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omments3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Nationals\Nationals 2024\"/>
    </mc:Choice>
  </mc:AlternateContent>
  <xr:revisionPtr revIDLastSave="0" documentId="13_ncr:1_{F6888F96-1589-4CC8-87DE-05E4FFF5105C}" xr6:coauthVersionLast="47" xr6:coauthVersionMax="47" xr10:uidLastSave="{00000000-0000-0000-0000-000000000000}"/>
  <bookViews>
    <workbookView xWindow="-108" yWindow="-108" windowWidth="23256" windowHeight="12576" tabRatio="816" firstSheet="5" activeTab="10" xr2:uid="{00000000-000D-0000-FFFF-FFFF00000000}"/>
  </bookViews>
  <sheets>
    <sheet name="Nominations (2)" sheetId="71" r:id="rId1"/>
    <sheet name="Lists" sheetId="2" r:id="rId2"/>
    <sheet name="Sign" sheetId="56" r:id="rId3"/>
    <sheet name="MASTERLIST" sheetId="4" r:id="rId4"/>
    <sheet name="DATA ENTRY" sheetId="5" r:id="rId5"/>
    <sheet name="2024-NAT-01" sheetId="54" r:id="rId6"/>
    <sheet name="2024-NAT-02" sheetId="57" r:id="rId7"/>
    <sheet name="2024-NAT-TOTAL" sheetId="69" r:id="rId8"/>
    <sheet name="TOP6" sheetId="52" r:id="rId9"/>
    <sheet name="Clubs" sheetId="53" r:id="rId10"/>
    <sheet name="MenSenior" sheetId="49" r:id="rId11"/>
    <sheet name="Men U21" sheetId="48" r:id="rId12"/>
    <sheet name="U16" sheetId="50" r:id="rId13"/>
    <sheet name="Ladies" sheetId="51" r:id="rId14"/>
    <sheet name="Inedible" sheetId="16" r:id="rId15"/>
    <sheet name="Edibles" sheetId="13" r:id="rId16"/>
    <sheet name="SpeciesSTATS" sheetId="24" r:id="rId17"/>
    <sheet name="Nominations" sheetId="58" r:id="rId18"/>
  </sheets>
  <externalReferences>
    <externalReference r:id="rId19"/>
  </externalReferences>
  <definedNames>
    <definedName name="_xlnm._FilterDatabase" localSheetId="9" hidden="1">Clubs!$A$5:$T$5</definedName>
    <definedName name="_xlnm._FilterDatabase" localSheetId="4" hidden="1">'DATA ENTRY'!$A$1:$N$2875</definedName>
    <definedName name="_xlnm._FilterDatabase" localSheetId="3" hidden="1">MASTERLIST!$A$4:$J$891</definedName>
    <definedName name="_xlnm._FilterDatabase" localSheetId="17" hidden="1">Nominations!$A$3:$AF$886</definedName>
    <definedName name="_xlnm._FilterDatabase" localSheetId="0" hidden="1">'Nominations (2)'!$A$3:$AF$886</definedName>
    <definedName name="_xlnm._FilterDatabase" localSheetId="8" hidden="1">'TOP6'!$A$4:$N$82</definedName>
    <definedName name="clubl5" localSheetId="9">Clubs!$B$6:$E$19</definedName>
    <definedName name="clubl5">#REF!</definedName>
    <definedName name="Clubs" localSheetId="9">[1]Lists!$A$2:$A$18</definedName>
    <definedName name="Clubs" localSheetId="8">[1]Lists!$A$2:$A$18</definedName>
    <definedName name="Clubs">Lists!$A$2:$A$18</definedName>
    <definedName name="Edibles" localSheetId="9">[1]Lists!$F$2:$F$21</definedName>
    <definedName name="Edibles" localSheetId="8">[1]Lists!$F$2:$F$21</definedName>
    <definedName name="Edibles">Lists!$G$2:$G$21</definedName>
    <definedName name="Fish">#REF!</definedName>
    <definedName name="Individuals">#REF!</definedName>
    <definedName name="Inedibles" localSheetId="9">[1]Lists!$I$2:$I$26</definedName>
    <definedName name="Inedibles" localSheetId="8">[1]Lists!$I$2:$I$26</definedName>
    <definedName name="Inedibles">Lists!$K$2:$K$26</definedName>
    <definedName name="kgList" localSheetId="9">[1]Lists!$J$2:$AF$261</definedName>
    <definedName name="kgList" localSheetId="8">[1]Lists!$J$2:$AF$261</definedName>
    <definedName name="kgList">Lists!$L$2:$AH$261</definedName>
    <definedName name="Master" localSheetId="9">[1]MASTERLIST!$A$5:$E$1000</definedName>
    <definedName name="Master" localSheetId="8">[1]MASTERLIST!$A$5:$E$1000</definedName>
    <definedName name="Master">MASTERLIST!$A$5:$E$995</definedName>
    <definedName name="_xlnm.Print_Area" localSheetId="3">MASTERLIST!$A$2:$I$555</definedName>
    <definedName name="Shark">#REF!</definedName>
    <definedName name="Status">Lists!$C$2:$C$9</definedName>
  </definedNames>
  <calcPr calcId="191029"/>
  <pivotCaches>
    <pivotCache cacheId="0" r:id="rId20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10" i="5" l="1"/>
  <c r="F1710" i="5"/>
  <c r="G1710" i="5"/>
  <c r="H1710" i="5"/>
  <c r="L1710" i="5"/>
  <c r="M1710" i="5" s="1"/>
  <c r="A2551" i="5"/>
  <c r="B2551" i="5"/>
  <c r="C2551" i="5"/>
  <c r="A2552" i="5"/>
  <c r="B2552" i="5"/>
  <c r="C2552" i="5"/>
  <c r="A2553" i="5"/>
  <c r="B2553" i="5"/>
  <c r="C2553" i="5"/>
  <c r="L2187" i="5"/>
  <c r="M2187" i="5" s="1"/>
  <c r="E1891" i="5" l="1"/>
  <c r="F1891" i="5"/>
  <c r="G1891" i="5"/>
  <c r="H1891" i="5"/>
  <c r="L1891" i="5"/>
  <c r="M1891" i="5" s="1"/>
  <c r="E1892" i="5"/>
  <c r="F1892" i="5"/>
  <c r="G1892" i="5"/>
  <c r="H1892" i="5"/>
  <c r="L1892" i="5"/>
  <c r="M1892" i="5" s="1"/>
  <c r="E1893" i="5"/>
  <c r="F1893" i="5"/>
  <c r="G1893" i="5"/>
  <c r="H1893" i="5"/>
  <c r="L1893" i="5"/>
  <c r="M1893" i="5" s="1"/>
  <c r="E1894" i="5"/>
  <c r="F1894" i="5"/>
  <c r="G1894" i="5"/>
  <c r="H1894" i="5"/>
  <c r="L1894" i="5"/>
  <c r="M1894" i="5" s="1"/>
  <c r="E1895" i="5"/>
  <c r="F1895" i="5"/>
  <c r="G1895" i="5"/>
  <c r="H1895" i="5"/>
  <c r="L1895" i="5"/>
  <c r="M1895" i="5" s="1"/>
  <c r="E1896" i="5"/>
  <c r="F1896" i="5"/>
  <c r="G1896" i="5"/>
  <c r="H1896" i="5"/>
  <c r="L1896" i="5"/>
  <c r="M1896" i="5" s="1"/>
  <c r="E1897" i="5"/>
  <c r="F1897" i="5"/>
  <c r="G1897" i="5"/>
  <c r="H1897" i="5"/>
  <c r="L1897" i="5"/>
  <c r="M1897" i="5" s="1"/>
  <c r="E1898" i="5"/>
  <c r="F1898" i="5"/>
  <c r="G1898" i="5"/>
  <c r="H1898" i="5"/>
  <c r="L1898" i="5"/>
  <c r="M1898" i="5" s="1"/>
  <c r="E1899" i="5"/>
  <c r="F1899" i="5"/>
  <c r="G1899" i="5"/>
  <c r="H1899" i="5"/>
  <c r="L1899" i="5"/>
  <c r="M1899" i="5" s="1"/>
  <c r="E1900" i="5"/>
  <c r="F1900" i="5"/>
  <c r="G1900" i="5"/>
  <c r="H1900" i="5"/>
  <c r="L1900" i="5"/>
  <c r="M1900" i="5" s="1"/>
  <c r="E1901" i="5"/>
  <c r="F1901" i="5"/>
  <c r="G1901" i="5"/>
  <c r="H1901" i="5"/>
  <c r="L1901" i="5"/>
  <c r="M1901" i="5" s="1"/>
  <c r="E1902" i="5"/>
  <c r="F1902" i="5"/>
  <c r="G1902" i="5"/>
  <c r="H1902" i="5"/>
  <c r="L1902" i="5"/>
  <c r="M1902" i="5" s="1"/>
  <c r="E1903" i="5"/>
  <c r="F1903" i="5"/>
  <c r="G1903" i="5"/>
  <c r="H1903" i="5"/>
  <c r="L1903" i="5"/>
  <c r="M1903" i="5" s="1"/>
  <c r="E1904" i="5"/>
  <c r="F1904" i="5"/>
  <c r="G1904" i="5"/>
  <c r="H1904" i="5"/>
  <c r="L1904" i="5"/>
  <c r="M1904" i="5" s="1"/>
  <c r="E1905" i="5"/>
  <c r="F1905" i="5"/>
  <c r="G1905" i="5"/>
  <c r="H1905" i="5"/>
  <c r="L1905" i="5"/>
  <c r="M1905" i="5" s="1"/>
  <c r="E1906" i="5"/>
  <c r="F1906" i="5"/>
  <c r="G1906" i="5"/>
  <c r="H1906" i="5"/>
  <c r="L1906" i="5"/>
  <c r="M1906" i="5" s="1"/>
  <c r="E1907" i="5"/>
  <c r="F1907" i="5"/>
  <c r="G1907" i="5"/>
  <c r="H1907" i="5"/>
  <c r="L1907" i="5"/>
  <c r="M1907" i="5" s="1"/>
  <c r="E1908" i="5"/>
  <c r="F1908" i="5"/>
  <c r="G1908" i="5"/>
  <c r="H1908" i="5"/>
  <c r="L1908" i="5"/>
  <c r="M1908" i="5" s="1"/>
  <c r="E1909" i="5"/>
  <c r="F1909" i="5"/>
  <c r="G1909" i="5"/>
  <c r="H1909" i="5"/>
  <c r="L1909" i="5"/>
  <c r="M1909" i="5" s="1"/>
  <c r="E1910" i="5"/>
  <c r="F1910" i="5"/>
  <c r="G1910" i="5"/>
  <c r="H1910" i="5"/>
  <c r="L1910" i="5"/>
  <c r="M1910" i="5" s="1"/>
  <c r="E1911" i="5"/>
  <c r="F1911" i="5"/>
  <c r="G1911" i="5"/>
  <c r="H1911" i="5"/>
  <c r="L1911" i="5"/>
  <c r="M1911" i="5" s="1"/>
  <c r="E1912" i="5"/>
  <c r="F1912" i="5"/>
  <c r="G1912" i="5"/>
  <c r="H1912" i="5"/>
  <c r="L1912" i="5"/>
  <c r="M1912" i="5" s="1"/>
  <c r="E1913" i="5"/>
  <c r="F1913" i="5"/>
  <c r="G1913" i="5"/>
  <c r="H1913" i="5"/>
  <c r="L1913" i="5"/>
  <c r="M1913" i="5" s="1"/>
  <c r="E1914" i="5"/>
  <c r="F1914" i="5"/>
  <c r="G1914" i="5"/>
  <c r="H1914" i="5"/>
  <c r="L1914" i="5"/>
  <c r="M1914" i="5" s="1"/>
  <c r="E1915" i="5"/>
  <c r="F1915" i="5"/>
  <c r="G1915" i="5"/>
  <c r="H1915" i="5"/>
  <c r="L1915" i="5"/>
  <c r="M1915" i="5" s="1"/>
  <c r="E1916" i="5"/>
  <c r="F1916" i="5"/>
  <c r="G1916" i="5"/>
  <c r="H1916" i="5"/>
  <c r="L1916" i="5"/>
  <c r="M1916" i="5" s="1"/>
  <c r="E1917" i="5"/>
  <c r="F1917" i="5"/>
  <c r="G1917" i="5"/>
  <c r="H1917" i="5"/>
  <c r="L1917" i="5"/>
  <c r="M1917" i="5" s="1"/>
  <c r="E1918" i="5"/>
  <c r="F1918" i="5"/>
  <c r="G1918" i="5"/>
  <c r="H1918" i="5"/>
  <c r="L1918" i="5"/>
  <c r="M1918" i="5" s="1"/>
  <c r="E1919" i="5"/>
  <c r="F1919" i="5"/>
  <c r="G1919" i="5"/>
  <c r="H1919" i="5"/>
  <c r="L1919" i="5"/>
  <c r="M1919" i="5" s="1"/>
  <c r="E1920" i="5"/>
  <c r="F1920" i="5"/>
  <c r="G1920" i="5"/>
  <c r="H1920" i="5"/>
  <c r="L1920" i="5"/>
  <c r="M1920" i="5" s="1"/>
  <c r="E1921" i="5"/>
  <c r="F1921" i="5"/>
  <c r="G1921" i="5"/>
  <c r="H1921" i="5"/>
  <c r="L1921" i="5"/>
  <c r="M1921" i="5" s="1"/>
  <c r="E1922" i="5"/>
  <c r="F1922" i="5"/>
  <c r="G1922" i="5"/>
  <c r="H1922" i="5"/>
  <c r="L1922" i="5"/>
  <c r="M1922" i="5" s="1"/>
  <c r="E1923" i="5"/>
  <c r="F1923" i="5"/>
  <c r="G1923" i="5"/>
  <c r="H1923" i="5"/>
  <c r="L1923" i="5"/>
  <c r="M1923" i="5" s="1"/>
  <c r="E1924" i="5"/>
  <c r="F1924" i="5"/>
  <c r="G1924" i="5"/>
  <c r="H1924" i="5"/>
  <c r="L1924" i="5"/>
  <c r="M1924" i="5" s="1"/>
  <c r="E1925" i="5"/>
  <c r="F1925" i="5"/>
  <c r="G1925" i="5"/>
  <c r="H1925" i="5"/>
  <c r="L1925" i="5"/>
  <c r="M1925" i="5" s="1"/>
  <c r="E1926" i="5"/>
  <c r="F1926" i="5"/>
  <c r="G1926" i="5"/>
  <c r="H1926" i="5"/>
  <c r="L1926" i="5"/>
  <c r="M1926" i="5" s="1"/>
  <c r="E1927" i="5"/>
  <c r="F1927" i="5"/>
  <c r="G1927" i="5"/>
  <c r="H1927" i="5"/>
  <c r="L1927" i="5"/>
  <c r="M1927" i="5" s="1"/>
  <c r="E1928" i="5"/>
  <c r="F1928" i="5"/>
  <c r="G1928" i="5"/>
  <c r="H1928" i="5"/>
  <c r="L1928" i="5"/>
  <c r="M1928" i="5" s="1"/>
  <c r="E1929" i="5"/>
  <c r="F1929" i="5"/>
  <c r="G1929" i="5"/>
  <c r="H1929" i="5"/>
  <c r="L1929" i="5"/>
  <c r="M1929" i="5" s="1"/>
  <c r="E1930" i="5"/>
  <c r="F1930" i="5"/>
  <c r="G1930" i="5"/>
  <c r="H1930" i="5"/>
  <c r="L1930" i="5"/>
  <c r="M1930" i="5" s="1"/>
  <c r="E1931" i="5"/>
  <c r="F1931" i="5"/>
  <c r="G1931" i="5"/>
  <c r="H1931" i="5"/>
  <c r="L1931" i="5"/>
  <c r="M1931" i="5" s="1"/>
  <c r="E1932" i="5"/>
  <c r="F1932" i="5"/>
  <c r="G1932" i="5"/>
  <c r="H1932" i="5"/>
  <c r="L1932" i="5"/>
  <c r="M1932" i="5" s="1"/>
  <c r="E1933" i="5"/>
  <c r="F1933" i="5"/>
  <c r="G1933" i="5"/>
  <c r="H1933" i="5"/>
  <c r="L1933" i="5"/>
  <c r="M1933" i="5" s="1"/>
  <c r="E1934" i="5"/>
  <c r="F1934" i="5"/>
  <c r="G1934" i="5"/>
  <c r="H1934" i="5"/>
  <c r="L1934" i="5"/>
  <c r="M1934" i="5" s="1"/>
  <c r="E1935" i="5"/>
  <c r="F1935" i="5"/>
  <c r="G1935" i="5"/>
  <c r="H1935" i="5"/>
  <c r="L1935" i="5"/>
  <c r="M1935" i="5" s="1"/>
  <c r="E1936" i="5"/>
  <c r="F1936" i="5"/>
  <c r="G1936" i="5"/>
  <c r="H1936" i="5"/>
  <c r="L1936" i="5"/>
  <c r="M1936" i="5" s="1"/>
  <c r="E1937" i="5"/>
  <c r="F1937" i="5"/>
  <c r="G1937" i="5"/>
  <c r="H1937" i="5"/>
  <c r="L1937" i="5"/>
  <c r="M1937" i="5" s="1"/>
  <c r="E1938" i="5"/>
  <c r="F1938" i="5"/>
  <c r="G1938" i="5"/>
  <c r="H1938" i="5"/>
  <c r="L1938" i="5"/>
  <c r="M1938" i="5" s="1"/>
  <c r="E1939" i="5"/>
  <c r="F1939" i="5"/>
  <c r="G1939" i="5"/>
  <c r="H1939" i="5"/>
  <c r="L1939" i="5"/>
  <c r="M1939" i="5" s="1"/>
  <c r="E1940" i="5"/>
  <c r="F1940" i="5"/>
  <c r="G1940" i="5"/>
  <c r="H1940" i="5"/>
  <c r="L1940" i="5"/>
  <c r="M1940" i="5" s="1"/>
  <c r="E1941" i="5"/>
  <c r="F1941" i="5"/>
  <c r="G1941" i="5"/>
  <c r="H1941" i="5"/>
  <c r="L1941" i="5"/>
  <c r="M1941" i="5" s="1"/>
  <c r="E1942" i="5"/>
  <c r="F1942" i="5"/>
  <c r="G1942" i="5"/>
  <c r="H1942" i="5"/>
  <c r="L1942" i="5"/>
  <c r="M1942" i="5" s="1"/>
  <c r="E1943" i="5"/>
  <c r="F1943" i="5"/>
  <c r="G1943" i="5"/>
  <c r="H1943" i="5"/>
  <c r="L1943" i="5"/>
  <c r="M1943" i="5" s="1"/>
  <c r="E1944" i="5"/>
  <c r="F1944" i="5"/>
  <c r="G1944" i="5"/>
  <c r="H1944" i="5"/>
  <c r="L1944" i="5"/>
  <c r="M1944" i="5" s="1"/>
  <c r="E1945" i="5"/>
  <c r="F1945" i="5"/>
  <c r="G1945" i="5"/>
  <c r="H1945" i="5"/>
  <c r="L1945" i="5"/>
  <c r="M1945" i="5" s="1"/>
  <c r="E1946" i="5"/>
  <c r="F1946" i="5"/>
  <c r="G1946" i="5"/>
  <c r="H1946" i="5"/>
  <c r="L1946" i="5"/>
  <c r="M1946" i="5" s="1"/>
  <c r="E1947" i="5"/>
  <c r="F1947" i="5"/>
  <c r="G1947" i="5"/>
  <c r="H1947" i="5"/>
  <c r="L1947" i="5"/>
  <c r="M1947" i="5" s="1"/>
  <c r="E1948" i="5"/>
  <c r="F1948" i="5"/>
  <c r="G1948" i="5"/>
  <c r="H1948" i="5"/>
  <c r="L1948" i="5"/>
  <c r="M1948" i="5" s="1"/>
  <c r="E1949" i="5"/>
  <c r="F1949" i="5"/>
  <c r="G1949" i="5"/>
  <c r="H1949" i="5"/>
  <c r="L1949" i="5"/>
  <c r="M1949" i="5" s="1"/>
  <c r="E1950" i="5"/>
  <c r="F1950" i="5"/>
  <c r="G1950" i="5"/>
  <c r="H1950" i="5"/>
  <c r="L1950" i="5"/>
  <c r="M1950" i="5" s="1"/>
  <c r="E1951" i="5"/>
  <c r="F1951" i="5"/>
  <c r="G1951" i="5"/>
  <c r="H1951" i="5"/>
  <c r="L1951" i="5"/>
  <c r="M1951" i="5" s="1"/>
  <c r="E1952" i="5"/>
  <c r="F1952" i="5"/>
  <c r="G1952" i="5"/>
  <c r="H1952" i="5"/>
  <c r="L1952" i="5"/>
  <c r="M1952" i="5" s="1"/>
  <c r="E1953" i="5"/>
  <c r="F1953" i="5"/>
  <c r="G1953" i="5"/>
  <c r="H1953" i="5"/>
  <c r="L1953" i="5"/>
  <c r="M1953" i="5" s="1"/>
  <c r="E1954" i="5"/>
  <c r="F1954" i="5"/>
  <c r="G1954" i="5"/>
  <c r="H1954" i="5"/>
  <c r="L1954" i="5"/>
  <c r="M1954" i="5" s="1"/>
  <c r="E1955" i="5"/>
  <c r="F1955" i="5"/>
  <c r="G1955" i="5"/>
  <c r="H1955" i="5"/>
  <c r="L1955" i="5"/>
  <c r="M1955" i="5" s="1"/>
  <c r="E1956" i="5"/>
  <c r="F1956" i="5"/>
  <c r="G1956" i="5"/>
  <c r="H1956" i="5"/>
  <c r="L1956" i="5"/>
  <c r="M1956" i="5" s="1"/>
  <c r="E1957" i="5"/>
  <c r="F1957" i="5"/>
  <c r="G1957" i="5"/>
  <c r="H1957" i="5"/>
  <c r="L1957" i="5"/>
  <c r="M1957" i="5" s="1"/>
  <c r="E1958" i="5"/>
  <c r="F1958" i="5"/>
  <c r="G1958" i="5"/>
  <c r="H1958" i="5"/>
  <c r="L1958" i="5"/>
  <c r="M1958" i="5" s="1"/>
  <c r="E1959" i="5"/>
  <c r="F1959" i="5"/>
  <c r="G1959" i="5"/>
  <c r="H1959" i="5"/>
  <c r="L1959" i="5"/>
  <c r="M1959" i="5" s="1"/>
  <c r="E1960" i="5"/>
  <c r="F1960" i="5"/>
  <c r="G1960" i="5"/>
  <c r="H1960" i="5"/>
  <c r="L1960" i="5"/>
  <c r="M1960" i="5" s="1"/>
  <c r="E1961" i="5"/>
  <c r="F1961" i="5"/>
  <c r="G1961" i="5"/>
  <c r="H1961" i="5"/>
  <c r="L1961" i="5"/>
  <c r="M1961" i="5" s="1"/>
  <c r="E1962" i="5"/>
  <c r="F1962" i="5"/>
  <c r="G1962" i="5"/>
  <c r="H1962" i="5"/>
  <c r="L1962" i="5"/>
  <c r="M1962" i="5" s="1"/>
  <c r="E1963" i="5"/>
  <c r="F1963" i="5"/>
  <c r="G1963" i="5"/>
  <c r="H1963" i="5"/>
  <c r="L1963" i="5"/>
  <c r="M1963" i="5" s="1"/>
  <c r="E1964" i="5"/>
  <c r="F1964" i="5"/>
  <c r="G1964" i="5"/>
  <c r="H1964" i="5"/>
  <c r="L1964" i="5"/>
  <c r="M1964" i="5" s="1"/>
  <c r="E1965" i="5"/>
  <c r="F1965" i="5"/>
  <c r="G1965" i="5"/>
  <c r="H1965" i="5"/>
  <c r="L1965" i="5"/>
  <c r="M1965" i="5" s="1"/>
  <c r="E1966" i="5"/>
  <c r="F1966" i="5"/>
  <c r="G1966" i="5"/>
  <c r="H1966" i="5"/>
  <c r="L1966" i="5"/>
  <c r="M1966" i="5" s="1"/>
  <c r="E1967" i="5"/>
  <c r="F1967" i="5"/>
  <c r="G1967" i="5"/>
  <c r="H1967" i="5"/>
  <c r="L1967" i="5"/>
  <c r="M1967" i="5" s="1"/>
  <c r="E1968" i="5"/>
  <c r="F1968" i="5"/>
  <c r="G1968" i="5"/>
  <c r="H1968" i="5"/>
  <c r="L1968" i="5"/>
  <c r="M1968" i="5" s="1"/>
  <c r="E1969" i="5"/>
  <c r="F1969" i="5"/>
  <c r="G1969" i="5"/>
  <c r="H1969" i="5"/>
  <c r="L1969" i="5"/>
  <c r="M1969" i="5" s="1"/>
  <c r="E1970" i="5"/>
  <c r="F1970" i="5"/>
  <c r="G1970" i="5"/>
  <c r="H1970" i="5"/>
  <c r="L1970" i="5"/>
  <c r="M1970" i="5" s="1"/>
  <c r="E1971" i="5"/>
  <c r="F1971" i="5"/>
  <c r="G1971" i="5"/>
  <c r="H1971" i="5"/>
  <c r="L1971" i="5"/>
  <c r="M1971" i="5" s="1"/>
  <c r="E1972" i="5"/>
  <c r="F1972" i="5"/>
  <c r="G1972" i="5"/>
  <c r="H1972" i="5"/>
  <c r="L1972" i="5"/>
  <c r="M1972" i="5" s="1"/>
  <c r="E1973" i="5"/>
  <c r="F1973" i="5"/>
  <c r="G1973" i="5"/>
  <c r="H1973" i="5"/>
  <c r="L1973" i="5"/>
  <c r="M1973" i="5" s="1"/>
  <c r="E1974" i="5"/>
  <c r="F1974" i="5"/>
  <c r="G1974" i="5"/>
  <c r="H1974" i="5"/>
  <c r="L1974" i="5"/>
  <c r="M1974" i="5" s="1"/>
  <c r="E1975" i="5"/>
  <c r="F1975" i="5"/>
  <c r="G1975" i="5"/>
  <c r="H1975" i="5"/>
  <c r="L1975" i="5"/>
  <c r="M1975" i="5" s="1"/>
  <c r="E1976" i="5"/>
  <c r="F1976" i="5"/>
  <c r="G1976" i="5"/>
  <c r="H1976" i="5"/>
  <c r="L1976" i="5"/>
  <c r="M1976" i="5" s="1"/>
  <c r="E1977" i="5"/>
  <c r="F1977" i="5"/>
  <c r="G1977" i="5"/>
  <c r="H1977" i="5"/>
  <c r="L1977" i="5"/>
  <c r="M1977" i="5" s="1"/>
  <c r="E1978" i="5"/>
  <c r="F1978" i="5"/>
  <c r="G1978" i="5"/>
  <c r="H1978" i="5"/>
  <c r="L1978" i="5"/>
  <c r="M1978" i="5" s="1"/>
  <c r="E1979" i="5"/>
  <c r="F1979" i="5"/>
  <c r="G1979" i="5"/>
  <c r="H1979" i="5"/>
  <c r="L1979" i="5"/>
  <c r="M1979" i="5" s="1"/>
  <c r="E1980" i="5"/>
  <c r="F1980" i="5"/>
  <c r="G1980" i="5"/>
  <c r="H1980" i="5"/>
  <c r="L1980" i="5"/>
  <c r="M1980" i="5" s="1"/>
  <c r="E1981" i="5"/>
  <c r="F1981" i="5"/>
  <c r="G1981" i="5"/>
  <c r="H1981" i="5"/>
  <c r="L1981" i="5"/>
  <c r="M1981" i="5" s="1"/>
  <c r="E1982" i="5"/>
  <c r="F1982" i="5"/>
  <c r="G1982" i="5"/>
  <c r="H1982" i="5"/>
  <c r="L1982" i="5"/>
  <c r="M1982" i="5" s="1"/>
  <c r="E1983" i="5"/>
  <c r="F1983" i="5"/>
  <c r="G1983" i="5"/>
  <c r="H1983" i="5"/>
  <c r="L1983" i="5"/>
  <c r="M1983" i="5" s="1"/>
  <c r="E1984" i="5"/>
  <c r="F1984" i="5"/>
  <c r="G1984" i="5"/>
  <c r="H1984" i="5"/>
  <c r="L1984" i="5"/>
  <c r="M1984" i="5" s="1"/>
  <c r="E1985" i="5"/>
  <c r="F1985" i="5"/>
  <c r="G1985" i="5"/>
  <c r="H1985" i="5"/>
  <c r="L1985" i="5"/>
  <c r="M1985" i="5" s="1"/>
  <c r="E1986" i="5"/>
  <c r="F1986" i="5"/>
  <c r="G1986" i="5"/>
  <c r="H1986" i="5"/>
  <c r="L1986" i="5"/>
  <c r="M1986" i="5" s="1"/>
  <c r="E1987" i="5"/>
  <c r="F1987" i="5"/>
  <c r="G1987" i="5"/>
  <c r="H1987" i="5"/>
  <c r="L1987" i="5"/>
  <c r="M1987" i="5" s="1"/>
  <c r="E1988" i="5"/>
  <c r="F1988" i="5"/>
  <c r="G1988" i="5"/>
  <c r="H1988" i="5"/>
  <c r="L1988" i="5"/>
  <c r="M1988" i="5" s="1"/>
  <c r="E1989" i="5"/>
  <c r="F1989" i="5"/>
  <c r="G1989" i="5"/>
  <c r="H1989" i="5"/>
  <c r="L1989" i="5"/>
  <c r="M1989" i="5" s="1"/>
  <c r="E1990" i="5"/>
  <c r="F1990" i="5"/>
  <c r="G1990" i="5"/>
  <c r="H1990" i="5"/>
  <c r="L1990" i="5"/>
  <c r="M1990" i="5" s="1"/>
  <c r="E1991" i="5"/>
  <c r="F1991" i="5"/>
  <c r="G1991" i="5"/>
  <c r="H1991" i="5"/>
  <c r="L1991" i="5"/>
  <c r="M1991" i="5" s="1"/>
  <c r="E1992" i="5"/>
  <c r="F1992" i="5"/>
  <c r="G1992" i="5"/>
  <c r="H1992" i="5"/>
  <c r="L1992" i="5"/>
  <c r="M1992" i="5" s="1"/>
  <c r="E1993" i="5"/>
  <c r="F1993" i="5"/>
  <c r="G1993" i="5"/>
  <c r="H1993" i="5"/>
  <c r="L1993" i="5"/>
  <c r="M1993" i="5" s="1"/>
  <c r="E1994" i="5"/>
  <c r="F1994" i="5"/>
  <c r="G1994" i="5"/>
  <c r="H1994" i="5"/>
  <c r="L1994" i="5"/>
  <c r="M1994" i="5" s="1"/>
  <c r="E1995" i="5"/>
  <c r="F1995" i="5"/>
  <c r="G1995" i="5"/>
  <c r="H1995" i="5"/>
  <c r="L1995" i="5"/>
  <c r="M1995" i="5" s="1"/>
  <c r="E1996" i="5"/>
  <c r="F1996" i="5"/>
  <c r="G1996" i="5"/>
  <c r="H1996" i="5"/>
  <c r="L1996" i="5"/>
  <c r="M1996" i="5" s="1"/>
  <c r="E1997" i="5"/>
  <c r="F1997" i="5"/>
  <c r="G1997" i="5"/>
  <c r="H1997" i="5"/>
  <c r="L1997" i="5"/>
  <c r="M1997" i="5" s="1"/>
  <c r="E1998" i="5"/>
  <c r="F1998" i="5"/>
  <c r="G1998" i="5"/>
  <c r="H1998" i="5"/>
  <c r="L1998" i="5"/>
  <c r="M1998" i="5" s="1"/>
  <c r="E1999" i="5"/>
  <c r="F1999" i="5"/>
  <c r="G1999" i="5"/>
  <c r="H1999" i="5"/>
  <c r="L1999" i="5"/>
  <c r="M1999" i="5" s="1"/>
  <c r="E2000" i="5"/>
  <c r="F2000" i="5"/>
  <c r="G2000" i="5"/>
  <c r="H2000" i="5"/>
  <c r="L2000" i="5"/>
  <c r="M2000" i="5" s="1"/>
  <c r="E2001" i="5"/>
  <c r="F2001" i="5"/>
  <c r="G2001" i="5"/>
  <c r="H2001" i="5"/>
  <c r="L2001" i="5"/>
  <c r="M2001" i="5" s="1"/>
  <c r="E2002" i="5"/>
  <c r="F2002" i="5"/>
  <c r="G2002" i="5"/>
  <c r="H2002" i="5"/>
  <c r="L2002" i="5"/>
  <c r="M2002" i="5" s="1"/>
  <c r="E2003" i="5"/>
  <c r="F2003" i="5"/>
  <c r="G2003" i="5"/>
  <c r="H2003" i="5"/>
  <c r="L2003" i="5"/>
  <c r="M2003" i="5" s="1"/>
  <c r="E2004" i="5"/>
  <c r="F2004" i="5"/>
  <c r="G2004" i="5"/>
  <c r="H2004" i="5"/>
  <c r="L2004" i="5"/>
  <c r="M2004" i="5" s="1"/>
  <c r="E2005" i="5"/>
  <c r="F2005" i="5"/>
  <c r="G2005" i="5"/>
  <c r="H2005" i="5"/>
  <c r="L2005" i="5"/>
  <c r="M2005" i="5" s="1"/>
  <c r="E2006" i="5"/>
  <c r="F2006" i="5"/>
  <c r="G2006" i="5"/>
  <c r="H2006" i="5"/>
  <c r="L2006" i="5"/>
  <c r="M2006" i="5" s="1"/>
  <c r="E2007" i="5"/>
  <c r="F2007" i="5"/>
  <c r="G2007" i="5"/>
  <c r="H2007" i="5"/>
  <c r="L2007" i="5"/>
  <c r="M2007" i="5" s="1"/>
  <c r="E2008" i="5"/>
  <c r="F2008" i="5"/>
  <c r="G2008" i="5"/>
  <c r="H2008" i="5"/>
  <c r="L2008" i="5"/>
  <c r="M2008" i="5" s="1"/>
  <c r="E2009" i="5"/>
  <c r="F2009" i="5"/>
  <c r="G2009" i="5"/>
  <c r="H2009" i="5"/>
  <c r="L2009" i="5"/>
  <c r="M2009" i="5" s="1"/>
  <c r="E2010" i="5"/>
  <c r="F2010" i="5"/>
  <c r="G2010" i="5"/>
  <c r="H2010" i="5"/>
  <c r="L2010" i="5"/>
  <c r="M2010" i="5" s="1"/>
  <c r="E2011" i="5"/>
  <c r="F2011" i="5"/>
  <c r="G2011" i="5"/>
  <c r="H2011" i="5"/>
  <c r="L2011" i="5"/>
  <c r="M2011" i="5" s="1"/>
  <c r="E2012" i="5"/>
  <c r="F2012" i="5"/>
  <c r="G2012" i="5"/>
  <c r="H2012" i="5"/>
  <c r="L2012" i="5"/>
  <c r="M2012" i="5" s="1"/>
  <c r="E2013" i="5"/>
  <c r="F2013" i="5"/>
  <c r="G2013" i="5"/>
  <c r="H2013" i="5"/>
  <c r="L2013" i="5"/>
  <c r="M2013" i="5" s="1"/>
  <c r="E2014" i="5"/>
  <c r="F2014" i="5"/>
  <c r="G2014" i="5"/>
  <c r="H2014" i="5"/>
  <c r="L2014" i="5"/>
  <c r="M2014" i="5" s="1"/>
  <c r="E2015" i="5"/>
  <c r="F2015" i="5"/>
  <c r="G2015" i="5"/>
  <c r="H2015" i="5"/>
  <c r="L2015" i="5"/>
  <c r="M2015" i="5" s="1"/>
  <c r="E2016" i="5"/>
  <c r="F2016" i="5"/>
  <c r="G2016" i="5"/>
  <c r="H2016" i="5"/>
  <c r="L2016" i="5"/>
  <c r="M2016" i="5" s="1"/>
  <c r="E2017" i="5"/>
  <c r="F2017" i="5"/>
  <c r="G2017" i="5"/>
  <c r="H2017" i="5"/>
  <c r="L2017" i="5"/>
  <c r="M2017" i="5" s="1"/>
  <c r="E2018" i="5"/>
  <c r="F2018" i="5"/>
  <c r="G2018" i="5"/>
  <c r="H2018" i="5"/>
  <c r="L2018" i="5"/>
  <c r="M2018" i="5" s="1"/>
  <c r="E2019" i="5"/>
  <c r="F2019" i="5"/>
  <c r="G2019" i="5"/>
  <c r="H2019" i="5"/>
  <c r="L2019" i="5"/>
  <c r="M2019" i="5" s="1"/>
  <c r="E2020" i="5"/>
  <c r="F2020" i="5"/>
  <c r="G2020" i="5"/>
  <c r="H2020" i="5"/>
  <c r="L2020" i="5"/>
  <c r="M2020" i="5" s="1"/>
  <c r="E2021" i="5"/>
  <c r="F2021" i="5"/>
  <c r="G2021" i="5"/>
  <c r="H2021" i="5"/>
  <c r="L2021" i="5"/>
  <c r="M2021" i="5" s="1"/>
  <c r="E2022" i="5"/>
  <c r="F2022" i="5"/>
  <c r="G2022" i="5"/>
  <c r="H2022" i="5"/>
  <c r="L2022" i="5"/>
  <c r="M2022" i="5" s="1"/>
  <c r="E2023" i="5"/>
  <c r="F2023" i="5"/>
  <c r="G2023" i="5"/>
  <c r="H2023" i="5"/>
  <c r="L2023" i="5"/>
  <c r="M2023" i="5" s="1"/>
  <c r="E2024" i="5"/>
  <c r="F2024" i="5"/>
  <c r="G2024" i="5"/>
  <c r="H2024" i="5"/>
  <c r="L2024" i="5"/>
  <c r="M2024" i="5" s="1"/>
  <c r="E2025" i="5"/>
  <c r="F2025" i="5"/>
  <c r="G2025" i="5"/>
  <c r="H2025" i="5"/>
  <c r="L2025" i="5"/>
  <c r="M2025" i="5" s="1"/>
  <c r="E2026" i="5"/>
  <c r="F2026" i="5"/>
  <c r="G2026" i="5"/>
  <c r="H2026" i="5"/>
  <c r="L2026" i="5"/>
  <c r="M2026" i="5" s="1"/>
  <c r="E2027" i="5"/>
  <c r="F2027" i="5"/>
  <c r="G2027" i="5"/>
  <c r="H2027" i="5"/>
  <c r="L2027" i="5"/>
  <c r="M2027" i="5" s="1"/>
  <c r="E2028" i="5"/>
  <c r="F2028" i="5"/>
  <c r="G2028" i="5"/>
  <c r="H2028" i="5"/>
  <c r="L2028" i="5"/>
  <c r="M2028" i="5" s="1"/>
  <c r="E2029" i="5"/>
  <c r="F2029" i="5"/>
  <c r="G2029" i="5"/>
  <c r="H2029" i="5"/>
  <c r="L2029" i="5"/>
  <c r="M2029" i="5" s="1"/>
  <c r="E2030" i="5"/>
  <c r="F2030" i="5"/>
  <c r="G2030" i="5"/>
  <c r="H2030" i="5"/>
  <c r="L2030" i="5"/>
  <c r="M2030" i="5" s="1"/>
  <c r="E2031" i="5"/>
  <c r="F2031" i="5"/>
  <c r="G2031" i="5"/>
  <c r="H2031" i="5"/>
  <c r="L2031" i="5"/>
  <c r="M2031" i="5" s="1"/>
  <c r="E2032" i="5"/>
  <c r="F2032" i="5"/>
  <c r="G2032" i="5"/>
  <c r="H2032" i="5"/>
  <c r="L2032" i="5"/>
  <c r="M2032" i="5" s="1"/>
  <c r="E2033" i="5"/>
  <c r="F2033" i="5"/>
  <c r="G2033" i="5"/>
  <c r="H2033" i="5"/>
  <c r="L2033" i="5"/>
  <c r="M2033" i="5" s="1"/>
  <c r="E2034" i="5"/>
  <c r="F2034" i="5"/>
  <c r="G2034" i="5"/>
  <c r="H2034" i="5"/>
  <c r="L2034" i="5"/>
  <c r="M2034" i="5" s="1"/>
  <c r="E2035" i="5"/>
  <c r="F2035" i="5"/>
  <c r="G2035" i="5"/>
  <c r="H2035" i="5"/>
  <c r="L2035" i="5"/>
  <c r="M2035" i="5" s="1"/>
  <c r="E2036" i="5"/>
  <c r="F2036" i="5"/>
  <c r="G2036" i="5"/>
  <c r="H2036" i="5"/>
  <c r="L2036" i="5"/>
  <c r="M2036" i="5" s="1"/>
  <c r="E2037" i="5"/>
  <c r="F2037" i="5"/>
  <c r="G2037" i="5"/>
  <c r="H2037" i="5"/>
  <c r="L2037" i="5"/>
  <c r="M2037" i="5" s="1"/>
  <c r="E2038" i="5"/>
  <c r="F2038" i="5"/>
  <c r="G2038" i="5"/>
  <c r="H2038" i="5"/>
  <c r="L2038" i="5"/>
  <c r="M2038" i="5" s="1"/>
  <c r="E2039" i="5"/>
  <c r="F2039" i="5"/>
  <c r="G2039" i="5"/>
  <c r="H2039" i="5"/>
  <c r="L2039" i="5"/>
  <c r="M2039" i="5" s="1"/>
  <c r="E2040" i="5"/>
  <c r="F2040" i="5"/>
  <c r="G2040" i="5"/>
  <c r="H2040" i="5"/>
  <c r="L2040" i="5"/>
  <c r="M2040" i="5" s="1"/>
  <c r="E2041" i="5"/>
  <c r="F2041" i="5"/>
  <c r="G2041" i="5"/>
  <c r="H2041" i="5"/>
  <c r="L2041" i="5"/>
  <c r="M2041" i="5" s="1"/>
  <c r="E2042" i="5"/>
  <c r="F2042" i="5"/>
  <c r="G2042" i="5"/>
  <c r="H2042" i="5"/>
  <c r="L2042" i="5"/>
  <c r="M2042" i="5" s="1"/>
  <c r="E2043" i="5"/>
  <c r="F2043" i="5"/>
  <c r="G2043" i="5"/>
  <c r="H2043" i="5"/>
  <c r="L2043" i="5"/>
  <c r="M2043" i="5" s="1"/>
  <c r="E2044" i="5"/>
  <c r="F2044" i="5"/>
  <c r="G2044" i="5"/>
  <c r="H2044" i="5"/>
  <c r="L2044" i="5"/>
  <c r="M2044" i="5" s="1"/>
  <c r="E2045" i="5"/>
  <c r="F2045" i="5"/>
  <c r="G2045" i="5"/>
  <c r="H2045" i="5"/>
  <c r="L2045" i="5"/>
  <c r="M2045" i="5" s="1"/>
  <c r="E2046" i="5"/>
  <c r="F2046" i="5"/>
  <c r="G2046" i="5"/>
  <c r="H2046" i="5"/>
  <c r="L2046" i="5"/>
  <c r="M2046" i="5" s="1"/>
  <c r="E2047" i="5"/>
  <c r="F2047" i="5"/>
  <c r="G2047" i="5"/>
  <c r="H2047" i="5"/>
  <c r="L2047" i="5"/>
  <c r="M2047" i="5" s="1"/>
  <c r="E2048" i="5"/>
  <c r="F2048" i="5"/>
  <c r="G2048" i="5"/>
  <c r="H2048" i="5"/>
  <c r="L2048" i="5"/>
  <c r="M2048" i="5" s="1"/>
  <c r="E2049" i="5"/>
  <c r="F2049" i="5"/>
  <c r="G2049" i="5"/>
  <c r="H2049" i="5"/>
  <c r="L2049" i="5"/>
  <c r="M2049" i="5" s="1"/>
  <c r="E2050" i="5"/>
  <c r="F2050" i="5"/>
  <c r="G2050" i="5"/>
  <c r="H2050" i="5"/>
  <c r="L2050" i="5"/>
  <c r="M2050" i="5" s="1"/>
  <c r="E2051" i="5"/>
  <c r="F2051" i="5"/>
  <c r="G2051" i="5"/>
  <c r="H2051" i="5"/>
  <c r="L2051" i="5"/>
  <c r="M2051" i="5" s="1"/>
  <c r="E2052" i="5"/>
  <c r="F2052" i="5"/>
  <c r="G2052" i="5"/>
  <c r="H2052" i="5"/>
  <c r="L2052" i="5"/>
  <c r="M2052" i="5" s="1"/>
  <c r="E2053" i="5"/>
  <c r="F2053" i="5"/>
  <c r="G2053" i="5"/>
  <c r="H2053" i="5"/>
  <c r="L2053" i="5"/>
  <c r="M2053" i="5" s="1"/>
  <c r="E2054" i="5"/>
  <c r="F2054" i="5"/>
  <c r="G2054" i="5"/>
  <c r="H2054" i="5"/>
  <c r="L2054" i="5"/>
  <c r="M2054" i="5" s="1"/>
  <c r="E2055" i="5"/>
  <c r="F2055" i="5"/>
  <c r="G2055" i="5"/>
  <c r="H2055" i="5"/>
  <c r="L2055" i="5"/>
  <c r="M2055" i="5" s="1"/>
  <c r="E2056" i="5"/>
  <c r="F2056" i="5"/>
  <c r="G2056" i="5"/>
  <c r="H2056" i="5"/>
  <c r="L2056" i="5"/>
  <c r="M2056" i="5" s="1"/>
  <c r="E2057" i="5"/>
  <c r="F2057" i="5"/>
  <c r="G2057" i="5"/>
  <c r="H2057" i="5"/>
  <c r="L2057" i="5"/>
  <c r="M2057" i="5" s="1"/>
  <c r="E2058" i="5"/>
  <c r="F2058" i="5"/>
  <c r="G2058" i="5"/>
  <c r="H2058" i="5"/>
  <c r="L2058" i="5"/>
  <c r="M2058" i="5" s="1"/>
  <c r="E2059" i="5"/>
  <c r="F2059" i="5"/>
  <c r="G2059" i="5"/>
  <c r="H2059" i="5"/>
  <c r="L2059" i="5"/>
  <c r="M2059" i="5" s="1"/>
  <c r="E2060" i="5"/>
  <c r="F2060" i="5"/>
  <c r="G2060" i="5"/>
  <c r="H2060" i="5"/>
  <c r="L2060" i="5"/>
  <c r="M2060" i="5" s="1"/>
  <c r="E2061" i="5"/>
  <c r="F2061" i="5"/>
  <c r="G2061" i="5"/>
  <c r="H2061" i="5"/>
  <c r="L2061" i="5"/>
  <c r="M2061" i="5" s="1"/>
  <c r="E2062" i="5"/>
  <c r="F2062" i="5"/>
  <c r="G2062" i="5"/>
  <c r="H2062" i="5"/>
  <c r="L2062" i="5"/>
  <c r="M2062" i="5" s="1"/>
  <c r="E2063" i="5"/>
  <c r="F2063" i="5"/>
  <c r="G2063" i="5"/>
  <c r="H2063" i="5"/>
  <c r="L2063" i="5"/>
  <c r="M2063" i="5" s="1"/>
  <c r="E2064" i="5"/>
  <c r="F2064" i="5"/>
  <c r="G2064" i="5"/>
  <c r="H2064" i="5"/>
  <c r="L2064" i="5"/>
  <c r="M2064" i="5" s="1"/>
  <c r="E2065" i="5"/>
  <c r="F2065" i="5"/>
  <c r="G2065" i="5"/>
  <c r="H2065" i="5"/>
  <c r="L2065" i="5"/>
  <c r="M2065" i="5" s="1"/>
  <c r="E2066" i="5"/>
  <c r="F2066" i="5"/>
  <c r="G2066" i="5"/>
  <c r="H2066" i="5"/>
  <c r="L2066" i="5"/>
  <c r="M2066" i="5" s="1"/>
  <c r="E2067" i="5"/>
  <c r="F2067" i="5"/>
  <c r="G2067" i="5"/>
  <c r="H2067" i="5"/>
  <c r="L2067" i="5"/>
  <c r="M2067" i="5" s="1"/>
  <c r="E2068" i="5"/>
  <c r="F2068" i="5"/>
  <c r="G2068" i="5"/>
  <c r="H2068" i="5"/>
  <c r="L2068" i="5"/>
  <c r="M2068" i="5" s="1"/>
  <c r="E2069" i="5"/>
  <c r="F2069" i="5"/>
  <c r="G2069" i="5"/>
  <c r="H2069" i="5"/>
  <c r="L2069" i="5"/>
  <c r="M2069" i="5" s="1"/>
  <c r="E2070" i="5"/>
  <c r="F2070" i="5"/>
  <c r="G2070" i="5"/>
  <c r="H2070" i="5"/>
  <c r="L2070" i="5"/>
  <c r="M2070" i="5" s="1"/>
  <c r="E2071" i="5"/>
  <c r="F2071" i="5"/>
  <c r="G2071" i="5"/>
  <c r="H2071" i="5"/>
  <c r="L2071" i="5"/>
  <c r="M2071" i="5" s="1"/>
  <c r="E2072" i="5"/>
  <c r="F2072" i="5"/>
  <c r="G2072" i="5"/>
  <c r="H2072" i="5"/>
  <c r="L2072" i="5"/>
  <c r="M2072" i="5" s="1"/>
  <c r="E2073" i="5"/>
  <c r="F2073" i="5"/>
  <c r="G2073" i="5"/>
  <c r="H2073" i="5"/>
  <c r="L2073" i="5"/>
  <c r="M2073" i="5" s="1"/>
  <c r="E2074" i="5"/>
  <c r="F2074" i="5"/>
  <c r="G2074" i="5"/>
  <c r="H2074" i="5"/>
  <c r="L2074" i="5"/>
  <c r="M2074" i="5" s="1"/>
  <c r="E2075" i="5"/>
  <c r="F2075" i="5"/>
  <c r="G2075" i="5"/>
  <c r="H2075" i="5"/>
  <c r="L2075" i="5"/>
  <c r="M2075" i="5" s="1"/>
  <c r="E2076" i="5"/>
  <c r="F2076" i="5"/>
  <c r="G2076" i="5"/>
  <c r="H2076" i="5"/>
  <c r="L2076" i="5"/>
  <c r="M2076" i="5" s="1"/>
  <c r="E2077" i="5"/>
  <c r="F2077" i="5"/>
  <c r="G2077" i="5"/>
  <c r="H2077" i="5"/>
  <c r="L2077" i="5"/>
  <c r="M2077" i="5" s="1"/>
  <c r="E2078" i="5"/>
  <c r="F2078" i="5"/>
  <c r="G2078" i="5"/>
  <c r="H2078" i="5"/>
  <c r="L2078" i="5"/>
  <c r="M2078" i="5" s="1"/>
  <c r="E2079" i="5"/>
  <c r="F2079" i="5"/>
  <c r="G2079" i="5"/>
  <c r="H2079" i="5"/>
  <c r="L2079" i="5"/>
  <c r="M2079" i="5" s="1"/>
  <c r="E2080" i="5"/>
  <c r="F2080" i="5"/>
  <c r="G2080" i="5"/>
  <c r="H2080" i="5"/>
  <c r="L2080" i="5"/>
  <c r="M2080" i="5" s="1"/>
  <c r="E2081" i="5"/>
  <c r="F2081" i="5"/>
  <c r="G2081" i="5"/>
  <c r="H2081" i="5"/>
  <c r="L2081" i="5"/>
  <c r="M2081" i="5" s="1"/>
  <c r="E2082" i="5"/>
  <c r="F2082" i="5"/>
  <c r="G2082" i="5"/>
  <c r="H2082" i="5"/>
  <c r="L2082" i="5"/>
  <c r="M2082" i="5" s="1"/>
  <c r="E2083" i="5"/>
  <c r="F2083" i="5"/>
  <c r="G2083" i="5"/>
  <c r="H2083" i="5"/>
  <c r="L2083" i="5"/>
  <c r="M2083" i="5" s="1"/>
  <c r="E2084" i="5"/>
  <c r="F2084" i="5"/>
  <c r="G2084" i="5"/>
  <c r="H2084" i="5"/>
  <c r="L2084" i="5"/>
  <c r="M2084" i="5" s="1"/>
  <c r="E2085" i="5"/>
  <c r="F2085" i="5"/>
  <c r="G2085" i="5"/>
  <c r="H2085" i="5"/>
  <c r="L2085" i="5"/>
  <c r="M2085" i="5" s="1"/>
  <c r="E2086" i="5"/>
  <c r="F2086" i="5"/>
  <c r="G2086" i="5"/>
  <c r="H2086" i="5"/>
  <c r="L2086" i="5"/>
  <c r="M2086" i="5" s="1"/>
  <c r="E2087" i="5"/>
  <c r="F2087" i="5"/>
  <c r="G2087" i="5"/>
  <c r="H2087" i="5"/>
  <c r="L2087" i="5"/>
  <c r="M2087" i="5" s="1"/>
  <c r="E2088" i="5"/>
  <c r="F2088" i="5"/>
  <c r="G2088" i="5"/>
  <c r="H2088" i="5"/>
  <c r="L2088" i="5"/>
  <c r="M2088" i="5" s="1"/>
  <c r="E2089" i="5"/>
  <c r="F2089" i="5"/>
  <c r="G2089" i="5"/>
  <c r="H2089" i="5"/>
  <c r="L2089" i="5"/>
  <c r="M2089" i="5" s="1"/>
  <c r="E2090" i="5"/>
  <c r="F2090" i="5"/>
  <c r="G2090" i="5"/>
  <c r="H2090" i="5"/>
  <c r="L2090" i="5"/>
  <c r="M2090" i="5" s="1"/>
  <c r="E2091" i="5"/>
  <c r="F2091" i="5"/>
  <c r="G2091" i="5"/>
  <c r="H2091" i="5"/>
  <c r="L2091" i="5"/>
  <c r="M2091" i="5" s="1"/>
  <c r="E2092" i="5"/>
  <c r="F2092" i="5"/>
  <c r="G2092" i="5"/>
  <c r="H2092" i="5"/>
  <c r="L2092" i="5"/>
  <c r="M2092" i="5" s="1"/>
  <c r="E2093" i="5"/>
  <c r="F2093" i="5"/>
  <c r="G2093" i="5"/>
  <c r="H2093" i="5"/>
  <c r="L2093" i="5"/>
  <c r="M2093" i="5" s="1"/>
  <c r="E2094" i="5"/>
  <c r="F2094" i="5"/>
  <c r="G2094" i="5"/>
  <c r="H2094" i="5"/>
  <c r="L2094" i="5"/>
  <c r="M2094" i="5" s="1"/>
  <c r="E2095" i="5"/>
  <c r="F2095" i="5"/>
  <c r="G2095" i="5"/>
  <c r="H2095" i="5"/>
  <c r="L2095" i="5"/>
  <c r="M2095" i="5" s="1"/>
  <c r="E2096" i="5"/>
  <c r="F2096" i="5"/>
  <c r="G2096" i="5"/>
  <c r="H2096" i="5"/>
  <c r="L2096" i="5"/>
  <c r="M2096" i="5" s="1"/>
  <c r="E2097" i="5"/>
  <c r="F2097" i="5"/>
  <c r="G2097" i="5"/>
  <c r="H2097" i="5"/>
  <c r="L2097" i="5"/>
  <c r="M2097" i="5" s="1"/>
  <c r="E2098" i="5"/>
  <c r="F2098" i="5"/>
  <c r="G2098" i="5"/>
  <c r="H2098" i="5"/>
  <c r="L2098" i="5"/>
  <c r="M2098" i="5" s="1"/>
  <c r="E2099" i="5"/>
  <c r="F2099" i="5"/>
  <c r="G2099" i="5"/>
  <c r="H2099" i="5"/>
  <c r="L2099" i="5"/>
  <c r="M2099" i="5" s="1"/>
  <c r="E2100" i="5"/>
  <c r="F2100" i="5"/>
  <c r="G2100" i="5"/>
  <c r="H2100" i="5"/>
  <c r="L2100" i="5"/>
  <c r="M2100" i="5" s="1"/>
  <c r="E2101" i="5"/>
  <c r="F2101" i="5"/>
  <c r="G2101" i="5"/>
  <c r="H2101" i="5"/>
  <c r="L2101" i="5"/>
  <c r="M2101" i="5" s="1"/>
  <c r="E2102" i="5"/>
  <c r="F2102" i="5"/>
  <c r="G2102" i="5"/>
  <c r="H2102" i="5"/>
  <c r="L2102" i="5"/>
  <c r="M2102" i="5" s="1"/>
  <c r="E2103" i="5"/>
  <c r="F2103" i="5"/>
  <c r="G2103" i="5"/>
  <c r="H2103" i="5"/>
  <c r="L2103" i="5"/>
  <c r="M2103" i="5" s="1"/>
  <c r="E2104" i="5"/>
  <c r="F2104" i="5"/>
  <c r="G2104" i="5"/>
  <c r="H2104" i="5"/>
  <c r="L2104" i="5"/>
  <c r="M2104" i="5" s="1"/>
  <c r="E2105" i="5"/>
  <c r="F2105" i="5"/>
  <c r="G2105" i="5"/>
  <c r="H2105" i="5"/>
  <c r="L2105" i="5"/>
  <c r="M2105" i="5" s="1"/>
  <c r="E2106" i="5"/>
  <c r="F2106" i="5"/>
  <c r="G2106" i="5"/>
  <c r="H2106" i="5"/>
  <c r="L2106" i="5"/>
  <c r="M2106" i="5" s="1"/>
  <c r="E2107" i="5"/>
  <c r="F2107" i="5"/>
  <c r="G2107" i="5"/>
  <c r="H2107" i="5"/>
  <c r="L2107" i="5"/>
  <c r="M2107" i="5" s="1"/>
  <c r="E2108" i="5"/>
  <c r="F2108" i="5"/>
  <c r="G2108" i="5"/>
  <c r="H2108" i="5"/>
  <c r="L2108" i="5"/>
  <c r="M2108" i="5" s="1"/>
  <c r="E2109" i="5"/>
  <c r="F2109" i="5"/>
  <c r="G2109" i="5"/>
  <c r="H2109" i="5"/>
  <c r="L2109" i="5"/>
  <c r="M2109" i="5" s="1"/>
  <c r="A2110" i="5"/>
  <c r="B2110" i="5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B2317" i="5" s="1"/>
  <c r="B2318" i="5" s="1"/>
  <c r="B2319" i="5" s="1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C2110" i="5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C2317" i="5" s="1"/>
  <c r="C2318" i="5" s="1"/>
  <c r="C2319" i="5" s="1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E2110" i="5"/>
  <c r="F2110" i="5"/>
  <c r="G2110" i="5"/>
  <c r="H2110" i="5"/>
  <c r="L2110" i="5"/>
  <c r="M2110" i="5" s="1"/>
  <c r="A2111" i="5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E2111" i="5"/>
  <c r="F2111" i="5"/>
  <c r="G2111" i="5"/>
  <c r="H2111" i="5"/>
  <c r="L2111" i="5"/>
  <c r="M2111" i="5" s="1"/>
  <c r="E2112" i="5"/>
  <c r="F2112" i="5"/>
  <c r="G2112" i="5"/>
  <c r="H2112" i="5"/>
  <c r="L2112" i="5"/>
  <c r="M2112" i="5" s="1"/>
  <c r="E2113" i="5"/>
  <c r="F2113" i="5"/>
  <c r="G2113" i="5"/>
  <c r="H2113" i="5"/>
  <c r="L2113" i="5"/>
  <c r="M2113" i="5" s="1"/>
  <c r="E2114" i="5"/>
  <c r="F2114" i="5"/>
  <c r="G2114" i="5"/>
  <c r="H2114" i="5"/>
  <c r="L2114" i="5"/>
  <c r="M2114" i="5" s="1"/>
  <c r="E2115" i="5"/>
  <c r="F2115" i="5"/>
  <c r="G2115" i="5"/>
  <c r="H2115" i="5"/>
  <c r="L2115" i="5"/>
  <c r="M2115" i="5" s="1"/>
  <c r="E2116" i="5"/>
  <c r="F2116" i="5"/>
  <c r="G2116" i="5"/>
  <c r="H2116" i="5"/>
  <c r="L2116" i="5"/>
  <c r="M2116" i="5" s="1"/>
  <c r="E2117" i="5"/>
  <c r="F2117" i="5"/>
  <c r="G2117" i="5"/>
  <c r="H2117" i="5"/>
  <c r="L2117" i="5"/>
  <c r="M2117" i="5" s="1"/>
  <c r="E2118" i="5"/>
  <c r="F2118" i="5"/>
  <c r="G2118" i="5"/>
  <c r="H2118" i="5"/>
  <c r="L2118" i="5"/>
  <c r="M2118" i="5" s="1"/>
  <c r="E2119" i="5"/>
  <c r="F2119" i="5"/>
  <c r="G2119" i="5"/>
  <c r="H2119" i="5"/>
  <c r="L2119" i="5"/>
  <c r="M2119" i="5" s="1"/>
  <c r="E2120" i="5"/>
  <c r="F2120" i="5"/>
  <c r="G2120" i="5"/>
  <c r="H2120" i="5"/>
  <c r="L2120" i="5"/>
  <c r="M2120" i="5" s="1"/>
  <c r="E2121" i="5"/>
  <c r="F2121" i="5"/>
  <c r="G2121" i="5"/>
  <c r="H2121" i="5"/>
  <c r="L2121" i="5"/>
  <c r="M2121" i="5" s="1"/>
  <c r="E2122" i="5"/>
  <c r="F2122" i="5"/>
  <c r="G2122" i="5"/>
  <c r="H2122" i="5"/>
  <c r="L2122" i="5"/>
  <c r="M2122" i="5" s="1"/>
  <c r="E2123" i="5"/>
  <c r="F2123" i="5"/>
  <c r="G2123" i="5"/>
  <c r="H2123" i="5"/>
  <c r="L2123" i="5"/>
  <c r="M2123" i="5" s="1"/>
  <c r="E2124" i="5"/>
  <c r="F2124" i="5"/>
  <c r="G2124" i="5"/>
  <c r="H2124" i="5"/>
  <c r="L2124" i="5"/>
  <c r="M2124" i="5" s="1"/>
  <c r="E2125" i="5"/>
  <c r="F2125" i="5"/>
  <c r="G2125" i="5"/>
  <c r="H2125" i="5"/>
  <c r="L2125" i="5"/>
  <c r="M2125" i="5" s="1"/>
  <c r="E2126" i="5"/>
  <c r="F2126" i="5"/>
  <c r="G2126" i="5"/>
  <c r="H2126" i="5"/>
  <c r="L2126" i="5"/>
  <c r="M2126" i="5" s="1"/>
  <c r="E2127" i="5"/>
  <c r="F2127" i="5"/>
  <c r="G2127" i="5"/>
  <c r="H2127" i="5"/>
  <c r="L2127" i="5"/>
  <c r="M2127" i="5" s="1"/>
  <c r="E2128" i="5"/>
  <c r="F2128" i="5"/>
  <c r="G2128" i="5"/>
  <c r="H2128" i="5"/>
  <c r="L2128" i="5"/>
  <c r="M2128" i="5" s="1"/>
  <c r="E2129" i="5"/>
  <c r="F2129" i="5"/>
  <c r="G2129" i="5"/>
  <c r="H2129" i="5"/>
  <c r="L2129" i="5"/>
  <c r="M2129" i="5" s="1"/>
  <c r="E2130" i="5"/>
  <c r="F2130" i="5"/>
  <c r="G2130" i="5"/>
  <c r="H2130" i="5"/>
  <c r="L2130" i="5"/>
  <c r="M2130" i="5" s="1"/>
  <c r="E2131" i="5"/>
  <c r="F2131" i="5"/>
  <c r="G2131" i="5"/>
  <c r="H2131" i="5"/>
  <c r="L2131" i="5"/>
  <c r="M2131" i="5" s="1"/>
  <c r="E2132" i="5"/>
  <c r="F2132" i="5"/>
  <c r="G2132" i="5"/>
  <c r="H2132" i="5"/>
  <c r="L2132" i="5"/>
  <c r="M2132" i="5" s="1"/>
  <c r="E2133" i="5"/>
  <c r="F2133" i="5"/>
  <c r="G2133" i="5"/>
  <c r="H2133" i="5"/>
  <c r="L2133" i="5"/>
  <c r="M2133" i="5" s="1"/>
  <c r="E2134" i="5"/>
  <c r="F2134" i="5"/>
  <c r="G2134" i="5"/>
  <c r="H2134" i="5"/>
  <c r="L2134" i="5"/>
  <c r="M2134" i="5" s="1"/>
  <c r="E2135" i="5"/>
  <c r="F2135" i="5"/>
  <c r="G2135" i="5"/>
  <c r="H2135" i="5"/>
  <c r="L2135" i="5"/>
  <c r="M2135" i="5" s="1"/>
  <c r="E2136" i="5"/>
  <c r="F2136" i="5"/>
  <c r="G2136" i="5"/>
  <c r="H2136" i="5"/>
  <c r="L2136" i="5"/>
  <c r="M2136" i="5" s="1"/>
  <c r="E2137" i="5"/>
  <c r="F2137" i="5"/>
  <c r="G2137" i="5"/>
  <c r="H2137" i="5"/>
  <c r="L2137" i="5"/>
  <c r="M2137" i="5" s="1"/>
  <c r="E2138" i="5"/>
  <c r="F2138" i="5"/>
  <c r="G2138" i="5"/>
  <c r="H2138" i="5"/>
  <c r="L2138" i="5"/>
  <c r="M2138" i="5" s="1"/>
  <c r="E2139" i="5"/>
  <c r="F2139" i="5"/>
  <c r="G2139" i="5"/>
  <c r="H2139" i="5"/>
  <c r="L2139" i="5"/>
  <c r="M2139" i="5" s="1"/>
  <c r="E2140" i="5"/>
  <c r="F2140" i="5"/>
  <c r="G2140" i="5"/>
  <c r="H2140" i="5"/>
  <c r="L2140" i="5"/>
  <c r="M2140" i="5" s="1"/>
  <c r="E2141" i="5"/>
  <c r="F2141" i="5"/>
  <c r="G2141" i="5"/>
  <c r="H2141" i="5"/>
  <c r="L2141" i="5"/>
  <c r="M2141" i="5" s="1"/>
  <c r="E2142" i="5"/>
  <c r="F2142" i="5"/>
  <c r="G2142" i="5"/>
  <c r="H2142" i="5"/>
  <c r="L2142" i="5"/>
  <c r="M2142" i="5" s="1"/>
  <c r="E2143" i="5"/>
  <c r="F2143" i="5"/>
  <c r="G2143" i="5"/>
  <c r="H2143" i="5"/>
  <c r="L2143" i="5"/>
  <c r="M2143" i="5" s="1"/>
  <c r="E2144" i="5"/>
  <c r="F2144" i="5"/>
  <c r="G2144" i="5"/>
  <c r="H2144" i="5"/>
  <c r="L2144" i="5"/>
  <c r="M2144" i="5" s="1"/>
  <c r="E2145" i="5"/>
  <c r="F2145" i="5"/>
  <c r="G2145" i="5"/>
  <c r="H2145" i="5"/>
  <c r="L2145" i="5"/>
  <c r="M2145" i="5" s="1"/>
  <c r="E2146" i="5"/>
  <c r="F2146" i="5"/>
  <c r="G2146" i="5"/>
  <c r="H2146" i="5"/>
  <c r="L2146" i="5"/>
  <c r="M2146" i="5" s="1"/>
  <c r="E2147" i="5"/>
  <c r="F2147" i="5"/>
  <c r="G2147" i="5"/>
  <c r="H2147" i="5"/>
  <c r="L2147" i="5"/>
  <c r="M2147" i="5" s="1"/>
  <c r="E2148" i="5"/>
  <c r="F2148" i="5"/>
  <c r="G2148" i="5"/>
  <c r="H2148" i="5"/>
  <c r="L2148" i="5"/>
  <c r="M2148" i="5" s="1"/>
  <c r="E2149" i="5"/>
  <c r="F2149" i="5"/>
  <c r="G2149" i="5"/>
  <c r="H2149" i="5"/>
  <c r="L2149" i="5"/>
  <c r="M2149" i="5" s="1"/>
  <c r="E2150" i="5"/>
  <c r="F2150" i="5"/>
  <c r="G2150" i="5"/>
  <c r="H2150" i="5"/>
  <c r="L2150" i="5"/>
  <c r="M2150" i="5" s="1"/>
  <c r="E2151" i="5"/>
  <c r="F2151" i="5"/>
  <c r="G2151" i="5"/>
  <c r="H2151" i="5"/>
  <c r="L2151" i="5"/>
  <c r="M2151" i="5" s="1"/>
  <c r="E2152" i="5"/>
  <c r="F2152" i="5"/>
  <c r="G2152" i="5"/>
  <c r="H2152" i="5"/>
  <c r="L2152" i="5"/>
  <c r="M2152" i="5" s="1"/>
  <c r="E2153" i="5"/>
  <c r="F2153" i="5"/>
  <c r="G2153" i="5"/>
  <c r="H2153" i="5"/>
  <c r="L2153" i="5"/>
  <c r="M2153" i="5" s="1"/>
  <c r="E2154" i="5"/>
  <c r="F2154" i="5"/>
  <c r="G2154" i="5"/>
  <c r="H2154" i="5"/>
  <c r="L2154" i="5"/>
  <c r="M2154" i="5" s="1"/>
  <c r="E2155" i="5"/>
  <c r="F2155" i="5"/>
  <c r="G2155" i="5"/>
  <c r="H2155" i="5"/>
  <c r="L2155" i="5"/>
  <c r="M2155" i="5" s="1"/>
  <c r="E2156" i="5"/>
  <c r="F2156" i="5"/>
  <c r="G2156" i="5"/>
  <c r="H2156" i="5"/>
  <c r="L2156" i="5"/>
  <c r="M2156" i="5" s="1"/>
  <c r="E2157" i="5"/>
  <c r="F2157" i="5"/>
  <c r="G2157" i="5"/>
  <c r="H2157" i="5"/>
  <c r="L2157" i="5"/>
  <c r="M2157" i="5" s="1"/>
  <c r="E2158" i="5"/>
  <c r="F2158" i="5"/>
  <c r="G2158" i="5"/>
  <c r="H2158" i="5"/>
  <c r="L2158" i="5"/>
  <c r="M2158" i="5" s="1"/>
  <c r="E2159" i="5"/>
  <c r="F2159" i="5"/>
  <c r="G2159" i="5"/>
  <c r="H2159" i="5"/>
  <c r="L2159" i="5"/>
  <c r="M2159" i="5" s="1"/>
  <c r="E2160" i="5"/>
  <c r="F2160" i="5"/>
  <c r="G2160" i="5"/>
  <c r="H2160" i="5"/>
  <c r="L2160" i="5"/>
  <c r="M2160" i="5" s="1"/>
  <c r="E2161" i="5"/>
  <c r="F2161" i="5"/>
  <c r="G2161" i="5"/>
  <c r="H2161" i="5"/>
  <c r="L2161" i="5"/>
  <c r="M2161" i="5" s="1"/>
  <c r="E2162" i="5"/>
  <c r="F2162" i="5"/>
  <c r="G2162" i="5"/>
  <c r="H2162" i="5"/>
  <c r="L2162" i="5"/>
  <c r="M2162" i="5" s="1"/>
  <c r="E2163" i="5"/>
  <c r="F2163" i="5"/>
  <c r="G2163" i="5"/>
  <c r="H2163" i="5"/>
  <c r="L2163" i="5"/>
  <c r="M2163" i="5" s="1"/>
  <c r="E2164" i="5"/>
  <c r="F2164" i="5"/>
  <c r="G2164" i="5"/>
  <c r="H2164" i="5"/>
  <c r="L2164" i="5"/>
  <c r="M2164" i="5" s="1"/>
  <c r="E2165" i="5"/>
  <c r="F2165" i="5"/>
  <c r="G2165" i="5"/>
  <c r="H2165" i="5"/>
  <c r="L2165" i="5"/>
  <c r="M2165" i="5" s="1"/>
  <c r="E2166" i="5"/>
  <c r="F2166" i="5"/>
  <c r="G2166" i="5"/>
  <c r="H2166" i="5"/>
  <c r="L2166" i="5"/>
  <c r="M2166" i="5" s="1"/>
  <c r="E2167" i="5"/>
  <c r="F2167" i="5"/>
  <c r="G2167" i="5"/>
  <c r="H2167" i="5"/>
  <c r="L2167" i="5"/>
  <c r="M2167" i="5" s="1"/>
  <c r="E2168" i="5"/>
  <c r="F2168" i="5"/>
  <c r="G2168" i="5"/>
  <c r="H2168" i="5"/>
  <c r="L2168" i="5"/>
  <c r="M2168" i="5" s="1"/>
  <c r="E2169" i="5"/>
  <c r="F2169" i="5"/>
  <c r="G2169" i="5"/>
  <c r="H2169" i="5"/>
  <c r="L2169" i="5"/>
  <c r="M2169" i="5" s="1"/>
  <c r="E2170" i="5"/>
  <c r="F2170" i="5"/>
  <c r="G2170" i="5"/>
  <c r="H2170" i="5"/>
  <c r="L2170" i="5"/>
  <c r="M2170" i="5" s="1"/>
  <c r="E2171" i="5"/>
  <c r="F2171" i="5"/>
  <c r="G2171" i="5"/>
  <c r="H2171" i="5"/>
  <c r="L2171" i="5"/>
  <c r="M2171" i="5" s="1"/>
  <c r="E2172" i="5"/>
  <c r="F2172" i="5"/>
  <c r="G2172" i="5"/>
  <c r="H2172" i="5"/>
  <c r="L2172" i="5"/>
  <c r="M2172" i="5" s="1"/>
  <c r="E2173" i="5"/>
  <c r="F2173" i="5"/>
  <c r="G2173" i="5"/>
  <c r="H2173" i="5"/>
  <c r="L2173" i="5"/>
  <c r="M2173" i="5" s="1"/>
  <c r="E2174" i="5"/>
  <c r="F2174" i="5"/>
  <c r="G2174" i="5"/>
  <c r="H2174" i="5"/>
  <c r="L2174" i="5"/>
  <c r="M2174" i="5" s="1"/>
  <c r="E2175" i="5"/>
  <c r="F2175" i="5"/>
  <c r="G2175" i="5"/>
  <c r="H2175" i="5"/>
  <c r="L2175" i="5"/>
  <c r="M2175" i="5" s="1"/>
  <c r="E2176" i="5"/>
  <c r="F2176" i="5"/>
  <c r="G2176" i="5"/>
  <c r="H2176" i="5"/>
  <c r="L2176" i="5"/>
  <c r="M2176" i="5" s="1"/>
  <c r="E2177" i="5"/>
  <c r="F2177" i="5"/>
  <c r="G2177" i="5"/>
  <c r="H2177" i="5"/>
  <c r="L2177" i="5"/>
  <c r="M2177" i="5" s="1"/>
  <c r="E2178" i="5"/>
  <c r="F2178" i="5"/>
  <c r="G2178" i="5"/>
  <c r="H2178" i="5"/>
  <c r="L2178" i="5"/>
  <c r="M2178" i="5" s="1"/>
  <c r="E2179" i="5"/>
  <c r="F2179" i="5"/>
  <c r="G2179" i="5"/>
  <c r="H2179" i="5"/>
  <c r="L2179" i="5"/>
  <c r="M2179" i="5" s="1"/>
  <c r="E2180" i="5"/>
  <c r="F2180" i="5"/>
  <c r="G2180" i="5"/>
  <c r="H2180" i="5"/>
  <c r="L2180" i="5"/>
  <c r="M2180" i="5" s="1"/>
  <c r="E2181" i="5"/>
  <c r="F2181" i="5"/>
  <c r="G2181" i="5"/>
  <c r="H2181" i="5"/>
  <c r="L2181" i="5"/>
  <c r="M2181" i="5" s="1"/>
  <c r="E2182" i="5"/>
  <c r="F2182" i="5"/>
  <c r="G2182" i="5"/>
  <c r="H2182" i="5"/>
  <c r="L2182" i="5"/>
  <c r="M2182" i="5" s="1"/>
  <c r="E2183" i="5"/>
  <c r="F2183" i="5"/>
  <c r="G2183" i="5"/>
  <c r="H2183" i="5"/>
  <c r="L2183" i="5"/>
  <c r="M2183" i="5" s="1"/>
  <c r="E2184" i="5"/>
  <c r="F2184" i="5"/>
  <c r="G2184" i="5"/>
  <c r="H2184" i="5"/>
  <c r="L2184" i="5"/>
  <c r="M2184" i="5" s="1"/>
  <c r="E2185" i="5"/>
  <c r="F2185" i="5"/>
  <c r="G2185" i="5"/>
  <c r="H2185" i="5"/>
  <c r="L2185" i="5"/>
  <c r="M2185" i="5" s="1"/>
  <c r="E2186" i="5"/>
  <c r="F2186" i="5"/>
  <c r="G2186" i="5"/>
  <c r="H2186" i="5"/>
  <c r="L2186" i="5"/>
  <c r="M2186" i="5" s="1"/>
  <c r="E2187" i="5"/>
  <c r="F2187" i="5"/>
  <c r="G2187" i="5"/>
  <c r="H2187" i="5"/>
  <c r="E2188" i="5"/>
  <c r="F2188" i="5"/>
  <c r="G2188" i="5"/>
  <c r="H2188" i="5"/>
  <c r="L2188" i="5"/>
  <c r="M2188" i="5" s="1"/>
  <c r="E2189" i="5"/>
  <c r="F2189" i="5"/>
  <c r="G2189" i="5"/>
  <c r="H2189" i="5"/>
  <c r="L2189" i="5"/>
  <c r="M2189" i="5" s="1"/>
  <c r="E2190" i="5"/>
  <c r="F2190" i="5"/>
  <c r="G2190" i="5"/>
  <c r="H2190" i="5"/>
  <c r="L2190" i="5"/>
  <c r="M2190" i="5" s="1"/>
  <c r="E2191" i="5"/>
  <c r="F2191" i="5"/>
  <c r="G2191" i="5"/>
  <c r="H2191" i="5"/>
  <c r="L2191" i="5"/>
  <c r="M2191" i="5" s="1"/>
  <c r="E2192" i="5"/>
  <c r="F2192" i="5"/>
  <c r="G2192" i="5"/>
  <c r="H2192" i="5"/>
  <c r="L2192" i="5"/>
  <c r="M2192" i="5" s="1"/>
  <c r="E2193" i="5"/>
  <c r="F2193" i="5"/>
  <c r="G2193" i="5"/>
  <c r="H2193" i="5"/>
  <c r="L2193" i="5"/>
  <c r="M2193" i="5" s="1"/>
  <c r="E2194" i="5"/>
  <c r="F2194" i="5"/>
  <c r="G2194" i="5"/>
  <c r="H2194" i="5"/>
  <c r="L2194" i="5"/>
  <c r="M2194" i="5" s="1"/>
  <c r="E2195" i="5"/>
  <c r="F2195" i="5"/>
  <c r="G2195" i="5"/>
  <c r="H2195" i="5"/>
  <c r="L2195" i="5"/>
  <c r="M2195" i="5" s="1"/>
  <c r="E2196" i="5"/>
  <c r="F2196" i="5"/>
  <c r="G2196" i="5"/>
  <c r="H2196" i="5"/>
  <c r="L2196" i="5"/>
  <c r="M2196" i="5" s="1"/>
  <c r="E2197" i="5"/>
  <c r="F2197" i="5"/>
  <c r="G2197" i="5"/>
  <c r="H2197" i="5"/>
  <c r="L2197" i="5"/>
  <c r="M2197" i="5" s="1"/>
  <c r="E2198" i="5"/>
  <c r="F2198" i="5"/>
  <c r="G2198" i="5"/>
  <c r="H2198" i="5"/>
  <c r="L2198" i="5"/>
  <c r="M2198" i="5" s="1"/>
  <c r="E2199" i="5"/>
  <c r="F2199" i="5"/>
  <c r="G2199" i="5"/>
  <c r="H2199" i="5"/>
  <c r="L2199" i="5"/>
  <c r="M2199" i="5" s="1"/>
  <c r="E2200" i="5"/>
  <c r="F2200" i="5"/>
  <c r="G2200" i="5"/>
  <c r="H2200" i="5"/>
  <c r="L2200" i="5"/>
  <c r="M2200" i="5" s="1"/>
  <c r="E2201" i="5"/>
  <c r="F2201" i="5"/>
  <c r="G2201" i="5"/>
  <c r="H2201" i="5"/>
  <c r="L2201" i="5"/>
  <c r="M2201" i="5" s="1"/>
  <c r="E2202" i="5"/>
  <c r="F2202" i="5"/>
  <c r="G2202" i="5"/>
  <c r="H2202" i="5"/>
  <c r="L2202" i="5"/>
  <c r="M2202" i="5" s="1"/>
  <c r="E2203" i="5"/>
  <c r="F2203" i="5"/>
  <c r="G2203" i="5"/>
  <c r="H2203" i="5"/>
  <c r="L2203" i="5"/>
  <c r="M2203" i="5" s="1"/>
  <c r="E2204" i="5"/>
  <c r="F2204" i="5"/>
  <c r="G2204" i="5"/>
  <c r="H2204" i="5"/>
  <c r="L2204" i="5"/>
  <c r="M2204" i="5" s="1"/>
  <c r="E2205" i="5"/>
  <c r="F2205" i="5"/>
  <c r="G2205" i="5"/>
  <c r="H2205" i="5"/>
  <c r="L2205" i="5"/>
  <c r="M2205" i="5" s="1"/>
  <c r="E2206" i="5"/>
  <c r="F2206" i="5"/>
  <c r="G2206" i="5"/>
  <c r="H2206" i="5"/>
  <c r="L2206" i="5"/>
  <c r="M2206" i="5" s="1"/>
  <c r="E2207" i="5"/>
  <c r="F2207" i="5"/>
  <c r="G2207" i="5"/>
  <c r="H2207" i="5"/>
  <c r="L2207" i="5"/>
  <c r="M2207" i="5" s="1"/>
  <c r="E2208" i="5"/>
  <c r="F2208" i="5"/>
  <c r="G2208" i="5"/>
  <c r="H2208" i="5"/>
  <c r="L2208" i="5"/>
  <c r="M2208" i="5" s="1"/>
  <c r="E2209" i="5"/>
  <c r="F2209" i="5"/>
  <c r="G2209" i="5"/>
  <c r="H2209" i="5"/>
  <c r="L2209" i="5"/>
  <c r="M2209" i="5" s="1"/>
  <c r="E2210" i="5"/>
  <c r="F2210" i="5"/>
  <c r="G2210" i="5"/>
  <c r="H2210" i="5"/>
  <c r="L2210" i="5"/>
  <c r="M2210" i="5" s="1"/>
  <c r="E2211" i="5"/>
  <c r="F2211" i="5"/>
  <c r="G2211" i="5"/>
  <c r="H2211" i="5"/>
  <c r="L2211" i="5"/>
  <c r="M2211" i="5" s="1"/>
  <c r="E2212" i="5"/>
  <c r="F2212" i="5"/>
  <c r="G2212" i="5"/>
  <c r="H2212" i="5"/>
  <c r="L2212" i="5"/>
  <c r="M2212" i="5" s="1"/>
  <c r="E2213" i="5"/>
  <c r="F2213" i="5"/>
  <c r="G2213" i="5"/>
  <c r="H2213" i="5"/>
  <c r="L2213" i="5"/>
  <c r="M2213" i="5" s="1"/>
  <c r="E2214" i="5"/>
  <c r="F2214" i="5"/>
  <c r="G2214" i="5"/>
  <c r="H2214" i="5"/>
  <c r="L2214" i="5"/>
  <c r="M2214" i="5" s="1"/>
  <c r="E2215" i="5"/>
  <c r="F2215" i="5"/>
  <c r="G2215" i="5"/>
  <c r="H2215" i="5"/>
  <c r="L2215" i="5"/>
  <c r="M2215" i="5" s="1"/>
  <c r="E2216" i="5"/>
  <c r="F2216" i="5"/>
  <c r="G2216" i="5"/>
  <c r="H2216" i="5"/>
  <c r="L2216" i="5"/>
  <c r="M2216" i="5" s="1"/>
  <c r="E2217" i="5"/>
  <c r="F2217" i="5"/>
  <c r="G2217" i="5"/>
  <c r="H2217" i="5"/>
  <c r="L2217" i="5"/>
  <c r="M2217" i="5" s="1"/>
  <c r="E2218" i="5"/>
  <c r="F2218" i="5"/>
  <c r="G2218" i="5"/>
  <c r="H2218" i="5"/>
  <c r="L2218" i="5"/>
  <c r="M2218" i="5" s="1"/>
  <c r="E2219" i="5"/>
  <c r="F2219" i="5"/>
  <c r="G2219" i="5"/>
  <c r="H2219" i="5"/>
  <c r="L2219" i="5"/>
  <c r="M2219" i="5" s="1"/>
  <c r="E2220" i="5"/>
  <c r="F2220" i="5"/>
  <c r="G2220" i="5"/>
  <c r="H2220" i="5"/>
  <c r="L2220" i="5"/>
  <c r="M2220" i="5" s="1"/>
  <c r="E2221" i="5"/>
  <c r="F2221" i="5"/>
  <c r="G2221" i="5"/>
  <c r="H2221" i="5"/>
  <c r="L2221" i="5"/>
  <c r="M2221" i="5" s="1"/>
  <c r="E2222" i="5"/>
  <c r="F2222" i="5"/>
  <c r="G2222" i="5"/>
  <c r="H2222" i="5"/>
  <c r="L2222" i="5"/>
  <c r="M2222" i="5" s="1"/>
  <c r="E2223" i="5"/>
  <c r="F2223" i="5"/>
  <c r="G2223" i="5"/>
  <c r="H2223" i="5"/>
  <c r="L2223" i="5"/>
  <c r="M2223" i="5" s="1"/>
  <c r="E2224" i="5"/>
  <c r="F2224" i="5"/>
  <c r="G2224" i="5"/>
  <c r="H2224" i="5"/>
  <c r="L2224" i="5"/>
  <c r="M2224" i="5" s="1"/>
  <c r="E2225" i="5"/>
  <c r="F2225" i="5"/>
  <c r="G2225" i="5"/>
  <c r="H2225" i="5"/>
  <c r="L2225" i="5"/>
  <c r="M2225" i="5" s="1"/>
  <c r="E2226" i="5"/>
  <c r="F2226" i="5"/>
  <c r="G2226" i="5"/>
  <c r="H2226" i="5"/>
  <c r="L2226" i="5"/>
  <c r="M2226" i="5" s="1"/>
  <c r="E2227" i="5"/>
  <c r="F2227" i="5"/>
  <c r="G2227" i="5"/>
  <c r="H2227" i="5"/>
  <c r="L2227" i="5"/>
  <c r="M2227" i="5" s="1"/>
  <c r="E2228" i="5"/>
  <c r="F2228" i="5"/>
  <c r="G2228" i="5"/>
  <c r="H2228" i="5"/>
  <c r="L2228" i="5"/>
  <c r="M2228" i="5" s="1"/>
  <c r="E2229" i="5"/>
  <c r="F2229" i="5"/>
  <c r="G2229" i="5"/>
  <c r="H2229" i="5"/>
  <c r="L2229" i="5"/>
  <c r="M2229" i="5" s="1"/>
  <c r="E2230" i="5"/>
  <c r="F2230" i="5"/>
  <c r="G2230" i="5"/>
  <c r="H2230" i="5"/>
  <c r="L2230" i="5"/>
  <c r="M2230" i="5" s="1"/>
  <c r="E2231" i="5"/>
  <c r="F2231" i="5"/>
  <c r="G2231" i="5"/>
  <c r="H2231" i="5"/>
  <c r="L2231" i="5"/>
  <c r="M2231" i="5" s="1"/>
  <c r="E2232" i="5"/>
  <c r="F2232" i="5"/>
  <c r="G2232" i="5"/>
  <c r="H2232" i="5"/>
  <c r="L2232" i="5"/>
  <c r="M2232" i="5" s="1"/>
  <c r="E2233" i="5"/>
  <c r="F2233" i="5"/>
  <c r="G2233" i="5"/>
  <c r="H2233" i="5"/>
  <c r="L2233" i="5"/>
  <c r="M2233" i="5" s="1"/>
  <c r="E2234" i="5"/>
  <c r="F2234" i="5"/>
  <c r="G2234" i="5"/>
  <c r="H2234" i="5"/>
  <c r="L2234" i="5"/>
  <c r="M2234" i="5" s="1"/>
  <c r="E2235" i="5"/>
  <c r="F2235" i="5"/>
  <c r="G2235" i="5"/>
  <c r="H2235" i="5"/>
  <c r="L2235" i="5"/>
  <c r="M2235" i="5" s="1"/>
  <c r="E2236" i="5"/>
  <c r="F2236" i="5"/>
  <c r="G2236" i="5"/>
  <c r="H2236" i="5"/>
  <c r="L2236" i="5"/>
  <c r="M2236" i="5" s="1"/>
  <c r="E2237" i="5"/>
  <c r="F2237" i="5"/>
  <c r="G2237" i="5"/>
  <c r="H2237" i="5"/>
  <c r="L2237" i="5"/>
  <c r="M2237" i="5" s="1"/>
  <c r="E2238" i="5"/>
  <c r="F2238" i="5"/>
  <c r="G2238" i="5"/>
  <c r="H2238" i="5"/>
  <c r="L2238" i="5"/>
  <c r="M2238" i="5" s="1"/>
  <c r="E2239" i="5"/>
  <c r="F2239" i="5"/>
  <c r="G2239" i="5"/>
  <c r="H2239" i="5"/>
  <c r="L2239" i="5"/>
  <c r="M2239" i="5" s="1"/>
  <c r="E2240" i="5"/>
  <c r="F2240" i="5"/>
  <c r="G2240" i="5"/>
  <c r="H2240" i="5"/>
  <c r="L2240" i="5"/>
  <c r="M2240" i="5" s="1"/>
  <c r="E2241" i="5"/>
  <c r="F2241" i="5"/>
  <c r="G2241" i="5"/>
  <c r="H2241" i="5"/>
  <c r="L2241" i="5"/>
  <c r="M2241" i="5" s="1"/>
  <c r="E2242" i="5"/>
  <c r="F2242" i="5"/>
  <c r="G2242" i="5"/>
  <c r="H2242" i="5"/>
  <c r="L2242" i="5"/>
  <c r="M2242" i="5" s="1"/>
  <c r="E2243" i="5"/>
  <c r="F2243" i="5"/>
  <c r="G2243" i="5"/>
  <c r="H2243" i="5"/>
  <c r="L2243" i="5"/>
  <c r="M2243" i="5" s="1"/>
  <c r="E2244" i="5"/>
  <c r="F2244" i="5"/>
  <c r="G2244" i="5"/>
  <c r="H2244" i="5"/>
  <c r="L2244" i="5"/>
  <c r="M2244" i="5" s="1"/>
  <c r="E2245" i="5"/>
  <c r="F2245" i="5"/>
  <c r="G2245" i="5"/>
  <c r="H2245" i="5"/>
  <c r="L2245" i="5"/>
  <c r="M2245" i="5" s="1"/>
  <c r="E2246" i="5"/>
  <c r="F2246" i="5"/>
  <c r="G2246" i="5"/>
  <c r="H2246" i="5"/>
  <c r="L2246" i="5"/>
  <c r="M2246" i="5" s="1"/>
  <c r="E2247" i="5"/>
  <c r="F2247" i="5"/>
  <c r="G2247" i="5"/>
  <c r="H2247" i="5"/>
  <c r="L2247" i="5"/>
  <c r="M2247" i="5" s="1"/>
  <c r="E2248" i="5"/>
  <c r="F2248" i="5"/>
  <c r="G2248" i="5"/>
  <c r="H2248" i="5"/>
  <c r="L2248" i="5"/>
  <c r="M2248" i="5" s="1"/>
  <c r="E2249" i="5"/>
  <c r="F2249" i="5"/>
  <c r="G2249" i="5"/>
  <c r="H2249" i="5"/>
  <c r="L2249" i="5"/>
  <c r="M2249" i="5" s="1"/>
  <c r="E2250" i="5"/>
  <c r="F2250" i="5"/>
  <c r="G2250" i="5"/>
  <c r="H2250" i="5"/>
  <c r="L2250" i="5"/>
  <c r="M2250" i="5" s="1"/>
  <c r="E2251" i="5"/>
  <c r="F2251" i="5"/>
  <c r="G2251" i="5"/>
  <c r="H2251" i="5"/>
  <c r="L2251" i="5"/>
  <c r="M2251" i="5" s="1"/>
  <c r="E2252" i="5"/>
  <c r="F2252" i="5"/>
  <c r="G2252" i="5"/>
  <c r="H2252" i="5"/>
  <c r="L2252" i="5"/>
  <c r="M2252" i="5" s="1"/>
  <c r="E2253" i="5"/>
  <c r="F2253" i="5"/>
  <c r="G2253" i="5"/>
  <c r="H2253" i="5"/>
  <c r="L2253" i="5"/>
  <c r="M2253" i="5" s="1"/>
  <c r="E2254" i="5"/>
  <c r="F2254" i="5"/>
  <c r="G2254" i="5"/>
  <c r="H2254" i="5"/>
  <c r="L2254" i="5"/>
  <c r="M2254" i="5" s="1"/>
  <c r="E2255" i="5"/>
  <c r="F2255" i="5"/>
  <c r="G2255" i="5"/>
  <c r="H2255" i="5"/>
  <c r="L2255" i="5"/>
  <c r="M2255" i="5" s="1"/>
  <c r="E2256" i="5"/>
  <c r="F2256" i="5"/>
  <c r="G2256" i="5"/>
  <c r="H2256" i="5"/>
  <c r="L2256" i="5"/>
  <c r="M2256" i="5" s="1"/>
  <c r="E2257" i="5"/>
  <c r="F2257" i="5"/>
  <c r="G2257" i="5"/>
  <c r="H2257" i="5"/>
  <c r="L2257" i="5"/>
  <c r="M2257" i="5" s="1"/>
  <c r="E2258" i="5"/>
  <c r="F2258" i="5"/>
  <c r="G2258" i="5"/>
  <c r="H2258" i="5"/>
  <c r="L2258" i="5"/>
  <c r="M2258" i="5" s="1"/>
  <c r="E2259" i="5"/>
  <c r="F2259" i="5"/>
  <c r="G2259" i="5"/>
  <c r="H2259" i="5"/>
  <c r="L2259" i="5"/>
  <c r="M2259" i="5" s="1"/>
  <c r="E2260" i="5"/>
  <c r="F2260" i="5"/>
  <c r="G2260" i="5"/>
  <c r="H2260" i="5"/>
  <c r="L2260" i="5"/>
  <c r="M2260" i="5" s="1"/>
  <c r="E2261" i="5"/>
  <c r="F2261" i="5"/>
  <c r="G2261" i="5"/>
  <c r="H2261" i="5"/>
  <c r="L2261" i="5"/>
  <c r="M2261" i="5" s="1"/>
  <c r="E2262" i="5"/>
  <c r="F2262" i="5"/>
  <c r="G2262" i="5"/>
  <c r="H2262" i="5"/>
  <c r="L2262" i="5"/>
  <c r="M2262" i="5" s="1"/>
  <c r="E2263" i="5"/>
  <c r="F2263" i="5"/>
  <c r="G2263" i="5"/>
  <c r="H2263" i="5"/>
  <c r="L2263" i="5"/>
  <c r="M2263" i="5" s="1"/>
  <c r="E2264" i="5"/>
  <c r="F2264" i="5"/>
  <c r="G2264" i="5"/>
  <c r="H2264" i="5"/>
  <c r="L2264" i="5"/>
  <c r="M2264" i="5" s="1"/>
  <c r="E2265" i="5"/>
  <c r="F2265" i="5"/>
  <c r="G2265" i="5"/>
  <c r="H2265" i="5"/>
  <c r="L2265" i="5"/>
  <c r="M2265" i="5" s="1"/>
  <c r="E2266" i="5"/>
  <c r="F2266" i="5"/>
  <c r="G2266" i="5"/>
  <c r="H2266" i="5"/>
  <c r="L2266" i="5"/>
  <c r="M2266" i="5" s="1"/>
  <c r="E2267" i="5"/>
  <c r="F2267" i="5"/>
  <c r="G2267" i="5"/>
  <c r="H2267" i="5"/>
  <c r="L2267" i="5"/>
  <c r="M2267" i="5" s="1"/>
  <c r="E2268" i="5"/>
  <c r="F2268" i="5"/>
  <c r="G2268" i="5"/>
  <c r="H2268" i="5"/>
  <c r="L2268" i="5"/>
  <c r="M2268" i="5" s="1"/>
  <c r="E2269" i="5"/>
  <c r="F2269" i="5"/>
  <c r="G2269" i="5"/>
  <c r="H2269" i="5"/>
  <c r="L2269" i="5"/>
  <c r="M2269" i="5" s="1"/>
  <c r="E2270" i="5"/>
  <c r="F2270" i="5"/>
  <c r="G2270" i="5"/>
  <c r="H2270" i="5"/>
  <c r="L2270" i="5"/>
  <c r="M2270" i="5" s="1"/>
  <c r="E2271" i="5"/>
  <c r="F2271" i="5"/>
  <c r="G2271" i="5"/>
  <c r="H2271" i="5"/>
  <c r="L2271" i="5"/>
  <c r="M2271" i="5" s="1"/>
  <c r="E2272" i="5"/>
  <c r="F2272" i="5"/>
  <c r="G2272" i="5"/>
  <c r="H2272" i="5"/>
  <c r="L2272" i="5"/>
  <c r="M2272" i="5" s="1"/>
  <c r="E2273" i="5"/>
  <c r="F2273" i="5"/>
  <c r="G2273" i="5"/>
  <c r="H2273" i="5"/>
  <c r="L2273" i="5"/>
  <c r="M2273" i="5" s="1"/>
  <c r="E2274" i="5"/>
  <c r="F2274" i="5"/>
  <c r="G2274" i="5"/>
  <c r="H2274" i="5"/>
  <c r="L2274" i="5"/>
  <c r="M2274" i="5" s="1"/>
  <c r="E2275" i="5"/>
  <c r="F2275" i="5"/>
  <c r="G2275" i="5"/>
  <c r="H2275" i="5"/>
  <c r="L2275" i="5"/>
  <c r="M2275" i="5" s="1"/>
  <c r="E2276" i="5"/>
  <c r="F2276" i="5"/>
  <c r="G2276" i="5"/>
  <c r="H2276" i="5"/>
  <c r="L2276" i="5"/>
  <c r="M2276" i="5" s="1"/>
  <c r="E2277" i="5"/>
  <c r="F2277" i="5"/>
  <c r="G2277" i="5"/>
  <c r="H2277" i="5"/>
  <c r="L2277" i="5"/>
  <c r="M2277" i="5" s="1"/>
  <c r="E2278" i="5"/>
  <c r="F2278" i="5"/>
  <c r="G2278" i="5"/>
  <c r="H2278" i="5"/>
  <c r="L2278" i="5"/>
  <c r="M2278" i="5" s="1"/>
  <c r="E2279" i="5"/>
  <c r="F2279" i="5"/>
  <c r="G2279" i="5"/>
  <c r="H2279" i="5"/>
  <c r="L2279" i="5"/>
  <c r="M2279" i="5" s="1"/>
  <c r="E2280" i="5"/>
  <c r="F2280" i="5"/>
  <c r="G2280" i="5"/>
  <c r="H2280" i="5"/>
  <c r="L2280" i="5"/>
  <c r="M2280" i="5" s="1"/>
  <c r="E2281" i="5"/>
  <c r="F2281" i="5"/>
  <c r="G2281" i="5"/>
  <c r="H2281" i="5"/>
  <c r="L2281" i="5"/>
  <c r="M2281" i="5" s="1"/>
  <c r="E2282" i="5"/>
  <c r="F2282" i="5"/>
  <c r="G2282" i="5"/>
  <c r="H2282" i="5"/>
  <c r="L2282" i="5"/>
  <c r="M2282" i="5" s="1"/>
  <c r="E2283" i="5"/>
  <c r="F2283" i="5"/>
  <c r="G2283" i="5"/>
  <c r="H2283" i="5"/>
  <c r="L2283" i="5"/>
  <c r="M2283" i="5" s="1"/>
  <c r="E2284" i="5"/>
  <c r="F2284" i="5"/>
  <c r="G2284" i="5"/>
  <c r="H2284" i="5"/>
  <c r="L2284" i="5"/>
  <c r="M2284" i="5" s="1"/>
  <c r="E2285" i="5"/>
  <c r="F2285" i="5"/>
  <c r="G2285" i="5"/>
  <c r="H2285" i="5"/>
  <c r="L2285" i="5"/>
  <c r="M2285" i="5" s="1"/>
  <c r="E2286" i="5"/>
  <c r="F2286" i="5"/>
  <c r="G2286" i="5"/>
  <c r="H2286" i="5"/>
  <c r="L2286" i="5"/>
  <c r="M2286" i="5" s="1"/>
  <c r="E2287" i="5"/>
  <c r="F2287" i="5"/>
  <c r="G2287" i="5"/>
  <c r="H2287" i="5"/>
  <c r="L2287" i="5"/>
  <c r="M2287" i="5" s="1"/>
  <c r="E2288" i="5"/>
  <c r="F2288" i="5"/>
  <c r="G2288" i="5"/>
  <c r="H2288" i="5"/>
  <c r="L2288" i="5"/>
  <c r="M2288" i="5" s="1"/>
  <c r="E2289" i="5"/>
  <c r="F2289" i="5"/>
  <c r="G2289" i="5"/>
  <c r="H2289" i="5"/>
  <c r="L2289" i="5"/>
  <c r="M2289" i="5" s="1"/>
  <c r="E2290" i="5"/>
  <c r="F2290" i="5"/>
  <c r="G2290" i="5"/>
  <c r="H2290" i="5"/>
  <c r="L2290" i="5"/>
  <c r="M2290" i="5" s="1"/>
  <c r="E2291" i="5"/>
  <c r="F2291" i="5"/>
  <c r="G2291" i="5"/>
  <c r="H2291" i="5"/>
  <c r="L2291" i="5"/>
  <c r="M2291" i="5" s="1"/>
  <c r="E2292" i="5"/>
  <c r="F2292" i="5"/>
  <c r="G2292" i="5"/>
  <c r="H2292" i="5"/>
  <c r="L2292" i="5"/>
  <c r="M2292" i="5" s="1"/>
  <c r="E2293" i="5"/>
  <c r="F2293" i="5"/>
  <c r="G2293" i="5"/>
  <c r="H2293" i="5"/>
  <c r="L2293" i="5"/>
  <c r="M2293" i="5" s="1"/>
  <c r="E2294" i="5"/>
  <c r="F2294" i="5"/>
  <c r="G2294" i="5"/>
  <c r="H2294" i="5"/>
  <c r="L2294" i="5"/>
  <c r="M2294" i="5" s="1"/>
  <c r="E2295" i="5"/>
  <c r="F2295" i="5"/>
  <c r="G2295" i="5"/>
  <c r="H2295" i="5"/>
  <c r="L2295" i="5"/>
  <c r="M2295" i="5" s="1"/>
  <c r="E2296" i="5"/>
  <c r="F2296" i="5"/>
  <c r="G2296" i="5"/>
  <c r="H2296" i="5"/>
  <c r="L2296" i="5"/>
  <c r="M2296" i="5" s="1"/>
  <c r="E2297" i="5"/>
  <c r="F2297" i="5"/>
  <c r="G2297" i="5"/>
  <c r="H2297" i="5"/>
  <c r="L2297" i="5"/>
  <c r="M2297" i="5" s="1"/>
  <c r="E2298" i="5"/>
  <c r="F2298" i="5"/>
  <c r="G2298" i="5"/>
  <c r="H2298" i="5"/>
  <c r="L2298" i="5"/>
  <c r="M2298" i="5" s="1"/>
  <c r="E2299" i="5"/>
  <c r="F2299" i="5"/>
  <c r="G2299" i="5"/>
  <c r="H2299" i="5"/>
  <c r="L2299" i="5"/>
  <c r="M2299" i="5" s="1"/>
  <c r="E2300" i="5"/>
  <c r="F2300" i="5"/>
  <c r="G2300" i="5"/>
  <c r="H2300" i="5"/>
  <c r="L2300" i="5"/>
  <c r="M2300" i="5" s="1"/>
  <c r="E2301" i="5"/>
  <c r="F2301" i="5"/>
  <c r="G2301" i="5"/>
  <c r="H2301" i="5"/>
  <c r="L2301" i="5"/>
  <c r="M2301" i="5" s="1"/>
  <c r="E2302" i="5"/>
  <c r="F2302" i="5"/>
  <c r="G2302" i="5"/>
  <c r="H2302" i="5"/>
  <c r="L2302" i="5"/>
  <c r="M2302" i="5" s="1"/>
  <c r="E2303" i="5"/>
  <c r="F2303" i="5"/>
  <c r="G2303" i="5"/>
  <c r="H2303" i="5"/>
  <c r="L2303" i="5"/>
  <c r="M2303" i="5" s="1"/>
  <c r="E2304" i="5"/>
  <c r="F2304" i="5"/>
  <c r="G2304" i="5"/>
  <c r="H2304" i="5"/>
  <c r="L2304" i="5"/>
  <c r="M2304" i="5" s="1"/>
  <c r="E2305" i="5"/>
  <c r="F2305" i="5"/>
  <c r="G2305" i="5"/>
  <c r="H2305" i="5"/>
  <c r="L2305" i="5"/>
  <c r="M2305" i="5" s="1"/>
  <c r="E2306" i="5"/>
  <c r="F2306" i="5"/>
  <c r="G2306" i="5"/>
  <c r="H2306" i="5"/>
  <c r="L2306" i="5"/>
  <c r="M2306" i="5" s="1"/>
  <c r="E2307" i="5"/>
  <c r="F2307" i="5"/>
  <c r="G2307" i="5"/>
  <c r="H2307" i="5"/>
  <c r="L2307" i="5"/>
  <c r="M2307" i="5" s="1"/>
  <c r="E2308" i="5"/>
  <c r="F2308" i="5"/>
  <c r="G2308" i="5"/>
  <c r="H2308" i="5"/>
  <c r="L2308" i="5"/>
  <c r="M2308" i="5" s="1"/>
  <c r="E2309" i="5"/>
  <c r="F2309" i="5"/>
  <c r="G2309" i="5"/>
  <c r="H2309" i="5"/>
  <c r="L2309" i="5"/>
  <c r="M2309" i="5" s="1"/>
  <c r="E2310" i="5"/>
  <c r="F2310" i="5"/>
  <c r="G2310" i="5"/>
  <c r="H2310" i="5"/>
  <c r="L2310" i="5"/>
  <c r="M2310" i="5" s="1"/>
  <c r="E2311" i="5"/>
  <c r="F2311" i="5"/>
  <c r="G2311" i="5"/>
  <c r="H2311" i="5"/>
  <c r="L2311" i="5"/>
  <c r="M2311" i="5" s="1"/>
  <c r="E2312" i="5"/>
  <c r="F2312" i="5"/>
  <c r="G2312" i="5"/>
  <c r="H2312" i="5"/>
  <c r="L2312" i="5"/>
  <c r="M2312" i="5" s="1"/>
  <c r="E2313" i="5"/>
  <c r="F2313" i="5"/>
  <c r="G2313" i="5"/>
  <c r="H2313" i="5"/>
  <c r="L2313" i="5"/>
  <c r="M2313" i="5" s="1"/>
  <c r="E2314" i="5"/>
  <c r="F2314" i="5"/>
  <c r="G2314" i="5"/>
  <c r="H2314" i="5"/>
  <c r="L2314" i="5"/>
  <c r="M2314" i="5" s="1"/>
  <c r="E2315" i="5"/>
  <c r="F2315" i="5"/>
  <c r="G2315" i="5"/>
  <c r="H2315" i="5"/>
  <c r="L2315" i="5"/>
  <c r="M2315" i="5" s="1"/>
  <c r="E2316" i="5"/>
  <c r="F2316" i="5"/>
  <c r="G2316" i="5"/>
  <c r="H2316" i="5"/>
  <c r="L2316" i="5"/>
  <c r="M2316" i="5" s="1"/>
  <c r="E2317" i="5"/>
  <c r="F2317" i="5"/>
  <c r="G2317" i="5"/>
  <c r="H2317" i="5"/>
  <c r="L2317" i="5"/>
  <c r="M2317" i="5" s="1"/>
  <c r="E2318" i="5"/>
  <c r="F2318" i="5"/>
  <c r="G2318" i="5"/>
  <c r="H2318" i="5"/>
  <c r="L2318" i="5"/>
  <c r="M2318" i="5" s="1"/>
  <c r="E2319" i="5"/>
  <c r="F2319" i="5"/>
  <c r="G2319" i="5"/>
  <c r="H2319" i="5"/>
  <c r="L2319" i="5"/>
  <c r="M2319" i="5" s="1"/>
  <c r="E2320" i="5"/>
  <c r="F2320" i="5"/>
  <c r="G2320" i="5"/>
  <c r="H2320" i="5"/>
  <c r="L2320" i="5"/>
  <c r="M2320" i="5" s="1"/>
  <c r="E2321" i="5"/>
  <c r="F2321" i="5"/>
  <c r="G2321" i="5"/>
  <c r="H2321" i="5"/>
  <c r="L2321" i="5"/>
  <c r="M2321" i="5" s="1"/>
  <c r="E2322" i="5"/>
  <c r="F2322" i="5"/>
  <c r="G2322" i="5"/>
  <c r="H2322" i="5"/>
  <c r="L2322" i="5"/>
  <c r="M2322" i="5" s="1"/>
  <c r="E2323" i="5"/>
  <c r="F2323" i="5"/>
  <c r="G2323" i="5"/>
  <c r="H2323" i="5"/>
  <c r="L2323" i="5"/>
  <c r="M2323" i="5" s="1"/>
  <c r="E2324" i="5"/>
  <c r="F2324" i="5"/>
  <c r="G2324" i="5"/>
  <c r="H2324" i="5"/>
  <c r="L2324" i="5"/>
  <c r="M2324" i="5" s="1"/>
  <c r="E2325" i="5"/>
  <c r="F2325" i="5"/>
  <c r="G2325" i="5"/>
  <c r="H2325" i="5"/>
  <c r="L2325" i="5"/>
  <c r="M2325" i="5" s="1"/>
  <c r="E2326" i="5"/>
  <c r="F2326" i="5"/>
  <c r="G2326" i="5"/>
  <c r="H2326" i="5"/>
  <c r="L2326" i="5"/>
  <c r="M2326" i="5" s="1"/>
  <c r="E2327" i="5"/>
  <c r="F2327" i="5"/>
  <c r="G2327" i="5"/>
  <c r="H2327" i="5"/>
  <c r="L2327" i="5"/>
  <c r="M2327" i="5" s="1"/>
  <c r="E2328" i="5"/>
  <c r="F2328" i="5"/>
  <c r="G2328" i="5"/>
  <c r="H2328" i="5"/>
  <c r="L2328" i="5"/>
  <c r="M2328" i="5" s="1"/>
  <c r="E2329" i="5"/>
  <c r="F2329" i="5"/>
  <c r="G2329" i="5"/>
  <c r="H2329" i="5"/>
  <c r="L2329" i="5"/>
  <c r="M2329" i="5" s="1"/>
  <c r="E2330" i="5"/>
  <c r="F2330" i="5"/>
  <c r="G2330" i="5"/>
  <c r="H2330" i="5"/>
  <c r="L2330" i="5"/>
  <c r="M2330" i="5" s="1"/>
  <c r="E2331" i="5"/>
  <c r="F2331" i="5"/>
  <c r="G2331" i="5"/>
  <c r="H2331" i="5"/>
  <c r="L2331" i="5"/>
  <c r="M2331" i="5" s="1"/>
  <c r="E2332" i="5"/>
  <c r="F2332" i="5"/>
  <c r="G2332" i="5"/>
  <c r="H2332" i="5"/>
  <c r="L2332" i="5"/>
  <c r="M2332" i="5" s="1"/>
  <c r="E2333" i="5"/>
  <c r="F2333" i="5"/>
  <c r="G2333" i="5"/>
  <c r="H2333" i="5"/>
  <c r="L2333" i="5"/>
  <c r="M2333" i="5" s="1"/>
  <c r="E2334" i="5"/>
  <c r="F2334" i="5"/>
  <c r="G2334" i="5"/>
  <c r="H2334" i="5"/>
  <c r="L2334" i="5"/>
  <c r="M2334" i="5" s="1"/>
  <c r="E2335" i="5"/>
  <c r="F2335" i="5"/>
  <c r="G2335" i="5"/>
  <c r="H2335" i="5"/>
  <c r="L2335" i="5"/>
  <c r="M2335" i="5" s="1"/>
  <c r="E2336" i="5"/>
  <c r="F2336" i="5"/>
  <c r="G2336" i="5"/>
  <c r="H2336" i="5"/>
  <c r="L2336" i="5"/>
  <c r="M2336" i="5" s="1"/>
  <c r="E2337" i="5"/>
  <c r="F2337" i="5"/>
  <c r="G2337" i="5"/>
  <c r="H2337" i="5"/>
  <c r="L2337" i="5"/>
  <c r="M2337" i="5" s="1"/>
  <c r="E2338" i="5"/>
  <c r="F2338" i="5"/>
  <c r="G2338" i="5"/>
  <c r="H2338" i="5"/>
  <c r="L2338" i="5"/>
  <c r="M2338" i="5" s="1"/>
  <c r="E2339" i="5"/>
  <c r="F2339" i="5"/>
  <c r="G2339" i="5"/>
  <c r="H2339" i="5"/>
  <c r="L2339" i="5"/>
  <c r="M2339" i="5" s="1"/>
  <c r="E2340" i="5"/>
  <c r="F2340" i="5"/>
  <c r="G2340" i="5"/>
  <c r="H2340" i="5"/>
  <c r="L2340" i="5"/>
  <c r="M2340" i="5" s="1"/>
  <c r="E2341" i="5"/>
  <c r="F2341" i="5"/>
  <c r="G2341" i="5"/>
  <c r="H2341" i="5"/>
  <c r="L2341" i="5"/>
  <c r="M2341" i="5" s="1"/>
  <c r="E2342" i="5"/>
  <c r="F2342" i="5"/>
  <c r="G2342" i="5"/>
  <c r="H2342" i="5"/>
  <c r="L2342" i="5"/>
  <c r="M2342" i="5" s="1"/>
  <c r="E2343" i="5"/>
  <c r="F2343" i="5"/>
  <c r="G2343" i="5"/>
  <c r="H2343" i="5"/>
  <c r="L2343" i="5"/>
  <c r="M2343" i="5" s="1"/>
  <c r="E2344" i="5"/>
  <c r="F2344" i="5"/>
  <c r="G2344" i="5"/>
  <c r="H2344" i="5"/>
  <c r="L2344" i="5"/>
  <c r="M2344" i="5" s="1"/>
  <c r="E2345" i="5"/>
  <c r="F2345" i="5"/>
  <c r="G2345" i="5"/>
  <c r="H2345" i="5"/>
  <c r="L2345" i="5"/>
  <c r="M2345" i="5" s="1"/>
  <c r="E2346" i="5"/>
  <c r="F2346" i="5"/>
  <c r="G2346" i="5"/>
  <c r="H2346" i="5"/>
  <c r="L2346" i="5"/>
  <c r="M2346" i="5" s="1"/>
  <c r="E2347" i="5"/>
  <c r="F2347" i="5"/>
  <c r="G2347" i="5"/>
  <c r="H2347" i="5"/>
  <c r="L2347" i="5"/>
  <c r="M2347" i="5" s="1"/>
  <c r="E2348" i="5"/>
  <c r="F2348" i="5"/>
  <c r="G2348" i="5"/>
  <c r="H2348" i="5"/>
  <c r="L2348" i="5"/>
  <c r="M2348" i="5" s="1"/>
  <c r="E2349" i="5"/>
  <c r="F2349" i="5"/>
  <c r="G2349" i="5"/>
  <c r="H2349" i="5"/>
  <c r="L2349" i="5"/>
  <c r="M2349" i="5" s="1"/>
  <c r="E2350" i="5"/>
  <c r="F2350" i="5"/>
  <c r="G2350" i="5"/>
  <c r="H2350" i="5"/>
  <c r="L2350" i="5"/>
  <c r="M2350" i="5" s="1"/>
  <c r="E2351" i="5"/>
  <c r="F2351" i="5"/>
  <c r="G2351" i="5"/>
  <c r="H2351" i="5"/>
  <c r="L2351" i="5"/>
  <c r="M2351" i="5" s="1"/>
  <c r="E2352" i="5"/>
  <c r="F2352" i="5"/>
  <c r="G2352" i="5"/>
  <c r="H2352" i="5"/>
  <c r="L2352" i="5"/>
  <c r="M2352" i="5" s="1"/>
  <c r="E2353" i="5"/>
  <c r="F2353" i="5"/>
  <c r="G2353" i="5"/>
  <c r="H2353" i="5"/>
  <c r="L2353" i="5"/>
  <c r="M2353" i="5" s="1"/>
  <c r="E2354" i="5"/>
  <c r="F2354" i="5"/>
  <c r="G2354" i="5"/>
  <c r="H2354" i="5"/>
  <c r="L2354" i="5"/>
  <c r="M2354" i="5" s="1"/>
  <c r="E2355" i="5"/>
  <c r="F2355" i="5"/>
  <c r="G2355" i="5"/>
  <c r="H2355" i="5"/>
  <c r="L2355" i="5"/>
  <c r="M2355" i="5" s="1"/>
  <c r="E2356" i="5"/>
  <c r="F2356" i="5"/>
  <c r="G2356" i="5"/>
  <c r="H2356" i="5"/>
  <c r="L2356" i="5"/>
  <c r="M2356" i="5" s="1"/>
  <c r="E2357" i="5"/>
  <c r="F2357" i="5"/>
  <c r="G2357" i="5"/>
  <c r="H2357" i="5"/>
  <c r="L2357" i="5"/>
  <c r="M2357" i="5" s="1"/>
  <c r="E2358" i="5"/>
  <c r="F2358" i="5"/>
  <c r="G2358" i="5"/>
  <c r="H2358" i="5"/>
  <c r="L2358" i="5"/>
  <c r="M2358" i="5" s="1"/>
  <c r="E2359" i="5"/>
  <c r="F2359" i="5"/>
  <c r="G2359" i="5"/>
  <c r="H2359" i="5"/>
  <c r="L2359" i="5"/>
  <c r="M2359" i="5" s="1"/>
  <c r="E2360" i="5"/>
  <c r="F2360" i="5"/>
  <c r="G2360" i="5"/>
  <c r="H2360" i="5"/>
  <c r="L2360" i="5"/>
  <c r="M2360" i="5" s="1"/>
  <c r="E2361" i="5"/>
  <c r="F2361" i="5"/>
  <c r="G2361" i="5"/>
  <c r="H2361" i="5"/>
  <c r="L2361" i="5"/>
  <c r="M2361" i="5" s="1"/>
  <c r="E2362" i="5"/>
  <c r="F2362" i="5"/>
  <c r="G2362" i="5"/>
  <c r="H2362" i="5"/>
  <c r="L2362" i="5"/>
  <c r="M2362" i="5" s="1"/>
  <c r="E2363" i="5"/>
  <c r="F2363" i="5"/>
  <c r="G2363" i="5"/>
  <c r="H2363" i="5"/>
  <c r="L2363" i="5"/>
  <c r="M2363" i="5" s="1"/>
  <c r="E2364" i="5"/>
  <c r="F2364" i="5"/>
  <c r="G2364" i="5"/>
  <c r="H2364" i="5"/>
  <c r="L2364" i="5"/>
  <c r="M2364" i="5" s="1"/>
  <c r="E2365" i="5"/>
  <c r="F2365" i="5"/>
  <c r="G2365" i="5"/>
  <c r="H2365" i="5"/>
  <c r="L2365" i="5"/>
  <c r="M2365" i="5" s="1"/>
  <c r="E2366" i="5"/>
  <c r="F2366" i="5"/>
  <c r="G2366" i="5"/>
  <c r="H2366" i="5"/>
  <c r="L2366" i="5"/>
  <c r="M2366" i="5" s="1"/>
  <c r="A2367" i="5"/>
  <c r="B2367" i="5"/>
  <c r="C2367" i="5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E2367" i="5"/>
  <c r="F2367" i="5"/>
  <c r="G2367" i="5"/>
  <c r="H2367" i="5"/>
  <c r="L2367" i="5"/>
  <c r="M2367" i="5" s="1"/>
  <c r="A2368" i="5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B2368" i="5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E2368" i="5"/>
  <c r="F2368" i="5"/>
  <c r="G2368" i="5"/>
  <c r="H2368" i="5"/>
  <c r="L2368" i="5"/>
  <c r="M2368" i="5" s="1"/>
  <c r="E2369" i="5"/>
  <c r="F2369" i="5"/>
  <c r="G2369" i="5"/>
  <c r="H2369" i="5"/>
  <c r="L2369" i="5"/>
  <c r="M2369" i="5" s="1"/>
  <c r="E2370" i="5"/>
  <c r="F2370" i="5"/>
  <c r="G2370" i="5"/>
  <c r="H2370" i="5"/>
  <c r="L2370" i="5"/>
  <c r="M2370" i="5" s="1"/>
  <c r="E2371" i="5"/>
  <c r="F2371" i="5"/>
  <c r="G2371" i="5"/>
  <c r="H2371" i="5"/>
  <c r="L2371" i="5"/>
  <c r="M2371" i="5" s="1"/>
  <c r="E2372" i="5"/>
  <c r="F2372" i="5"/>
  <c r="G2372" i="5"/>
  <c r="H2372" i="5"/>
  <c r="L2372" i="5"/>
  <c r="M2372" i="5" s="1"/>
  <c r="E2373" i="5"/>
  <c r="F2373" i="5"/>
  <c r="G2373" i="5"/>
  <c r="H2373" i="5"/>
  <c r="L2373" i="5"/>
  <c r="M2373" i="5" s="1"/>
  <c r="E2374" i="5"/>
  <c r="F2374" i="5"/>
  <c r="G2374" i="5"/>
  <c r="H2374" i="5"/>
  <c r="L2374" i="5"/>
  <c r="M2374" i="5" s="1"/>
  <c r="E2375" i="5"/>
  <c r="F2375" i="5"/>
  <c r="G2375" i="5"/>
  <c r="H2375" i="5"/>
  <c r="L2375" i="5"/>
  <c r="M2375" i="5" s="1"/>
  <c r="E2376" i="5"/>
  <c r="F2376" i="5"/>
  <c r="G2376" i="5"/>
  <c r="H2376" i="5"/>
  <c r="L2376" i="5"/>
  <c r="M2376" i="5" s="1"/>
  <c r="E2377" i="5"/>
  <c r="F2377" i="5"/>
  <c r="G2377" i="5"/>
  <c r="H2377" i="5"/>
  <c r="L2377" i="5"/>
  <c r="M2377" i="5" s="1"/>
  <c r="E2378" i="5"/>
  <c r="F2378" i="5"/>
  <c r="G2378" i="5"/>
  <c r="H2378" i="5"/>
  <c r="L2378" i="5"/>
  <c r="M2378" i="5" s="1"/>
  <c r="E2379" i="5"/>
  <c r="F2379" i="5"/>
  <c r="G2379" i="5"/>
  <c r="H2379" i="5"/>
  <c r="L2379" i="5"/>
  <c r="M2379" i="5" s="1"/>
  <c r="E2380" i="5"/>
  <c r="F2380" i="5"/>
  <c r="G2380" i="5"/>
  <c r="H2380" i="5"/>
  <c r="L2380" i="5"/>
  <c r="M2380" i="5" s="1"/>
  <c r="E2381" i="5"/>
  <c r="F2381" i="5"/>
  <c r="G2381" i="5"/>
  <c r="H2381" i="5"/>
  <c r="L2381" i="5"/>
  <c r="M2381" i="5" s="1"/>
  <c r="E2382" i="5"/>
  <c r="F2382" i="5"/>
  <c r="G2382" i="5"/>
  <c r="H2382" i="5"/>
  <c r="L2382" i="5"/>
  <c r="M2382" i="5" s="1"/>
  <c r="E2383" i="5"/>
  <c r="F2383" i="5"/>
  <c r="G2383" i="5"/>
  <c r="H2383" i="5"/>
  <c r="L2383" i="5"/>
  <c r="M2383" i="5" s="1"/>
  <c r="E2384" i="5"/>
  <c r="F2384" i="5"/>
  <c r="G2384" i="5"/>
  <c r="H2384" i="5"/>
  <c r="L2384" i="5"/>
  <c r="M2384" i="5" s="1"/>
  <c r="E2385" i="5"/>
  <c r="F2385" i="5"/>
  <c r="G2385" i="5"/>
  <c r="H2385" i="5"/>
  <c r="L2385" i="5"/>
  <c r="M2385" i="5" s="1"/>
  <c r="E2386" i="5"/>
  <c r="F2386" i="5"/>
  <c r="G2386" i="5"/>
  <c r="H2386" i="5"/>
  <c r="L2386" i="5"/>
  <c r="M2386" i="5" s="1"/>
  <c r="E2387" i="5"/>
  <c r="F2387" i="5"/>
  <c r="G2387" i="5"/>
  <c r="H2387" i="5"/>
  <c r="L2387" i="5"/>
  <c r="M2387" i="5" s="1"/>
  <c r="E2388" i="5"/>
  <c r="F2388" i="5"/>
  <c r="G2388" i="5"/>
  <c r="H2388" i="5"/>
  <c r="L2388" i="5"/>
  <c r="M2388" i="5" s="1"/>
  <c r="E2389" i="5"/>
  <c r="F2389" i="5"/>
  <c r="G2389" i="5"/>
  <c r="H2389" i="5"/>
  <c r="L2389" i="5"/>
  <c r="M2389" i="5" s="1"/>
  <c r="E2390" i="5"/>
  <c r="F2390" i="5"/>
  <c r="G2390" i="5"/>
  <c r="H2390" i="5"/>
  <c r="L2390" i="5"/>
  <c r="M2390" i="5" s="1"/>
  <c r="E2391" i="5"/>
  <c r="F2391" i="5"/>
  <c r="G2391" i="5"/>
  <c r="H2391" i="5"/>
  <c r="L2391" i="5"/>
  <c r="M2391" i="5" s="1"/>
  <c r="E2392" i="5"/>
  <c r="F2392" i="5"/>
  <c r="G2392" i="5"/>
  <c r="H2392" i="5"/>
  <c r="L2392" i="5"/>
  <c r="M2392" i="5" s="1"/>
  <c r="E2393" i="5"/>
  <c r="F2393" i="5"/>
  <c r="G2393" i="5"/>
  <c r="H2393" i="5"/>
  <c r="L2393" i="5"/>
  <c r="M2393" i="5" s="1"/>
  <c r="E2394" i="5"/>
  <c r="F2394" i="5"/>
  <c r="G2394" i="5"/>
  <c r="H2394" i="5"/>
  <c r="L2394" i="5"/>
  <c r="M2394" i="5" s="1"/>
  <c r="E2395" i="5"/>
  <c r="F2395" i="5"/>
  <c r="G2395" i="5"/>
  <c r="H2395" i="5"/>
  <c r="L2395" i="5"/>
  <c r="M2395" i="5" s="1"/>
  <c r="E2396" i="5"/>
  <c r="F2396" i="5"/>
  <c r="G2396" i="5"/>
  <c r="H2396" i="5"/>
  <c r="L2396" i="5"/>
  <c r="M2396" i="5" s="1"/>
  <c r="E2397" i="5"/>
  <c r="F2397" i="5"/>
  <c r="G2397" i="5"/>
  <c r="H2397" i="5"/>
  <c r="L2397" i="5"/>
  <c r="M2397" i="5" s="1"/>
  <c r="E2398" i="5"/>
  <c r="F2398" i="5"/>
  <c r="G2398" i="5"/>
  <c r="H2398" i="5"/>
  <c r="L2398" i="5"/>
  <c r="M2398" i="5" s="1"/>
  <c r="E2399" i="5"/>
  <c r="F2399" i="5"/>
  <c r="G2399" i="5"/>
  <c r="H2399" i="5"/>
  <c r="L2399" i="5"/>
  <c r="M2399" i="5" s="1"/>
  <c r="E2400" i="5"/>
  <c r="F2400" i="5"/>
  <c r="G2400" i="5"/>
  <c r="H2400" i="5"/>
  <c r="L2400" i="5"/>
  <c r="M2400" i="5" s="1"/>
  <c r="E2401" i="5"/>
  <c r="F2401" i="5"/>
  <c r="G2401" i="5"/>
  <c r="H2401" i="5"/>
  <c r="L2401" i="5"/>
  <c r="M2401" i="5" s="1"/>
  <c r="E2402" i="5"/>
  <c r="F2402" i="5"/>
  <c r="G2402" i="5"/>
  <c r="H2402" i="5"/>
  <c r="L2402" i="5"/>
  <c r="M2402" i="5" s="1"/>
  <c r="E2403" i="5"/>
  <c r="F2403" i="5"/>
  <c r="G2403" i="5"/>
  <c r="H2403" i="5"/>
  <c r="L2403" i="5"/>
  <c r="M2403" i="5" s="1"/>
  <c r="E2404" i="5"/>
  <c r="F2404" i="5"/>
  <c r="G2404" i="5"/>
  <c r="H2404" i="5"/>
  <c r="L2404" i="5"/>
  <c r="M2404" i="5" s="1"/>
  <c r="E2405" i="5"/>
  <c r="F2405" i="5"/>
  <c r="G2405" i="5"/>
  <c r="H2405" i="5"/>
  <c r="L2405" i="5"/>
  <c r="M2405" i="5" s="1"/>
  <c r="E2406" i="5"/>
  <c r="F2406" i="5"/>
  <c r="G2406" i="5"/>
  <c r="H2406" i="5"/>
  <c r="L2406" i="5"/>
  <c r="M2406" i="5" s="1"/>
  <c r="E2407" i="5"/>
  <c r="F2407" i="5"/>
  <c r="G2407" i="5"/>
  <c r="H2407" i="5"/>
  <c r="L2407" i="5"/>
  <c r="M2407" i="5" s="1"/>
  <c r="E2408" i="5"/>
  <c r="F2408" i="5"/>
  <c r="G2408" i="5"/>
  <c r="H2408" i="5"/>
  <c r="L2408" i="5"/>
  <c r="M2408" i="5" s="1"/>
  <c r="E2409" i="5"/>
  <c r="F2409" i="5"/>
  <c r="G2409" i="5"/>
  <c r="H2409" i="5"/>
  <c r="L2409" i="5"/>
  <c r="M2409" i="5" s="1"/>
  <c r="E2410" i="5"/>
  <c r="F2410" i="5"/>
  <c r="G2410" i="5"/>
  <c r="H2410" i="5"/>
  <c r="L2410" i="5"/>
  <c r="M2410" i="5" s="1"/>
  <c r="E2411" i="5"/>
  <c r="F2411" i="5"/>
  <c r="G2411" i="5"/>
  <c r="H2411" i="5"/>
  <c r="L2411" i="5"/>
  <c r="M2411" i="5" s="1"/>
  <c r="E2412" i="5"/>
  <c r="F2412" i="5"/>
  <c r="G2412" i="5"/>
  <c r="H2412" i="5"/>
  <c r="L2412" i="5"/>
  <c r="M2412" i="5" s="1"/>
  <c r="E2413" i="5"/>
  <c r="F2413" i="5"/>
  <c r="G2413" i="5"/>
  <c r="H2413" i="5"/>
  <c r="L2413" i="5"/>
  <c r="M2413" i="5" s="1"/>
  <c r="E2414" i="5"/>
  <c r="F2414" i="5"/>
  <c r="G2414" i="5"/>
  <c r="H2414" i="5"/>
  <c r="L2414" i="5"/>
  <c r="M2414" i="5" s="1"/>
  <c r="E2415" i="5"/>
  <c r="F2415" i="5"/>
  <c r="G2415" i="5"/>
  <c r="H2415" i="5"/>
  <c r="L2415" i="5"/>
  <c r="M2415" i="5" s="1"/>
  <c r="E2416" i="5"/>
  <c r="F2416" i="5"/>
  <c r="G2416" i="5"/>
  <c r="H2416" i="5"/>
  <c r="L2416" i="5"/>
  <c r="M2416" i="5" s="1"/>
  <c r="E2417" i="5"/>
  <c r="F2417" i="5"/>
  <c r="G2417" i="5"/>
  <c r="H2417" i="5"/>
  <c r="L2417" i="5"/>
  <c r="M2417" i="5" s="1"/>
  <c r="E2418" i="5"/>
  <c r="F2418" i="5"/>
  <c r="G2418" i="5"/>
  <c r="H2418" i="5"/>
  <c r="L2418" i="5"/>
  <c r="M2418" i="5" s="1"/>
  <c r="E2419" i="5"/>
  <c r="F2419" i="5"/>
  <c r="G2419" i="5"/>
  <c r="H2419" i="5"/>
  <c r="L2419" i="5"/>
  <c r="M2419" i="5" s="1"/>
  <c r="E2420" i="5"/>
  <c r="F2420" i="5"/>
  <c r="G2420" i="5"/>
  <c r="H2420" i="5"/>
  <c r="L2420" i="5"/>
  <c r="M2420" i="5" s="1"/>
  <c r="E2421" i="5"/>
  <c r="F2421" i="5"/>
  <c r="G2421" i="5"/>
  <c r="H2421" i="5"/>
  <c r="L2421" i="5"/>
  <c r="M2421" i="5" s="1"/>
  <c r="E2422" i="5"/>
  <c r="F2422" i="5"/>
  <c r="G2422" i="5"/>
  <c r="H2422" i="5"/>
  <c r="L2422" i="5"/>
  <c r="M2422" i="5" s="1"/>
  <c r="E2423" i="5"/>
  <c r="F2423" i="5"/>
  <c r="G2423" i="5"/>
  <c r="H2423" i="5"/>
  <c r="L2423" i="5"/>
  <c r="M2423" i="5" s="1"/>
  <c r="E2424" i="5"/>
  <c r="F2424" i="5"/>
  <c r="G2424" i="5"/>
  <c r="H2424" i="5"/>
  <c r="L2424" i="5"/>
  <c r="M2424" i="5" s="1"/>
  <c r="E2425" i="5"/>
  <c r="F2425" i="5"/>
  <c r="G2425" i="5"/>
  <c r="H2425" i="5"/>
  <c r="L2425" i="5"/>
  <c r="M2425" i="5" s="1"/>
  <c r="E2426" i="5"/>
  <c r="F2426" i="5"/>
  <c r="G2426" i="5"/>
  <c r="H2426" i="5"/>
  <c r="L2426" i="5"/>
  <c r="M2426" i="5" s="1"/>
  <c r="E2427" i="5"/>
  <c r="F2427" i="5"/>
  <c r="G2427" i="5"/>
  <c r="H2427" i="5"/>
  <c r="L2427" i="5"/>
  <c r="M2427" i="5" s="1"/>
  <c r="E2428" i="5"/>
  <c r="F2428" i="5"/>
  <c r="G2428" i="5"/>
  <c r="H2428" i="5"/>
  <c r="L2428" i="5"/>
  <c r="M2428" i="5" s="1"/>
  <c r="E2429" i="5"/>
  <c r="F2429" i="5"/>
  <c r="G2429" i="5"/>
  <c r="H2429" i="5"/>
  <c r="L2429" i="5"/>
  <c r="M2429" i="5" s="1"/>
  <c r="E2430" i="5"/>
  <c r="F2430" i="5"/>
  <c r="G2430" i="5"/>
  <c r="H2430" i="5"/>
  <c r="L2430" i="5"/>
  <c r="M2430" i="5" s="1"/>
  <c r="E2431" i="5"/>
  <c r="F2431" i="5"/>
  <c r="G2431" i="5"/>
  <c r="H2431" i="5"/>
  <c r="L2431" i="5"/>
  <c r="M2431" i="5" s="1"/>
  <c r="E2432" i="5"/>
  <c r="F2432" i="5"/>
  <c r="G2432" i="5"/>
  <c r="H2432" i="5"/>
  <c r="L2432" i="5"/>
  <c r="M2432" i="5" s="1"/>
  <c r="E2433" i="5"/>
  <c r="F2433" i="5"/>
  <c r="G2433" i="5"/>
  <c r="H2433" i="5"/>
  <c r="L2433" i="5"/>
  <c r="M2433" i="5" s="1"/>
  <c r="E2434" i="5"/>
  <c r="F2434" i="5"/>
  <c r="G2434" i="5"/>
  <c r="H2434" i="5"/>
  <c r="L2434" i="5"/>
  <c r="M2434" i="5" s="1"/>
  <c r="E2435" i="5"/>
  <c r="F2435" i="5"/>
  <c r="G2435" i="5"/>
  <c r="H2435" i="5"/>
  <c r="L2435" i="5"/>
  <c r="M2435" i="5" s="1"/>
  <c r="E2436" i="5"/>
  <c r="F2436" i="5"/>
  <c r="G2436" i="5"/>
  <c r="H2436" i="5"/>
  <c r="L2436" i="5"/>
  <c r="M2436" i="5" s="1"/>
  <c r="E2437" i="5"/>
  <c r="F2437" i="5"/>
  <c r="G2437" i="5"/>
  <c r="H2437" i="5"/>
  <c r="L2437" i="5"/>
  <c r="M2437" i="5" s="1"/>
  <c r="E2438" i="5"/>
  <c r="F2438" i="5"/>
  <c r="G2438" i="5"/>
  <c r="H2438" i="5"/>
  <c r="L2438" i="5"/>
  <c r="M2438" i="5" s="1"/>
  <c r="E2439" i="5"/>
  <c r="F2439" i="5"/>
  <c r="G2439" i="5"/>
  <c r="H2439" i="5"/>
  <c r="L2439" i="5"/>
  <c r="M2439" i="5" s="1"/>
  <c r="E2440" i="5"/>
  <c r="F2440" i="5"/>
  <c r="G2440" i="5"/>
  <c r="H2440" i="5"/>
  <c r="L2440" i="5"/>
  <c r="M2440" i="5" s="1"/>
  <c r="E2441" i="5"/>
  <c r="F2441" i="5"/>
  <c r="G2441" i="5"/>
  <c r="H2441" i="5"/>
  <c r="L2441" i="5"/>
  <c r="M2441" i="5" s="1"/>
  <c r="E2442" i="5"/>
  <c r="F2442" i="5"/>
  <c r="G2442" i="5"/>
  <c r="H2442" i="5"/>
  <c r="L2442" i="5"/>
  <c r="M2442" i="5" s="1"/>
  <c r="E2443" i="5"/>
  <c r="F2443" i="5"/>
  <c r="G2443" i="5"/>
  <c r="H2443" i="5"/>
  <c r="L2443" i="5"/>
  <c r="M2443" i="5" s="1"/>
  <c r="E2444" i="5"/>
  <c r="F2444" i="5"/>
  <c r="G2444" i="5"/>
  <c r="H2444" i="5"/>
  <c r="L2444" i="5"/>
  <c r="M2444" i="5" s="1"/>
  <c r="E2445" i="5"/>
  <c r="F2445" i="5"/>
  <c r="G2445" i="5"/>
  <c r="H2445" i="5"/>
  <c r="L2445" i="5"/>
  <c r="M2445" i="5" s="1"/>
  <c r="E2446" i="5"/>
  <c r="F2446" i="5"/>
  <c r="G2446" i="5"/>
  <c r="H2446" i="5"/>
  <c r="L2446" i="5"/>
  <c r="M2446" i="5" s="1"/>
  <c r="E2447" i="5"/>
  <c r="F2447" i="5"/>
  <c r="G2447" i="5"/>
  <c r="H2447" i="5"/>
  <c r="L2447" i="5"/>
  <c r="M2447" i="5" s="1"/>
  <c r="E2448" i="5"/>
  <c r="F2448" i="5"/>
  <c r="G2448" i="5"/>
  <c r="H2448" i="5"/>
  <c r="L2448" i="5"/>
  <c r="M2448" i="5" s="1"/>
  <c r="E2449" i="5"/>
  <c r="F2449" i="5"/>
  <c r="G2449" i="5"/>
  <c r="H2449" i="5"/>
  <c r="L2449" i="5"/>
  <c r="M2449" i="5" s="1"/>
  <c r="E2450" i="5"/>
  <c r="F2450" i="5"/>
  <c r="G2450" i="5"/>
  <c r="H2450" i="5"/>
  <c r="L2450" i="5"/>
  <c r="M2450" i="5" s="1"/>
  <c r="E2451" i="5"/>
  <c r="F2451" i="5"/>
  <c r="G2451" i="5"/>
  <c r="H2451" i="5"/>
  <c r="L2451" i="5"/>
  <c r="M2451" i="5" s="1"/>
  <c r="E2452" i="5"/>
  <c r="F2452" i="5"/>
  <c r="G2452" i="5"/>
  <c r="H2452" i="5"/>
  <c r="L2452" i="5"/>
  <c r="M2452" i="5" s="1"/>
  <c r="E2453" i="5"/>
  <c r="F2453" i="5"/>
  <c r="G2453" i="5"/>
  <c r="H2453" i="5"/>
  <c r="L2453" i="5"/>
  <c r="M2453" i="5" s="1"/>
  <c r="E2454" i="5"/>
  <c r="F2454" i="5"/>
  <c r="G2454" i="5"/>
  <c r="H2454" i="5"/>
  <c r="L2454" i="5"/>
  <c r="M2454" i="5" s="1"/>
  <c r="E2455" i="5"/>
  <c r="F2455" i="5"/>
  <c r="G2455" i="5"/>
  <c r="H2455" i="5"/>
  <c r="L2455" i="5"/>
  <c r="M2455" i="5" s="1"/>
  <c r="E2456" i="5"/>
  <c r="F2456" i="5"/>
  <c r="G2456" i="5"/>
  <c r="H2456" i="5"/>
  <c r="L2456" i="5"/>
  <c r="M2456" i="5" s="1"/>
  <c r="E2457" i="5"/>
  <c r="F2457" i="5"/>
  <c r="G2457" i="5"/>
  <c r="H2457" i="5"/>
  <c r="L2457" i="5"/>
  <c r="M2457" i="5" s="1"/>
  <c r="E2458" i="5"/>
  <c r="F2458" i="5"/>
  <c r="G2458" i="5"/>
  <c r="H2458" i="5"/>
  <c r="L2458" i="5"/>
  <c r="M2458" i="5" s="1"/>
  <c r="E2459" i="5"/>
  <c r="F2459" i="5"/>
  <c r="G2459" i="5"/>
  <c r="H2459" i="5"/>
  <c r="L2459" i="5"/>
  <c r="M2459" i="5" s="1"/>
  <c r="E2460" i="5"/>
  <c r="F2460" i="5"/>
  <c r="G2460" i="5"/>
  <c r="H2460" i="5"/>
  <c r="L2460" i="5"/>
  <c r="M2460" i="5" s="1"/>
  <c r="E2461" i="5"/>
  <c r="F2461" i="5"/>
  <c r="G2461" i="5"/>
  <c r="H2461" i="5"/>
  <c r="L2461" i="5"/>
  <c r="M2461" i="5" s="1"/>
  <c r="E2462" i="5"/>
  <c r="F2462" i="5"/>
  <c r="G2462" i="5"/>
  <c r="H2462" i="5"/>
  <c r="L2462" i="5"/>
  <c r="M2462" i="5" s="1"/>
  <c r="E2463" i="5"/>
  <c r="F2463" i="5"/>
  <c r="G2463" i="5"/>
  <c r="H2463" i="5"/>
  <c r="L2463" i="5"/>
  <c r="M2463" i="5" s="1"/>
  <c r="E2464" i="5"/>
  <c r="F2464" i="5"/>
  <c r="G2464" i="5"/>
  <c r="H2464" i="5"/>
  <c r="L2464" i="5"/>
  <c r="M2464" i="5" s="1"/>
  <c r="E2465" i="5"/>
  <c r="F2465" i="5"/>
  <c r="G2465" i="5"/>
  <c r="H2465" i="5"/>
  <c r="L2465" i="5"/>
  <c r="M2465" i="5" s="1"/>
  <c r="E2466" i="5"/>
  <c r="F2466" i="5"/>
  <c r="G2466" i="5"/>
  <c r="H2466" i="5"/>
  <c r="L2466" i="5"/>
  <c r="M2466" i="5" s="1"/>
  <c r="E2467" i="5"/>
  <c r="F2467" i="5"/>
  <c r="G2467" i="5"/>
  <c r="H2467" i="5"/>
  <c r="L2467" i="5"/>
  <c r="M2467" i="5" s="1"/>
  <c r="E2468" i="5"/>
  <c r="F2468" i="5"/>
  <c r="G2468" i="5"/>
  <c r="H2468" i="5"/>
  <c r="L2468" i="5"/>
  <c r="M2468" i="5" s="1"/>
  <c r="E2469" i="5"/>
  <c r="F2469" i="5"/>
  <c r="G2469" i="5"/>
  <c r="H2469" i="5"/>
  <c r="L2469" i="5"/>
  <c r="M2469" i="5" s="1"/>
  <c r="E2470" i="5"/>
  <c r="F2470" i="5"/>
  <c r="G2470" i="5"/>
  <c r="H2470" i="5"/>
  <c r="L2470" i="5"/>
  <c r="M2470" i="5" s="1"/>
  <c r="E2471" i="5"/>
  <c r="F2471" i="5"/>
  <c r="G2471" i="5"/>
  <c r="H2471" i="5"/>
  <c r="L2471" i="5"/>
  <c r="M2471" i="5" s="1"/>
  <c r="E2472" i="5"/>
  <c r="F2472" i="5"/>
  <c r="G2472" i="5"/>
  <c r="H2472" i="5"/>
  <c r="L2472" i="5"/>
  <c r="M2472" i="5" s="1"/>
  <c r="E2473" i="5"/>
  <c r="F2473" i="5"/>
  <c r="G2473" i="5"/>
  <c r="H2473" i="5"/>
  <c r="L2473" i="5"/>
  <c r="M2473" i="5" s="1"/>
  <c r="E2474" i="5"/>
  <c r="F2474" i="5"/>
  <c r="G2474" i="5"/>
  <c r="H2474" i="5"/>
  <c r="L2474" i="5"/>
  <c r="M2474" i="5" s="1"/>
  <c r="E2475" i="5"/>
  <c r="F2475" i="5"/>
  <c r="G2475" i="5"/>
  <c r="H2475" i="5"/>
  <c r="L2475" i="5"/>
  <c r="M2475" i="5" s="1"/>
  <c r="E2476" i="5"/>
  <c r="F2476" i="5"/>
  <c r="G2476" i="5"/>
  <c r="H2476" i="5"/>
  <c r="L2476" i="5"/>
  <c r="M2476" i="5" s="1"/>
  <c r="E2477" i="5"/>
  <c r="F2477" i="5"/>
  <c r="G2477" i="5"/>
  <c r="H2477" i="5"/>
  <c r="L2477" i="5"/>
  <c r="M2477" i="5" s="1"/>
  <c r="E2478" i="5"/>
  <c r="F2478" i="5"/>
  <c r="G2478" i="5"/>
  <c r="H2478" i="5"/>
  <c r="L2478" i="5"/>
  <c r="M2478" i="5" s="1"/>
  <c r="E2479" i="5"/>
  <c r="F2479" i="5"/>
  <c r="G2479" i="5"/>
  <c r="H2479" i="5"/>
  <c r="L2479" i="5"/>
  <c r="M2479" i="5" s="1"/>
  <c r="E2480" i="5"/>
  <c r="F2480" i="5"/>
  <c r="G2480" i="5"/>
  <c r="H2480" i="5"/>
  <c r="L2480" i="5"/>
  <c r="M2480" i="5" s="1"/>
  <c r="E2481" i="5"/>
  <c r="F2481" i="5"/>
  <c r="G2481" i="5"/>
  <c r="H2481" i="5"/>
  <c r="L2481" i="5"/>
  <c r="M2481" i="5" s="1"/>
  <c r="E2482" i="5"/>
  <c r="F2482" i="5"/>
  <c r="G2482" i="5"/>
  <c r="H2482" i="5"/>
  <c r="L2482" i="5"/>
  <c r="M2482" i="5" s="1"/>
  <c r="E2483" i="5"/>
  <c r="F2483" i="5"/>
  <c r="G2483" i="5"/>
  <c r="H2483" i="5"/>
  <c r="L2483" i="5"/>
  <c r="M2483" i="5" s="1"/>
  <c r="E2484" i="5"/>
  <c r="F2484" i="5"/>
  <c r="G2484" i="5"/>
  <c r="H2484" i="5"/>
  <c r="L2484" i="5"/>
  <c r="M2484" i="5" s="1"/>
  <c r="E2485" i="5"/>
  <c r="F2485" i="5"/>
  <c r="G2485" i="5"/>
  <c r="H2485" i="5"/>
  <c r="L2485" i="5"/>
  <c r="M2485" i="5" s="1"/>
  <c r="E2486" i="5"/>
  <c r="F2486" i="5"/>
  <c r="G2486" i="5"/>
  <c r="H2486" i="5"/>
  <c r="L2486" i="5"/>
  <c r="M2486" i="5" s="1"/>
  <c r="E2487" i="5"/>
  <c r="F2487" i="5"/>
  <c r="G2487" i="5"/>
  <c r="H2487" i="5"/>
  <c r="L2487" i="5"/>
  <c r="M2487" i="5" s="1"/>
  <c r="E2488" i="5"/>
  <c r="F2488" i="5"/>
  <c r="G2488" i="5"/>
  <c r="H2488" i="5"/>
  <c r="L2488" i="5"/>
  <c r="M2488" i="5" s="1"/>
  <c r="E2489" i="5"/>
  <c r="F2489" i="5"/>
  <c r="G2489" i="5"/>
  <c r="H2489" i="5"/>
  <c r="L2489" i="5"/>
  <c r="M2489" i="5" s="1"/>
  <c r="E2490" i="5"/>
  <c r="F2490" i="5"/>
  <c r="G2490" i="5"/>
  <c r="H2490" i="5"/>
  <c r="L2490" i="5"/>
  <c r="M2490" i="5" s="1"/>
  <c r="E2491" i="5"/>
  <c r="F2491" i="5"/>
  <c r="G2491" i="5"/>
  <c r="H2491" i="5"/>
  <c r="L2491" i="5"/>
  <c r="M2491" i="5" s="1"/>
  <c r="E2492" i="5"/>
  <c r="F2492" i="5"/>
  <c r="G2492" i="5"/>
  <c r="H2492" i="5"/>
  <c r="L2492" i="5"/>
  <c r="M2492" i="5" s="1"/>
  <c r="E2493" i="5"/>
  <c r="F2493" i="5"/>
  <c r="G2493" i="5"/>
  <c r="H2493" i="5"/>
  <c r="L2493" i="5"/>
  <c r="M2493" i="5" s="1"/>
  <c r="E2494" i="5"/>
  <c r="F2494" i="5"/>
  <c r="G2494" i="5"/>
  <c r="H2494" i="5"/>
  <c r="L2494" i="5"/>
  <c r="M2494" i="5" s="1"/>
  <c r="E2495" i="5"/>
  <c r="F2495" i="5"/>
  <c r="G2495" i="5"/>
  <c r="H2495" i="5"/>
  <c r="L2495" i="5"/>
  <c r="M2495" i="5" s="1"/>
  <c r="E2496" i="5"/>
  <c r="F2496" i="5"/>
  <c r="G2496" i="5"/>
  <c r="H2496" i="5"/>
  <c r="L2496" i="5"/>
  <c r="M2496" i="5" s="1"/>
  <c r="E2497" i="5"/>
  <c r="F2497" i="5"/>
  <c r="G2497" i="5"/>
  <c r="H2497" i="5"/>
  <c r="L2497" i="5"/>
  <c r="M2497" i="5" s="1"/>
  <c r="E2498" i="5"/>
  <c r="F2498" i="5"/>
  <c r="G2498" i="5"/>
  <c r="H2498" i="5"/>
  <c r="L2498" i="5"/>
  <c r="M2498" i="5" s="1"/>
  <c r="E2499" i="5"/>
  <c r="F2499" i="5"/>
  <c r="G2499" i="5"/>
  <c r="H2499" i="5"/>
  <c r="L2499" i="5"/>
  <c r="M2499" i="5" s="1"/>
  <c r="E2500" i="5"/>
  <c r="F2500" i="5"/>
  <c r="G2500" i="5"/>
  <c r="H2500" i="5"/>
  <c r="L2500" i="5"/>
  <c r="M2500" i="5" s="1"/>
  <c r="E2501" i="5"/>
  <c r="F2501" i="5"/>
  <c r="G2501" i="5"/>
  <c r="H2501" i="5"/>
  <c r="L2501" i="5"/>
  <c r="M2501" i="5" s="1"/>
  <c r="E2502" i="5"/>
  <c r="F2502" i="5"/>
  <c r="G2502" i="5"/>
  <c r="H2502" i="5"/>
  <c r="L2502" i="5"/>
  <c r="M2502" i="5" s="1"/>
  <c r="E2503" i="5"/>
  <c r="F2503" i="5"/>
  <c r="G2503" i="5"/>
  <c r="H2503" i="5"/>
  <c r="L2503" i="5"/>
  <c r="M2503" i="5" s="1"/>
  <c r="E2504" i="5"/>
  <c r="F2504" i="5"/>
  <c r="G2504" i="5"/>
  <c r="H2504" i="5"/>
  <c r="L2504" i="5"/>
  <c r="M2504" i="5" s="1"/>
  <c r="E2505" i="5"/>
  <c r="F2505" i="5"/>
  <c r="G2505" i="5"/>
  <c r="H2505" i="5"/>
  <c r="L2505" i="5"/>
  <c r="M2505" i="5" s="1"/>
  <c r="E2506" i="5"/>
  <c r="F2506" i="5"/>
  <c r="G2506" i="5"/>
  <c r="H2506" i="5"/>
  <c r="L2506" i="5"/>
  <c r="M2506" i="5" s="1"/>
  <c r="E2507" i="5"/>
  <c r="F2507" i="5"/>
  <c r="G2507" i="5"/>
  <c r="H2507" i="5"/>
  <c r="L2507" i="5"/>
  <c r="M2507" i="5" s="1"/>
  <c r="E2508" i="5"/>
  <c r="F2508" i="5"/>
  <c r="G2508" i="5"/>
  <c r="H2508" i="5"/>
  <c r="L2508" i="5"/>
  <c r="M2508" i="5" s="1"/>
  <c r="E2509" i="5"/>
  <c r="F2509" i="5"/>
  <c r="G2509" i="5"/>
  <c r="H2509" i="5"/>
  <c r="L2509" i="5"/>
  <c r="M2509" i="5" s="1"/>
  <c r="E2510" i="5"/>
  <c r="F2510" i="5"/>
  <c r="G2510" i="5"/>
  <c r="H2510" i="5"/>
  <c r="L2510" i="5"/>
  <c r="M2510" i="5" s="1"/>
  <c r="E2511" i="5"/>
  <c r="F2511" i="5"/>
  <c r="G2511" i="5"/>
  <c r="H2511" i="5"/>
  <c r="L2511" i="5"/>
  <c r="M2511" i="5" s="1"/>
  <c r="E2512" i="5"/>
  <c r="F2512" i="5"/>
  <c r="G2512" i="5"/>
  <c r="H2512" i="5"/>
  <c r="L2512" i="5"/>
  <c r="M2512" i="5" s="1"/>
  <c r="E2513" i="5"/>
  <c r="F2513" i="5"/>
  <c r="G2513" i="5"/>
  <c r="H2513" i="5"/>
  <c r="L2513" i="5"/>
  <c r="M2513" i="5" s="1"/>
  <c r="E2514" i="5"/>
  <c r="F2514" i="5"/>
  <c r="G2514" i="5"/>
  <c r="H2514" i="5"/>
  <c r="L2514" i="5"/>
  <c r="M2514" i="5" s="1"/>
  <c r="E2515" i="5"/>
  <c r="F2515" i="5"/>
  <c r="G2515" i="5"/>
  <c r="H2515" i="5"/>
  <c r="L2515" i="5"/>
  <c r="M2515" i="5" s="1"/>
  <c r="E2516" i="5"/>
  <c r="F2516" i="5"/>
  <c r="G2516" i="5"/>
  <c r="H2516" i="5"/>
  <c r="L2516" i="5"/>
  <c r="M2516" i="5" s="1"/>
  <c r="E2517" i="5"/>
  <c r="F2517" i="5"/>
  <c r="G2517" i="5"/>
  <c r="H2517" i="5"/>
  <c r="L2517" i="5"/>
  <c r="M2517" i="5" s="1"/>
  <c r="E2518" i="5"/>
  <c r="F2518" i="5"/>
  <c r="G2518" i="5"/>
  <c r="H2518" i="5"/>
  <c r="L2518" i="5"/>
  <c r="M2518" i="5" s="1"/>
  <c r="E2519" i="5"/>
  <c r="F2519" i="5"/>
  <c r="G2519" i="5"/>
  <c r="H2519" i="5"/>
  <c r="L2519" i="5"/>
  <c r="M2519" i="5" s="1"/>
  <c r="E2520" i="5"/>
  <c r="F2520" i="5"/>
  <c r="G2520" i="5"/>
  <c r="H2520" i="5"/>
  <c r="L2520" i="5"/>
  <c r="M2520" i="5" s="1"/>
  <c r="E2521" i="5"/>
  <c r="F2521" i="5"/>
  <c r="G2521" i="5"/>
  <c r="H2521" i="5"/>
  <c r="L2521" i="5"/>
  <c r="M2521" i="5" s="1"/>
  <c r="E2522" i="5"/>
  <c r="F2522" i="5"/>
  <c r="G2522" i="5"/>
  <c r="H2522" i="5"/>
  <c r="L2522" i="5"/>
  <c r="M2522" i="5" s="1"/>
  <c r="E2523" i="5"/>
  <c r="F2523" i="5"/>
  <c r="G2523" i="5"/>
  <c r="H2523" i="5"/>
  <c r="L2523" i="5"/>
  <c r="M2523" i="5" s="1"/>
  <c r="E2524" i="5"/>
  <c r="F2524" i="5"/>
  <c r="G2524" i="5"/>
  <c r="H2524" i="5"/>
  <c r="L2524" i="5"/>
  <c r="M2524" i="5" s="1"/>
  <c r="E2525" i="5"/>
  <c r="F2525" i="5"/>
  <c r="G2525" i="5"/>
  <c r="H2525" i="5"/>
  <c r="L2525" i="5"/>
  <c r="M2525" i="5" s="1"/>
  <c r="E2526" i="5"/>
  <c r="F2526" i="5"/>
  <c r="G2526" i="5"/>
  <c r="H2526" i="5"/>
  <c r="L2526" i="5"/>
  <c r="M2526" i="5" s="1"/>
  <c r="E2527" i="5"/>
  <c r="F2527" i="5"/>
  <c r="G2527" i="5"/>
  <c r="H2527" i="5"/>
  <c r="L2527" i="5"/>
  <c r="M2527" i="5" s="1"/>
  <c r="E2528" i="5"/>
  <c r="F2528" i="5"/>
  <c r="G2528" i="5"/>
  <c r="H2528" i="5"/>
  <c r="L2528" i="5"/>
  <c r="M2528" i="5" s="1"/>
  <c r="E2529" i="5"/>
  <c r="F2529" i="5"/>
  <c r="G2529" i="5"/>
  <c r="H2529" i="5"/>
  <c r="L2529" i="5"/>
  <c r="M2529" i="5" s="1"/>
  <c r="E2530" i="5"/>
  <c r="F2530" i="5"/>
  <c r="G2530" i="5"/>
  <c r="H2530" i="5"/>
  <c r="L2530" i="5"/>
  <c r="M2530" i="5" s="1"/>
  <c r="E2531" i="5"/>
  <c r="F2531" i="5"/>
  <c r="G2531" i="5"/>
  <c r="H2531" i="5"/>
  <c r="L2531" i="5"/>
  <c r="M2531" i="5" s="1"/>
  <c r="E2532" i="5"/>
  <c r="F2532" i="5"/>
  <c r="G2532" i="5"/>
  <c r="H2532" i="5"/>
  <c r="L2532" i="5"/>
  <c r="M2532" i="5" s="1"/>
  <c r="E2533" i="5"/>
  <c r="F2533" i="5"/>
  <c r="G2533" i="5"/>
  <c r="H2533" i="5"/>
  <c r="L2533" i="5"/>
  <c r="M2533" i="5" s="1"/>
  <c r="E2534" i="5"/>
  <c r="F2534" i="5"/>
  <c r="G2534" i="5"/>
  <c r="H2534" i="5"/>
  <c r="L2534" i="5"/>
  <c r="M2534" i="5" s="1"/>
  <c r="E2535" i="5"/>
  <c r="F2535" i="5"/>
  <c r="G2535" i="5"/>
  <c r="H2535" i="5"/>
  <c r="L2535" i="5"/>
  <c r="M2535" i="5" s="1"/>
  <c r="E2536" i="5"/>
  <c r="F2536" i="5"/>
  <c r="G2536" i="5"/>
  <c r="H2536" i="5"/>
  <c r="L2536" i="5"/>
  <c r="M2536" i="5" s="1"/>
  <c r="E2537" i="5"/>
  <c r="F2537" i="5"/>
  <c r="G2537" i="5"/>
  <c r="H2537" i="5"/>
  <c r="L2537" i="5"/>
  <c r="M2537" i="5" s="1"/>
  <c r="E2538" i="5"/>
  <c r="F2538" i="5"/>
  <c r="G2538" i="5"/>
  <c r="H2538" i="5"/>
  <c r="L2538" i="5"/>
  <c r="M2538" i="5" s="1"/>
  <c r="E2539" i="5"/>
  <c r="F2539" i="5"/>
  <c r="G2539" i="5"/>
  <c r="H2539" i="5"/>
  <c r="L2539" i="5"/>
  <c r="M2539" i="5" s="1"/>
  <c r="E2540" i="5"/>
  <c r="F2540" i="5"/>
  <c r="G2540" i="5"/>
  <c r="H2540" i="5"/>
  <c r="L2540" i="5"/>
  <c r="M2540" i="5" s="1"/>
  <c r="E2541" i="5"/>
  <c r="F2541" i="5"/>
  <c r="G2541" i="5"/>
  <c r="H2541" i="5"/>
  <c r="L2541" i="5"/>
  <c r="M2541" i="5" s="1"/>
  <c r="E2542" i="5"/>
  <c r="F2542" i="5"/>
  <c r="G2542" i="5"/>
  <c r="H2542" i="5"/>
  <c r="L2542" i="5"/>
  <c r="M2542" i="5" s="1"/>
  <c r="E2543" i="5"/>
  <c r="F2543" i="5"/>
  <c r="G2543" i="5"/>
  <c r="H2543" i="5"/>
  <c r="L2543" i="5"/>
  <c r="M2543" i="5" s="1"/>
  <c r="E2544" i="5"/>
  <c r="F2544" i="5"/>
  <c r="G2544" i="5"/>
  <c r="H2544" i="5"/>
  <c r="L2544" i="5"/>
  <c r="M2544" i="5" s="1"/>
  <c r="E2545" i="5"/>
  <c r="F2545" i="5"/>
  <c r="G2545" i="5"/>
  <c r="H2545" i="5"/>
  <c r="L2545" i="5"/>
  <c r="M2545" i="5" s="1"/>
  <c r="E2546" i="5"/>
  <c r="F2546" i="5"/>
  <c r="G2546" i="5"/>
  <c r="H2546" i="5"/>
  <c r="L2546" i="5"/>
  <c r="M2546" i="5" s="1"/>
  <c r="E2547" i="5"/>
  <c r="F2547" i="5"/>
  <c r="G2547" i="5"/>
  <c r="H2547" i="5"/>
  <c r="L2547" i="5"/>
  <c r="M2547" i="5" s="1"/>
  <c r="E2548" i="5"/>
  <c r="F2548" i="5"/>
  <c r="G2548" i="5"/>
  <c r="H2548" i="5"/>
  <c r="L2548" i="5"/>
  <c r="M2548" i="5" s="1"/>
  <c r="E2549" i="5"/>
  <c r="F2549" i="5"/>
  <c r="G2549" i="5"/>
  <c r="H2549" i="5"/>
  <c r="L2549" i="5"/>
  <c r="M2549" i="5" s="1"/>
  <c r="E2550" i="5"/>
  <c r="F2550" i="5"/>
  <c r="G2550" i="5"/>
  <c r="H2550" i="5"/>
  <c r="L2550" i="5"/>
  <c r="M2550" i="5" s="1"/>
  <c r="E2551" i="5"/>
  <c r="F2551" i="5"/>
  <c r="G2551" i="5"/>
  <c r="H2551" i="5"/>
  <c r="L2551" i="5"/>
  <c r="M2551" i="5" s="1"/>
  <c r="E2552" i="5"/>
  <c r="F2552" i="5"/>
  <c r="G2552" i="5"/>
  <c r="H2552" i="5"/>
  <c r="L2552" i="5"/>
  <c r="M2552" i="5" s="1"/>
  <c r="E2553" i="5"/>
  <c r="F2553" i="5"/>
  <c r="G2553" i="5"/>
  <c r="H2553" i="5"/>
  <c r="L2553" i="5"/>
  <c r="M2553" i="5" s="1"/>
  <c r="A2554" i="5"/>
  <c r="B2554" i="5"/>
  <c r="C2554" i="5"/>
  <c r="E2554" i="5"/>
  <c r="F2554" i="5"/>
  <c r="G2554" i="5"/>
  <c r="H2554" i="5"/>
  <c r="L2554" i="5"/>
  <c r="M2554" i="5" s="1"/>
  <c r="A2555" i="5"/>
  <c r="B2555" i="5"/>
  <c r="C2555" i="5"/>
  <c r="E2555" i="5"/>
  <c r="F2555" i="5"/>
  <c r="G2555" i="5"/>
  <c r="H2555" i="5"/>
  <c r="L2555" i="5"/>
  <c r="M2555" i="5" s="1"/>
  <c r="A2556" i="5"/>
  <c r="B2556" i="5"/>
  <c r="C2556" i="5"/>
  <c r="E2556" i="5"/>
  <c r="F2556" i="5"/>
  <c r="G2556" i="5"/>
  <c r="H2556" i="5"/>
  <c r="L2556" i="5"/>
  <c r="M2556" i="5" s="1"/>
  <c r="A2557" i="5"/>
  <c r="B2557" i="5"/>
  <c r="C2557" i="5"/>
  <c r="E2557" i="5"/>
  <c r="F2557" i="5"/>
  <c r="G2557" i="5"/>
  <c r="H2557" i="5"/>
  <c r="L2557" i="5"/>
  <c r="M2557" i="5" s="1"/>
  <c r="A2558" i="5"/>
  <c r="B2558" i="5"/>
  <c r="C2558" i="5"/>
  <c r="E2558" i="5"/>
  <c r="F2558" i="5"/>
  <c r="G2558" i="5"/>
  <c r="H2558" i="5"/>
  <c r="L2558" i="5"/>
  <c r="M2558" i="5" s="1"/>
  <c r="A2559" i="5"/>
  <c r="B2559" i="5"/>
  <c r="C2559" i="5"/>
  <c r="E2559" i="5"/>
  <c r="F2559" i="5"/>
  <c r="G2559" i="5"/>
  <c r="H2559" i="5"/>
  <c r="L2559" i="5"/>
  <c r="M2559" i="5" s="1"/>
  <c r="A2560" i="5"/>
  <c r="B2560" i="5"/>
  <c r="C2560" i="5"/>
  <c r="E2560" i="5"/>
  <c r="F2560" i="5"/>
  <c r="G2560" i="5"/>
  <c r="H2560" i="5"/>
  <c r="L2560" i="5"/>
  <c r="M2560" i="5" s="1"/>
  <c r="A2561" i="5"/>
  <c r="B2561" i="5"/>
  <c r="C2561" i="5"/>
  <c r="E2561" i="5"/>
  <c r="F2561" i="5"/>
  <c r="G2561" i="5"/>
  <c r="H2561" i="5"/>
  <c r="L2561" i="5"/>
  <c r="M2561" i="5" s="1"/>
  <c r="A2562" i="5"/>
  <c r="B2562" i="5"/>
  <c r="C2562" i="5"/>
  <c r="E2562" i="5"/>
  <c r="F2562" i="5"/>
  <c r="G2562" i="5"/>
  <c r="H2562" i="5"/>
  <c r="L2562" i="5"/>
  <c r="M2562" i="5" s="1"/>
  <c r="A2563" i="5"/>
  <c r="B2563" i="5"/>
  <c r="C2563" i="5"/>
  <c r="E2563" i="5"/>
  <c r="F2563" i="5"/>
  <c r="G2563" i="5"/>
  <c r="H2563" i="5"/>
  <c r="L2563" i="5"/>
  <c r="M2563" i="5" s="1"/>
  <c r="A2564" i="5"/>
  <c r="B2564" i="5"/>
  <c r="C2564" i="5"/>
  <c r="E2564" i="5"/>
  <c r="F2564" i="5"/>
  <c r="G2564" i="5"/>
  <c r="H2564" i="5"/>
  <c r="L2564" i="5"/>
  <c r="M2564" i="5" s="1"/>
  <c r="A2565" i="5"/>
  <c r="B2565" i="5"/>
  <c r="C2565" i="5"/>
  <c r="E2565" i="5"/>
  <c r="F2565" i="5"/>
  <c r="G2565" i="5"/>
  <c r="H2565" i="5"/>
  <c r="L2565" i="5"/>
  <c r="M2565" i="5" s="1"/>
  <c r="A2566" i="5"/>
  <c r="B2566" i="5"/>
  <c r="C2566" i="5"/>
  <c r="E2566" i="5"/>
  <c r="F2566" i="5"/>
  <c r="G2566" i="5"/>
  <c r="H2566" i="5"/>
  <c r="L2566" i="5"/>
  <c r="M2566" i="5" s="1"/>
  <c r="A2567" i="5"/>
  <c r="B2567" i="5"/>
  <c r="C2567" i="5"/>
  <c r="E2567" i="5"/>
  <c r="F2567" i="5"/>
  <c r="G2567" i="5"/>
  <c r="H2567" i="5"/>
  <c r="L2567" i="5"/>
  <c r="M2567" i="5" s="1"/>
  <c r="A2568" i="5"/>
  <c r="B2568" i="5"/>
  <c r="C2568" i="5"/>
  <c r="E2568" i="5"/>
  <c r="F2568" i="5"/>
  <c r="G2568" i="5"/>
  <c r="H2568" i="5"/>
  <c r="L2568" i="5"/>
  <c r="M2568" i="5" s="1"/>
  <c r="A2569" i="5"/>
  <c r="B2569" i="5"/>
  <c r="C2569" i="5"/>
  <c r="E2569" i="5"/>
  <c r="F2569" i="5"/>
  <c r="G2569" i="5"/>
  <c r="H2569" i="5"/>
  <c r="L2569" i="5"/>
  <c r="M2569" i="5" s="1"/>
  <c r="A2570" i="5"/>
  <c r="B2570" i="5"/>
  <c r="C2570" i="5"/>
  <c r="E2570" i="5"/>
  <c r="F2570" i="5"/>
  <c r="G2570" i="5"/>
  <c r="H2570" i="5"/>
  <c r="L2570" i="5"/>
  <c r="M2570" i="5" s="1"/>
  <c r="A2571" i="5"/>
  <c r="B2571" i="5"/>
  <c r="C2571" i="5"/>
  <c r="E2571" i="5"/>
  <c r="F2571" i="5"/>
  <c r="G2571" i="5"/>
  <c r="H2571" i="5"/>
  <c r="L2571" i="5"/>
  <c r="M2571" i="5" s="1"/>
  <c r="A2572" i="5"/>
  <c r="B2572" i="5"/>
  <c r="C2572" i="5"/>
  <c r="E2572" i="5"/>
  <c r="F2572" i="5"/>
  <c r="G2572" i="5"/>
  <c r="H2572" i="5"/>
  <c r="L2572" i="5"/>
  <c r="M2572" i="5" s="1"/>
  <c r="A2573" i="5"/>
  <c r="B2573" i="5"/>
  <c r="C2573" i="5"/>
  <c r="E2573" i="5"/>
  <c r="F2573" i="5"/>
  <c r="G2573" i="5"/>
  <c r="H2573" i="5"/>
  <c r="L2573" i="5"/>
  <c r="M2573" i="5" s="1"/>
  <c r="A2574" i="5"/>
  <c r="B2574" i="5"/>
  <c r="C2574" i="5"/>
  <c r="E2574" i="5"/>
  <c r="F2574" i="5"/>
  <c r="G2574" i="5"/>
  <c r="H2574" i="5"/>
  <c r="L2574" i="5"/>
  <c r="M2574" i="5" s="1"/>
  <c r="A2575" i="5"/>
  <c r="B2575" i="5"/>
  <c r="C2575" i="5"/>
  <c r="E2575" i="5"/>
  <c r="F2575" i="5"/>
  <c r="G2575" i="5"/>
  <c r="H2575" i="5"/>
  <c r="L2575" i="5"/>
  <c r="M2575" i="5" s="1"/>
  <c r="A2576" i="5"/>
  <c r="B2576" i="5"/>
  <c r="C2576" i="5"/>
  <c r="E2576" i="5"/>
  <c r="F2576" i="5"/>
  <c r="G2576" i="5"/>
  <c r="H2576" i="5"/>
  <c r="L2576" i="5"/>
  <c r="M2576" i="5" s="1"/>
  <c r="A2577" i="5"/>
  <c r="B2577" i="5"/>
  <c r="C2577" i="5"/>
  <c r="E2577" i="5"/>
  <c r="F2577" i="5"/>
  <c r="G2577" i="5"/>
  <c r="H2577" i="5"/>
  <c r="L2577" i="5"/>
  <c r="M2577" i="5" s="1"/>
  <c r="A2578" i="5"/>
  <c r="B2578" i="5"/>
  <c r="C2578" i="5"/>
  <c r="E2578" i="5"/>
  <c r="F2578" i="5"/>
  <c r="G2578" i="5"/>
  <c r="H2578" i="5"/>
  <c r="L2578" i="5"/>
  <c r="M2578" i="5" s="1"/>
  <c r="A2579" i="5"/>
  <c r="B2579" i="5"/>
  <c r="C2579" i="5"/>
  <c r="E2579" i="5"/>
  <c r="F2579" i="5"/>
  <c r="G2579" i="5"/>
  <c r="H2579" i="5"/>
  <c r="L2579" i="5"/>
  <c r="M2579" i="5" s="1"/>
  <c r="A2580" i="5"/>
  <c r="B2580" i="5"/>
  <c r="C2580" i="5"/>
  <c r="E2580" i="5"/>
  <c r="F2580" i="5"/>
  <c r="G2580" i="5"/>
  <c r="H2580" i="5"/>
  <c r="L2580" i="5"/>
  <c r="M2580" i="5" s="1"/>
  <c r="A2581" i="5"/>
  <c r="B2581" i="5"/>
  <c r="C2581" i="5"/>
  <c r="E2581" i="5"/>
  <c r="F2581" i="5"/>
  <c r="G2581" i="5"/>
  <c r="H2581" i="5"/>
  <c r="L2581" i="5"/>
  <c r="M2581" i="5" s="1"/>
  <c r="A2582" i="5"/>
  <c r="B2582" i="5"/>
  <c r="C2582" i="5"/>
  <c r="E2582" i="5"/>
  <c r="F2582" i="5"/>
  <c r="G2582" i="5"/>
  <c r="H2582" i="5"/>
  <c r="L2582" i="5"/>
  <c r="M2582" i="5" s="1"/>
  <c r="A2583" i="5"/>
  <c r="B2583" i="5"/>
  <c r="C2583" i="5"/>
  <c r="E2583" i="5"/>
  <c r="F2583" i="5"/>
  <c r="G2583" i="5"/>
  <c r="H2583" i="5"/>
  <c r="L2583" i="5"/>
  <c r="M2583" i="5" s="1"/>
  <c r="A2584" i="5"/>
  <c r="B2584" i="5"/>
  <c r="C2584" i="5"/>
  <c r="E2584" i="5"/>
  <c r="F2584" i="5"/>
  <c r="G2584" i="5"/>
  <c r="H2584" i="5"/>
  <c r="L2584" i="5"/>
  <c r="M2584" i="5" s="1"/>
  <c r="A2585" i="5"/>
  <c r="B2585" i="5"/>
  <c r="C2585" i="5"/>
  <c r="E2585" i="5"/>
  <c r="F2585" i="5"/>
  <c r="G2585" i="5"/>
  <c r="H2585" i="5"/>
  <c r="L2585" i="5"/>
  <c r="M2585" i="5" s="1"/>
  <c r="A2586" i="5"/>
  <c r="B2586" i="5"/>
  <c r="C2586" i="5"/>
  <c r="E2586" i="5"/>
  <c r="F2586" i="5"/>
  <c r="G2586" i="5"/>
  <c r="H2586" i="5"/>
  <c r="L2586" i="5"/>
  <c r="M2586" i="5" s="1"/>
  <c r="A2587" i="5"/>
  <c r="B2587" i="5"/>
  <c r="C2587" i="5"/>
  <c r="E2587" i="5"/>
  <c r="F2587" i="5"/>
  <c r="G2587" i="5"/>
  <c r="H2587" i="5"/>
  <c r="L2587" i="5"/>
  <c r="M2587" i="5" s="1"/>
  <c r="A2588" i="5"/>
  <c r="B2588" i="5"/>
  <c r="C2588" i="5"/>
  <c r="E2588" i="5"/>
  <c r="F2588" i="5"/>
  <c r="G2588" i="5"/>
  <c r="H2588" i="5"/>
  <c r="L2588" i="5"/>
  <c r="M2588" i="5" s="1"/>
  <c r="A2589" i="5"/>
  <c r="B2589" i="5"/>
  <c r="C2589" i="5"/>
  <c r="E2589" i="5"/>
  <c r="F2589" i="5"/>
  <c r="G2589" i="5"/>
  <c r="H2589" i="5"/>
  <c r="L2589" i="5"/>
  <c r="M2589" i="5" s="1"/>
  <c r="A2590" i="5"/>
  <c r="B2590" i="5"/>
  <c r="C2590" i="5"/>
  <c r="E2590" i="5"/>
  <c r="F2590" i="5"/>
  <c r="G2590" i="5"/>
  <c r="H2590" i="5"/>
  <c r="L2590" i="5"/>
  <c r="M2590" i="5" s="1"/>
  <c r="A2591" i="5"/>
  <c r="B2591" i="5"/>
  <c r="C2591" i="5"/>
  <c r="E2591" i="5"/>
  <c r="F2591" i="5"/>
  <c r="G2591" i="5"/>
  <c r="H2591" i="5"/>
  <c r="L2591" i="5"/>
  <c r="M2591" i="5" s="1"/>
  <c r="A2592" i="5"/>
  <c r="B2592" i="5"/>
  <c r="C2592" i="5"/>
  <c r="E2592" i="5"/>
  <c r="F2592" i="5"/>
  <c r="G2592" i="5"/>
  <c r="H2592" i="5"/>
  <c r="L2592" i="5"/>
  <c r="M2592" i="5" s="1"/>
  <c r="A2593" i="5"/>
  <c r="B2593" i="5"/>
  <c r="C2593" i="5"/>
  <c r="E2593" i="5"/>
  <c r="F2593" i="5"/>
  <c r="G2593" i="5"/>
  <c r="H2593" i="5"/>
  <c r="L2593" i="5"/>
  <c r="M2593" i="5" s="1"/>
  <c r="A2594" i="5"/>
  <c r="B2594" i="5"/>
  <c r="C2594" i="5"/>
  <c r="E2594" i="5"/>
  <c r="F2594" i="5"/>
  <c r="G2594" i="5"/>
  <c r="H2594" i="5"/>
  <c r="L2594" i="5"/>
  <c r="M2594" i="5" s="1"/>
  <c r="A2595" i="5"/>
  <c r="B2595" i="5"/>
  <c r="C2595" i="5"/>
  <c r="E2595" i="5"/>
  <c r="F2595" i="5"/>
  <c r="G2595" i="5"/>
  <c r="H2595" i="5"/>
  <c r="L2595" i="5"/>
  <c r="M2595" i="5" s="1"/>
  <c r="A2596" i="5"/>
  <c r="B2596" i="5"/>
  <c r="C2596" i="5"/>
  <c r="E2596" i="5"/>
  <c r="F2596" i="5"/>
  <c r="G2596" i="5"/>
  <c r="H2596" i="5"/>
  <c r="L2596" i="5"/>
  <c r="M2596" i="5" s="1"/>
  <c r="A2597" i="5"/>
  <c r="B2597" i="5"/>
  <c r="C2597" i="5"/>
  <c r="E2597" i="5"/>
  <c r="F2597" i="5"/>
  <c r="G2597" i="5"/>
  <c r="H2597" i="5"/>
  <c r="L2597" i="5"/>
  <c r="M2597" i="5" s="1"/>
  <c r="A2598" i="5"/>
  <c r="B2598" i="5"/>
  <c r="C2598" i="5"/>
  <c r="E2598" i="5"/>
  <c r="F2598" i="5"/>
  <c r="G2598" i="5"/>
  <c r="H2598" i="5"/>
  <c r="L2598" i="5"/>
  <c r="M2598" i="5" s="1"/>
  <c r="A2599" i="5"/>
  <c r="B2599" i="5"/>
  <c r="C2599" i="5"/>
  <c r="E2599" i="5"/>
  <c r="F2599" i="5"/>
  <c r="G2599" i="5"/>
  <c r="H2599" i="5"/>
  <c r="L2599" i="5"/>
  <c r="M2599" i="5" s="1"/>
  <c r="A2600" i="5"/>
  <c r="B2600" i="5"/>
  <c r="C2600" i="5"/>
  <c r="E2600" i="5"/>
  <c r="F2600" i="5"/>
  <c r="G2600" i="5"/>
  <c r="H2600" i="5"/>
  <c r="L2600" i="5"/>
  <c r="M2600" i="5" s="1"/>
  <c r="A2601" i="5"/>
  <c r="B2601" i="5"/>
  <c r="C2601" i="5"/>
  <c r="E2601" i="5"/>
  <c r="F2601" i="5"/>
  <c r="G2601" i="5"/>
  <c r="H2601" i="5"/>
  <c r="L2601" i="5"/>
  <c r="M2601" i="5" s="1"/>
  <c r="A2602" i="5"/>
  <c r="B2602" i="5"/>
  <c r="C2602" i="5"/>
  <c r="E2602" i="5"/>
  <c r="F2602" i="5"/>
  <c r="G2602" i="5"/>
  <c r="H2602" i="5"/>
  <c r="L2602" i="5"/>
  <c r="M2602" i="5" s="1"/>
  <c r="A2603" i="5"/>
  <c r="B2603" i="5"/>
  <c r="C2603" i="5"/>
  <c r="E2603" i="5"/>
  <c r="F2603" i="5"/>
  <c r="G2603" i="5"/>
  <c r="H2603" i="5"/>
  <c r="L2603" i="5"/>
  <c r="M2603" i="5" s="1"/>
  <c r="A2604" i="5"/>
  <c r="B2604" i="5"/>
  <c r="C2604" i="5"/>
  <c r="E2604" i="5"/>
  <c r="F2604" i="5"/>
  <c r="G2604" i="5"/>
  <c r="H2604" i="5"/>
  <c r="L2604" i="5"/>
  <c r="M2604" i="5" s="1"/>
  <c r="A2605" i="5"/>
  <c r="B2605" i="5"/>
  <c r="C2605" i="5"/>
  <c r="E2605" i="5"/>
  <c r="F2605" i="5"/>
  <c r="G2605" i="5"/>
  <c r="H2605" i="5"/>
  <c r="L2605" i="5"/>
  <c r="M2605" i="5" s="1"/>
  <c r="A2606" i="5"/>
  <c r="B2606" i="5"/>
  <c r="C2606" i="5"/>
  <c r="E2606" i="5"/>
  <c r="F2606" i="5"/>
  <c r="G2606" i="5"/>
  <c r="H2606" i="5"/>
  <c r="L2606" i="5"/>
  <c r="M2606" i="5" s="1"/>
  <c r="A2607" i="5"/>
  <c r="B2607" i="5"/>
  <c r="C2607" i="5"/>
  <c r="E2607" i="5"/>
  <c r="F2607" i="5"/>
  <c r="G2607" i="5"/>
  <c r="H2607" i="5"/>
  <c r="L2607" i="5"/>
  <c r="M2607" i="5" s="1"/>
  <c r="A2608" i="5"/>
  <c r="B2608" i="5"/>
  <c r="C2608" i="5"/>
  <c r="E2608" i="5"/>
  <c r="F2608" i="5"/>
  <c r="G2608" i="5"/>
  <c r="H2608" i="5"/>
  <c r="L2608" i="5"/>
  <c r="M2608" i="5" s="1"/>
  <c r="A2609" i="5"/>
  <c r="B2609" i="5"/>
  <c r="C2609" i="5"/>
  <c r="E2609" i="5"/>
  <c r="F2609" i="5"/>
  <c r="G2609" i="5"/>
  <c r="H2609" i="5"/>
  <c r="L2609" i="5"/>
  <c r="M2609" i="5" s="1"/>
  <c r="A2610" i="5"/>
  <c r="B2610" i="5"/>
  <c r="C2610" i="5"/>
  <c r="E2610" i="5"/>
  <c r="F2610" i="5"/>
  <c r="G2610" i="5"/>
  <c r="H2610" i="5"/>
  <c r="L2610" i="5"/>
  <c r="M2610" i="5" s="1"/>
  <c r="A2611" i="5"/>
  <c r="B2611" i="5"/>
  <c r="C2611" i="5"/>
  <c r="E2611" i="5"/>
  <c r="F2611" i="5"/>
  <c r="G2611" i="5"/>
  <c r="H2611" i="5"/>
  <c r="L2611" i="5"/>
  <c r="M2611" i="5" s="1"/>
  <c r="A2612" i="5"/>
  <c r="B2612" i="5"/>
  <c r="C2612" i="5"/>
  <c r="E2612" i="5"/>
  <c r="F2612" i="5"/>
  <c r="G2612" i="5"/>
  <c r="H2612" i="5"/>
  <c r="L2612" i="5"/>
  <c r="M2612" i="5" s="1"/>
  <c r="A2613" i="5"/>
  <c r="B2613" i="5"/>
  <c r="C2613" i="5"/>
  <c r="E2613" i="5"/>
  <c r="F2613" i="5"/>
  <c r="G2613" i="5"/>
  <c r="H2613" i="5"/>
  <c r="L2613" i="5"/>
  <c r="M2613" i="5" s="1"/>
  <c r="A2614" i="5"/>
  <c r="B2614" i="5"/>
  <c r="C2614" i="5"/>
  <c r="E2614" i="5"/>
  <c r="F2614" i="5"/>
  <c r="G2614" i="5"/>
  <c r="H2614" i="5"/>
  <c r="L2614" i="5"/>
  <c r="M2614" i="5" s="1"/>
  <c r="A2615" i="5"/>
  <c r="B2615" i="5"/>
  <c r="C2615" i="5"/>
  <c r="E2615" i="5"/>
  <c r="F2615" i="5"/>
  <c r="G2615" i="5"/>
  <c r="H2615" i="5"/>
  <c r="L2615" i="5"/>
  <c r="M2615" i="5" s="1"/>
  <c r="A2616" i="5"/>
  <c r="B2616" i="5"/>
  <c r="C2616" i="5"/>
  <c r="E2616" i="5"/>
  <c r="F2616" i="5"/>
  <c r="G2616" i="5"/>
  <c r="H2616" i="5"/>
  <c r="L2616" i="5"/>
  <c r="M2616" i="5" s="1"/>
  <c r="A2617" i="5"/>
  <c r="B2617" i="5"/>
  <c r="C2617" i="5"/>
  <c r="E2617" i="5"/>
  <c r="F2617" i="5"/>
  <c r="G2617" i="5"/>
  <c r="H2617" i="5"/>
  <c r="L2617" i="5"/>
  <c r="M2617" i="5" s="1"/>
  <c r="A2618" i="5"/>
  <c r="B2618" i="5"/>
  <c r="C2618" i="5"/>
  <c r="E2618" i="5"/>
  <c r="F2618" i="5"/>
  <c r="G2618" i="5"/>
  <c r="H2618" i="5"/>
  <c r="L2618" i="5"/>
  <c r="M2618" i="5" s="1"/>
  <c r="A2619" i="5"/>
  <c r="B2619" i="5"/>
  <c r="C2619" i="5"/>
  <c r="E2619" i="5"/>
  <c r="F2619" i="5"/>
  <c r="G2619" i="5"/>
  <c r="H2619" i="5"/>
  <c r="L2619" i="5"/>
  <c r="M2619" i="5" s="1"/>
  <c r="A2620" i="5"/>
  <c r="B2620" i="5"/>
  <c r="C2620" i="5"/>
  <c r="E2620" i="5"/>
  <c r="F2620" i="5"/>
  <c r="G2620" i="5"/>
  <c r="H2620" i="5"/>
  <c r="L2620" i="5"/>
  <c r="M2620" i="5" s="1"/>
  <c r="A2621" i="5"/>
  <c r="B2621" i="5"/>
  <c r="C2621" i="5"/>
  <c r="E2621" i="5"/>
  <c r="F2621" i="5"/>
  <c r="G2621" i="5"/>
  <c r="H2621" i="5"/>
  <c r="L2621" i="5"/>
  <c r="M2621" i="5" s="1"/>
  <c r="A2622" i="5"/>
  <c r="B2622" i="5"/>
  <c r="C2622" i="5"/>
  <c r="E2622" i="5"/>
  <c r="F2622" i="5"/>
  <c r="G2622" i="5"/>
  <c r="H2622" i="5"/>
  <c r="L2622" i="5"/>
  <c r="M2622" i="5" s="1"/>
  <c r="A2623" i="5"/>
  <c r="B2623" i="5"/>
  <c r="C2623" i="5"/>
  <c r="E2623" i="5"/>
  <c r="F2623" i="5"/>
  <c r="G2623" i="5"/>
  <c r="H2623" i="5"/>
  <c r="L2623" i="5"/>
  <c r="M2623" i="5" s="1"/>
  <c r="A2624" i="5"/>
  <c r="B2624" i="5"/>
  <c r="C2624" i="5"/>
  <c r="E2624" i="5"/>
  <c r="F2624" i="5"/>
  <c r="G2624" i="5"/>
  <c r="H2624" i="5"/>
  <c r="L2624" i="5"/>
  <c r="M2624" i="5" s="1"/>
  <c r="A2625" i="5"/>
  <c r="B2625" i="5"/>
  <c r="C2625" i="5"/>
  <c r="E2625" i="5"/>
  <c r="F2625" i="5"/>
  <c r="G2625" i="5"/>
  <c r="H2625" i="5"/>
  <c r="L2625" i="5"/>
  <c r="M2625" i="5" s="1"/>
  <c r="A2626" i="5"/>
  <c r="B2626" i="5"/>
  <c r="C2626" i="5"/>
  <c r="E2626" i="5"/>
  <c r="F2626" i="5"/>
  <c r="G2626" i="5"/>
  <c r="H2626" i="5"/>
  <c r="L2626" i="5"/>
  <c r="M2626" i="5" s="1"/>
  <c r="A2627" i="5"/>
  <c r="B2627" i="5"/>
  <c r="C2627" i="5"/>
  <c r="E2627" i="5"/>
  <c r="F2627" i="5"/>
  <c r="G2627" i="5"/>
  <c r="H2627" i="5"/>
  <c r="L2627" i="5"/>
  <c r="M2627" i="5" s="1"/>
  <c r="A2628" i="5"/>
  <c r="B2628" i="5"/>
  <c r="C2628" i="5"/>
  <c r="E2628" i="5"/>
  <c r="F2628" i="5"/>
  <c r="G2628" i="5"/>
  <c r="H2628" i="5"/>
  <c r="L2628" i="5"/>
  <c r="M2628" i="5" s="1"/>
  <c r="A2629" i="5"/>
  <c r="B2629" i="5"/>
  <c r="C2629" i="5"/>
  <c r="E2629" i="5"/>
  <c r="F2629" i="5"/>
  <c r="G2629" i="5"/>
  <c r="H2629" i="5"/>
  <c r="L2629" i="5"/>
  <c r="M2629" i="5" s="1"/>
  <c r="A2630" i="5"/>
  <c r="B2630" i="5"/>
  <c r="C2630" i="5"/>
  <c r="E2630" i="5"/>
  <c r="F2630" i="5"/>
  <c r="G2630" i="5"/>
  <c r="H2630" i="5"/>
  <c r="L2630" i="5"/>
  <c r="M2630" i="5" s="1"/>
  <c r="A2631" i="5"/>
  <c r="B2631" i="5"/>
  <c r="C2631" i="5"/>
  <c r="E2631" i="5"/>
  <c r="F2631" i="5"/>
  <c r="G2631" i="5"/>
  <c r="H2631" i="5"/>
  <c r="L2631" i="5"/>
  <c r="M2631" i="5" s="1"/>
  <c r="A2632" i="5"/>
  <c r="B2632" i="5"/>
  <c r="C2632" i="5"/>
  <c r="E2632" i="5"/>
  <c r="F2632" i="5"/>
  <c r="G2632" i="5"/>
  <c r="H2632" i="5"/>
  <c r="L2632" i="5"/>
  <c r="M2632" i="5" s="1"/>
  <c r="A2633" i="5"/>
  <c r="B2633" i="5"/>
  <c r="C2633" i="5"/>
  <c r="E2633" i="5"/>
  <c r="F2633" i="5"/>
  <c r="G2633" i="5"/>
  <c r="H2633" i="5"/>
  <c r="L2633" i="5"/>
  <c r="M2633" i="5" s="1"/>
  <c r="A2634" i="5"/>
  <c r="B2634" i="5"/>
  <c r="C2634" i="5"/>
  <c r="E2634" i="5"/>
  <c r="F2634" i="5"/>
  <c r="G2634" i="5"/>
  <c r="H2634" i="5"/>
  <c r="L2634" i="5"/>
  <c r="M2634" i="5" s="1"/>
  <c r="A2635" i="5"/>
  <c r="B2635" i="5"/>
  <c r="C2635" i="5"/>
  <c r="E2635" i="5"/>
  <c r="F2635" i="5"/>
  <c r="G2635" i="5"/>
  <c r="H2635" i="5"/>
  <c r="L2635" i="5"/>
  <c r="M2635" i="5" s="1"/>
  <c r="A2636" i="5"/>
  <c r="B2636" i="5"/>
  <c r="C2636" i="5"/>
  <c r="E2636" i="5"/>
  <c r="F2636" i="5"/>
  <c r="G2636" i="5"/>
  <c r="H2636" i="5"/>
  <c r="L2636" i="5"/>
  <c r="M2636" i="5" s="1"/>
  <c r="A2637" i="5"/>
  <c r="B2637" i="5"/>
  <c r="C2637" i="5"/>
  <c r="E2637" i="5"/>
  <c r="F2637" i="5"/>
  <c r="G2637" i="5"/>
  <c r="H2637" i="5"/>
  <c r="L2637" i="5"/>
  <c r="M2637" i="5" s="1"/>
  <c r="A2638" i="5"/>
  <c r="B2638" i="5"/>
  <c r="C2638" i="5"/>
  <c r="E2638" i="5"/>
  <c r="F2638" i="5"/>
  <c r="G2638" i="5"/>
  <c r="H2638" i="5"/>
  <c r="L2638" i="5"/>
  <c r="M2638" i="5" s="1"/>
  <c r="A2639" i="5"/>
  <c r="B2639" i="5"/>
  <c r="C2639" i="5"/>
  <c r="E2639" i="5"/>
  <c r="F2639" i="5"/>
  <c r="G2639" i="5"/>
  <c r="H2639" i="5"/>
  <c r="L2639" i="5"/>
  <c r="M2639" i="5" s="1"/>
  <c r="A2640" i="5"/>
  <c r="B2640" i="5"/>
  <c r="C2640" i="5"/>
  <c r="E2640" i="5"/>
  <c r="F2640" i="5"/>
  <c r="G2640" i="5"/>
  <c r="H2640" i="5"/>
  <c r="L2640" i="5"/>
  <c r="M2640" i="5" s="1"/>
  <c r="A2641" i="5"/>
  <c r="B2641" i="5"/>
  <c r="C2641" i="5"/>
  <c r="E2641" i="5"/>
  <c r="F2641" i="5"/>
  <c r="G2641" i="5"/>
  <c r="H2641" i="5"/>
  <c r="L2641" i="5"/>
  <c r="M2641" i="5" s="1"/>
  <c r="A2642" i="5"/>
  <c r="B2642" i="5"/>
  <c r="C2642" i="5"/>
  <c r="E2642" i="5"/>
  <c r="F2642" i="5"/>
  <c r="G2642" i="5"/>
  <c r="H2642" i="5"/>
  <c r="L2642" i="5"/>
  <c r="M2642" i="5" s="1"/>
  <c r="A2643" i="5"/>
  <c r="B2643" i="5"/>
  <c r="C2643" i="5"/>
  <c r="E2643" i="5"/>
  <c r="F2643" i="5"/>
  <c r="G2643" i="5"/>
  <c r="H2643" i="5"/>
  <c r="L2643" i="5"/>
  <c r="M2643" i="5" s="1"/>
  <c r="A2644" i="5"/>
  <c r="B2644" i="5"/>
  <c r="C2644" i="5"/>
  <c r="E2644" i="5"/>
  <c r="F2644" i="5"/>
  <c r="G2644" i="5"/>
  <c r="H2644" i="5"/>
  <c r="L2644" i="5"/>
  <c r="M2644" i="5" s="1"/>
  <c r="A2645" i="5"/>
  <c r="B2645" i="5"/>
  <c r="C2645" i="5"/>
  <c r="E2645" i="5"/>
  <c r="F2645" i="5"/>
  <c r="G2645" i="5"/>
  <c r="H2645" i="5"/>
  <c r="L2645" i="5"/>
  <c r="M2645" i="5" s="1"/>
  <c r="A2646" i="5"/>
  <c r="B2646" i="5"/>
  <c r="C2646" i="5"/>
  <c r="E2646" i="5"/>
  <c r="F2646" i="5"/>
  <c r="G2646" i="5"/>
  <c r="H2646" i="5"/>
  <c r="L2646" i="5"/>
  <c r="M2646" i="5" s="1"/>
  <c r="A2647" i="5"/>
  <c r="B2647" i="5"/>
  <c r="C2647" i="5"/>
  <c r="E2647" i="5"/>
  <c r="F2647" i="5"/>
  <c r="G2647" i="5"/>
  <c r="H2647" i="5"/>
  <c r="L2647" i="5"/>
  <c r="M2647" i="5" s="1"/>
  <c r="A2648" i="5"/>
  <c r="B2648" i="5"/>
  <c r="C2648" i="5"/>
  <c r="E2648" i="5"/>
  <c r="F2648" i="5"/>
  <c r="G2648" i="5"/>
  <c r="H2648" i="5"/>
  <c r="L2648" i="5"/>
  <c r="M2648" i="5" s="1"/>
  <c r="A2649" i="5"/>
  <c r="B2649" i="5"/>
  <c r="C2649" i="5"/>
  <c r="E2649" i="5"/>
  <c r="F2649" i="5"/>
  <c r="G2649" i="5"/>
  <c r="H2649" i="5"/>
  <c r="L2649" i="5"/>
  <c r="M2649" i="5" s="1"/>
  <c r="A2650" i="5"/>
  <c r="B2650" i="5"/>
  <c r="C2650" i="5"/>
  <c r="E2650" i="5"/>
  <c r="F2650" i="5"/>
  <c r="G2650" i="5"/>
  <c r="H2650" i="5"/>
  <c r="L2650" i="5"/>
  <c r="M2650" i="5" s="1"/>
  <c r="A2651" i="5"/>
  <c r="B2651" i="5"/>
  <c r="C2651" i="5"/>
  <c r="E2651" i="5"/>
  <c r="F2651" i="5"/>
  <c r="G2651" i="5"/>
  <c r="H2651" i="5"/>
  <c r="L2651" i="5"/>
  <c r="M2651" i="5" s="1"/>
  <c r="A2652" i="5"/>
  <c r="B2652" i="5"/>
  <c r="C2652" i="5"/>
  <c r="E2652" i="5"/>
  <c r="F2652" i="5"/>
  <c r="G2652" i="5"/>
  <c r="H2652" i="5"/>
  <c r="L2652" i="5"/>
  <c r="M2652" i="5" s="1"/>
  <c r="A2653" i="5"/>
  <c r="B2653" i="5"/>
  <c r="C2653" i="5"/>
  <c r="E2653" i="5"/>
  <c r="F2653" i="5"/>
  <c r="G2653" i="5"/>
  <c r="H2653" i="5"/>
  <c r="L2653" i="5"/>
  <c r="M2653" i="5" s="1"/>
  <c r="A2654" i="5"/>
  <c r="B2654" i="5"/>
  <c r="C2654" i="5"/>
  <c r="E2654" i="5"/>
  <c r="F2654" i="5"/>
  <c r="G2654" i="5"/>
  <c r="H2654" i="5"/>
  <c r="L2654" i="5"/>
  <c r="M2654" i="5" s="1"/>
  <c r="A2655" i="5"/>
  <c r="B2655" i="5"/>
  <c r="C2655" i="5"/>
  <c r="E2655" i="5"/>
  <c r="F2655" i="5"/>
  <c r="G2655" i="5"/>
  <c r="H2655" i="5"/>
  <c r="L2655" i="5"/>
  <c r="M2655" i="5" s="1"/>
  <c r="A2656" i="5"/>
  <c r="B2656" i="5"/>
  <c r="C2656" i="5"/>
  <c r="E2656" i="5"/>
  <c r="F2656" i="5"/>
  <c r="G2656" i="5"/>
  <c r="H2656" i="5"/>
  <c r="L2656" i="5"/>
  <c r="M2656" i="5" s="1"/>
  <c r="A2657" i="5"/>
  <c r="B2657" i="5"/>
  <c r="C2657" i="5"/>
  <c r="E2657" i="5"/>
  <c r="F2657" i="5"/>
  <c r="G2657" i="5"/>
  <c r="H2657" i="5"/>
  <c r="L2657" i="5"/>
  <c r="M2657" i="5" s="1"/>
  <c r="A2658" i="5"/>
  <c r="B2658" i="5"/>
  <c r="C2658" i="5"/>
  <c r="E2658" i="5"/>
  <c r="F2658" i="5"/>
  <c r="G2658" i="5"/>
  <c r="H2658" i="5"/>
  <c r="L2658" i="5"/>
  <c r="M2658" i="5" s="1"/>
  <c r="A2659" i="5"/>
  <c r="B2659" i="5"/>
  <c r="C2659" i="5"/>
  <c r="E2659" i="5"/>
  <c r="F2659" i="5"/>
  <c r="G2659" i="5"/>
  <c r="H2659" i="5"/>
  <c r="L2659" i="5"/>
  <c r="M2659" i="5" s="1"/>
  <c r="A2660" i="5"/>
  <c r="B2660" i="5"/>
  <c r="C2660" i="5"/>
  <c r="E2660" i="5"/>
  <c r="F2660" i="5"/>
  <c r="G2660" i="5"/>
  <c r="H2660" i="5"/>
  <c r="L2660" i="5"/>
  <c r="M2660" i="5" s="1"/>
  <c r="A2661" i="5"/>
  <c r="B2661" i="5"/>
  <c r="C2661" i="5"/>
  <c r="E2661" i="5"/>
  <c r="F2661" i="5"/>
  <c r="G2661" i="5"/>
  <c r="H2661" i="5"/>
  <c r="L2661" i="5"/>
  <c r="M2661" i="5" s="1"/>
  <c r="A2662" i="5"/>
  <c r="B2662" i="5"/>
  <c r="C2662" i="5"/>
  <c r="E2662" i="5"/>
  <c r="F2662" i="5"/>
  <c r="G2662" i="5"/>
  <c r="H2662" i="5"/>
  <c r="L2662" i="5"/>
  <c r="M2662" i="5" s="1"/>
  <c r="A2663" i="5"/>
  <c r="B2663" i="5"/>
  <c r="C2663" i="5"/>
  <c r="E2663" i="5"/>
  <c r="F2663" i="5"/>
  <c r="G2663" i="5"/>
  <c r="H2663" i="5"/>
  <c r="L2663" i="5"/>
  <c r="M2663" i="5" s="1"/>
  <c r="A2664" i="5"/>
  <c r="B2664" i="5"/>
  <c r="C2664" i="5"/>
  <c r="E2664" i="5"/>
  <c r="F2664" i="5"/>
  <c r="G2664" i="5"/>
  <c r="H2664" i="5"/>
  <c r="L2664" i="5"/>
  <c r="M2664" i="5" s="1"/>
  <c r="A2665" i="5"/>
  <c r="B2665" i="5"/>
  <c r="C2665" i="5"/>
  <c r="E2665" i="5"/>
  <c r="F2665" i="5"/>
  <c r="G2665" i="5"/>
  <c r="H2665" i="5"/>
  <c r="L2665" i="5"/>
  <c r="M2665" i="5" s="1"/>
  <c r="A2666" i="5"/>
  <c r="B2666" i="5"/>
  <c r="C2666" i="5"/>
  <c r="E2666" i="5"/>
  <c r="F2666" i="5"/>
  <c r="G2666" i="5"/>
  <c r="H2666" i="5"/>
  <c r="L2666" i="5"/>
  <c r="M2666" i="5" s="1"/>
  <c r="A2667" i="5"/>
  <c r="B2667" i="5"/>
  <c r="C2667" i="5"/>
  <c r="E2667" i="5"/>
  <c r="F2667" i="5"/>
  <c r="G2667" i="5"/>
  <c r="H2667" i="5"/>
  <c r="L2667" i="5"/>
  <c r="M2667" i="5" s="1"/>
  <c r="A2668" i="5"/>
  <c r="B2668" i="5"/>
  <c r="C2668" i="5"/>
  <c r="E2668" i="5"/>
  <c r="F2668" i="5"/>
  <c r="G2668" i="5"/>
  <c r="H2668" i="5"/>
  <c r="L2668" i="5"/>
  <c r="M2668" i="5" s="1"/>
  <c r="A2669" i="5"/>
  <c r="B2669" i="5"/>
  <c r="C2669" i="5"/>
  <c r="E2669" i="5"/>
  <c r="F2669" i="5"/>
  <c r="G2669" i="5"/>
  <c r="H2669" i="5"/>
  <c r="L2669" i="5"/>
  <c r="M2669" i="5" s="1"/>
  <c r="A2670" i="5"/>
  <c r="B2670" i="5"/>
  <c r="C2670" i="5"/>
  <c r="E2670" i="5"/>
  <c r="F2670" i="5"/>
  <c r="G2670" i="5"/>
  <c r="H2670" i="5"/>
  <c r="L2670" i="5"/>
  <c r="M2670" i="5" s="1"/>
  <c r="A2671" i="5"/>
  <c r="B2671" i="5"/>
  <c r="C2671" i="5"/>
  <c r="E2671" i="5"/>
  <c r="F2671" i="5"/>
  <c r="G2671" i="5"/>
  <c r="H2671" i="5"/>
  <c r="L2671" i="5"/>
  <c r="M2671" i="5" s="1"/>
  <c r="A2672" i="5"/>
  <c r="B2672" i="5"/>
  <c r="C2672" i="5"/>
  <c r="E2672" i="5"/>
  <c r="F2672" i="5"/>
  <c r="G2672" i="5"/>
  <c r="H2672" i="5"/>
  <c r="L2672" i="5"/>
  <c r="M2672" i="5" s="1"/>
  <c r="A2673" i="5"/>
  <c r="B2673" i="5"/>
  <c r="C2673" i="5"/>
  <c r="E2673" i="5"/>
  <c r="F2673" i="5"/>
  <c r="G2673" i="5"/>
  <c r="H2673" i="5"/>
  <c r="L2673" i="5"/>
  <c r="M2673" i="5" s="1"/>
  <c r="A2674" i="5"/>
  <c r="B2674" i="5"/>
  <c r="C2674" i="5"/>
  <c r="E2674" i="5"/>
  <c r="F2674" i="5"/>
  <c r="G2674" i="5"/>
  <c r="H2674" i="5"/>
  <c r="L2674" i="5"/>
  <c r="M2674" i="5" s="1"/>
  <c r="A2675" i="5"/>
  <c r="B2675" i="5"/>
  <c r="C2675" i="5"/>
  <c r="E2675" i="5"/>
  <c r="F2675" i="5"/>
  <c r="G2675" i="5"/>
  <c r="H2675" i="5"/>
  <c r="L2675" i="5"/>
  <c r="M2675" i="5" s="1"/>
  <c r="A2676" i="5"/>
  <c r="B2676" i="5"/>
  <c r="C2676" i="5"/>
  <c r="E2676" i="5"/>
  <c r="F2676" i="5"/>
  <c r="G2676" i="5"/>
  <c r="H2676" i="5"/>
  <c r="L2676" i="5"/>
  <c r="M2676" i="5" s="1"/>
  <c r="A2677" i="5"/>
  <c r="B2677" i="5"/>
  <c r="C2677" i="5"/>
  <c r="E2677" i="5"/>
  <c r="F2677" i="5"/>
  <c r="G2677" i="5"/>
  <c r="H2677" i="5"/>
  <c r="L2677" i="5"/>
  <c r="M2677" i="5" s="1"/>
  <c r="A2678" i="5"/>
  <c r="B2678" i="5"/>
  <c r="C2678" i="5"/>
  <c r="E2678" i="5"/>
  <c r="F2678" i="5"/>
  <c r="G2678" i="5"/>
  <c r="H2678" i="5"/>
  <c r="L2678" i="5"/>
  <c r="M2678" i="5" s="1"/>
  <c r="A2679" i="5"/>
  <c r="B2679" i="5"/>
  <c r="C2679" i="5"/>
  <c r="E2679" i="5"/>
  <c r="F2679" i="5"/>
  <c r="G2679" i="5"/>
  <c r="H2679" i="5"/>
  <c r="L2679" i="5"/>
  <c r="M2679" i="5" s="1"/>
  <c r="A2680" i="5"/>
  <c r="B2680" i="5"/>
  <c r="C2680" i="5"/>
  <c r="E2680" i="5"/>
  <c r="F2680" i="5"/>
  <c r="G2680" i="5"/>
  <c r="H2680" i="5"/>
  <c r="L2680" i="5"/>
  <c r="M2680" i="5" s="1"/>
  <c r="A2681" i="5"/>
  <c r="B2681" i="5"/>
  <c r="C2681" i="5"/>
  <c r="E2681" i="5"/>
  <c r="F2681" i="5"/>
  <c r="G2681" i="5"/>
  <c r="H2681" i="5"/>
  <c r="L2681" i="5"/>
  <c r="M2681" i="5" s="1"/>
  <c r="A2682" i="5"/>
  <c r="B2682" i="5"/>
  <c r="C2682" i="5"/>
  <c r="E2682" i="5"/>
  <c r="F2682" i="5"/>
  <c r="G2682" i="5"/>
  <c r="H2682" i="5"/>
  <c r="L2682" i="5"/>
  <c r="M2682" i="5" s="1"/>
  <c r="A2683" i="5"/>
  <c r="B2683" i="5"/>
  <c r="C2683" i="5"/>
  <c r="E2683" i="5"/>
  <c r="F2683" i="5"/>
  <c r="G2683" i="5"/>
  <c r="H2683" i="5"/>
  <c r="L2683" i="5"/>
  <c r="M2683" i="5" s="1"/>
  <c r="A2684" i="5"/>
  <c r="B2684" i="5"/>
  <c r="C2684" i="5"/>
  <c r="E2684" i="5"/>
  <c r="F2684" i="5"/>
  <c r="G2684" i="5"/>
  <c r="H2684" i="5"/>
  <c r="L2684" i="5"/>
  <c r="M2684" i="5" s="1"/>
  <c r="A2685" i="5"/>
  <c r="B2685" i="5"/>
  <c r="C2685" i="5"/>
  <c r="E2685" i="5"/>
  <c r="F2685" i="5"/>
  <c r="G2685" i="5"/>
  <c r="H2685" i="5"/>
  <c r="L2685" i="5"/>
  <c r="M2685" i="5" s="1"/>
  <c r="A2686" i="5"/>
  <c r="B2686" i="5"/>
  <c r="C2686" i="5"/>
  <c r="E2686" i="5"/>
  <c r="F2686" i="5"/>
  <c r="G2686" i="5"/>
  <c r="H2686" i="5"/>
  <c r="L2686" i="5"/>
  <c r="M2686" i="5" s="1"/>
  <c r="A2687" i="5"/>
  <c r="B2687" i="5"/>
  <c r="C2687" i="5"/>
  <c r="E2687" i="5"/>
  <c r="F2687" i="5"/>
  <c r="G2687" i="5"/>
  <c r="H2687" i="5"/>
  <c r="L2687" i="5"/>
  <c r="M2687" i="5" s="1"/>
  <c r="A2688" i="5"/>
  <c r="B2688" i="5"/>
  <c r="C2688" i="5"/>
  <c r="E2688" i="5"/>
  <c r="F2688" i="5"/>
  <c r="G2688" i="5"/>
  <c r="H2688" i="5"/>
  <c r="L2688" i="5"/>
  <c r="M2688" i="5" s="1"/>
  <c r="A2689" i="5"/>
  <c r="B2689" i="5"/>
  <c r="C2689" i="5"/>
  <c r="E2689" i="5"/>
  <c r="F2689" i="5"/>
  <c r="G2689" i="5"/>
  <c r="H2689" i="5"/>
  <c r="L2689" i="5"/>
  <c r="M2689" i="5" s="1"/>
  <c r="A2690" i="5"/>
  <c r="B2690" i="5"/>
  <c r="C2690" i="5"/>
  <c r="E2690" i="5"/>
  <c r="F2690" i="5"/>
  <c r="G2690" i="5"/>
  <c r="H2690" i="5"/>
  <c r="L2690" i="5"/>
  <c r="M2690" i="5" s="1"/>
  <c r="A2691" i="5"/>
  <c r="B2691" i="5"/>
  <c r="C2691" i="5"/>
  <c r="E2691" i="5"/>
  <c r="F2691" i="5"/>
  <c r="G2691" i="5"/>
  <c r="H2691" i="5"/>
  <c r="L2691" i="5"/>
  <c r="M2691" i="5" s="1"/>
  <c r="A2692" i="5"/>
  <c r="B2692" i="5"/>
  <c r="C2692" i="5"/>
  <c r="E2692" i="5"/>
  <c r="F2692" i="5"/>
  <c r="G2692" i="5"/>
  <c r="H2692" i="5"/>
  <c r="L2692" i="5"/>
  <c r="M2692" i="5" s="1"/>
  <c r="A2693" i="5"/>
  <c r="B2693" i="5"/>
  <c r="C2693" i="5"/>
  <c r="E2693" i="5"/>
  <c r="F2693" i="5"/>
  <c r="G2693" i="5"/>
  <c r="H2693" i="5"/>
  <c r="L2693" i="5"/>
  <c r="M2693" i="5" s="1"/>
  <c r="A2694" i="5"/>
  <c r="B2694" i="5"/>
  <c r="C2694" i="5"/>
  <c r="E2694" i="5"/>
  <c r="F2694" i="5"/>
  <c r="G2694" i="5"/>
  <c r="H2694" i="5"/>
  <c r="L2694" i="5"/>
  <c r="M2694" i="5" s="1"/>
  <c r="A2695" i="5"/>
  <c r="B2695" i="5"/>
  <c r="C2695" i="5"/>
  <c r="E2695" i="5"/>
  <c r="F2695" i="5"/>
  <c r="G2695" i="5"/>
  <c r="H2695" i="5"/>
  <c r="L2695" i="5"/>
  <c r="M2695" i="5" s="1"/>
  <c r="A2696" i="5"/>
  <c r="B2696" i="5"/>
  <c r="C2696" i="5"/>
  <c r="E2696" i="5"/>
  <c r="F2696" i="5"/>
  <c r="G2696" i="5"/>
  <c r="H2696" i="5"/>
  <c r="L2696" i="5"/>
  <c r="M2696" i="5" s="1"/>
  <c r="A2697" i="5"/>
  <c r="B2697" i="5"/>
  <c r="C2697" i="5"/>
  <c r="E2697" i="5"/>
  <c r="F2697" i="5"/>
  <c r="G2697" i="5"/>
  <c r="H2697" i="5"/>
  <c r="L2697" i="5"/>
  <c r="M2697" i="5" s="1"/>
  <c r="A2698" i="5"/>
  <c r="B2698" i="5"/>
  <c r="C2698" i="5"/>
  <c r="E2698" i="5"/>
  <c r="F2698" i="5"/>
  <c r="G2698" i="5"/>
  <c r="H2698" i="5"/>
  <c r="L2698" i="5"/>
  <c r="M2698" i="5" s="1"/>
  <c r="A2699" i="5"/>
  <c r="B2699" i="5"/>
  <c r="C2699" i="5"/>
  <c r="E2699" i="5"/>
  <c r="F2699" i="5"/>
  <c r="G2699" i="5"/>
  <c r="H2699" i="5"/>
  <c r="L2699" i="5"/>
  <c r="M2699" i="5" s="1"/>
  <c r="A2700" i="5"/>
  <c r="B2700" i="5"/>
  <c r="C2700" i="5"/>
  <c r="E2700" i="5"/>
  <c r="F2700" i="5"/>
  <c r="G2700" i="5"/>
  <c r="H2700" i="5"/>
  <c r="L2700" i="5"/>
  <c r="M2700" i="5" s="1"/>
  <c r="A2701" i="5"/>
  <c r="B2701" i="5"/>
  <c r="C2701" i="5"/>
  <c r="E2701" i="5"/>
  <c r="F2701" i="5"/>
  <c r="G2701" i="5"/>
  <c r="H2701" i="5"/>
  <c r="L2701" i="5"/>
  <c r="M2701" i="5" s="1"/>
  <c r="A2702" i="5"/>
  <c r="B2702" i="5"/>
  <c r="C2702" i="5"/>
  <c r="E2702" i="5"/>
  <c r="F2702" i="5"/>
  <c r="G2702" i="5"/>
  <c r="H2702" i="5"/>
  <c r="L2702" i="5"/>
  <c r="M2702" i="5" s="1"/>
  <c r="A2703" i="5"/>
  <c r="B2703" i="5"/>
  <c r="C2703" i="5"/>
  <c r="E2703" i="5"/>
  <c r="F2703" i="5"/>
  <c r="G2703" i="5"/>
  <c r="H2703" i="5"/>
  <c r="L2703" i="5"/>
  <c r="M2703" i="5" s="1"/>
  <c r="A2704" i="5"/>
  <c r="B2704" i="5"/>
  <c r="C2704" i="5"/>
  <c r="E2704" i="5"/>
  <c r="F2704" i="5"/>
  <c r="G2704" i="5"/>
  <c r="H2704" i="5"/>
  <c r="L2704" i="5"/>
  <c r="M2704" i="5" s="1"/>
  <c r="A2705" i="5"/>
  <c r="B2705" i="5"/>
  <c r="C2705" i="5"/>
  <c r="E2705" i="5"/>
  <c r="F2705" i="5"/>
  <c r="G2705" i="5"/>
  <c r="H2705" i="5"/>
  <c r="L2705" i="5"/>
  <c r="M2705" i="5" s="1"/>
  <c r="A2706" i="5"/>
  <c r="B2706" i="5"/>
  <c r="C2706" i="5"/>
  <c r="E2706" i="5"/>
  <c r="F2706" i="5"/>
  <c r="G2706" i="5"/>
  <c r="H2706" i="5"/>
  <c r="L2706" i="5"/>
  <c r="M2706" i="5" s="1"/>
  <c r="A2707" i="5"/>
  <c r="B2707" i="5"/>
  <c r="C2707" i="5"/>
  <c r="E2707" i="5"/>
  <c r="F2707" i="5"/>
  <c r="G2707" i="5"/>
  <c r="H2707" i="5"/>
  <c r="L2707" i="5"/>
  <c r="M2707" i="5" s="1"/>
  <c r="A2708" i="5"/>
  <c r="B2708" i="5"/>
  <c r="C2708" i="5"/>
  <c r="E2708" i="5"/>
  <c r="F2708" i="5"/>
  <c r="G2708" i="5"/>
  <c r="H2708" i="5"/>
  <c r="L2708" i="5"/>
  <c r="M2708" i="5" s="1"/>
  <c r="A2709" i="5"/>
  <c r="B2709" i="5"/>
  <c r="C2709" i="5"/>
  <c r="E2709" i="5"/>
  <c r="F2709" i="5"/>
  <c r="G2709" i="5"/>
  <c r="H2709" i="5"/>
  <c r="L2709" i="5"/>
  <c r="M2709" i="5" s="1"/>
  <c r="A2710" i="5"/>
  <c r="B2710" i="5"/>
  <c r="C2710" i="5"/>
  <c r="E2710" i="5"/>
  <c r="F2710" i="5"/>
  <c r="G2710" i="5"/>
  <c r="H2710" i="5"/>
  <c r="L2710" i="5"/>
  <c r="M2710" i="5" s="1"/>
  <c r="A2711" i="5"/>
  <c r="B2711" i="5"/>
  <c r="C2711" i="5"/>
  <c r="E2711" i="5"/>
  <c r="F2711" i="5"/>
  <c r="G2711" i="5"/>
  <c r="H2711" i="5"/>
  <c r="L2711" i="5"/>
  <c r="M2711" i="5" s="1"/>
  <c r="A2712" i="5"/>
  <c r="B2712" i="5"/>
  <c r="C2712" i="5"/>
  <c r="E2712" i="5"/>
  <c r="F2712" i="5"/>
  <c r="G2712" i="5"/>
  <c r="H2712" i="5"/>
  <c r="L2712" i="5"/>
  <c r="M2712" i="5" s="1"/>
  <c r="A2713" i="5"/>
  <c r="B2713" i="5"/>
  <c r="C2713" i="5"/>
  <c r="E2713" i="5"/>
  <c r="F2713" i="5"/>
  <c r="G2713" i="5"/>
  <c r="H2713" i="5"/>
  <c r="L2713" i="5"/>
  <c r="M2713" i="5" s="1"/>
  <c r="A2714" i="5"/>
  <c r="B2714" i="5"/>
  <c r="C2714" i="5"/>
  <c r="E2714" i="5"/>
  <c r="F2714" i="5"/>
  <c r="G2714" i="5"/>
  <c r="H2714" i="5"/>
  <c r="L2714" i="5"/>
  <c r="M2714" i="5" s="1"/>
  <c r="A2715" i="5"/>
  <c r="B2715" i="5"/>
  <c r="C2715" i="5"/>
  <c r="E2715" i="5"/>
  <c r="F2715" i="5"/>
  <c r="G2715" i="5"/>
  <c r="H2715" i="5"/>
  <c r="L2715" i="5"/>
  <c r="M2715" i="5" s="1"/>
  <c r="A2716" i="5"/>
  <c r="B2716" i="5"/>
  <c r="C2716" i="5"/>
  <c r="E2716" i="5"/>
  <c r="F2716" i="5"/>
  <c r="G2716" i="5"/>
  <c r="H2716" i="5"/>
  <c r="L2716" i="5"/>
  <c r="M2716" i="5" s="1"/>
  <c r="A2717" i="5"/>
  <c r="B2717" i="5"/>
  <c r="C2717" i="5"/>
  <c r="E2717" i="5"/>
  <c r="F2717" i="5"/>
  <c r="G2717" i="5"/>
  <c r="H2717" i="5"/>
  <c r="L2717" i="5"/>
  <c r="M2717" i="5" s="1"/>
  <c r="A2718" i="5"/>
  <c r="B2718" i="5"/>
  <c r="C2718" i="5"/>
  <c r="E2718" i="5"/>
  <c r="F2718" i="5"/>
  <c r="G2718" i="5"/>
  <c r="H2718" i="5"/>
  <c r="L2718" i="5"/>
  <c r="M2718" i="5" s="1"/>
  <c r="A2719" i="5"/>
  <c r="B2719" i="5"/>
  <c r="C2719" i="5"/>
  <c r="E2719" i="5"/>
  <c r="F2719" i="5"/>
  <c r="G2719" i="5"/>
  <c r="H2719" i="5"/>
  <c r="L2719" i="5"/>
  <c r="M2719" i="5" s="1"/>
  <c r="A2720" i="5"/>
  <c r="B2720" i="5"/>
  <c r="C2720" i="5"/>
  <c r="E2720" i="5"/>
  <c r="F2720" i="5"/>
  <c r="G2720" i="5"/>
  <c r="H2720" i="5"/>
  <c r="L2720" i="5"/>
  <c r="M2720" i="5" s="1"/>
  <c r="A2721" i="5"/>
  <c r="B2721" i="5"/>
  <c r="C2721" i="5"/>
  <c r="E2721" i="5"/>
  <c r="F2721" i="5"/>
  <c r="G2721" i="5"/>
  <c r="H2721" i="5"/>
  <c r="L2721" i="5"/>
  <c r="M2721" i="5" s="1"/>
  <c r="A2722" i="5"/>
  <c r="B2722" i="5"/>
  <c r="C2722" i="5"/>
  <c r="E2722" i="5"/>
  <c r="F2722" i="5"/>
  <c r="G2722" i="5"/>
  <c r="H2722" i="5"/>
  <c r="L2722" i="5"/>
  <c r="M2722" i="5" s="1"/>
  <c r="A2723" i="5"/>
  <c r="B2723" i="5"/>
  <c r="C2723" i="5"/>
  <c r="E2723" i="5"/>
  <c r="F2723" i="5"/>
  <c r="G2723" i="5"/>
  <c r="H2723" i="5"/>
  <c r="L2723" i="5"/>
  <c r="M2723" i="5" s="1"/>
  <c r="A2724" i="5"/>
  <c r="B2724" i="5"/>
  <c r="C2724" i="5"/>
  <c r="E2724" i="5"/>
  <c r="F2724" i="5"/>
  <c r="G2724" i="5"/>
  <c r="H2724" i="5"/>
  <c r="L2724" i="5"/>
  <c r="M2724" i="5" s="1"/>
  <c r="A2725" i="5"/>
  <c r="B2725" i="5"/>
  <c r="C2725" i="5"/>
  <c r="E2725" i="5"/>
  <c r="F2725" i="5"/>
  <c r="G2725" i="5"/>
  <c r="H2725" i="5"/>
  <c r="L2725" i="5"/>
  <c r="M2725" i="5" s="1"/>
  <c r="A2726" i="5"/>
  <c r="B2726" i="5"/>
  <c r="C2726" i="5"/>
  <c r="E2726" i="5"/>
  <c r="F2726" i="5"/>
  <c r="G2726" i="5"/>
  <c r="H2726" i="5"/>
  <c r="L2726" i="5"/>
  <c r="M2726" i="5" s="1"/>
  <c r="A2727" i="5"/>
  <c r="B2727" i="5"/>
  <c r="C2727" i="5"/>
  <c r="E2727" i="5"/>
  <c r="F2727" i="5"/>
  <c r="G2727" i="5"/>
  <c r="H2727" i="5"/>
  <c r="L2727" i="5"/>
  <c r="M2727" i="5" s="1"/>
  <c r="A2728" i="5"/>
  <c r="B2728" i="5"/>
  <c r="C2728" i="5"/>
  <c r="E2728" i="5"/>
  <c r="F2728" i="5"/>
  <c r="G2728" i="5"/>
  <c r="H2728" i="5"/>
  <c r="L2728" i="5"/>
  <c r="M2728" i="5" s="1"/>
  <c r="A2729" i="5"/>
  <c r="B2729" i="5"/>
  <c r="C2729" i="5"/>
  <c r="E2729" i="5"/>
  <c r="F2729" i="5"/>
  <c r="G2729" i="5"/>
  <c r="H2729" i="5"/>
  <c r="L2729" i="5"/>
  <c r="M2729" i="5" s="1"/>
  <c r="A2730" i="5"/>
  <c r="B2730" i="5"/>
  <c r="C2730" i="5"/>
  <c r="E2730" i="5"/>
  <c r="F2730" i="5"/>
  <c r="G2730" i="5"/>
  <c r="H2730" i="5"/>
  <c r="L2730" i="5"/>
  <c r="M2730" i="5" s="1"/>
  <c r="A2731" i="5"/>
  <c r="B2731" i="5"/>
  <c r="C2731" i="5"/>
  <c r="E2731" i="5"/>
  <c r="F2731" i="5"/>
  <c r="G2731" i="5"/>
  <c r="H2731" i="5"/>
  <c r="L2731" i="5"/>
  <c r="M2731" i="5" s="1"/>
  <c r="A2732" i="5"/>
  <c r="B2732" i="5"/>
  <c r="C2732" i="5"/>
  <c r="E2732" i="5"/>
  <c r="F2732" i="5"/>
  <c r="G2732" i="5"/>
  <c r="H2732" i="5"/>
  <c r="L2732" i="5"/>
  <c r="M2732" i="5" s="1"/>
  <c r="A2733" i="5"/>
  <c r="B2733" i="5"/>
  <c r="C2733" i="5"/>
  <c r="E2733" i="5"/>
  <c r="F2733" i="5"/>
  <c r="G2733" i="5"/>
  <c r="H2733" i="5"/>
  <c r="L2733" i="5"/>
  <c r="M2733" i="5" s="1"/>
  <c r="A2734" i="5"/>
  <c r="B2734" i="5"/>
  <c r="C2734" i="5"/>
  <c r="E2734" i="5"/>
  <c r="F2734" i="5"/>
  <c r="G2734" i="5"/>
  <c r="H2734" i="5"/>
  <c r="L2734" i="5"/>
  <c r="M2734" i="5" s="1"/>
  <c r="A2735" i="5"/>
  <c r="B2735" i="5"/>
  <c r="C2735" i="5"/>
  <c r="E2735" i="5"/>
  <c r="F2735" i="5"/>
  <c r="G2735" i="5"/>
  <c r="H2735" i="5"/>
  <c r="L2735" i="5"/>
  <c r="M2735" i="5" s="1"/>
  <c r="A2736" i="5"/>
  <c r="B2736" i="5"/>
  <c r="C2736" i="5"/>
  <c r="E2736" i="5"/>
  <c r="F2736" i="5"/>
  <c r="G2736" i="5"/>
  <c r="H2736" i="5"/>
  <c r="L2736" i="5"/>
  <c r="M2736" i="5" s="1"/>
  <c r="A2737" i="5"/>
  <c r="B2737" i="5"/>
  <c r="C2737" i="5"/>
  <c r="E2737" i="5"/>
  <c r="F2737" i="5"/>
  <c r="G2737" i="5"/>
  <c r="H2737" i="5"/>
  <c r="L2737" i="5"/>
  <c r="M2737" i="5" s="1"/>
  <c r="A2738" i="5"/>
  <c r="B2738" i="5"/>
  <c r="C2738" i="5"/>
  <c r="E2738" i="5"/>
  <c r="F2738" i="5"/>
  <c r="G2738" i="5"/>
  <c r="H2738" i="5"/>
  <c r="L2738" i="5"/>
  <c r="M2738" i="5" s="1"/>
  <c r="A2739" i="5"/>
  <c r="B2739" i="5"/>
  <c r="C2739" i="5"/>
  <c r="E2739" i="5"/>
  <c r="F2739" i="5"/>
  <c r="G2739" i="5"/>
  <c r="H2739" i="5"/>
  <c r="L2739" i="5"/>
  <c r="M2739" i="5" s="1"/>
  <c r="A2740" i="5"/>
  <c r="B2740" i="5"/>
  <c r="C2740" i="5"/>
  <c r="E2740" i="5"/>
  <c r="F2740" i="5"/>
  <c r="G2740" i="5"/>
  <c r="H2740" i="5"/>
  <c r="L2740" i="5"/>
  <c r="M2740" i="5" s="1"/>
  <c r="A2741" i="5"/>
  <c r="B2741" i="5"/>
  <c r="C2741" i="5"/>
  <c r="E2741" i="5"/>
  <c r="F2741" i="5"/>
  <c r="G2741" i="5"/>
  <c r="H2741" i="5"/>
  <c r="L2741" i="5"/>
  <c r="M2741" i="5" s="1"/>
  <c r="A2742" i="5"/>
  <c r="B2742" i="5"/>
  <c r="C2742" i="5"/>
  <c r="E2742" i="5"/>
  <c r="F2742" i="5"/>
  <c r="G2742" i="5"/>
  <c r="H2742" i="5"/>
  <c r="L2742" i="5"/>
  <c r="M2742" i="5" s="1"/>
  <c r="A2743" i="5"/>
  <c r="B2743" i="5"/>
  <c r="C2743" i="5"/>
  <c r="E2743" i="5"/>
  <c r="F2743" i="5"/>
  <c r="G2743" i="5"/>
  <c r="H2743" i="5"/>
  <c r="L2743" i="5"/>
  <c r="M2743" i="5" s="1"/>
  <c r="A2744" i="5"/>
  <c r="B2744" i="5"/>
  <c r="C2744" i="5"/>
  <c r="E2744" i="5"/>
  <c r="F2744" i="5"/>
  <c r="G2744" i="5"/>
  <c r="H2744" i="5"/>
  <c r="L2744" i="5"/>
  <c r="M2744" i="5" s="1"/>
  <c r="A2745" i="5"/>
  <c r="B2745" i="5"/>
  <c r="C2745" i="5"/>
  <c r="E2745" i="5"/>
  <c r="F2745" i="5"/>
  <c r="G2745" i="5"/>
  <c r="H2745" i="5"/>
  <c r="L2745" i="5"/>
  <c r="M2745" i="5" s="1"/>
  <c r="A2746" i="5"/>
  <c r="B2746" i="5"/>
  <c r="C2746" i="5"/>
  <c r="E2746" i="5"/>
  <c r="F2746" i="5"/>
  <c r="G2746" i="5"/>
  <c r="H2746" i="5"/>
  <c r="L2746" i="5"/>
  <c r="M2746" i="5" s="1"/>
  <c r="A2747" i="5"/>
  <c r="B2747" i="5"/>
  <c r="C2747" i="5"/>
  <c r="E2747" i="5"/>
  <c r="F2747" i="5"/>
  <c r="G2747" i="5"/>
  <c r="H2747" i="5"/>
  <c r="L2747" i="5"/>
  <c r="M2747" i="5" s="1"/>
  <c r="A2748" i="5"/>
  <c r="B2748" i="5"/>
  <c r="C2748" i="5"/>
  <c r="E2748" i="5"/>
  <c r="F2748" i="5"/>
  <c r="G2748" i="5"/>
  <c r="H2748" i="5"/>
  <c r="L2748" i="5"/>
  <c r="M2748" i="5" s="1"/>
  <c r="A2749" i="5"/>
  <c r="B2749" i="5"/>
  <c r="C2749" i="5"/>
  <c r="E2749" i="5"/>
  <c r="F2749" i="5"/>
  <c r="G2749" i="5"/>
  <c r="H2749" i="5"/>
  <c r="L2749" i="5"/>
  <c r="M2749" i="5" s="1"/>
  <c r="A2750" i="5"/>
  <c r="B2750" i="5"/>
  <c r="C2750" i="5"/>
  <c r="E2750" i="5"/>
  <c r="F2750" i="5"/>
  <c r="G2750" i="5"/>
  <c r="H2750" i="5"/>
  <c r="L2750" i="5"/>
  <c r="M2750" i="5" s="1"/>
  <c r="A2751" i="5"/>
  <c r="B2751" i="5"/>
  <c r="C2751" i="5"/>
  <c r="E2751" i="5"/>
  <c r="F2751" i="5"/>
  <c r="G2751" i="5"/>
  <c r="H2751" i="5"/>
  <c r="L2751" i="5"/>
  <c r="M2751" i="5" s="1"/>
  <c r="A2752" i="5"/>
  <c r="B2752" i="5"/>
  <c r="C2752" i="5"/>
  <c r="E2752" i="5"/>
  <c r="F2752" i="5"/>
  <c r="G2752" i="5"/>
  <c r="H2752" i="5"/>
  <c r="L2752" i="5"/>
  <c r="M2752" i="5" s="1"/>
  <c r="A2753" i="5"/>
  <c r="B2753" i="5"/>
  <c r="C2753" i="5"/>
  <c r="E2753" i="5"/>
  <c r="F2753" i="5"/>
  <c r="G2753" i="5"/>
  <c r="H2753" i="5"/>
  <c r="L2753" i="5"/>
  <c r="M2753" i="5" s="1"/>
  <c r="A2754" i="5"/>
  <c r="B2754" i="5"/>
  <c r="C2754" i="5"/>
  <c r="E2754" i="5"/>
  <c r="F2754" i="5"/>
  <c r="G2754" i="5"/>
  <c r="H2754" i="5"/>
  <c r="L2754" i="5"/>
  <c r="M2754" i="5" s="1"/>
  <c r="A2755" i="5"/>
  <c r="B2755" i="5"/>
  <c r="C2755" i="5"/>
  <c r="E2755" i="5"/>
  <c r="F2755" i="5"/>
  <c r="G2755" i="5"/>
  <c r="H2755" i="5"/>
  <c r="L2755" i="5"/>
  <c r="M2755" i="5" s="1"/>
  <c r="A2756" i="5"/>
  <c r="B2756" i="5"/>
  <c r="C2756" i="5"/>
  <c r="E2756" i="5"/>
  <c r="F2756" i="5"/>
  <c r="G2756" i="5"/>
  <c r="H2756" i="5"/>
  <c r="L2756" i="5"/>
  <c r="M2756" i="5" s="1"/>
  <c r="A2757" i="5"/>
  <c r="B2757" i="5"/>
  <c r="C2757" i="5"/>
  <c r="E2757" i="5"/>
  <c r="F2757" i="5"/>
  <c r="G2757" i="5"/>
  <c r="H2757" i="5"/>
  <c r="L2757" i="5"/>
  <c r="M2757" i="5" s="1"/>
  <c r="A2758" i="5"/>
  <c r="B2758" i="5"/>
  <c r="C2758" i="5"/>
  <c r="E2758" i="5"/>
  <c r="F2758" i="5"/>
  <c r="G2758" i="5"/>
  <c r="H2758" i="5"/>
  <c r="L2758" i="5"/>
  <c r="M2758" i="5" s="1"/>
  <c r="A2759" i="5"/>
  <c r="B2759" i="5"/>
  <c r="C2759" i="5"/>
  <c r="E2759" i="5"/>
  <c r="F2759" i="5"/>
  <c r="G2759" i="5"/>
  <c r="H2759" i="5"/>
  <c r="L2759" i="5"/>
  <c r="M2759" i="5" s="1"/>
  <c r="A2760" i="5"/>
  <c r="B2760" i="5"/>
  <c r="C2760" i="5"/>
  <c r="E2760" i="5"/>
  <c r="F2760" i="5"/>
  <c r="G2760" i="5"/>
  <c r="H2760" i="5"/>
  <c r="L2760" i="5"/>
  <c r="M2760" i="5" s="1"/>
  <c r="A2761" i="5"/>
  <c r="B2761" i="5"/>
  <c r="C2761" i="5"/>
  <c r="E2761" i="5"/>
  <c r="F2761" i="5"/>
  <c r="G2761" i="5"/>
  <c r="H2761" i="5"/>
  <c r="L2761" i="5"/>
  <c r="M2761" i="5" s="1"/>
  <c r="A2762" i="5"/>
  <c r="B2762" i="5"/>
  <c r="C2762" i="5"/>
  <c r="E2762" i="5"/>
  <c r="F2762" i="5"/>
  <c r="G2762" i="5"/>
  <c r="H2762" i="5"/>
  <c r="L2762" i="5"/>
  <c r="M2762" i="5" s="1"/>
  <c r="A2763" i="5"/>
  <c r="B2763" i="5"/>
  <c r="C2763" i="5"/>
  <c r="E2763" i="5"/>
  <c r="F2763" i="5"/>
  <c r="G2763" i="5"/>
  <c r="H2763" i="5"/>
  <c r="L2763" i="5"/>
  <c r="M2763" i="5" s="1"/>
  <c r="A2764" i="5"/>
  <c r="B2764" i="5"/>
  <c r="C2764" i="5"/>
  <c r="E2764" i="5"/>
  <c r="F2764" i="5"/>
  <c r="G2764" i="5"/>
  <c r="H2764" i="5"/>
  <c r="L2764" i="5"/>
  <c r="M2764" i="5" s="1"/>
  <c r="A2765" i="5"/>
  <c r="B2765" i="5"/>
  <c r="C2765" i="5"/>
  <c r="E2765" i="5"/>
  <c r="F2765" i="5"/>
  <c r="G2765" i="5"/>
  <c r="H2765" i="5"/>
  <c r="L2765" i="5"/>
  <c r="M2765" i="5" s="1"/>
  <c r="A2766" i="5"/>
  <c r="B2766" i="5"/>
  <c r="C2766" i="5"/>
  <c r="E2766" i="5"/>
  <c r="F2766" i="5"/>
  <c r="G2766" i="5"/>
  <c r="H2766" i="5"/>
  <c r="L2766" i="5"/>
  <c r="M2766" i="5" s="1"/>
  <c r="A2767" i="5"/>
  <c r="B2767" i="5"/>
  <c r="C2767" i="5"/>
  <c r="E2767" i="5"/>
  <c r="F2767" i="5"/>
  <c r="G2767" i="5"/>
  <c r="H2767" i="5"/>
  <c r="L2767" i="5"/>
  <c r="M2767" i="5" s="1"/>
  <c r="A2768" i="5"/>
  <c r="B2768" i="5"/>
  <c r="C2768" i="5"/>
  <c r="E2768" i="5"/>
  <c r="F2768" i="5"/>
  <c r="G2768" i="5"/>
  <c r="H2768" i="5"/>
  <c r="L2768" i="5"/>
  <c r="M2768" i="5" s="1"/>
  <c r="A2769" i="5"/>
  <c r="B2769" i="5"/>
  <c r="C2769" i="5"/>
  <c r="E2769" i="5"/>
  <c r="F2769" i="5"/>
  <c r="G2769" i="5"/>
  <c r="H2769" i="5"/>
  <c r="L2769" i="5"/>
  <c r="M2769" i="5" s="1"/>
  <c r="A2770" i="5"/>
  <c r="B2770" i="5"/>
  <c r="C2770" i="5"/>
  <c r="E2770" i="5"/>
  <c r="F2770" i="5"/>
  <c r="G2770" i="5"/>
  <c r="H2770" i="5"/>
  <c r="L2770" i="5"/>
  <c r="M2770" i="5" s="1"/>
  <c r="A2771" i="5"/>
  <c r="B2771" i="5"/>
  <c r="C2771" i="5"/>
  <c r="E2771" i="5"/>
  <c r="F2771" i="5"/>
  <c r="G2771" i="5"/>
  <c r="H2771" i="5"/>
  <c r="L2771" i="5"/>
  <c r="M2771" i="5" s="1"/>
  <c r="A2772" i="5"/>
  <c r="B2772" i="5"/>
  <c r="C2772" i="5"/>
  <c r="E2772" i="5"/>
  <c r="F2772" i="5"/>
  <c r="G2772" i="5"/>
  <c r="H2772" i="5"/>
  <c r="L2772" i="5"/>
  <c r="M2772" i="5" s="1"/>
  <c r="A2773" i="5"/>
  <c r="B2773" i="5"/>
  <c r="C2773" i="5"/>
  <c r="E2773" i="5"/>
  <c r="F2773" i="5"/>
  <c r="G2773" i="5"/>
  <c r="H2773" i="5"/>
  <c r="L2773" i="5"/>
  <c r="M2773" i="5" s="1"/>
  <c r="A2774" i="5"/>
  <c r="B2774" i="5"/>
  <c r="C2774" i="5"/>
  <c r="E2774" i="5"/>
  <c r="F2774" i="5"/>
  <c r="G2774" i="5"/>
  <c r="H2774" i="5"/>
  <c r="L2774" i="5"/>
  <c r="M2774" i="5" s="1"/>
  <c r="A2775" i="5"/>
  <c r="B2775" i="5"/>
  <c r="C2775" i="5"/>
  <c r="E2775" i="5"/>
  <c r="F2775" i="5"/>
  <c r="G2775" i="5"/>
  <c r="H2775" i="5"/>
  <c r="L2775" i="5"/>
  <c r="M2775" i="5" s="1"/>
  <c r="A2776" i="5"/>
  <c r="B2776" i="5"/>
  <c r="C2776" i="5"/>
  <c r="E2776" i="5"/>
  <c r="F2776" i="5"/>
  <c r="G2776" i="5"/>
  <c r="H2776" i="5"/>
  <c r="L2776" i="5"/>
  <c r="M2776" i="5" s="1"/>
  <c r="A2777" i="5"/>
  <c r="B2777" i="5"/>
  <c r="C2777" i="5"/>
  <c r="E2777" i="5"/>
  <c r="F2777" i="5"/>
  <c r="G2777" i="5"/>
  <c r="H2777" i="5"/>
  <c r="L2777" i="5"/>
  <c r="M2777" i="5" s="1"/>
  <c r="A2778" i="5"/>
  <c r="B2778" i="5"/>
  <c r="C2778" i="5"/>
  <c r="E2778" i="5"/>
  <c r="F2778" i="5"/>
  <c r="G2778" i="5"/>
  <c r="H2778" i="5"/>
  <c r="L2778" i="5"/>
  <c r="M2778" i="5" s="1"/>
  <c r="A2779" i="5"/>
  <c r="B2779" i="5"/>
  <c r="C2779" i="5"/>
  <c r="E2779" i="5"/>
  <c r="F2779" i="5"/>
  <c r="G2779" i="5"/>
  <c r="H2779" i="5"/>
  <c r="L2779" i="5"/>
  <c r="M2779" i="5" s="1"/>
  <c r="A2780" i="5"/>
  <c r="B2780" i="5"/>
  <c r="C2780" i="5"/>
  <c r="E2780" i="5"/>
  <c r="F2780" i="5"/>
  <c r="G2780" i="5"/>
  <c r="H2780" i="5"/>
  <c r="L2780" i="5"/>
  <c r="M2780" i="5" s="1"/>
  <c r="A2781" i="5"/>
  <c r="B2781" i="5"/>
  <c r="C2781" i="5"/>
  <c r="E2781" i="5"/>
  <c r="F2781" i="5"/>
  <c r="G2781" i="5"/>
  <c r="H2781" i="5"/>
  <c r="L2781" i="5"/>
  <c r="M2781" i="5" s="1"/>
  <c r="A2782" i="5"/>
  <c r="B2782" i="5"/>
  <c r="C2782" i="5"/>
  <c r="E2782" i="5"/>
  <c r="F2782" i="5"/>
  <c r="G2782" i="5"/>
  <c r="H2782" i="5"/>
  <c r="L2782" i="5"/>
  <c r="M2782" i="5" s="1"/>
  <c r="A2783" i="5"/>
  <c r="B2783" i="5"/>
  <c r="C2783" i="5"/>
  <c r="E2783" i="5"/>
  <c r="F2783" i="5"/>
  <c r="G2783" i="5"/>
  <c r="H2783" i="5"/>
  <c r="L2783" i="5"/>
  <c r="M2783" i="5" s="1"/>
  <c r="A2784" i="5"/>
  <c r="B2784" i="5"/>
  <c r="C2784" i="5"/>
  <c r="E2784" i="5"/>
  <c r="F2784" i="5"/>
  <c r="G2784" i="5"/>
  <c r="H2784" i="5"/>
  <c r="L2784" i="5"/>
  <c r="M2784" i="5" s="1"/>
  <c r="A2785" i="5"/>
  <c r="B2785" i="5"/>
  <c r="C2785" i="5"/>
  <c r="E2785" i="5"/>
  <c r="F2785" i="5"/>
  <c r="G2785" i="5"/>
  <c r="H2785" i="5"/>
  <c r="L2785" i="5"/>
  <c r="M2785" i="5" s="1"/>
  <c r="A2786" i="5"/>
  <c r="B2786" i="5"/>
  <c r="C2786" i="5"/>
  <c r="E2786" i="5"/>
  <c r="F2786" i="5"/>
  <c r="G2786" i="5"/>
  <c r="H2786" i="5"/>
  <c r="L2786" i="5"/>
  <c r="M2786" i="5" s="1"/>
  <c r="A2787" i="5"/>
  <c r="B2787" i="5"/>
  <c r="C2787" i="5"/>
  <c r="E2787" i="5"/>
  <c r="F2787" i="5"/>
  <c r="G2787" i="5"/>
  <c r="H2787" i="5"/>
  <c r="L2787" i="5"/>
  <c r="M2787" i="5" s="1"/>
  <c r="A2788" i="5"/>
  <c r="B2788" i="5"/>
  <c r="C2788" i="5"/>
  <c r="E2788" i="5"/>
  <c r="F2788" i="5"/>
  <c r="G2788" i="5"/>
  <c r="H2788" i="5"/>
  <c r="L2788" i="5"/>
  <c r="M2788" i="5" s="1"/>
  <c r="A2789" i="5"/>
  <c r="B2789" i="5"/>
  <c r="C2789" i="5"/>
  <c r="E2789" i="5"/>
  <c r="F2789" i="5"/>
  <c r="G2789" i="5"/>
  <c r="H2789" i="5"/>
  <c r="L2789" i="5"/>
  <c r="M2789" i="5" s="1"/>
  <c r="A2790" i="5"/>
  <c r="B2790" i="5"/>
  <c r="C2790" i="5"/>
  <c r="E2790" i="5"/>
  <c r="F2790" i="5"/>
  <c r="G2790" i="5"/>
  <c r="H2790" i="5"/>
  <c r="L2790" i="5"/>
  <c r="M2790" i="5" s="1"/>
  <c r="A2791" i="5"/>
  <c r="B2791" i="5"/>
  <c r="C2791" i="5"/>
  <c r="E2791" i="5"/>
  <c r="F2791" i="5"/>
  <c r="G2791" i="5"/>
  <c r="H2791" i="5"/>
  <c r="L2791" i="5"/>
  <c r="M2791" i="5" s="1"/>
  <c r="A2792" i="5"/>
  <c r="B2792" i="5"/>
  <c r="C2792" i="5"/>
  <c r="E2792" i="5"/>
  <c r="F2792" i="5"/>
  <c r="G2792" i="5"/>
  <c r="H2792" i="5"/>
  <c r="L2792" i="5"/>
  <c r="M2792" i="5" s="1"/>
  <c r="A2793" i="5"/>
  <c r="B2793" i="5"/>
  <c r="C2793" i="5"/>
  <c r="E2793" i="5"/>
  <c r="F2793" i="5"/>
  <c r="G2793" i="5"/>
  <c r="H2793" i="5"/>
  <c r="L2793" i="5"/>
  <c r="M2793" i="5" s="1"/>
  <c r="A2794" i="5"/>
  <c r="B2794" i="5"/>
  <c r="C2794" i="5"/>
  <c r="E2794" i="5"/>
  <c r="F2794" i="5"/>
  <c r="G2794" i="5"/>
  <c r="H2794" i="5"/>
  <c r="L2794" i="5"/>
  <c r="M2794" i="5" s="1"/>
  <c r="A2795" i="5"/>
  <c r="B2795" i="5"/>
  <c r="C2795" i="5"/>
  <c r="E2795" i="5"/>
  <c r="F2795" i="5"/>
  <c r="G2795" i="5"/>
  <c r="H2795" i="5"/>
  <c r="L2795" i="5"/>
  <c r="M2795" i="5" s="1"/>
  <c r="A2796" i="5"/>
  <c r="B2796" i="5"/>
  <c r="C2796" i="5"/>
  <c r="E2796" i="5"/>
  <c r="F2796" i="5"/>
  <c r="G2796" i="5"/>
  <c r="H2796" i="5"/>
  <c r="L2796" i="5"/>
  <c r="M2796" i="5" s="1"/>
  <c r="A2797" i="5"/>
  <c r="B2797" i="5"/>
  <c r="C2797" i="5"/>
  <c r="E2797" i="5"/>
  <c r="F2797" i="5"/>
  <c r="G2797" i="5"/>
  <c r="H2797" i="5"/>
  <c r="L2797" i="5"/>
  <c r="M2797" i="5" s="1"/>
  <c r="A2798" i="5"/>
  <c r="B2798" i="5"/>
  <c r="C2798" i="5"/>
  <c r="E2798" i="5"/>
  <c r="F2798" i="5"/>
  <c r="G2798" i="5"/>
  <c r="H2798" i="5"/>
  <c r="L2798" i="5"/>
  <c r="M2798" i="5" s="1"/>
  <c r="A2799" i="5"/>
  <c r="B2799" i="5"/>
  <c r="C2799" i="5"/>
  <c r="E2799" i="5"/>
  <c r="F2799" i="5"/>
  <c r="G2799" i="5"/>
  <c r="H2799" i="5"/>
  <c r="L2799" i="5"/>
  <c r="M2799" i="5" s="1"/>
  <c r="A2800" i="5"/>
  <c r="B2800" i="5"/>
  <c r="C2800" i="5"/>
  <c r="E2800" i="5"/>
  <c r="F2800" i="5"/>
  <c r="G2800" i="5"/>
  <c r="H2800" i="5"/>
  <c r="L2800" i="5"/>
  <c r="M2800" i="5" s="1"/>
  <c r="A2801" i="5"/>
  <c r="B2801" i="5"/>
  <c r="C2801" i="5"/>
  <c r="E2801" i="5"/>
  <c r="F2801" i="5"/>
  <c r="G2801" i="5"/>
  <c r="H2801" i="5"/>
  <c r="L2801" i="5"/>
  <c r="M2801" i="5" s="1"/>
  <c r="A2802" i="5"/>
  <c r="B2802" i="5"/>
  <c r="C2802" i="5"/>
  <c r="E2802" i="5"/>
  <c r="F2802" i="5"/>
  <c r="G2802" i="5"/>
  <c r="H2802" i="5"/>
  <c r="L2802" i="5"/>
  <c r="M2802" i="5" s="1"/>
  <c r="A2803" i="5"/>
  <c r="B2803" i="5"/>
  <c r="C2803" i="5"/>
  <c r="E2803" i="5"/>
  <c r="F2803" i="5"/>
  <c r="G2803" i="5"/>
  <c r="H2803" i="5"/>
  <c r="L2803" i="5"/>
  <c r="M2803" i="5" s="1"/>
  <c r="A2804" i="5"/>
  <c r="B2804" i="5"/>
  <c r="C2804" i="5"/>
  <c r="E2804" i="5"/>
  <c r="F2804" i="5"/>
  <c r="G2804" i="5"/>
  <c r="H2804" i="5"/>
  <c r="L2804" i="5"/>
  <c r="M2804" i="5" s="1"/>
  <c r="A2805" i="5"/>
  <c r="B2805" i="5"/>
  <c r="C2805" i="5"/>
  <c r="E2805" i="5"/>
  <c r="F2805" i="5"/>
  <c r="G2805" i="5"/>
  <c r="H2805" i="5"/>
  <c r="L2805" i="5"/>
  <c r="M2805" i="5" s="1"/>
  <c r="A2806" i="5"/>
  <c r="B2806" i="5"/>
  <c r="C2806" i="5"/>
  <c r="E2806" i="5"/>
  <c r="F2806" i="5"/>
  <c r="G2806" i="5"/>
  <c r="H2806" i="5"/>
  <c r="L2806" i="5"/>
  <c r="M2806" i="5" s="1"/>
  <c r="A2807" i="5"/>
  <c r="B2807" i="5"/>
  <c r="C2807" i="5"/>
  <c r="E2807" i="5"/>
  <c r="F2807" i="5"/>
  <c r="G2807" i="5"/>
  <c r="H2807" i="5"/>
  <c r="L2807" i="5"/>
  <c r="M2807" i="5" s="1"/>
  <c r="A2808" i="5"/>
  <c r="B2808" i="5"/>
  <c r="C2808" i="5"/>
  <c r="E2808" i="5"/>
  <c r="F2808" i="5"/>
  <c r="G2808" i="5"/>
  <c r="H2808" i="5"/>
  <c r="L2808" i="5"/>
  <c r="M2808" i="5" s="1"/>
  <c r="A2809" i="5"/>
  <c r="B2809" i="5"/>
  <c r="C2809" i="5"/>
  <c r="E2809" i="5"/>
  <c r="F2809" i="5"/>
  <c r="G2809" i="5"/>
  <c r="H2809" i="5"/>
  <c r="L2809" i="5"/>
  <c r="M2809" i="5" s="1"/>
  <c r="A2810" i="5"/>
  <c r="B2810" i="5"/>
  <c r="C2810" i="5"/>
  <c r="E2810" i="5"/>
  <c r="F2810" i="5"/>
  <c r="G2810" i="5"/>
  <c r="H2810" i="5"/>
  <c r="L2810" i="5"/>
  <c r="M2810" i="5" s="1"/>
  <c r="A2811" i="5"/>
  <c r="B2811" i="5"/>
  <c r="C2811" i="5"/>
  <c r="E2811" i="5"/>
  <c r="F2811" i="5"/>
  <c r="G2811" i="5"/>
  <c r="H2811" i="5"/>
  <c r="L2811" i="5"/>
  <c r="M2811" i="5" s="1"/>
  <c r="A2812" i="5"/>
  <c r="B2812" i="5"/>
  <c r="C2812" i="5"/>
  <c r="E2812" i="5"/>
  <c r="F2812" i="5"/>
  <c r="G2812" i="5"/>
  <c r="H2812" i="5"/>
  <c r="L2812" i="5"/>
  <c r="M2812" i="5" s="1"/>
  <c r="A2813" i="5"/>
  <c r="B2813" i="5"/>
  <c r="C2813" i="5"/>
  <c r="E2813" i="5"/>
  <c r="F2813" i="5"/>
  <c r="G2813" i="5"/>
  <c r="H2813" i="5"/>
  <c r="L2813" i="5"/>
  <c r="M2813" i="5" s="1"/>
  <c r="A2814" i="5"/>
  <c r="B2814" i="5"/>
  <c r="C2814" i="5"/>
  <c r="E2814" i="5"/>
  <c r="F2814" i="5"/>
  <c r="G2814" i="5"/>
  <c r="H2814" i="5"/>
  <c r="L2814" i="5"/>
  <c r="M2814" i="5" s="1"/>
  <c r="A2815" i="5"/>
  <c r="B2815" i="5"/>
  <c r="C2815" i="5"/>
  <c r="E2815" i="5"/>
  <c r="F2815" i="5"/>
  <c r="G2815" i="5"/>
  <c r="H2815" i="5"/>
  <c r="L2815" i="5"/>
  <c r="M2815" i="5" s="1"/>
  <c r="A2816" i="5"/>
  <c r="B2816" i="5"/>
  <c r="C2816" i="5"/>
  <c r="E2816" i="5"/>
  <c r="F2816" i="5"/>
  <c r="G2816" i="5"/>
  <c r="H2816" i="5"/>
  <c r="L2816" i="5"/>
  <c r="M2816" i="5" s="1"/>
  <c r="A2817" i="5"/>
  <c r="B2817" i="5"/>
  <c r="C2817" i="5"/>
  <c r="E2817" i="5"/>
  <c r="F2817" i="5"/>
  <c r="G2817" i="5"/>
  <c r="H2817" i="5"/>
  <c r="L2817" i="5"/>
  <c r="M2817" i="5" s="1"/>
  <c r="A2818" i="5"/>
  <c r="B2818" i="5"/>
  <c r="C2818" i="5"/>
  <c r="E2818" i="5"/>
  <c r="F2818" i="5"/>
  <c r="G2818" i="5"/>
  <c r="H2818" i="5"/>
  <c r="L2818" i="5"/>
  <c r="M2818" i="5" s="1"/>
  <c r="A2819" i="5"/>
  <c r="B2819" i="5"/>
  <c r="C2819" i="5"/>
  <c r="E2819" i="5"/>
  <c r="F2819" i="5"/>
  <c r="G2819" i="5"/>
  <c r="H2819" i="5"/>
  <c r="L2819" i="5"/>
  <c r="M2819" i="5" s="1"/>
  <c r="A2820" i="5"/>
  <c r="B2820" i="5"/>
  <c r="C2820" i="5"/>
  <c r="E2820" i="5"/>
  <c r="F2820" i="5"/>
  <c r="G2820" i="5"/>
  <c r="H2820" i="5"/>
  <c r="L2820" i="5"/>
  <c r="M2820" i="5" s="1"/>
  <c r="A2821" i="5"/>
  <c r="B2821" i="5"/>
  <c r="C2821" i="5"/>
  <c r="E2821" i="5"/>
  <c r="F2821" i="5"/>
  <c r="G2821" i="5"/>
  <c r="H2821" i="5"/>
  <c r="L2821" i="5"/>
  <c r="M2821" i="5" s="1"/>
  <c r="A2822" i="5"/>
  <c r="B2822" i="5"/>
  <c r="C2822" i="5"/>
  <c r="E2822" i="5"/>
  <c r="F2822" i="5"/>
  <c r="G2822" i="5"/>
  <c r="H2822" i="5"/>
  <c r="L2822" i="5"/>
  <c r="M2822" i="5" s="1"/>
  <c r="A2823" i="5"/>
  <c r="B2823" i="5"/>
  <c r="C2823" i="5"/>
  <c r="E2823" i="5"/>
  <c r="F2823" i="5"/>
  <c r="G2823" i="5"/>
  <c r="H2823" i="5"/>
  <c r="L2823" i="5"/>
  <c r="M2823" i="5" s="1"/>
  <c r="A2824" i="5"/>
  <c r="B2824" i="5"/>
  <c r="C2824" i="5"/>
  <c r="E2824" i="5"/>
  <c r="F2824" i="5"/>
  <c r="G2824" i="5"/>
  <c r="H2824" i="5"/>
  <c r="L2824" i="5"/>
  <c r="M2824" i="5" s="1"/>
  <c r="A2825" i="5"/>
  <c r="B2825" i="5"/>
  <c r="C2825" i="5"/>
  <c r="E2825" i="5"/>
  <c r="F2825" i="5"/>
  <c r="G2825" i="5"/>
  <c r="H2825" i="5"/>
  <c r="L2825" i="5"/>
  <c r="M2825" i="5" s="1"/>
  <c r="A2826" i="5"/>
  <c r="B2826" i="5"/>
  <c r="C2826" i="5"/>
  <c r="E2826" i="5"/>
  <c r="F2826" i="5"/>
  <c r="G2826" i="5"/>
  <c r="H2826" i="5"/>
  <c r="L2826" i="5"/>
  <c r="M2826" i="5" s="1"/>
  <c r="A2827" i="5"/>
  <c r="B2827" i="5"/>
  <c r="C2827" i="5"/>
  <c r="E2827" i="5"/>
  <c r="F2827" i="5"/>
  <c r="G2827" i="5"/>
  <c r="H2827" i="5"/>
  <c r="L2827" i="5"/>
  <c r="M2827" i="5" s="1"/>
  <c r="A2828" i="5"/>
  <c r="B2828" i="5"/>
  <c r="C2828" i="5"/>
  <c r="E2828" i="5"/>
  <c r="F2828" i="5"/>
  <c r="G2828" i="5"/>
  <c r="H2828" i="5"/>
  <c r="L2828" i="5"/>
  <c r="M2828" i="5" s="1"/>
  <c r="A2829" i="5"/>
  <c r="B2829" i="5"/>
  <c r="C2829" i="5"/>
  <c r="E2829" i="5"/>
  <c r="F2829" i="5"/>
  <c r="G2829" i="5"/>
  <c r="H2829" i="5"/>
  <c r="L2829" i="5"/>
  <c r="M2829" i="5" s="1"/>
  <c r="A2830" i="5"/>
  <c r="B2830" i="5"/>
  <c r="C2830" i="5"/>
  <c r="E2830" i="5"/>
  <c r="F2830" i="5"/>
  <c r="G2830" i="5"/>
  <c r="H2830" i="5"/>
  <c r="L2830" i="5"/>
  <c r="M2830" i="5" s="1"/>
  <c r="A2831" i="5"/>
  <c r="B2831" i="5"/>
  <c r="C2831" i="5"/>
  <c r="E2831" i="5"/>
  <c r="F2831" i="5"/>
  <c r="G2831" i="5"/>
  <c r="H2831" i="5"/>
  <c r="L2831" i="5"/>
  <c r="M2831" i="5" s="1"/>
  <c r="A2832" i="5"/>
  <c r="B2832" i="5"/>
  <c r="C2832" i="5"/>
  <c r="E2832" i="5"/>
  <c r="F2832" i="5"/>
  <c r="G2832" i="5"/>
  <c r="H2832" i="5"/>
  <c r="L2832" i="5"/>
  <c r="M2832" i="5" s="1"/>
  <c r="A2833" i="5"/>
  <c r="B2833" i="5"/>
  <c r="C2833" i="5"/>
  <c r="E2833" i="5"/>
  <c r="F2833" i="5"/>
  <c r="G2833" i="5"/>
  <c r="H2833" i="5"/>
  <c r="L2833" i="5"/>
  <c r="M2833" i="5" s="1"/>
  <c r="A2834" i="5"/>
  <c r="B2834" i="5"/>
  <c r="C2834" i="5"/>
  <c r="E2834" i="5"/>
  <c r="F2834" i="5"/>
  <c r="G2834" i="5"/>
  <c r="H2834" i="5"/>
  <c r="L2834" i="5"/>
  <c r="M2834" i="5" s="1"/>
  <c r="A2835" i="5"/>
  <c r="B2835" i="5"/>
  <c r="C2835" i="5"/>
  <c r="E2835" i="5"/>
  <c r="F2835" i="5"/>
  <c r="G2835" i="5"/>
  <c r="H2835" i="5"/>
  <c r="L2835" i="5"/>
  <c r="M2835" i="5" s="1"/>
  <c r="A2836" i="5"/>
  <c r="B2836" i="5"/>
  <c r="C2836" i="5"/>
  <c r="E2836" i="5"/>
  <c r="F2836" i="5"/>
  <c r="G2836" i="5"/>
  <c r="H2836" i="5"/>
  <c r="L2836" i="5"/>
  <c r="M2836" i="5" s="1"/>
  <c r="A2837" i="5"/>
  <c r="B2837" i="5"/>
  <c r="C2837" i="5"/>
  <c r="E2837" i="5"/>
  <c r="F2837" i="5"/>
  <c r="G2837" i="5"/>
  <c r="H2837" i="5"/>
  <c r="L2837" i="5"/>
  <c r="M2837" i="5" s="1"/>
  <c r="A2838" i="5"/>
  <c r="B2838" i="5"/>
  <c r="C2838" i="5"/>
  <c r="E2838" i="5"/>
  <c r="F2838" i="5"/>
  <c r="G2838" i="5"/>
  <c r="H2838" i="5"/>
  <c r="L2838" i="5"/>
  <c r="M2838" i="5" s="1"/>
  <c r="A2839" i="5"/>
  <c r="B2839" i="5"/>
  <c r="C2839" i="5"/>
  <c r="E2839" i="5"/>
  <c r="F2839" i="5"/>
  <c r="G2839" i="5"/>
  <c r="H2839" i="5"/>
  <c r="L2839" i="5"/>
  <c r="M2839" i="5" s="1"/>
  <c r="A2840" i="5"/>
  <c r="B2840" i="5"/>
  <c r="C2840" i="5"/>
  <c r="E2840" i="5"/>
  <c r="F2840" i="5"/>
  <c r="G2840" i="5"/>
  <c r="H2840" i="5"/>
  <c r="L2840" i="5"/>
  <c r="M2840" i="5" s="1"/>
  <c r="A2841" i="5"/>
  <c r="B2841" i="5"/>
  <c r="C2841" i="5"/>
  <c r="E2841" i="5"/>
  <c r="F2841" i="5"/>
  <c r="G2841" i="5"/>
  <c r="H2841" i="5"/>
  <c r="L2841" i="5"/>
  <c r="M2841" i="5" s="1"/>
  <c r="A2842" i="5"/>
  <c r="B2842" i="5"/>
  <c r="C2842" i="5"/>
  <c r="E2842" i="5"/>
  <c r="F2842" i="5"/>
  <c r="G2842" i="5"/>
  <c r="H2842" i="5"/>
  <c r="L2842" i="5"/>
  <c r="M2842" i="5" s="1"/>
  <c r="A2843" i="5"/>
  <c r="B2843" i="5"/>
  <c r="C2843" i="5"/>
  <c r="E2843" i="5"/>
  <c r="F2843" i="5"/>
  <c r="G2843" i="5"/>
  <c r="H2843" i="5"/>
  <c r="L2843" i="5"/>
  <c r="M2843" i="5" s="1"/>
  <c r="A2844" i="5"/>
  <c r="B2844" i="5"/>
  <c r="C2844" i="5"/>
  <c r="E2844" i="5"/>
  <c r="F2844" i="5"/>
  <c r="G2844" i="5"/>
  <c r="H2844" i="5"/>
  <c r="L2844" i="5"/>
  <c r="M2844" i="5" s="1"/>
  <c r="A2845" i="5"/>
  <c r="B2845" i="5"/>
  <c r="C2845" i="5"/>
  <c r="E2845" i="5"/>
  <c r="F2845" i="5"/>
  <c r="G2845" i="5"/>
  <c r="H2845" i="5"/>
  <c r="L2845" i="5"/>
  <c r="M2845" i="5" s="1"/>
  <c r="A2846" i="5"/>
  <c r="B2846" i="5"/>
  <c r="C2846" i="5"/>
  <c r="E2846" i="5"/>
  <c r="F2846" i="5"/>
  <c r="G2846" i="5"/>
  <c r="H2846" i="5"/>
  <c r="L2846" i="5"/>
  <c r="M2846" i="5" s="1"/>
  <c r="A2847" i="5"/>
  <c r="B2847" i="5"/>
  <c r="C2847" i="5"/>
  <c r="E2847" i="5"/>
  <c r="F2847" i="5"/>
  <c r="G2847" i="5"/>
  <c r="H2847" i="5"/>
  <c r="L2847" i="5"/>
  <c r="M2847" i="5" s="1"/>
  <c r="A2848" i="5"/>
  <c r="B2848" i="5"/>
  <c r="C2848" i="5"/>
  <c r="E2848" i="5"/>
  <c r="F2848" i="5"/>
  <c r="G2848" i="5"/>
  <c r="H2848" i="5"/>
  <c r="L2848" i="5"/>
  <c r="M2848" i="5" s="1"/>
  <c r="A2849" i="5"/>
  <c r="B2849" i="5"/>
  <c r="C2849" i="5"/>
  <c r="E2849" i="5"/>
  <c r="F2849" i="5"/>
  <c r="G2849" i="5"/>
  <c r="H2849" i="5"/>
  <c r="L2849" i="5"/>
  <c r="M2849" i="5" s="1"/>
  <c r="A2850" i="5"/>
  <c r="B2850" i="5"/>
  <c r="C2850" i="5"/>
  <c r="E2850" i="5"/>
  <c r="F2850" i="5"/>
  <c r="G2850" i="5"/>
  <c r="H2850" i="5"/>
  <c r="L2850" i="5"/>
  <c r="M2850" i="5" s="1"/>
  <c r="A2851" i="5"/>
  <c r="B2851" i="5"/>
  <c r="C2851" i="5"/>
  <c r="E2851" i="5"/>
  <c r="F2851" i="5"/>
  <c r="G2851" i="5"/>
  <c r="H2851" i="5"/>
  <c r="L2851" i="5"/>
  <c r="M2851" i="5" s="1"/>
  <c r="A2852" i="5"/>
  <c r="B2852" i="5"/>
  <c r="C2852" i="5"/>
  <c r="E2852" i="5"/>
  <c r="F2852" i="5"/>
  <c r="G2852" i="5"/>
  <c r="H2852" i="5"/>
  <c r="L2852" i="5"/>
  <c r="M2852" i="5" s="1"/>
  <c r="A2853" i="5"/>
  <c r="B2853" i="5"/>
  <c r="C2853" i="5"/>
  <c r="E2853" i="5"/>
  <c r="F2853" i="5"/>
  <c r="G2853" i="5"/>
  <c r="H2853" i="5"/>
  <c r="L2853" i="5"/>
  <c r="M2853" i="5" s="1"/>
  <c r="A2854" i="5"/>
  <c r="B2854" i="5"/>
  <c r="C2854" i="5"/>
  <c r="E2854" i="5"/>
  <c r="F2854" i="5"/>
  <c r="G2854" i="5"/>
  <c r="H2854" i="5"/>
  <c r="L2854" i="5"/>
  <c r="M2854" i="5" s="1"/>
  <c r="A2855" i="5"/>
  <c r="B2855" i="5"/>
  <c r="C2855" i="5"/>
  <c r="E2855" i="5"/>
  <c r="F2855" i="5"/>
  <c r="G2855" i="5"/>
  <c r="H2855" i="5"/>
  <c r="L2855" i="5"/>
  <c r="M2855" i="5" s="1"/>
  <c r="A2856" i="5"/>
  <c r="B2856" i="5"/>
  <c r="C2856" i="5"/>
  <c r="E2856" i="5"/>
  <c r="F2856" i="5"/>
  <c r="G2856" i="5"/>
  <c r="H2856" i="5"/>
  <c r="L2856" i="5"/>
  <c r="M2856" i="5" s="1"/>
  <c r="A2857" i="5"/>
  <c r="B2857" i="5"/>
  <c r="C2857" i="5"/>
  <c r="E2857" i="5"/>
  <c r="F2857" i="5"/>
  <c r="G2857" i="5"/>
  <c r="H2857" i="5"/>
  <c r="L2857" i="5"/>
  <c r="M2857" i="5" s="1"/>
  <c r="A2858" i="5"/>
  <c r="B2858" i="5"/>
  <c r="C2858" i="5"/>
  <c r="E2858" i="5"/>
  <c r="F2858" i="5"/>
  <c r="G2858" i="5"/>
  <c r="H2858" i="5"/>
  <c r="L2858" i="5"/>
  <c r="M2858" i="5" s="1"/>
  <c r="A2859" i="5"/>
  <c r="B2859" i="5"/>
  <c r="C2859" i="5"/>
  <c r="E2859" i="5"/>
  <c r="F2859" i="5"/>
  <c r="G2859" i="5"/>
  <c r="H2859" i="5"/>
  <c r="L2859" i="5"/>
  <c r="M2859" i="5" s="1"/>
  <c r="A2860" i="5"/>
  <c r="B2860" i="5"/>
  <c r="C2860" i="5"/>
  <c r="E2860" i="5"/>
  <c r="F2860" i="5"/>
  <c r="G2860" i="5"/>
  <c r="H2860" i="5"/>
  <c r="L2860" i="5"/>
  <c r="M2860" i="5" s="1"/>
  <c r="A2861" i="5"/>
  <c r="B2861" i="5"/>
  <c r="C2861" i="5"/>
  <c r="E2861" i="5"/>
  <c r="F2861" i="5"/>
  <c r="G2861" i="5"/>
  <c r="H2861" i="5"/>
  <c r="L2861" i="5"/>
  <c r="M2861" i="5" s="1"/>
  <c r="A2862" i="5"/>
  <c r="B2862" i="5"/>
  <c r="C2862" i="5"/>
  <c r="E2862" i="5"/>
  <c r="F2862" i="5"/>
  <c r="G2862" i="5"/>
  <c r="H2862" i="5"/>
  <c r="L2862" i="5"/>
  <c r="M2862" i="5" s="1"/>
  <c r="A2863" i="5"/>
  <c r="B2863" i="5"/>
  <c r="C2863" i="5"/>
  <c r="E2863" i="5"/>
  <c r="F2863" i="5"/>
  <c r="G2863" i="5"/>
  <c r="H2863" i="5"/>
  <c r="L2863" i="5"/>
  <c r="M2863" i="5" s="1"/>
  <c r="A2864" i="5"/>
  <c r="B2864" i="5"/>
  <c r="C2864" i="5"/>
  <c r="E2864" i="5"/>
  <c r="F2864" i="5"/>
  <c r="G2864" i="5"/>
  <c r="H2864" i="5"/>
  <c r="L2864" i="5"/>
  <c r="M2864" i="5" s="1"/>
  <c r="A2865" i="5"/>
  <c r="B2865" i="5"/>
  <c r="C2865" i="5"/>
  <c r="E2865" i="5"/>
  <c r="F2865" i="5"/>
  <c r="G2865" i="5"/>
  <c r="H2865" i="5"/>
  <c r="L2865" i="5"/>
  <c r="M2865" i="5" s="1"/>
  <c r="A2866" i="5"/>
  <c r="B2866" i="5"/>
  <c r="C2866" i="5"/>
  <c r="E2866" i="5"/>
  <c r="F2866" i="5"/>
  <c r="G2866" i="5"/>
  <c r="H2866" i="5"/>
  <c r="L2866" i="5"/>
  <c r="M2866" i="5" s="1"/>
  <c r="A2867" i="5"/>
  <c r="B2867" i="5"/>
  <c r="C2867" i="5"/>
  <c r="E2867" i="5"/>
  <c r="F2867" i="5"/>
  <c r="G2867" i="5"/>
  <c r="H2867" i="5"/>
  <c r="L2867" i="5"/>
  <c r="M2867" i="5" s="1"/>
  <c r="A2868" i="5"/>
  <c r="B2868" i="5"/>
  <c r="C2868" i="5"/>
  <c r="E2868" i="5"/>
  <c r="F2868" i="5"/>
  <c r="G2868" i="5"/>
  <c r="H2868" i="5"/>
  <c r="L2868" i="5"/>
  <c r="M2868" i="5" s="1"/>
  <c r="A2869" i="5"/>
  <c r="B2869" i="5"/>
  <c r="C2869" i="5"/>
  <c r="E2869" i="5"/>
  <c r="F2869" i="5"/>
  <c r="G2869" i="5"/>
  <c r="H2869" i="5"/>
  <c r="L2869" i="5"/>
  <c r="M2869" i="5" s="1"/>
  <c r="A2870" i="5"/>
  <c r="B2870" i="5"/>
  <c r="C2870" i="5"/>
  <c r="E2870" i="5"/>
  <c r="F2870" i="5"/>
  <c r="G2870" i="5"/>
  <c r="H2870" i="5"/>
  <c r="L2870" i="5"/>
  <c r="M2870" i="5" s="1"/>
  <c r="A2871" i="5"/>
  <c r="B2871" i="5"/>
  <c r="C2871" i="5"/>
  <c r="E2871" i="5"/>
  <c r="F2871" i="5"/>
  <c r="G2871" i="5"/>
  <c r="H2871" i="5"/>
  <c r="L2871" i="5"/>
  <c r="M2871" i="5" s="1"/>
  <c r="A2872" i="5"/>
  <c r="B2872" i="5"/>
  <c r="C2872" i="5"/>
  <c r="E2872" i="5"/>
  <c r="F2872" i="5"/>
  <c r="G2872" i="5"/>
  <c r="H2872" i="5"/>
  <c r="L2872" i="5"/>
  <c r="M2872" i="5" s="1"/>
  <c r="A2873" i="5"/>
  <c r="B2873" i="5"/>
  <c r="C2873" i="5"/>
  <c r="E2873" i="5"/>
  <c r="F2873" i="5"/>
  <c r="G2873" i="5"/>
  <c r="H2873" i="5"/>
  <c r="L2873" i="5"/>
  <c r="M2873" i="5" s="1"/>
  <c r="A2874" i="5"/>
  <c r="B2874" i="5"/>
  <c r="C2874" i="5"/>
  <c r="E2874" i="5"/>
  <c r="F2874" i="5"/>
  <c r="G2874" i="5"/>
  <c r="H2874" i="5"/>
  <c r="L2874" i="5"/>
  <c r="M2874" i="5" s="1"/>
  <c r="A2875" i="5"/>
  <c r="B2875" i="5"/>
  <c r="C2875" i="5"/>
  <c r="E2875" i="5"/>
  <c r="F2875" i="5"/>
  <c r="G2875" i="5"/>
  <c r="H2875" i="5"/>
  <c r="L2875" i="5"/>
  <c r="M2875" i="5" s="1"/>
  <c r="G6" i="4" l="1"/>
  <c r="AC886" i="71"/>
  <c r="AB886" i="71"/>
  <c r="AA886" i="71"/>
  <c r="Z886" i="71"/>
  <c r="AC885" i="71"/>
  <c r="AB885" i="71"/>
  <c r="AA885" i="71"/>
  <c r="Z885" i="71"/>
  <c r="AC884" i="71"/>
  <c r="AB884" i="71"/>
  <c r="AA884" i="71"/>
  <c r="Z884" i="71"/>
  <c r="AC883" i="71"/>
  <c r="AB883" i="71"/>
  <c r="AA883" i="71"/>
  <c r="Z883" i="71"/>
  <c r="AC882" i="71"/>
  <c r="AB882" i="71"/>
  <c r="AA882" i="71"/>
  <c r="Z882" i="71"/>
  <c r="AC881" i="71"/>
  <c r="AB881" i="71"/>
  <c r="AA881" i="71"/>
  <c r="Z881" i="71"/>
  <c r="AC880" i="71"/>
  <c r="AB880" i="71"/>
  <c r="AA880" i="71"/>
  <c r="Z880" i="71"/>
  <c r="AC879" i="71"/>
  <c r="AB879" i="71"/>
  <c r="AA879" i="71"/>
  <c r="Z879" i="71"/>
  <c r="AC878" i="71"/>
  <c r="AB878" i="71"/>
  <c r="AA878" i="71"/>
  <c r="Z878" i="71"/>
  <c r="AC877" i="71"/>
  <c r="AB877" i="71"/>
  <c r="AA877" i="71"/>
  <c r="Z877" i="71"/>
  <c r="AC876" i="71"/>
  <c r="AB876" i="71"/>
  <c r="AA876" i="71"/>
  <c r="Z876" i="71"/>
  <c r="AC875" i="71"/>
  <c r="AB875" i="71"/>
  <c r="AA875" i="71"/>
  <c r="Z875" i="71"/>
  <c r="AC874" i="71"/>
  <c r="AB874" i="71"/>
  <c r="AA874" i="71"/>
  <c r="Z874" i="71"/>
  <c r="AC873" i="71"/>
  <c r="AB873" i="71"/>
  <c r="AA873" i="71"/>
  <c r="Z873" i="71"/>
  <c r="AC872" i="71"/>
  <c r="AB872" i="71"/>
  <c r="AA872" i="71"/>
  <c r="Z872" i="71"/>
  <c r="AC871" i="71"/>
  <c r="AB871" i="71"/>
  <c r="AA871" i="71"/>
  <c r="Z871" i="71"/>
  <c r="AC870" i="71"/>
  <c r="AB870" i="71"/>
  <c r="AA870" i="71"/>
  <c r="Z870" i="71"/>
  <c r="AC869" i="71"/>
  <c r="AB869" i="71"/>
  <c r="AA869" i="71"/>
  <c r="Z869" i="71"/>
  <c r="AC868" i="71"/>
  <c r="AB868" i="71"/>
  <c r="AA868" i="71"/>
  <c r="Z868" i="71"/>
  <c r="AC867" i="71"/>
  <c r="AB867" i="71"/>
  <c r="AA867" i="71"/>
  <c r="Z867" i="71"/>
  <c r="AC866" i="71"/>
  <c r="AB866" i="71"/>
  <c r="AA866" i="71"/>
  <c r="Z866" i="71"/>
  <c r="AC865" i="71"/>
  <c r="AB865" i="71"/>
  <c r="AA865" i="71"/>
  <c r="Z865" i="71"/>
  <c r="AC864" i="71"/>
  <c r="AB864" i="71"/>
  <c r="AA864" i="71"/>
  <c r="Z864" i="71"/>
  <c r="AC863" i="71"/>
  <c r="AB863" i="71"/>
  <c r="AA863" i="71"/>
  <c r="Z863" i="71"/>
  <c r="AC862" i="71"/>
  <c r="AB862" i="71"/>
  <c r="AA862" i="71"/>
  <c r="Z862" i="71"/>
  <c r="AC861" i="71"/>
  <c r="AB861" i="71"/>
  <c r="AA861" i="71"/>
  <c r="Z861" i="71"/>
  <c r="AC860" i="71"/>
  <c r="AB860" i="71"/>
  <c r="AA860" i="71"/>
  <c r="Z860" i="71"/>
  <c r="AC859" i="71"/>
  <c r="AB859" i="71"/>
  <c r="AA859" i="71"/>
  <c r="Z859" i="71"/>
  <c r="AC858" i="71"/>
  <c r="AB858" i="71"/>
  <c r="AA858" i="71"/>
  <c r="Z858" i="71"/>
  <c r="AC857" i="71"/>
  <c r="AB857" i="71"/>
  <c r="AA857" i="71"/>
  <c r="Z857" i="71"/>
  <c r="AC856" i="71"/>
  <c r="AB856" i="71"/>
  <c r="AA856" i="71"/>
  <c r="Z856" i="71"/>
  <c r="AC855" i="71"/>
  <c r="AB855" i="71"/>
  <c r="AA855" i="71"/>
  <c r="Z855" i="71"/>
  <c r="AC854" i="71"/>
  <c r="AB854" i="71"/>
  <c r="AA854" i="71"/>
  <c r="Z854" i="71"/>
  <c r="AC853" i="71"/>
  <c r="AB853" i="71"/>
  <c r="AA853" i="71"/>
  <c r="Z853" i="71"/>
  <c r="AC852" i="71"/>
  <c r="AB852" i="71"/>
  <c r="AA852" i="71"/>
  <c r="Z852" i="71"/>
  <c r="AC851" i="71"/>
  <c r="AB851" i="71"/>
  <c r="AA851" i="71"/>
  <c r="Z851" i="71"/>
  <c r="AC850" i="71"/>
  <c r="AB850" i="71"/>
  <c r="AA850" i="71"/>
  <c r="Z850" i="71"/>
  <c r="AC849" i="71"/>
  <c r="AB849" i="71"/>
  <c r="AA849" i="71"/>
  <c r="Z849" i="71"/>
  <c r="AC848" i="71"/>
  <c r="AB848" i="71"/>
  <c r="AA848" i="71"/>
  <c r="Z848" i="71"/>
  <c r="AC847" i="71"/>
  <c r="AB847" i="71"/>
  <c r="AA847" i="71"/>
  <c r="Z847" i="71"/>
  <c r="AC846" i="71"/>
  <c r="AB846" i="71"/>
  <c r="AA846" i="71"/>
  <c r="Z846" i="71"/>
  <c r="AC845" i="71"/>
  <c r="AB845" i="71"/>
  <c r="AA845" i="71"/>
  <c r="Z845" i="71"/>
  <c r="AC844" i="71"/>
  <c r="AB844" i="71"/>
  <c r="AA844" i="71"/>
  <c r="Z844" i="71"/>
  <c r="AC843" i="71"/>
  <c r="AB843" i="71"/>
  <c r="AA843" i="71"/>
  <c r="Z843" i="71"/>
  <c r="AC842" i="71"/>
  <c r="AB842" i="71"/>
  <c r="AA842" i="71"/>
  <c r="Z842" i="71"/>
  <c r="AC841" i="71"/>
  <c r="AB841" i="71"/>
  <c r="AA841" i="71"/>
  <c r="Z841" i="71"/>
  <c r="AC840" i="71"/>
  <c r="AB840" i="71"/>
  <c r="AA840" i="71"/>
  <c r="Z840" i="71"/>
  <c r="AC839" i="71"/>
  <c r="AB839" i="71"/>
  <c r="AA839" i="71"/>
  <c r="Z839" i="71"/>
  <c r="AC838" i="71"/>
  <c r="AB838" i="71"/>
  <c r="AA838" i="71"/>
  <c r="Z838" i="71"/>
  <c r="AC837" i="71"/>
  <c r="AB837" i="71"/>
  <c r="AA837" i="71"/>
  <c r="Z837" i="71"/>
  <c r="AC836" i="71"/>
  <c r="AB836" i="71"/>
  <c r="AA836" i="71"/>
  <c r="Z836" i="71"/>
  <c r="AC835" i="71"/>
  <c r="AB835" i="71"/>
  <c r="AA835" i="71"/>
  <c r="Z835" i="71"/>
  <c r="AC834" i="71"/>
  <c r="AB834" i="71"/>
  <c r="AA834" i="71"/>
  <c r="Z834" i="71"/>
  <c r="AC833" i="71"/>
  <c r="AB833" i="71"/>
  <c r="AA833" i="71"/>
  <c r="Z833" i="71"/>
  <c r="AC832" i="71"/>
  <c r="AB832" i="71"/>
  <c r="AA832" i="71"/>
  <c r="Z832" i="71"/>
  <c r="AC831" i="71"/>
  <c r="AB831" i="71"/>
  <c r="AA831" i="71"/>
  <c r="Z831" i="71"/>
  <c r="AC830" i="71"/>
  <c r="AB830" i="71"/>
  <c r="AA830" i="71"/>
  <c r="Z830" i="71"/>
  <c r="AC829" i="71"/>
  <c r="AB829" i="71"/>
  <c r="AA829" i="71"/>
  <c r="Z829" i="71"/>
  <c r="AC828" i="71"/>
  <c r="AB828" i="71"/>
  <c r="AA828" i="71"/>
  <c r="Z828" i="71"/>
  <c r="AC827" i="71"/>
  <c r="AB827" i="71"/>
  <c r="AA827" i="71"/>
  <c r="Z827" i="71"/>
  <c r="AC826" i="71"/>
  <c r="AB826" i="71"/>
  <c r="AA826" i="71"/>
  <c r="Z826" i="71"/>
  <c r="AC724" i="71"/>
  <c r="AB724" i="71"/>
  <c r="AA724" i="71"/>
  <c r="Z724" i="71"/>
  <c r="AC824" i="71"/>
  <c r="AB824" i="71"/>
  <c r="AA824" i="71"/>
  <c r="Z824" i="71"/>
  <c r="AC823" i="71"/>
  <c r="AB823" i="71"/>
  <c r="AA823" i="71"/>
  <c r="Z823" i="71"/>
  <c r="AC822" i="71"/>
  <c r="AB822" i="71"/>
  <c r="AA822" i="71"/>
  <c r="Z822" i="71"/>
  <c r="AC821" i="71"/>
  <c r="AB821" i="71"/>
  <c r="AA821" i="71"/>
  <c r="Z821" i="71"/>
  <c r="AC820" i="71"/>
  <c r="AB820" i="71"/>
  <c r="AA820" i="71"/>
  <c r="Z820" i="71"/>
  <c r="AC819" i="71"/>
  <c r="AB819" i="71"/>
  <c r="AA819" i="71"/>
  <c r="Z819" i="71"/>
  <c r="AC818" i="71"/>
  <c r="AB818" i="71"/>
  <c r="AA818" i="71"/>
  <c r="Z818" i="71"/>
  <c r="AC817" i="71"/>
  <c r="AB817" i="71"/>
  <c r="AA817" i="71"/>
  <c r="Z817" i="71"/>
  <c r="AC816" i="71"/>
  <c r="AB816" i="71"/>
  <c r="AA816" i="71"/>
  <c r="Z816" i="71"/>
  <c r="AC815" i="71"/>
  <c r="AB815" i="71"/>
  <c r="AA815" i="71"/>
  <c r="Z815" i="71"/>
  <c r="AC814" i="71"/>
  <c r="AB814" i="71"/>
  <c r="AA814" i="71"/>
  <c r="Z814" i="71"/>
  <c r="AC813" i="71"/>
  <c r="AB813" i="71"/>
  <c r="AA813" i="71"/>
  <c r="Z813" i="71"/>
  <c r="AC812" i="71"/>
  <c r="AB812" i="71"/>
  <c r="AA812" i="71"/>
  <c r="Z812" i="71"/>
  <c r="AC811" i="71"/>
  <c r="AB811" i="71"/>
  <c r="AA811" i="71"/>
  <c r="Z811" i="71"/>
  <c r="AC810" i="71"/>
  <c r="AB810" i="71"/>
  <c r="AA810" i="71"/>
  <c r="Z810" i="71"/>
  <c r="AC809" i="71"/>
  <c r="AB809" i="71"/>
  <c r="AA809" i="71"/>
  <c r="Z809" i="71"/>
  <c r="AC808" i="71"/>
  <c r="AB808" i="71"/>
  <c r="AA808" i="71"/>
  <c r="Z808" i="71"/>
  <c r="AC807" i="71"/>
  <c r="AB807" i="71"/>
  <c r="AA807" i="71"/>
  <c r="Z807" i="71"/>
  <c r="AC806" i="71"/>
  <c r="AB806" i="71"/>
  <c r="AA806" i="71"/>
  <c r="Z806" i="71"/>
  <c r="AC805" i="71"/>
  <c r="AB805" i="71"/>
  <c r="AA805" i="71"/>
  <c r="Z805" i="71"/>
  <c r="AC804" i="71"/>
  <c r="AB804" i="71"/>
  <c r="AA804" i="71"/>
  <c r="Z804" i="71"/>
  <c r="AC803" i="71"/>
  <c r="AB803" i="71"/>
  <c r="AA803" i="71"/>
  <c r="Z803" i="71"/>
  <c r="AC802" i="71"/>
  <c r="AB802" i="71"/>
  <c r="AA802" i="71"/>
  <c r="Z802" i="71"/>
  <c r="AC801" i="71"/>
  <c r="AB801" i="71"/>
  <c r="AA801" i="71"/>
  <c r="Z801" i="71"/>
  <c r="AC800" i="71"/>
  <c r="AB800" i="71"/>
  <c r="AA800" i="71"/>
  <c r="Z800" i="71"/>
  <c r="AC799" i="71"/>
  <c r="AB799" i="71"/>
  <c r="AA799" i="71"/>
  <c r="Z799" i="71"/>
  <c r="AC798" i="71"/>
  <c r="AB798" i="71"/>
  <c r="AA798" i="71"/>
  <c r="Z798" i="71"/>
  <c r="AC797" i="71"/>
  <c r="AB797" i="71"/>
  <c r="AA797" i="71"/>
  <c r="Z797" i="71"/>
  <c r="AC796" i="71"/>
  <c r="AB796" i="71"/>
  <c r="AA796" i="71"/>
  <c r="Z796" i="71"/>
  <c r="AC795" i="71"/>
  <c r="AB795" i="71"/>
  <c r="AA795" i="71"/>
  <c r="Z795" i="71"/>
  <c r="AC794" i="71"/>
  <c r="AB794" i="71"/>
  <c r="AA794" i="71"/>
  <c r="Z794" i="71"/>
  <c r="AC793" i="71"/>
  <c r="AB793" i="71"/>
  <c r="AA793" i="71"/>
  <c r="Z793" i="71"/>
  <c r="AC792" i="71"/>
  <c r="AB792" i="71"/>
  <c r="AA792" i="71"/>
  <c r="Z792" i="71"/>
  <c r="AC791" i="71"/>
  <c r="AB791" i="71"/>
  <c r="AA791" i="71"/>
  <c r="Z791" i="71"/>
  <c r="AC790" i="71"/>
  <c r="AB790" i="71"/>
  <c r="AA790" i="71"/>
  <c r="Z790" i="71"/>
  <c r="AC789" i="71"/>
  <c r="AB789" i="71"/>
  <c r="AA789" i="71"/>
  <c r="Z789" i="71"/>
  <c r="AC788" i="71"/>
  <c r="AB788" i="71"/>
  <c r="AA788" i="71"/>
  <c r="Z788" i="71"/>
  <c r="AC787" i="71"/>
  <c r="AB787" i="71"/>
  <c r="AA787" i="71"/>
  <c r="Z787" i="71"/>
  <c r="AC786" i="71"/>
  <c r="AB786" i="71"/>
  <c r="AA786" i="71"/>
  <c r="Z786" i="71"/>
  <c r="AC785" i="71"/>
  <c r="AB785" i="71"/>
  <c r="AA785" i="71"/>
  <c r="Z785" i="71"/>
  <c r="AC784" i="71"/>
  <c r="AB784" i="71"/>
  <c r="AA784" i="71"/>
  <c r="Z784" i="71"/>
  <c r="AC783" i="71"/>
  <c r="AB783" i="71"/>
  <c r="AA783" i="71"/>
  <c r="Z783" i="71"/>
  <c r="AC782" i="71"/>
  <c r="AB782" i="71"/>
  <c r="AA782" i="71"/>
  <c r="Z782" i="71"/>
  <c r="AC781" i="71"/>
  <c r="AB781" i="71"/>
  <c r="AA781" i="71"/>
  <c r="Z781" i="71"/>
  <c r="AC780" i="71"/>
  <c r="AB780" i="71"/>
  <c r="AA780" i="71"/>
  <c r="Z780" i="71"/>
  <c r="AC779" i="71"/>
  <c r="AB779" i="71"/>
  <c r="AA779" i="71"/>
  <c r="Z779" i="71"/>
  <c r="AC778" i="71"/>
  <c r="AB778" i="71"/>
  <c r="AA778" i="71"/>
  <c r="Z778" i="71"/>
  <c r="AC777" i="71"/>
  <c r="AB777" i="71"/>
  <c r="AA777" i="71"/>
  <c r="Z777" i="71"/>
  <c r="AC776" i="71"/>
  <c r="AB776" i="71"/>
  <c r="AA776" i="71"/>
  <c r="Z776" i="71"/>
  <c r="AC775" i="71"/>
  <c r="AB775" i="71"/>
  <c r="AA775" i="71"/>
  <c r="Z775" i="71"/>
  <c r="AC774" i="71"/>
  <c r="AB774" i="71"/>
  <c r="AA774" i="71"/>
  <c r="Z774" i="71"/>
  <c r="AC773" i="71"/>
  <c r="AB773" i="71"/>
  <c r="AA773" i="71"/>
  <c r="Z773" i="71"/>
  <c r="AC699" i="71"/>
  <c r="AB699" i="71"/>
  <c r="AA699" i="71"/>
  <c r="Z699" i="71"/>
  <c r="AC771" i="71"/>
  <c r="AB771" i="71"/>
  <c r="AA771" i="71"/>
  <c r="Z771" i="71"/>
  <c r="AC770" i="71"/>
  <c r="AB770" i="71"/>
  <c r="AA770" i="71"/>
  <c r="Z770" i="71"/>
  <c r="AC769" i="71"/>
  <c r="AB769" i="71"/>
  <c r="AA769" i="71"/>
  <c r="Z769" i="71"/>
  <c r="AC768" i="71"/>
  <c r="AB768" i="71"/>
  <c r="AA768" i="71"/>
  <c r="Z768" i="71"/>
  <c r="AC767" i="71"/>
  <c r="AB767" i="71"/>
  <c r="AA767" i="71"/>
  <c r="Z767" i="71"/>
  <c r="AC766" i="71"/>
  <c r="AB766" i="71"/>
  <c r="AA766" i="71"/>
  <c r="Z766" i="71"/>
  <c r="AC765" i="71"/>
  <c r="AB765" i="71"/>
  <c r="AA765" i="71"/>
  <c r="Z765" i="71"/>
  <c r="AC764" i="71"/>
  <c r="AB764" i="71"/>
  <c r="AA764" i="71"/>
  <c r="Z764" i="71"/>
  <c r="AC763" i="71"/>
  <c r="AB763" i="71"/>
  <c r="AA763" i="71"/>
  <c r="Z763" i="71"/>
  <c r="AC762" i="71"/>
  <c r="AB762" i="71"/>
  <c r="AA762" i="71"/>
  <c r="Z762" i="71"/>
  <c r="AC761" i="71"/>
  <c r="AB761" i="71"/>
  <c r="AA761" i="71"/>
  <c r="Z761" i="71"/>
  <c r="AC760" i="71"/>
  <c r="AB760" i="71"/>
  <c r="AA760" i="71"/>
  <c r="Z760" i="71"/>
  <c r="AC759" i="71"/>
  <c r="AB759" i="71"/>
  <c r="AA759" i="71"/>
  <c r="Z759" i="71"/>
  <c r="AC758" i="71"/>
  <c r="AB758" i="71"/>
  <c r="AA758" i="71"/>
  <c r="Z758" i="71"/>
  <c r="AC757" i="71"/>
  <c r="AB757" i="71"/>
  <c r="AA757" i="71"/>
  <c r="Z757" i="71"/>
  <c r="AC756" i="71"/>
  <c r="AB756" i="71"/>
  <c r="AA756" i="71"/>
  <c r="Z756" i="71"/>
  <c r="AC755" i="71"/>
  <c r="AB755" i="71"/>
  <c r="AA755" i="71"/>
  <c r="Z755" i="71"/>
  <c r="AC754" i="71"/>
  <c r="AB754" i="71"/>
  <c r="AA754" i="71"/>
  <c r="Z754" i="71"/>
  <c r="AC753" i="71"/>
  <c r="AB753" i="71"/>
  <c r="AA753" i="71"/>
  <c r="Z753" i="71"/>
  <c r="AC752" i="71"/>
  <c r="AB752" i="71"/>
  <c r="AA752" i="71"/>
  <c r="Z752" i="71"/>
  <c r="AC751" i="71"/>
  <c r="AB751" i="71"/>
  <c r="AA751" i="71"/>
  <c r="Z751" i="71"/>
  <c r="AC750" i="71"/>
  <c r="AB750" i="71"/>
  <c r="AA750" i="71"/>
  <c r="Z750" i="71"/>
  <c r="AC749" i="71"/>
  <c r="AB749" i="71"/>
  <c r="AA749" i="71"/>
  <c r="Z749" i="71"/>
  <c r="AC748" i="71"/>
  <c r="AB748" i="71"/>
  <c r="AA748" i="71"/>
  <c r="Z748" i="71"/>
  <c r="AC747" i="71"/>
  <c r="AB747" i="71"/>
  <c r="AA747" i="71"/>
  <c r="Z747" i="71"/>
  <c r="AC746" i="71"/>
  <c r="AB746" i="71"/>
  <c r="AA746" i="71"/>
  <c r="Z746" i="71"/>
  <c r="AC745" i="71"/>
  <c r="AB745" i="71"/>
  <c r="AA745" i="71"/>
  <c r="Z745" i="71"/>
  <c r="AC744" i="71"/>
  <c r="AB744" i="71"/>
  <c r="AA744" i="71"/>
  <c r="Z744" i="71"/>
  <c r="AC743" i="71"/>
  <c r="AB743" i="71"/>
  <c r="AA743" i="71"/>
  <c r="Z743" i="71"/>
  <c r="AC742" i="71"/>
  <c r="AB742" i="71"/>
  <c r="AA742" i="71"/>
  <c r="Z742" i="71"/>
  <c r="AC741" i="71"/>
  <c r="AB741" i="71"/>
  <c r="AA741" i="71"/>
  <c r="Z741" i="71"/>
  <c r="AC740" i="71"/>
  <c r="AB740" i="71"/>
  <c r="AA740" i="71"/>
  <c r="Z740" i="71"/>
  <c r="AC739" i="71"/>
  <c r="AB739" i="71"/>
  <c r="AA739" i="71"/>
  <c r="Z739" i="71"/>
  <c r="AC738" i="71"/>
  <c r="AB738" i="71"/>
  <c r="AA738" i="71"/>
  <c r="Z738" i="71"/>
  <c r="AC737" i="71"/>
  <c r="AB737" i="71"/>
  <c r="AA737" i="71"/>
  <c r="Z737" i="71"/>
  <c r="AC736" i="71"/>
  <c r="AB736" i="71"/>
  <c r="AA736" i="71"/>
  <c r="Z736" i="71"/>
  <c r="AC735" i="71"/>
  <c r="AB735" i="71"/>
  <c r="AA735" i="71"/>
  <c r="Z735" i="71"/>
  <c r="AC734" i="71"/>
  <c r="AB734" i="71"/>
  <c r="AA734" i="71"/>
  <c r="Z734" i="71"/>
  <c r="AC733" i="71"/>
  <c r="AB733" i="71"/>
  <c r="AA733" i="71"/>
  <c r="Z733" i="71"/>
  <c r="AC732" i="71"/>
  <c r="AB732" i="71"/>
  <c r="AA732" i="71"/>
  <c r="Z732" i="71"/>
  <c r="AC731" i="71"/>
  <c r="AB731" i="71"/>
  <c r="AA731" i="71"/>
  <c r="Z731" i="71"/>
  <c r="AC730" i="71"/>
  <c r="AB730" i="71"/>
  <c r="AA730" i="71"/>
  <c r="Z730" i="71"/>
  <c r="AC729" i="71"/>
  <c r="AB729" i="71"/>
  <c r="AA729" i="71"/>
  <c r="Z729" i="71"/>
  <c r="AC728" i="71"/>
  <c r="AB728" i="71"/>
  <c r="AA728" i="71"/>
  <c r="Z728" i="71"/>
  <c r="AC727" i="71"/>
  <c r="AB727" i="71"/>
  <c r="AA727" i="71"/>
  <c r="Z727" i="71"/>
  <c r="AC726" i="71"/>
  <c r="AB726" i="71"/>
  <c r="AA726" i="71"/>
  <c r="Z726" i="71"/>
  <c r="AC725" i="71"/>
  <c r="AB725" i="71"/>
  <c r="AA725" i="71"/>
  <c r="Z725" i="71"/>
  <c r="AC625" i="71"/>
  <c r="AB625" i="71"/>
  <c r="AA625" i="71"/>
  <c r="Z625" i="71"/>
  <c r="AC723" i="71"/>
  <c r="AB723" i="71"/>
  <c r="AA723" i="71"/>
  <c r="Z723" i="71"/>
  <c r="AC722" i="71"/>
  <c r="AB722" i="71"/>
  <c r="AA722" i="71"/>
  <c r="Z722" i="71"/>
  <c r="AC721" i="71"/>
  <c r="AB721" i="71"/>
  <c r="AA721" i="71"/>
  <c r="Z721" i="71"/>
  <c r="AC720" i="71"/>
  <c r="AB720" i="71"/>
  <c r="AA720" i="71"/>
  <c r="Z720" i="71"/>
  <c r="AC719" i="71"/>
  <c r="AB719" i="71"/>
  <c r="AA719" i="71"/>
  <c r="Z719" i="71"/>
  <c r="AC718" i="71"/>
  <c r="AB718" i="71"/>
  <c r="AA718" i="71"/>
  <c r="Z718" i="71"/>
  <c r="AC717" i="71"/>
  <c r="AB717" i="71"/>
  <c r="AA717" i="71"/>
  <c r="Z717" i="71"/>
  <c r="AC716" i="71"/>
  <c r="AB716" i="71"/>
  <c r="AA716" i="71"/>
  <c r="Z716" i="71"/>
  <c r="AC715" i="71"/>
  <c r="AB715" i="71"/>
  <c r="AA715" i="71"/>
  <c r="Z715" i="71"/>
  <c r="AC714" i="71"/>
  <c r="AB714" i="71"/>
  <c r="AA714" i="71"/>
  <c r="Z714" i="71"/>
  <c r="AC713" i="71"/>
  <c r="AB713" i="71"/>
  <c r="AA713" i="71"/>
  <c r="Z713" i="71"/>
  <c r="AC712" i="71"/>
  <c r="AB712" i="71"/>
  <c r="AA712" i="71"/>
  <c r="Z712" i="71"/>
  <c r="AC711" i="71"/>
  <c r="AB711" i="71"/>
  <c r="AA711" i="71"/>
  <c r="Z711" i="71"/>
  <c r="AC710" i="71"/>
  <c r="AB710" i="71"/>
  <c r="AA710" i="71"/>
  <c r="Z710" i="71"/>
  <c r="AC709" i="71"/>
  <c r="AB709" i="71"/>
  <c r="AA709" i="71"/>
  <c r="Z709" i="71"/>
  <c r="AC708" i="71"/>
  <c r="AB708" i="71"/>
  <c r="AA708" i="71"/>
  <c r="Z708" i="71"/>
  <c r="AC707" i="71"/>
  <c r="AB707" i="71"/>
  <c r="AA707" i="71"/>
  <c r="Z707" i="71"/>
  <c r="AC706" i="71"/>
  <c r="AB706" i="71"/>
  <c r="AA706" i="71"/>
  <c r="Z706" i="71"/>
  <c r="AC705" i="71"/>
  <c r="AB705" i="71"/>
  <c r="AA705" i="71"/>
  <c r="Z705" i="71"/>
  <c r="AC704" i="71"/>
  <c r="AB704" i="71"/>
  <c r="AA704" i="71"/>
  <c r="Z704" i="71"/>
  <c r="AC703" i="71"/>
  <c r="AB703" i="71"/>
  <c r="AA703" i="71"/>
  <c r="Z703" i="71"/>
  <c r="AC702" i="71"/>
  <c r="AB702" i="71"/>
  <c r="AA702" i="71"/>
  <c r="Z702" i="71"/>
  <c r="AC701" i="71"/>
  <c r="AB701" i="71"/>
  <c r="AA701" i="71"/>
  <c r="Z701" i="71"/>
  <c r="AC700" i="71"/>
  <c r="AB700" i="71"/>
  <c r="AA700" i="71"/>
  <c r="Z700" i="71"/>
  <c r="AC646" i="71"/>
  <c r="AB646" i="71"/>
  <c r="AA646" i="71"/>
  <c r="Z646" i="71"/>
  <c r="AC698" i="71"/>
  <c r="AB698" i="71"/>
  <c r="AA698" i="71"/>
  <c r="Z698" i="71"/>
  <c r="AC697" i="71"/>
  <c r="AB697" i="71"/>
  <c r="AA697" i="71"/>
  <c r="Z697" i="71"/>
  <c r="AC696" i="71"/>
  <c r="AB696" i="71"/>
  <c r="AA696" i="71"/>
  <c r="Z696" i="71"/>
  <c r="AC695" i="71"/>
  <c r="AB695" i="71"/>
  <c r="AA695" i="71"/>
  <c r="Z695" i="71"/>
  <c r="AC694" i="71"/>
  <c r="AB694" i="71"/>
  <c r="AA694" i="71"/>
  <c r="Z694" i="71"/>
  <c r="AC693" i="71"/>
  <c r="AB693" i="71"/>
  <c r="AA693" i="71"/>
  <c r="Z693" i="71"/>
  <c r="AC692" i="71"/>
  <c r="AB692" i="71"/>
  <c r="AA692" i="71"/>
  <c r="Z692" i="71"/>
  <c r="AC691" i="71"/>
  <c r="AB691" i="71"/>
  <c r="AA691" i="71"/>
  <c r="Z691" i="71"/>
  <c r="AC690" i="71"/>
  <c r="AB690" i="71"/>
  <c r="AA690" i="71"/>
  <c r="Z690" i="71"/>
  <c r="AC689" i="71"/>
  <c r="AB689" i="71"/>
  <c r="AA689" i="71"/>
  <c r="Z689" i="71"/>
  <c r="AC688" i="71"/>
  <c r="AB688" i="71"/>
  <c r="AA688" i="71"/>
  <c r="Z688" i="71"/>
  <c r="AC687" i="71"/>
  <c r="AB687" i="71"/>
  <c r="AA687" i="71"/>
  <c r="Z687" i="71"/>
  <c r="AC686" i="71"/>
  <c r="AB686" i="71"/>
  <c r="AA686" i="71"/>
  <c r="Z686" i="71"/>
  <c r="AC685" i="71"/>
  <c r="AB685" i="71"/>
  <c r="AA685" i="71"/>
  <c r="Z685" i="71"/>
  <c r="AC684" i="71"/>
  <c r="AB684" i="71"/>
  <c r="AA684" i="71"/>
  <c r="Z684" i="71"/>
  <c r="AC683" i="71"/>
  <c r="AB683" i="71"/>
  <c r="AA683" i="71"/>
  <c r="Z683" i="71"/>
  <c r="AC682" i="71"/>
  <c r="AB682" i="71"/>
  <c r="AA682" i="71"/>
  <c r="Z682" i="71"/>
  <c r="AC681" i="71"/>
  <c r="AB681" i="71"/>
  <c r="AA681" i="71"/>
  <c r="Z681" i="71"/>
  <c r="AC680" i="71"/>
  <c r="AB680" i="71"/>
  <c r="AA680" i="71"/>
  <c r="Z680" i="71"/>
  <c r="AC679" i="71"/>
  <c r="AB679" i="71"/>
  <c r="AA679" i="71"/>
  <c r="Z679" i="71"/>
  <c r="AC678" i="71"/>
  <c r="AB678" i="71"/>
  <c r="AA678" i="71"/>
  <c r="Z678" i="71"/>
  <c r="AC677" i="71"/>
  <c r="AB677" i="71"/>
  <c r="AA677" i="71"/>
  <c r="Z677" i="71"/>
  <c r="AC676" i="71"/>
  <c r="AB676" i="71"/>
  <c r="AA676" i="71"/>
  <c r="Z676" i="71"/>
  <c r="AC534" i="71"/>
  <c r="AB534" i="71"/>
  <c r="AA534" i="71"/>
  <c r="Z534" i="71"/>
  <c r="AC674" i="71"/>
  <c r="AB674" i="71"/>
  <c r="AA674" i="71"/>
  <c r="Z674" i="71"/>
  <c r="AC673" i="71"/>
  <c r="AB673" i="71"/>
  <c r="AA673" i="71"/>
  <c r="Z673" i="71"/>
  <c r="AC672" i="71"/>
  <c r="AB672" i="71"/>
  <c r="AA672" i="71"/>
  <c r="Z672" i="71"/>
  <c r="AC671" i="71"/>
  <c r="AB671" i="71"/>
  <c r="AA671" i="71"/>
  <c r="Z671" i="71"/>
  <c r="AC670" i="71"/>
  <c r="AB670" i="71"/>
  <c r="AA670" i="71"/>
  <c r="Z670" i="71"/>
  <c r="AC669" i="71"/>
  <c r="AB669" i="71"/>
  <c r="AA669" i="71"/>
  <c r="Z669" i="71"/>
  <c r="AC668" i="71"/>
  <c r="AB668" i="71"/>
  <c r="AA668" i="71"/>
  <c r="Z668" i="71"/>
  <c r="AC667" i="71"/>
  <c r="AB667" i="71"/>
  <c r="AA667" i="71"/>
  <c r="Z667" i="71"/>
  <c r="AC666" i="71"/>
  <c r="AB666" i="71"/>
  <c r="AA666" i="71"/>
  <c r="Z666" i="71"/>
  <c r="AC665" i="71"/>
  <c r="AB665" i="71"/>
  <c r="AA665" i="71"/>
  <c r="Z665" i="71"/>
  <c r="AC664" i="71"/>
  <c r="AB664" i="71"/>
  <c r="AA664" i="71"/>
  <c r="Z664" i="71"/>
  <c r="AC663" i="71"/>
  <c r="AB663" i="71"/>
  <c r="AA663" i="71"/>
  <c r="Z663" i="71"/>
  <c r="AC662" i="71"/>
  <c r="AB662" i="71"/>
  <c r="AA662" i="71"/>
  <c r="Z662" i="71"/>
  <c r="AC661" i="71"/>
  <c r="AB661" i="71"/>
  <c r="AA661" i="71"/>
  <c r="Z661" i="71"/>
  <c r="AC660" i="71"/>
  <c r="AB660" i="71"/>
  <c r="AA660" i="71"/>
  <c r="Z660" i="71"/>
  <c r="AC659" i="71"/>
  <c r="AB659" i="71"/>
  <c r="AA659" i="71"/>
  <c r="Z659" i="71"/>
  <c r="AC658" i="71"/>
  <c r="AB658" i="71"/>
  <c r="AA658" i="71"/>
  <c r="Z658" i="71"/>
  <c r="AC657" i="71"/>
  <c r="AB657" i="71"/>
  <c r="AA657" i="71"/>
  <c r="Z657" i="71"/>
  <c r="AC656" i="71"/>
  <c r="AB656" i="71"/>
  <c r="AA656" i="71"/>
  <c r="Z656" i="71"/>
  <c r="AC655" i="71"/>
  <c r="AB655" i="71"/>
  <c r="AA655" i="71"/>
  <c r="Z655" i="71"/>
  <c r="AC654" i="71"/>
  <c r="AB654" i="71"/>
  <c r="AA654" i="71"/>
  <c r="Z654" i="71"/>
  <c r="AC653" i="71"/>
  <c r="AB653" i="71"/>
  <c r="AA653" i="71"/>
  <c r="Z653" i="71"/>
  <c r="AC652" i="71"/>
  <c r="AB652" i="71"/>
  <c r="AA652" i="71"/>
  <c r="Z652" i="71"/>
  <c r="AC651" i="71"/>
  <c r="AB651" i="71"/>
  <c r="AA651" i="71"/>
  <c r="Z651" i="71"/>
  <c r="AC650" i="71"/>
  <c r="AB650" i="71"/>
  <c r="AA650" i="71"/>
  <c r="Z650" i="71"/>
  <c r="AC649" i="71"/>
  <c r="AB649" i="71"/>
  <c r="AA649" i="71"/>
  <c r="Z649" i="71"/>
  <c r="AC648" i="71"/>
  <c r="AB648" i="71"/>
  <c r="AA648" i="71"/>
  <c r="Z648" i="71"/>
  <c r="AC825" i="71"/>
  <c r="AB825" i="71"/>
  <c r="AA825" i="71"/>
  <c r="Z825" i="71"/>
  <c r="AC647" i="71"/>
  <c r="AB647" i="71"/>
  <c r="AA647" i="71"/>
  <c r="Z647" i="71"/>
  <c r="AC645" i="71"/>
  <c r="AB645" i="71"/>
  <c r="AA645" i="71"/>
  <c r="Z645" i="71"/>
  <c r="AC644" i="71"/>
  <c r="AB644" i="71"/>
  <c r="AA644" i="71"/>
  <c r="Z644" i="71"/>
  <c r="AC643" i="71"/>
  <c r="AB643" i="71"/>
  <c r="AA643" i="71"/>
  <c r="Z643" i="71"/>
  <c r="AC642" i="71"/>
  <c r="AB642" i="71"/>
  <c r="AA642" i="71"/>
  <c r="Z642" i="71"/>
  <c r="AC641" i="71"/>
  <c r="AB641" i="71"/>
  <c r="AA641" i="71"/>
  <c r="Z641" i="71"/>
  <c r="AC640" i="71"/>
  <c r="AB640" i="71"/>
  <c r="AA640" i="71"/>
  <c r="Z640" i="71"/>
  <c r="AC639" i="71"/>
  <c r="AB639" i="71"/>
  <c r="AA639" i="71"/>
  <c r="Z639" i="71"/>
  <c r="AC638" i="71"/>
  <c r="AB638" i="71"/>
  <c r="AA638" i="71"/>
  <c r="Z638" i="71"/>
  <c r="AC637" i="71"/>
  <c r="AB637" i="71"/>
  <c r="AA637" i="71"/>
  <c r="Z637" i="71"/>
  <c r="AC636" i="71"/>
  <c r="AB636" i="71"/>
  <c r="AA636" i="71"/>
  <c r="Z636" i="71"/>
  <c r="AC635" i="71"/>
  <c r="AB635" i="71"/>
  <c r="AA635" i="71"/>
  <c r="Z635" i="71"/>
  <c r="AC634" i="71"/>
  <c r="AB634" i="71"/>
  <c r="AA634" i="71"/>
  <c r="Z634" i="71"/>
  <c r="AC633" i="71"/>
  <c r="AB633" i="71"/>
  <c r="AA633" i="71"/>
  <c r="Z633" i="71"/>
  <c r="AC632" i="71"/>
  <c r="AB632" i="71"/>
  <c r="AA632" i="71"/>
  <c r="Z632" i="71"/>
  <c r="AC631" i="71"/>
  <c r="AB631" i="71"/>
  <c r="AA631" i="71"/>
  <c r="Z631" i="71"/>
  <c r="AC630" i="71"/>
  <c r="AB630" i="71"/>
  <c r="AA630" i="71"/>
  <c r="Z630" i="71"/>
  <c r="AC629" i="71"/>
  <c r="AB629" i="71"/>
  <c r="AA629" i="71"/>
  <c r="Z629" i="71"/>
  <c r="AC628" i="71"/>
  <c r="AB628" i="71"/>
  <c r="AA628" i="71"/>
  <c r="Z628" i="71"/>
  <c r="AC627" i="71"/>
  <c r="AB627" i="71"/>
  <c r="AA627" i="71"/>
  <c r="Z627" i="71"/>
  <c r="AC626" i="71"/>
  <c r="AB626" i="71"/>
  <c r="AA626" i="71"/>
  <c r="Z626" i="71"/>
  <c r="AC464" i="71"/>
  <c r="AB464" i="71"/>
  <c r="AA464" i="71"/>
  <c r="Z464" i="71"/>
  <c r="M464" i="71"/>
  <c r="L464" i="71"/>
  <c r="K464" i="71"/>
  <c r="AC624" i="71"/>
  <c r="AB624" i="71"/>
  <c r="AA624" i="71"/>
  <c r="Z624" i="71"/>
  <c r="AC623" i="71"/>
  <c r="AB623" i="71"/>
  <c r="AA623" i="71"/>
  <c r="Z623" i="71"/>
  <c r="AC622" i="71"/>
  <c r="AB622" i="71"/>
  <c r="AA622" i="71"/>
  <c r="Z622" i="71"/>
  <c r="AC621" i="71"/>
  <c r="AB621" i="71"/>
  <c r="AA621" i="71"/>
  <c r="Z621" i="71"/>
  <c r="AC620" i="71"/>
  <c r="AB620" i="71"/>
  <c r="AA620" i="71"/>
  <c r="Z620" i="71"/>
  <c r="AC619" i="71"/>
  <c r="AB619" i="71"/>
  <c r="AA619" i="71"/>
  <c r="Z619" i="71"/>
  <c r="AC618" i="71"/>
  <c r="AB618" i="71"/>
  <c r="AA618" i="71"/>
  <c r="Z618" i="71"/>
  <c r="AC617" i="71"/>
  <c r="AB617" i="71"/>
  <c r="AA617" i="71"/>
  <c r="Z617" i="71"/>
  <c r="AC616" i="71"/>
  <c r="AB616" i="71"/>
  <c r="AA616" i="71"/>
  <c r="Z616" i="71"/>
  <c r="AC615" i="71"/>
  <c r="AB615" i="71"/>
  <c r="AA615" i="71"/>
  <c r="Z615" i="71"/>
  <c r="AC614" i="71"/>
  <c r="AB614" i="71"/>
  <c r="AA614" i="71"/>
  <c r="Z614" i="71"/>
  <c r="AC613" i="71"/>
  <c r="AB613" i="71"/>
  <c r="AA613" i="71"/>
  <c r="Z613" i="71"/>
  <c r="AC612" i="71"/>
  <c r="AB612" i="71"/>
  <c r="AA612" i="71"/>
  <c r="Z612" i="71"/>
  <c r="AC611" i="71"/>
  <c r="AB611" i="71"/>
  <c r="AA611" i="71"/>
  <c r="Z611" i="71"/>
  <c r="AC610" i="71"/>
  <c r="AB610" i="71"/>
  <c r="AA610" i="71"/>
  <c r="Z610" i="71"/>
  <c r="AC609" i="71"/>
  <c r="AB609" i="71"/>
  <c r="AA609" i="71"/>
  <c r="Z609" i="71"/>
  <c r="AC608" i="71"/>
  <c r="AB608" i="71"/>
  <c r="AA608" i="71"/>
  <c r="Z608" i="71"/>
  <c r="AC607" i="71"/>
  <c r="AB607" i="71"/>
  <c r="AA607" i="71"/>
  <c r="Z607" i="71"/>
  <c r="AC606" i="71"/>
  <c r="AB606" i="71"/>
  <c r="AA606" i="71"/>
  <c r="Z606" i="71"/>
  <c r="AC605" i="71"/>
  <c r="AB605" i="71"/>
  <c r="AA605" i="71"/>
  <c r="Z605" i="71"/>
  <c r="AC604" i="71"/>
  <c r="AB604" i="71"/>
  <c r="AA604" i="71"/>
  <c r="Z604" i="71"/>
  <c r="AC603" i="71"/>
  <c r="AB603" i="71"/>
  <c r="AA603" i="71"/>
  <c r="Z603" i="71"/>
  <c r="AC602" i="71"/>
  <c r="AB602" i="71"/>
  <c r="AA602" i="71"/>
  <c r="Z602" i="71"/>
  <c r="AC601" i="71"/>
  <c r="AB601" i="71"/>
  <c r="AA601" i="71"/>
  <c r="Z601" i="71"/>
  <c r="AC600" i="71"/>
  <c r="AB600" i="71"/>
  <c r="AA600" i="71"/>
  <c r="Z600" i="71"/>
  <c r="AC599" i="71"/>
  <c r="AB599" i="71"/>
  <c r="AA599" i="71"/>
  <c r="Z599" i="71"/>
  <c r="AC598" i="71"/>
  <c r="AB598" i="71"/>
  <c r="AA598" i="71"/>
  <c r="Z598" i="71"/>
  <c r="AC597" i="71"/>
  <c r="AB597" i="71"/>
  <c r="AA597" i="71"/>
  <c r="Z597" i="71"/>
  <c r="AC596" i="71"/>
  <c r="AB596" i="71"/>
  <c r="AA596" i="71"/>
  <c r="Z596" i="71"/>
  <c r="AC595" i="71"/>
  <c r="AB595" i="71"/>
  <c r="AA595" i="71"/>
  <c r="Z595" i="71"/>
  <c r="AC594" i="71"/>
  <c r="AB594" i="71"/>
  <c r="AA594" i="71"/>
  <c r="Z594" i="71"/>
  <c r="AC593" i="71"/>
  <c r="AB593" i="71"/>
  <c r="AA593" i="71"/>
  <c r="Z593" i="71"/>
  <c r="AC592" i="71"/>
  <c r="AB592" i="71"/>
  <c r="AA592" i="71"/>
  <c r="Z592" i="71"/>
  <c r="AC591" i="71"/>
  <c r="AB591" i="71"/>
  <c r="AA591" i="71"/>
  <c r="Z591" i="71"/>
  <c r="AC590" i="71"/>
  <c r="AB590" i="71"/>
  <c r="AA590" i="71"/>
  <c r="Z590" i="71"/>
  <c r="AC589" i="71"/>
  <c r="AB589" i="71"/>
  <c r="AA589" i="71"/>
  <c r="Z589" i="71"/>
  <c r="AC588" i="71"/>
  <c r="AB588" i="71"/>
  <c r="AA588" i="71"/>
  <c r="Z588" i="71"/>
  <c r="AC587" i="71"/>
  <c r="AB587" i="71"/>
  <c r="AA587" i="71"/>
  <c r="Z587" i="71"/>
  <c r="AC586" i="71"/>
  <c r="AB586" i="71"/>
  <c r="AA586" i="71"/>
  <c r="Z586" i="71"/>
  <c r="AC585" i="71"/>
  <c r="AB585" i="71"/>
  <c r="AA585" i="71"/>
  <c r="Z585" i="71"/>
  <c r="AC584" i="71"/>
  <c r="AB584" i="71"/>
  <c r="AA584" i="71"/>
  <c r="Z584" i="71"/>
  <c r="AC583" i="71"/>
  <c r="AB583" i="71"/>
  <c r="AA583" i="71"/>
  <c r="Z583" i="71"/>
  <c r="AC582" i="71"/>
  <c r="AB582" i="71"/>
  <c r="AA582" i="71"/>
  <c r="Z582" i="71"/>
  <c r="AC581" i="71"/>
  <c r="AB581" i="71"/>
  <c r="AA581" i="71"/>
  <c r="Z581" i="71"/>
  <c r="AC580" i="71"/>
  <c r="AB580" i="71"/>
  <c r="AA580" i="71"/>
  <c r="Z580" i="71"/>
  <c r="AC579" i="71"/>
  <c r="AB579" i="71"/>
  <c r="AA579" i="71"/>
  <c r="Z579" i="71"/>
  <c r="AC578" i="71"/>
  <c r="AB578" i="71"/>
  <c r="AA578" i="71"/>
  <c r="Z578" i="71"/>
  <c r="AC577" i="71"/>
  <c r="AB577" i="71"/>
  <c r="AA577" i="71"/>
  <c r="Z577" i="71"/>
  <c r="AC576" i="71"/>
  <c r="AB576" i="71"/>
  <c r="AA576" i="71"/>
  <c r="Z576" i="71"/>
  <c r="M576" i="71"/>
  <c r="L576" i="71"/>
  <c r="K576" i="71"/>
  <c r="AC575" i="71"/>
  <c r="AB575" i="71"/>
  <c r="AA575" i="71"/>
  <c r="Z575" i="71"/>
  <c r="AC574" i="71"/>
  <c r="AB574" i="71"/>
  <c r="AA574" i="71"/>
  <c r="Z574" i="71"/>
  <c r="AC573" i="71"/>
  <c r="AB573" i="71"/>
  <c r="AA573" i="71"/>
  <c r="Z573" i="71"/>
  <c r="AC572" i="71"/>
  <c r="AB572" i="71"/>
  <c r="AA572" i="71"/>
  <c r="Z572" i="71"/>
  <c r="AC571" i="71"/>
  <c r="AB571" i="71"/>
  <c r="AA571" i="71"/>
  <c r="Z571" i="71"/>
  <c r="AC570" i="71"/>
  <c r="AB570" i="71"/>
  <c r="AA570" i="71"/>
  <c r="Z570" i="71"/>
  <c r="AC569" i="71"/>
  <c r="AB569" i="71"/>
  <c r="AA569" i="71"/>
  <c r="Z569" i="71"/>
  <c r="AC568" i="71"/>
  <c r="AB568" i="71"/>
  <c r="AA568" i="71"/>
  <c r="Z568" i="71"/>
  <c r="AC567" i="71"/>
  <c r="AB567" i="71"/>
  <c r="AA567" i="71"/>
  <c r="Z567" i="71"/>
  <c r="AC566" i="71"/>
  <c r="AB566" i="71"/>
  <c r="AA566" i="71"/>
  <c r="Z566" i="71"/>
  <c r="AC565" i="71"/>
  <c r="AB565" i="71"/>
  <c r="AA565" i="71"/>
  <c r="Z565" i="71"/>
  <c r="AC564" i="71"/>
  <c r="AB564" i="71"/>
  <c r="AA564" i="71"/>
  <c r="Z564" i="71"/>
  <c r="AC563" i="71"/>
  <c r="AB563" i="71"/>
  <c r="AA563" i="71"/>
  <c r="Z563" i="71"/>
  <c r="AC562" i="71"/>
  <c r="AB562" i="71"/>
  <c r="AA562" i="71"/>
  <c r="Z562" i="71"/>
  <c r="AC561" i="71"/>
  <c r="AB561" i="71"/>
  <c r="AA561" i="71"/>
  <c r="Z561" i="71"/>
  <c r="AC560" i="71"/>
  <c r="AB560" i="71"/>
  <c r="AA560" i="71"/>
  <c r="Z560" i="71"/>
  <c r="AC559" i="71"/>
  <c r="AB559" i="71"/>
  <c r="AA559" i="71"/>
  <c r="Z559" i="71"/>
  <c r="AC558" i="71"/>
  <c r="AB558" i="71"/>
  <c r="AA558" i="71"/>
  <c r="Z558" i="71"/>
  <c r="AC557" i="71"/>
  <c r="AB557" i="71"/>
  <c r="AA557" i="71"/>
  <c r="Z557" i="71"/>
  <c r="AC556" i="71"/>
  <c r="AB556" i="71"/>
  <c r="AA556" i="71"/>
  <c r="Z556" i="71"/>
  <c r="AC555" i="71"/>
  <c r="AB555" i="71"/>
  <c r="AA555" i="71"/>
  <c r="Z555" i="71"/>
  <c r="AC554" i="71"/>
  <c r="AB554" i="71"/>
  <c r="AA554" i="71"/>
  <c r="Z554" i="71"/>
  <c r="AC553" i="71"/>
  <c r="AB553" i="71"/>
  <c r="AA553" i="71"/>
  <c r="Z553" i="71"/>
  <c r="AC552" i="71"/>
  <c r="AB552" i="71"/>
  <c r="AA552" i="71"/>
  <c r="Z552" i="71"/>
  <c r="AC551" i="71"/>
  <c r="AB551" i="71"/>
  <c r="AA551" i="71"/>
  <c r="Z551" i="71"/>
  <c r="AC550" i="71"/>
  <c r="AB550" i="71"/>
  <c r="AA550" i="71"/>
  <c r="Z550" i="71"/>
  <c r="AC549" i="71"/>
  <c r="AB549" i="71"/>
  <c r="AA549" i="71"/>
  <c r="Z549" i="71"/>
  <c r="AC548" i="71"/>
  <c r="AB548" i="71"/>
  <c r="AA548" i="71"/>
  <c r="Z548" i="71"/>
  <c r="AC547" i="71"/>
  <c r="AB547" i="71"/>
  <c r="AA547" i="71"/>
  <c r="Z547" i="71"/>
  <c r="AC546" i="71"/>
  <c r="AB546" i="71"/>
  <c r="AA546" i="71"/>
  <c r="Z546" i="71"/>
  <c r="AC545" i="71"/>
  <c r="AB545" i="71"/>
  <c r="AA545" i="71"/>
  <c r="Z545" i="71"/>
  <c r="AC544" i="71"/>
  <c r="AB544" i="71"/>
  <c r="AA544" i="71"/>
  <c r="Z544" i="71"/>
  <c r="AC543" i="71"/>
  <c r="AB543" i="71"/>
  <c r="AA543" i="71"/>
  <c r="Z543" i="71"/>
  <c r="AC542" i="71"/>
  <c r="AB542" i="71"/>
  <c r="AA542" i="71"/>
  <c r="Z542" i="71"/>
  <c r="AC541" i="71"/>
  <c r="AB541" i="71"/>
  <c r="AA541" i="71"/>
  <c r="Z541" i="71"/>
  <c r="AC540" i="71"/>
  <c r="AB540" i="71"/>
  <c r="AA540" i="71"/>
  <c r="Z540" i="71"/>
  <c r="AC539" i="71"/>
  <c r="AB539" i="71"/>
  <c r="AA539" i="71"/>
  <c r="Z539" i="71"/>
  <c r="AC538" i="71"/>
  <c r="AB538" i="71"/>
  <c r="AA538" i="71"/>
  <c r="Z538" i="71"/>
  <c r="AC537" i="71"/>
  <c r="AB537" i="71"/>
  <c r="AA537" i="71"/>
  <c r="Z537" i="71"/>
  <c r="AC536" i="71"/>
  <c r="AB536" i="71"/>
  <c r="AA536" i="71"/>
  <c r="Z536" i="71"/>
  <c r="AC535" i="71"/>
  <c r="AB535" i="71"/>
  <c r="AA535" i="71"/>
  <c r="Z535" i="71"/>
  <c r="AC410" i="71"/>
  <c r="AB410" i="71"/>
  <c r="AA410" i="71"/>
  <c r="Z410" i="71"/>
  <c r="AC533" i="71"/>
  <c r="AB533" i="71"/>
  <c r="AA533" i="71"/>
  <c r="Z533" i="71"/>
  <c r="AC532" i="71"/>
  <c r="AB532" i="71"/>
  <c r="AA532" i="71"/>
  <c r="Z532" i="71"/>
  <c r="AC531" i="71"/>
  <c r="AB531" i="71"/>
  <c r="AA531" i="71"/>
  <c r="Z531" i="71"/>
  <c r="AC530" i="71"/>
  <c r="AB530" i="71"/>
  <c r="AA530" i="71"/>
  <c r="Z530" i="71"/>
  <c r="AC529" i="71"/>
  <c r="AB529" i="71"/>
  <c r="AA529" i="71"/>
  <c r="Z529" i="71"/>
  <c r="AC528" i="71"/>
  <c r="AB528" i="71"/>
  <c r="AA528" i="71"/>
  <c r="Z528" i="71"/>
  <c r="AC527" i="71"/>
  <c r="AB527" i="71"/>
  <c r="AA527" i="71"/>
  <c r="Z527" i="71"/>
  <c r="AC526" i="71"/>
  <c r="AB526" i="71"/>
  <c r="AA526" i="71"/>
  <c r="Z526" i="71"/>
  <c r="AC525" i="71"/>
  <c r="AB525" i="71"/>
  <c r="AA525" i="71"/>
  <c r="Z525" i="71"/>
  <c r="AC524" i="71"/>
  <c r="AB524" i="71"/>
  <c r="AA524" i="71"/>
  <c r="Z524" i="71"/>
  <c r="AC523" i="71"/>
  <c r="AB523" i="71"/>
  <c r="AA523" i="71"/>
  <c r="Z523" i="71"/>
  <c r="AC522" i="71"/>
  <c r="AB522" i="71"/>
  <c r="AA522" i="71"/>
  <c r="Z522" i="71"/>
  <c r="AC521" i="71"/>
  <c r="AB521" i="71"/>
  <c r="AA521" i="71"/>
  <c r="Z521" i="71"/>
  <c r="M521" i="71"/>
  <c r="L521" i="71"/>
  <c r="K521" i="71"/>
  <c r="AC520" i="71"/>
  <c r="AB520" i="71"/>
  <c r="AA520" i="71"/>
  <c r="Z520" i="71"/>
  <c r="AC519" i="71"/>
  <c r="AB519" i="71"/>
  <c r="AA519" i="71"/>
  <c r="Z519" i="71"/>
  <c r="AC396" i="71"/>
  <c r="AB396" i="71"/>
  <c r="AA396" i="71"/>
  <c r="Z396" i="71"/>
  <c r="M396" i="71"/>
  <c r="L396" i="71"/>
  <c r="K396" i="71"/>
  <c r="AC517" i="71"/>
  <c r="AB517" i="71"/>
  <c r="AA517" i="71"/>
  <c r="Z517" i="71"/>
  <c r="AC516" i="71"/>
  <c r="AB516" i="71"/>
  <c r="AA516" i="71"/>
  <c r="Z516" i="71"/>
  <c r="AC515" i="71"/>
  <c r="AB515" i="71"/>
  <c r="AA515" i="71"/>
  <c r="Z515" i="71"/>
  <c r="AC514" i="71"/>
  <c r="AB514" i="71"/>
  <c r="AA514" i="71"/>
  <c r="Z514" i="71"/>
  <c r="AC513" i="71"/>
  <c r="AB513" i="71"/>
  <c r="AA513" i="71"/>
  <c r="Z513" i="71"/>
  <c r="AC512" i="71"/>
  <c r="AB512" i="71"/>
  <c r="AA512" i="71"/>
  <c r="Z512" i="71"/>
  <c r="AC511" i="71"/>
  <c r="AB511" i="71"/>
  <c r="AA511" i="71"/>
  <c r="Z511" i="71"/>
  <c r="AC510" i="71"/>
  <c r="AB510" i="71"/>
  <c r="AA510" i="71"/>
  <c r="Z510" i="71"/>
  <c r="AC509" i="71"/>
  <c r="AB509" i="71"/>
  <c r="AA509" i="71"/>
  <c r="Z509" i="71"/>
  <c r="AC508" i="71"/>
  <c r="AB508" i="71"/>
  <c r="AA508" i="71"/>
  <c r="Z508" i="71"/>
  <c r="AC507" i="71"/>
  <c r="AB507" i="71"/>
  <c r="AA507" i="71"/>
  <c r="Z507" i="71"/>
  <c r="AC506" i="71"/>
  <c r="AB506" i="71"/>
  <c r="AA506" i="71"/>
  <c r="Z506" i="71"/>
  <c r="AC369" i="71"/>
  <c r="AB369" i="71"/>
  <c r="AA369" i="71"/>
  <c r="Z369" i="71"/>
  <c r="AC504" i="71"/>
  <c r="AB504" i="71"/>
  <c r="AA504" i="71"/>
  <c r="Z504" i="71"/>
  <c r="AC503" i="71"/>
  <c r="AB503" i="71"/>
  <c r="AA503" i="71"/>
  <c r="Z503" i="71"/>
  <c r="AC502" i="71"/>
  <c r="AB502" i="71"/>
  <c r="AA502" i="71"/>
  <c r="Z502" i="71"/>
  <c r="AC501" i="71"/>
  <c r="AB501" i="71"/>
  <c r="AA501" i="71"/>
  <c r="Z501" i="71"/>
  <c r="AC500" i="71"/>
  <c r="AB500" i="71"/>
  <c r="AA500" i="71"/>
  <c r="Z500" i="71"/>
  <c r="AC499" i="71"/>
  <c r="AB499" i="71"/>
  <c r="AA499" i="71"/>
  <c r="Z499" i="71"/>
  <c r="AC498" i="71"/>
  <c r="AB498" i="71"/>
  <c r="AA498" i="71"/>
  <c r="Z498" i="71"/>
  <c r="AC497" i="71"/>
  <c r="AB497" i="71"/>
  <c r="AA497" i="71"/>
  <c r="Z497" i="71"/>
  <c r="AC496" i="71"/>
  <c r="AB496" i="71"/>
  <c r="AA496" i="71"/>
  <c r="Z496" i="71"/>
  <c r="AC495" i="71"/>
  <c r="AB495" i="71"/>
  <c r="AA495" i="71"/>
  <c r="Z495" i="71"/>
  <c r="AC494" i="71"/>
  <c r="AB494" i="71"/>
  <c r="AA494" i="71"/>
  <c r="Z494" i="71"/>
  <c r="AC493" i="71"/>
  <c r="AB493" i="71"/>
  <c r="AA493" i="71"/>
  <c r="Z493" i="71"/>
  <c r="AC492" i="71"/>
  <c r="AB492" i="71"/>
  <c r="AA492" i="71"/>
  <c r="Z492" i="71"/>
  <c r="AC491" i="71"/>
  <c r="AB491" i="71"/>
  <c r="AA491" i="71"/>
  <c r="Z491" i="71"/>
  <c r="AC490" i="71"/>
  <c r="AB490" i="71"/>
  <c r="AA490" i="71"/>
  <c r="Z490" i="71"/>
  <c r="AC489" i="71"/>
  <c r="AB489" i="71"/>
  <c r="AA489" i="71"/>
  <c r="Z489" i="71"/>
  <c r="AC488" i="71"/>
  <c r="AB488" i="71"/>
  <c r="AA488" i="71"/>
  <c r="Z488" i="71"/>
  <c r="AC487" i="71"/>
  <c r="AB487" i="71"/>
  <c r="AA487" i="71"/>
  <c r="Z487" i="71"/>
  <c r="AC486" i="71"/>
  <c r="AB486" i="71"/>
  <c r="AA486" i="71"/>
  <c r="Z486" i="71"/>
  <c r="AC485" i="71"/>
  <c r="AB485" i="71"/>
  <c r="AA485" i="71"/>
  <c r="Z485" i="71"/>
  <c r="AC484" i="71"/>
  <c r="AB484" i="71"/>
  <c r="AA484" i="71"/>
  <c r="Z484" i="71"/>
  <c r="AC483" i="71"/>
  <c r="AB483" i="71"/>
  <c r="AA483" i="71"/>
  <c r="Z483" i="71"/>
  <c r="AC482" i="71"/>
  <c r="AB482" i="71"/>
  <c r="AA482" i="71"/>
  <c r="Z482" i="71"/>
  <c r="AC481" i="71"/>
  <c r="AB481" i="71"/>
  <c r="AA481" i="71"/>
  <c r="Z481" i="71"/>
  <c r="AC480" i="71"/>
  <c r="AB480" i="71"/>
  <c r="AA480" i="71"/>
  <c r="Z480" i="71"/>
  <c r="AC479" i="71"/>
  <c r="AB479" i="71"/>
  <c r="AA479" i="71"/>
  <c r="Z479" i="71"/>
  <c r="AC478" i="71"/>
  <c r="AB478" i="71"/>
  <c r="AA478" i="71"/>
  <c r="Z478" i="71"/>
  <c r="AC477" i="71"/>
  <c r="AB477" i="71"/>
  <c r="AA477" i="71"/>
  <c r="Z477" i="71"/>
  <c r="AC476" i="71"/>
  <c r="AB476" i="71"/>
  <c r="AA476" i="71"/>
  <c r="Z476" i="71"/>
  <c r="AC475" i="71"/>
  <c r="AB475" i="71"/>
  <c r="AA475" i="71"/>
  <c r="Z475" i="71"/>
  <c r="AC474" i="71"/>
  <c r="AB474" i="71"/>
  <c r="AA474" i="71"/>
  <c r="Z474" i="71"/>
  <c r="AC473" i="71"/>
  <c r="AB473" i="71"/>
  <c r="AA473" i="71"/>
  <c r="Z473" i="71"/>
  <c r="AC472" i="71"/>
  <c r="AB472" i="71"/>
  <c r="AA472" i="71"/>
  <c r="Z472" i="71"/>
  <c r="AC471" i="71"/>
  <c r="AB471" i="71"/>
  <c r="AA471" i="71"/>
  <c r="Z471" i="71"/>
  <c r="AC470" i="71"/>
  <c r="AB470" i="71"/>
  <c r="AA470" i="71"/>
  <c r="Z470" i="71"/>
  <c r="AC469" i="71"/>
  <c r="AB469" i="71"/>
  <c r="AA469" i="71"/>
  <c r="Z469" i="71"/>
  <c r="AC468" i="71"/>
  <c r="AB468" i="71"/>
  <c r="AA468" i="71"/>
  <c r="Z468" i="71"/>
  <c r="AC467" i="71"/>
  <c r="AB467" i="71"/>
  <c r="AA467" i="71"/>
  <c r="Z467" i="71"/>
  <c r="AC466" i="71"/>
  <c r="AB466" i="71"/>
  <c r="AA466" i="71"/>
  <c r="Z466" i="71"/>
  <c r="AC465" i="71"/>
  <c r="AB465" i="71"/>
  <c r="AA465" i="71"/>
  <c r="Z465" i="71"/>
  <c r="AC290" i="71"/>
  <c r="AB290" i="71"/>
  <c r="AA290" i="71"/>
  <c r="Z290" i="71"/>
  <c r="AC282" i="71"/>
  <c r="AB282" i="71"/>
  <c r="AA282" i="71"/>
  <c r="Z282" i="71"/>
  <c r="AC462" i="71"/>
  <c r="AB462" i="71"/>
  <c r="AA462" i="71"/>
  <c r="Z462" i="71"/>
  <c r="AC461" i="71"/>
  <c r="AB461" i="71"/>
  <c r="AA461" i="71"/>
  <c r="Z461" i="71"/>
  <c r="AC460" i="71"/>
  <c r="AB460" i="71"/>
  <c r="AA460" i="71"/>
  <c r="Z460" i="71"/>
  <c r="AC459" i="71"/>
  <c r="AB459" i="71"/>
  <c r="AA459" i="71"/>
  <c r="Z459" i="71"/>
  <c r="AC458" i="71"/>
  <c r="AB458" i="71"/>
  <c r="AA458" i="71"/>
  <c r="Z458" i="71"/>
  <c r="AC457" i="71"/>
  <c r="AB457" i="71"/>
  <c r="AA457" i="71"/>
  <c r="Z457" i="71"/>
  <c r="AC456" i="71"/>
  <c r="AB456" i="71"/>
  <c r="AA456" i="71"/>
  <c r="Z456" i="71"/>
  <c r="AC455" i="71"/>
  <c r="AB455" i="71"/>
  <c r="AA455" i="71"/>
  <c r="Z455" i="71"/>
  <c r="AC454" i="71"/>
  <c r="AB454" i="71"/>
  <c r="AA454" i="71"/>
  <c r="Z454" i="71"/>
  <c r="AC453" i="71"/>
  <c r="AB453" i="71"/>
  <c r="AA453" i="71"/>
  <c r="Z453" i="71"/>
  <c r="AC452" i="71"/>
  <c r="AB452" i="71"/>
  <c r="AA452" i="71"/>
  <c r="Z452" i="71"/>
  <c r="AC451" i="71"/>
  <c r="AB451" i="71"/>
  <c r="AA451" i="71"/>
  <c r="Z451" i="71"/>
  <c r="AC772" i="71"/>
  <c r="AB772" i="71"/>
  <c r="AA772" i="71"/>
  <c r="Z772" i="71"/>
  <c r="AC449" i="71"/>
  <c r="AB449" i="71"/>
  <c r="AA449" i="71"/>
  <c r="Z449" i="71"/>
  <c r="AC448" i="71"/>
  <c r="AB448" i="71"/>
  <c r="AA448" i="71"/>
  <c r="Z448" i="71"/>
  <c r="AC447" i="71"/>
  <c r="AB447" i="71"/>
  <c r="AA447" i="71"/>
  <c r="Z447" i="71"/>
  <c r="AC446" i="71"/>
  <c r="AB446" i="71"/>
  <c r="AA446" i="71"/>
  <c r="Z446" i="71"/>
  <c r="AC445" i="71"/>
  <c r="AB445" i="71"/>
  <c r="AA445" i="71"/>
  <c r="Z445" i="71"/>
  <c r="AC444" i="71"/>
  <c r="AB444" i="71"/>
  <c r="AA444" i="71"/>
  <c r="Z444" i="71"/>
  <c r="AC443" i="71"/>
  <c r="AB443" i="71"/>
  <c r="AA443" i="71"/>
  <c r="Z443" i="71"/>
  <c r="AC442" i="71"/>
  <c r="AB442" i="71"/>
  <c r="AA442" i="71"/>
  <c r="Z442" i="71"/>
  <c r="AC441" i="71"/>
  <c r="AB441" i="71"/>
  <c r="AA441" i="71"/>
  <c r="Z441" i="71"/>
  <c r="M441" i="71"/>
  <c r="L441" i="71"/>
  <c r="K441" i="71"/>
  <c r="AC440" i="71"/>
  <c r="AB440" i="71"/>
  <c r="AA440" i="71"/>
  <c r="Z440" i="71"/>
  <c r="AC439" i="71"/>
  <c r="AB439" i="71"/>
  <c r="AA439" i="71"/>
  <c r="Z439" i="71"/>
  <c r="AC438" i="71"/>
  <c r="AB438" i="71"/>
  <c r="AA438" i="71"/>
  <c r="Z438" i="71"/>
  <c r="AC437" i="71"/>
  <c r="AB437" i="71"/>
  <c r="AA437" i="71"/>
  <c r="Z437" i="71"/>
  <c r="AC436" i="71"/>
  <c r="AB436" i="71"/>
  <c r="AA436" i="71"/>
  <c r="Z436" i="71"/>
  <c r="AC435" i="71"/>
  <c r="AB435" i="71"/>
  <c r="AA435" i="71"/>
  <c r="Z435" i="71"/>
  <c r="AC434" i="71"/>
  <c r="AB434" i="71"/>
  <c r="AA434" i="71"/>
  <c r="Z434" i="71"/>
  <c r="AC433" i="71"/>
  <c r="AB433" i="71"/>
  <c r="AA433" i="71"/>
  <c r="Z433" i="71"/>
  <c r="AC432" i="71"/>
  <c r="AB432" i="71"/>
  <c r="AA432" i="71"/>
  <c r="Z432" i="71"/>
  <c r="AC431" i="71"/>
  <c r="AB431" i="71"/>
  <c r="AA431" i="71"/>
  <c r="Z431" i="71"/>
  <c r="AC430" i="71"/>
  <c r="AB430" i="71"/>
  <c r="AA430" i="71"/>
  <c r="Z430" i="71"/>
  <c r="AC429" i="71"/>
  <c r="AB429" i="71"/>
  <c r="AA429" i="71"/>
  <c r="Z429" i="71"/>
  <c r="AC428" i="71"/>
  <c r="AB428" i="71"/>
  <c r="AA428" i="71"/>
  <c r="Z428" i="71"/>
  <c r="AC427" i="71"/>
  <c r="AB427" i="71"/>
  <c r="AA427" i="71"/>
  <c r="Z427" i="71"/>
  <c r="AC426" i="71"/>
  <c r="AB426" i="71"/>
  <c r="AA426" i="71"/>
  <c r="Z426" i="71"/>
  <c r="AC425" i="71"/>
  <c r="AB425" i="71"/>
  <c r="AA425" i="71"/>
  <c r="Z425" i="71"/>
  <c r="AC424" i="71"/>
  <c r="AB424" i="71"/>
  <c r="AA424" i="71"/>
  <c r="Z424" i="71"/>
  <c r="AC423" i="71"/>
  <c r="AB423" i="71"/>
  <c r="AA423" i="71"/>
  <c r="Z423" i="71"/>
  <c r="AC422" i="71"/>
  <c r="AB422" i="71"/>
  <c r="AA422" i="71"/>
  <c r="Z422" i="71"/>
  <c r="AC421" i="71"/>
  <c r="AB421" i="71"/>
  <c r="AA421" i="71"/>
  <c r="Z421" i="71"/>
  <c r="AC420" i="71"/>
  <c r="AB420" i="71"/>
  <c r="AA420" i="71"/>
  <c r="Z420" i="71"/>
  <c r="M420" i="71"/>
  <c r="L420" i="71"/>
  <c r="K420" i="71"/>
  <c r="AC419" i="71"/>
  <c r="AB419" i="71"/>
  <c r="AA419" i="71"/>
  <c r="Z419" i="71"/>
  <c r="AC418" i="71"/>
  <c r="AB418" i="71"/>
  <c r="AA418" i="71"/>
  <c r="Z418" i="71"/>
  <c r="AC417" i="71"/>
  <c r="AB417" i="71"/>
  <c r="AA417" i="71"/>
  <c r="Z417" i="71"/>
  <c r="AC416" i="71"/>
  <c r="AB416" i="71"/>
  <c r="AA416" i="71"/>
  <c r="Z416" i="71"/>
  <c r="AC415" i="71"/>
  <c r="AB415" i="71"/>
  <c r="AA415" i="71"/>
  <c r="Z415" i="71"/>
  <c r="AC414" i="71"/>
  <c r="AB414" i="71"/>
  <c r="AA414" i="71"/>
  <c r="Z414" i="71"/>
  <c r="AC413" i="71"/>
  <c r="AB413" i="71"/>
  <c r="AA413" i="71"/>
  <c r="Z413" i="71"/>
  <c r="AC412" i="71"/>
  <c r="AB412" i="71"/>
  <c r="AA412" i="71"/>
  <c r="Z412" i="71"/>
  <c r="AC411" i="71"/>
  <c r="AB411" i="71"/>
  <c r="AA411" i="71"/>
  <c r="Z411" i="71"/>
  <c r="AC250" i="71"/>
  <c r="AB250" i="71"/>
  <c r="AA250" i="71"/>
  <c r="Z250" i="71"/>
  <c r="AC409" i="71"/>
  <c r="AB409" i="71"/>
  <c r="AA409" i="71"/>
  <c r="Z409" i="71"/>
  <c r="AC408" i="71"/>
  <c r="AB408" i="71"/>
  <c r="AA408" i="71"/>
  <c r="Z408" i="71"/>
  <c r="AC407" i="71"/>
  <c r="AB407" i="71"/>
  <c r="AA407" i="71"/>
  <c r="Z407" i="71"/>
  <c r="M407" i="71"/>
  <c r="L407" i="71"/>
  <c r="K407" i="71"/>
  <c r="AC406" i="71"/>
  <c r="AB406" i="71"/>
  <c r="AA406" i="71"/>
  <c r="Z406" i="71"/>
  <c r="AC405" i="71"/>
  <c r="AB405" i="71"/>
  <c r="AA405" i="71"/>
  <c r="Z405" i="71"/>
  <c r="AC404" i="71"/>
  <c r="AB404" i="71"/>
  <c r="AA404" i="71"/>
  <c r="Z404" i="71"/>
  <c r="AC403" i="71"/>
  <c r="AB403" i="71"/>
  <c r="AA403" i="71"/>
  <c r="Z403" i="71"/>
  <c r="AC402" i="71"/>
  <c r="AB402" i="71"/>
  <c r="AA402" i="71"/>
  <c r="Z402" i="71"/>
  <c r="AC401" i="71"/>
  <c r="AB401" i="71"/>
  <c r="AA401" i="71"/>
  <c r="Z401" i="71"/>
  <c r="AC400" i="71"/>
  <c r="AB400" i="71"/>
  <c r="AA400" i="71"/>
  <c r="Z400" i="71"/>
  <c r="AC399" i="71"/>
  <c r="AB399" i="71"/>
  <c r="AA399" i="71"/>
  <c r="Z399" i="71"/>
  <c r="AC398" i="71"/>
  <c r="AB398" i="71"/>
  <c r="AA398" i="71"/>
  <c r="Z398" i="71"/>
  <c r="AC397" i="71"/>
  <c r="AB397" i="71"/>
  <c r="AA397" i="71"/>
  <c r="Z397" i="71"/>
  <c r="AC248" i="71"/>
  <c r="AB248" i="71"/>
  <c r="AA248" i="71"/>
  <c r="Z248" i="71"/>
  <c r="AC395" i="71"/>
  <c r="AB395" i="71"/>
  <c r="AA395" i="71"/>
  <c r="Z395" i="71"/>
  <c r="AC394" i="71"/>
  <c r="AB394" i="71"/>
  <c r="AA394" i="71"/>
  <c r="Z394" i="71"/>
  <c r="AC393" i="71"/>
  <c r="AB393" i="71"/>
  <c r="AA393" i="71"/>
  <c r="Z393" i="71"/>
  <c r="AC392" i="71"/>
  <c r="AB392" i="71"/>
  <c r="AA392" i="71"/>
  <c r="Z392" i="71"/>
  <c r="AC391" i="71"/>
  <c r="AB391" i="71"/>
  <c r="AA391" i="71"/>
  <c r="Z391" i="71"/>
  <c r="AC390" i="71"/>
  <c r="AB390" i="71"/>
  <c r="AA390" i="71"/>
  <c r="Z390" i="71"/>
  <c r="AC389" i="71"/>
  <c r="AB389" i="71"/>
  <c r="AA389" i="71"/>
  <c r="Z389" i="71"/>
  <c r="AC388" i="71"/>
  <c r="AB388" i="71"/>
  <c r="AA388" i="71"/>
  <c r="Z388" i="71"/>
  <c r="AC387" i="71"/>
  <c r="AB387" i="71"/>
  <c r="AA387" i="71"/>
  <c r="Z387" i="71"/>
  <c r="AC386" i="71"/>
  <c r="AB386" i="71"/>
  <c r="AA386" i="71"/>
  <c r="Z386" i="71"/>
  <c r="AC385" i="71"/>
  <c r="AB385" i="71"/>
  <c r="AA385" i="71"/>
  <c r="Z385" i="71"/>
  <c r="AC384" i="71"/>
  <c r="AB384" i="71"/>
  <c r="AA384" i="71"/>
  <c r="Z384" i="71"/>
  <c r="AC383" i="71"/>
  <c r="AB383" i="71"/>
  <c r="AA383" i="71"/>
  <c r="Z383" i="71"/>
  <c r="AC382" i="71"/>
  <c r="AB382" i="71"/>
  <c r="AA382" i="71"/>
  <c r="Z382" i="71"/>
  <c r="AC381" i="71"/>
  <c r="AB381" i="71"/>
  <c r="AA381" i="71"/>
  <c r="Z381" i="71"/>
  <c r="AC380" i="71"/>
  <c r="AB380" i="71"/>
  <c r="AA380" i="71"/>
  <c r="Z380" i="71"/>
  <c r="AC379" i="71"/>
  <c r="AB379" i="71"/>
  <c r="AA379" i="71"/>
  <c r="Z379" i="71"/>
  <c r="AC378" i="71"/>
  <c r="AB378" i="71"/>
  <c r="AA378" i="71"/>
  <c r="Z378" i="71"/>
  <c r="M378" i="71"/>
  <c r="L378" i="71"/>
  <c r="K378" i="71"/>
  <c r="AC377" i="71"/>
  <c r="AB377" i="71"/>
  <c r="AA377" i="71"/>
  <c r="Z377" i="71"/>
  <c r="AC376" i="71"/>
  <c r="AB376" i="71"/>
  <c r="AA376" i="71"/>
  <c r="Z376" i="71"/>
  <c r="AC375" i="71"/>
  <c r="AB375" i="71"/>
  <c r="AA375" i="71"/>
  <c r="Z375" i="71"/>
  <c r="AC374" i="71"/>
  <c r="AB374" i="71"/>
  <c r="AA374" i="71"/>
  <c r="Z374" i="71"/>
  <c r="AC373" i="71"/>
  <c r="AB373" i="71"/>
  <c r="AA373" i="71"/>
  <c r="Z373" i="71"/>
  <c r="AC372" i="71"/>
  <c r="AB372" i="71"/>
  <c r="AA372" i="71"/>
  <c r="Z372" i="71"/>
  <c r="AC371" i="71"/>
  <c r="AB371" i="71"/>
  <c r="AA371" i="71"/>
  <c r="Z371" i="71"/>
  <c r="AC370" i="71"/>
  <c r="AB370" i="71"/>
  <c r="AA370" i="71"/>
  <c r="Z370" i="71"/>
  <c r="AC234" i="71"/>
  <c r="AB234" i="71"/>
  <c r="AA234" i="71"/>
  <c r="Z234" i="71"/>
  <c r="AC368" i="71"/>
  <c r="AB368" i="71"/>
  <c r="AA368" i="71"/>
  <c r="Z368" i="71"/>
  <c r="AC367" i="71"/>
  <c r="AB367" i="71"/>
  <c r="AA367" i="71"/>
  <c r="Z367" i="71"/>
  <c r="AC366" i="71"/>
  <c r="AB366" i="71"/>
  <c r="AA366" i="71"/>
  <c r="Z366" i="71"/>
  <c r="AC365" i="71"/>
  <c r="AB365" i="71"/>
  <c r="AA365" i="71"/>
  <c r="Z365" i="71"/>
  <c r="AC364" i="71"/>
  <c r="AB364" i="71"/>
  <c r="AA364" i="71"/>
  <c r="Z364" i="71"/>
  <c r="AC363" i="71"/>
  <c r="AB363" i="71"/>
  <c r="AA363" i="71"/>
  <c r="Z363" i="71"/>
  <c r="AC362" i="71"/>
  <c r="AB362" i="71"/>
  <c r="AA362" i="71"/>
  <c r="Z362" i="71"/>
  <c r="AC361" i="71"/>
  <c r="AB361" i="71"/>
  <c r="AA361" i="71"/>
  <c r="Z361" i="71"/>
  <c r="AC360" i="71"/>
  <c r="AB360" i="71"/>
  <c r="AA360" i="71"/>
  <c r="Z360" i="71"/>
  <c r="AC359" i="71"/>
  <c r="AB359" i="71"/>
  <c r="AA359" i="71"/>
  <c r="Z359" i="71"/>
  <c r="AC358" i="71"/>
  <c r="AB358" i="71"/>
  <c r="AA358" i="71"/>
  <c r="Z358" i="71"/>
  <c r="AC357" i="71"/>
  <c r="AB357" i="71"/>
  <c r="AA357" i="71"/>
  <c r="Z357" i="71"/>
  <c r="AC356" i="71"/>
  <c r="AB356" i="71"/>
  <c r="AA356" i="71"/>
  <c r="Z356" i="71"/>
  <c r="AC355" i="71"/>
  <c r="AB355" i="71"/>
  <c r="AA355" i="71"/>
  <c r="Z355" i="71"/>
  <c r="AC354" i="71"/>
  <c r="AB354" i="71"/>
  <c r="AA354" i="71"/>
  <c r="Z354" i="71"/>
  <c r="AC353" i="71"/>
  <c r="AB353" i="71"/>
  <c r="AA353" i="71"/>
  <c r="Z353" i="71"/>
  <c r="AC352" i="71"/>
  <c r="AB352" i="71"/>
  <c r="AA352" i="71"/>
  <c r="Z352" i="71"/>
  <c r="AC351" i="71"/>
  <c r="AB351" i="71"/>
  <c r="AA351" i="71"/>
  <c r="Z351" i="71"/>
  <c r="AC350" i="71"/>
  <c r="AB350" i="71"/>
  <c r="AA350" i="71"/>
  <c r="Z350" i="71"/>
  <c r="AC349" i="71"/>
  <c r="AB349" i="71"/>
  <c r="AA349" i="71"/>
  <c r="Z349" i="71"/>
  <c r="AC348" i="71"/>
  <c r="AB348" i="71"/>
  <c r="AA348" i="71"/>
  <c r="Z348" i="71"/>
  <c r="AC347" i="71"/>
  <c r="AB347" i="71"/>
  <c r="AA347" i="71"/>
  <c r="Z347" i="71"/>
  <c r="AC346" i="71"/>
  <c r="AB346" i="71"/>
  <c r="AA346" i="71"/>
  <c r="Z346" i="71"/>
  <c r="AC345" i="71"/>
  <c r="AB345" i="71"/>
  <c r="AA345" i="71"/>
  <c r="Z345" i="71"/>
  <c r="AC344" i="71"/>
  <c r="AB344" i="71"/>
  <c r="AA344" i="71"/>
  <c r="Z344" i="71"/>
  <c r="AC343" i="71"/>
  <c r="AB343" i="71"/>
  <c r="AA343" i="71"/>
  <c r="Z343" i="71"/>
  <c r="AC342" i="71"/>
  <c r="AB342" i="71"/>
  <c r="AA342" i="71"/>
  <c r="Z342" i="71"/>
  <c r="AC341" i="71"/>
  <c r="AB341" i="71"/>
  <c r="AA341" i="71"/>
  <c r="Z341" i="71"/>
  <c r="AC340" i="71"/>
  <c r="AB340" i="71"/>
  <c r="AA340" i="71"/>
  <c r="Z340" i="71"/>
  <c r="AC206" i="71"/>
  <c r="AB206" i="71"/>
  <c r="AA206" i="71"/>
  <c r="Z206" i="71"/>
  <c r="AC338" i="71"/>
  <c r="AB338" i="71"/>
  <c r="AA338" i="71"/>
  <c r="Z338" i="71"/>
  <c r="AC337" i="71"/>
  <c r="AB337" i="71"/>
  <c r="AA337" i="71"/>
  <c r="Z337" i="71"/>
  <c r="AC336" i="71"/>
  <c r="AB336" i="71"/>
  <c r="AA336" i="71"/>
  <c r="Z336" i="71"/>
  <c r="AC335" i="71"/>
  <c r="AB335" i="71"/>
  <c r="AA335" i="71"/>
  <c r="Z335" i="71"/>
  <c r="M335" i="71"/>
  <c r="L335" i="71"/>
  <c r="K335" i="71"/>
  <c r="AC334" i="71"/>
  <c r="AB334" i="71"/>
  <c r="AA334" i="71"/>
  <c r="Z334" i="71"/>
  <c r="AC333" i="71"/>
  <c r="AB333" i="71"/>
  <c r="AA333" i="71"/>
  <c r="Z333" i="71"/>
  <c r="AC450" i="71"/>
  <c r="AB450" i="71"/>
  <c r="AA450" i="71"/>
  <c r="Z450" i="71"/>
  <c r="AC331" i="71"/>
  <c r="AB331" i="71"/>
  <c r="AA331" i="71"/>
  <c r="Z331" i="71"/>
  <c r="AC330" i="71"/>
  <c r="AB330" i="71"/>
  <c r="AA330" i="71"/>
  <c r="Z330" i="71"/>
  <c r="AC329" i="71"/>
  <c r="AB329" i="71"/>
  <c r="AA329" i="71"/>
  <c r="Z329" i="71"/>
  <c r="AC328" i="71"/>
  <c r="AB328" i="71"/>
  <c r="AA328" i="71"/>
  <c r="Z328" i="71"/>
  <c r="AC327" i="71"/>
  <c r="AB327" i="71"/>
  <c r="AA327" i="71"/>
  <c r="Z327" i="71"/>
  <c r="AC198" i="71"/>
  <c r="AB198" i="71"/>
  <c r="AA198" i="71"/>
  <c r="Z198" i="71"/>
  <c r="AC325" i="71"/>
  <c r="AB325" i="71"/>
  <c r="AA325" i="71"/>
  <c r="Z325" i="71"/>
  <c r="AC324" i="71"/>
  <c r="AB324" i="71"/>
  <c r="AA324" i="71"/>
  <c r="Z324" i="71"/>
  <c r="AC323" i="71"/>
  <c r="AB323" i="71"/>
  <c r="AA323" i="71"/>
  <c r="Z323" i="71"/>
  <c r="AC322" i="71"/>
  <c r="AB322" i="71"/>
  <c r="AA322" i="71"/>
  <c r="Z322" i="71"/>
  <c r="AC321" i="71"/>
  <c r="AB321" i="71"/>
  <c r="AA321" i="71"/>
  <c r="Z321" i="71"/>
  <c r="AC320" i="71"/>
  <c r="AB320" i="71"/>
  <c r="AA320" i="71"/>
  <c r="Z320" i="71"/>
  <c r="AC319" i="71"/>
  <c r="AB319" i="71"/>
  <c r="AA319" i="71"/>
  <c r="Z319" i="71"/>
  <c r="AC318" i="71"/>
  <c r="AB318" i="71"/>
  <c r="AA318" i="71"/>
  <c r="Z318" i="71"/>
  <c r="M318" i="71"/>
  <c r="L318" i="71"/>
  <c r="K318" i="71"/>
  <c r="AC317" i="71"/>
  <c r="AB317" i="71"/>
  <c r="AA317" i="71"/>
  <c r="Z317" i="71"/>
  <c r="AC316" i="71"/>
  <c r="AB316" i="71"/>
  <c r="AA316" i="71"/>
  <c r="Z316" i="71"/>
  <c r="AC315" i="71"/>
  <c r="AB315" i="71"/>
  <c r="AA315" i="71"/>
  <c r="Z315" i="71"/>
  <c r="AC314" i="71"/>
  <c r="AB314" i="71"/>
  <c r="AA314" i="71"/>
  <c r="Z314" i="71"/>
  <c r="AC313" i="71"/>
  <c r="AB313" i="71"/>
  <c r="AA313" i="71"/>
  <c r="Z313" i="71"/>
  <c r="AC312" i="71"/>
  <c r="AB312" i="71"/>
  <c r="AA312" i="71"/>
  <c r="Z312" i="71"/>
  <c r="AC311" i="71"/>
  <c r="AB311" i="71"/>
  <c r="AA311" i="71"/>
  <c r="Z311" i="71"/>
  <c r="AC310" i="71"/>
  <c r="AB310" i="71"/>
  <c r="AA310" i="71"/>
  <c r="Z310" i="71"/>
  <c r="AC309" i="71"/>
  <c r="AB309" i="71"/>
  <c r="AA309" i="71"/>
  <c r="Z309" i="71"/>
  <c r="AC308" i="71"/>
  <c r="AB308" i="71"/>
  <c r="AA308" i="71"/>
  <c r="Z308" i="71"/>
  <c r="AC307" i="71"/>
  <c r="AB307" i="71"/>
  <c r="AA307" i="71"/>
  <c r="Z307" i="71"/>
  <c r="AC306" i="71"/>
  <c r="AB306" i="71"/>
  <c r="AA306" i="71"/>
  <c r="Z306" i="71"/>
  <c r="AC305" i="71"/>
  <c r="AB305" i="71"/>
  <c r="AA305" i="71"/>
  <c r="Z305" i="71"/>
  <c r="AC304" i="71"/>
  <c r="AB304" i="71"/>
  <c r="AA304" i="71"/>
  <c r="Z304" i="71"/>
  <c r="AC303" i="71"/>
  <c r="AB303" i="71"/>
  <c r="AA303" i="71"/>
  <c r="Z303" i="71"/>
  <c r="M303" i="71"/>
  <c r="L303" i="71"/>
  <c r="K303" i="71"/>
  <c r="AC302" i="71"/>
  <c r="AB302" i="71"/>
  <c r="AA302" i="71"/>
  <c r="Z302" i="71"/>
  <c r="AC301" i="71"/>
  <c r="AB301" i="71"/>
  <c r="AA301" i="71"/>
  <c r="Z301" i="71"/>
  <c r="AC300" i="71"/>
  <c r="AB300" i="71"/>
  <c r="AA300" i="71"/>
  <c r="Z300" i="71"/>
  <c r="AC299" i="71"/>
  <c r="AB299" i="71"/>
  <c r="AA299" i="71"/>
  <c r="Z299" i="71"/>
  <c r="AC298" i="71"/>
  <c r="AB298" i="71"/>
  <c r="AA298" i="71"/>
  <c r="Z298" i="71"/>
  <c r="AC297" i="71"/>
  <c r="AB297" i="71"/>
  <c r="AA297" i="71"/>
  <c r="Z297" i="71"/>
  <c r="AC296" i="71"/>
  <c r="AB296" i="71"/>
  <c r="AA296" i="71"/>
  <c r="Z296" i="71"/>
  <c r="AC295" i="71"/>
  <c r="AB295" i="71"/>
  <c r="AA295" i="71"/>
  <c r="Z295" i="71"/>
  <c r="AC294" i="71"/>
  <c r="AB294" i="71"/>
  <c r="AA294" i="71"/>
  <c r="Z294" i="71"/>
  <c r="AC293" i="71"/>
  <c r="AB293" i="71"/>
  <c r="AA293" i="71"/>
  <c r="Z293" i="71"/>
  <c r="AC292" i="71"/>
  <c r="AB292" i="71"/>
  <c r="AA292" i="71"/>
  <c r="Z292" i="71"/>
  <c r="AC291" i="71"/>
  <c r="AB291" i="71"/>
  <c r="AA291" i="71"/>
  <c r="Z291" i="71"/>
  <c r="AC518" i="71"/>
  <c r="AB518" i="71"/>
  <c r="AA518" i="71"/>
  <c r="Z518" i="71"/>
  <c r="AC289" i="71"/>
  <c r="AB289" i="71"/>
  <c r="AA289" i="71"/>
  <c r="Z289" i="71"/>
  <c r="AC288" i="71"/>
  <c r="AB288" i="71"/>
  <c r="AA288" i="71"/>
  <c r="Z288" i="71"/>
  <c r="AC287" i="71"/>
  <c r="AB287" i="71"/>
  <c r="AA287" i="71"/>
  <c r="Z287" i="71"/>
  <c r="AC286" i="71"/>
  <c r="AB286" i="71"/>
  <c r="AA286" i="71"/>
  <c r="Z286" i="71"/>
  <c r="M286" i="71"/>
  <c r="L286" i="71"/>
  <c r="K286" i="71"/>
  <c r="AC285" i="71"/>
  <c r="AB285" i="71"/>
  <c r="AA285" i="71"/>
  <c r="Z285" i="71"/>
  <c r="AC284" i="71"/>
  <c r="AB284" i="71"/>
  <c r="AA284" i="71"/>
  <c r="Z284" i="71"/>
  <c r="AC283" i="71"/>
  <c r="AB283" i="71"/>
  <c r="AA283" i="71"/>
  <c r="Z283" i="71"/>
  <c r="AC505" i="71"/>
  <c r="AB505" i="71"/>
  <c r="AA505" i="71"/>
  <c r="Z505" i="71"/>
  <c r="AC281" i="71"/>
  <c r="AB281" i="71"/>
  <c r="AA281" i="71"/>
  <c r="Z281" i="71"/>
  <c r="AC326" i="71"/>
  <c r="AB326" i="71"/>
  <c r="AA326" i="71"/>
  <c r="Z326" i="71"/>
  <c r="AC279" i="71"/>
  <c r="AB279" i="71"/>
  <c r="AA279" i="71"/>
  <c r="Z279" i="71"/>
  <c r="AC278" i="71"/>
  <c r="AB278" i="71"/>
  <c r="AA278" i="71"/>
  <c r="Z278" i="71"/>
  <c r="AC277" i="71"/>
  <c r="AB277" i="71"/>
  <c r="AA277" i="71"/>
  <c r="Z277" i="71"/>
  <c r="AC276" i="71"/>
  <c r="AB276" i="71"/>
  <c r="AA276" i="71"/>
  <c r="Z276" i="71"/>
  <c r="AC275" i="71"/>
  <c r="AB275" i="71"/>
  <c r="AA275" i="71"/>
  <c r="Z275" i="71"/>
  <c r="AC274" i="71"/>
  <c r="AB274" i="71"/>
  <c r="AA274" i="71"/>
  <c r="Z274" i="71"/>
  <c r="AC273" i="71"/>
  <c r="AB273" i="71"/>
  <c r="AA273" i="71"/>
  <c r="Z273" i="71"/>
  <c r="AC272" i="71"/>
  <c r="AB272" i="71"/>
  <c r="AA272" i="71"/>
  <c r="Z272" i="71"/>
  <c r="AC271" i="71"/>
  <c r="AB271" i="71"/>
  <c r="AA271" i="71"/>
  <c r="Z271" i="71"/>
  <c r="AC270" i="71"/>
  <c r="AB270" i="71"/>
  <c r="AA270" i="71"/>
  <c r="Z270" i="71"/>
  <c r="AC269" i="71"/>
  <c r="AB269" i="71"/>
  <c r="AA269" i="71"/>
  <c r="Z269" i="71"/>
  <c r="AC268" i="71"/>
  <c r="AB268" i="71"/>
  <c r="AA268" i="71"/>
  <c r="Z268" i="71"/>
  <c r="AC267" i="71"/>
  <c r="AB267" i="71"/>
  <c r="AA267" i="71"/>
  <c r="Z267" i="71"/>
  <c r="AC266" i="71"/>
  <c r="AB266" i="71"/>
  <c r="AA266" i="71"/>
  <c r="Z266" i="71"/>
  <c r="AC265" i="71"/>
  <c r="AB265" i="71"/>
  <c r="AA265" i="71"/>
  <c r="Z265" i="71"/>
  <c r="AC264" i="71"/>
  <c r="AB264" i="71"/>
  <c r="AA264" i="71"/>
  <c r="Z264" i="71"/>
  <c r="AC263" i="71"/>
  <c r="AB263" i="71"/>
  <c r="AA263" i="71"/>
  <c r="Z263" i="71"/>
  <c r="AC262" i="71"/>
  <c r="AB262" i="71"/>
  <c r="AA262" i="71"/>
  <c r="Z262" i="71"/>
  <c r="M262" i="71"/>
  <c r="L262" i="71"/>
  <c r="K262" i="71"/>
  <c r="AC261" i="71"/>
  <c r="AB261" i="71"/>
  <c r="AA261" i="71"/>
  <c r="Z261" i="71"/>
  <c r="AC332" i="71"/>
  <c r="AB332" i="71"/>
  <c r="AA332" i="71"/>
  <c r="Z332" i="71"/>
  <c r="AC259" i="71"/>
  <c r="AB259" i="71"/>
  <c r="AA259" i="71"/>
  <c r="Z259" i="71"/>
  <c r="AC258" i="71"/>
  <c r="AB258" i="71"/>
  <c r="AA258" i="71"/>
  <c r="Z258" i="71"/>
  <c r="AC257" i="71"/>
  <c r="AB257" i="71"/>
  <c r="AA257" i="71"/>
  <c r="Z257" i="71"/>
  <c r="AC256" i="71"/>
  <c r="AB256" i="71"/>
  <c r="AA256" i="71"/>
  <c r="Z256" i="71"/>
  <c r="AC255" i="71"/>
  <c r="AB255" i="71"/>
  <c r="AA255" i="71"/>
  <c r="Z255" i="71"/>
  <c r="AC254" i="71"/>
  <c r="AB254" i="71"/>
  <c r="AA254" i="71"/>
  <c r="Z254" i="71"/>
  <c r="AC253" i="71"/>
  <c r="AB253" i="71"/>
  <c r="AA253" i="71"/>
  <c r="Z253" i="71"/>
  <c r="AC252" i="71"/>
  <c r="AB252" i="71"/>
  <c r="AA252" i="71"/>
  <c r="Z252" i="71"/>
  <c r="AC251" i="71"/>
  <c r="AB251" i="71"/>
  <c r="AA251" i="71"/>
  <c r="Z251" i="71"/>
  <c r="AC463" i="71"/>
  <c r="AB463" i="71"/>
  <c r="AA463" i="71"/>
  <c r="Z463" i="71"/>
  <c r="AC249" i="71"/>
  <c r="AB249" i="71"/>
  <c r="AA249" i="71"/>
  <c r="Z249" i="71"/>
  <c r="AC180" i="71"/>
  <c r="AB180" i="71"/>
  <c r="AA180" i="71"/>
  <c r="Z180" i="71"/>
  <c r="AC247" i="71"/>
  <c r="AB247" i="71"/>
  <c r="AA247" i="71"/>
  <c r="Z247" i="71"/>
  <c r="AC675" i="71"/>
  <c r="AB675" i="71"/>
  <c r="AA675" i="71"/>
  <c r="Z675" i="71"/>
  <c r="AC245" i="71"/>
  <c r="AB245" i="71"/>
  <c r="AA245" i="71"/>
  <c r="Z245" i="71"/>
  <c r="AC244" i="71"/>
  <c r="AB244" i="71"/>
  <c r="AA244" i="71"/>
  <c r="Z244" i="71"/>
  <c r="AC243" i="71"/>
  <c r="AB243" i="71"/>
  <c r="AA243" i="71"/>
  <c r="Z243" i="71"/>
  <c r="AC242" i="71"/>
  <c r="AB242" i="71"/>
  <c r="AA242" i="71"/>
  <c r="Z242" i="71"/>
  <c r="AC241" i="71"/>
  <c r="AB241" i="71"/>
  <c r="AA241" i="71"/>
  <c r="Z241" i="71"/>
  <c r="AC240" i="71"/>
  <c r="AB240" i="71"/>
  <c r="AA240" i="71"/>
  <c r="Z240" i="71"/>
  <c r="AC239" i="71"/>
  <c r="AB239" i="71"/>
  <c r="AA239" i="71"/>
  <c r="Z239" i="71"/>
  <c r="AC238" i="71"/>
  <c r="AB238" i="71"/>
  <c r="AA238" i="71"/>
  <c r="Z238" i="71"/>
  <c r="AC237" i="71"/>
  <c r="AB237" i="71"/>
  <c r="AA237" i="71"/>
  <c r="Z237" i="71"/>
  <c r="AC236" i="71"/>
  <c r="AB236" i="71"/>
  <c r="AA236" i="71"/>
  <c r="Z236" i="71"/>
  <c r="AC235" i="71"/>
  <c r="AB235" i="71"/>
  <c r="AA235" i="71"/>
  <c r="Z235" i="71"/>
  <c r="AC165" i="71"/>
  <c r="AB165" i="71"/>
  <c r="AA165" i="71"/>
  <c r="Z165" i="71"/>
  <c r="AC233" i="71"/>
  <c r="AB233" i="71"/>
  <c r="AA233" i="71"/>
  <c r="Z233" i="71"/>
  <c r="AC232" i="71"/>
  <c r="AB232" i="71"/>
  <c r="AA232" i="71"/>
  <c r="Z232" i="71"/>
  <c r="AC231" i="71"/>
  <c r="AB231" i="71"/>
  <c r="AA231" i="71"/>
  <c r="Z231" i="71"/>
  <c r="AC230" i="71"/>
  <c r="AB230" i="71"/>
  <c r="AA230" i="71"/>
  <c r="Z230" i="71"/>
  <c r="AC229" i="71"/>
  <c r="AB229" i="71"/>
  <c r="AA229" i="71"/>
  <c r="Z229" i="71"/>
  <c r="AC228" i="71"/>
  <c r="AB228" i="71"/>
  <c r="AA228" i="71"/>
  <c r="Z228" i="71"/>
  <c r="AC227" i="71"/>
  <c r="AB227" i="71"/>
  <c r="AA227" i="71"/>
  <c r="Z227" i="71"/>
  <c r="AC226" i="71"/>
  <c r="AB226" i="71"/>
  <c r="AA226" i="71"/>
  <c r="Z226" i="71"/>
  <c r="AC225" i="71"/>
  <c r="AB225" i="71"/>
  <c r="AA225" i="71"/>
  <c r="Z225" i="71"/>
  <c r="AC224" i="71"/>
  <c r="AB224" i="71"/>
  <c r="AA224" i="71"/>
  <c r="Z224" i="71"/>
  <c r="AC223" i="71"/>
  <c r="AB223" i="71"/>
  <c r="AA223" i="71"/>
  <c r="Z223" i="71"/>
  <c r="AC222" i="71"/>
  <c r="AB222" i="71"/>
  <c r="AA222" i="71"/>
  <c r="Z222" i="71"/>
  <c r="AC221" i="71"/>
  <c r="AB221" i="71"/>
  <c r="AA221" i="71"/>
  <c r="Z221" i="71"/>
  <c r="AC220" i="71"/>
  <c r="AB220" i="71"/>
  <c r="AA220" i="71"/>
  <c r="Z220" i="71"/>
  <c r="AC219" i="71"/>
  <c r="AB219" i="71"/>
  <c r="AA219" i="71"/>
  <c r="Z219" i="71"/>
  <c r="AC122" i="71"/>
  <c r="AB122" i="71"/>
  <c r="AA122" i="71"/>
  <c r="Z122" i="71"/>
  <c r="AC217" i="71"/>
  <c r="AB217" i="71"/>
  <c r="AA217" i="71"/>
  <c r="Z217" i="71"/>
  <c r="AC216" i="71"/>
  <c r="AB216" i="71"/>
  <c r="AA216" i="71"/>
  <c r="Z216" i="71"/>
  <c r="AC215" i="71"/>
  <c r="AB215" i="71"/>
  <c r="AA215" i="71"/>
  <c r="Z215" i="71"/>
  <c r="AC214" i="71"/>
  <c r="AB214" i="71"/>
  <c r="AA214" i="71"/>
  <c r="Z214" i="71"/>
  <c r="AC213" i="71"/>
  <c r="AB213" i="71"/>
  <c r="AA213" i="71"/>
  <c r="Z213" i="71"/>
  <c r="AC212" i="71"/>
  <c r="AB212" i="71"/>
  <c r="AA212" i="71"/>
  <c r="Z212" i="71"/>
  <c r="AC211" i="71"/>
  <c r="AB211" i="71"/>
  <c r="AA211" i="71"/>
  <c r="Z211" i="71"/>
  <c r="AC210" i="71"/>
  <c r="AB210" i="71"/>
  <c r="AA210" i="71"/>
  <c r="Z210" i="71"/>
  <c r="AC209" i="71"/>
  <c r="AB209" i="71"/>
  <c r="AA209" i="71"/>
  <c r="Z209" i="71"/>
  <c r="AC208" i="71"/>
  <c r="AB208" i="71"/>
  <c r="AA208" i="71"/>
  <c r="Z208" i="71"/>
  <c r="AC207" i="71"/>
  <c r="AB207" i="71"/>
  <c r="AA207" i="71"/>
  <c r="Z207" i="71"/>
  <c r="AC280" i="71"/>
  <c r="AB280" i="71"/>
  <c r="AA280" i="71"/>
  <c r="Z280" i="71"/>
  <c r="AC205" i="71"/>
  <c r="AB205" i="71"/>
  <c r="AA205" i="71"/>
  <c r="Z205" i="71"/>
  <c r="AC204" i="71"/>
  <c r="AB204" i="71"/>
  <c r="AA204" i="71"/>
  <c r="Z204" i="71"/>
  <c r="AC203" i="71"/>
  <c r="AB203" i="71"/>
  <c r="AA203" i="71"/>
  <c r="Z203" i="71"/>
  <c r="M203" i="71"/>
  <c r="L203" i="71"/>
  <c r="K203" i="71"/>
  <c r="AC202" i="71"/>
  <c r="AB202" i="71"/>
  <c r="AA202" i="71"/>
  <c r="Z202" i="71"/>
  <c r="AC201" i="71"/>
  <c r="AB201" i="71"/>
  <c r="AA201" i="71"/>
  <c r="Z201" i="71"/>
  <c r="AC127" i="71"/>
  <c r="AB127" i="71"/>
  <c r="AA127" i="71"/>
  <c r="Z127" i="71"/>
  <c r="M127" i="71"/>
  <c r="L127" i="71"/>
  <c r="K127" i="71"/>
  <c r="AC199" i="71"/>
  <c r="AB199" i="71"/>
  <c r="AA199" i="71"/>
  <c r="Z199" i="71"/>
  <c r="AC103" i="71"/>
  <c r="AB103" i="71"/>
  <c r="AA103" i="71"/>
  <c r="Z103" i="71"/>
  <c r="M103" i="71"/>
  <c r="L103" i="71"/>
  <c r="K103" i="71"/>
  <c r="AC197" i="71"/>
  <c r="AB197" i="71"/>
  <c r="AA197" i="71"/>
  <c r="Z197" i="71"/>
  <c r="AC196" i="71"/>
  <c r="AB196" i="71"/>
  <c r="AA196" i="71"/>
  <c r="Z196" i="71"/>
  <c r="AC195" i="71"/>
  <c r="AB195" i="71"/>
  <c r="AA195" i="71"/>
  <c r="Z195" i="71"/>
  <c r="M195" i="71"/>
  <c r="L195" i="71"/>
  <c r="K195" i="71"/>
  <c r="AC194" i="71"/>
  <c r="AB194" i="71"/>
  <c r="AA194" i="71"/>
  <c r="Z194" i="71"/>
  <c r="AC193" i="71"/>
  <c r="AB193" i="71"/>
  <c r="AA193" i="71"/>
  <c r="Z193" i="71"/>
  <c r="AC192" i="71"/>
  <c r="AB192" i="71"/>
  <c r="AA192" i="71"/>
  <c r="Z192" i="71"/>
  <c r="AC191" i="71"/>
  <c r="AB191" i="71"/>
  <c r="AA191" i="71"/>
  <c r="Z191" i="71"/>
  <c r="AC190" i="71"/>
  <c r="AB190" i="71"/>
  <c r="AA190" i="71"/>
  <c r="Z190" i="71"/>
  <c r="AC189" i="71"/>
  <c r="AB189" i="71"/>
  <c r="AA189" i="71"/>
  <c r="Z189" i="71"/>
  <c r="AC188" i="71"/>
  <c r="AB188" i="71"/>
  <c r="AA188" i="71"/>
  <c r="Z188" i="71"/>
  <c r="AD188" i="71" s="1"/>
  <c r="AC187" i="71"/>
  <c r="AB187" i="71"/>
  <c r="AA187" i="71"/>
  <c r="Z187" i="71"/>
  <c r="AC186" i="71"/>
  <c r="AB186" i="71"/>
  <c r="AA186" i="71"/>
  <c r="Z186" i="71"/>
  <c r="AC185" i="71"/>
  <c r="AB185" i="71"/>
  <c r="AA185" i="71"/>
  <c r="Z185" i="71"/>
  <c r="AC184" i="71"/>
  <c r="AB184" i="71"/>
  <c r="AA184" i="71"/>
  <c r="Z184" i="71"/>
  <c r="AC183" i="71"/>
  <c r="AB183" i="71"/>
  <c r="AA183" i="71"/>
  <c r="Z183" i="71"/>
  <c r="AC182" i="71"/>
  <c r="AB182" i="71"/>
  <c r="AA182" i="71"/>
  <c r="Z182" i="71"/>
  <c r="M182" i="71"/>
  <c r="L182" i="71"/>
  <c r="K182" i="71"/>
  <c r="AC260" i="71"/>
  <c r="AB260" i="71"/>
  <c r="AA260" i="71"/>
  <c r="Z260" i="71"/>
  <c r="AC246" i="71"/>
  <c r="AB246" i="71"/>
  <c r="AA246" i="71"/>
  <c r="Z246" i="71"/>
  <c r="AC179" i="71"/>
  <c r="AB179" i="71"/>
  <c r="AA179" i="71"/>
  <c r="Z179" i="71"/>
  <c r="AC178" i="71"/>
  <c r="AB178" i="71"/>
  <c r="AA178" i="71"/>
  <c r="Z178" i="71"/>
  <c r="AC177" i="71"/>
  <c r="AB177" i="71"/>
  <c r="AA177" i="71"/>
  <c r="Z177" i="71"/>
  <c r="AC176" i="71"/>
  <c r="AB176" i="71"/>
  <c r="AA176" i="71"/>
  <c r="Z176" i="71"/>
  <c r="AC175" i="71"/>
  <c r="AB175" i="71"/>
  <c r="AA175" i="71"/>
  <c r="Z175" i="71"/>
  <c r="AC174" i="71"/>
  <c r="AB174" i="71"/>
  <c r="AA174" i="71"/>
  <c r="Z174" i="71"/>
  <c r="AC173" i="71"/>
  <c r="AB173" i="71"/>
  <c r="AA173" i="71"/>
  <c r="Z173" i="71"/>
  <c r="AC172" i="71"/>
  <c r="AB172" i="71"/>
  <c r="AA172" i="71"/>
  <c r="Z172" i="71"/>
  <c r="AC171" i="71"/>
  <c r="AB171" i="71"/>
  <c r="AA171" i="71"/>
  <c r="Z171" i="71"/>
  <c r="AC170" i="71"/>
  <c r="AB170" i="71"/>
  <c r="AA170" i="71"/>
  <c r="Z170" i="71"/>
  <c r="AC169" i="71"/>
  <c r="AB169" i="71"/>
  <c r="AA169" i="71"/>
  <c r="Z169" i="71"/>
  <c r="AC168" i="71"/>
  <c r="AB168" i="71"/>
  <c r="AA168" i="71"/>
  <c r="Z168" i="71"/>
  <c r="AC167" i="71"/>
  <c r="AB167" i="71"/>
  <c r="AA167" i="71"/>
  <c r="Z167" i="71"/>
  <c r="AC166" i="71"/>
  <c r="AB166" i="71"/>
  <c r="AA166" i="71"/>
  <c r="Z166" i="71"/>
  <c r="AC110" i="71"/>
  <c r="AB110" i="71"/>
  <c r="AA110" i="71"/>
  <c r="Z110" i="71"/>
  <c r="AC164" i="71"/>
  <c r="AB164" i="71"/>
  <c r="AA164" i="71"/>
  <c r="Z164" i="71"/>
  <c r="AC163" i="71"/>
  <c r="AB163" i="71"/>
  <c r="AA163" i="71"/>
  <c r="Z163" i="71"/>
  <c r="AC162" i="71"/>
  <c r="AB162" i="71"/>
  <c r="AA162" i="71"/>
  <c r="Z162" i="71"/>
  <c r="AC161" i="71"/>
  <c r="AB161" i="71"/>
  <c r="AA161" i="71"/>
  <c r="Z161" i="71"/>
  <c r="AC160" i="71"/>
  <c r="AB160" i="71"/>
  <c r="AA160" i="71"/>
  <c r="Z160" i="71"/>
  <c r="AC159" i="71"/>
  <c r="AB159" i="71"/>
  <c r="AA159" i="71"/>
  <c r="Z159" i="71"/>
  <c r="AC158" i="71"/>
  <c r="AB158" i="71"/>
  <c r="AA158" i="71"/>
  <c r="Z158" i="71"/>
  <c r="AC157" i="71"/>
  <c r="AB157" i="71"/>
  <c r="AA157" i="71"/>
  <c r="Z157" i="71"/>
  <c r="AC156" i="71"/>
  <c r="AB156" i="71"/>
  <c r="AA156" i="71"/>
  <c r="Z156" i="71"/>
  <c r="AC155" i="71"/>
  <c r="AB155" i="71"/>
  <c r="AA155" i="71"/>
  <c r="Z155" i="71"/>
  <c r="AC154" i="71"/>
  <c r="AB154" i="71"/>
  <c r="AA154" i="71"/>
  <c r="Z154" i="71"/>
  <c r="AC153" i="71"/>
  <c r="AB153" i="71"/>
  <c r="AA153" i="71"/>
  <c r="Z153" i="71"/>
  <c r="AC152" i="71"/>
  <c r="AB152" i="71"/>
  <c r="AA152" i="71"/>
  <c r="Z152" i="71"/>
  <c r="AC151" i="71"/>
  <c r="AB151" i="71"/>
  <c r="AA151" i="71"/>
  <c r="Z151" i="71"/>
  <c r="AC150" i="71"/>
  <c r="AB150" i="71"/>
  <c r="AA150" i="71"/>
  <c r="Z150" i="71"/>
  <c r="AC149" i="71"/>
  <c r="AB149" i="71"/>
  <c r="AA149" i="71"/>
  <c r="Z149" i="71"/>
  <c r="AC148" i="71"/>
  <c r="AB148" i="71"/>
  <c r="AA148" i="71"/>
  <c r="Z148" i="71"/>
  <c r="AC147" i="71"/>
  <c r="AB147" i="71"/>
  <c r="AA147" i="71"/>
  <c r="Z147" i="71"/>
  <c r="AC146" i="71"/>
  <c r="AB146" i="71"/>
  <c r="AA146" i="71"/>
  <c r="Z146" i="71"/>
  <c r="AC145" i="71"/>
  <c r="AB145" i="71"/>
  <c r="AA145" i="71"/>
  <c r="Z145" i="71"/>
  <c r="AC144" i="71"/>
  <c r="AB144" i="71"/>
  <c r="AA144" i="71"/>
  <c r="Z144" i="71"/>
  <c r="AC143" i="71"/>
  <c r="AB143" i="71"/>
  <c r="AA143" i="71"/>
  <c r="Z143" i="71"/>
  <c r="AC142" i="71"/>
  <c r="AB142" i="71"/>
  <c r="AA142" i="71"/>
  <c r="Z142" i="71"/>
  <c r="AC141" i="71"/>
  <c r="AB141" i="71"/>
  <c r="AA141" i="71"/>
  <c r="Z141" i="71"/>
  <c r="AC140" i="71"/>
  <c r="AB140" i="71"/>
  <c r="AA140" i="71"/>
  <c r="Z140" i="71"/>
  <c r="AC139" i="71"/>
  <c r="AB139" i="71"/>
  <c r="AA139" i="71"/>
  <c r="Z139" i="71"/>
  <c r="AC124" i="71"/>
  <c r="AB124" i="71"/>
  <c r="AA124" i="71"/>
  <c r="Z124" i="71"/>
  <c r="AC137" i="71"/>
  <c r="AB137" i="71"/>
  <c r="AA137" i="71"/>
  <c r="Z137" i="71"/>
  <c r="AC136" i="71"/>
  <c r="AB136" i="71"/>
  <c r="AA136" i="71"/>
  <c r="Z136" i="71"/>
  <c r="AC135" i="71"/>
  <c r="AB135" i="71"/>
  <c r="AA135" i="71"/>
  <c r="Z135" i="71"/>
  <c r="AC134" i="71"/>
  <c r="AB134" i="71"/>
  <c r="AA134" i="71"/>
  <c r="Z134" i="71"/>
  <c r="AC133" i="71"/>
  <c r="AB133" i="71"/>
  <c r="AA133" i="71"/>
  <c r="Z133" i="71"/>
  <c r="AC132" i="71"/>
  <c r="AB132" i="71"/>
  <c r="AA132" i="71"/>
  <c r="Z132" i="71"/>
  <c r="AC131" i="71"/>
  <c r="AB131" i="71"/>
  <c r="AA131" i="71"/>
  <c r="Z131" i="71"/>
  <c r="AC130" i="71"/>
  <c r="AB130" i="71"/>
  <c r="AA130" i="71"/>
  <c r="Z130" i="71"/>
  <c r="AC129" i="71"/>
  <c r="AB129" i="71"/>
  <c r="AA129" i="71"/>
  <c r="Z129" i="71"/>
  <c r="AC128" i="71"/>
  <c r="AB128" i="71"/>
  <c r="AA128" i="71"/>
  <c r="Z128" i="71"/>
  <c r="AC65" i="71"/>
  <c r="AB65" i="71"/>
  <c r="AA65" i="71"/>
  <c r="Z65" i="71"/>
  <c r="AC126" i="71"/>
  <c r="AB126" i="71"/>
  <c r="AA126" i="71"/>
  <c r="Z126" i="71"/>
  <c r="AC125" i="71"/>
  <c r="AB125" i="71"/>
  <c r="AA125" i="71"/>
  <c r="Z125" i="71"/>
  <c r="AC218" i="71"/>
  <c r="AB218" i="71"/>
  <c r="AA218" i="71"/>
  <c r="Z218" i="71"/>
  <c r="AC123" i="71"/>
  <c r="AB123" i="71"/>
  <c r="AA123" i="71"/>
  <c r="Z123" i="71"/>
  <c r="AC138" i="71"/>
  <c r="AB138" i="71"/>
  <c r="AA138" i="71"/>
  <c r="Z138" i="71"/>
  <c r="AC121" i="71"/>
  <c r="AB121" i="71"/>
  <c r="AA121" i="71"/>
  <c r="Z121" i="71"/>
  <c r="AC120" i="71"/>
  <c r="AB120" i="71"/>
  <c r="AA120" i="71"/>
  <c r="Z120" i="71"/>
  <c r="AC119" i="71"/>
  <c r="AB119" i="71"/>
  <c r="AA119" i="71"/>
  <c r="Z119" i="71"/>
  <c r="AC118" i="71"/>
  <c r="AB118" i="71"/>
  <c r="AA118" i="71"/>
  <c r="Z118" i="71"/>
  <c r="AC117" i="71"/>
  <c r="AB117" i="71"/>
  <c r="AA117" i="71"/>
  <c r="Z117" i="71"/>
  <c r="AC116" i="71"/>
  <c r="AB116" i="71"/>
  <c r="AA116" i="71"/>
  <c r="Z116" i="71"/>
  <c r="AC115" i="71"/>
  <c r="AB115" i="71"/>
  <c r="AA115" i="71"/>
  <c r="Z115" i="71"/>
  <c r="AC114" i="71"/>
  <c r="AB114" i="71"/>
  <c r="AA114" i="71"/>
  <c r="Z114" i="71"/>
  <c r="AC113" i="71"/>
  <c r="AB113" i="71"/>
  <c r="AA113" i="71"/>
  <c r="Z113" i="71"/>
  <c r="AC112" i="71"/>
  <c r="AB112" i="71"/>
  <c r="AA112" i="71"/>
  <c r="Z112" i="71"/>
  <c r="AC111" i="71"/>
  <c r="AB111" i="71"/>
  <c r="AA111" i="71"/>
  <c r="Z111" i="71"/>
  <c r="AC48" i="71"/>
  <c r="AB48" i="71"/>
  <c r="AA48" i="71"/>
  <c r="Z48" i="71"/>
  <c r="M48" i="71"/>
  <c r="L48" i="71"/>
  <c r="K48" i="71"/>
  <c r="AC109" i="71"/>
  <c r="AB109" i="71"/>
  <c r="AA109" i="71"/>
  <c r="Z109" i="71"/>
  <c r="AC108" i="71"/>
  <c r="AB108" i="71"/>
  <c r="AA108" i="71"/>
  <c r="Z108" i="71"/>
  <c r="AC107" i="71"/>
  <c r="AB107" i="71"/>
  <c r="AA107" i="71"/>
  <c r="Z107" i="71"/>
  <c r="AC106" i="71"/>
  <c r="AB106" i="71"/>
  <c r="AA106" i="71"/>
  <c r="Z106" i="71"/>
  <c r="AC105" i="71"/>
  <c r="AB105" i="71"/>
  <c r="AA105" i="71"/>
  <c r="Z105" i="71"/>
  <c r="AC104" i="71"/>
  <c r="AB104" i="71"/>
  <c r="AA104" i="71"/>
  <c r="Z104" i="71"/>
  <c r="AC72" i="71"/>
  <c r="AB72" i="71"/>
  <c r="AA72" i="71"/>
  <c r="Z72" i="71"/>
  <c r="AC102" i="71"/>
  <c r="AB102" i="71"/>
  <c r="AA102" i="71"/>
  <c r="Z102" i="71"/>
  <c r="AC101" i="71"/>
  <c r="AB101" i="71"/>
  <c r="AA101" i="71"/>
  <c r="Z101" i="71"/>
  <c r="AC100" i="71"/>
  <c r="AB100" i="71"/>
  <c r="AA100" i="71"/>
  <c r="Z100" i="71"/>
  <c r="AC99" i="71"/>
  <c r="AB99" i="71"/>
  <c r="AA99" i="71"/>
  <c r="Z99" i="71"/>
  <c r="AC98" i="71"/>
  <c r="AB98" i="71"/>
  <c r="AA98" i="71"/>
  <c r="Z98" i="71"/>
  <c r="AC97" i="71"/>
  <c r="AB97" i="71"/>
  <c r="AA97" i="71"/>
  <c r="Z97" i="71"/>
  <c r="AC96" i="71"/>
  <c r="AB96" i="71"/>
  <c r="AA96" i="71"/>
  <c r="Z96" i="71"/>
  <c r="AC95" i="71"/>
  <c r="AB95" i="71"/>
  <c r="AA95" i="71"/>
  <c r="Z95" i="71"/>
  <c r="AC94" i="71"/>
  <c r="AB94" i="71"/>
  <c r="AA94" i="71"/>
  <c r="Z94" i="71"/>
  <c r="AC93" i="71"/>
  <c r="AB93" i="71"/>
  <c r="AA93" i="71"/>
  <c r="Z93" i="71"/>
  <c r="AC92" i="71"/>
  <c r="AB92" i="71"/>
  <c r="AA92" i="71"/>
  <c r="Z92" i="71"/>
  <c r="AC91" i="71"/>
  <c r="AB91" i="71"/>
  <c r="AA91" i="71"/>
  <c r="Z91" i="71"/>
  <c r="AC90" i="71"/>
  <c r="AB90" i="71"/>
  <c r="AA90" i="71"/>
  <c r="Z90" i="71"/>
  <c r="AC89" i="71"/>
  <c r="AB89" i="71"/>
  <c r="AA89" i="71"/>
  <c r="Z89" i="71"/>
  <c r="AC88" i="71"/>
  <c r="AB88" i="71"/>
  <c r="AA88" i="71"/>
  <c r="Z88" i="71"/>
  <c r="AC87" i="71"/>
  <c r="AB87" i="71"/>
  <c r="AA87" i="71"/>
  <c r="Z87" i="71"/>
  <c r="M87" i="71"/>
  <c r="L87" i="71"/>
  <c r="K87" i="71"/>
  <c r="AC86" i="71"/>
  <c r="AB86" i="71"/>
  <c r="AA86" i="71"/>
  <c r="Z86" i="71"/>
  <c r="AC85" i="71"/>
  <c r="AB85" i="71"/>
  <c r="AA85" i="71"/>
  <c r="Z85" i="71"/>
  <c r="AC84" i="71"/>
  <c r="AB84" i="71"/>
  <c r="AA84" i="71"/>
  <c r="Z84" i="71"/>
  <c r="AC83" i="71"/>
  <c r="AB83" i="71"/>
  <c r="AA83" i="71"/>
  <c r="Z83" i="71"/>
  <c r="AC82" i="71"/>
  <c r="AB82" i="71"/>
  <c r="AA82" i="71"/>
  <c r="Z82" i="71"/>
  <c r="AC81" i="71"/>
  <c r="AB81" i="71"/>
  <c r="AA81" i="71"/>
  <c r="Z81" i="71"/>
  <c r="AC80" i="71"/>
  <c r="AB80" i="71"/>
  <c r="AA80" i="71"/>
  <c r="Z80" i="71"/>
  <c r="AC79" i="71"/>
  <c r="AB79" i="71"/>
  <c r="AA79" i="71"/>
  <c r="Z79" i="71"/>
  <c r="AC78" i="71"/>
  <c r="AB78" i="71"/>
  <c r="AA78" i="71"/>
  <c r="Z78" i="71"/>
  <c r="AC77" i="71"/>
  <c r="AB77" i="71"/>
  <c r="AA77" i="71"/>
  <c r="Z77" i="71"/>
  <c r="AC76" i="71"/>
  <c r="AB76" i="71"/>
  <c r="AA76" i="71"/>
  <c r="Z76" i="71"/>
  <c r="AC75" i="71"/>
  <c r="AB75" i="71"/>
  <c r="AA75" i="71"/>
  <c r="Z75" i="71"/>
  <c r="M75" i="71"/>
  <c r="L75" i="71"/>
  <c r="K75" i="71"/>
  <c r="AC74" i="71"/>
  <c r="AB74" i="71"/>
  <c r="AA74" i="71"/>
  <c r="Z74" i="71"/>
  <c r="AC73" i="71"/>
  <c r="AB73" i="71"/>
  <c r="AA73" i="71"/>
  <c r="Z73" i="71"/>
  <c r="M73" i="71"/>
  <c r="L73" i="71"/>
  <c r="K73" i="71"/>
  <c r="AC339" i="71"/>
  <c r="AB339" i="71"/>
  <c r="AA339" i="71"/>
  <c r="Z339" i="71"/>
  <c r="M339" i="71"/>
  <c r="L339" i="71"/>
  <c r="K339" i="71"/>
  <c r="AC71" i="71"/>
  <c r="AB71" i="71"/>
  <c r="AA71" i="71"/>
  <c r="Z71" i="71"/>
  <c r="M71" i="71"/>
  <c r="L71" i="71"/>
  <c r="K71" i="71"/>
  <c r="AC70" i="71"/>
  <c r="AB70" i="71"/>
  <c r="AA70" i="71"/>
  <c r="Z70" i="71"/>
  <c r="AC69" i="71"/>
  <c r="AB69" i="71"/>
  <c r="AA69" i="71"/>
  <c r="Z69" i="71"/>
  <c r="M69" i="71"/>
  <c r="L69" i="71"/>
  <c r="K69" i="71"/>
  <c r="AC68" i="71"/>
  <c r="AB68" i="71"/>
  <c r="AA68" i="71"/>
  <c r="Z68" i="71"/>
  <c r="M68" i="71"/>
  <c r="L68" i="71"/>
  <c r="K68" i="71"/>
  <c r="AC67" i="71"/>
  <c r="AB67" i="71"/>
  <c r="AA67" i="71"/>
  <c r="Z67" i="71"/>
  <c r="M67" i="71"/>
  <c r="L67" i="71"/>
  <c r="K67" i="71"/>
  <c r="AC66" i="71"/>
  <c r="AB66" i="71"/>
  <c r="AA66" i="71"/>
  <c r="Z66" i="71"/>
  <c r="M66" i="71"/>
  <c r="L66" i="71"/>
  <c r="K66" i="71"/>
  <c r="AC29" i="71"/>
  <c r="AB29" i="71"/>
  <c r="AA29" i="71"/>
  <c r="Z29" i="71"/>
  <c r="M29" i="71"/>
  <c r="L29" i="71"/>
  <c r="K29" i="71"/>
  <c r="AC64" i="71"/>
  <c r="AB64" i="71"/>
  <c r="AA64" i="71"/>
  <c r="Z64" i="71"/>
  <c r="M64" i="71"/>
  <c r="L64" i="71"/>
  <c r="K64" i="71"/>
  <c r="AC63" i="71"/>
  <c r="AB63" i="71"/>
  <c r="AA63" i="71"/>
  <c r="Z63" i="71"/>
  <c r="M63" i="71"/>
  <c r="L63" i="71"/>
  <c r="K63" i="71"/>
  <c r="AC62" i="71"/>
  <c r="AB62" i="71"/>
  <c r="AA62" i="71"/>
  <c r="Z62" i="71"/>
  <c r="M62" i="71"/>
  <c r="L62" i="71"/>
  <c r="K62" i="71"/>
  <c r="AC61" i="71"/>
  <c r="AB61" i="71"/>
  <c r="AA61" i="71"/>
  <c r="Z61" i="71"/>
  <c r="M61" i="71"/>
  <c r="L61" i="71"/>
  <c r="K61" i="71"/>
  <c r="AC60" i="71"/>
  <c r="AB60" i="71"/>
  <c r="AA60" i="71"/>
  <c r="Z60" i="71"/>
  <c r="M60" i="71"/>
  <c r="L60" i="71"/>
  <c r="K60" i="71"/>
  <c r="AC59" i="71"/>
  <c r="AB59" i="71"/>
  <c r="AA59" i="71"/>
  <c r="Z59" i="71"/>
  <c r="M59" i="71"/>
  <c r="L59" i="71"/>
  <c r="K59" i="71"/>
  <c r="AC58" i="71"/>
  <c r="AB58" i="71"/>
  <c r="AA58" i="71"/>
  <c r="Z58" i="71"/>
  <c r="M58" i="71"/>
  <c r="L58" i="71"/>
  <c r="K58" i="71"/>
  <c r="AC57" i="71"/>
  <c r="AB57" i="71"/>
  <c r="AA57" i="71"/>
  <c r="Z57" i="71"/>
  <c r="M57" i="71"/>
  <c r="L57" i="71"/>
  <c r="K57" i="71"/>
  <c r="AC56" i="71"/>
  <c r="AB56" i="71"/>
  <c r="AA56" i="71"/>
  <c r="Z56" i="71"/>
  <c r="M56" i="71"/>
  <c r="L56" i="71"/>
  <c r="K56" i="71"/>
  <c r="AC55" i="71"/>
  <c r="AB55" i="71"/>
  <c r="AA55" i="71"/>
  <c r="Z55" i="71"/>
  <c r="M55" i="71"/>
  <c r="L55" i="71"/>
  <c r="K55" i="71"/>
  <c r="AC54" i="71"/>
  <c r="AB54" i="71"/>
  <c r="AA54" i="71"/>
  <c r="Z54" i="71"/>
  <c r="M54" i="71"/>
  <c r="L54" i="71"/>
  <c r="K54" i="71"/>
  <c r="AC53" i="71"/>
  <c r="AB53" i="71"/>
  <c r="AA53" i="71"/>
  <c r="Z53" i="71"/>
  <c r="AC52" i="71"/>
  <c r="AB52" i="71"/>
  <c r="AA52" i="71"/>
  <c r="Z52" i="71"/>
  <c r="M52" i="71"/>
  <c r="L52" i="71"/>
  <c r="K52" i="71"/>
  <c r="AC51" i="71"/>
  <c r="AB51" i="71"/>
  <c r="AA51" i="71"/>
  <c r="Z51" i="71"/>
  <c r="M51" i="71"/>
  <c r="L51" i="71"/>
  <c r="K51" i="71"/>
  <c r="AC50" i="71"/>
  <c r="AB50" i="71"/>
  <c r="AA50" i="71"/>
  <c r="Z50" i="71"/>
  <c r="M50" i="71"/>
  <c r="L50" i="71"/>
  <c r="K50" i="71"/>
  <c r="AC49" i="71"/>
  <c r="AB49" i="71"/>
  <c r="AA49" i="71"/>
  <c r="Z49" i="71"/>
  <c r="M49" i="71"/>
  <c r="L49" i="71"/>
  <c r="K49" i="71"/>
  <c r="AC33" i="71"/>
  <c r="AB33" i="71"/>
  <c r="AA33" i="71"/>
  <c r="AE33" i="71" s="1"/>
  <c r="Z33" i="71"/>
  <c r="AC47" i="71"/>
  <c r="AB47" i="71"/>
  <c r="AA47" i="71"/>
  <c r="Z47" i="71"/>
  <c r="AC46" i="71"/>
  <c r="AB46" i="71"/>
  <c r="AA46" i="71"/>
  <c r="Z46" i="71"/>
  <c r="M46" i="71"/>
  <c r="L46" i="71"/>
  <c r="K46" i="71"/>
  <c r="AC45" i="71"/>
  <c r="AB45" i="71"/>
  <c r="AA45" i="71"/>
  <c r="Z45" i="71"/>
  <c r="M45" i="71"/>
  <c r="L45" i="71"/>
  <c r="K45" i="71"/>
  <c r="AC44" i="71"/>
  <c r="AB44" i="71"/>
  <c r="AA44" i="71"/>
  <c r="Z44" i="71"/>
  <c r="AC43" i="71"/>
  <c r="AB43" i="71"/>
  <c r="AA43" i="71"/>
  <c r="Z43" i="71"/>
  <c r="M43" i="71"/>
  <c r="L43" i="71"/>
  <c r="K43" i="71"/>
  <c r="AC42" i="71"/>
  <c r="AB42" i="71"/>
  <c r="AA42" i="71"/>
  <c r="Z42" i="71"/>
  <c r="M42" i="71"/>
  <c r="L42" i="71"/>
  <c r="K42" i="71"/>
  <c r="AC41" i="71"/>
  <c r="AB41" i="71"/>
  <c r="AA41" i="71"/>
  <c r="AE41" i="71" s="1"/>
  <c r="Z41" i="71"/>
  <c r="M41" i="71"/>
  <c r="L41" i="71"/>
  <c r="K41" i="71"/>
  <c r="AC200" i="71"/>
  <c r="AB200" i="71"/>
  <c r="AA200" i="71"/>
  <c r="Z200" i="71"/>
  <c r="AD200" i="71" s="1"/>
  <c r="AC39" i="71"/>
  <c r="AB39" i="71"/>
  <c r="AA39" i="71"/>
  <c r="Z39" i="71"/>
  <c r="M39" i="71"/>
  <c r="L39" i="71"/>
  <c r="K39" i="71"/>
  <c r="AC38" i="71"/>
  <c r="AB38" i="71"/>
  <c r="AA38" i="71"/>
  <c r="Z38" i="71"/>
  <c r="M38" i="71"/>
  <c r="L38" i="71"/>
  <c r="K38" i="71"/>
  <c r="AC37" i="71"/>
  <c r="AB37" i="71"/>
  <c r="AA37" i="71"/>
  <c r="Z37" i="71"/>
  <c r="M37" i="71"/>
  <c r="L37" i="71"/>
  <c r="K37" i="71"/>
  <c r="AC36" i="71"/>
  <c r="AB36" i="71"/>
  <c r="AA36" i="71"/>
  <c r="Z36" i="71"/>
  <c r="M36" i="71"/>
  <c r="L36" i="71"/>
  <c r="K36" i="71"/>
  <c r="AC35" i="71"/>
  <c r="AB35" i="71"/>
  <c r="AA35" i="71"/>
  <c r="Z35" i="71"/>
  <c r="AD35" i="71" s="1"/>
  <c r="M35" i="71"/>
  <c r="L35" i="71"/>
  <c r="K35" i="71"/>
  <c r="AC34" i="71"/>
  <c r="AB34" i="71"/>
  <c r="AA34" i="71"/>
  <c r="Z34" i="71"/>
  <c r="M34" i="71"/>
  <c r="L34" i="71"/>
  <c r="K34" i="71"/>
  <c r="AC40" i="71"/>
  <c r="AB40" i="71"/>
  <c r="AA40" i="71"/>
  <c r="Z40" i="71"/>
  <c r="M40" i="71"/>
  <c r="L40" i="71"/>
  <c r="K40" i="71"/>
  <c r="AC32" i="71"/>
  <c r="AB32" i="71"/>
  <c r="AA32" i="71"/>
  <c r="Z32" i="71"/>
  <c r="M32" i="71"/>
  <c r="L32" i="71"/>
  <c r="K32" i="71"/>
  <c r="AC31" i="71"/>
  <c r="AB31" i="71"/>
  <c r="AA31" i="71"/>
  <c r="Z31" i="71"/>
  <c r="M31" i="71"/>
  <c r="L31" i="71"/>
  <c r="K31" i="71"/>
  <c r="AC30" i="71"/>
  <c r="AB30" i="71"/>
  <c r="AA30" i="71"/>
  <c r="Z30" i="71"/>
  <c r="M30" i="71"/>
  <c r="L30" i="71"/>
  <c r="K30" i="71"/>
  <c r="AC181" i="71"/>
  <c r="AB181" i="71"/>
  <c r="AA181" i="71"/>
  <c r="Z181" i="71"/>
  <c r="AC28" i="71"/>
  <c r="AB28" i="71"/>
  <c r="AA28" i="71"/>
  <c r="Z28" i="71"/>
  <c r="AC27" i="71"/>
  <c r="AB27" i="71"/>
  <c r="AA27" i="71"/>
  <c r="Z27" i="71"/>
  <c r="M27" i="71"/>
  <c r="L27" i="71"/>
  <c r="K27" i="71"/>
  <c r="AC26" i="71"/>
  <c r="AB26" i="71"/>
  <c r="AA26" i="71"/>
  <c r="Z26" i="71"/>
  <c r="AC25" i="71"/>
  <c r="AB25" i="71"/>
  <c r="AA25" i="71"/>
  <c r="Z25" i="71"/>
  <c r="M25" i="71"/>
  <c r="L25" i="71"/>
  <c r="K25" i="71"/>
  <c r="AC24" i="71"/>
  <c r="AB24" i="71"/>
  <c r="AA24" i="71"/>
  <c r="Z24" i="71"/>
  <c r="M24" i="71"/>
  <c r="L24" i="71"/>
  <c r="K24" i="71"/>
  <c r="AC10" i="71"/>
  <c r="AB10" i="71"/>
  <c r="AA10" i="71"/>
  <c r="Z10" i="71"/>
  <c r="AC18" i="71"/>
  <c r="AB18" i="71"/>
  <c r="AA18" i="71"/>
  <c r="Z18" i="71"/>
  <c r="AC21" i="71"/>
  <c r="AB21" i="71"/>
  <c r="AA21" i="71"/>
  <c r="Z21" i="71"/>
  <c r="M21" i="71"/>
  <c r="L21" i="71"/>
  <c r="K21" i="71"/>
  <c r="AC20" i="71"/>
  <c r="AB20" i="71"/>
  <c r="AA20" i="71"/>
  <c r="Z20" i="71"/>
  <c r="M20" i="71"/>
  <c r="L20" i="71"/>
  <c r="K20" i="71"/>
  <c r="AC19" i="71"/>
  <c r="AB19" i="71"/>
  <c r="AA19" i="71"/>
  <c r="AE19" i="71" s="1"/>
  <c r="Z19" i="71"/>
  <c r="M19" i="71"/>
  <c r="L19" i="71"/>
  <c r="K19" i="71"/>
  <c r="AC8" i="71"/>
  <c r="AB8" i="71"/>
  <c r="AA8" i="71"/>
  <c r="Z8" i="71"/>
  <c r="AC17" i="71"/>
  <c r="AB17" i="71"/>
  <c r="AA17" i="71"/>
  <c r="Z17" i="71"/>
  <c r="AC16" i="71"/>
  <c r="AB16" i="71"/>
  <c r="AA16" i="71"/>
  <c r="Z16" i="71"/>
  <c r="M16" i="71"/>
  <c r="L16" i="71"/>
  <c r="K16" i="71"/>
  <c r="AC15" i="71"/>
  <c r="AB15" i="71"/>
  <c r="AA15" i="71"/>
  <c r="Z15" i="71"/>
  <c r="M15" i="71"/>
  <c r="L15" i="71"/>
  <c r="K15" i="71"/>
  <c r="AC14" i="71"/>
  <c r="AB14" i="71"/>
  <c r="AA14" i="71"/>
  <c r="Z14" i="71"/>
  <c r="M14" i="71"/>
  <c r="L14" i="71"/>
  <c r="K14" i="71"/>
  <c r="AC13" i="71"/>
  <c r="AB13" i="71"/>
  <c r="AA13" i="71"/>
  <c r="Z13" i="71"/>
  <c r="M13" i="71"/>
  <c r="L13" i="71"/>
  <c r="K13" i="71"/>
  <c r="AC12" i="71"/>
  <c r="AB12" i="71"/>
  <c r="AA12" i="71"/>
  <c r="Z12" i="71"/>
  <c r="AC11" i="71"/>
  <c r="AB11" i="71"/>
  <c r="AA11" i="71"/>
  <c r="Z11" i="71"/>
  <c r="AD11" i="71" s="1"/>
  <c r="AC23" i="71"/>
  <c r="AB23" i="71"/>
  <c r="AA23" i="71"/>
  <c r="Z23" i="71"/>
  <c r="AC9" i="71"/>
  <c r="AB9" i="71"/>
  <c r="AA9" i="71"/>
  <c r="Z9" i="71"/>
  <c r="AD9" i="71" s="1"/>
  <c r="M9" i="71"/>
  <c r="L9" i="71"/>
  <c r="K9" i="71"/>
  <c r="AC7" i="71"/>
  <c r="AB7" i="71"/>
  <c r="AA7" i="71"/>
  <c r="Z7" i="71"/>
  <c r="M7" i="71"/>
  <c r="L7" i="71"/>
  <c r="K7" i="71"/>
  <c r="AC4" i="71"/>
  <c r="AB4" i="71"/>
  <c r="AA4" i="71"/>
  <c r="Z4" i="71"/>
  <c r="AC6" i="71"/>
  <c r="AB6" i="71"/>
  <c r="AA6" i="71"/>
  <c r="Z6" i="71"/>
  <c r="AC5" i="71"/>
  <c r="AB5" i="71"/>
  <c r="AA5" i="71"/>
  <c r="Z5" i="71"/>
  <c r="M5" i="71"/>
  <c r="L5" i="71"/>
  <c r="K5" i="71"/>
  <c r="AC22" i="71"/>
  <c r="AB22" i="71"/>
  <c r="AA22" i="71"/>
  <c r="Z22" i="71"/>
  <c r="AB886" i="58"/>
  <c r="AB885" i="58"/>
  <c r="AB182" i="58"/>
  <c r="AB884" i="58"/>
  <c r="AB883" i="58"/>
  <c r="AB334" i="58"/>
  <c r="AB365" i="58"/>
  <c r="AB882" i="58"/>
  <c r="AB265" i="58"/>
  <c r="AB179" i="58"/>
  <c r="AB880" i="58"/>
  <c r="AB282" i="58"/>
  <c r="AB879" i="58"/>
  <c r="AB878" i="58"/>
  <c r="AB303" i="58"/>
  <c r="AB881" i="58"/>
  <c r="AB876" i="58"/>
  <c r="AB394" i="58"/>
  <c r="AB875" i="58"/>
  <c r="AB874" i="58"/>
  <c r="AB873" i="58"/>
  <c r="AB372" i="58"/>
  <c r="AB877" i="58"/>
  <c r="AB872" i="58"/>
  <c r="AB871" i="58"/>
  <c r="AB870" i="58"/>
  <c r="AB160" i="58"/>
  <c r="AB402" i="58"/>
  <c r="AB869" i="58"/>
  <c r="AB868" i="58"/>
  <c r="AB867" i="58"/>
  <c r="AB866" i="58"/>
  <c r="AB299" i="58"/>
  <c r="AB76" i="58"/>
  <c r="AB865" i="58"/>
  <c r="AB864" i="58"/>
  <c r="AB863" i="58"/>
  <c r="AB862" i="58"/>
  <c r="AB861" i="58"/>
  <c r="AB342" i="58"/>
  <c r="AB349" i="58"/>
  <c r="AB860" i="58"/>
  <c r="AB859" i="58"/>
  <c r="AB858" i="58"/>
  <c r="AB857" i="58"/>
  <c r="AB856" i="58"/>
  <c r="AB355" i="58"/>
  <c r="AB207" i="58"/>
  <c r="AB206" i="58"/>
  <c r="AB153" i="58"/>
  <c r="AB855" i="58"/>
  <c r="AB854" i="58"/>
  <c r="AB853" i="58"/>
  <c r="AB852" i="58"/>
  <c r="AB245" i="58"/>
  <c r="AB254" i="58"/>
  <c r="AB851" i="58"/>
  <c r="AB850" i="58"/>
  <c r="AB369" i="58"/>
  <c r="AB849" i="58"/>
  <c r="AB330" i="58"/>
  <c r="AB848" i="58"/>
  <c r="AB267" i="58"/>
  <c r="AB346" i="58"/>
  <c r="AB847" i="58"/>
  <c r="AB846" i="58"/>
  <c r="AB110" i="58"/>
  <c r="AB845" i="58"/>
  <c r="AB140" i="58"/>
  <c r="AB375" i="58"/>
  <c r="AB844" i="58"/>
  <c r="AB184" i="58"/>
  <c r="AB298" i="58"/>
  <c r="AB843" i="58"/>
  <c r="AB842" i="58"/>
  <c r="AB208" i="58"/>
  <c r="AB841" i="58"/>
  <c r="AB840" i="58"/>
  <c r="AB839" i="58"/>
  <c r="AB838" i="58"/>
  <c r="AB317" i="58"/>
  <c r="AB837" i="58"/>
  <c r="AB405" i="58"/>
  <c r="AB836" i="58"/>
  <c r="AB835" i="58"/>
  <c r="AB834" i="58"/>
  <c r="AB169" i="58"/>
  <c r="AB833" i="58"/>
  <c r="AB832" i="58"/>
  <c r="AB398" i="58"/>
  <c r="AB392" i="58"/>
  <c r="AB831" i="58"/>
  <c r="AB46" i="58"/>
  <c r="AB247" i="58"/>
  <c r="AB830" i="58"/>
  <c r="AB829" i="58"/>
  <c r="AB828" i="58"/>
  <c r="AB377" i="58"/>
  <c r="AB827" i="58"/>
  <c r="AB143" i="58"/>
  <c r="AB826" i="58"/>
  <c r="AB825" i="58"/>
  <c r="AB824" i="58"/>
  <c r="AB189" i="58"/>
  <c r="AB312" i="58"/>
  <c r="AB81" i="58"/>
  <c r="AB823" i="58"/>
  <c r="AB822" i="58"/>
  <c r="AB368" i="58"/>
  <c r="AB260" i="58"/>
  <c r="AB821" i="58"/>
  <c r="AB376" i="58"/>
  <c r="AB285" i="58"/>
  <c r="AB231" i="58"/>
  <c r="AB364" i="58"/>
  <c r="AB820" i="58"/>
  <c r="AB819" i="58"/>
  <c r="AB818" i="58"/>
  <c r="AB350" i="58"/>
  <c r="AB323" i="58"/>
  <c r="AB263" i="58"/>
  <c r="AB178" i="58"/>
  <c r="AB308" i="58"/>
  <c r="AB817" i="58"/>
  <c r="AB816" i="58"/>
  <c r="AB197" i="58"/>
  <c r="AB210" i="58"/>
  <c r="AB815" i="58"/>
  <c r="AB814" i="58"/>
  <c r="AB386" i="58"/>
  <c r="AB813" i="58"/>
  <c r="AB812" i="58"/>
  <c r="AB811" i="58"/>
  <c r="AB810" i="58"/>
  <c r="AB809" i="58"/>
  <c r="AB808" i="58"/>
  <c r="AB807" i="58"/>
  <c r="AB806" i="58"/>
  <c r="AB250" i="58"/>
  <c r="AB805" i="58"/>
  <c r="AB804" i="58"/>
  <c r="AB803" i="58"/>
  <c r="AB802" i="58"/>
  <c r="AB801" i="58"/>
  <c r="AB800" i="58"/>
  <c r="AB799" i="58"/>
  <c r="AB243" i="58"/>
  <c r="AB239" i="58"/>
  <c r="AB798" i="58"/>
  <c r="AB797" i="58"/>
  <c r="AB796" i="58"/>
  <c r="AB205" i="58"/>
  <c r="AB71" i="58"/>
  <c r="AB360" i="58"/>
  <c r="AB795" i="58"/>
  <c r="AB240" i="58"/>
  <c r="AB794" i="58"/>
  <c r="AB793" i="58"/>
  <c r="AB792" i="58"/>
  <c r="AB791" i="58"/>
  <c r="AB790" i="58"/>
  <c r="AB130" i="58"/>
  <c r="AB789" i="58"/>
  <c r="AB788" i="58"/>
  <c r="AB787" i="58"/>
  <c r="AB786" i="58"/>
  <c r="AB248" i="58"/>
  <c r="AB149" i="58"/>
  <c r="AB331" i="58"/>
  <c r="AB196" i="58"/>
  <c r="AB785" i="58"/>
  <c r="AB784" i="58"/>
  <c r="AB212" i="58"/>
  <c r="AB159" i="58"/>
  <c r="AB783" i="58"/>
  <c r="AB782" i="58"/>
  <c r="AB781" i="58"/>
  <c r="AB256" i="58"/>
  <c r="AB63" i="58"/>
  <c r="AB145" i="58"/>
  <c r="AB780" i="58"/>
  <c r="AB779" i="58"/>
  <c r="AB778" i="58"/>
  <c r="AB363" i="58"/>
  <c r="AB777" i="58"/>
  <c r="AB237" i="58"/>
  <c r="AB219" i="58"/>
  <c r="AB776" i="58"/>
  <c r="AB348" i="58"/>
  <c r="AB150" i="58"/>
  <c r="AB775" i="58"/>
  <c r="AB774" i="58"/>
  <c r="AB773" i="58"/>
  <c r="AB313" i="58"/>
  <c r="AB772" i="58"/>
  <c r="AB69" i="58"/>
  <c r="AB771" i="58"/>
  <c r="AB770" i="58"/>
  <c r="AB769" i="58"/>
  <c r="AB768" i="58"/>
  <c r="AB767" i="58"/>
  <c r="AB766" i="58"/>
  <c r="AB765" i="58"/>
  <c r="AB764" i="58"/>
  <c r="AB192" i="58"/>
  <c r="AB763" i="58"/>
  <c r="AB762" i="58"/>
  <c r="AB761" i="58"/>
  <c r="AB760" i="58"/>
  <c r="AB361" i="58"/>
  <c r="AB229" i="58"/>
  <c r="AB759" i="58"/>
  <c r="AB758" i="58"/>
  <c r="AB223" i="58"/>
  <c r="AB757" i="58"/>
  <c r="AB221" i="58"/>
  <c r="AB756" i="58"/>
  <c r="AB755" i="58"/>
  <c r="AB754" i="58"/>
  <c r="AB27" i="58"/>
  <c r="AB75" i="58"/>
  <c r="AB753" i="58"/>
  <c r="AB752" i="58"/>
  <c r="AB751" i="58"/>
  <c r="AB235" i="58"/>
  <c r="AB186" i="58"/>
  <c r="AB117" i="58"/>
  <c r="AB379" i="58"/>
  <c r="AB750" i="58"/>
  <c r="AB749" i="58"/>
  <c r="AB748" i="58"/>
  <c r="AB747" i="58"/>
  <c r="AB746" i="58"/>
  <c r="AB745" i="58"/>
  <c r="AB744" i="58"/>
  <c r="AB371" i="58"/>
  <c r="AB743" i="58"/>
  <c r="AB164" i="58"/>
  <c r="AB102" i="58"/>
  <c r="AB218" i="58"/>
  <c r="AB227" i="58"/>
  <c r="AB742" i="58"/>
  <c r="AB741" i="58"/>
  <c r="AB740" i="58"/>
  <c r="AB112" i="58"/>
  <c r="AB85" i="58"/>
  <c r="AB288" i="58"/>
  <c r="AB739" i="58"/>
  <c r="AB404" i="58"/>
  <c r="AB738" i="58"/>
  <c r="AB737" i="58"/>
  <c r="AB292" i="58"/>
  <c r="AB736" i="58"/>
  <c r="AB193" i="58"/>
  <c r="AB214" i="58"/>
  <c r="AB300" i="58"/>
  <c r="AB735" i="58"/>
  <c r="AB734" i="58"/>
  <c r="AB733" i="58"/>
  <c r="AB732" i="58"/>
  <c r="AB203" i="58"/>
  <c r="AB731" i="58"/>
  <c r="AB730" i="58"/>
  <c r="AB729" i="58"/>
  <c r="AB728" i="58"/>
  <c r="AB406" i="58"/>
  <c r="AB727" i="58"/>
  <c r="AB726" i="58"/>
  <c r="AB725" i="58"/>
  <c r="AB724" i="58"/>
  <c r="AB209" i="58"/>
  <c r="AB284" i="58"/>
  <c r="AB177" i="58"/>
  <c r="AB723" i="58"/>
  <c r="AB359" i="58"/>
  <c r="AB344" i="58"/>
  <c r="AB407" i="58"/>
  <c r="AB722" i="58"/>
  <c r="AB721" i="58"/>
  <c r="AB720" i="58"/>
  <c r="AB719" i="58"/>
  <c r="AB718" i="58"/>
  <c r="AB315" i="58"/>
  <c r="AB717" i="58"/>
  <c r="AB716" i="58"/>
  <c r="AB400" i="58"/>
  <c r="AB715" i="58"/>
  <c r="AB714" i="58"/>
  <c r="AB713" i="58"/>
  <c r="AB712" i="58"/>
  <c r="AB711" i="58"/>
  <c r="AB389" i="58"/>
  <c r="AB710" i="58"/>
  <c r="AB283" i="58"/>
  <c r="AB279" i="58"/>
  <c r="AB281" i="58"/>
  <c r="AB709" i="58"/>
  <c r="AB708" i="58"/>
  <c r="AB289" i="58"/>
  <c r="AB126" i="58"/>
  <c r="AB707" i="58"/>
  <c r="AB706" i="58"/>
  <c r="AB277" i="58"/>
  <c r="AB705" i="58"/>
  <c r="AB704" i="58"/>
  <c r="AB703" i="58"/>
  <c r="AB385" i="58"/>
  <c r="AB702" i="58"/>
  <c r="AB701" i="58"/>
  <c r="AB272" i="58"/>
  <c r="AB700" i="58"/>
  <c r="AB699" i="58"/>
  <c r="AB698" i="58"/>
  <c r="AB316" i="58"/>
  <c r="AB697" i="58"/>
  <c r="AB696" i="58"/>
  <c r="AB296" i="58"/>
  <c r="AB695" i="58"/>
  <c r="AB694" i="58"/>
  <c r="AB693" i="58"/>
  <c r="AB692" i="58"/>
  <c r="AB301" i="58"/>
  <c r="AB271" i="58"/>
  <c r="AB691" i="58"/>
  <c r="AB690" i="58"/>
  <c r="AB689" i="58"/>
  <c r="AB688" i="58"/>
  <c r="AB244" i="58"/>
  <c r="AB358" i="58"/>
  <c r="AB687" i="58"/>
  <c r="AB686" i="58"/>
  <c r="AB685" i="58"/>
  <c r="AB684" i="58"/>
  <c r="AB683" i="58"/>
  <c r="AB682" i="58"/>
  <c r="AB681" i="58"/>
  <c r="AB198" i="58"/>
  <c r="AB680" i="58"/>
  <c r="AB370" i="58"/>
  <c r="AB679" i="58"/>
  <c r="AB678" i="58"/>
  <c r="AB677" i="58"/>
  <c r="AB51" i="58"/>
  <c r="AB324" i="58"/>
  <c r="AB676" i="58"/>
  <c r="AB326" i="58"/>
  <c r="AB675" i="58"/>
  <c r="AB674" i="58"/>
  <c r="AB673" i="58"/>
  <c r="AB672" i="58"/>
  <c r="AB671" i="58"/>
  <c r="AB181" i="58"/>
  <c r="AB275" i="58"/>
  <c r="AB258" i="58"/>
  <c r="AB670" i="58"/>
  <c r="AB669" i="58"/>
  <c r="AB668" i="58"/>
  <c r="AB242" i="58"/>
  <c r="AB667" i="58"/>
  <c r="AB666" i="58"/>
  <c r="AB665" i="58"/>
  <c r="AB664" i="58"/>
  <c r="AB663" i="58"/>
  <c r="AB662" i="58"/>
  <c r="AB170" i="58"/>
  <c r="AB352" i="58"/>
  <c r="AB661" i="58"/>
  <c r="AB191" i="58"/>
  <c r="AB660" i="58"/>
  <c r="AB659" i="58"/>
  <c r="AB658" i="58"/>
  <c r="AB657" i="58"/>
  <c r="AB293" i="58"/>
  <c r="AB656" i="58"/>
  <c r="AB655" i="58"/>
  <c r="AB190" i="58"/>
  <c r="AB381" i="58"/>
  <c r="AB654" i="58"/>
  <c r="AB255" i="58"/>
  <c r="AB653" i="58"/>
  <c r="AB89" i="58"/>
  <c r="AB185" i="58"/>
  <c r="AB652" i="58"/>
  <c r="AB651" i="58"/>
  <c r="AB650" i="58"/>
  <c r="AB649" i="58"/>
  <c r="AB34" i="58"/>
  <c r="AB276" i="58"/>
  <c r="AB648" i="58"/>
  <c r="AB647" i="58"/>
  <c r="AB646" i="58"/>
  <c r="AB645" i="58"/>
  <c r="AB409" i="58"/>
  <c r="AB644" i="58"/>
  <c r="AB643" i="58"/>
  <c r="AB642" i="58"/>
  <c r="AB641" i="58"/>
  <c r="AB180" i="58"/>
  <c r="AB640" i="58"/>
  <c r="AB639" i="58"/>
  <c r="AB638" i="58"/>
  <c r="AB637" i="58"/>
  <c r="AB636" i="58"/>
  <c r="AB635" i="58"/>
  <c r="AB634" i="58"/>
  <c r="AB633" i="58"/>
  <c r="AB403" i="58"/>
  <c r="AB632" i="58"/>
  <c r="AB631" i="58"/>
  <c r="AB630" i="58"/>
  <c r="AB629" i="58"/>
  <c r="AB628" i="58"/>
  <c r="AB627" i="58"/>
  <c r="AB626" i="58"/>
  <c r="AB625" i="58"/>
  <c r="AB624" i="58"/>
  <c r="AB623" i="58"/>
  <c r="AB188" i="58"/>
  <c r="AB115" i="58"/>
  <c r="AB294" i="58"/>
  <c r="AB176" i="58"/>
  <c r="AB162" i="58"/>
  <c r="AB174" i="58"/>
  <c r="AB622" i="58"/>
  <c r="AB621" i="58"/>
  <c r="AB620" i="58"/>
  <c r="AB619" i="58"/>
  <c r="AB618" i="58"/>
  <c r="AB617" i="58"/>
  <c r="AB616" i="58"/>
  <c r="AB615" i="58"/>
  <c r="AB614" i="58"/>
  <c r="AB613" i="58"/>
  <c r="AB612" i="58"/>
  <c r="AB611" i="58"/>
  <c r="AB172" i="58"/>
  <c r="AB345" i="58"/>
  <c r="AB610" i="58"/>
  <c r="AB41" i="58"/>
  <c r="AB609" i="58"/>
  <c r="AB311" i="58"/>
  <c r="AB608" i="58"/>
  <c r="AB607" i="58"/>
  <c r="AB332" i="58"/>
  <c r="AB167" i="58"/>
  <c r="AB606" i="58"/>
  <c r="AB605" i="58"/>
  <c r="AB604" i="58"/>
  <c r="AB329" i="58"/>
  <c r="AB603" i="58"/>
  <c r="AB602" i="58"/>
  <c r="AB601" i="58"/>
  <c r="AB600" i="58"/>
  <c r="AB599" i="58"/>
  <c r="AB598" i="58"/>
  <c r="AB228" i="58"/>
  <c r="AB597" i="58"/>
  <c r="AB596" i="58"/>
  <c r="AB314" i="58"/>
  <c r="AB337" i="58"/>
  <c r="AB595" i="58"/>
  <c r="AB594" i="58"/>
  <c r="AB593" i="58"/>
  <c r="AB592" i="58"/>
  <c r="AB280" i="58"/>
  <c r="AB166" i="58"/>
  <c r="AB591" i="58"/>
  <c r="AB165" i="58"/>
  <c r="AB590" i="58"/>
  <c r="AB589" i="58"/>
  <c r="AB588" i="58"/>
  <c r="AB587" i="58"/>
  <c r="AB336" i="58"/>
  <c r="AB586" i="58"/>
  <c r="AB391" i="58"/>
  <c r="AB30" i="58"/>
  <c r="AB322" i="58"/>
  <c r="AB585" i="58"/>
  <c r="AB39" i="58"/>
  <c r="AB351" i="58"/>
  <c r="AB584" i="58"/>
  <c r="AB200" i="58"/>
  <c r="AB583" i="58"/>
  <c r="AB171" i="58"/>
  <c r="AB582" i="58"/>
  <c r="AB581" i="58"/>
  <c r="AB58" i="58"/>
  <c r="AB580" i="58"/>
  <c r="AB579" i="58"/>
  <c r="AB155" i="58"/>
  <c r="AB154" i="58"/>
  <c r="AB578" i="58"/>
  <c r="AB339" i="58"/>
  <c r="AB380" i="58"/>
  <c r="AB577" i="58"/>
  <c r="AB399" i="58"/>
  <c r="AB576" i="58"/>
  <c r="AB575" i="58"/>
  <c r="AB574" i="58"/>
  <c r="AB573" i="58"/>
  <c r="AB572" i="58"/>
  <c r="AB111" i="58"/>
  <c r="AB571" i="58"/>
  <c r="AB570" i="58"/>
  <c r="AB569" i="58"/>
  <c r="AB568" i="58"/>
  <c r="AB567" i="58"/>
  <c r="AB97" i="58"/>
  <c r="AB566" i="58"/>
  <c r="AB565" i="58"/>
  <c r="AB564" i="58"/>
  <c r="AB94" i="58"/>
  <c r="AB563" i="58"/>
  <c r="AB259" i="58"/>
  <c r="AB562" i="58"/>
  <c r="AB561" i="58"/>
  <c r="AB64" i="58"/>
  <c r="AB560" i="58"/>
  <c r="AB559" i="58"/>
  <c r="AB558" i="58"/>
  <c r="AB557" i="58"/>
  <c r="AB411" i="58"/>
  <c r="AB410" i="58"/>
  <c r="AB556" i="58"/>
  <c r="AB555" i="58"/>
  <c r="AB554" i="58"/>
  <c r="AB553" i="58"/>
  <c r="AB552" i="58"/>
  <c r="AB132" i="58"/>
  <c r="AB202" i="58"/>
  <c r="AB551" i="58"/>
  <c r="AB550" i="58"/>
  <c r="AB549" i="58"/>
  <c r="AB548" i="58"/>
  <c r="AB547" i="58"/>
  <c r="AB546" i="58"/>
  <c r="AB148" i="58"/>
  <c r="AB545" i="58"/>
  <c r="AB91" i="58"/>
  <c r="AB390" i="58"/>
  <c r="AB544" i="58"/>
  <c r="AB543" i="58"/>
  <c r="AB230" i="58"/>
  <c r="AB395" i="58"/>
  <c r="AB542" i="58"/>
  <c r="AB541" i="58"/>
  <c r="AB147" i="58"/>
  <c r="AB540" i="58"/>
  <c r="AB539" i="58"/>
  <c r="AB72" i="58"/>
  <c r="AB74" i="58"/>
  <c r="AB397" i="58"/>
  <c r="AB538" i="58"/>
  <c r="AB144" i="58"/>
  <c r="AB537" i="58"/>
  <c r="AB536" i="58"/>
  <c r="AB535" i="58"/>
  <c r="AB534" i="58"/>
  <c r="AB341" i="58"/>
  <c r="AB98" i="58"/>
  <c r="AB533" i="58"/>
  <c r="AB532" i="58"/>
  <c r="AB531" i="58"/>
  <c r="AB261" i="58"/>
  <c r="AB88" i="58"/>
  <c r="AB530" i="58"/>
  <c r="AB357" i="58"/>
  <c r="AB142" i="58"/>
  <c r="AB249" i="58"/>
  <c r="AB529" i="58"/>
  <c r="AB528" i="58"/>
  <c r="AB328" i="58"/>
  <c r="AB264" i="58"/>
  <c r="AB173" i="58"/>
  <c r="AB527" i="58"/>
  <c r="AB139" i="58"/>
  <c r="AB526" i="58"/>
  <c r="AB525" i="58"/>
  <c r="AB524" i="58"/>
  <c r="AB384" i="58"/>
  <c r="AB523" i="58"/>
  <c r="AB522" i="58"/>
  <c r="AB141" i="58"/>
  <c r="AB108" i="58"/>
  <c r="AB521" i="58"/>
  <c r="AB304" i="58"/>
  <c r="AB287" i="58"/>
  <c r="AB100" i="58"/>
  <c r="AB520" i="58"/>
  <c r="AB519" i="58"/>
  <c r="AB518" i="58"/>
  <c r="AB305" i="58"/>
  <c r="AB118" i="58"/>
  <c r="AB401" i="58"/>
  <c r="AB517" i="58"/>
  <c r="AB77" i="58"/>
  <c r="AB516" i="58"/>
  <c r="AB515" i="58"/>
  <c r="AB514" i="58"/>
  <c r="AB80" i="58"/>
  <c r="AB513" i="58"/>
  <c r="AB512" i="58"/>
  <c r="AB232" i="58"/>
  <c r="AB136" i="58"/>
  <c r="AB225" i="58"/>
  <c r="AB135" i="58"/>
  <c r="AB511" i="58"/>
  <c r="AB158" i="58"/>
  <c r="AB510" i="58"/>
  <c r="AB509" i="58"/>
  <c r="AB508" i="58"/>
  <c r="AB266" i="58"/>
  <c r="AB109" i="58"/>
  <c r="AB318" i="58"/>
  <c r="AB201" i="58"/>
  <c r="AB507" i="58"/>
  <c r="AB506" i="58"/>
  <c r="AB505" i="58"/>
  <c r="AB504" i="58"/>
  <c r="AB113" i="58"/>
  <c r="AB134" i="58"/>
  <c r="AB253" i="58"/>
  <c r="AB503" i="58"/>
  <c r="AB133" i="58"/>
  <c r="AB502" i="58"/>
  <c r="AB131" i="58"/>
  <c r="AB501" i="58"/>
  <c r="AB90" i="58"/>
  <c r="AB83" i="58"/>
  <c r="AB500" i="58"/>
  <c r="AB499" i="58"/>
  <c r="AB128" i="58"/>
  <c r="AB498" i="58"/>
  <c r="AB497" i="58"/>
  <c r="AB496" i="58"/>
  <c r="AB127" i="58"/>
  <c r="AB199" i="58"/>
  <c r="AB104" i="58"/>
  <c r="AB495" i="58"/>
  <c r="AB124" i="58"/>
  <c r="AB374" i="58"/>
  <c r="AB494" i="58"/>
  <c r="AB354" i="58"/>
  <c r="AB493" i="58"/>
  <c r="AB122" i="58"/>
  <c r="AB492" i="58"/>
  <c r="AB491" i="58"/>
  <c r="AB234" i="58"/>
  <c r="AB121" i="58"/>
  <c r="AB356" i="58"/>
  <c r="AB490" i="58"/>
  <c r="AB106" i="58"/>
  <c r="AB489" i="58"/>
  <c r="AB310" i="58"/>
  <c r="AB215" i="58"/>
  <c r="AB340" i="58"/>
  <c r="AB488" i="58"/>
  <c r="AB116" i="58"/>
  <c r="AB59" i="58"/>
  <c r="AB320" i="58"/>
  <c r="AB487" i="58"/>
  <c r="AB362" i="58"/>
  <c r="AB486" i="58"/>
  <c r="AB107" i="58"/>
  <c r="AB309" i="58"/>
  <c r="AB485" i="58"/>
  <c r="AB325" i="58"/>
  <c r="AB114" i="58"/>
  <c r="AB408" i="58"/>
  <c r="AB290" i="58"/>
  <c r="AB484" i="58"/>
  <c r="AB175" i="58"/>
  <c r="AB483" i="58"/>
  <c r="AB53" i="58"/>
  <c r="AB45" i="58"/>
  <c r="AB482" i="58"/>
  <c r="AB481" i="58"/>
  <c r="AB480" i="58"/>
  <c r="AB268" i="58"/>
  <c r="AB92" i="58"/>
  <c r="AB307" i="58"/>
  <c r="AB343" i="58"/>
  <c r="AB105" i="58"/>
  <c r="AB40" i="58"/>
  <c r="AB479" i="58"/>
  <c r="AB62" i="58"/>
  <c r="AB211" i="58"/>
  <c r="AB103" i="58"/>
  <c r="AB78" i="58"/>
  <c r="AB335" i="58"/>
  <c r="AB101" i="58"/>
  <c r="AB478" i="58"/>
  <c r="AB125" i="58"/>
  <c r="AB477" i="58"/>
  <c r="AB476" i="58"/>
  <c r="AB353" i="58"/>
  <c r="AB475" i="58"/>
  <c r="AB233" i="58"/>
  <c r="AB474" i="58"/>
  <c r="AB79" i="58"/>
  <c r="AB286" i="58"/>
  <c r="AB473" i="58"/>
  <c r="AB93" i="58"/>
  <c r="AB56" i="58"/>
  <c r="AB73" i="58"/>
  <c r="AB43" i="58"/>
  <c r="AB472" i="58"/>
  <c r="AB471" i="58"/>
  <c r="AB470" i="58"/>
  <c r="AB217" i="58"/>
  <c r="AB382" i="58"/>
  <c r="AB273" i="58"/>
  <c r="AB383" i="58"/>
  <c r="AB257" i="58"/>
  <c r="AB469" i="58"/>
  <c r="AB468" i="58"/>
  <c r="AB467" i="58"/>
  <c r="AB19" i="58"/>
  <c r="AB466" i="58"/>
  <c r="AB465" i="58"/>
  <c r="AB95" i="58"/>
  <c r="AB464" i="58"/>
  <c r="AB388" i="58"/>
  <c r="AB463" i="58"/>
  <c r="AB61" i="58"/>
  <c r="AB224" i="58"/>
  <c r="AB119" i="58"/>
  <c r="AB462" i="58"/>
  <c r="AB461" i="58"/>
  <c r="AB306" i="58"/>
  <c r="AB327" i="58"/>
  <c r="AB460" i="58"/>
  <c r="AB26" i="58"/>
  <c r="AB459" i="58"/>
  <c r="AB120" i="58"/>
  <c r="AB82" i="58"/>
  <c r="AB35" i="58"/>
  <c r="AB138" i="58"/>
  <c r="AB291" i="58"/>
  <c r="AB269" i="58"/>
  <c r="AB295" i="58"/>
  <c r="AB60" i="58"/>
  <c r="AB458" i="58"/>
  <c r="AB338" i="58"/>
  <c r="AB457" i="58"/>
  <c r="AB456" i="58"/>
  <c r="AB157" i="58"/>
  <c r="AB65" i="58"/>
  <c r="AB396" i="58"/>
  <c r="AB455" i="58"/>
  <c r="AB236" i="58"/>
  <c r="AB454" i="58"/>
  <c r="AB129" i="58"/>
  <c r="AB52" i="58"/>
  <c r="AB453" i="58"/>
  <c r="AB137" i="58"/>
  <c r="AB452" i="58"/>
  <c r="AB347" i="58"/>
  <c r="AB23" i="58"/>
  <c r="AB213" i="58"/>
  <c r="AB18" i="58"/>
  <c r="AB55" i="58"/>
  <c r="AB451" i="58"/>
  <c r="AB12" i="58"/>
  <c r="AB151" i="58"/>
  <c r="AB15" i="58"/>
  <c r="AB450" i="58"/>
  <c r="AB449" i="58"/>
  <c r="AB274" i="58"/>
  <c r="AB241" i="58"/>
  <c r="AB33" i="58"/>
  <c r="AB448" i="58"/>
  <c r="AB393" i="58"/>
  <c r="AB447" i="58"/>
  <c r="AB57" i="58"/>
  <c r="AB70" i="58"/>
  <c r="AB446" i="58"/>
  <c r="AB445" i="58"/>
  <c r="AB444" i="58"/>
  <c r="AB443" i="58"/>
  <c r="AB442" i="58"/>
  <c r="AB96" i="58"/>
  <c r="AB66" i="58"/>
  <c r="AB441" i="58"/>
  <c r="AB440" i="58"/>
  <c r="AB183" i="58"/>
  <c r="AB163" i="58"/>
  <c r="AB67" i="58"/>
  <c r="AB439" i="58"/>
  <c r="AB49" i="58"/>
  <c r="AB216" i="58"/>
  <c r="AB32" i="58"/>
  <c r="AB302" i="58"/>
  <c r="AB373" i="58"/>
  <c r="AB387" i="58"/>
  <c r="AB438" i="58"/>
  <c r="AB226" i="58"/>
  <c r="AB437" i="58"/>
  <c r="AB42" i="58"/>
  <c r="AB436" i="58"/>
  <c r="AB366" i="58"/>
  <c r="AB86" i="58"/>
  <c r="AB435" i="58"/>
  <c r="AB434" i="58"/>
  <c r="AB262" i="58"/>
  <c r="AB433" i="58"/>
  <c r="AB432" i="58"/>
  <c r="AB431" i="58"/>
  <c r="AB430" i="58"/>
  <c r="AB252" i="58"/>
  <c r="AB333" i="58"/>
  <c r="AB29" i="58"/>
  <c r="AB246" i="58"/>
  <c r="AB17" i="58"/>
  <c r="AB54" i="58"/>
  <c r="AB44" i="58"/>
  <c r="AB84" i="58"/>
  <c r="AB429" i="58"/>
  <c r="AB367" i="58"/>
  <c r="AB428" i="58"/>
  <c r="AB5" i="58"/>
  <c r="AB251" i="58"/>
  <c r="AB319" i="58"/>
  <c r="AB427" i="58"/>
  <c r="AB426" i="58"/>
  <c r="AB187" i="58"/>
  <c r="AB99" i="58"/>
  <c r="AB425" i="58"/>
  <c r="AB195" i="58"/>
  <c r="AB194" i="58"/>
  <c r="AB270" i="58"/>
  <c r="AB238" i="58"/>
  <c r="AB50" i="58"/>
  <c r="AB424" i="58"/>
  <c r="AB423" i="58"/>
  <c r="AB422" i="58"/>
  <c r="AB378" i="58"/>
  <c r="AB47" i="58"/>
  <c r="AB38" i="58"/>
  <c r="AB278" i="58"/>
  <c r="AB421" i="58"/>
  <c r="AB36" i="58"/>
  <c r="AB420" i="58"/>
  <c r="AB419" i="58"/>
  <c r="AB418" i="58"/>
  <c r="AB24" i="58"/>
  <c r="AB222" i="58"/>
  <c r="AB87" i="58"/>
  <c r="AB297" i="58"/>
  <c r="AB220" i="58"/>
  <c r="AB123" i="58"/>
  <c r="AB48" i="58"/>
  <c r="AB37" i="58"/>
  <c r="AB417" i="58"/>
  <c r="AB416" i="58"/>
  <c r="AB415" i="58"/>
  <c r="AB21" i="58"/>
  <c r="AB8" i="58"/>
  <c r="AB156" i="58"/>
  <c r="AB20" i="58"/>
  <c r="AB7" i="58"/>
  <c r="AB414" i="58"/>
  <c r="AB31" i="58"/>
  <c r="AB28" i="58"/>
  <c r="AB146" i="58"/>
  <c r="AB152" i="58"/>
  <c r="AB68" i="58"/>
  <c r="AB13" i="58"/>
  <c r="AB25" i="58"/>
  <c r="AB168" i="58"/>
  <c r="AB413" i="58"/>
  <c r="AB204" i="58"/>
  <c r="AB412" i="58"/>
  <c r="AB22" i="58"/>
  <c r="AB16" i="58"/>
  <c r="AB9" i="58"/>
  <c r="AB161" i="58"/>
  <c r="AB11" i="58"/>
  <c r="AB10" i="58"/>
  <c r="AB6" i="58"/>
  <c r="AB4" i="58"/>
  <c r="E1090" i="5"/>
  <c r="F1090" i="5"/>
  <c r="G1090" i="5"/>
  <c r="H1090" i="5"/>
  <c r="L1090" i="5"/>
  <c r="M1090" i="5" s="1"/>
  <c r="E1685" i="5"/>
  <c r="F1685" i="5"/>
  <c r="G1685" i="5"/>
  <c r="H1685" i="5"/>
  <c r="L1685" i="5"/>
  <c r="M1685" i="5" s="1"/>
  <c r="E1077" i="5"/>
  <c r="F1077" i="5"/>
  <c r="G1077" i="5"/>
  <c r="H1077" i="5"/>
  <c r="L1077" i="5"/>
  <c r="M1077" i="5" s="1"/>
  <c r="E1301" i="5"/>
  <c r="F1301" i="5"/>
  <c r="G1301" i="5"/>
  <c r="H1301" i="5"/>
  <c r="L1301" i="5"/>
  <c r="M1301" i="5" s="1"/>
  <c r="E1825" i="5"/>
  <c r="F1825" i="5"/>
  <c r="G1825" i="5"/>
  <c r="H1825" i="5"/>
  <c r="L1825" i="5"/>
  <c r="M1825" i="5" s="1"/>
  <c r="E1826" i="5"/>
  <c r="F1826" i="5"/>
  <c r="G1826" i="5"/>
  <c r="H1826" i="5"/>
  <c r="L1826" i="5"/>
  <c r="M1826" i="5" s="1"/>
  <c r="E1868" i="5"/>
  <c r="F1868" i="5"/>
  <c r="G1868" i="5"/>
  <c r="H1868" i="5"/>
  <c r="L1868" i="5"/>
  <c r="M1868" i="5" s="1"/>
  <c r="E1810" i="5"/>
  <c r="F1810" i="5"/>
  <c r="G1810" i="5"/>
  <c r="H1810" i="5"/>
  <c r="L1810" i="5"/>
  <c r="M1810" i="5" s="1"/>
  <c r="E1628" i="5"/>
  <c r="F1628" i="5"/>
  <c r="G1628" i="5"/>
  <c r="H1628" i="5"/>
  <c r="L1628" i="5"/>
  <c r="M1628" i="5" s="1"/>
  <c r="E1752" i="5"/>
  <c r="F1752" i="5"/>
  <c r="G1752" i="5"/>
  <c r="H1752" i="5"/>
  <c r="L1752" i="5"/>
  <c r="M1752" i="5" s="1"/>
  <c r="E1827" i="5"/>
  <c r="F1827" i="5"/>
  <c r="G1827" i="5"/>
  <c r="H1827" i="5"/>
  <c r="L1827" i="5"/>
  <c r="M1827" i="5" s="1"/>
  <c r="E1643" i="5"/>
  <c r="F1643" i="5"/>
  <c r="G1643" i="5"/>
  <c r="H1643" i="5"/>
  <c r="L1643" i="5"/>
  <c r="M1643" i="5" s="1"/>
  <c r="E1746" i="5"/>
  <c r="F1746" i="5"/>
  <c r="G1746" i="5"/>
  <c r="H1746" i="5"/>
  <c r="L1746" i="5"/>
  <c r="M1746" i="5" s="1"/>
  <c r="E989" i="5"/>
  <c r="F989" i="5"/>
  <c r="G989" i="5"/>
  <c r="H989" i="5"/>
  <c r="L989" i="5"/>
  <c r="M989" i="5" s="1"/>
  <c r="E1537" i="5"/>
  <c r="F1537" i="5"/>
  <c r="G1537" i="5"/>
  <c r="H1537" i="5"/>
  <c r="L1537" i="5"/>
  <c r="M1537" i="5" s="1"/>
  <c r="E1458" i="5"/>
  <c r="F1458" i="5"/>
  <c r="G1458" i="5"/>
  <c r="H1458" i="5"/>
  <c r="L1458" i="5"/>
  <c r="M1458" i="5" s="1"/>
  <c r="E1096" i="5"/>
  <c r="F1096" i="5"/>
  <c r="G1096" i="5"/>
  <c r="H1096" i="5"/>
  <c r="L1096" i="5"/>
  <c r="M1096" i="5" s="1"/>
  <c r="E1645" i="5"/>
  <c r="F1645" i="5"/>
  <c r="G1645" i="5"/>
  <c r="H1645" i="5"/>
  <c r="L1645" i="5"/>
  <c r="M1645" i="5" s="1"/>
  <c r="E1267" i="5"/>
  <c r="F1267" i="5"/>
  <c r="G1267" i="5"/>
  <c r="H1267" i="5"/>
  <c r="L1267" i="5"/>
  <c r="M1267" i="5" s="1"/>
  <c r="E1747" i="5"/>
  <c r="F1747" i="5"/>
  <c r="G1747" i="5"/>
  <c r="H1747" i="5"/>
  <c r="L1747" i="5"/>
  <c r="M1747" i="5" s="1"/>
  <c r="E1730" i="5"/>
  <c r="F1730" i="5"/>
  <c r="G1730" i="5"/>
  <c r="H1730" i="5"/>
  <c r="L1730" i="5"/>
  <c r="M1730" i="5" s="1"/>
  <c r="E1770" i="5"/>
  <c r="F1770" i="5"/>
  <c r="G1770" i="5"/>
  <c r="H1770" i="5"/>
  <c r="L1770" i="5"/>
  <c r="M1770" i="5" s="1"/>
  <c r="E1737" i="5"/>
  <c r="F1737" i="5"/>
  <c r="G1737" i="5"/>
  <c r="H1737" i="5"/>
  <c r="L1737" i="5"/>
  <c r="M1737" i="5" s="1"/>
  <c r="E1848" i="5"/>
  <c r="F1848" i="5"/>
  <c r="G1848" i="5"/>
  <c r="H1848" i="5"/>
  <c r="L1848" i="5"/>
  <c r="M1848" i="5" s="1"/>
  <c r="E1534" i="5"/>
  <c r="F1534" i="5"/>
  <c r="G1534" i="5"/>
  <c r="H1534" i="5"/>
  <c r="L1534" i="5"/>
  <c r="M1534" i="5" s="1"/>
  <c r="E1696" i="5"/>
  <c r="F1696" i="5"/>
  <c r="G1696" i="5"/>
  <c r="H1696" i="5"/>
  <c r="L1696" i="5"/>
  <c r="M1696" i="5" s="1"/>
  <c r="E1811" i="5"/>
  <c r="F1811" i="5"/>
  <c r="G1811" i="5"/>
  <c r="H1811" i="5"/>
  <c r="L1811" i="5"/>
  <c r="M1811" i="5" s="1"/>
  <c r="E1836" i="5"/>
  <c r="F1836" i="5"/>
  <c r="G1836" i="5"/>
  <c r="H1836" i="5"/>
  <c r="L1836" i="5"/>
  <c r="M1836" i="5" s="1"/>
  <c r="E1538" i="5"/>
  <c r="F1538" i="5"/>
  <c r="G1538" i="5"/>
  <c r="H1538" i="5"/>
  <c r="L1538" i="5"/>
  <c r="M1538" i="5" s="1"/>
  <c r="E1459" i="5"/>
  <c r="F1459" i="5"/>
  <c r="G1459" i="5"/>
  <c r="H1459" i="5"/>
  <c r="L1459" i="5"/>
  <c r="M1459" i="5" s="1"/>
  <c r="E1348" i="5"/>
  <c r="F1348" i="5"/>
  <c r="G1348" i="5"/>
  <c r="H1348" i="5"/>
  <c r="L1348" i="5"/>
  <c r="M1348" i="5" s="1"/>
  <c r="E1798" i="5"/>
  <c r="F1798" i="5"/>
  <c r="G1798" i="5"/>
  <c r="H1798" i="5"/>
  <c r="L1798" i="5"/>
  <c r="M1798" i="5" s="1"/>
  <c r="E1828" i="5"/>
  <c r="F1828" i="5"/>
  <c r="G1828" i="5"/>
  <c r="H1828" i="5"/>
  <c r="L1828" i="5"/>
  <c r="M1828" i="5" s="1"/>
  <c r="E1791" i="5"/>
  <c r="F1791" i="5"/>
  <c r="G1791" i="5"/>
  <c r="H1791" i="5"/>
  <c r="L1791" i="5"/>
  <c r="M1791" i="5" s="1"/>
  <c r="E1829" i="5"/>
  <c r="F1829" i="5"/>
  <c r="G1829" i="5"/>
  <c r="H1829" i="5"/>
  <c r="L1829" i="5"/>
  <c r="M1829" i="5" s="1"/>
  <c r="E979" i="5"/>
  <c r="F979" i="5"/>
  <c r="G979" i="5"/>
  <c r="H979" i="5"/>
  <c r="L979" i="5"/>
  <c r="M979" i="5" s="1"/>
  <c r="E1646" i="5"/>
  <c r="F1646" i="5"/>
  <c r="G1646" i="5"/>
  <c r="H1646" i="5"/>
  <c r="L1646" i="5"/>
  <c r="M1646" i="5" s="1"/>
  <c r="E1830" i="5"/>
  <c r="F1830" i="5"/>
  <c r="G1830" i="5"/>
  <c r="H1830" i="5"/>
  <c r="L1830" i="5"/>
  <c r="M1830" i="5" s="1"/>
  <c r="E1859" i="5"/>
  <c r="F1859" i="5"/>
  <c r="G1859" i="5"/>
  <c r="H1859" i="5"/>
  <c r="L1859" i="5"/>
  <c r="M1859" i="5" s="1"/>
  <c r="E1837" i="5"/>
  <c r="F1837" i="5"/>
  <c r="G1837" i="5"/>
  <c r="H1837" i="5"/>
  <c r="L1837" i="5"/>
  <c r="M1837" i="5" s="1"/>
  <c r="E1057" i="5"/>
  <c r="F1057" i="5"/>
  <c r="G1057" i="5"/>
  <c r="H1057" i="5"/>
  <c r="L1057" i="5"/>
  <c r="M1057" i="5" s="1"/>
  <c r="E1715" i="5"/>
  <c r="F1715" i="5"/>
  <c r="G1715" i="5"/>
  <c r="H1715" i="5"/>
  <c r="L1715" i="5"/>
  <c r="M1715" i="5" s="1"/>
  <c r="E1539" i="5"/>
  <c r="F1539" i="5"/>
  <c r="G1539" i="5"/>
  <c r="H1539" i="5"/>
  <c r="L1539" i="5"/>
  <c r="M1539" i="5" s="1"/>
  <c r="E1540" i="5"/>
  <c r="F1540" i="5"/>
  <c r="G1540" i="5"/>
  <c r="H1540" i="5"/>
  <c r="L1540" i="5"/>
  <c r="M1540" i="5" s="1"/>
  <c r="E1410" i="5"/>
  <c r="F1410" i="5"/>
  <c r="G1410" i="5"/>
  <c r="H1410" i="5"/>
  <c r="L1410" i="5"/>
  <c r="M1410" i="5" s="1"/>
  <c r="E1535" i="5"/>
  <c r="F1535" i="5"/>
  <c r="G1535" i="5"/>
  <c r="H1535" i="5"/>
  <c r="L1535" i="5"/>
  <c r="M1535" i="5" s="1"/>
  <c r="E1716" i="5"/>
  <c r="F1716" i="5"/>
  <c r="G1716" i="5"/>
  <c r="H1716" i="5"/>
  <c r="L1716" i="5"/>
  <c r="M1716" i="5" s="1"/>
  <c r="E1858" i="5"/>
  <c r="F1858" i="5"/>
  <c r="G1858" i="5"/>
  <c r="H1858" i="5"/>
  <c r="L1858" i="5"/>
  <c r="M1858" i="5" s="1"/>
  <c r="E1411" i="5"/>
  <c r="F1411" i="5"/>
  <c r="G1411" i="5"/>
  <c r="H1411" i="5"/>
  <c r="L1411" i="5"/>
  <c r="M1411" i="5" s="1"/>
  <c r="E1098" i="5"/>
  <c r="F1098" i="5"/>
  <c r="G1098" i="5"/>
  <c r="H1098" i="5"/>
  <c r="L1098" i="5"/>
  <c r="M1098" i="5" s="1"/>
  <c r="E1472" i="5"/>
  <c r="F1472" i="5"/>
  <c r="G1472" i="5"/>
  <c r="H1472" i="5"/>
  <c r="L1472" i="5"/>
  <c r="M1472" i="5" s="1"/>
  <c r="E1405" i="5"/>
  <c r="F1405" i="5"/>
  <c r="G1405" i="5"/>
  <c r="H1405" i="5"/>
  <c r="L1405" i="5"/>
  <c r="M1405" i="5" s="1"/>
  <c r="E1249" i="5"/>
  <c r="F1249" i="5"/>
  <c r="G1249" i="5"/>
  <c r="H1249" i="5"/>
  <c r="L1249" i="5"/>
  <c r="M1249" i="5" s="1"/>
  <c r="E1761" i="5"/>
  <c r="F1761" i="5"/>
  <c r="G1761" i="5"/>
  <c r="H1761" i="5"/>
  <c r="L1761" i="5"/>
  <c r="M1761" i="5" s="1"/>
  <c r="E1250" i="5"/>
  <c r="F1250" i="5"/>
  <c r="G1250" i="5"/>
  <c r="H1250" i="5"/>
  <c r="L1250" i="5"/>
  <c r="M1250" i="5" s="1"/>
  <c r="E1114" i="5"/>
  <c r="F1114" i="5"/>
  <c r="G1114" i="5"/>
  <c r="H1114" i="5"/>
  <c r="L1114" i="5"/>
  <c r="M1114" i="5" s="1"/>
  <c r="E1352" i="5"/>
  <c r="F1352" i="5"/>
  <c r="G1352" i="5"/>
  <c r="H1352" i="5"/>
  <c r="L1352" i="5"/>
  <c r="M1352" i="5" s="1"/>
  <c r="E1541" i="5"/>
  <c r="F1541" i="5"/>
  <c r="G1541" i="5"/>
  <c r="H1541" i="5"/>
  <c r="L1541" i="5"/>
  <c r="M1541" i="5" s="1"/>
  <c r="E1542" i="5"/>
  <c r="F1542" i="5"/>
  <c r="G1542" i="5"/>
  <c r="H1542" i="5"/>
  <c r="L1542" i="5"/>
  <c r="M1542" i="5" s="1"/>
  <c r="E1406" i="5"/>
  <c r="F1406" i="5"/>
  <c r="G1406" i="5"/>
  <c r="H1406" i="5"/>
  <c r="L1406" i="5"/>
  <c r="M1406" i="5" s="1"/>
  <c r="E1071" i="5"/>
  <c r="F1071" i="5"/>
  <c r="G1071" i="5"/>
  <c r="H1071" i="5"/>
  <c r="L1071" i="5"/>
  <c r="M1071" i="5" s="1"/>
  <c r="E1451" i="5"/>
  <c r="F1451" i="5"/>
  <c r="G1451" i="5"/>
  <c r="H1451" i="5"/>
  <c r="L1451" i="5"/>
  <c r="M1451" i="5" s="1"/>
  <c r="E1020" i="5"/>
  <c r="F1020" i="5"/>
  <c r="G1020" i="5"/>
  <c r="H1020" i="5"/>
  <c r="L1020" i="5"/>
  <c r="M1020" i="5" s="1"/>
  <c r="E1647" i="5"/>
  <c r="F1647" i="5"/>
  <c r="G1647" i="5"/>
  <c r="H1647" i="5"/>
  <c r="L1647" i="5"/>
  <c r="M1647" i="5" s="1"/>
  <c r="E1849" i="5"/>
  <c r="F1849" i="5"/>
  <c r="G1849" i="5"/>
  <c r="H1849" i="5"/>
  <c r="L1849" i="5"/>
  <c r="M1849" i="5" s="1"/>
  <c r="E1629" i="5"/>
  <c r="F1629" i="5"/>
  <c r="G1629" i="5"/>
  <c r="H1629" i="5"/>
  <c r="L1629" i="5"/>
  <c r="M1629" i="5" s="1"/>
  <c r="E1642" i="5"/>
  <c r="F1642" i="5"/>
  <c r="G1642" i="5"/>
  <c r="H1642" i="5"/>
  <c r="L1642" i="5"/>
  <c r="M1642" i="5" s="1"/>
  <c r="E1407" i="5"/>
  <c r="F1407" i="5"/>
  <c r="G1407" i="5"/>
  <c r="H1407" i="5"/>
  <c r="L1407" i="5"/>
  <c r="M1407" i="5" s="1"/>
  <c r="E1514" i="5"/>
  <c r="F1514" i="5"/>
  <c r="G1514" i="5"/>
  <c r="H1514" i="5"/>
  <c r="L1514" i="5"/>
  <c r="M1514" i="5" s="1"/>
  <c r="E1886" i="5"/>
  <c r="F1886" i="5"/>
  <c r="G1886" i="5"/>
  <c r="H1886" i="5"/>
  <c r="L1886" i="5"/>
  <c r="M1886" i="5" s="1"/>
  <c r="E1879" i="5"/>
  <c r="F1879" i="5"/>
  <c r="G1879" i="5"/>
  <c r="H1879" i="5"/>
  <c r="L1879" i="5"/>
  <c r="M1879" i="5" s="1"/>
  <c r="E1473" i="5"/>
  <c r="F1473" i="5"/>
  <c r="G1473" i="5"/>
  <c r="H1473" i="5"/>
  <c r="L1473" i="5"/>
  <c r="M1473" i="5" s="1"/>
  <c r="E1543" i="5"/>
  <c r="F1543" i="5"/>
  <c r="G1543" i="5"/>
  <c r="H1543" i="5"/>
  <c r="L1543" i="5"/>
  <c r="M1543" i="5" s="1"/>
  <c r="E1544" i="5"/>
  <c r="F1544" i="5"/>
  <c r="G1544" i="5"/>
  <c r="H1544" i="5"/>
  <c r="L1544" i="5"/>
  <c r="M1544" i="5" s="1"/>
  <c r="E1243" i="5"/>
  <c r="F1243" i="5"/>
  <c r="G1243" i="5"/>
  <c r="H1243" i="5"/>
  <c r="L1243" i="5"/>
  <c r="M1243" i="5" s="1"/>
  <c r="E1097" i="5"/>
  <c r="F1097" i="5"/>
  <c r="G1097" i="5"/>
  <c r="H1097" i="5"/>
  <c r="L1097" i="5"/>
  <c r="M1097" i="5" s="1"/>
  <c r="E1303" i="5"/>
  <c r="F1303" i="5"/>
  <c r="G1303" i="5"/>
  <c r="H1303" i="5"/>
  <c r="L1303" i="5"/>
  <c r="M1303" i="5" s="1"/>
  <c r="E1484" i="5"/>
  <c r="F1484" i="5"/>
  <c r="G1484" i="5"/>
  <c r="H1484" i="5"/>
  <c r="L1484" i="5"/>
  <c r="M1484" i="5" s="1"/>
  <c r="E1771" i="5"/>
  <c r="F1771" i="5"/>
  <c r="G1771" i="5"/>
  <c r="H1771" i="5"/>
  <c r="L1771" i="5"/>
  <c r="M1771" i="5" s="1"/>
  <c r="E1536" i="5"/>
  <c r="F1536" i="5"/>
  <c r="G1536" i="5"/>
  <c r="H1536" i="5"/>
  <c r="L1536" i="5"/>
  <c r="M1536" i="5" s="1"/>
  <c r="E1758" i="5"/>
  <c r="F1758" i="5"/>
  <c r="G1758" i="5"/>
  <c r="H1758" i="5"/>
  <c r="L1758" i="5"/>
  <c r="M1758" i="5" s="1"/>
  <c r="E1780" i="5"/>
  <c r="F1780" i="5"/>
  <c r="G1780" i="5"/>
  <c r="H1780" i="5"/>
  <c r="L1780" i="5"/>
  <c r="M1780" i="5" s="1"/>
  <c r="E1655" i="5"/>
  <c r="F1655" i="5"/>
  <c r="G1655" i="5"/>
  <c r="H1655" i="5"/>
  <c r="L1655" i="5"/>
  <c r="M1655" i="5" s="1"/>
  <c r="E1185" i="5"/>
  <c r="F1185" i="5"/>
  <c r="G1185" i="5"/>
  <c r="H1185" i="5"/>
  <c r="L1185" i="5"/>
  <c r="M1185" i="5" s="1"/>
  <c r="E1497" i="5"/>
  <c r="F1497" i="5"/>
  <c r="G1497" i="5"/>
  <c r="H1497" i="5"/>
  <c r="L1497" i="5"/>
  <c r="M1497" i="5" s="1"/>
  <c r="E1686" i="5"/>
  <c r="F1686" i="5"/>
  <c r="G1686" i="5"/>
  <c r="H1686" i="5"/>
  <c r="L1686" i="5"/>
  <c r="M1686" i="5" s="1"/>
  <c r="E1850" i="5"/>
  <c r="F1850" i="5"/>
  <c r="G1850" i="5"/>
  <c r="H1850" i="5"/>
  <c r="L1850" i="5"/>
  <c r="M1850" i="5" s="1"/>
  <c r="E1873" i="5"/>
  <c r="F1873" i="5"/>
  <c r="G1873" i="5"/>
  <c r="H1873" i="5"/>
  <c r="L1873" i="5"/>
  <c r="M1873" i="5" s="1"/>
  <c r="E1812" i="5"/>
  <c r="F1812" i="5"/>
  <c r="G1812" i="5"/>
  <c r="H1812" i="5"/>
  <c r="L1812" i="5"/>
  <c r="M1812" i="5" s="1"/>
  <c r="E1623" i="5"/>
  <c r="F1623" i="5"/>
  <c r="G1623" i="5"/>
  <c r="H1623" i="5"/>
  <c r="L1623" i="5"/>
  <c r="M1623" i="5" s="1"/>
  <c r="E1823" i="5"/>
  <c r="F1823" i="5"/>
  <c r="G1823" i="5"/>
  <c r="H1823" i="5"/>
  <c r="L1823" i="5"/>
  <c r="M1823" i="5" s="1"/>
  <c r="E1781" i="5"/>
  <c r="F1781" i="5"/>
  <c r="G1781" i="5"/>
  <c r="H1781" i="5"/>
  <c r="L1781" i="5"/>
  <c r="M1781" i="5" s="1"/>
  <c r="E1869" i="5"/>
  <c r="F1869" i="5"/>
  <c r="G1869" i="5"/>
  <c r="H1869" i="5"/>
  <c r="L1869" i="5"/>
  <c r="M1869" i="5" s="1"/>
  <c r="E1870" i="5"/>
  <c r="F1870" i="5"/>
  <c r="G1870" i="5"/>
  <c r="H1870" i="5"/>
  <c r="L1870" i="5"/>
  <c r="M1870" i="5" s="1"/>
  <c r="E1702" i="5"/>
  <c r="F1702" i="5"/>
  <c r="G1702" i="5"/>
  <c r="H1702" i="5"/>
  <c r="L1702" i="5"/>
  <c r="M1702" i="5" s="1"/>
  <c r="E1880" i="5"/>
  <c r="F1880" i="5"/>
  <c r="G1880" i="5"/>
  <c r="H1880" i="5"/>
  <c r="L1880" i="5"/>
  <c r="M1880" i="5" s="1"/>
  <c r="E1638" i="5"/>
  <c r="F1638" i="5"/>
  <c r="G1638" i="5"/>
  <c r="H1638" i="5"/>
  <c r="L1638" i="5"/>
  <c r="M1638" i="5" s="1"/>
  <c r="E1306" i="5"/>
  <c r="F1306" i="5"/>
  <c r="G1306" i="5"/>
  <c r="H1306" i="5"/>
  <c r="L1306" i="5"/>
  <c r="M1306" i="5" s="1"/>
  <c r="E1666" i="5"/>
  <c r="F1666" i="5"/>
  <c r="G1666" i="5"/>
  <c r="H1666" i="5"/>
  <c r="L1666" i="5"/>
  <c r="M1666" i="5" s="1"/>
  <c r="E1711" i="5"/>
  <c r="F1711" i="5"/>
  <c r="G1711" i="5"/>
  <c r="H1711" i="5"/>
  <c r="L1711" i="5"/>
  <c r="M1711" i="5" s="1"/>
  <c r="E1251" i="5"/>
  <c r="F1251" i="5"/>
  <c r="G1251" i="5"/>
  <c r="H1251" i="5"/>
  <c r="L1251" i="5"/>
  <c r="M1251" i="5" s="1"/>
  <c r="E1072" i="5"/>
  <c r="F1072" i="5"/>
  <c r="G1072" i="5"/>
  <c r="H1072" i="5"/>
  <c r="L1072" i="5"/>
  <c r="M1072" i="5" s="1"/>
  <c r="E1368" i="5"/>
  <c r="F1368" i="5"/>
  <c r="G1368" i="5"/>
  <c r="H1368" i="5"/>
  <c r="L1368" i="5"/>
  <c r="M1368" i="5" s="1"/>
  <c r="E1545" i="5"/>
  <c r="F1545" i="5"/>
  <c r="G1545" i="5"/>
  <c r="H1545" i="5"/>
  <c r="L1545" i="5"/>
  <c r="M1545" i="5" s="1"/>
  <c r="E1546" i="5"/>
  <c r="F1546" i="5"/>
  <c r="G1546" i="5"/>
  <c r="H1546" i="5"/>
  <c r="L1546" i="5"/>
  <c r="M1546" i="5" s="1"/>
  <c r="E1547" i="5"/>
  <c r="F1547" i="5"/>
  <c r="G1547" i="5"/>
  <c r="H1547" i="5"/>
  <c r="L1547" i="5"/>
  <c r="M1547" i="5" s="1"/>
  <c r="E1548" i="5"/>
  <c r="F1548" i="5"/>
  <c r="G1548" i="5"/>
  <c r="H1548" i="5"/>
  <c r="L1548" i="5"/>
  <c r="M1548" i="5" s="1"/>
  <c r="E1658" i="5"/>
  <c r="F1658" i="5"/>
  <c r="G1658" i="5"/>
  <c r="H1658" i="5"/>
  <c r="L1658" i="5"/>
  <c r="M1658" i="5" s="1"/>
  <c r="E1717" i="5"/>
  <c r="F1717" i="5"/>
  <c r="G1717" i="5"/>
  <c r="H1717" i="5"/>
  <c r="L1717" i="5"/>
  <c r="M1717" i="5" s="1"/>
  <c r="E1889" i="5"/>
  <c r="F1889" i="5"/>
  <c r="G1889" i="5"/>
  <c r="H1889" i="5"/>
  <c r="L1889" i="5"/>
  <c r="M1889" i="5" s="1"/>
  <c r="E1413" i="5"/>
  <c r="F1413" i="5"/>
  <c r="G1413" i="5"/>
  <c r="H1413" i="5"/>
  <c r="L1413" i="5"/>
  <c r="M1413" i="5" s="1"/>
  <c r="E1673" i="5"/>
  <c r="F1673" i="5"/>
  <c r="G1673" i="5"/>
  <c r="H1673" i="5"/>
  <c r="L1673" i="5"/>
  <c r="M1673" i="5" s="1"/>
  <c r="E1674" i="5"/>
  <c r="F1674" i="5"/>
  <c r="G1674" i="5"/>
  <c r="H1674" i="5"/>
  <c r="L1674" i="5"/>
  <c r="M1674" i="5" s="1"/>
  <c r="E1621" i="5"/>
  <c r="F1621" i="5"/>
  <c r="G1621" i="5"/>
  <c r="H1621" i="5"/>
  <c r="L1621" i="5"/>
  <c r="M1621" i="5" s="1"/>
  <c r="E1453" i="5"/>
  <c r="F1453" i="5"/>
  <c r="G1453" i="5"/>
  <c r="H1453" i="5"/>
  <c r="L1453" i="5"/>
  <c r="M1453" i="5" s="1"/>
  <c r="E1697" i="5"/>
  <c r="F1697" i="5"/>
  <c r="G1697" i="5"/>
  <c r="H1697" i="5"/>
  <c r="L1697" i="5"/>
  <c r="M1697" i="5" s="1"/>
  <c r="E1115" i="5"/>
  <c r="F1115" i="5"/>
  <c r="G1115" i="5"/>
  <c r="H1115" i="5"/>
  <c r="L1115" i="5"/>
  <c r="M1115" i="5" s="1"/>
  <c r="E1838" i="5"/>
  <c r="F1838" i="5"/>
  <c r="G1838" i="5"/>
  <c r="H1838" i="5"/>
  <c r="L1838" i="5"/>
  <c r="M1838" i="5" s="1"/>
  <c r="E1748" i="5"/>
  <c r="F1748" i="5"/>
  <c r="G1748" i="5"/>
  <c r="H1748" i="5"/>
  <c r="L1748" i="5"/>
  <c r="M1748" i="5" s="1"/>
  <c r="E1313" i="5"/>
  <c r="F1313" i="5"/>
  <c r="G1313" i="5"/>
  <c r="H1313" i="5"/>
  <c r="L1313" i="5"/>
  <c r="M1313" i="5" s="1"/>
  <c r="E1851" i="5"/>
  <c r="F1851" i="5"/>
  <c r="G1851" i="5"/>
  <c r="H1851" i="5"/>
  <c r="L1851" i="5"/>
  <c r="M1851" i="5" s="1"/>
  <c r="E1145" i="5"/>
  <c r="F1145" i="5"/>
  <c r="G1145" i="5"/>
  <c r="H1145" i="5"/>
  <c r="L1145" i="5"/>
  <c r="M1145" i="5" s="1"/>
  <c r="E1831" i="5"/>
  <c r="F1831" i="5"/>
  <c r="G1831" i="5"/>
  <c r="H1831" i="5"/>
  <c r="L1831" i="5"/>
  <c r="M1831" i="5" s="1"/>
  <c r="E1549" i="5"/>
  <c r="F1549" i="5"/>
  <c r="G1549" i="5"/>
  <c r="H1549" i="5"/>
  <c r="L1549" i="5"/>
  <c r="M1549" i="5" s="1"/>
  <c r="E1335" i="5"/>
  <c r="F1335" i="5"/>
  <c r="G1335" i="5"/>
  <c r="H1335" i="5"/>
  <c r="L1335" i="5"/>
  <c r="M1335" i="5" s="1"/>
  <c r="E1369" i="5"/>
  <c r="F1369" i="5"/>
  <c r="G1369" i="5"/>
  <c r="H1369" i="5"/>
  <c r="L1369" i="5"/>
  <c r="M1369" i="5" s="1"/>
  <c r="E1639" i="5"/>
  <c r="F1639" i="5"/>
  <c r="G1639" i="5"/>
  <c r="H1639" i="5"/>
  <c r="L1639" i="5"/>
  <c r="M1639" i="5" s="1"/>
  <c r="E1506" i="5"/>
  <c r="F1506" i="5"/>
  <c r="G1506" i="5"/>
  <c r="H1506" i="5"/>
  <c r="L1506" i="5"/>
  <c r="M1506" i="5" s="1"/>
  <c r="E1370" i="5"/>
  <c r="F1370" i="5"/>
  <c r="G1370" i="5"/>
  <c r="H1370" i="5"/>
  <c r="L1370" i="5"/>
  <c r="M1370" i="5" s="1"/>
  <c r="E1738" i="5"/>
  <c r="F1738" i="5"/>
  <c r="G1738" i="5"/>
  <c r="H1738" i="5"/>
  <c r="L1738" i="5"/>
  <c r="M1738" i="5" s="1"/>
  <c r="E1762" i="5"/>
  <c r="F1762" i="5"/>
  <c r="G1762" i="5"/>
  <c r="H1762" i="5"/>
  <c r="L1762" i="5"/>
  <c r="M1762" i="5" s="1"/>
  <c r="E1727" i="5"/>
  <c r="F1727" i="5"/>
  <c r="G1727" i="5"/>
  <c r="H1727" i="5"/>
  <c r="L1727" i="5"/>
  <c r="M1727" i="5" s="1"/>
  <c r="E1622" i="5"/>
  <c r="F1622" i="5"/>
  <c r="G1622" i="5"/>
  <c r="H1622" i="5"/>
  <c r="L1622" i="5"/>
  <c r="M1622" i="5" s="1"/>
  <c r="E1387" i="5"/>
  <c r="F1387" i="5"/>
  <c r="G1387" i="5"/>
  <c r="H1387" i="5"/>
  <c r="L1387" i="5"/>
  <c r="M1387" i="5" s="1"/>
  <c r="E1648" i="5"/>
  <c r="F1648" i="5"/>
  <c r="G1648" i="5"/>
  <c r="H1648" i="5"/>
  <c r="L1648" i="5"/>
  <c r="M1648" i="5" s="1"/>
  <c r="E1461" i="5"/>
  <c r="F1461" i="5"/>
  <c r="G1461" i="5"/>
  <c r="H1461" i="5"/>
  <c r="L1461" i="5"/>
  <c r="M1461" i="5" s="1"/>
  <c r="E1268" i="5"/>
  <c r="F1268" i="5"/>
  <c r="G1268" i="5"/>
  <c r="H1268" i="5"/>
  <c r="L1268" i="5"/>
  <c r="M1268" i="5" s="1"/>
  <c r="E1353" i="5"/>
  <c r="F1353" i="5"/>
  <c r="G1353" i="5"/>
  <c r="H1353" i="5"/>
  <c r="L1353" i="5"/>
  <c r="M1353" i="5" s="1"/>
  <c r="E1640" i="5"/>
  <c r="F1640" i="5"/>
  <c r="G1640" i="5"/>
  <c r="H1640" i="5"/>
  <c r="L1640" i="5"/>
  <c r="M1640" i="5" s="1"/>
  <c r="E1792" i="5"/>
  <c r="F1792" i="5"/>
  <c r="G1792" i="5"/>
  <c r="H1792" i="5"/>
  <c r="L1792" i="5"/>
  <c r="M1792" i="5" s="1"/>
  <c r="E1890" i="5"/>
  <c r="F1890" i="5"/>
  <c r="G1890" i="5"/>
  <c r="H1890" i="5"/>
  <c r="L1890" i="5"/>
  <c r="M1890" i="5" s="1"/>
  <c r="E1709" i="5"/>
  <c r="F1709" i="5"/>
  <c r="G1709" i="5"/>
  <c r="H1709" i="5"/>
  <c r="L1709" i="5"/>
  <c r="M1709" i="5" s="1"/>
  <c r="E1874" i="5"/>
  <c r="F1874" i="5"/>
  <c r="G1874" i="5"/>
  <c r="H1874" i="5"/>
  <c r="L1874" i="5"/>
  <c r="M1874" i="5" s="1"/>
  <c r="E1875" i="5"/>
  <c r="F1875" i="5"/>
  <c r="G1875" i="5"/>
  <c r="H1875" i="5"/>
  <c r="L1875" i="5"/>
  <c r="M1875" i="5" s="1"/>
  <c r="E1721" i="5"/>
  <c r="F1721" i="5"/>
  <c r="G1721" i="5"/>
  <c r="H1721" i="5"/>
  <c r="L1721" i="5"/>
  <c r="M1721" i="5" s="1"/>
  <c r="E1839" i="5"/>
  <c r="F1839" i="5"/>
  <c r="G1839" i="5"/>
  <c r="H1839" i="5"/>
  <c r="L1839" i="5"/>
  <c r="M1839" i="5" s="1"/>
  <c r="E1625" i="5"/>
  <c r="F1625" i="5"/>
  <c r="G1625" i="5"/>
  <c r="H1625" i="5"/>
  <c r="L1625" i="5"/>
  <c r="M1625" i="5" s="1"/>
  <c r="E1832" i="5"/>
  <c r="F1832" i="5"/>
  <c r="G1832" i="5"/>
  <c r="H1832" i="5"/>
  <c r="L1832" i="5"/>
  <c r="M1832" i="5" s="1"/>
  <c r="E1860" i="5"/>
  <c r="F1860" i="5"/>
  <c r="G1860" i="5"/>
  <c r="H1860" i="5"/>
  <c r="L1860" i="5"/>
  <c r="M1860" i="5" s="1"/>
  <c r="E1707" i="5"/>
  <c r="F1707" i="5"/>
  <c r="G1707" i="5"/>
  <c r="H1707" i="5"/>
  <c r="L1707" i="5"/>
  <c r="M1707" i="5" s="1"/>
  <c r="E1136" i="5"/>
  <c r="F1136" i="5"/>
  <c r="G1136" i="5"/>
  <c r="H1136" i="5"/>
  <c r="L1136" i="5"/>
  <c r="M1136" i="5" s="1"/>
  <c r="E1252" i="5"/>
  <c r="F1252" i="5"/>
  <c r="G1252" i="5"/>
  <c r="H1252" i="5"/>
  <c r="L1252" i="5"/>
  <c r="M1252" i="5" s="1"/>
  <c r="E1485" i="5"/>
  <c r="F1485" i="5"/>
  <c r="G1485" i="5"/>
  <c r="H1485" i="5"/>
  <c r="L1485" i="5"/>
  <c r="M1485" i="5" s="1"/>
  <c r="E1687" i="5"/>
  <c r="F1687" i="5"/>
  <c r="G1687" i="5"/>
  <c r="H1687" i="5"/>
  <c r="L1687" i="5"/>
  <c r="M1687" i="5" s="1"/>
  <c r="E1454" i="5"/>
  <c r="F1454" i="5"/>
  <c r="G1454" i="5"/>
  <c r="H1454" i="5"/>
  <c r="L1454" i="5"/>
  <c r="M1454" i="5" s="1"/>
  <c r="E1550" i="5"/>
  <c r="F1550" i="5"/>
  <c r="G1550" i="5"/>
  <c r="H1550" i="5"/>
  <c r="L1550" i="5"/>
  <c r="M1550" i="5" s="1"/>
  <c r="E1189" i="5"/>
  <c r="F1189" i="5"/>
  <c r="G1189" i="5"/>
  <c r="H1189" i="5"/>
  <c r="L1189" i="5"/>
  <c r="M1189" i="5" s="1"/>
  <c r="E1375" i="5"/>
  <c r="F1375" i="5"/>
  <c r="G1375" i="5"/>
  <c r="H1375" i="5"/>
  <c r="L1375" i="5"/>
  <c r="M1375" i="5" s="1"/>
  <c r="E1649" i="5"/>
  <c r="F1649" i="5"/>
  <c r="G1649" i="5"/>
  <c r="H1649" i="5"/>
  <c r="L1649" i="5"/>
  <c r="M1649" i="5" s="1"/>
  <c r="E1464" i="5"/>
  <c r="F1464" i="5"/>
  <c r="G1464" i="5"/>
  <c r="H1464" i="5"/>
  <c r="L1464" i="5"/>
  <c r="M1464" i="5" s="1"/>
  <c r="E1421" i="5"/>
  <c r="F1421" i="5"/>
  <c r="G1421" i="5"/>
  <c r="H1421" i="5"/>
  <c r="L1421" i="5"/>
  <c r="M1421" i="5" s="1"/>
  <c r="E1613" i="5"/>
  <c r="F1613" i="5"/>
  <c r="G1613" i="5"/>
  <c r="H1613" i="5"/>
  <c r="L1613" i="5"/>
  <c r="M1613" i="5" s="1"/>
  <c r="E1315" i="5"/>
  <c r="F1315" i="5"/>
  <c r="G1315" i="5"/>
  <c r="H1315" i="5"/>
  <c r="L1315" i="5"/>
  <c r="M1315" i="5" s="1"/>
  <c r="E1517" i="5"/>
  <c r="F1517" i="5"/>
  <c r="G1517" i="5"/>
  <c r="H1517" i="5"/>
  <c r="L1517" i="5"/>
  <c r="M1517" i="5" s="1"/>
  <c r="E1705" i="5"/>
  <c r="F1705" i="5"/>
  <c r="G1705" i="5"/>
  <c r="H1705" i="5"/>
  <c r="L1705" i="5"/>
  <c r="M1705" i="5" s="1"/>
  <c r="E1620" i="5"/>
  <c r="F1620" i="5"/>
  <c r="G1620" i="5"/>
  <c r="H1620" i="5"/>
  <c r="L1620" i="5"/>
  <c r="M1620" i="5" s="1"/>
  <c r="E1551" i="5"/>
  <c r="F1551" i="5"/>
  <c r="G1551" i="5"/>
  <c r="H1551" i="5"/>
  <c r="L1551" i="5"/>
  <c r="M1551" i="5" s="1"/>
  <c r="E1552" i="5"/>
  <c r="F1552" i="5"/>
  <c r="G1552" i="5"/>
  <c r="H1552" i="5"/>
  <c r="L1552" i="5"/>
  <c r="M1552" i="5" s="1"/>
  <c r="E1553" i="5"/>
  <c r="F1553" i="5"/>
  <c r="G1553" i="5"/>
  <c r="H1553" i="5"/>
  <c r="L1553" i="5"/>
  <c r="M1553" i="5" s="1"/>
  <c r="E1554" i="5"/>
  <c r="F1554" i="5"/>
  <c r="G1554" i="5"/>
  <c r="H1554" i="5"/>
  <c r="L1554" i="5"/>
  <c r="M1554" i="5" s="1"/>
  <c r="E1876" i="5"/>
  <c r="F1876" i="5"/>
  <c r="G1876" i="5"/>
  <c r="H1876" i="5"/>
  <c r="L1876" i="5"/>
  <c r="M1876" i="5" s="1"/>
  <c r="E1784" i="5"/>
  <c r="F1784" i="5"/>
  <c r="G1784" i="5"/>
  <c r="H1784" i="5"/>
  <c r="L1784" i="5"/>
  <c r="M1784" i="5" s="1"/>
  <c r="E988" i="5"/>
  <c r="F988" i="5"/>
  <c r="G988" i="5"/>
  <c r="H988" i="5"/>
  <c r="L988" i="5"/>
  <c r="M988" i="5" s="1"/>
  <c r="E1861" i="5"/>
  <c r="F1861" i="5"/>
  <c r="G1861" i="5"/>
  <c r="H1861" i="5"/>
  <c r="L1861" i="5"/>
  <c r="M1861" i="5" s="1"/>
  <c r="E1862" i="5"/>
  <c r="F1862" i="5"/>
  <c r="G1862" i="5"/>
  <c r="H1862" i="5"/>
  <c r="L1862" i="5"/>
  <c r="M1862" i="5" s="1"/>
  <c r="E1840" i="5"/>
  <c r="F1840" i="5"/>
  <c r="G1840" i="5"/>
  <c r="H1840" i="5"/>
  <c r="L1840" i="5"/>
  <c r="M1840" i="5" s="1"/>
  <c r="E1016" i="5"/>
  <c r="F1016" i="5"/>
  <c r="G1016" i="5"/>
  <c r="H1016" i="5"/>
  <c r="L1016" i="5"/>
  <c r="M1016" i="5" s="1"/>
  <c r="E1555" i="5"/>
  <c r="F1555" i="5"/>
  <c r="G1555" i="5"/>
  <c r="H1555" i="5"/>
  <c r="L1555" i="5"/>
  <c r="M1555" i="5" s="1"/>
  <c r="E1556" i="5"/>
  <c r="F1556" i="5"/>
  <c r="G1556" i="5"/>
  <c r="H1556" i="5"/>
  <c r="L1556" i="5"/>
  <c r="M1556" i="5" s="1"/>
  <c r="E1557" i="5"/>
  <c r="F1557" i="5"/>
  <c r="G1557" i="5"/>
  <c r="H1557" i="5"/>
  <c r="L1557" i="5"/>
  <c r="M1557" i="5" s="1"/>
  <c r="E1558" i="5"/>
  <c r="F1558" i="5"/>
  <c r="G1558" i="5"/>
  <c r="H1558" i="5"/>
  <c r="L1558" i="5"/>
  <c r="M1558" i="5" s="1"/>
  <c r="E1816" i="5"/>
  <c r="F1816" i="5"/>
  <c r="G1816" i="5"/>
  <c r="H1816" i="5"/>
  <c r="L1816" i="5"/>
  <c r="M1816" i="5" s="1"/>
  <c r="E1559" i="5"/>
  <c r="F1559" i="5"/>
  <c r="G1559" i="5"/>
  <c r="H1559" i="5"/>
  <c r="L1559" i="5"/>
  <c r="M1559" i="5" s="1"/>
  <c r="E1817" i="5"/>
  <c r="F1817" i="5"/>
  <c r="G1817" i="5"/>
  <c r="H1817" i="5"/>
  <c r="L1817" i="5"/>
  <c r="M1817" i="5" s="1"/>
  <c r="E1688" i="5"/>
  <c r="F1688" i="5"/>
  <c r="G1688" i="5"/>
  <c r="H1688" i="5"/>
  <c r="L1688" i="5"/>
  <c r="M1688" i="5" s="1"/>
  <c r="E1659" i="5"/>
  <c r="F1659" i="5"/>
  <c r="G1659" i="5"/>
  <c r="H1659" i="5"/>
  <c r="L1659" i="5"/>
  <c r="M1659" i="5" s="1"/>
  <c r="E1818" i="5"/>
  <c r="F1818" i="5"/>
  <c r="G1818" i="5"/>
  <c r="H1818" i="5"/>
  <c r="L1818" i="5"/>
  <c r="M1818" i="5" s="1"/>
  <c r="E991" i="5"/>
  <c r="F991" i="5"/>
  <c r="G991" i="5"/>
  <c r="H991" i="5"/>
  <c r="L991" i="5"/>
  <c r="M991" i="5" s="1"/>
  <c r="E1560" i="5"/>
  <c r="F1560" i="5"/>
  <c r="G1560" i="5"/>
  <c r="H1560" i="5"/>
  <c r="L1560" i="5"/>
  <c r="M1560" i="5" s="1"/>
  <c r="E1561" i="5"/>
  <c r="F1561" i="5"/>
  <c r="G1561" i="5"/>
  <c r="H1561" i="5"/>
  <c r="L1561" i="5"/>
  <c r="M1561" i="5" s="1"/>
  <c r="E1562" i="5"/>
  <c r="F1562" i="5"/>
  <c r="G1562" i="5"/>
  <c r="H1562" i="5"/>
  <c r="L1562" i="5"/>
  <c r="M1562" i="5" s="1"/>
  <c r="E1307" i="5"/>
  <c r="F1307" i="5"/>
  <c r="G1307" i="5"/>
  <c r="H1307" i="5"/>
  <c r="L1307" i="5"/>
  <c r="M1307" i="5" s="1"/>
  <c r="E1563" i="5"/>
  <c r="F1563" i="5"/>
  <c r="G1563" i="5"/>
  <c r="H1563" i="5"/>
  <c r="L1563" i="5"/>
  <c r="M1563" i="5" s="1"/>
  <c r="E1109" i="5"/>
  <c r="F1109" i="5"/>
  <c r="G1109" i="5"/>
  <c r="H1109" i="5"/>
  <c r="L1109" i="5"/>
  <c r="M1109" i="5" s="1"/>
  <c r="E1564" i="5"/>
  <c r="F1564" i="5"/>
  <c r="G1564" i="5"/>
  <c r="H1564" i="5"/>
  <c r="L1564" i="5"/>
  <c r="M1564" i="5" s="1"/>
  <c r="E1565" i="5"/>
  <c r="F1565" i="5"/>
  <c r="G1565" i="5"/>
  <c r="H1565" i="5"/>
  <c r="L1565" i="5"/>
  <c r="M1565" i="5" s="1"/>
  <c r="E1566" i="5"/>
  <c r="F1566" i="5"/>
  <c r="G1566" i="5"/>
  <c r="H1566" i="5"/>
  <c r="L1566" i="5"/>
  <c r="M1566" i="5" s="1"/>
  <c r="E1567" i="5"/>
  <c r="F1567" i="5"/>
  <c r="G1567" i="5"/>
  <c r="H1567" i="5"/>
  <c r="L1567" i="5"/>
  <c r="M1567" i="5" s="1"/>
  <c r="E1568" i="5"/>
  <c r="F1568" i="5"/>
  <c r="G1568" i="5"/>
  <c r="H1568" i="5"/>
  <c r="L1568" i="5"/>
  <c r="M1568" i="5" s="1"/>
  <c r="E1569" i="5"/>
  <c r="F1569" i="5"/>
  <c r="G1569" i="5"/>
  <c r="H1569" i="5"/>
  <c r="L1569" i="5"/>
  <c r="M1569" i="5" s="1"/>
  <c r="E1570" i="5"/>
  <c r="F1570" i="5"/>
  <c r="G1570" i="5"/>
  <c r="H1570" i="5"/>
  <c r="L1570" i="5"/>
  <c r="M1570" i="5" s="1"/>
  <c r="E1571" i="5"/>
  <c r="F1571" i="5"/>
  <c r="G1571" i="5"/>
  <c r="H1571" i="5"/>
  <c r="L1571" i="5"/>
  <c r="M1571" i="5" s="1"/>
  <c r="E1006" i="5"/>
  <c r="F1006" i="5"/>
  <c r="G1006" i="5"/>
  <c r="H1006" i="5"/>
  <c r="L1006" i="5"/>
  <c r="M1006" i="5" s="1"/>
  <c r="E1048" i="5"/>
  <c r="F1048" i="5"/>
  <c r="G1048" i="5"/>
  <c r="H1048" i="5"/>
  <c r="L1048" i="5"/>
  <c r="M1048" i="5" s="1"/>
  <c r="E1763" i="5"/>
  <c r="F1763" i="5"/>
  <c r="G1763" i="5"/>
  <c r="H1763" i="5"/>
  <c r="L1763" i="5"/>
  <c r="M1763" i="5" s="1"/>
  <c r="E1819" i="5"/>
  <c r="F1819" i="5"/>
  <c r="G1819" i="5"/>
  <c r="H1819" i="5"/>
  <c r="L1819" i="5"/>
  <c r="M1819" i="5" s="1"/>
  <c r="E1572" i="5"/>
  <c r="F1572" i="5"/>
  <c r="G1572" i="5"/>
  <c r="H1572" i="5"/>
  <c r="L1572" i="5"/>
  <c r="M1572" i="5" s="1"/>
  <c r="E1773" i="5"/>
  <c r="F1773" i="5"/>
  <c r="G1773" i="5"/>
  <c r="H1773" i="5"/>
  <c r="L1773" i="5"/>
  <c r="M1773" i="5" s="1"/>
  <c r="E1841" i="5"/>
  <c r="F1841" i="5"/>
  <c r="G1841" i="5"/>
  <c r="H1841" i="5"/>
  <c r="L1841" i="5"/>
  <c r="M1841" i="5" s="1"/>
  <c r="E1679" i="5"/>
  <c r="F1679" i="5"/>
  <c r="G1679" i="5"/>
  <c r="H1679" i="5"/>
  <c r="L1679" i="5"/>
  <c r="M1679" i="5" s="1"/>
  <c r="E1626" i="5"/>
  <c r="F1626" i="5"/>
  <c r="G1626" i="5"/>
  <c r="H1626" i="5"/>
  <c r="L1626" i="5"/>
  <c r="M1626" i="5" s="1"/>
  <c r="E1053" i="5"/>
  <c r="F1053" i="5"/>
  <c r="G1053" i="5"/>
  <c r="H1053" i="5"/>
  <c r="L1053" i="5"/>
  <c r="M1053" i="5" s="1"/>
  <c r="E1573" i="5"/>
  <c r="F1573" i="5"/>
  <c r="G1573" i="5"/>
  <c r="H1573" i="5"/>
  <c r="L1573" i="5"/>
  <c r="M1573" i="5" s="1"/>
  <c r="E1574" i="5"/>
  <c r="F1574" i="5"/>
  <c r="G1574" i="5"/>
  <c r="H1574" i="5"/>
  <c r="L1574" i="5"/>
  <c r="M1574" i="5" s="1"/>
  <c r="E1736" i="5"/>
  <c r="F1736" i="5"/>
  <c r="G1736" i="5"/>
  <c r="H1736" i="5"/>
  <c r="L1736" i="5"/>
  <c r="M1736" i="5" s="1"/>
  <c r="E1575" i="5"/>
  <c r="F1575" i="5"/>
  <c r="G1575" i="5"/>
  <c r="H1575" i="5"/>
  <c r="L1575" i="5"/>
  <c r="M1575" i="5" s="1"/>
  <c r="E1576" i="5"/>
  <c r="F1576" i="5"/>
  <c r="G1576" i="5"/>
  <c r="H1576" i="5"/>
  <c r="L1576" i="5"/>
  <c r="M1576" i="5" s="1"/>
  <c r="E1022" i="5"/>
  <c r="F1022" i="5"/>
  <c r="G1022" i="5"/>
  <c r="H1022" i="5"/>
  <c r="L1022" i="5"/>
  <c r="M1022" i="5" s="1"/>
  <c r="E1604" i="5"/>
  <c r="F1604" i="5"/>
  <c r="G1604" i="5"/>
  <c r="H1604" i="5"/>
  <c r="L1604" i="5"/>
  <c r="M1604" i="5" s="1"/>
  <c r="E1577" i="5"/>
  <c r="F1577" i="5"/>
  <c r="G1577" i="5"/>
  <c r="H1577" i="5"/>
  <c r="L1577" i="5"/>
  <c r="M1577" i="5" s="1"/>
  <c r="E1578" i="5"/>
  <c r="F1578" i="5"/>
  <c r="G1578" i="5"/>
  <c r="H1578" i="5"/>
  <c r="L1578" i="5"/>
  <c r="M1578" i="5" s="1"/>
  <c r="E1579" i="5"/>
  <c r="F1579" i="5"/>
  <c r="G1579" i="5"/>
  <c r="H1579" i="5"/>
  <c r="L1579" i="5"/>
  <c r="M1579" i="5" s="1"/>
  <c r="E1580" i="5"/>
  <c r="F1580" i="5"/>
  <c r="G1580" i="5"/>
  <c r="H1580" i="5"/>
  <c r="L1580" i="5"/>
  <c r="M1580" i="5" s="1"/>
  <c r="E1082" i="5"/>
  <c r="F1082" i="5"/>
  <c r="G1082" i="5"/>
  <c r="H1082" i="5"/>
  <c r="L1082" i="5"/>
  <c r="M1082" i="5" s="1"/>
  <c r="E1680" i="5"/>
  <c r="F1680" i="5"/>
  <c r="G1680" i="5"/>
  <c r="H1680" i="5"/>
  <c r="L1680" i="5"/>
  <c r="M1680" i="5" s="1"/>
  <c r="E1656" i="5"/>
  <c r="F1656" i="5"/>
  <c r="G1656" i="5"/>
  <c r="H1656" i="5"/>
  <c r="L1656" i="5"/>
  <c r="M1656" i="5" s="1"/>
  <c r="E1807" i="5"/>
  <c r="F1807" i="5"/>
  <c r="G1807" i="5"/>
  <c r="H1807" i="5"/>
  <c r="L1807" i="5"/>
  <c r="M1807" i="5" s="1"/>
  <c r="E1703" i="5"/>
  <c r="F1703" i="5"/>
  <c r="G1703" i="5"/>
  <c r="H1703" i="5"/>
  <c r="L1703" i="5"/>
  <c r="M1703" i="5" s="1"/>
  <c r="E1137" i="5"/>
  <c r="F1137" i="5"/>
  <c r="G1137" i="5"/>
  <c r="H1137" i="5"/>
  <c r="L1137" i="5"/>
  <c r="M1137" i="5" s="1"/>
  <c r="E1581" i="5"/>
  <c r="F1581" i="5"/>
  <c r="G1581" i="5"/>
  <c r="H1581" i="5"/>
  <c r="L1581" i="5"/>
  <c r="M1581" i="5" s="1"/>
  <c r="E1582" i="5"/>
  <c r="F1582" i="5"/>
  <c r="G1582" i="5"/>
  <c r="H1582" i="5"/>
  <c r="L1582" i="5"/>
  <c r="M1582" i="5" s="1"/>
  <c r="E1583" i="5"/>
  <c r="F1583" i="5"/>
  <c r="G1583" i="5"/>
  <c r="H1583" i="5"/>
  <c r="L1583" i="5"/>
  <c r="M1583" i="5" s="1"/>
  <c r="E1720" i="5"/>
  <c r="F1720" i="5"/>
  <c r="G1720" i="5"/>
  <c r="H1720" i="5"/>
  <c r="L1720" i="5"/>
  <c r="M1720" i="5" s="1"/>
  <c r="E1759" i="5"/>
  <c r="F1759" i="5"/>
  <c r="G1759" i="5"/>
  <c r="H1759" i="5"/>
  <c r="L1759" i="5"/>
  <c r="M1759" i="5" s="1"/>
  <c r="E1414" i="5"/>
  <c r="F1414" i="5"/>
  <c r="G1414" i="5"/>
  <c r="H1414" i="5"/>
  <c r="L1414" i="5"/>
  <c r="M1414" i="5" s="1"/>
  <c r="E1376" i="5"/>
  <c r="F1376" i="5"/>
  <c r="G1376" i="5"/>
  <c r="H1376" i="5"/>
  <c r="L1376" i="5"/>
  <c r="M1376" i="5" s="1"/>
  <c r="E1760" i="5"/>
  <c r="F1760" i="5"/>
  <c r="G1760" i="5"/>
  <c r="H1760" i="5"/>
  <c r="L1760" i="5"/>
  <c r="M1760" i="5" s="1"/>
  <c r="E1671" i="5"/>
  <c r="F1671" i="5"/>
  <c r="G1671" i="5"/>
  <c r="H1671" i="5"/>
  <c r="L1671" i="5"/>
  <c r="M1671" i="5" s="1"/>
  <c r="E1706" i="5"/>
  <c r="F1706" i="5"/>
  <c r="G1706" i="5"/>
  <c r="H1706" i="5"/>
  <c r="L1706" i="5"/>
  <c r="M1706" i="5" s="1"/>
  <c r="E1067" i="5"/>
  <c r="F1067" i="5"/>
  <c r="G1067" i="5"/>
  <c r="H1067" i="5"/>
  <c r="L1067" i="5"/>
  <c r="M1067" i="5" s="1"/>
  <c r="E1782" i="5"/>
  <c r="F1782" i="5"/>
  <c r="G1782" i="5"/>
  <c r="H1782" i="5"/>
  <c r="L1782" i="5"/>
  <c r="M1782" i="5" s="1"/>
  <c r="E1667" i="5"/>
  <c r="F1667" i="5"/>
  <c r="G1667" i="5"/>
  <c r="H1667" i="5"/>
  <c r="L1667" i="5"/>
  <c r="M1667" i="5" s="1"/>
  <c r="E1265" i="5"/>
  <c r="F1265" i="5"/>
  <c r="G1265" i="5"/>
  <c r="H1265" i="5"/>
  <c r="L1265" i="5"/>
  <c r="M1265" i="5" s="1"/>
  <c r="E1319" i="5"/>
  <c r="F1319" i="5"/>
  <c r="G1319" i="5"/>
  <c r="H1319" i="5"/>
  <c r="L1319" i="5"/>
  <c r="M1319" i="5" s="1"/>
  <c r="E1612" i="5"/>
  <c r="F1612" i="5"/>
  <c r="G1612" i="5"/>
  <c r="H1612" i="5"/>
  <c r="L1612" i="5"/>
  <c r="M1612" i="5" s="1"/>
  <c r="E1415" i="5"/>
  <c r="F1415" i="5"/>
  <c r="G1415" i="5"/>
  <c r="H1415" i="5"/>
  <c r="L1415" i="5"/>
  <c r="M1415" i="5" s="1"/>
  <c r="E1602" i="5"/>
  <c r="F1602" i="5"/>
  <c r="G1602" i="5"/>
  <c r="H1602" i="5"/>
  <c r="L1602" i="5"/>
  <c r="M1602" i="5" s="1"/>
  <c r="E1609" i="5"/>
  <c r="F1609" i="5"/>
  <c r="G1609" i="5"/>
  <c r="H1609" i="5"/>
  <c r="L1609" i="5"/>
  <c r="M1609" i="5" s="1"/>
  <c r="E1309" i="5"/>
  <c r="F1309" i="5"/>
  <c r="G1309" i="5"/>
  <c r="H1309" i="5"/>
  <c r="L1309" i="5"/>
  <c r="M1309" i="5" s="1"/>
  <c r="E1610" i="5"/>
  <c r="F1610" i="5"/>
  <c r="G1610" i="5"/>
  <c r="H1610" i="5"/>
  <c r="L1610" i="5"/>
  <c r="M1610" i="5" s="1"/>
  <c r="E1222" i="5"/>
  <c r="F1222" i="5"/>
  <c r="G1222" i="5"/>
  <c r="H1222" i="5"/>
  <c r="L1222" i="5"/>
  <c r="M1222" i="5" s="1"/>
  <c r="E1627" i="5"/>
  <c r="F1627" i="5"/>
  <c r="G1627" i="5"/>
  <c r="H1627" i="5"/>
  <c r="L1627" i="5"/>
  <c r="M1627" i="5" s="1"/>
  <c r="E1181" i="5"/>
  <c r="F1181" i="5"/>
  <c r="G1181" i="5"/>
  <c r="H1181" i="5"/>
  <c r="L1181" i="5"/>
  <c r="M1181" i="5" s="1"/>
  <c r="E1871" i="5"/>
  <c r="F1871" i="5"/>
  <c r="G1871" i="5"/>
  <c r="H1871" i="5"/>
  <c r="L1871" i="5"/>
  <c r="M1871" i="5" s="1"/>
  <c r="E1835" i="5"/>
  <c r="F1835" i="5"/>
  <c r="G1835" i="5"/>
  <c r="H1835" i="5"/>
  <c r="L1835" i="5"/>
  <c r="M1835" i="5" s="1"/>
  <c r="E1718" i="5"/>
  <c r="F1718" i="5"/>
  <c r="G1718" i="5"/>
  <c r="H1718" i="5"/>
  <c r="L1718" i="5"/>
  <c r="M1718" i="5" s="1"/>
  <c r="E1641" i="5"/>
  <c r="F1641" i="5"/>
  <c r="G1641" i="5"/>
  <c r="H1641" i="5"/>
  <c r="L1641" i="5"/>
  <c r="M1641" i="5" s="1"/>
  <c r="E1584" i="5"/>
  <c r="F1584" i="5"/>
  <c r="G1584" i="5"/>
  <c r="H1584" i="5"/>
  <c r="L1584" i="5"/>
  <c r="M1584" i="5" s="1"/>
  <c r="E1585" i="5"/>
  <c r="F1585" i="5"/>
  <c r="G1585" i="5"/>
  <c r="H1585" i="5"/>
  <c r="L1585" i="5"/>
  <c r="M1585" i="5" s="1"/>
  <c r="E1586" i="5"/>
  <c r="F1586" i="5"/>
  <c r="G1586" i="5"/>
  <c r="H1586" i="5"/>
  <c r="L1586" i="5"/>
  <c r="M1586" i="5" s="1"/>
  <c r="E1422" i="5"/>
  <c r="F1422" i="5"/>
  <c r="G1422" i="5"/>
  <c r="H1422" i="5"/>
  <c r="L1422" i="5"/>
  <c r="M1422" i="5" s="1"/>
  <c r="E1507" i="5"/>
  <c r="F1507" i="5"/>
  <c r="G1507" i="5"/>
  <c r="H1507" i="5"/>
  <c r="L1507" i="5"/>
  <c r="M1507" i="5" s="1"/>
  <c r="E1080" i="5"/>
  <c r="F1080" i="5"/>
  <c r="G1080" i="5"/>
  <c r="H1080" i="5"/>
  <c r="L1080" i="5"/>
  <c r="M1080" i="5" s="1"/>
  <c r="E1587" i="5"/>
  <c r="F1587" i="5"/>
  <c r="G1587" i="5"/>
  <c r="H1587" i="5"/>
  <c r="L1587" i="5"/>
  <c r="M1587" i="5" s="1"/>
  <c r="E1588" i="5"/>
  <c r="F1588" i="5"/>
  <c r="G1588" i="5"/>
  <c r="H1588" i="5"/>
  <c r="L1588" i="5"/>
  <c r="M1588" i="5" s="1"/>
  <c r="E1589" i="5"/>
  <c r="F1589" i="5"/>
  <c r="G1589" i="5"/>
  <c r="H1589" i="5"/>
  <c r="L1589" i="5"/>
  <c r="M1589" i="5" s="1"/>
  <c r="E1590" i="5"/>
  <c r="F1590" i="5"/>
  <c r="G1590" i="5"/>
  <c r="H1590" i="5"/>
  <c r="L1590" i="5"/>
  <c r="M1590" i="5" s="1"/>
  <c r="E1796" i="5"/>
  <c r="F1796" i="5"/>
  <c r="G1796" i="5"/>
  <c r="H1796" i="5"/>
  <c r="L1796" i="5"/>
  <c r="M1796" i="5" s="1"/>
  <c r="E1419" i="5"/>
  <c r="F1419" i="5"/>
  <c r="G1419" i="5"/>
  <c r="H1419" i="5"/>
  <c r="L1419" i="5"/>
  <c r="M1419" i="5" s="1"/>
  <c r="E1789" i="5"/>
  <c r="F1789" i="5"/>
  <c r="G1789" i="5"/>
  <c r="H1789" i="5"/>
  <c r="L1789" i="5"/>
  <c r="M1789" i="5" s="1"/>
  <c r="E1863" i="5"/>
  <c r="F1863" i="5"/>
  <c r="G1863" i="5"/>
  <c r="H1863" i="5"/>
  <c r="L1863" i="5"/>
  <c r="M1863" i="5" s="1"/>
  <c r="E1731" i="5"/>
  <c r="F1731" i="5"/>
  <c r="G1731" i="5"/>
  <c r="H1731" i="5"/>
  <c r="L1731" i="5"/>
  <c r="M1731" i="5" s="1"/>
  <c r="E1808" i="5"/>
  <c r="F1808" i="5"/>
  <c r="G1808" i="5"/>
  <c r="H1808" i="5"/>
  <c r="L1808" i="5"/>
  <c r="M1808" i="5" s="1"/>
  <c r="E1160" i="5"/>
  <c r="F1160" i="5"/>
  <c r="G1160" i="5"/>
  <c r="H1160" i="5"/>
  <c r="L1160" i="5"/>
  <c r="M1160" i="5" s="1"/>
  <c r="E1698" i="5"/>
  <c r="F1698" i="5"/>
  <c r="G1698" i="5"/>
  <c r="H1698" i="5"/>
  <c r="L1698" i="5"/>
  <c r="M1698" i="5" s="1"/>
  <c r="E1881" i="5"/>
  <c r="F1881" i="5"/>
  <c r="G1881" i="5"/>
  <c r="H1881" i="5"/>
  <c r="L1881" i="5"/>
  <c r="M1881" i="5" s="1"/>
  <c r="E1887" i="5"/>
  <c r="F1887" i="5"/>
  <c r="G1887" i="5"/>
  <c r="H1887" i="5"/>
  <c r="L1887" i="5"/>
  <c r="M1887" i="5" s="1"/>
  <c r="E1064" i="5"/>
  <c r="F1064" i="5"/>
  <c r="G1064" i="5"/>
  <c r="H1064" i="5"/>
  <c r="L1064" i="5"/>
  <c r="M1064" i="5" s="1"/>
  <c r="E1354" i="5"/>
  <c r="F1354" i="5"/>
  <c r="G1354" i="5"/>
  <c r="H1354" i="5"/>
  <c r="L1354" i="5"/>
  <c r="M1354" i="5" s="1"/>
  <c r="E1591" i="5"/>
  <c r="F1591" i="5"/>
  <c r="G1591" i="5"/>
  <c r="H1591" i="5"/>
  <c r="L1591" i="5"/>
  <c r="M1591" i="5" s="1"/>
  <c r="E1852" i="5"/>
  <c r="F1852" i="5"/>
  <c r="G1852" i="5"/>
  <c r="H1852" i="5"/>
  <c r="L1852" i="5"/>
  <c r="M1852" i="5" s="1"/>
  <c r="E1619" i="5"/>
  <c r="F1619" i="5"/>
  <c r="G1619" i="5"/>
  <c r="H1619" i="5"/>
  <c r="L1619" i="5"/>
  <c r="M1619" i="5" s="1"/>
  <c r="E1284" i="5"/>
  <c r="F1284" i="5"/>
  <c r="G1284" i="5"/>
  <c r="H1284" i="5"/>
  <c r="L1284" i="5"/>
  <c r="M1284" i="5" s="1"/>
  <c r="E1341" i="5"/>
  <c r="F1341" i="5"/>
  <c r="G1341" i="5"/>
  <c r="H1341" i="5"/>
  <c r="L1341" i="5"/>
  <c r="M1341" i="5" s="1"/>
  <c r="E1355" i="5"/>
  <c r="F1355" i="5"/>
  <c r="G1355" i="5"/>
  <c r="H1355" i="5"/>
  <c r="L1355" i="5"/>
  <c r="M1355" i="5" s="1"/>
  <c r="E1034" i="5"/>
  <c r="F1034" i="5"/>
  <c r="G1034" i="5"/>
  <c r="H1034" i="5"/>
  <c r="L1034" i="5"/>
  <c r="M1034" i="5" s="1"/>
  <c r="E1797" i="5"/>
  <c r="F1797" i="5"/>
  <c r="G1797" i="5"/>
  <c r="H1797" i="5"/>
  <c r="L1797" i="5"/>
  <c r="M1797" i="5" s="1"/>
  <c r="E1692" i="5"/>
  <c r="F1692" i="5"/>
  <c r="G1692" i="5"/>
  <c r="H1692" i="5"/>
  <c r="L1692" i="5"/>
  <c r="M1692" i="5" s="1"/>
  <c r="E1058" i="5"/>
  <c r="F1058" i="5"/>
  <c r="G1058" i="5"/>
  <c r="H1058" i="5"/>
  <c r="L1058" i="5"/>
  <c r="M1058" i="5" s="1"/>
  <c r="E1310" i="5"/>
  <c r="F1310" i="5"/>
  <c r="G1310" i="5"/>
  <c r="H1310" i="5"/>
  <c r="L1310" i="5"/>
  <c r="M1310" i="5" s="1"/>
  <c r="E1116" i="5"/>
  <c r="F1116" i="5"/>
  <c r="G1116" i="5"/>
  <c r="H1116" i="5"/>
  <c r="L1116" i="5"/>
  <c r="M1116" i="5" s="1"/>
  <c r="E1657" i="5"/>
  <c r="F1657" i="5"/>
  <c r="G1657" i="5"/>
  <c r="H1657" i="5"/>
  <c r="L1657" i="5"/>
  <c r="M1657" i="5" s="1"/>
  <c r="E1691" i="5"/>
  <c r="F1691" i="5"/>
  <c r="G1691" i="5"/>
  <c r="H1691" i="5"/>
  <c r="L1691" i="5"/>
  <c r="M1691" i="5" s="1"/>
  <c r="E1624" i="5"/>
  <c r="F1624" i="5"/>
  <c r="G1624" i="5"/>
  <c r="H1624" i="5"/>
  <c r="L1624" i="5"/>
  <c r="M1624" i="5" s="1"/>
  <c r="E1592" i="5"/>
  <c r="F1592" i="5"/>
  <c r="G1592" i="5"/>
  <c r="H1592" i="5"/>
  <c r="L1592" i="5"/>
  <c r="M1592" i="5" s="1"/>
  <c r="E1593" i="5"/>
  <c r="F1593" i="5"/>
  <c r="G1593" i="5"/>
  <c r="H1593" i="5"/>
  <c r="L1593" i="5"/>
  <c r="M1593" i="5" s="1"/>
  <c r="E1594" i="5"/>
  <c r="F1594" i="5"/>
  <c r="G1594" i="5"/>
  <c r="H1594" i="5"/>
  <c r="L1594" i="5"/>
  <c r="M1594" i="5" s="1"/>
  <c r="E1465" i="5"/>
  <c r="F1465" i="5"/>
  <c r="G1465" i="5"/>
  <c r="H1465" i="5"/>
  <c r="L1465" i="5"/>
  <c r="M1465" i="5" s="1"/>
  <c r="E1420" i="5"/>
  <c r="F1420" i="5"/>
  <c r="G1420" i="5"/>
  <c r="H1420" i="5"/>
  <c r="L1420" i="5"/>
  <c r="M1420" i="5" s="1"/>
  <c r="E1021" i="5"/>
  <c r="F1021" i="5"/>
  <c r="G1021" i="5"/>
  <c r="H1021" i="5"/>
  <c r="L1021" i="5"/>
  <c r="M1021" i="5" s="1"/>
  <c r="E1606" i="5"/>
  <c r="F1606" i="5"/>
  <c r="G1606" i="5"/>
  <c r="H1606" i="5"/>
  <c r="L1606" i="5"/>
  <c r="M1606" i="5" s="1"/>
  <c r="E1111" i="5"/>
  <c r="F1111" i="5"/>
  <c r="G1111" i="5"/>
  <c r="H1111" i="5"/>
  <c r="L1111" i="5"/>
  <c r="M1111" i="5" s="1"/>
  <c r="E1486" i="5"/>
  <c r="F1486" i="5"/>
  <c r="G1486" i="5"/>
  <c r="H1486" i="5"/>
  <c r="L1486" i="5"/>
  <c r="M1486" i="5" s="1"/>
  <c r="E1266" i="5"/>
  <c r="F1266" i="5"/>
  <c r="G1266" i="5"/>
  <c r="H1266" i="5"/>
  <c r="L1266" i="5"/>
  <c r="M1266" i="5" s="1"/>
  <c r="E1117" i="5"/>
  <c r="F1117" i="5"/>
  <c r="G1117" i="5"/>
  <c r="H1117" i="5"/>
  <c r="L1117" i="5"/>
  <c r="M1117" i="5" s="1"/>
  <c r="E1012" i="5"/>
  <c r="F1012" i="5"/>
  <c r="G1012" i="5"/>
  <c r="H1012" i="5"/>
  <c r="L1012" i="5"/>
  <c r="M1012" i="5" s="1"/>
  <c r="E1616" i="5"/>
  <c r="F1616" i="5"/>
  <c r="G1616" i="5"/>
  <c r="H1616" i="5"/>
  <c r="L1616" i="5"/>
  <c r="M1616" i="5" s="1"/>
  <c r="E1809" i="5"/>
  <c r="F1809" i="5"/>
  <c r="G1809" i="5"/>
  <c r="H1809" i="5"/>
  <c r="L1809" i="5"/>
  <c r="M1809" i="5" s="1"/>
  <c r="E1144" i="5"/>
  <c r="F1144" i="5"/>
  <c r="G1144" i="5"/>
  <c r="H1144" i="5"/>
  <c r="L1144" i="5"/>
  <c r="M1144" i="5" s="1"/>
  <c r="E1466" i="5"/>
  <c r="F1466" i="5"/>
  <c r="G1466" i="5"/>
  <c r="H1466" i="5"/>
  <c r="L1466" i="5"/>
  <c r="M1466" i="5" s="1"/>
  <c r="E1651" i="5"/>
  <c r="F1651" i="5"/>
  <c r="G1651" i="5"/>
  <c r="H1651" i="5"/>
  <c r="L1651" i="5"/>
  <c r="M1651" i="5" s="1"/>
  <c r="E1595" i="5"/>
  <c r="F1595" i="5"/>
  <c r="G1595" i="5"/>
  <c r="H1595" i="5"/>
  <c r="L1595" i="5"/>
  <c r="M1595" i="5" s="1"/>
  <c r="E1596" i="5"/>
  <c r="F1596" i="5"/>
  <c r="G1596" i="5"/>
  <c r="H1596" i="5"/>
  <c r="L1596" i="5"/>
  <c r="M1596" i="5" s="1"/>
  <c r="E1597" i="5"/>
  <c r="F1597" i="5"/>
  <c r="G1597" i="5"/>
  <c r="H1597" i="5"/>
  <c r="L1597" i="5"/>
  <c r="M1597" i="5" s="1"/>
  <c r="E1598" i="5"/>
  <c r="F1598" i="5"/>
  <c r="G1598" i="5"/>
  <c r="H1598" i="5"/>
  <c r="L1598" i="5"/>
  <c r="M1598" i="5" s="1"/>
  <c r="E1783" i="5"/>
  <c r="F1783" i="5"/>
  <c r="G1783" i="5"/>
  <c r="H1783" i="5"/>
  <c r="L1783" i="5"/>
  <c r="M1783" i="5" s="1"/>
  <c r="E1882" i="5"/>
  <c r="F1882" i="5"/>
  <c r="G1882" i="5"/>
  <c r="H1882" i="5"/>
  <c r="L1882" i="5"/>
  <c r="M1882" i="5" s="1"/>
  <c r="E1371" i="5"/>
  <c r="F1371" i="5"/>
  <c r="G1371" i="5"/>
  <c r="H1371" i="5"/>
  <c r="L1371" i="5"/>
  <c r="M1371" i="5" s="1"/>
  <c r="E1424" i="5"/>
  <c r="F1424" i="5"/>
  <c r="G1424" i="5"/>
  <c r="H1424" i="5"/>
  <c r="L1424" i="5"/>
  <c r="M1424" i="5" s="1"/>
  <c r="E1219" i="5"/>
  <c r="F1219" i="5"/>
  <c r="G1219" i="5"/>
  <c r="H1219" i="5"/>
  <c r="L1219" i="5"/>
  <c r="M1219" i="5" s="1"/>
  <c r="E1607" i="5"/>
  <c r="F1607" i="5"/>
  <c r="G1607" i="5"/>
  <c r="H1607" i="5"/>
  <c r="L1607" i="5"/>
  <c r="M1607" i="5" s="1"/>
  <c r="E1608" i="5"/>
  <c r="F1608" i="5"/>
  <c r="G1608" i="5"/>
  <c r="H1608" i="5"/>
  <c r="L1608" i="5"/>
  <c r="M1608" i="5" s="1"/>
  <c r="E1615" i="5"/>
  <c r="F1615" i="5"/>
  <c r="G1615" i="5"/>
  <c r="H1615" i="5"/>
  <c r="L1615" i="5"/>
  <c r="M1615" i="5" s="1"/>
  <c r="E1388" i="5"/>
  <c r="F1388" i="5"/>
  <c r="G1388" i="5"/>
  <c r="H1388" i="5"/>
  <c r="L1388" i="5"/>
  <c r="M1388" i="5" s="1"/>
  <c r="E1599" i="5"/>
  <c r="F1599" i="5"/>
  <c r="G1599" i="5"/>
  <c r="H1599" i="5"/>
  <c r="L1599" i="5"/>
  <c r="M1599" i="5" s="1"/>
  <c r="E1408" i="5"/>
  <c r="F1408" i="5"/>
  <c r="G1408" i="5"/>
  <c r="H1408" i="5"/>
  <c r="L1408" i="5"/>
  <c r="M1408" i="5" s="1"/>
  <c r="E1377" i="5"/>
  <c r="F1377" i="5"/>
  <c r="G1377" i="5"/>
  <c r="H1377" i="5"/>
  <c r="L1377" i="5"/>
  <c r="M1377" i="5" s="1"/>
  <c r="E1772" i="5"/>
  <c r="F1772" i="5"/>
  <c r="G1772" i="5"/>
  <c r="H1772" i="5"/>
  <c r="L1772" i="5"/>
  <c r="M1772" i="5" s="1"/>
  <c r="E1732" i="5"/>
  <c r="F1732" i="5"/>
  <c r="G1732" i="5"/>
  <c r="H1732" i="5"/>
  <c r="L1732" i="5"/>
  <c r="M1732" i="5" s="1"/>
  <c r="E1311" i="5"/>
  <c r="F1311" i="5"/>
  <c r="G1311" i="5"/>
  <c r="H1311" i="5"/>
  <c r="L1311" i="5"/>
  <c r="M1311" i="5" s="1"/>
  <c r="E1035" i="5"/>
  <c r="F1035" i="5"/>
  <c r="G1035" i="5"/>
  <c r="H1035" i="5"/>
  <c r="L1035" i="5"/>
  <c r="M1035" i="5" s="1"/>
  <c r="E1650" i="5"/>
  <c r="F1650" i="5"/>
  <c r="G1650" i="5"/>
  <c r="H1650" i="5"/>
  <c r="L1650" i="5"/>
  <c r="M1650" i="5" s="1"/>
  <c r="E1883" i="5"/>
  <c r="F1883" i="5"/>
  <c r="G1883" i="5"/>
  <c r="H1883" i="5"/>
  <c r="L1883" i="5"/>
  <c r="M1883" i="5" s="1"/>
  <c r="E1824" i="5"/>
  <c r="F1824" i="5"/>
  <c r="G1824" i="5"/>
  <c r="H1824" i="5"/>
  <c r="L1824" i="5"/>
  <c r="M1824" i="5" s="1"/>
  <c r="E1884" i="5"/>
  <c r="F1884" i="5"/>
  <c r="G1884" i="5"/>
  <c r="H1884" i="5"/>
  <c r="L1884" i="5"/>
  <c r="M1884" i="5" s="1"/>
  <c r="E1603" i="5"/>
  <c r="F1603" i="5"/>
  <c r="G1603" i="5"/>
  <c r="H1603" i="5"/>
  <c r="L1603" i="5"/>
  <c r="M1603" i="5" s="1"/>
  <c r="E1672" i="5"/>
  <c r="F1672" i="5"/>
  <c r="G1672" i="5"/>
  <c r="H1672" i="5"/>
  <c r="L1672" i="5"/>
  <c r="M1672" i="5" s="1"/>
  <c r="E1120" i="5"/>
  <c r="F1120" i="5"/>
  <c r="G1120" i="5"/>
  <c r="H1120" i="5"/>
  <c r="L1120" i="5"/>
  <c r="M1120" i="5" s="1"/>
  <c r="E1605" i="5"/>
  <c r="F1605" i="5"/>
  <c r="G1605" i="5"/>
  <c r="H1605" i="5"/>
  <c r="L1605" i="5"/>
  <c r="M1605" i="5" s="1"/>
  <c r="E1878" i="5"/>
  <c r="F1878" i="5"/>
  <c r="G1878" i="5"/>
  <c r="H1878" i="5"/>
  <c r="L1878" i="5"/>
  <c r="M1878" i="5" s="1"/>
  <c r="E1872" i="5"/>
  <c r="F1872" i="5"/>
  <c r="G1872" i="5"/>
  <c r="H1872" i="5"/>
  <c r="L1872" i="5"/>
  <c r="M1872" i="5" s="1"/>
  <c r="E1790" i="5"/>
  <c r="F1790" i="5"/>
  <c r="G1790" i="5"/>
  <c r="H1790" i="5"/>
  <c r="L1790" i="5"/>
  <c r="M1790" i="5" s="1"/>
  <c r="E1722" i="5"/>
  <c r="F1722" i="5"/>
  <c r="G1722" i="5"/>
  <c r="H1722" i="5"/>
  <c r="L1722" i="5"/>
  <c r="M1722" i="5" s="1"/>
  <c r="E1611" i="5"/>
  <c r="F1611" i="5"/>
  <c r="G1611" i="5"/>
  <c r="H1611" i="5"/>
  <c r="L1611" i="5"/>
  <c r="M1611" i="5" s="1"/>
  <c r="E1614" i="5"/>
  <c r="F1614" i="5"/>
  <c r="G1614" i="5"/>
  <c r="H1614" i="5"/>
  <c r="L1614" i="5"/>
  <c r="M1614" i="5" s="1"/>
  <c r="E1618" i="5"/>
  <c r="F1618" i="5"/>
  <c r="G1618" i="5"/>
  <c r="H1618" i="5"/>
  <c r="L1618" i="5"/>
  <c r="M1618" i="5" s="1"/>
  <c r="E1617" i="5"/>
  <c r="F1617" i="5"/>
  <c r="G1617" i="5"/>
  <c r="H1617" i="5"/>
  <c r="L1617" i="5"/>
  <c r="M1617" i="5" s="1"/>
  <c r="E1100" i="5"/>
  <c r="F1100" i="5"/>
  <c r="G1100" i="5"/>
  <c r="H1100" i="5"/>
  <c r="L1100" i="5"/>
  <c r="M1100" i="5" s="1"/>
  <c r="E1600" i="5"/>
  <c r="F1600" i="5"/>
  <c r="G1600" i="5"/>
  <c r="H1600" i="5"/>
  <c r="L1600" i="5"/>
  <c r="M1600" i="5" s="1"/>
  <c r="E1601" i="5"/>
  <c r="F1601" i="5"/>
  <c r="G1601" i="5"/>
  <c r="H1601" i="5"/>
  <c r="L1601" i="5"/>
  <c r="M1601" i="5" s="1"/>
  <c r="Z886" i="58"/>
  <c r="Z60" i="58"/>
  <c r="Z71" i="58"/>
  <c r="Z882" i="58"/>
  <c r="Z85" i="58"/>
  <c r="Z221" i="58"/>
  <c r="Z179" i="58"/>
  <c r="Z881" i="58"/>
  <c r="Z877" i="58"/>
  <c r="Z402" i="58"/>
  <c r="Z159" i="58"/>
  <c r="Z111" i="58"/>
  <c r="Z89" i="58"/>
  <c r="Z260" i="58"/>
  <c r="Z219" i="58"/>
  <c r="Z169" i="58"/>
  <c r="Z342" i="58"/>
  <c r="Z139" i="58"/>
  <c r="Z330" i="58"/>
  <c r="Z58" i="58"/>
  <c r="Z317" i="58"/>
  <c r="Z150" i="58"/>
  <c r="Z312" i="58"/>
  <c r="Z78" i="58"/>
  <c r="Z77" i="58"/>
  <c r="Z205" i="58"/>
  <c r="Z57" i="58"/>
  <c r="Z192" i="58"/>
  <c r="Z102" i="58"/>
  <c r="Z130" i="58"/>
  <c r="Z285" i="58"/>
  <c r="Z231" i="58"/>
  <c r="Z243" i="58"/>
  <c r="Z41" i="58"/>
  <c r="Z74" i="58"/>
  <c r="Z63" i="58"/>
  <c r="Z126" i="58"/>
  <c r="Z39" i="58"/>
  <c r="Z177" i="58"/>
  <c r="Z181" i="58"/>
  <c r="Z186" i="58"/>
  <c r="Z92" i="58"/>
  <c r="Z112" i="58"/>
  <c r="Z229" i="58"/>
  <c r="Z223" i="58"/>
  <c r="Z109" i="58"/>
  <c r="Z218" i="58"/>
  <c r="Z23" i="58"/>
  <c r="Z53" i="58"/>
  <c r="Z203" i="58"/>
  <c r="Z108" i="58"/>
  <c r="Z198" i="58"/>
  <c r="Z98" i="58"/>
  <c r="Z170" i="58"/>
  <c r="Z107" i="58"/>
  <c r="Z97" i="58"/>
  <c r="Z88" i="58"/>
  <c r="Z191" i="58"/>
  <c r="Z162" i="58"/>
  <c r="Z185" i="58"/>
  <c r="Z30" i="58"/>
  <c r="Z104" i="58"/>
  <c r="Z180" i="58"/>
  <c r="Z115" i="58"/>
  <c r="Z176" i="58"/>
  <c r="Z64" i="58"/>
  <c r="Z83" i="58"/>
  <c r="Z174" i="58"/>
  <c r="Z8" i="58"/>
  <c r="Z172" i="58"/>
  <c r="Z167" i="58"/>
  <c r="Z166" i="58"/>
  <c r="Z165" i="58"/>
  <c r="Z32" i="58"/>
  <c r="Z94" i="58"/>
  <c r="Z106" i="58"/>
  <c r="Z80" i="58"/>
  <c r="Z155" i="58"/>
  <c r="Z154" i="58"/>
  <c r="Z79" i="58"/>
  <c r="Z148" i="58"/>
  <c r="Z147" i="58"/>
  <c r="Z62" i="58"/>
  <c r="Z134" i="58"/>
  <c r="Z144" i="58"/>
  <c r="Z142" i="58"/>
  <c r="Z141" i="58"/>
  <c r="Z19" i="58"/>
  <c r="Z65" i="58"/>
  <c r="Z136" i="58"/>
  <c r="Z135" i="58"/>
  <c r="Z55" i="58"/>
  <c r="Z133" i="58"/>
  <c r="Z131" i="58"/>
  <c r="Z31" i="58"/>
  <c r="Z128" i="58"/>
  <c r="Z127" i="58"/>
  <c r="Z56" i="58"/>
  <c r="Z12" i="58"/>
  <c r="Z43" i="58"/>
  <c r="Z124" i="58"/>
  <c r="Z26" i="58"/>
  <c r="Z114" i="58"/>
  <c r="Z61" i="58"/>
  <c r="Z122" i="58"/>
  <c r="Z121" i="58"/>
  <c r="Z116" i="58"/>
  <c r="Z40" i="58"/>
  <c r="Z45" i="58"/>
  <c r="Z49" i="58"/>
  <c r="Z93" i="58"/>
  <c r="Z73" i="58"/>
  <c r="Z105" i="58"/>
  <c r="Z103" i="58"/>
  <c r="Z66" i="58"/>
  <c r="Z101" i="58"/>
  <c r="Z35" i="58"/>
  <c r="Z95" i="58"/>
  <c r="Z82" i="58"/>
  <c r="Z42" i="58"/>
  <c r="Z67" i="58"/>
  <c r="Z17" i="58"/>
  <c r="Z9" i="58"/>
  <c r="Z16" i="58"/>
  <c r="Z10" i="58"/>
  <c r="Z6" i="58"/>
  <c r="Z4" i="58"/>
  <c r="Z22" i="58"/>
  <c r="Z25" i="58"/>
  <c r="Z20" i="58"/>
  <c r="Z11" i="58"/>
  <c r="Z24" i="58"/>
  <c r="Z50" i="58"/>
  <c r="Z13" i="58"/>
  <c r="Z36" i="58"/>
  <c r="Z37" i="58"/>
  <c r="Z21" i="58"/>
  <c r="Z29" i="58"/>
  <c r="Z5" i="58"/>
  <c r="Z38" i="58"/>
  <c r="Z44" i="58"/>
  <c r="Z28" i="58"/>
  <c r="Z47" i="58"/>
  <c r="Z70" i="58"/>
  <c r="Z587" i="58"/>
  <c r="AA587" i="58"/>
  <c r="AC587" i="58"/>
  <c r="Z588" i="58"/>
  <c r="AA588" i="58"/>
  <c r="AC588" i="58"/>
  <c r="Z589" i="58"/>
  <c r="AA589" i="58"/>
  <c r="AC589" i="58"/>
  <c r="Z590" i="58"/>
  <c r="AA590" i="58"/>
  <c r="AC590" i="58"/>
  <c r="AA402" i="58"/>
  <c r="AC402" i="58"/>
  <c r="Z591" i="58"/>
  <c r="AA591" i="58"/>
  <c r="AC591" i="58"/>
  <c r="Z866" i="58"/>
  <c r="AA866" i="58"/>
  <c r="AC866" i="58"/>
  <c r="Z280" i="58"/>
  <c r="AA280" i="58"/>
  <c r="AC280" i="58"/>
  <c r="Z592" i="58"/>
  <c r="AA592" i="58"/>
  <c r="AC592" i="58"/>
  <c r="Z593" i="58"/>
  <c r="AA593" i="58"/>
  <c r="AC593" i="58"/>
  <c r="Z594" i="58"/>
  <c r="AA594" i="58"/>
  <c r="AC594" i="58"/>
  <c r="Z595" i="58"/>
  <c r="AA595" i="58"/>
  <c r="AC595" i="58"/>
  <c r="Z337" i="58"/>
  <c r="AA337" i="58"/>
  <c r="AC337" i="58"/>
  <c r="Z314" i="58"/>
  <c r="AA314" i="58"/>
  <c r="AC314" i="58"/>
  <c r="Z596" i="58"/>
  <c r="AA596" i="58"/>
  <c r="AC596" i="58"/>
  <c r="Z597" i="58"/>
  <c r="AA597" i="58"/>
  <c r="AC597" i="58"/>
  <c r="Z228" i="58"/>
  <c r="AA228" i="58"/>
  <c r="AC228" i="58"/>
  <c r="Z598" i="58"/>
  <c r="AA598" i="58"/>
  <c r="AC598" i="58"/>
  <c r="Z599" i="58"/>
  <c r="AA599" i="58"/>
  <c r="AC599" i="58"/>
  <c r="Z600" i="58"/>
  <c r="AA600" i="58"/>
  <c r="AC600" i="58"/>
  <c r="Z601" i="58"/>
  <c r="AA601" i="58"/>
  <c r="AC601" i="58"/>
  <c r="Z602" i="58"/>
  <c r="AA602" i="58"/>
  <c r="AC602" i="58"/>
  <c r="Z603" i="58"/>
  <c r="AA603" i="58"/>
  <c r="AC603" i="58"/>
  <c r="Z329" i="58"/>
  <c r="AA329" i="58"/>
  <c r="AC329" i="58"/>
  <c r="Z604" i="58"/>
  <c r="AA604" i="58"/>
  <c r="AC604" i="58"/>
  <c r="Z605" i="58"/>
  <c r="AA605" i="58"/>
  <c r="AC605" i="58"/>
  <c r="Z606" i="58"/>
  <c r="AA606" i="58"/>
  <c r="AC606" i="58"/>
  <c r="AA229" i="58"/>
  <c r="AC229" i="58"/>
  <c r="Z332" i="58"/>
  <c r="AA332" i="58"/>
  <c r="AC332" i="58"/>
  <c r="Z607" i="58"/>
  <c r="AA607" i="58"/>
  <c r="AC607" i="58"/>
  <c r="Z608" i="58"/>
  <c r="AA608" i="58"/>
  <c r="AC608" i="58"/>
  <c r="Z311" i="58"/>
  <c r="AA311" i="58"/>
  <c r="AC311" i="58"/>
  <c r="Z609" i="58"/>
  <c r="AA609" i="58"/>
  <c r="AC609" i="58"/>
  <c r="AA221" i="58"/>
  <c r="AC221" i="58"/>
  <c r="Z610" i="58"/>
  <c r="AA610" i="58"/>
  <c r="AC610" i="58"/>
  <c r="Z345" i="58"/>
  <c r="AA345" i="58"/>
  <c r="AC345" i="58"/>
  <c r="AA174" i="58"/>
  <c r="AC174" i="58"/>
  <c r="Z611" i="58"/>
  <c r="AA611" i="58"/>
  <c r="AC611" i="58"/>
  <c r="Z612" i="58"/>
  <c r="AA612" i="58"/>
  <c r="AC612" i="58"/>
  <c r="Z613" i="58"/>
  <c r="AA613" i="58"/>
  <c r="AC613" i="58"/>
  <c r="Z614" i="58"/>
  <c r="AA614" i="58"/>
  <c r="AC614" i="58"/>
  <c r="Z615" i="58"/>
  <c r="AA615" i="58"/>
  <c r="AC615" i="58"/>
  <c r="Z616" i="58"/>
  <c r="AA616" i="58"/>
  <c r="AC616" i="58"/>
  <c r="Z617" i="58"/>
  <c r="AA617" i="58"/>
  <c r="AC617" i="58"/>
  <c r="Z618" i="58"/>
  <c r="AA618" i="58"/>
  <c r="AC618" i="58"/>
  <c r="Z619" i="58"/>
  <c r="AA619" i="58"/>
  <c r="AC619" i="58"/>
  <c r="Z620" i="58"/>
  <c r="AA620" i="58"/>
  <c r="AC620" i="58"/>
  <c r="Z621" i="58"/>
  <c r="AA621" i="58"/>
  <c r="AC621" i="58"/>
  <c r="Z622" i="58"/>
  <c r="AA622" i="58"/>
  <c r="AC622" i="58"/>
  <c r="AA191" i="58"/>
  <c r="AC191" i="58"/>
  <c r="AA127" i="58"/>
  <c r="AC127" i="58"/>
  <c r="AA85" i="58"/>
  <c r="AC85" i="58"/>
  <c r="Z294" i="58"/>
  <c r="AA294" i="58"/>
  <c r="AC294" i="58"/>
  <c r="AA115" i="58"/>
  <c r="AC115" i="58"/>
  <c r="Z188" i="58"/>
  <c r="AA188" i="58"/>
  <c r="AC188" i="58"/>
  <c r="Z623" i="58"/>
  <c r="AA623" i="58"/>
  <c r="AC623" i="58"/>
  <c r="Z624" i="58"/>
  <c r="AA624" i="58"/>
  <c r="AC624" i="58"/>
  <c r="Z625" i="58"/>
  <c r="AA625" i="58"/>
  <c r="AC625" i="58"/>
  <c r="Z626" i="58"/>
  <c r="AA626" i="58"/>
  <c r="AC626" i="58"/>
  <c r="Z627" i="58"/>
  <c r="AA627" i="58"/>
  <c r="AC627" i="58"/>
  <c r="Z628" i="58"/>
  <c r="AA628" i="58"/>
  <c r="AC628" i="58"/>
  <c r="Z629" i="58"/>
  <c r="AA629" i="58"/>
  <c r="AC629" i="58"/>
  <c r="Z630" i="58"/>
  <c r="AA630" i="58"/>
  <c r="AC630" i="58"/>
  <c r="Z631" i="58"/>
  <c r="AA631" i="58"/>
  <c r="AC631" i="58"/>
  <c r="Z632" i="58"/>
  <c r="AA632" i="58"/>
  <c r="AC632" i="58"/>
  <c r="Z403" i="58"/>
  <c r="AA403" i="58"/>
  <c r="AC403" i="58"/>
  <c r="Z633" i="58"/>
  <c r="AA633" i="58"/>
  <c r="AC633" i="58"/>
  <c r="Z634" i="58"/>
  <c r="AA634" i="58"/>
  <c r="AC634" i="58"/>
  <c r="Z635" i="58"/>
  <c r="AA635" i="58"/>
  <c r="AC635" i="58"/>
  <c r="Z636" i="58"/>
  <c r="AA636" i="58"/>
  <c r="AC636" i="58"/>
  <c r="Z637" i="58"/>
  <c r="AA637" i="58"/>
  <c r="AC637" i="58"/>
  <c r="Z638" i="58"/>
  <c r="AA638" i="58"/>
  <c r="AC638" i="58"/>
  <c r="Z639" i="58"/>
  <c r="AA639" i="58"/>
  <c r="AC639" i="58"/>
  <c r="Z640" i="58"/>
  <c r="AA640" i="58"/>
  <c r="AC640" i="58"/>
  <c r="AA205" i="58"/>
  <c r="AC205" i="58"/>
  <c r="Z641" i="58"/>
  <c r="AA641" i="58"/>
  <c r="AC641" i="58"/>
  <c r="Z642" i="58"/>
  <c r="AA642" i="58"/>
  <c r="AC642" i="58"/>
  <c r="Z643" i="58"/>
  <c r="AA643" i="58"/>
  <c r="AC643" i="58"/>
  <c r="Z644" i="58"/>
  <c r="AA644" i="58"/>
  <c r="AC644" i="58"/>
  <c r="Z409" i="58"/>
  <c r="AA409" i="58"/>
  <c r="AC409" i="58"/>
  <c r="Z645" i="58"/>
  <c r="AA645" i="58"/>
  <c r="AC645" i="58"/>
  <c r="Z646" i="58"/>
  <c r="AA646" i="58"/>
  <c r="AC646" i="58"/>
  <c r="Z647" i="58"/>
  <c r="AA647" i="58"/>
  <c r="AC647" i="58"/>
  <c r="Z648" i="58"/>
  <c r="AA648" i="58"/>
  <c r="AC648" i="58"/>
  <c r="Z276" i="58"/>
  <c r="AA276" i="58"/>
  <c r="AC276" i="58"/>
  <c r="Z34" i="58"/>
  <c r="AA34" i="58"/>
  <c r="AC34" i="58"/>
  <c r="Z649" i="58"/>
  <c r="AA649" i="58"/>
  <c r="AC649" i="58"/>
  <c r="Z650" i="58"/>
  <c r="AA650" i="58"/>
  <c r="AC650" i="58"/>
  <c r="Z651" i="58"/>
  <c r="AA651" i="58"/>
  <c r="AC651" i="58"/>
  <c r="Z652" i="58"/>
  <c r="AA652" i="58"/>
  <c r="AC652" i="58"/>
  <c r="AA30" i="58"/>
  <c r="AC30" i="58"/>
  <c r="Z196" i="58"/>
  <c r="AA196" i="58"/>
  <c r="AC196" i="58"/>
  <c r="Z653" i="58"/>
  <c r="AA653" i="58"/>
  <c r="AC653" i="58"/>
  <c r="Z255" i="58"/>
  <c r="AA255" i="58"/>
  <c r="AC255" i="58"/>
  <c r="Z654" i="58"/>
  <c r="AA654" i="58"/>
  <c r="AC654" i="58"/>
  <c r="Z381" i="58"/>
  <c r="AA381" i="58"/>
  <c r="AC381" i="58"/>
  <c r="Z190" i="58"/>
  <c r="AA190" i="58"/>
  <c r="AC190" i="58"/>
  <c r="Z655" i="58"/>
  <c r="AA655" i="58"/>
  <c r="AC655" i="58"/>
  <c r="Z656" i="58"/>
  <c r="AA656" i="58"/>
  <c r="AC656" i="58"/>
  <c r="Z293" i="58"/>
  <c r="AA293" i="58"/>
  <c r="AC293" i="58"/>
  <c r="Z657" i="58"/>
  <c r="AA657" i="58"/>
  <c r="AC657" i="58"/>
  <c r="Z658" i="58"/>
  <c r="AA658" i="58"/>
  <c r="AC658" i="58"/>
  <c r="Z659" i="58"/>
  <c r="AA659" i="58"/>
  <c r="AC659" i="58"/>
  <c r="Z660" i="58"/>
  <c r="AA660" i="58"/>
  <c r="AC660" i="58"/>
  <c r="AA105" i="58"/>
  <c r="AC105" i="58"/>
  <c r="Z661" i="58"/>
  <c r="AA661" i="58"/>
  <c r="AC661" i="58"/>
  <c r="Z352" i="58"/>
  <c r="AA352" i="58"/>
  <c r="AC352" i="58"/>
  <c r="Z350" i="58"/>
  <c r="AA350" i="58"/>
  <c r="AC350" i="58"/>
  <c r="Z662" i="58"/>
  <c r="AA662" i="58"/>
  <c r="AC662" i="58"/>
  <c r="Z663" i="58"/>
  <c r="AA663" i="58"/>
  <c r="AC663" i="58"/>
  <c r="Z664" i="58"/>
  <c r="AA664" i="58"/>
  <c r="AC664" i="58"/>
  <c r="Z665" i="58"/>
  <c r="AA665" i="58"/>
  <c r="AC665" i="58"/>
  <c r="Z666" i="58"/>
  <c r="AA666" i="58"/>
  <c r="AC666" i="58"/>
  <c r="Z667" i="58"/>
  <c r="AA667" i="58"/>
  <c r="AC667" i="58"/>
  <c r="Z242" i="58"/>
  <c r="AA242" i="58"/>
  <c r="AC242" i="58"/>
  <c r="Z668" i="58"/>
  <c r="AA668" i="58"/>
  <c r="AC668" i="58"/>
  <c r="Z669" i="58"/>
  <c r="AA669" i="58"/>
  <c r="AC669" i="58"/>
  <c r="Z670" i="58"/>
  <c r="AA670" i="58"/>
  <c r="AC670" i="58"/>
  <c r="Z258" i="58"/>
  <c r="AA258" i="58"/>
  <c r="AC258" i="58"/>
  <c r="Z275" i="58"/>
  <c r="AA275" i="58"/>
  <c r="AC275" i="58"/>
  <c r="AA43" i="58"/>
  <c r="AC43" i="58"/>
  <c r="Z671" i="58"/>
  <c r="AA671" i="58"/>
  <c r="AC671" i="58"/>
  <c r="Z672" i="58"/>
  <c r="AA672" i="58"/>
  <c r="AC672" i="58"/>
  <c r="Z673" i="58"/>
  <c r="AA673" i="58"/>
  <c r="AC673" i="58"/>
  <c r="Z674" i="58"/>
  <c r="AA674" i="58"/>
  <c r="AC674" i="58"/>
  <c r="Z675" i="58"/>
  <c r="AA675" i="58"/>
  <c r="AC675" i="58"/>
  <c r="Z326" i="58"/>
  <c r="AA326" i="58"/>
  <c r="AC326" i="58"/>
  <c r="Z676" i="58"/>
  <c r="AA676" i="58"/>
  <c r="AC676" i="58"/>
  <c r="Z324" i="58"/>
  <c r="AA324" i="58"/>
  <c r="AC324" i="58"/>
  <c r="Z51" i="58"/>
  <c r="AA51" i="58"/>
  <c r="AC51" i="58"/>
  <c r="Z677" i="58"/>
  <c r="AA677" i="58"/>
  <c r="AC677" i="58"/>
  <c r="Z678" i="58"/>
  <c r="AA678" i="58"/>
  <c r="AC678" i="58"/>
  <c r="Z679" i="58"/>
  <c r="AA679" i="58"/>
  <c r="AC679" i="58"/>
  <c r="Z370" i="58"/>
  <c r="AA370" i="58"/>
  <c r="AC370" i="58"/>
  <c r="Z680" i="58"/>
  <c r="AA680" i="58"/>
  <c r="AC680" i="58"/>
  <c r="AA31" i="58"/>
  <c r="AC31" i="58"/>
  <c r="Z681" i="58"/>
  <c r="AA681" i="58"/>
  <c r="AC681" i="58"/>
  <c r="Z682" i="58"/>
  <c r="AA682" i="58"/>
  <c r="AC682" i="58"/>
  <c r="Z683" i="58"/>
  <c r="AA683" i="58"/>
  <c r="AC683" i="58"/>
  <c r="Z684" i="58"/>
  <c r="AA684" i="58"/>
  <c r="AC684" i="58"/>
  <c r="Z685" i="58"/>
  <c r="AA685" i="58"/>
  <c r="AC685" i="58"/>
  <c r="Z686" i="58"/>
  <c r="AA686" i="58"/>
  <c r="AC686" i="58"/>
  <c r="Z687" i="58"/>
  <c r="AA687" i="58"/>
  <c r="AC687" i="58"/>
  <c r="Z358" i="58"/>
  <c r="AA358" i="58"/>
  <c r="AC358" i="58"/>
  <c r="Z244" i="58"/>
  <c r="AA244" i="58"/>
  <c r="AC244" i="58"/>
  <c r="Z688" i="58"/>
  <c r="AA688" i="58"/>
  <c r="AC688" i="58"/>
  <c r="Z689" i="58"/>
  <c r="AA689" i="58"/>
  <c r="AC689" i="58"/>
  <c r="Z690" i="58"/>
  <c r="AA690" i="58"/>
  <c r="AC690" i="58"/>
  <c r="Z691" i="58"/>
  <c r="AA691" i="58"/>
  <c r="AC691" i="58"/>
  <c r="AA186" i="58"/>
  <c r="AC186" i="58"/>
  <c r="Z301" i="58"/>
  <c r="AA301" i="58"/>
  <c r="AC301" i="58"/>
  <c r="Z692" i="58"/>
  <c r="AA692" i="58"/>
  <c r="AC692" i="58"/>
  <c r="Z693" i="58"/>
  <c r="AA693" i="58"/>
  <c r="AC693" i="58"/>
  <c r="Z694" i="58"/>
  <c r="AA694" i="58"/>
  <c r="AC694" i="58"/>
  <c r="Z695" i="58"/>
  <c r="AA695" i="58"/>
  <c r="AC695" i="58"/>
  <c r="Z296" i="58"/>
  <c r="AA296" i="58"/>
  <c r="AC296" i="58"/>
  <c r="Z696" i="58"/>
  <c r="AA696" i="58"/>
  <c r="AC696" i="58"/>
  <c r="Z697" i="58"/>
  <c r="AA697" i="58"/>
  <c r="AC697" i="58"/>
  <c r="Z316" i="58"/>
  <c r="AA316" i="58"/>
  <c r="AC316" i="58"/>
  <c r="Z698" i="58"/>
  <c r="AA698" i="58"/>
  <c r="AC698" i="58"/>
  <c r="Z699" i="58"/>
  <c r="AA699" i="58"/>
  <c r="AC699" i="58"/>
  <c r="Z700" i="58"/>
  <c r="AA700" i="58"/>
  <c r="AC700" i="58"/>
  <c r="AA22" i="58"/>
  <c r="AC22" i="58"/>
  <c r="Z701" i="58"/>
  <c r="AA701" i="58"/>
  <c r="AC701" i="58"/>
  <c r="Z702" i="58"/>
  <c r="AA702" i="58"/>
  <c r="AC702" i="58"/>
  <c r="Z385" i="58"/>
  <c r="AA385" i="58"/>
  <c r="AC385" i="58"/>
  <c r="Z703" i="58"/>
  <c r="AA703" i="58"/>
  <c r="AC703" i="58"/>
  <c r="Z704" i="58"/>
  <c r="AA704" i="58"/>
  <c r="AC704" i="58"/>
  <c r="Z705" i="58"/>
  <c r="AA705" i="58"/>
  <c r="AC705" i="58"/>
  <c r="AA16" i="58"/>
  <c r="AC16" i="58"/>
  <c r="Z706" i="58"/>
  <c r="AA706" i="58"/>
  <c r="AC706" i="58"/>
  <c r="Z707" i="58"/>
  <c r="AA707" i="58"/>
  <c r="AC707" i="58"/>
  <c r="AA126" i="58"/>
  <c r="AC126" i="58"/>
  <c r="Z289" i="58"/>
  <c r="AA289" i="58"/>
  <c r="AC289" i="58"/>
  <c r="Z708" i="58"/>
  <c r="AA708" i="58"/>
  <c r="AC708" i="58"/>
  <c r="Z709" i="58"/>
  <c r="AA709" i="58"/>
  <c r="AC709" i="58"/>
  <c r="Z281" i="58"/>
  <c r="AA281" i="58"/>
  <c r="AC281" i="58"/>
  <c r="AA5" i="58"/>
  <c r="AC5" i="58"/>
  <c r="AA169" i="58"/>
  <c r="AC169" i="58"/>
  <c r="Z710" i="58"/>
  <c r="AA710" i="58"/>
  <c r="AC710" i="58"/>
  <c r="Z389" i="58"/>
  <c r="AA389" i="58"/>
  <c r="AC389" i="58"/>
  <c r="Z711" i="58"/>
  <c r="AA711" i="58"/>
  <c r="AC711" i="58"/>
  <c r="Z712" i="58"/>
  <c r="AA712" i="58"/>
  <c r="AC712" i="58"/>
  <c r="Z713" i="58"/>
  <c r="AA713" i="58"/>
  <c r="AC713" i="58"/>
  <c r="Z714" i="58"/>
  <c r="AA714" i="58"/>
  <c r="AC714" i="58"/>
  <c r="Z715" i="58"/>
  <c r="AA715" i="58"/>
  <c r="AC715" i="58"/>
  <c r="Z400" i="58"/>
  <c r="AA400" i="58"/>
  <c r="AC400" i="58"/>
  <c r="Z716" i="58"/>
  <c r="AA716" i="58"/>
  <c r="AC716" i="58"/>
  <c r="Z717" i="58"/>
  <c r="AA717" i="58"/>
  <c r="AC717" i="58"/>
  <c r="Z315" i="58"/>
  <c r="AA315" i="58"/>
  <c r="AC315" i="58"/>
  <c r="Z718" i="58"/>
  <c r="AA718" i="58"/>
  <c r="AC718" i="58"/>
  <c r="Z719" i="58"/>
  <c r="AA719" i="58"/>
  <c r="AC719" i="58"/>
  <c r="Z720" i="58"/>
  <c r="AA720" i="58"/>
  <c r="AC720" i="58"/>
  <c r="Z721" i="58"/>
  <c r="AA721" i="58"/>
  <c r="AC721" i="58"/>
  <c r="Z722" i="58"/>
  <c r="AA722" i="58"/>
  <c r="AC722" i="58"/>
  <c r="Z407" i="58"/>
  <c r="AA407" i="58"/>
  <c r="AC407" i="58"/>
  <c r="Z344" i="58"/>
  <c r="AA344" i="58"/>
  <c r="AC344" i="58"/>
  <c r="Z359" i="58"/>
  <c r="AA359" i="58"/>
  <c r="AC359" i="58"/>
  <c r="Z723" i="58"/>
  <c r="AA723" i="58"/>
  <c r="AC723" i="58"/>
  <c r="AA47" i="58"/>
  <c r="AC47" i="58"/>
  <c r="AA49" i="58"/>
  <c r="AC49" i="58"/>
  <c r="Z209" i="58"/>
  <c r="AA209" i="58"/>
  <c r="AC209" i="58"/>
  <c r="Z724" i="58"/>
  <c r="AA724" i="58"/>
  <c r="AC724" i="58"/>
  <c r="Z725" i="58"/>
  <c r="AA725" i="58"/>
  <c r="AC725" i="58"/>
  <c r="Z726" i="58"/>
  <c r="AA726" i="58"/>
  <c r="AC726" i="58"/>
  <c r="Z727" i="58"/>
  <c r="AA727" i="58"/>
  <c r="AC727" i="58"/>
  <c r="Z406" i="58"/>
  <c r="AA406" i="58"/>
  <c r="AC406" i="58"/>
  <c r="Z728" i="58"/>
  <c r="AA728" i="58"/>
  <c r="AC728" i="58"/>
  <c r="Z729" i="58"/>
  <c r="AA729" i="58"/>
  <c r="AC729" i="58"/>
  <c r="Z730" i="58"/>
  <c r="AA730" i="58"/>
  <c r="AC730" i="58"/>
  <c r="Z731" i="58"/>
  <c r="AA731" i="58"/>
  <c r="AC731" i="58"/>
  <c r="AA11" i="58"/>
  <c r="AC11" i="58"/>
  <c r="Z732" i="58"/>
  <c r="AA732" i="58"/>
  <c r="AC732" i="58"/>
  <c r="Z733" i="58"/>
  <c r="AA733" i="58"/>
  <c r="AC733" i="58"/>
  <c r="Z734" i="58"/>
  <c r="AA734" i="58"/>
  <c r="AC734" i="58"/>
  <c r="Z735" i="58"/>
  <c r="AA735" i="58"/>
  <c r="AC735" i="58"/>
  <c r="Z300" i="58"/>
  <c r="AA300" i="58"/>
  <c r="AC300" i="58"/>
  <c r="Z214" i="58"/>
  <c r="AA214" i="58"/>
  <c r="AC214" i="58"/>
  <c r="Z193" i="58"/>
  <c r="AA193" i="58"/>
  <c r="AC193" i="58"/>
  <c r="Z736" i="58"/>
  <c r="AA736" i="58"/>
  <c r="AC736" i="58"/>
  <c r="Z292" i="58"/>
  <c r="AA292" i="58"/>
  <c r="AC292" i="58"/>
  <c r="Z737" i="58"/>
  <c r="AA737" i="58"/>
  <c r="AC737" i="58"/>
  <c r="Z738" i="58"/>
  <c r="AA738" i="58"/>
  <c r="AC738" i="58"/>
  <c r="Z404" i="58"/>
  <c r="AA404" i="58"/>
  <c r="AC404" i="58"/>
  <c r="Z739" i="58"/>
  <c r="AA739" i="58"/>
  <c r="AC739" i="58"/>
  <c r="Z288" i="58"/>
  <c r="AA288" i="58"/>
  <c r="AC288" i="58"/>
  <c r="AA882" i="58"/>
  <c r="AC882" i="58"/>
  <c r="Z283" i="58"/>
  <c r="AA283" i="58"/>
  <c r="AC283" i="58"/>
  <c r="Z740" i="58"/>
  <c r="AA740" i="58"/>
  <c r="AC740" i="58"/>
  <c r="Z741" i="58"/>
  <c r="AA741" i="58"/>
  <c r="AC741" i="58"/>
  <c r="Z742" i="58"/>
  <c r="AA742" i="58"/>
  <c r="AC742" i="58"/>
  <c r="Z227" i="58"/>
  <c r="AA227" i="58"/>
  <c r="AC227" i="58"/>
  <c r="AA29" i="58"/>
  <c r="AC29" i="58"/>
  <c r="AA192" i="58"/>
  <c r="AC192" i="58"/>
  <c r="Z164" i="58"/>
  <c r="AA164" i="58"/>
  <c r="AC164" i="58"/>
  <c r="Z743" i="58"/>
  <c r="AA743" i="58"/>
  <c r="AC743" i="58"/>
  <c r="Z371" i="58"/>
  <c r="AA371" i="58"/>
  <c r="AC371" i="58"/>
  <c r="Z744" i="58"/>
  <c r="AA744" i="58"/>
  <c r="AC744" i="58"/>
  <c r="Z745" i="58"/>
  <c r="AA745" i="58"/>
  <c r="AC745" i="58"/>
  <c r="Z746" i="58"/>
  <c r="AA746" i="58"/>
  <c r="AC746" i="58"/>
  <c r="Z747" i="58"/>
  <c r="AA747" i="58"/>
  <c r="AC747" i="58"/>
  <c r="Z748" i="58"/>
  <c r="AA748" i="58"/>
  <c r="AC748" i="58"/>
  <c r="Z749" i="58"/>
  <c r="AA749" i="58"/>
  <c r="AC749" i="58"/>
  <c r="Z750" i="58"/>
  <c r="AA750" i="58"/>
  <c r="AC750" i="58"/>
  <c r="Z379" i="58"/>
  <c r="AA379" i="58"/>
  <c r="AC379" i="58"/>
  <c r="Z117" i="58"/>
  <c r="AA117" i="58"/>
  <c r="AC117" i="58"/>
  <c r="AA9" i="58"/>
  <c r="AC9" i="58"/>
  <c r="Z235" i="58"/>
  <c r="AA235" i="58"/>
  <c r="AC235" i="58"/>
  <c r="Z751" i="58"/>
  <c r="AA751" i="58"/>
  <c r="AC751" i="58"/>
  <c r="Z752" i="58"/>
  <c r="AA752" i="58"/>
  <c r="AC752" i="58"/>
  <c r="Z753" i="58"/>
  <c r="AA753" i="58"/>
  <c r="AC753" i="58"/>
  <c r="Z75" i="58"/>
  <c r="AA75" i="58"/>
  <c r="AC75" i="58"/>
  <c r="Z27" i="58"/>
  <c r="AA27" i="58"/>
  <c r="AC27" i="58"/>
  <c r="Z754" i="58"/>
  <c r="AA754" i="58"/>
  <c r="AC754" i="58"/>
  <c r="Z755" i="58"/>
  <c r="AA755" i="58"/>
  <c r="AC755" i="58"/>
  <c r="Z756" i="58"/>
  <c r="AA756" i="58"/>
  <c r="AC756" i="58"/>
  <c r="AA74" i="58"/>
  <c r="AC74" i="58"/>
  <c r="Z757" i="58"/>
  <c r="AA757" i="58"/>
  <c r="AC757" i="58"/>
  <c r="AA71" i="58"/>
  <c r="AC71" i="58"/>
  <c r="Z758" i="58"/>
  <c r="AA758" i="58"/>
  <c r="AC758" i="58"/>
  <c r="Z759" i="58"/>
  <c r="AA759" i="58"/>
  <c r="AC759" i="58"/>
  <c r="AA180" i="58"/>
  <c r="AC180" i="58"/>
  <c r="Z361" i="58"/>
  <c r="AA361" i="58"/>
  <c r="AC361" i="58"/>
  <c r="Z760" i="58"/>
  <c r="AA760" i="58"/>
  <c r="AC760" i="58"/>
  <c r="Z761" i="58"/>
  <c r="AA761" i="58"/>
  <c r="AC761" i="58"/>
  <c r="Z762" i="58"/>
  <c r="AA762" i="58"/>
  <c r="AC762" i="58"/>
  <c r="Z763" i="58"/>
  <c r="AA763" i="58"/>
  <c r="AC763" i="58"/>
  <c r="AA107" i="58"/>
  <c r="AC107" i="58"/>
  <c r="Z764" i="58"/>
  <c r="AA764" i="58"/>
  <c r="AC764" i="58"/>
  <c r="Z765" i="58"/>
  <c r="AA765" i="58"/>
  <c r="AC765" i="58"/>
  <c r="Z766" i="58"/>
  <c r="AA766" i="58"/>
  <c r="AC766" i="58"/>
  <c r="Z767" i="58"/>
  <c r="AA767" i="58"/>
  <c r="AC767" i="58"/>
  <c r="Z768" i="58"/>
  <c r="AA768" i="58"/>
  <c r="AC768" i="58"/>
  <c r="Z769" i="58"/>
  <c r="AA769" i="58"/>
  <c r="AC769" i="58"/>
  <c r="Z770" i="58"/>
  <c r="AA770" i="58"/>
  <c r="AC770" i="58"/>
  <c r="Z771" i="58"/>
  <c r="AA771" i="58"/>
  <c r="AC771" i="58"/>
  <c r="Z69" i="58"/>
  <c r="AA69" i="58"/>
  <c r="AC69" i="58"/>
  <c r="Z772" i="58"/>
  <c r="AA772" i="58"/>
  <c r="AC772" i="58"/>
  <c r="Z271" i="58"/>
  <c r="AA271" i="58"/>
  <c r="AC271" i="58"/>
  <c r="Z773" i="58"/>
  <c r="AA773" i="58"/>
  <c r="AC773" i="58"/>
  <c r="Z774" i="58"/>
  <c r="AA774" i="58"/>
  <c r="AC774" i="58"/>
  <c r="Z775" i="58"/>
  <c r="AA775" i="58"/>
  <c r="AC775" i="58"/>
  <c r="AA80" i="58"/>
  <c r="AC80" i="58"/>
  <c r="Z348" i="58"/>
  <c r="AA348" i="58"/>
  <c r="AC348" i="58"/>
  <c r="Z776" i="58"/>
  <c r="AA776" i="58"/>
  <c r="AC776" i="58"/>
  <c r="AA8" i="58"/>
  <c r="AC8" i="58"/>
  <c r="Z237" i="58"/>
  <c r="AA237" i="58"/>
  <c r="AC237" i="58"/>
  <c r="Z777" i="58"/>
  <c r="AA777" i="58"/>
  <c r="AC777" i="58"/>
  <c r="Z363" i="58"/>
  <c r="AA363" i="58"/>
  <c r="AC363" i="58"/>
  <c r="Z778" i="58"/>
  <c r="AA778" i="58"/>
  <c r="AC778" i="58"/>
  <c r="Z779" i="58"/>
  <c r="AA779" i="58"/>
  <c r="AC779" i="58"/>
  <c r="Z780" i="58"/>
  <c r="AA780" i="58"/>
  <c r="AC780" i="58"/>
  <c r="Z145" i="58"/>
  <c r="AA145" i="58"/>
  <c r="AC145" i="58"/>
  <c r="AA223" i="58"/>
  <c r="AC223" i="58"/>
  <c r="Z256" i="58"/>
  <c r="AA256" i="58"/>
  <c r="AC256" i="58"/>
  <c r="Z781" i="58"/>
  <c r="AA781" i="58"/>
  <c r="AC781" i="58"/>
  <c r="Z782" i="58"/>
  <c r="AA782" i="58"/>
  <c r="AC782" i="58"/>
  <c r="Z783" i="58"/>
  <c r="AA783" i="58"/>
  <c r="AC783" i="58"/>
  <c r="AA25" i="58"/>
  <c r="AC25" i="58"/>
  <c r="Z212" i="58"/>
  <c r="AA212" i="58"/>
  <c r="AC212" i="58"/>
  <c r="Z784" i="58"/>
  <c r="AA784" i="58"/>
  <c r="AC784" i="58"/>
  <c r="Z785" i="58"/>
  <c r="AA785" i="58"/>
  <c r="AC785" i="58"/>
  <c r="AA60" i="58"/>
  <c r="AC60" i="58"/>
  <c r="Z331" i="58"/>
  <c r="AA331" i="58"/>
  <c r="AC331" i="58"/>
  <c r="Z149" i="58"/>
  <c r="AA149" i="58"/>
  <c r="AC149" i="58"/>
  <c r="Z248" i="58"/>
  <c r="AA248" i="58"/>
  <c r="AC248" i="58"/>
  <c r="Z786" i="58"/>
  <c r="AA786" i="58"/>
  <c r="AC786" i="58"/>
  <c r="Z787" i="58"/>
  <c r="AA787" i="58"/>
  <c r="AC787" i="58"/>
  <c r="Z788" i="58"/>
  <c r="AA788" i="58"/>
  <c r="AC788" i="58"/>
  <c r="Z789" i="58"/>
  <c r="AA789" i="58"/>
  <c r="AC789" i="58"/>
  <c r="Z884" i="58"/>
  <c r="AA884" i="58"/>
  <c r="AC884" i="58"/>
  <c r="Z790" i="58"/>
  <c r="AA790" i="58"/>
  <c r="AC790" i="58"/>
  <c r="Z791" i="58"/>
  <c r="AA791" i="58"/>
  <c r="AC791" i="58"/>
  <c r="Z792" i="58"/>
  <c r="AA792" i="58"/>
  <c r="AC792" i="58"/>
  <c r="Z793" i="58"/>
  <c r="AA793" i="58"/>
  <c r="AC793" i="58"/>
  <c r="Z794" i="58"/>
  <c r="AA794" i="58"/>
  <c r="AC794" i="58"/>
  <c r="Z240" i="58"/>
  <c r="AA240" i="58"/>
  <c r="AC240" i="58"/>
  <c r="Z795" i="58"/>
  <c r="AA795" i="58"/>
  <c r="AC795" i="58"/>
  <c r="Z360" i="58"/>
  <c r="AA360" i="58"/>
  <c r="AC360" i="58"/>
  <c r="AA36" i="58"/>
  <c r="AC36" i="58"/>
  <c r="AA92" i="58"/>
  <c r="AC92" i="58"/>
  <c r="Z796" i="58"/>
  <c r="AA796" i="58"/>
  <c r="AC796" i="58"/>
  <c r="Z797" i="58"/>
  <c r="AA797" i="58"/>
  <c r="AC797" i="58"/>
  <c r="Z798" i="58"/>
  <c r="AA798" i="58"/>
  <c r="AC798" i="58"/>
  <c r="Z239" i="58"/>
  <c r="AA239" i="58"/>
  <c r="AC239" i="58"/>
  <c r="AA260" i="58"/>
  <c r="AC260" i="58"/>
  <c r="Z799" i="58"/>
  <c r="AA799" i="58"/>
  <c r="AC799" i="58"/>
  <c r="Z800" i="58"/>
  <c r="AA800" i="58"/>
  <c r="AC800" i="58"/>
  <c r="Z801" i="58"/>
  <c r="AA801" i="58"/>
  <c r="AC801" i="58"/>
  <c r="Z802" i="58"/>
  <c r="AA802" i="58"/>
  <c r="AC802" i="58"/>
  <c r="Z803" i="58"/>
  <c r="AA803" i="58"/>
  <c r="AC803" i="58"/>
  <c r="Z804" i="58"/>
  <c r="AA804" i="58"/>
  <c r="AC804" i="58"/>
  <c r="Z805" i="58"/>
  <c r="AA805" i="58"/>
  <c r="AC805" i="58"/>
  <c r="Z250" i="58"/>
  <c r="AA250" i="58"/>
  <c r="AC250" i="58"/>
  <c r="Z806" i="58"/>
  <c r="AA806" i="58"/>
  <c r="AC806" i="58"/>
  <c r="Z807" i="58"/>
  <c r="AA807" i="58"/>
  <c r="AC807" i="58"/>
  <c r="Z808" i="58"/>
  <c r="AA808" i="58"/>
  <c r="AC808" i="58"/>
  <c r="Z809" i="58"/>
  <c r="AA809" i="58"/>
  <c r="AC809" i="58"/>
  <c r="Z810" i="58"/>
  <c r="AA810" i="58"/>
  <c r="AC810" i="58"/>
  <c r="Z811" i="58"/>
  <c r="AA811" i="58"/>
  <c r="AC811" i="58"/>
  <c r="Z812" i="58"/>
  <c r="AA812" i="58"/>
  <c r="AC812" i="58"/>
  <c r="Z813" i="58"/>
  <c r="AA813" i="58"/>
  <c r="AC813" i="58"/>
  <c r="Z386" i="58"/>
  <c r="AA386" i="58"/>
  <c r="AC386" i="58"/>
  <c r="Z814" i="58"/>
  <c r="AA814" i="58"/>
  <c r="AC814" i="58"/>
  <c r="Z815" i="58"/>
  <c r="AA815" i="58"/>
  <c r="AC815" i="58"/>
  <c r="Z210" i="58"/>
  <c r="AA210" i="58"/>
  <c r="AC210" i="58"/>
  <c r="Z197" i="58"/>
  <c r="AA197" i="58"/>
  <c r="AC197" i="58"/>
  <c r="Z816" i="58"/>
  <c r="AA816" i="58"/>
  <c r="AC816" i="58"/>
  <c r="Z817" i="58"/>
  <c r="AA817" i="58"/>
  <c r="AC817" i="58"/>
  <c r="Z308" i="58"/>
  <c r="AA308" i="58"/>
  <c r="AC308" i="58"/>
  <c r="Z178" i="58"/>
  <c r="AA178" i="58"/>
  <c r="AC178" i="58"/>
  <c r="Z263" i="58"/>
  <c r="AA263" i="58"/>
  <c r="AC263" i="58"/>
  <c r="Z323" i="58"/>
  <c r="AA323" i="58"/>
  <c r="AC323" i="58"/>
  <c r="AA57" i="58"/>
  <c r="AC57" i="58"/>
  <c r="Z818" i="58"/>
  <c r="AA818" i="58"/>
  <c r="AC818" i="58"/>
  <c r="Z819" i="58"/>
  <c r="AA819" i="58"/>
  <c r="AC819" i="58"/>
  <c r="Z820" i="58"/>
  <c r="AA820" i="58"/>
  <c r="AC820" i="58"/>
  <c r="Z313" i="58"/>
  <c r="AA313" i="58"/>
  <c r="AC313" i="58"/>
  <c r="AA44" i="58"/>
  <c r="AC44" i="58"/>
  <c r="AA886" i="58"/>
  <c r="AC886" i="58"/>
  <c r="Z376" i="58"/>
  <c r="AA376" i="58"/>
  <c r="AC376" i="58"/>
  <c r="Z821" i="58"/>
  <c r="AA821" i="58"/>
  <c r="AC821" i="58"/>
  <c r="AA41" i="58"/>
  <c r="AC41" i="58"/>
  <c r="AA21" i="58"/>
  <c r="AC21" i="58"/>
  <c r="Z822" i="58"/>
  <c r="AA822" i="58"/>
  <c r="AC822" i="58"/>
  <c r="Z823" i="58"/>
  <c r="AA823" i="58"/>
  <c r="AC823" i="58"/>
  <c r="AA177" i="58"/>
  <c r="AC177" i="58"/>
  <c r="AA88" i="58"/>
  <c r="AC88" i="58"/>
  <c r="Z189" i="58"/>
  <c r="AA189" i="58"/>
  <c r="AC189" i="58"/>
  <c r="Z824" i="58"/>
  <c r="AA824" i="58"/>
  <c r="AC824" i="58"/>
  <c r="Z825" i="58"/>
  <c r="AA825" i="58"/>
  <c r="AC825" i="58"/>
  <c r="Z826" i="58"/>
  <c r="AA826" i="58"/>
  <c r="AC826" i="58"/>
  <c r="Z143" i="58"/>
  <c r="AA143" i="58"/>
  <c r="AC143" i="58"/>
  <c r="Z827" i="58"/>
  <c r="AA827" i="58"/>
  <c r="AC827" i="58"/>
  <c r="Z377" i="58"/>
  <c r="AA377" i="58"/>
  <c r="AC377" i="58"/>
  <c r="Z828" i="58"/>
  <c r="AA828" i="58"/>
  <c r="AC828" i="58"/>
  <c r="Z829" i="58"/>
  <c r="AA829" i="58"/>
  <c r="AC829" i="58"/>
  <c r="Z830" i="58"/>
  <c r="AA830" i="58"/>
  <c r="AC830" i="58"/>
  <c r="Z247" i="58"/>
  <c r="AA247" i="58"/>
  <c r="AC247" i="58"/>
  <c r="Z46" i="58"/>
  <c r="AA46" i="58"/>
  <c r="AC46" i="58"/>
  <c r="Z831" i="58"/>
  <c r="AA831" i="58"/>
  <c r="AC831" i="58"/>
  <c r="AA101" i="58"/>
  <c r="AC101" i="58"/>
  <c r="AA114" i="58"/>
  <c r="AC114" i="58"/>
  <c r="Z832" i="58"/>
  <c r="AA832" i="58"/>
  <c r="AC832" i="58"/>
  <c r="Z833" i="58"/>
  <c r="AA833" i="58"/>
  <c r="AC833" i="58"/>
  <c r="Z277" i="58"/>
  <c r="AA277" i="58"/>
  <c r="AC277" i="58"/>
  <c r="Z834" i="58"/>
  <c r="AA834" i="58"/>
  <c r="AC834" i="58"/>
  <c r="Z835" i="58"/>
  <c r="AA835" i="58"/>
  <c r="AC835" i="58"/>
  <c r="Z836" i="58"/>
  <c r="AA836" i="58"/>
  <c r="AC836" i="58"/>
  <c r="AA98" i="58"/>
  <c r="AC98" i="58"/>
  <c r="Z837" i="58"/>
  <c r="AA837" i="58"/>
  <c r="AC837" i="58"/>
  <c r="AA159" i="58"/>
  <c r="AC159" i="58"/>
  <c r="Z838" i="58"/>
  <c r="AA838" i="58"/>
  <c r="AC838" i="58"/>
  <c r="Z839" i="58"/>
  <c r="AA839" i="58"/>
  <c r="AC839" i="58"/>
  <c r="Z840" i="58"/>
  <c r="AA840" i="58"/>
  <c r="AC840" i="58"/>
  <c r="Z841" i="58"/>
  <c r="AA841" i="58"/>
  <c r="AC841" i="58"/>
  <c r="Z208" i="58"/>
  <c r="AA208" i="58"/>
  <c r="AC208" i="58"/>
  <c r="Z842" i="58"/>
  <c r="AA842" i="58"/>
  <c r="AC842" i="58"/>
  <c r="Z843" i="58"/>
  <c r="AA843" i="58"/>
  <c r="AC843" i="58"/>
  <c r="Z298" i="58"/>
  <c r="AA298" i="58"/>
  <c r="AC298" i="58"/>
  <c r="Z184" i="58"/>
  <c r="AA184" i="58"/>
  <c r="AC184" i="58"/>
  <c r="Z844" i="58"/>
  <c r="AA844" i="58"/>
  <c r="AC844" i="58"/>
  <c r="Z375" i="58"/>
  <c r="AA375" i="58"/>
  <c r="AC375" i="58"/>
  <c r="Z140" i="58"/>
  <c r="AA140" i="58"/>
  <c r="AC140" i="58"/>
  <c r="Z845" i="58"/>
  <c r="AA845" i="58"/>
  <c r="AC845" i="58"/>
  <c r="Z110" i="58"/>
  <c r="AA110" i="58"/>
  <c r="AC110" i="58"/>
  <c r="Z846" i="58"/>
  <c r="AA846" i="58"/>
  <c r="AC846" i="58"/>
  <c r="Z847" i="58"/>
  <c r="AA847" i="58"/>
  <c r="AC847" i="58"/>
  <c r="Z346" i="58"/>
  <c r="AA346" i="58"/>
  <c r="AC346" i="58"/>
  <c r="Z267" i="58"/>
  <c r="AA267" i="58"/>
  <c r="AC267" i="58"/>
  <c r="Z848" i="58"/>
  <c r="AA848" i="58"/>
  <c r="AC848" i="58"/>
  <c r="AA77" i="58"/>
  <c r="AC77" i="58"/>
  <c r="Z849" i="58"/>
  <c r="AA849" i="58"/>
  <c r="AC849" i="58"/>
  <c r="Z369" i="58"/>
  <c r="AA369" i="58"/>
  <c r="AC369" i="58"/>
  <c r="Z850" i="58"/>
  <c r="AA850" i="58"/>
  <c r="AC850" i="58"/>
  <c r="Z851" i="58"/>
  <c r="AA851" i="58"/>
  <c r="AC851" i="58"/>
  <c r="Z254" i="58"/>
  <c r="AA254" i="58"/>
  <c r="AC254" i="58"/>
  <c r="Z245" i="58"/>
  <c r="AA245" i="58"/>
  <c r="AC245" i="58"/>
  <c r="Z852" i="58"/>
  <c r="AA852" i="58"/>
  <c r="AC852" i="58"/>
  <c r="Z853" i="58"/>
  <c r="AA853" i="58"/>
  <c r="AC853" i="58"/>
  <c r="Z854" i="58"/>
  <c r="AA854" i="58"/>
  <c r="AC854" i="58"/>
  <c r="AA144" i="58"/>
  <c r="AC144" i="58"/>
  <c r="Z153" i="58"/>
  <c r="AA153" i="58"/>
  <c r="AC153" i="58"/>
  <c r="Z206" i="58"/>
  <c r="AA206" i="58"/>
  <c r="AC206" i="58"/>
  <c r="Z207" i="58"/>
  <c r="AA207" i="58"/>
  <c r="AC207" i="58"/>
  <c r="Z355" i="58"/>
  <c r="AA355" i="58"/>
  <c r="AC355" i="58"/>
  <c r="Z856" i="58"/>
  <c r="AA856" i="58"/>
  <c r="AC856" i="58"/>
  <c r="Z857" i="58"/>
  <c r="AA857" i="58"/>
  <c r="AC857" i="58"/>
  <c r="Z858" i="58"/>
  <c r="AA858" i="58"/>
  <c r="AC858" i="58"/>
  <c r="Z859" i="58"/>
  <c r="AA859" i="58"/>
  <c r="AC859" i="58"/>
  <c r="Z860" i="58"/>
  <c r="AA860" i="58"/>
  <c r="AC860" i="58"/>
  <c r="Z349" i="58"/>
  <c r="AA349" i="58"/>
  <c r="AC349" i="58"/>
  <c r="AA94" i="58"/>
  <c r="AC94" i="58"/>
  <c r="AA23" i="58"/>
  <c r="AC23" i="58"/>
  <c r="Z862" i="58"/>
  <c r="AA862" i="58"/>
  <c r="AC862" i="58"/>
  <c r="Z863" i="58"/>
  <c r="AA863" i="58"/>
  <c r="AC863" i="58"/>
  <c r="AA130" i="58"/>
  <c r="AC130" i="58"/>
  <c r="Z865" i="58"/>
  <c r="AA865" i="58"/>
  <c r="AC865" i="58"/>
  <c r="Z76" i="58"/>
  <c r="AA76" i="58"/>
  <c r="AC76" i="58"/>
  <c r="Z299" i="58"/>
  <c r="AA299" i="58"/>
  <c r="AC299" i="58"/>
  <c r="AA62" i="58"/>
  <c r="AC62" i="58"/>
  <c r="Z867" i="58"/>
  <c r="AA867" i="58"/>
  <c r="AC867" i="58"/>
  <c r="Z868" i="58"/>
  <c r="AA868" i="58"/>
  <c r="AC868" i="58"/>
  <c r="Z869" i="58"/>
  <c r="AA869" i="58"/>
  <c r="AC869" i="58"/>
  <c r="AA65" i="58"/>
  <c r="AC65" i="58"/>
  <c r="Z160" i="58"/>
  <c r="AA160" i="58"/>
  <c r="AC160" i="58"/>
  <c r="Z870" i="58"/>
  <c r="AA870" i="58"/>
  <c r="AC870" i="58"/>
  <c r="Z871" i="58"/>
  <c r="AA871" i="58"/>
  <c r="AC871" i="58"/>
  <c r="Z872" i="58"/>
  <c r="AA872" i="58"/>
  <c r="AC872" i="58"/>
  <c r="AA134" i="58"/>
  <c r="AC134" i="58"/>
  <c r="Z372" i="58"/>
  <c r="AA372" i="58"/>
  <c r="AC372" i="58"/>
  <c r="Z873" i="58"/>
  <c r="AA873" i="58"/>
  <c r="AC873" i="58"/>
  <c r="Z874" i="58"/>
  <c r="AA874" i="58"/>
  <c r="AC874" i="58"/>
  <c r="Z875" i="58"/>
  <c r="AA875" i="58"/>
  <c r="AC875" i="58"/>
  <c r="Z394" i="58"/>
  <c r="AA394" i="58"/>
  <c r="AC394" i="58"/>
  <c r="Z876" i="58"/>
  <c r="AA876" i="58"/>
  <c r="AC876" i="58"/>
  <c r="AA61" i="58"/>
  <c r="AC61" i="58"/>
  <c r="Z303" i="58"/>
  <c r="AA303" i="58"/>
  <c r="AC303" i="58"/>
  <c r="Z878" i="58"/>
  <c r="AA878" i="58"/>
  <c r="AC878" i="58"/>
  <c r="Z879" i="58"/>
  <c r="AA879" i="58"/>
  <c r="AC879" i="58"/>
  <c r="Z282" i="58"/>
  <c r="AA282" i="58"/>
  <c r="AC282" i="58"/>
  <c r="Z880" i="58"/>
  <c r="AA880" i="58"/>
  <c r="AC880" i="58"/>
  <c r="AA102" i="58"/>
  <c r="AC102" i="58"/>
  <c r="Z265" i="58"/>
  <c r="AA265" i="58"/>
  <c r="AC265" i="58"/>
  <c r="AA135" i="58"/>
  <c r="AC135" i="58"/>
  <c r="Z365" i="58"/>
  <c r="AA365" i="58"/>
  <c r="AC365" i="58"/>
  <c r="Z334" i="58"/>
  <c r="AA334" i="58"/>
  <c r="AC334" i="58"/>
  <c r="Z883" i="58"/>
  <c r="AA883" i="58"/>
  <c r="AC883" i="58"/>
  <c r="AA106" i="58"/>
  <c r="AC106" i="58"/>
  <c r="Z182" i="58"/>
  <c r="AA182" i="58"/>
  <c r="AC182" i="58"/>
  <c r="Z885" i="58"/>
  <c r="AA885" i="58"/>
  <c r="AC885" i="58"/>
  <c r="AA82" i="58"/>
  <c r="AC82" i="58"/>
  <c r="Z321" i="58"/>
  <c r="AA321" i="58"/>
  <c r="AB321" i="58"/>
  <c r="AC321" i="58"/>
  <c r="AD557" i="71" l="1"/>
  <c r="AE576" i="71"/>
  <c r="AE578" i="71"/>
  <c r="AE580" i="71"/>
  <c r="AE582" i="71"/>
  <c r="AE584" i="71"/>
  <c r="AE614" i="71"/>
  <c r="AE616" i="71"/>
  <c r="AD7" i="71"/>
  <c r="AE9" i="71"/>
  <c r="AE8" i="71"/>
  <c r="AD18" i="71"/>
  <c r="AD34" i="71"/>
  <c r="AD113" i="71"/>
  <c r="AD117" i="71"/>
  <c r="AD123" i="71"/>
  <c r="AD125" i="71"/>
  <c r="AD65" i="71"/>
  <c r="AD129" i="71"/>
  <c r="AD133" i="71"/>
  <c r="AD137" i="71"/>
  <c r="AD139" i="71"/>
  <c r="AD141" i="71"/>
  <c r="AD143" i="71"/>
  <c r="AD145" i="71"/>
  <c r="AE334" i="71"/>
  <c r="AD414" i="71"/>
  <c r="AE423" i="71"/>
  <c r="AE427" i="71"/>
  <c r="AE429" i="71"/>
  <c r="AE435" i="71"/>
  <c r="AE598" i="71"/>
  <c r="AE602" i="71"/>
  <c r="AE608" i="71"/>
  <c r="AE612" i="71"/>
  <c r="AD12" i="71"/>
  <c r="AE577" i="71"/>
  <c r="AE591" i="71"/>
  <c r="AD46" i="71"/>
  <c r="AD53" i="71"/>
  <c r="AE54" i="71"/>
  <c r="AE62" i="71"/>
  <c r="AD69" i="71"/>
  <c r="AD78" i="71"/>
  <c r="AD80" i="71"/>
  <c r="AD82" i="71"/>
  <c r="AE89" i="71"/>
  <c r="AD284" i="71"/>
  <c r="AE287" i="71"/>
  <c r="AE289" i="71"/>
  <c r="AE295" i="71"/>
  <c r="AE299" i="71"/>
  <c r="AE384" i="71"/>
  <c r="AE248" i="71"/>
  <c r="AE400" i="71"/>
  <c r="AD444" i="71"/>
  <c r="AD456" i="71"/>
  <c r="AD458" i="71"/>
  <c r="AD506" i="71"/>
  <c r="AE191" i="71"/>
  <c r="AD379" i="71"/>
  <c r="AD401" i="71"/>
  <c r="AE531" i="71"/>
  <c r="AE533" i="71"/>
  <c r="AE535" i="71"/>
  <c r="AE537" i="71"/>
  <c r="AE541" i="71"/>
  <c r="AE543" i="71"/>
  <c r="AE864" i="71"/>
  <c r="AE866" i="71"/>
  <c r="AE868" i="71"/>
  <c r="AE870" i="71"/>
  <c r="AE872" i="71"/>
  <c r="AE874" i="71"/>
  <c r="AE884" i="71"/>
  <c r="AE886" i="71"/>
  <c r="AE881" i="71"/>
  <c r="AE883" i="71"/>
  <c r="AE547" i="71"/>
  <c r="AE40" i="71"/>
  <c r="AD283" i="71"/>
  <c r="AD700" i="71"/>
  <c r="AD737" i="71"/>
  <c r="AD783" i="71"/>
  <c r="AD724" i="71"/>
  <c r="AD827" i="71"/>
  <c r="AE567" i="71"/>
  <c r="AE569" i="71"/>
  <c r="AE571" i="71"/>
  <c r="AE575" i="71"/>
  <c r="AE439" i="71"/>
  <c r="AD611" i="71"/>
  <c r="AD615" i="71"/>
  <c r="AD361" i="71"/>
  <c r="AD235" i="71"/>
  <c r="AE353" i="71"/>
  <c r="AE361" i="71"/>
  <c r="AD429" i="71"/>
  <c r="AD365" i="71"/>
  <c r="AD712" i="71"/>
  <c r="AD762" i="71"/>
  <c r="AD768" i="71"/>
  <c r="AD774" i="71"/>
  <c r="AD776" i="71"/>
  <c r="AD782" i="71"/>
  <c r="AD802" i="71"/>
  <c r="AD806" i="71"/>
  <c r="AD812" i="71"/>
  <c r="AD814" i="71"/>
  <c r="AD816" i="71"/>
  <c r="AD824" i="71"/>
  <c r="AD826" i="71"/>
  <c r="AD828" i="71"/>
  <c r="AD830" i="71"/>
  <c r="AD832" i="71"/>
  <c r="AD850" i="71"/>
  <c r="AD852" i="71"/>
  <c r="AD862" i="71"/>
  <c r="AD866" i="71"/>
  <c r="AD868" i="71"/>
  <c r="AD870" i="71"/>
  <c r="AD872" i="71"/>
  <c r="AD874" i="71"/>
  <c r="AD886" i="71"/>
  <c r="AD196" i="71"/>
  <c r="AD465" i="71"/>
  <c r="AD501" i="71"/>
  <c r="AD369" i="71"/>
  <c r="AD13" i="71"/>
  <c r="AD58" i="71"/>
  <c r="AE117" i="71"/>
  <c r="AE129" i="71"/>
  <c r="AE133" i="71"/>
  <c r="AE145" i="71"/>
  <c r="AE281" i="71"/>
  <c r="AE283" i="71"/>
  <c r="AD296" i="71"/>
  <c r="AD319" i="71"/>
  <c r="AD323" i="71"/>
  <c r="AD327" i="71"/>
  <c r="AD619" i="71"/>
  <c r="AE626" i="71"/>
  <c r="AE634" i="71"/>
  <c r="AE638" i="71"/>
  <c r="AE654" i="71"/>
  <c r="AE658" i="71"/>
  <c r="AE660" i="71"/>
  <c r="AE662" i="71"/>
  <c r="AE664" i="71"/>
  <c r="AE666" i="71"/>
  <c r="AE676" i="71"/>
  <c r="AE678" i="71"/>
  <c r="AE686" i="71"/>
  <c r="AE688" i="71"/>
  <c r="AE692" i="71"/>
  <c r="AE722" i="71"/>
  <c r="AE730" i="71"/>
  <c r="AE736" i="71"/>
  <c r="AE738" i="71"/>
  <c r="AE740" i="71"/>
  <c r="AE746" i="71"/>
  <c r="AE748" i="71"/>
  <c r="AE750" i="71"/>
  <c r="AE756" i="71"/>
  <c r="AE758" i="71"/>
  <c r="AE760" i="71"/>
  <c r="AE762" i="71"/>
  <c r="AE766" i="71"/>
  <c r="AE768" i="71"/>
  <c r="AE796" i="71"/>
  <c r="AE798" i="71"/>
  <c r="AE800" i="71"/>
  <c r="AE820" i="71"/>
  <c r="AE842" i="71"/>
  <c r="AE844" i="71"/>
  <c r="AE846" i="71"/>
  <c r="AE848" i="71"/>
  <c r="AE862" i="71"/>
  <c r="AD234" i="71"/>
  <c r="AE242" i="71"/>
  <c r="AE675" i="71"/>
  <c r="AE180" i="71"/>
  <c r="AE258" i="71"/>
  <c r="AE332" i="71"/>
  <c r="AE321" i="71"/>
  <c r="AE325" i="71"/>
  <c r="AD89" i="71"/>
  <c r="AD97" i="71"/>
  <c r="AD105" i="71"/>
  <c r="AD103" i="71"/>
  <c r="AD287" i="71"/>
  <c r="AD289" i="71"/>
  <c r="AD291" i="71"/>
  <c r="AD295" i="71"/>
  <c r="AD297" i="71"/>
  <c r="AD299" i="71"/>
  <c r="AD301" i="71"/>
  <c r="AE306" i="71"/>
  <c r="AE310" i="71"/>
  <c r="AE566" i="71"/>
  <c r="AD703" i="71"/>
  <c r="AD705" i="71"/>
  <c r="AD707" i="71"/>
  <c r="AD709" i="71"/>
  <c r="AD711" i="71"/>
  <c r="AD713" i="71"/>
  <c r="AD757" i="71"/>
  <c r="AD849" i="71"/>
  <c r="AD586" i="71"/>
  <c r="AD602" i="71"/>
  <c r="AD604" i="71"/>
  <c r="AD610" i="71"/>
  <c r="AD616" i="71"/>
  <c r="AD618" i="71"/>
  <c r="AE633" i="71"/>
  <c r="AE646" i="71"/>
  <c r="AE711" i="71"/>
  <c r="AE805" i="71"/>
  <c r="AE809" i="71"/>
  <c r="AE821" i="71"/>
  <c r="AE885" i="71"/>
  <c r="AE520" i="71"/>
  <c r="AE6" i="71"/>
  <c r="AE43" i="71"/>
  <c r="AD212" i="71"/>
  <c r="AD216" i="71"/>
  <c r="AD228" i="71"/>
  <c r="AD232" i="71"/>
  <c r="AD382" i="71"/>
  <c r="AD402" i="71"/>
  <c r="AD406" i="71"/>
  <c r="AE407" i="71"/>
  <c r="AE411" i="71"/>
  <c r="AE413" i="71"/>
  <c r="AE415" i="71"/>
  <c r="AD524" i="71"/>
  <c r="AD540" i="71"/>
  <c r="AD550" i="71"/>
  <c r="AD568" i="71"/>
  <c r="AE597" i="71"/>
  <c r="AE601" i="71"/>
  <c r="AE615" i="71"/>
  <c r="AE617" i="71"/>
  <c r="AE212" i="71"/>
  <c r="AE224" i="71"/>
  <c r="AE228" i="71"/>
  <c r="AE373" i="71"/>
  <c r="AE710" i="71"/>
  <c r="AD732" i="71"/>
  <c r="AE371" i="71"/>
  <c r="AE462" i="71"/>
  <c r="AE290" i="71"/>
  <c r="AE466" i="71"/>
  <c r="AE474" i="71"/>
  <c r="AE476" i="71"/>
  <c r="AE478" i="71"/>
  <c r="AE480" i="71"/>
  <c r="AE494" i="71"/>
  <c r="AE496" i="71"/>
  <c r="AD464" i="71"/>
  <c r="AD635" i="71"/>
  <c r="AD484" i="71"/>
  <c r="AD519" i="71"/>
  <c r="AE522" i="71"/>
  <c r="AE570" i="71"/>
  <c r="AE32" i="71"/>
  <c r="AE47" i="71"/>
  <c r="AD300" i="71"/>
  <c r="AE303" i="71"/>
  <c r="AE307" i="71"/>
  <c r="AE315" i="71"/>
  <c r="AE12" i="71"/>
  <c r="AD21" i="71"/>
  <c r="AD51" i="71"/>
  <c r="AE57" i="71"/>
  <c r="AD298" i="71"/>
  <c r="AD302" i="71"/>
  <c r="AE305" i="71"/>
  <c r="AD6" i="71"/>
  <c r="AD30" i="71"/>
  <c r="AE31" i="71"/>
  <c r="AD63" i="71"/>
  <c r="AE64" i="71"/>
  <c r="AE74" i="71"/>
  <c r="AD48" i="71"/>
  <c r="AD138" i="71"/>
  <c r="AD126" i="71"/>
  <c r="AD124" i="71"/>
  <c r="AD140" i="71"/>
  <c r="AD142" i="71"/>
  <c r="AD144" i="71"/>
  <c r="AE183" i="71"/>
  <c r="AE185" i="71"/>
  <c r="AE187" i="71"/>
  <c r="AE189" i="71"/>
  <c r="AD193" i="71"/>
  <c r="AD285" i="71"/>
  <c r="AE286" i="71"/>
  <c r="AE518" i="71"/>
  <c r="AE292" i="71"/>
  <c r="AE294" i="71"/>
  <c r="AE296" i="71"/>
  <c r="AD360" i="71"/>
  <c r="AD374" i="71"/>
  <c r="AE508" i="71"/>
  <c r="AE514" i="71"/>
  <c r="AE761" i="71"/>
  <c r="AE769" i="71"/>
  <c r="AD851" i="71"/>
  <c r="AD750" i="71"/>
  <c r="AD876" i="71"/>
  <c r="AD878" i="71"/>
  <c r="AD884" i="71"/>
  <c r="AD848" i="71"/>
  <c r="AE850" i="71"/>
  <c r="AE852" i="71"/>
  <c r="AE854" i="71"/>
  <c r="AE858" i="71"/>
  <c r="AD527" i="71"/>
  <c r="AE641" i="71"/>
  <c r="AE788" i="71"/>
  <c r="AD661" i="71"/>
  <c r="AD693" i="71"/>
  <c r="AD794" i="71"/>
  <c r="AD94" i="71"/>
  <c r="AD98" i="71"/>
  <c r="AD100" i="71"/>
  <c r="AD237" i="71"/>
  <c r="AD247" i="71"/>
  <c r="AE266" i="71"/>
  <c r="AE326" i="71"/>
  <c r="AE284" i="71"/>
  <c r="AD324" i="71"/>
  <c r="AD331" i="71"/>
  <c r="AE346" i="71"/>
  <c r="AD420" i="71"/>
  <c r="AD422" i="71"/>
  <c r="AD428" i="71"/>
  <c r="AE445" i="71"/>
  <c r="AE447" i="71"/>
  <c r="AE457" i="71"/>
  <c r="AE459" i="71"/>
  <c r="AE485" i="71"/>
  <c r="AE487" i="71"/>
  <c r="AE491" i="71"/>
  <c r="AE493" i="71"/>
  <c r="AE495" i="71"/>
  <c r="AE499" i="71"/>
  <c r="AE689" i="71"/>
  <c r="AE713" i="71"/>
  <c r="AE88" i="71"/>
  <c r="AE90" i="71"/>
  <c r="AE92" i="71"/>
  <c r="AD127" i="71"/>
  <c r="AE203" i="71"/>
  <c r="AE205" i="71"/>
  <c r="AE215" i="71"/>
  <c r="AE217" i="71"/>
  <c r="AE219" i="71"/>
  <c r="AE221" i="71"/>
  <c r="AE229" i="71"/>
  <c r="AE231" i="71"/>
  <c r="AE233" i="71"/>
  <c r="AE235" i="71"/>
  <c r="AE259" i="71"/>
  <c r="AE261" i="71"/>
  <c r="AD266" i="71"/>
  <c r="AD272" i="71"/>
  <c r="AD309" i="71"/>
  <c r="AD317" i="71"/>
  <c r="AE318" i="71"/>
  <c r="AE329" i="71"/>
  <c r="AD371" i="71"/>
  <c r="AD378" i="71"/>
  <c r="AE383" i="71"/>
  <c r="AE403" i="71"/>
  <c r="AE432" i="71"/>
  <c r="AE436" i="71"/>
  <c r="AE511" i="71"/>
  <c r="AE515" i="71"/>
  <c r="AE622" i="71"/>
  <c r="AD636" i="71"/>
  <c r="AD650" i="71"/>
  <c r="AD652" i="71"/>
  <c r="AD654" i="71"/>
  <c r="AD656" i="71"/>
  <c r="AD660" i="71"/>
  <c r="AD666" i="71"/>
  <c r="AD668" i="71"/>
  <c r="AD686" i="71"/>
  <c r="AD688" i="71"/>
  <c r="AD696" i="71"/>
  <c r="AE749" i="71"/>
  <c r="AD777" i="71"/>
  <c r="AD789" i="71"/>
  <c r="AD795" i="71"/>
  <c r="AD809" i="71"/>
  <c r="AD817" i="71"/>
  <c r="AD819" i="71"/>
  <c r="AD821" i="71"/>
  <c r="AE103" i="71"/>
  <c r="AE298" i="71"/>
  <c r="AE311" i="71"/>
  <c r="AD479" i="71"/>
  <c r="AD569" i="71"/>
  <c r="AE623" i="71"/>
  <c r="AD644" i="71"/>
  <c r="AD26" i="71"/>
  <c r="AE42" i="71"/>
  <c r="AE209" i="71"/>
  <c r="AD276" i="71"/>
  <c r="AE365" i="71"/>
  <c r="AE422" i="71"/>
  <c r="AE426" i="71"/>
  <c r="AE282" i="71"/>
  <c r="AE479" i="71"/>
  <c r="AD680" i="71"/>
  <c r="AD10" i="71"/>
  <c r="AD43" i="71"/>
  <c r="AE451" i="71"/>
  <c r="AD471" i="71"/>
  <c r="AD483" i="71"/>
  <c r="AD495" i="71"/>
  <c r="AD520" i="71"/>
  <c r="AE525" i="71"/>
  <c r="AE553" i="71"/>
  <c r="AD648" i="71"/>
  <c r="AD28" i="71"/>
  <c r="AD40" i="71"/>
  <c r="AE44" i="71"/>
  <c r="AD60" i="71"/>
  <c r="AE61" i="71"/>
  <c r="AE63" i="71"/>
  <c r="AE80" i="71"/>
  <c r="AE97" i="71"/>
  <c r="AE105" i="71"/>
  <c r="AE241" i="71"/>
  <c r="AE253" i="71"/>
  <c r="AE257" i="71"/>
  <c r="AD265" i="71"/>
  <c r="AD267" i="71"/>
  <c r="AD271" i="71"/>
  <c r="AE274" i="71"/>
  <c r="AE352" i="71"/>
  <c r="AE356" i="71"/>
  <c r="AE358" i="71"/>
  <c r="AD364" i="71"/>
  <c r="AD366" i="71"/>
  <c r="AD368" i="71"/>
  <c r="AD370" i="71"/>
  <c r="AD431" i="71"/>
  <c r="AD437" i="71"/>
  <c r="AE444" i="71"/>
  <c r="AD460" i="71"/>
  <c r="AD290" i="71"/>
  <c r="AD466" i="71"/>
  <c r="AD468" i="71"/>
  <c r="AD488" i="71"/>
  <c r="AD496" i="71"/>
  <c r="AD498" i="71"/>
  <c r="AD594" i="71"/>
  <c r="AD629" i="71"/>
  <c r="AD641" i="71"/>
  <c r="AD643" i="71"/>
  <c r="AD645" i="71"/>
  <c r="AD649" i="71"/>
  <c r="AD657" i="71"/>
  <c r="AD720" i="71"/>
  <c r="AE775" i="71"/>
  <c r="AD787" i="71"/>
  <c r="AD153" i="71"/>
  <c r="AE527" i="71"/>
  <c r="AD582" i="71"/>
  <c r="AD25" i="71"/>
  <c r="AD52" i="71"/>
  <c r="AD57" i="71"/>
  <c r="AD59" i="71"/>
  <c r="AE60" i="71"/>
  <c r="AE73" i="71"/>
  <c r="AD332" i="71"/>
  <c r="AE263" i="71"/>
  <c r="AE269" i="71"/>
  <c r="AE271" i="71"/>
  <c r="AD350" i="71"/>
  <c r="AE362" i="71"/>
  <c r="AE366" i="71"/>
  <c r="AE370" i="71"/>
  <c r="AD448" i="71"/>
  <c r="AD410" i="71"/>
  <c r="AD548" i="71"/>
  <c r="AE581" i="71"/>
  <c r="AE583" i="71"/>
  <c r="AD671" i="71"/>
  <c r="AD679" i="71"/>
  <c r="AD681" i="71"/>
  <c r="AE714" i="71"/>
  <c r="AE716" i="71"/>
  <c r="AE718" i="71"/>
  <c r="AD728" i="71"/>
  <c r="AD765" i="71"/>
  <c r="AD769" i="71"/>
  <c r="AE806" i="71"/>
  <c r="AD834" i="71"/>
  <c r="AE385" i="71"/>
  <c r="AE389" i="71"/>
  <c r="AE397" i="71"/>
  <c r="AD403" i="71"/>
  <c r="AE408" i="71"/>
  <c r="AE418" i="71"/>
  <c r="AE516" i="71"/>
  <c r="AE677" i="71"/>
  <c r="AE681" i="71"/>
  <c r="AE726" i="71"/>
  <c r="AE728" i="71"/>
  <c r="AD742" i="71"/>
  <c r="AD744" i="71"/>
  <c r="AD752" i="71"/>
  <c r="AE322" i="71"/>
  <c r="AD206" i="71"/>
  <c r="AD347" i="71"/>
  <c r="AD351" i="71"/>
  <c r="AE24" i="71"/>
  <c r="AD77" i="71"/>
  <c r="AE182" i="71"/>
  <c r="AE611" i="71"/>
  <c r="AE697" i="71"/>
  <c r="AD797" i="71"/>
  <c r="AD815" i="71"/>
  <c r="AD831" i="71"/>
  <c r="AD833" i="71"/>
  <c r="AD837" i="71"/>
  <c r="AD839" i="71"/>
  <c r="AD841" i="71"/>
  <c r="AE876" i="71"/>
  <c r="AE878" i="71"/>
  <c r="AD880" i="71"/>
  <c r="AD882" i="71"/>
  <c r="AE698" i="71"/>
  <c r="AD719" i="71"/>
  <c r="AE725" i="71"/>
  <c r="AE729" i="71"/>
  <c r="AD739" i="71"/>
  <c r="AD741" i="71"/>
  <c r="AD743" i="71"/>
  <c r="AD19" i="71"/>
  <c r="AE20" i="71"/>
  <c r="AD181" i="71"/>
  <c r="AE30" i="71"/>
  <c r="AD54" i="71"/>
  <c r="AE29" i="71"/>
  <c r="AE79" i="71"/>
  <c r="AE81" i="71"/>
  <c r="AE85" i="71"/>
  <c r="AE96" i="71"/>
  <c r="AE98" i="71"/>
  <c r="AE104" i="71"/>
  <c r="AE106" i="71"/>
  <c r="AE108" i="71"/>
  <c r="AE151" i="71"/>
  <c r="AE155" i="71"/>
  <c r="AE167" i="71"/>
  <c r="AE171" i="71"/>
  <c r="AD203" i="71"/>
  <c r="AD205" i="71"/>
  <c r="AD207" i="71"/>
  <c r="AD209" i="71"/>
  <c r="AD330" i="71"/>
  <c r="AD334" i="71"/>
  <c r="AE335" i="71"/>
  <c r="AE337" i="71"/>
  <c r="AE345" i="71"/>
  <c r="AE349" i="71"/>
  <c r="AD383" i="71"/>
  <c r="AD412" i="71"/>
  <c r="AD457" i="71"/>
  <c r="AD510" i="71"/>
  <c r="AD531" i="71"/>
  <c r="AD535" i="71"/>
  <c r="AD539" i="71"/>
  <c r="AD543" i="71"/>
  <c r="AD570" i="71"/>
  <c r="AD579" i="71"/>
  <c r="AE618" i="71"/>
  <c r="AE464" i="71"/>
  <c r="AE649" i="71"/>
  <c r="AE665" i="71"/>
  <c r="AE670" i="71"/>
  <c r="AE672" i="71"/>
  <c r="AE743" i="71"/>
  <c r="AD755" i="71"/>
  <c r="AE776" i="71"/>
  <c r="AE794" i="71"/>
  <c r="AD796" i="71"/>
  <c r="AD798" i="71"/>
  <c r="AE801" i="71"/>
  <c r="AE827" i="71"/>
  <c r="AE829" i="71"/>
  <c r="AE831" i="71"/>
  <c r="AE833" i="71"/>
  <c r="AE835" i="71"/>
  <c r="AE837" i="71"/>
  <c r="AE839" i="71"/>
  <c r="AE841" i="71"/>
  <c r="AE843" i="71"/>
  <c r="AE845" i="71"/>
  <c r="AD853" i="71"/>
  <c r="AD855" i="71"/>
  <c r="AD857" i="71"/>
  <c r="AD859" i="71"/>
  <c r="AD861" i="71"/>
  <c r="AD867" i="71"/>
  <c r="AD869" i="71"/>
  <c r="AE880" i="71"/>
  <c r="AE882" i="71"/>
  <c r="AE851" i="71"/>
  <c r="AE853" i="71"/>
  <c r="AE855" i="71"/>
  <c r="AE857" i="71"/>
  <c r="AE859" i="71"/>
  <c r="AE861" i="71"/>
  <c r="AE863" i="71"/>
  <c r="AE865" i="71"/>
  <c r="AE869" i="71"/>
  <c r="AD871" i="71"/>
  <c r="AD873" i="71"/>
  <c r="AE871" i="71"/>
  <c r="AE873" i="71"/>
  <c r="AD875" i="71"/>
  <c r="AD877" i="71"/>
  <c r="AD846" i="71"/>
  <c r="AE875" i="71"/>
  <c r="AE877" i="71"/>
  <c r="AD879" i="71"/>
  <c r="AD881" i="71"/>
  <c r="AD883" i="71"/>
  <c r="AD885" i="71"/>
  <c r="AE879" i="71"/>
  <c r="AE773" i="71"/>
  <c r="AD121" i="71"/>
  <c r="AD182" i="71"/>
  <c r="AE208" i="71"/>
  <c r="AD306" i="71"/>
  <c r="AE320" i="71"/>
  <c r="AE333" i="71"/>
  <c r="AE387" i="71"/>
  <c r="AE391" i="71"/>
  <c r="AE558" i="71"/>
  <c r="AE240" i="71"/>
  <c r="AD463" i="71"/>
  <c r="AD269" i="71"/>
  <c r="AE293" i="71"/>
  <c r="AD310" i="71"/>
  <c r="AE416" i="71"/>
  <c r="AE431" i="71"/>
  <c r="AD87" i="71"/>
  <c r="AE161" i="71"/>
  <c r="AE377" i="71"/>
  <c r="AD492" i="71"/>
  <c r="AE507" i="71"/>
  <c r="AE10" i="71"/>
  <c r="AE237" i="71"/>
  <c r="AD264" i="71"/>
  <c r="AD268" i="71"/>
  <c r="AD270" i="71"/>
  <c r="AD275" i="71"/>
  <c r="AE277" i="71"/>
  <c r="AE279" i="71"/>
  <c r="AD314" i="71"/>
  <c r="AE316" i="71"/>
  <c r="AD522" i="71"/>
  <c r="AD667" i="71"/>
  <c r="AE100" i="71"/>
  <c r="AE113" i="71"/>
  <c r="AE46" i="71"/>
  <c r="AE324" i="71"/>
  <c r="AE396" i="71"/>
  <c r="AE149" i="71"/>
  <c r="AE110" i="71"/>
  <c r="AE177" i="71"/>
  <c r="AE680" i="71"/>
  <c r="AE684" i="71"/>
  <c r="AD55" i="71"/>
  <c r="AE56" i="71"/>
  <c r="AD29" i="71"/>
  <c r="AE66" i="71"/>
  <c r="AD70" i="71"/>
  <c r="AE71" i="71"/>
  <c r="AD79" i="71"/>
  <c r="AD90" i="71"/>
  <c r="AD92" i="71"/>
  <c r="AE99" i="71"/>
  <c r="AE107" i="71"/>
  <c r="AD116" i="71"/>
  <c r="AD120" i="71"/>
  <c r="AE150" i="71"/>
  <c r="AE152" i="71"/>
  <c r="AE154" i="71"/>
  <c r="AE156" i="71"/>
  <c r="AE166" i="71"/>
  <c r="AE168" i="71"/>
  <c r="AE170" i="71"/>
  <c r="AE172" i="71"/>
  <c r="AE251" i="71"/>
  <c r="AD255" i="71"/>
  <c r="AD257" i="71"/>
  <c r="AD261" i="71"/>
  <c r="AE262" i="71"/>
  <c r="AE376" i="71"/>
  <c r="AE388" i="71"/>
  <c r="AE404" i="71"/>
  <c r="AE406" i="71"/>
  <c r="AD451" i="71"/>
  <c r="AE465" i="71"/>
  <c r="AE467" i="71"/>
  <c r="AD489" i="71"/>
  <c r="AD504" i="71"/>
  <c r="AE510" i="71"/>
  <c r="AE546" i="71"/>
  <c r="AE550" i="71"/>
  <c r="AD554" i="71"/>
  <c r="AE642" i="71"/>
  <c r="AD714" i="71"/>
  <c r="AD716" i="71"/>
  <c r="AD718" i="71"/>
  <c r="AD186" i="71"/>
  <c r="AD326" i="71"/>
  <c r="AE395" i="71"/>
  <c r="AE278" i="71"/>
  <c r="AD23" i="71"/>
  <c r="AE14" i="71"/>
  <c r="AD27" i="71"/>
  <c r="AD37" i="71"/>
  <c r="AE38" i="71"/>
  <c r="AD122" i="71"/>
  <c r="AD222" i="71"/>
  <c r="AD165" i="71"/>
  <c r="AE272" i="71"/>
  <c r="AD274" i="71"/>
  <c r="AD315" i="71"/>
  <c r="AD318" i="71"/>
  <c r="AD320" i="71"/>
  <c r="AE331" i="71"/>
  <c r="AD333" i="71"/>
  <c r="AE340" i="71"/>
  <c r="AE342" i="71"/>
  <c r="AE344" i="71"/>
  <c r="AE348" i="71"/>
  <c r="AE350" i="71"/>
  <c r="AD354" i="71"/>
  <c r="AD358" i="71"/>
  <c r="AE367" i="71"/>
  <c r="AE234" i="71"/>
  <c r="AD387" i="71"/>
  <c r="AD391" i="71"/>
  <c r="AD395" i="71"/>
  <c r="AD399" i="71"/>
  <c r="AD446" i="71"/>
  <c r="AE473" i="71"/>
  <c r="AE475" i="71"/>
  <c r="AE483" i="71"/>
  <c r="AE552" i="71"/>
  <c r="AE554" i="71"/>
  <c r="AD560" i="71"/>
  <c r="AD562" i="71"/>
  <c r="AE573" i="71"/>
  <c r="AD646" i="71"/>
  <c r="AE690" i="71"/>
  <c r="AD701" i="71"/>
  <c r="AD730" i="71"/>
  <c r="AE737" i="71"/>
  <c r="AD745" i="71"/>
  <c r="AE754" i="71"/>
  <c r="AE13" i="71"/>
  <c r="AD17" i="71"/>
  <c r="AD102" i="71"/>
  <c r="AD106" i="71"/>
  <c r="AD108" i="71"/>
  <c r="AD111" i="71"/>
  <c r="AE196" i="71"/>
  <c r="AD201" i="71"/>
  <c r="AD280" i="71"/>
  <c r="AE213" i="71"/>
  <c r="AE225" i="71"/>
  <c r="AE243" i="71"/>
  <c r="AE245" i="71"/>
  <c r="AE247" i="71"/>
  <c r="AD249" i="71"/>
  <c r="AD253" i="71"/>
  <c r="AE254" i="71"/>
  <c r="AD262" i="71"/>
  <c r="AE267" i="71"/>
  <c r="AE273" i="71"/>
  <c r="AE275" i="71"/>
  <c r="AD277" i="71"/>
  <c r="AD286" i="71"/>
  <c r="AD288" i="71"/>
  <c r="AD518" i="71"/>
  <c r="AD292" i="71"/>
  <c r="AD294" i="71"/>
  <c r="AE301" i="71"/>
  <c r="AD303" i="71"/>
  <c r="AD307" i="71"/>
  <c r="AE312" i="71"/>
  <c r="AE314" i="71"/>
  <c r="AD337" i="71"/>
  <c r="AD345" i="71"/>
  <c r="AE357" i="71"/>
  <c r="AD248" i="71"/>
  <c r="AD398" i="71"/>
  <c r="AE448" i="71"/>
  <c r="AD772" i="71"/>
  <c r="AD282" i="71"/>
  <c r="AD473" i="71"/>
  <c r="AE502" i="71"/>
  <c r="AE504" i="71"/>
  <c r="AE506" i="71"/>
  <c r="AD508" i="71"/>
  <c r="AD512" i="71"/>
  <c r="AD514" i="71"/>
  <c r="AD528" i="71"/>
  <c r="AD530" i="71"/>
  <c r="AD536" i="71"/>
  <c r="AD567" i="71"/>
  <c r="AE587" i="71"/>
  <c r="AE589" i="71"/>
  <c r="AE596" i="71"/>
  <c r="AE604" i="71"/>
  <c r="AD606" i="71"/>
  <c r="AE610" i="71"/>
  <c r="AD612" i="71"/>
  <c r="AE619" i="71"/>
  <c r="AE621" i="71"/>
  <c r="AE628" i="71"/>
  <c r="AD632" i="71"/>
  <c r="AE745" i="71"/>
  <c r="AD758" i="71"/>
  <c r="AD764" i="71"/>
  <c r="AD788" i="71"/>
  <c r="AE786" i="71"/>
  <c r="AE561" i="71"/>
  <c r="AD576" i="71"/>
  <c r="AE579" i="71"/>
  <c r="AD587" i="71"/>
  <c r="AD599" i="71"/>
  <c r="AD825" i="71"/>
  <c r="AD706" i="71"/>
  <c r="AD710" i="71"/>
  <c r="AE717" i="71"/>
  <c r="AD721" i="71"/>
  <c r="AE734" i="71"/>
  <c r="AD20" i="71"/>
  <c r="AE21" i="71"/>
  <c r="AE25" i="71"/>
  <c r="AE28" i="71"/>
  <c r="AD32" i="71"/>
  <c r="AE34" i="71"/>
  <c r="AE200" i="71"/>
  <c r="AE45" i="71"/>
  <c r="AD64" i="71"/>
  <c r="AE77" i="71"/>
  <c r="AE119" i="71"/>
  <c r="AE123" i="71"/>
  <c r="AE135" i="71"/>
  <c r="AE139" i="71"/>
  <c r="AD149" i="71"/>
  <c r="AD155" i="71"/>
  <c r="AD157" i="71"/>
  <c r="AD159" i="71"/>
  <c r="AD161" i="71"/>
  <c r="AD110" i="71"/>
  <c r="AD169" i="71"/>
  <c r="AD171" i="71"/>
  <c r="AD173" i="71"/>
  <c r="AD175" i="71"/>
  <c r="AD177" i="71"/>
  <c r="AD260" i="71"/>
  <c r="AE184" i="71"/>
  <c r="AE188" i="71"/>
  <c r="AD192" i="71"/>
  <c r="AE195" i="71"/>
  <c r="AE214" i="71"/>
  <c r="AE122" i="71"/>
  <c r="AE230" i="71"/>
  <c r="AE165" i="71"/>
  <c r="AD338" i="71"/>
  <c r="AD342" i="71"/>
  <c r="AD344" i="71"/>
  <c r="AD346" i="71"/>
  <c r="AE363" i="71"/>
  <c r="AE374" i="71"/>
  <c r="AD409" i="71"/>
  <c r="AD413" i="71"/>
  <c r="AD417" i="71"/>
  <c r="AD419" i="71"/>
  <c r="AE420" i="71"/>
  <c r="AD434" i="71"/>
  <c r="AD438" i="71"/>
  <c r="AD441" i="71"/>
  <c r="AE454" i="71"/>
  <c r="AE456" i="71"/>
  <c r="AD571" i="71"/>
  <c r="AD575" i="71"/>
  <c r="AD578" i="71"/>
  <c r="AD584" i="71"/>
  <c r="AD678" i="71"/>
  <c r="AE704" i="71"/>
  <c r="AE708" i="71"/>
  <c r="AD723" i="71"/>
  <c r="AD725" i="71"/>
  <c r="AE793" i="71"/>
  <c r="AE802" i="71"/>
  <c r="AE804" i="71"/>
  <c r="AE813" i="71"/>
  <c r="AD842" i="71"/>
  <c r="AE557" i="71"/>
  <c r="AE568" i="71"/>
  <c r="AD574" i="71"/>
  <c r="AE590" i="71"/>
  <c r="AE605" i="71"/>
  <c r="AE607" i="71"/>
  <c r="AD620" i="71"/>
  <c r="AD622" i="71"/>
  <c r="AD624" i="71"/>
  <c r="AE645" i="71"/>
  <c r="AD659" i="71"/>
  <c r="AD662" i="71"/>
  <c r="AE668" i="71"/>
  <c r="AD670" i="71"/>
  <c r="AE673" i="71"/>
  <c r="AE685" i="71"/>
  <c r="AD698" i="71"/>
  <c r="AE705" i="71"/>
  <c r="AD740" i="71"/>
  <c r="AD751" i="71"/>
  <c r="AE757" i="71"/>
  <c r="AE699" i="71"/>
  <c r="AE774" i="71"/>
  <c r="AD778" i="71"/>
  <c r="AD780" i="71"/>
  <c r="AE789" i="71"/>
  <c r="AD22" i="71"/>
  <c r="AE5" i="71"/>
  <c r="AD14" i="71"/>
  <c r="AE15" i="71"/>
  <c r="AD8" i="71"/>
  <c r="AE18" i="71"/>
  <c r="AE27" i="71"/>
  <c r="AD38" i="71"/>
  <c r="AE39" i="71"/>
  <c r="AD50" i="71"/>
  <c r="AE51" i="71"/>
  <c r="AD66" i="71"/>
  <c r="AE67" i="71"/>
  <c r="AD71" i="71"/>
  <c r="AE339" i="71"/>
  <c r="AE82" i="71"/>
  <c r="AD86" i="71"/>
  <c r="AE91" i="71"/>
  <c r="AD95" i="71"/>
  <c r="AD72" i="71"/>
  <c r="AE118" i="71"/>
  <c r="AE120" i="71"/>
  <c r="AE138" i="71"/>
  <c r="AE218" i="71"/>
  <c r="AE134" i="71"/>
  <c r="AE136" i="71"/>
  <c r="AE124" i="71"/>
  <c r="AE140" i="71"/>
  <c r="AD154" i="71"/>
  <c r="AD156" i="71"/>
  <c r="AD158" i="71"/>
  <c r="AD160" i="71"/>
  <c r="AD170" i="71"/>
  <c r="AD172" i="71"/>
  <c r="AD174" i="71"/>
  <c r="AD176" i="71"/>
  <c r="AE260" i="71"/>
  <c r="AD189" i="71"/>
  <c r="AD191" i="71"/>
  <c r="AE194" i="71"/>
  <c r="AD219" i="71"/>
  <c r="AD221" i="71"/>
  <c r="AD223" i="71"/>
  <c r="AD225" i="71"/>
  <c r="AE236" i="71"/>
  <c r="AD240" i="71"/>
  <c r="AD244" i="71"/>
  <c r="AE252" i="71"/>
  <c r="AE276" i="71"/>
  <c r="AD278" i="71"/>
  <c r="AD313" i="71"/>
  <c r="AE327" i="71"/>
  <c r="AD329" i="71"/>
  <c r="AD336" i="71"/>
  <c r="AE341" i="71"/>
  <c r="AD357" i="71"/>
  <c r="AD377" i="71"/>
  <c r="AE380" i="71"/>
  <c r="AD384" i="71"/>
  <c r="AD386" i="71"/>
  <c r="AD390" i="71"/>
  <c r="AD392" i="71"/>
  <c r="AE399" i="71"/>
  <c r="AD405" i="71"/>
  <c r="AE417" i="71"/>
  <c r="AD421" i="71"/>
  <c r="AD425" i="71"/>
  <c r="AE430" i="71"/>
  <c r="AE434" i="71"/>
  <c r="AE438" i="71"/>
  <c r="AE443" i="71"/>
  <c r="AD447" i="71"/>
  <c r="AD453" i="71"/>
  <c r="AD472" i="71"/>
  <c r="AD478" i="71"/>
  <c r="AD480" i="71"/>
  <c r="AD482" i="71"/>
  <c r="AD499" i="71"/>
  <c r="AD511" i="71"/>
  <c r="AD513" i="71"/>
  <c r="AD515" i="71"/>
  <c r="AD529" i="71"/>
  <c r="AE410" i="71"/>
  <c r="AD538" i="71"/>
  <c r="AD544" i="71"/>
  <c r="AD546" i="71"/>
  <c r="AD555" i="71"/>
  <c r="AD561" i="71"/>
  <c r="AD565" i="71"/>
  <c r="AE586" i="71"/>
  <c r="AE594" i="71"/>
  <c r="AD596" i="71"/>
  <c r="AD600" i="71"/>
  <c r="AE629" i="71"/>
  <c r="AE640" i="71"/>
  <c r="AD655" i="71"/>
  <c r="AD674" i="71"/>
  <c r="AE693" i="71"/>
  <c r="AE700" i="71"/>
  <c r="AD702" i="71"/>
  <c r="AD704" i="71"/>
  <c r="AE709" i="71"/>
  <c r="AE625" i="71"/>
  <c r="AE731" i="71"/>
  <c r="AD735" i="71"/>
  <c r="AD763" i="71"/>
  <c r="AD767" i="71"/>
  <c r="AD699" i="71"/>
  <c r="AE780" i="71"/>
  <c r="AE782" i="71"/>
  <c r="AD784" i="71"/>
  <c r="AE795" i="71"/>
  <c r="AD808" i="71"/>
  <c r="AD810" i="71"/>
  <c r="AD799" i="71"/>
  <c r="AE814" i="71"/>
  <c r="AE816" i="71"/>
  <c r="AD843" i="71"/>
  <c r="AD771" i="71"/>
  <c r="AD773" i="71"/>
  <c r="AD792" i="71"/>
  <c r="AD807" i="71"/>
  <c r="AE822" i="71"/>
  <c r="AE824" i="71"/>
  <c r="AE826" i="71"/>
  <c r="AE828" i="71"/>
  <c r="AE777" i="71"/>
  <c r="AE781" i="71"/>
  <c r="AD15" i="71"/>
  <c r="AE16" i="71"/>
  <c r="AD31" i="71"/>
  <c r="AD39" i="71"/>
  <c r="AD44" i="71"/>
  <c r="AD33" i="71"/>
  <c r="AE49" i="71"/>
  <c r="AE52" i="71"/>
  <c r="AD61" i="71"/>
  <c r="AD67" i="71"/>
  <c r="AE68" i="71"/>
  <c r="AD339" i="71"/>
  <c r="AE76" i="71"/>
  <c r="AE83" i="71"/>
  <c r="AD88" i="71"/>
  <c r="AD91" i="71"/>
  <c r="AE93" i="71"/>
  <c r="AE102" i="71"/>
  <c r="AD104" i="71"/>
  <c r="AD107" i="71"/>
  <c r="AE109" i="71"/>
  <c r="AD112" i="71"/>
  <c r="AE114" i="71"/>
  <c r="AE116" i="71"/>
  <c r="AD118" i="71"/>
  <c r="AE125" i="71"/>
  <c r="AE131" i="71"/>
  <c r="AD135" i="71"/>
  <c r="AE146" i="71"/>
  <c r="AE148" i="71"/>
  <c r="AD150" i="71"/>
  <c r="AD152" i="71"/>
  <c r="AE157" i="71"/>
  <c r="AE163" i="71"/>
  <c r="AD167" i="71"/>
  <c r="AE178" i="71"/>
  <c r="AE246" i="71"/>
  <c r="AD185" i="71"/>
  <c r="AD187" i="71"/>
  <c r="AE190" i="71"/>
  <c r="AD194" i="71"/>
  <c r="AE197" i="71"/>
  <c r="AE204" i="71"/>
  <c r="AD208" i="71"/>
  <c r="AE210" i="71"/>
  <c r="AD214" i="71"/>
  <c r="AE227" i="71"/>
  <c r="AD231" i="71"/>
  <c r="AD233" i="71"/>
  <c r="AD236" i="71"/>
  <c r="AE238" i="71"/>
  <c r="AD242" i="71"/>
  <c r="AD254" i="71"/>
  <c r="AE256" i="71"/>
  <c r="AD362" i="71"/>
  <c r="AD476" i="71"/>
  <c r="AD5" i="71"/>
  <c r="AD4" i="71"/>
  <c r="AE7" i="71"/>
  <c r="AE11" i="71"/>
  <c r="AE26" i="71"/>
  <c r="AE181" i="71"/>
  <c r="AD36" i="71"/>
  <c r="AE37" i="71"/>
  <c r="AD42" i="71"/>
  <c r="AE53" i="71"/>
  <c r="AD56" i="71"/>
  <c r="AE58" i="71"/>
  <c r="AE59" i="71"/>
  <c r="AE70" i="71"/>
  <c r="AD75" i="71"/>
  <c r="AE78" i="71"/>
  <c r="AD84" i="71"/>
  <c r="AE95" i="71"/>
  <c r="AD101" i="71"/>
  <c r="AE111" i="71"/>
  <c r="AD115" i="71"/>
  <c r="AD218" i="71"/>
  <c r="AE126" i="71"/>
  <c r="AE128" i="71"/>
  <c r="AD130" i="71"/>
  <c r="AD132" i="71"/>
  <c r="AE137" i="71"/>
  <c r="AE143" i="71"/>
  <c r="AD147" i="71"/>
  <c r="AE158" i="71"/>
  <c r="AE160" i="71"/>
  <c r="AD162" i="71"/>
  <c r="AD164" i="71"/>
  <c r="AE169" i="71"/>
  <c r="AE175" i="71"/>
  <c r="AD179" i="71"/>
  <c r="AE193" i="71"/>
  <c r="AD199" i="71"/>
  <c r="AE127" i="71"/>
  <c r="AE202" i="71"/>
  <c r="AE207" i="71"/>
  <c r="AD211" i="71"/>
  <c r="AD213" i="71"/>
  <c r="AE216" i="71"/>
  <c r="AD220" i="71"/>
  <c r="AE222" i="71"/>
  <c r="AD226" i="71"/>
  <c r="AD239" i="71"/>
  <c r="AD241" i="71"/>
  <c r="AE244" i="71"/>
  <c r="AD675" i="71"/>
  <c r="AD258" i="71"/>
  <c r="AD263" i="71"/>
  <c r="AE302" i="71"/>
  <c r="AD311" i="71"/>
  <c r="AE409" i="71"/>
  <c r="AE652" i="71"/>
  <c r="AE741" i="71"/>
  <c r="AE22" i="71"/>
  <c r="AE4" i="71"/>
  <c r="AE17" i="71"/>
  <c r="AD24" i="71"/>
  <c r="AE35" i="71"/>
  <c r="AE36" i="71"/>
  <c r="AD41" i="71"/>
  <c r="AD47" i="71"/>
  <c r="AE55" i="71"/>
  <c r="AD74" i="71"/>
  <c r="AE75" i="71"/>
  <c r="AE84" i="71"/>
  <c r="AE94" i="71"/>
  <c r="AD96" i="71"/>
  <c r="AD99" i="71"/>
  <c r="AE101" i="71"/>
  <c r="AE115" i="71"/>
  <c r="AD119" i="71"/>
  <c r="AD128" i="71"/>
  <c r="AE130" i="71"/>
  <c r="AE132" i="71"/>
  <c r="AD134" i="71"/>
  <c r="AD136" i="71"/>
  <c r="AE141" i="71"/>
  <c r="AE147" i="71"/>
  <c r="AD151" i="71"/>
  <c r="AE162" i="71"/>
  <c r="AE164" i="71"/>
  <c r="AD166" i="71"/>
  <c r="AD168" i="71"/>
  <c r="AE173" i="71"/>
  <c r="AE179" i="71"/>
  <c r="AD184" i="71"/>
  <c r="AE199" i="71"/>
  <c r="AD202" i="71"/>
  <c r="AE211" i="71"/>
  <c r="AD215" i="71"/>
  <c r="AD217" i="71"/>
  <c r="AE220" i="71"/>
  <c r="AD224" i="71"/>
  <c r="AE226" i="71"/>
  <c r="AD230" i="71"/>
  <c r="AE239" i="71"/>
  <c r="AD243" i="71"/>
  <c r="AD245" i="71"/>
  <c r="AE463" i="71"/>
  <c r="AD252" i="71"/>
  <c r="AE255" i="71"/>
  <c r="AD452" i="71"/>
  <c r="AD775" i="71"/>
  <c r="AE23" i="71"/>
  <c r="AD16" i="71"/>
  <c r="AD45" i="71"/>
  <c r="AD49" i="71"/>
  <c r="AE50" i="71"/>
  <c r="AD62" i="71"/>
  <c r="AD68" i="71"/>
  <c r="AE69" i="71"/>
  <c r="AD73" i="71"/>
  <c r="AD76" i="71"/>
  <c r="AD81" i="71"/>
  <c r="AD83" i="71"/>
  <c r="AD85" i="71"/>
  <c r="AE86" i="71"/>
  <c r="AE87" i="71"/>
  <c r="AD93" i="71"/>
  <c r="AE72" i="71"/>
  <c r="AD109" i="71"/>
  <c r="AE48" i="71"/>
  <c r="AE112" i="71"/>
  <c r="AD114" i="71"/>
  <c r="AE121" i="71"/>
  <c r="AE65" i="71"/>
  <c r="AD131" i="71"/>
  <c r="AE142" i="71"/>
  <c r="AE144" i="71"/>
  <c r="AD146" i="71"/>
  <c r="AD148" i="71"/>
  <c r="AE153" i="71"/>
  <c r="AE159" i="71"/>
  <c r="AD163" i="71"/>
  <c r="AE174" i="71"/>
  <c r="AE176" i="71"/>
  <c r="AD178" i="71"/>
  <c r="AD246" i="71"/>
  <c r="AD183" i="71"/>
  <c r="AE186" i="71"/>
  <c r="AD190" i="71"/>
  <c r="AE192" i="71"/>
  <c r="AD195" i="71"/>
  <c r="AD197" i="71"/>
  <c r="AE201" i="71"/>
  <c r="AD204" i="71"/>
  <c r="AE280" i="71"/>
  <c r="AD210" i="71"/>
  <c r="AE223" i="71"/>
  <c r="AD227" i="71"/>
  <c r="AD229" i="71"/>
  <c r="AE232" i="71"/>
  <c r="AD238" i="71"/>
  <c r="AE249" i="71"/>
  <c r="AD251" i="71"/>
  <c r="AD256" i="71"/>
  <c r="AE268" i="71"/>
  <c r="AE270" i="71"/>
  <c r="AE505" i="71"/>
  <c r="AE354" i="71"/>
  <c r="AE392" i="71"/>
  <c r="AD433" i="71"/>
  <c r="AE603" i="71"/>
  <c r="AE653" i="71"/>
  <c r="AE742" i="71"/>
  <c r="AD341" i="71"/>
  <c r="AD353" i="71"/>
  <c r="AD408" i="71"/>
  <c r="AD455" i="71"/>
  <c r="AD545" i="71"/>
  <c r="AE712" i="71"/>
  <c r="AE753" i="71"/>
  <c r="AD790" i="71"/>
  <c r="AE291" i="71"/>
  <c r="AD293" i="71"/>
  <c r="AD304" i="71"/>
  <c r="AE309" i="71"/>
  <c r="AD198" i="71"/>
  <c r="AE336" i="71"/>
  <c r="AD343" i="71"/>
  <c r="AD355" i="71"/>
  <c r="AE360" i="71"/>
  <c r="AD372" i="71"/>
  <c r="AE375" i="71"/>
  <c r="AE378" i="71"/>
  <c r="AE393" i="71"/>
  <c r="AE402" i="71"/>
  <c r="AD250" i="71"/>
  <c r="AD440" i="71"/>
  <c r="AE441" i="71"/>
  <c r="AE772" i="71"/>
  <c r="AE481" i="71"/>
  <c r="AE492" i="71"/>
  <c r="AD494" i="71"/>
  <c r="AE501" i="71"/>
  <c r="AE503" i="71"/>
  <c r="AE519" i="71"/>
  <c r="AE524" i="71"/>
  <c r="AE529" i="71"/>
  <c r="AD542" i="71"/>
  <c r="AD549" i="71"/>
  <c r="AE563" i="71"/>
  <c r="AE565" i="71"/>
  <c r="AD598" i="71"/>
  <c r="AD617" i="71"/>
  <c r="AE624" i="71"/>
  <c r="AD627" i="71"/>
  <c r="AE630" i="71"/>
  <c r="AE632" i="71"/>
  <c r="AD634" i="71"/>
  <c r="AE647" i="71"/>
  <c r="AD664" i="71"/>
  <c r="AE667" i="71"/>
  <c r="AE674" i="71"/>
  <c r="AD692" i="71"/>
  <c r="AE702" i="71"/>
  <c r="AE752" i="71"/>
  <c r="AE778" i="71"/>
  <c r="AD801" i="71"/>
  <c r="AD803" i="71"/>
  <c r="AD805" i="71"/>
  <c r="AE264" i="71"/>
  <c r="AD273" i="71"/>
  <c r="AE285" i="71"/>
  <c r="AE304" i="71"/>
  <c r="AD316" i="71"/>
  <c r="AE319" i="71"/>
  <c r="AD321" i="71"/>
  <c r="AE198" i="71"/>
  <c r="AD328" i="71"/>
  <c r="AE338" i="71"/>
  <c r="AD340" i="71"/>
  <c r="AE343" i="71"/>
  <c r="AD352" i="71"/>
  <c r="AE355" i="71"/>
  <c r="AD367" i="71"/>
  <c r="AE372" i="71"/>
  <c r="AD380" i="71"/>
  <c r="AD385" i="71"/>
  <c r="AE390" i="71"/>
  <c r="AD397" i="71"/>
  <c r="AD404" i="71"/>
  <c r="AD407" i="71"/>
  <c r="AE250" i="71"/>
  <c r="AE412" i="71"/>
  <c r="AE419" i="71"/>
  <c r="AD424" i="71"/>
  <c r="AD485" i="71"/>
  <c r="AD503" i="71"/>
  <c r="AE369" i="71"/>
  <c r="AD507" i="71"/>
  <c r="AE538" i="71"/>
  <c r="AD603" i="71"/>
  <c r="AD630" i="71"/>
  <c r="AD637" i="71"/>
  <c r="AD676" i="71"/>
  <c r="AD726" i="71"/>
  <c r="AE785" i="71"/>
  <c r="AE808" i="71"/>
  <c r="AD308" i="71"/>
  <c r="AE313" i="71"/>
  <c r="AE323" i="71"/>
  <c r="AD325" i="71"/>
  <c r="AE330" i="71"/>
  <c r="AD450" i="71"/>
  <c r="AD335" i="71"/>
  <c r="AE347" i="71"/>
  <c r="AD359" i="71"/>
  <c r="AE364" i="71"/>
  <c r="AD376" i="71"/>
  <c r="AE382" i="71"/>
  <c r="AD394" i="71"/>
  <c r="AE428" i="71"/>
  <c r="AD430" i="71"/>
  <c r="AE437" i="71"/>
  <c r="AD439" i="71"/>
  <c r="AD442" i="71"/>
  <c r="AD449" i="71"/>
  <c r="AE458" i="71"/>
  <c r="AD467" i="71"/>
  <c r="AD469" i="71"/>
  <c r="AD487" i="71"/>
  <c r="AE489" i="71"/>
  <c r="AE498" i="71"/>
  <c r="AD500" i="71"/>
  <c r="AE509" i="71"/>
  <c r="AD526" i="71"/>
  <c r="AE539" i="71"/>
  <c r="AE542" i="71"/>
  <c r="AE562" i="71"/>
  <c r="AD564" i="71"/>
  <c r="AD566" i="71"/>
  <c r="AD591" i="71"/>
  <c r="AE593" i="71"/>
  <c r="AD595" i="71"/>
  <c r="AE600" i="71"/>
  <c r="AD614" i="71"/>
  <c r="AE648" i="71"/>
  <c r="AE650" i="71"/>
  <c r="AD669" i="71"/>
  <c r="AD673" i="71"/>
  <c r="AD534" i="71"/>
  <c r="AD677" i="71"/>
  <c r="AD689" i="71"/>
  <c r="AD708" i="71"/>
  <c r="AE720" i="71"/>
  <c r="AE732" i="71"/>
  <c r="AD734" i="71"/>
  <c r="AE763" i="71"/>
  <c r="AD770" i="71"/>
  <c r="AE784" i="71"/>
  <c r="AD800" i="71"/>
  <c r="AD305" i="71"/>
  <c r="AE308" i="71"/>
  <c r="AE328" i="71"/>
  <c r="AD349" i="71"/>
  <c r="AD356" i="71"/>
  <c r="AE359" i="71"/>
  <c r="AD389" i="71"/>
  <c r="AE394" i="71"/>
  <c r="AE401" i="71"/>
  <c r="AD416" i="71"/>
  <c r="AD418" i="71"/>
  <c r="AE421" i="71"/>
  <c r="AD423" i="71"/>
  <c r="AD432" i="71"/>
  <c r="AE442" i="71"/>
  <c r="AE449" i="71"/>
  <c r="AE460" i="71"/>
  <c r="AD462" i="71"/>
  <c r="AE469" i="71"/>
  <c r="AE471" i="71"/>
  <c r="AE482" i="71"/>
  <c r="AD517" i="71"/>
  <c r="AE521" i="71"/>
  <c r="AE523" i="71"/>
  <c r="AE526" i="71"/>
  <c r="AE555" i="71"/>
  <c r="AE574" i="71"/>
  <c r="AD581" i="71"/>
  <c r="AD583" i="71"/>
  <c r="AD588" i="71"/>
  <c r="AD590" i="71"/>
  <c r="AD607" i="71"/>
  <c r="AE825" i="71"/>
  <c r="AE657" i="71"/>
  <c r="AE661" i="71"/>
  <c r="AD682" i="71"/>
  <c r="AD684" i="71"/>
  <c r="AD694" i="71"/>
  <c r="AD625" i="71"/>
  <c r="AD736" i="71"/>
  <c r="AE744" i="71"/>
  <c r="AD746" i="71"/>
  <c r="AD748" i="71"/>
  <c r="AD753" i="71"/>
  <c r="AD760" i="71"/>
  <c r="AE770" i="71"/>
  <c r="AE818" i="71"/>
  <c r="AD259" i="71"/>
  <c r="AE265" i="71"/>
  <c r="AD279" i="71"/>
  <c r="AD281" i="71"/>
  <c r="AE297" i="71"/>
  <c r="AD312" i="71"/>
  <c r="AE317" i="71"/>
  <c r="AD322" i="71"/>
  <c r="AE450" i="71"/>
  <c r="AE206" i="71"/>
  <c r="AD348" i="71"/>
  <c r="AE351" i="71"/>
  <c r="AD363" i="71"/>
  <c r="AE368" i="71"/>
  <c r="AD373" i="71"/>
  <c r="AD381" i="71"/>
  <c r="AE386" i="71"/>
  <c r="AD400" i="71"/>
  <c r="AE405" i="71"/>
  <c r="AD415" i="71"/>
  <c r="AE425" i="71"/>
  <c r="AD427" i="71"/>
  <c r="AD436" i="71"/>
  <c r="AE446" i="71"/>
  <c r="AE453" i="71"/>
  <c r="AE455" i="71"/>
  <c r="AE477" i="71"/>
  <c r="AE486" i="71"/>
  <c r="AE488" i="71"/>
  <c r="AD490" i="71"/>
  <c r="AD497" i="71"/>
  <c r="AE545" i="71"/>
  <c r="AD547" i="71"/>
  <c r="AE559" i="71"/>
  <c r="AD585" i="71"/>
  <c r="AD592" i="71"/>
  <c r="AE613" i="71"/>
  <c r="AE635" i="71"/>
  <c r="AD642" i="71"/>
  <c r="AE656" i="71"/>
  <c r="AD672" i="71"/>
  <c r="AD731" i="71"/>
  <c r="AD738" i="71"/>
  <c r="AD785" i="71"/>
  <c r="AE790" i="71"/>
  <c r="AE792" i="71"/>
  <c r="AD804" i="71"/>
  <c r="AD375" i="71"/>
  <c r="AE379" i="71"/>
  <c r="AE381" i="71"/>
  <c r="AD388" i="71"/>
  <c r="AD393" i="71"/>
  <c r="AE398" i="71"/>
  <c r="AD411" i="71"/>
  <c r="AE414" i="71"/>
  <c r="AE424" i="71"/>
  <c r="AD426" i="71"/>
  <c r="AE461" i="71"/>
  <c r="AE470" i="71"/>
  <c r="AE472" i="71"/>
  <c r="AD474" i="71"/>
  <c r="AD481" i="71"/>
  <c r="AE490" i="71"/>
  <c r="AE497" i="71"/>
  <c r="AE517" i="71"/>
  <c r="AD523" i="71"/>
  <c r="AD532" i="71"/>
  <c r="AE548" i="71"/>
  <c r="AE551" i="71"/>
  <c r="AD556" i="71"/>
  <c r="AD563" i="71"/>
  <c r="AD572" i="71"/>
  <c r="AD580" i="71"/>
  <c r="AE585" i="71"/>
  <c r="AE592" i="71"/>
  <c r="AE599" i="71"/>
  <c r="AD628" i="71"/>
  <c r="AE636" i="71"/>
  <c r="AD638" i="71"/>
  <c r="AE679" i="71"/>
  <c r="AE682" i="71"/>
  <c r="AD687" i="71"/>
  <c r="AD691" i="71"/>
  <c r="AE694" i="71"/>
  <c r="AE696" i="71"/>
  <c r="AE706" i="71"/>
  <c r="AE721" i="71"/>
  <c r="AD733" i="71"/>
  <c r="AD756" i="71"/>
  <c r="AE764" i="71"/>
  <c r="AD766" i="71"/>
  <c r="AE807" i="71"/>
  <c r="AE810" i="71"/>
  <c r="AE812" i="71"/>
  <c r="AE817" i="71"/>
  <c r="AD822" i="71"/>
  <c r="AE433" i="71"/>
  <c r="AD435" i="71"/>
  <c r="AE440" i="71"/>
  <c r="AD443" i="71"/>
  <c r="AD445" i="71"/>
  <c r="AE452" i="71"/>
  <c r="AD454" i="71"/>
  <c r="AD459" i="71"/>
  <c r="AD461" i="71"/>
  <c r="AE468" i="71"/>
  <c r="AD470" i="71"/>
  <c r="AD475" i="71"/>
  <c r="AD477" i="71"/>
  <c r="AE484" i="71"/>
  <c r="AD486" i="71"/>
  <c r="AD491" i="71"/>
  <c r="AD493" i="71"/>
  <c r="AE500" i="71"/>
  <c r="AD502" i="71"/>
  <c r="AD509" i="71"/>
  <c r="AE512" i="71"/>
  <c r="AD516" i="71"/>
  <c r="AE530" i="71"/>
  <c r="AE532" i="71"/>
  <c r="AE549" i="71"/>
  <c r="AD551" i="71"/>
  <c r="AD553" i="71"/>
  <c r="AD558" i="71"/>
  <c r="AD601" i="71"/>
  <c r="AE606" i="71"/>
  <c r="AD608" i="71"/>
  <c r="AE609" i="71"/>
  <c r="AD613" i="71"/>
  <c r="AD623" i="71"/>
  <c r="AD631" i="71"/>
  <c r="AD633" i="71"/>
  <c r="AE637" i="71"/>
  <c r="AE651" i="71"/>
  <c r="AD663" i="71"/>
  <c r="AE669" i="71"/>
  <c r="AE683" i="71"/>
  <c r="AD695" i="71"/>
  <c r="AE701" i="71"/>
  <c r="AE715" i="71"/>
  <c r="AD727" i="71"/>
  <c r="AE733" i="71"/>
  <c r="AE747" i="71"/>
  <c r="AD759" i="71"/>
  <c r="AE765" i="71"/>
  <c r="AE779" i="71"/>
  <c r="AD791" i="71"/>
  <c r="AE797" i="71"/>
  <c r="AE811" i="71"/>
  <c r="AD823" i="71"/>
  <c r="AD864" i="71"/>
  <c r="AD820" i="71"/>
  <c r="AE823" i="71"/>
  <c r="AE724" i="71"/>
  <c r="AE830" i="71"/>
  <c r="AE832" i="71"/>
  <c r="AE834" i="71"/>
  <c r="AD845" i="71"/>
  <c r="AD847" i="71"/>
  <c r="AD863" i="71"/>
  <c r="AD865" i="71"/>
  <c r="AE836" i="71"/>
  <c r="AD838" i="71"/>
  <c r="AD840" i="71"/>
  <c r="AE847" i="71"/>
  <c r="AE849" i="71"/>
  <c r="AD854" i="71"/>
  <c r="AD856" i="71"/>
  <c r="AD858" i="71"/>
  <c r="AE838" i="71"/>
  <c r="AE840" i="71"/>
  <c r="AD844" i="71"/>
  <c r="AE856" i="71"/>
  <c r="AD860" i="71"/>
  <c r="AE867" i="71"/>
  <c r="AE860" i="71"/>
  <c r="AD180" i="71"/>
  <c r="AD505" i="71"/>
  <c r="AE288" i="71"/>
  <c r="AE300" i="71"/>
  <c r="AD396" i="71"/>
  <c r="AE528" i="71"/>
  <c r="AD653" i="71"/>
  <c r="AD665" i="71"/>
  <c r="AD685" i="71"/>
  <c r="AD697" i="71"/>
  <c r="AD717" i="71"/>
  <c r="AD729" i="71"/>
  <c r="AD749" i="71"/>
  <c r="AD761" i="71"/>
  <c r="AD781" i="71"/>
  <c r="AD793" i="71"/>
  <c r="AD813" i="71"/>
  <c r="AD835" i="71"/>
  <c r="AE513" i="71"/>
  <c r="AD521" i="71"/>
  <c r="AD537" i="71"/>
  <c r="AE540" i="71"/>
  <c r="AD552" i="71"/>
  <c r="AD559" i="71"/>
  <c r="AE588" i="71"/>
  <c r="AE595" i="71"/>
  <c r="AE620" i="71"/>
  <c r="AD640" i="71"/>
  <c r="AD829" i="71"/>
  <c r="AD836" i="71"/>
  <c r="AD541" i="71"/>
  <c r="AD573" i="71"/>
  <c r="AD639" i="71"/>
  <c r="AE644" i="71"/>
  <c r="AD647" i="71"/>
  <c r="AD525" i="71"/>
  <c r="AD533" i="71"/>
  <c r="AE536" i="71"/>
  <c r="AD626" i="71"/>
  <c r="AD651" i="71"/>
  <c r="AD658" i="71"/>
  <c r="AD683" i="71"/>
  <c r="AD690" i="71"/>
  <c r="AD715" i="71"/>
  <c r="AD722" i="71"/>
  <c r="AD747" i="71"/>
  <c r="AD754" i="71"/>
  <c r="AD779" i="71"/>
  <c r="AD786" i="71"/>
  <c r="AD811" i="71"/>
  <c r="AD818" i="71"/>
  <c r="AE572" i="71"/>
  <c r="AD605" i="71"/>
  <c r="AE639" i="71"/>
  <c r="AE671" i="71"/>
  <c r="AE703" i="71"/>
  <c r="AE735" i="71"/>
  <c r="AE767" i="71"/>
  <c r="AE799" i="71"/>
  <c r="AE564" i="71"/>
  <c r="AD597" i="71"/>
  <c r="AE631" i="71"/>
  <c r="AE663" i="71"/>
  <c r="AE695" i="71"/>
  <c r="AE727" i="71"/>
  <c r="AE759" i="71"/>
  <c r="AE791" i="71"/>
  <c r="AE560" i="71"/>
  <c r="AD593" i="71"/>
  <c r="AE627" i="71"/>
  <c r="AE659" i="71"/>
  <c r="AE691" i="71"/>
  <c r="AE723" i="71"/>
  <c r="AE755" i="71"/>
  <c r="AE787" i="71"/>
  <c r="AE819" i="71"/>
  <c r="AE556" i="71"/>
  <c r="AD589" i="71"/>
  <c r="AD621" i="71"/>
  <c r="AE655" i="71"/>
  <c r="AE687" i="71"/>
  <c r="AE719" i="71"/>
  <c r="AE751" i="71"/>
  <c r="AE783" i="71"/>
  <c r="AE815" i="71"/>
  <c r="AE544" i="71"/>
  <c r="AD577" i="71"/>
  <c r="AD609" i="71"/>
  <c r="AE643" i="71"/>
  <c r="AE534" i="71"/>
  <c r="AE707" i="71"/>
  <c r="AE739" i="71"/>
  <c r="AE771" i="71"/>
  <c r="AE803" i="71"/>
  <c r="AD770" i="58"/>
  <c r="AD144" i="58"/>
  <c r="AE690" i="58"/>
  <c r="AE655" i="58"/>
  <c r="AE845" i="58"/>
  <c r="AE184" i="58"/>
  <c r="AE247" i="58"/>
  <c r="AE143" i="58"/>
  <c r="AE189" i="58"/>
  <c r="AD707" i="58"/>
  <c r="AD697" i="58"/>
  <c r="AD275" i="58"/>
  <c r="AD665" i="58"/>
  <c r="AD282" i="58"/>
  <c r="AD61" i="58"/>
  <c r="AD130" i="58"/>
  <c r="AD849" i="58"/>
  <c r="AD346" i="58"/>
  <c r="AD845" i="58"/>
  <c r="AE301" i="58"/>
  <c r="AE687" i="58"/>
  <c r="AE681" i="58"/>
  <c r="AE672" i="58"/>
  <c r="AE822" i="58"/>
  <c r="AD21" i="58"/>
  <c r="AD819" i="58"/>
  <c r="AD57" i="58"/>
  <c r="AD263" i="58"/>
  <c r="AD210" i="58"/>
  <c r="AD814" i="58"/>
  <c r="AD809" i="58"/>
  <c r="AD807" i="58"/>
  <c r="AD804" i="58"/>
  <c r="AD260" i="58"/>
  <c r="AD798" i="58"/>
  <c r="AD796" i="58"/>
  <c r="AD36" i="58"/>
  <c r="AD780" i="58"/>
  <c r="AE735" i="58"/>
  <c r="AE11" i="58"/>
  <c r="AE728" i="58"/>
  <c r="AE716" i="58"/>
  <c r="AE710" i="58"/>
  <c r="AE5" i="58"/>
  <c r="AE709" i="58"/>
  <c r="AE707" i="58"/>
  <c r="AE704" i="58"/>
  <c r="AE385" i="58"/>
  <c r="AE701" i="58"/>
  <c r="AE700" i="58"/>
  <c r="AD692" i="58"/>
  <c r="AD406" i="58"/>
  <c r="AD169" i="58"/>
  <c r="AE883" i="58"/>
  <c r="AE406" i="58"/>
  <c r="AE708" i="58"/>
  <c r="AE695" i="58"/>
  <c r="AE693" i="58"/>
  <c r="AD767" i="58"/>
  <c r="AD750" i="58"/>
  <c r="AD748" i="58"/>
  <c r="AE102" i="58"/>
  <c r="AE62" i="58"/>
  <c r="AE860" i="58"/>
  <c r="AE65" i="58"/>
  <c r="AE135" i="58"/>
  <c r="AE130" i="58"/>
  <c r="AE403" i="58"/>
  <c r="AE627" i="58"/>
  <c r="AE623" i="58"/>
  <c r="AE619" i="58"/>
  <c r="AE615" i="58"/>
  <c r="AE611" i="58"/>
  <c r="AE221" i="58"/>
  <c r="AD350" i="58"/>
  <c r="AD661" i="58"/>
  <c r="AD660" i="58"/>
  <c r="AD658" i="58"/>
  <c r="AD293" i="58"/>
  <c r="AD255" i="58"/>
  <c r="AD196" i="58"/>
  <c r="AD652" i="58"/>
  <c r="AD650" i="58"/>
  <c r="AD648" i="58"/>
  <c r="AD646" i="58"/>
  <c r="AD409" i="58"/>
  <c r="AD641" i="58"/>
  <c r="AD634" i="58"/>
  <c r="AD629" i="58"/>
  <c r="AD85" i="58"/>
  <c r="AD191" i="58"/>
  <c r="AD621" i="58"/>
  <c r="AD619" i="58"/>
  <c r="AD617" i="58"/>
  <c r="AD311" i="58"/>
  <c r="AD229" i="58"/>
  <c r="AD744" i="58"/>
  <c r="AD737" i="58"/>
  <c r="AD214" i="58"/>
  <c r="AD11" i="58"/>
  <c r="AD730" i="58"/>
  <c r="AD315" i="58"/>
  <c r="AD334" i="58"/>
  <c r="AD843" i="58"/>
  <c r="AD836" i="58"/>
  <c r="AD834" i="58"/>
  <c r="AD114" i="58"/>
  <c r="AD143" i="58"/>
  <c r="AD825" i="58"/>
  <c r="AD189" i="58"/>
  <c r="AE376" i="58"/>
  <c r="AE820" i="58"/>
  <c r="AE818" i="58"/>
  <c r="AE817" i="58"/>
  <c r="AD41" i="58"/>
  <c r="AD376" i="58"/>
  <c r="AD44" i="58"/>
  <c r="AD178" i="58"/>
  <c r="AD386" i="58"/>
  <c r="AD808" i="58"/>
  <c r="AD803" i="58"/>
  <c r="AD360" i="58"/>
  <c r="AD884" i="58"/>
  <c r="AD786" i="58"/>
  <c r="AE766" i="58"/>
  <c r="AE763" i="58"/>
  <c r="AE71" i="58"/>
  <c r="AE755" i="58"/>
  <c r="AE27" i="58"/>
  <c r="AE753" i="58"/>
  <c r="AE9" i="58"/>
  <c r="AE379" i="58"/>
  <c r="AE747" i="58"/>
  <c r="AE745" i="58"/>
  <c r="AE164" i="58"/>
  <c r="AE742" i="58"/>
  <c r="AE882" i="58"/>
  <c r="AE732" i="58"/>
  <c r="AE265" i="58"/>
  <c r="AE303" i="58"/>
  <c r="AE876" i="58"/>
  <c r="AE871" i="58"/>
  <c r="AE160" i="58"/>
  <c r="AE869" i="58"/>
  <c r="AE299" i="58"/>
  <c r="AE863" i="58"/>
  <c r="AE841" i="58"/>
  <c r="AE159" i="58"/>
  <c r="AD768" i="58"/>
  <c r="AD753" i="58"/>
  <c r="AD751" i="58"/>
  <c r="AD9" i="58"/>
  <c r="AD749" i="58"/>
  <c r="AD371" i="58"/>
  <c r="AD365" i="58"/>
  <c r="AD880" i="58"/>
  <c r="AD879" i="58"/>
  <c r="AD303" i="58"/>
  <c r="AD134" i="58"/>
  <c r="AD871" i="58"/>
  <c r="AD160" i="58"/>
  <c r="AD245" i="58"/>
  <c r="AD851" i="58"/>
  <c r="AD369" i="58"/>
  <c r="AD110" i="58"/>
  <c r="AD844" i="58"/>
  <c r="AD842" i="58"/>
  <c r="AE816" i="58"/>
  <c r="AE814" i="58"/>
  <c r="AE813" i="58"/>
  <c r="AE798" i="58"/>
  <c r="AE796" i="58"/>
  <c r="AE36" i="58"/>
  <c r="AE789" i="58"/>
  <c r="AD775" i="58"/>
  <c r="AE750" i="58"/>
  <c r="AE288" i="58"/>
  <c r="AE315" i="58"/>
  <c r="AE624" i="58"/>
  <c r="AE604" i="58"/>
  <c r="AD244" i="58"/>
  <c r="AD685" i="58"/>
  <c r="AD43" i="58"/>
  <c r="AD258" i="58"/>
  <c r="AD352" i="58"/>
  <c r="AD654" i="58"/>
  <c r="AD651" i="58"/>
  <c r="AD649" i="58"/>
  <c r="AD630" i="58"/>
  <c r="AD624" i="58"/>
  <c r="AD620" i="58"/>
  <c r="AD614" i="58"/>
  <c r="AD174" i="58"/>
  <c r="AD609" i="58"/>
  <c r="AD608" i="58"/>
  <c r="AD332" i="58"/>
  <c r="AD868" i="58"/>
  <c r="AE296" i="58"/>
  <c r="AD813" i="58"/>
  <c r="AD795" i="58"/>
  <c r="AD193" i="58"/>
  <c r="AE781" i="58"/>
  <c r="AE854" i="58"/>
  <c r="AE852" i="58"/>
  <c r="AE675" i="58"/>
  <c r="AE673" i="58"/>
  <c r="AE668" i="58"/>
  <c r="AE667" i="58"/>
  <c r="AE629" i="58"/>
  <c r="AE600" i="58"/>
  <c r="AE590" i="58"/>
  <c r="AD790" i="58"/>
  <c r="AD718" i="58"/>
  <c r="AD5" i="58"/>
  <c r="AD289" i="58"/>
  <c r="AE82" i="58"/>
  <c r="AE182" i="58"/>
  <c r="AE857" i="58"/>
  <c r="AE254" i="58"/>
  <c r="AE849" i="58"/>
  <c r="AE346" i="58"/>
  <c r="AD838" i="58"/>
  <c r="AE806" i="58"/>
  <c r="AE805" i="58"/>
  <c r="AE884" i="58"/>
  <c r="AE60" i="58"/>
  <c r="AE784" i="58"/>
  <c r="AE782" i="58"/>
  <c r="AE8" i="58"/>
  <c r="AE348" i="58"/>
  <c r="AD180" i="58"/>
  <c r="AD758" i="58"/>
  <c r="AD743" i="58"/>
  <c r="AD741" i="58"/>
  <c r="AD283" i="58"/>
  <c r="AE47" i="58"/>
  <c r="AE721" i="58"/>
  <c r="AE717" i="58"/>
  <c r="AD400" i="58"/>
  <c r="AE702" i="58"/>
  <c r="AE22" i="58"/>
  <c r="AD296" i="58"/>
  <c r="AD694" i="58"/>
  <c r="AE692" i="58"/>
  <c r="AE688" i="58"/>
  <c r="AE686" i="58"/>
  <c r="AD859" i="58"/>
  <c r="AE853" i="58"/>
  <c r="AE208" i="58"/>
  <c r="AE840" i="58"/>
  <c r="AD778" i="58"/>
  <c r="AD777" i="58"/>
  <c r="AD8" i="58"/>
  <c r="AD348" i="58"/>
  <c r="AD773" i="58"/>
  <c r="AD772" i="58"/>
  <c r="AD771" i="58"/>
  <c r="AE769" i="58"/>
  <c r="AE762" i="58"/>
  <c r="AE760" i="58"/>
  <c r="AE180" i="58"/>
  <c r="AE754" i="58"/>
  <c r="AE75" i="58"/>
  <c r="AE748" i="58"/>
  <c r="AE227" i="58"/>
  <c r="AE741" i="58"/>
  <c r="AE737" i="58"/>
  <c r="AE736" i="58"/>
  <c r="AD725" i="58"/>
  <c r="AE712" i="58"/>
  <c r="AE389" i="58"/>
  <c r="AD708" i="58"/>
  <c r="AD703" i="58"/>
  <c r="AD688" i="58"/>
  <c r="AD358" i="58"/>
  <c r="AD686" i="58"/>
  <c r="AD684" i="58"/>
  <c r="AD682" i="58"/>
  <c r="AD678" i="58"/>
  <c r="AD51" i="58"/>
  <c r="AD676" i="58"/>
  <c r="AD675" i="58"/>
  <c r="AD673" i="58"/>
  <c r="AE255" i="58"/>
  <c r="AE652" i="58"/>
  <c r="AE648" i="58"/>
  <c r="AE409" i="58"/>
  <c r="AE643" i="58"/>
  <c r="AE640" i="58"/>
  <c r="AE638" i="58"/>
  <c r="AD329" i="58"/>
  <c r="AD600" i="58"/>
  <c r="AD267" i="58"/>
  <c r="AE832" i="58"/>
  <c r="AE46" i="58"/>
  <c r="AE88" i="58"/>
  <c r="AE711" i="58"/>
  <c r="AD301" i="58"/>
  <c r="AE105" i="58"/>
  <c r="AE657" i="58"/>
  <c r="AE321" i="58"/>
  <c r="AE106" i="58"/>
  <c r="AE61" i="58"/>
  <c r="AE207" i="58"/>
  <c r="AE851" i="58"/>
  <c r="AE369" i="58"/>
  <c r="AE77" i="58"/>
  <c r="AE847" i="58"/>
  <c r="AD835" i="58"/>
  <c r="AD277" i="58"/>
  <c r="AD823" i="58"/>
  <c r="AE819" i="58"/>
  <c r="AE802" i="58"/>
  <c r="AE800" i="58"/>
  <c r="AE783" i="58"/>
  <c r="AE779" i="58"/>
  <c r="AE363" i="58"/>
  <c r="AE237" i="58"/>
  <c r="AE80" i="58"/>
  <c r="AD763" i="58"/>
  <c r="AD361" i="58"/>
  <c r="AD164" i="58"/>
  <c r="AD742" i="58"/>
  <c r="AD738" i="58"/>
  <c r="AE344" i="58"/>
  <c r="AE722" i="58"/>
  <c r="AE720" i="58"/>
  <c r="AE697" i="58"/>
  <c r="AE258" i="58"/>
  <c r="AE669" i="58"/>
  <c r="AE188" i="58"/>
  <c r="AE616" i="58"/>
  <c r="AE612" i="58"/>
  <c r="AE610" i="58"/>
  <c r="AE608" i="58"/>
  <c r="AE599" i="58"/>
  <c r="AE596" i="58"/>
  <c r="AE594" i="58"/>
  <c r="AE866" i="58"/>
  <c r="AE589" i="58"/>
  <c r="AE653" i="58"/>
  <c r="AE276" i="58"/>
  <c r="AD589" i="58"/>
  <c r="AD615" i="58"/>
  <c r="AD82" i="58"/>
  <c r="AD182" i="58"/>
  <c r="AE874" i="58"/>
  <c r="AE372" i="58"/>
  <c r="AD872" i="58"/>
  <c r="AD865" i="58"/>
  <c r="AD812" i="58"/>
  <c r="AE801" i="58"/>
  <c r="AE799" i="58"/>
  <c r="AD797" i="58"/>
  <c r="AD793" i="58"/>
  <c r="AE248" i="58"/>
  <c r="AE785" i="58"/>
  <c r="AE778" i="58"/>
  <c r="AD80" i="58"/>
  <c r="AE774" i="58"/>
  <c r="AD271" i="58"/>
  <c r="AD107" i="58"/>
  <c r="AD762" i="58"/>
  <c r="AD760" i="58"/>
  <c r="AD757" i="58"/>
  <c r="AD754" i="58"/>
  <c r="AD75" i="58"/>
  <c r="AD752" i="58"/>
  <c r="AE746" i="58"/>
  <c r="AE734" i="58"/>
  <c r="AD209" i="58"/>
  <c r="AE359" i="58"/>
  <c r="AE407" i="58"/>
  <c r="AD712" i="58"/>
  <c r="AE126" i="58"/>
  <c r="AD704" i="58"/>
  <c r="AD385" i="58"/>
  <c r="AD701" i="58"/>
  <c r="AD700" i="58"/>
  <c r="AD698" i="58"/>
  <c r="AE689" i="58"/>
  <c r="AD668" i="58"/>
  <c r="AD623" i="58"/>
  <c r="AD115" i="58"/>
  <c r="AE94" i="58"/>
  <c r="AD857" i="58"/>
  <c r="AD355" i="58"/>
  <c r="AD206" i="58"/>
  <c r="AE144" i="58"/>
  <c r="AD846" i="58"/>
  <c r="AE843" i="58"/>
  <c r="AE838" i="58"/>
  <c r="AD832" i="58"/>
  <c r="AD46" i="58"/>
  <c r="AD830" i="58"/>
  <c r="AD828" i="58"/>
  <c r="AD827" i="58"/>
  <c r="AD826" i="58"/>
  <c r="AE21" i="58"/>
  <c r="AE821" i="58"/>
  <c r="AE263" i="58"/>
  <c r="AD308" i="58"/>
  <c r="AE811" i="58"/>
  <c r="AE240" i="58"/>
  <c r="AE793" i="58"/>
  <c r="AE791" i="58"/>
  <c r="AD248" i="58"/>
  <c r="AD331" i="58"/>
  <c r="AD785" i="58"/>
  <c r="AD212" i="58"/>
  <c r="AD783" i="58"/>
  <c r="AD774" i="58"/>
  <c r="AE271" i="58"/>
  <c r="AE761" i="58"/>
  <c r="AE759" i="58"/>
  <c r="AD746" i="58"/>
  <c r="AE192" i="58"/>
  <c r="AD47" i="58"/>
  <c r="AD359" i="58"/>
  <c r="AD407" i="58"/>
  <c r="AD689" i="58"/>
  <c r="AE630" i="58"/>
  <c r="AD106" i="58"/>
  <c r="AD875" i="58"/>
  <c r="AD207" i="58"/>
  <c r="AE298" i="58"/>
  <c r="AD831" i="58"/>
  <c r="AD377" i="58"/>
  <c r="AD177" i="58"/>
  <c r="AE323" i="58"/>
  <c r="AE795" i="58"/>
  <c r="AE794" i="58"/>
  <c r="AE873" i="58"/>
  <c r="AD76" i="58"/>
  <c r="AD860" i="58"/>
  <c r="AE858" i="58"/>
  <c r="AE856" i="58"/>
  <c r="AE140" i="58"/>
  <c r="AD837" i="58"/>
  <c r="AE836" i="58"/>
  <c r="AE834" i="58"/>
  <c r="AE833" i="58"/>
  <c r="AE825" i="58"/>
  <c r="AE177" i="58"/>
  <c r="AD822" i="58"/>
  <c r="AE815" i="58"/>
  <c r="AE807" i="58"/>
  <c r="AE250" i="58"/>
  <c r="AE786" i="58"/>
  <c r="AE149" i="58"/>
  <c r="AD764" i="58"/>
  <c r="AE733" i="58"/>
  <c r="AD724" i="58"/>
  <c r="AE718" i="58"/>
  <c r="AD716" i="58"/>
  <c r="AD715" i="58"/>
  <c r="AD713" i="58"/>
  <c r="AD706" i="58"/>
  <c r="AD316" i="58"/>
  <c r="AE696" i="58"/>
  <c r="AD695" i="58"/>
  <c r="AE186" i="58"/>
  <c r="AE51" i="58"/>
  <c r="AD242" i="58"/>
  <c r="AE664" i="58"/>
  <c r="AE662" i="58"/>
  <c r="AD659" i="58"/>
  <c r="AE30" i="58"/>
  <c r="AD636" i="58"/>
  <c r="AE634" i="58"/>
  <c r="AD135" i="58"/>
  <c r="AD867" i="58"/>
  <c r="AE349" i="58"/>
  <c r="AD254" i="58"/>
  <c r="AE757" i="58"/>
  <c r="AE29" i="58"/>
  <c r="AE740" i="58"/>
  <c r="AD735" i="58"/>
  <c r="AD728" i="58"/>
  <c r="AE209" i="58"/>
  <c r="AE400" i="58"/>
  <c r="AE16" i="58"/>
  <c r="AE31" i="58"/>
  <c r="AD671" i="58"/>
  <c r="AE670" i="58"/>
  <c r="AD662" i="58"/>
  <c r="AE656" i="58"/>
  <c r="AE654" i="58"/>
  <c r="AD30" i="58"/>
  <c r="AD647" i="58"/>
  <c r="AE631" i="58"/>
  <c r="AE621" i="58"/>
  <c r="AE294" i="58"/>
  <c r="AD127" i="58"/>
  <c r="AE620" i="58"/>
  <c r="AD605" i="58"/>
  <c r="AE602" i="58"/>
  <c r="AE314" i="58"/>
  <c r="AE593" i="58"/>
  <c r="AE591" i="58"/>
  <c r="AD683" i="58"/>
  <c r="AE680" i="58"/>
  <c r="AD672" i="58"/>
  <c r="AE665" i="58"/>
  <c r="AE34" i="58"/>
  <c r="AD642" i="58"/>
  <c r="AD205" i="58"/>
  <c r="AE639" i="58"/>
  <c r="AD403" i="58"/>
  <c r="AD631" i="58"/>
  <c r="AD321" i="58"/>
  <c r="AE879" i="58"/>
  <c r="AD372" i="58"/>
  <c r="AE872" i="58"/>
  <c r="AD65" i="58"/>
  <c r="AD62" i="58"/>
  <c r="AD23" i="58"/>
  <c r="AE355" i="58"/>
  <c r="AE206" i="58"/>
  <c r="AD848" i="58"/>
  <c r="AD841" i="58"/>
  <c r="AD839" i="58"/>
  <c r="AE835" i="58"/>
  <c r="AE828" i="58"/>
  <c r="AE824" i="58"/>
  <c r="AE823" i="58"/>
  <c r="AD313" i="58"/>
  <c r="AD197" i="58"/>
  <c r="AE812" i="58"/>
  <c r="AE810" i="58"/>
  <c r="AD806" i="58"/>
  <c r="AE797" i="58"/>
  <c r="AD792" i="58"/>
  <c r="AE790" i="58"/>
  <c r="AE787" i="58"/>
  <c r="AD149" i="58"/>
  <c r="AD784" i="58"/>
  <c r="AE256" i="58"/>
  <c r="AE772" i="58"/>
  <c r="AE771" i="58"/>
  <c r="AD769" i="58"/>
  <c r="AE767" i="58"/>
  <c r="AD755" i="58"/>
  <c r="AD192" i="58"/>
  <c r="AD227" i="58"/>
  <c r="AE404" i="58"/>
  <c r="AD300" i="58"/>
  <c r="AD734" i="58"/>
  <c r="AE724" i="58"/>
  <c r="AE49" i="58"/>
  <c r="AD723" i="58"/>
  <c r="AD722" i="58"/>
  <c r="AE706" i="58"/>
  <c r="AE705" i="58"/>
  <c r="AE703" i="58"/>
  <c r="AE316" i="58"/>
  <c r="AE682" i="58"/>
  <c r="AE677" i="58"/>
  <c r="AE326" i="58"/>
  <c r="AE661" i="58"/>
  <c r="AE660" i="58"/>
  <c r="AE658" i="58"/>
  <c r="AD633" i="58"/>
  <c r="AE632" i="58"/>
  <c r="AD188" i="58"/>
  <c r="AD616" i="58"/>
  <c r="AD597" i="58"/>
  <c r="AD314" i="58"/>
  <c r="AD595" i="58"/>
  <c r="AD593" i="58"/>
  <c r="AD280" i="58"/>
  <c r="AD590" i="58"/>
  <c r="AD603" i="58"/>
  <c r="AD599" i="58"/>
  <c r="AD596" i="58"/>
  <c r="AD594" i="58"/>
  <c r="AD866" i="58"/>
  <c r="AE311" i="58"/>
  <c r="AD604" i="58"/>
  <c r="AE601" i="58"/>
  <c r="AD221" i="58"/>
  <c r="AE229" i="58"/>
  <c r="AD102" i="58"/>
  <c r="AE885" i="58"/>
  <c r="AD883" i="58"/>
  <c r="AE365" i="58"/>
  <c r="AD870" i="58"/>
  <c r="AE23" i="58"/>
  <c r="AD235" i="58"/>
  <c r="AE878" i="58"/>
  <c r="AD885" i="58"/>
  <c r="AE282" i="58"/>
  <c r="AD863" i="58"/>
  <c r="AE334" i="58"/>
  <c r="AD265" i="58"/>
  <c r="AE880" i="58"/>
  <c r="AE76" i="58"/>
  <c r="AD876" i="58"/>
  <c r="AE875" i="58"/>
  <c r="AD878" i="58"/>
  <c r="AE870" i="58"/>
  <c r="AD869" i="58"/>
  <c r="AE867" i="58"/>
  <c r="AD856" i="58"/>
  <c r="AE850" i="58"/>
  <c r="AD77" i="58"/>
  <c r="AE267" i="58"/>
  <c r="AD840" i="58"/>
  <c r="AD247" i="58"/>
  <c r="AD829" i="58"/>
  <c r="AE886" i="58"/>
  <c r="AD818" i="58"/>
  <c r="AE308" i="58"/>
  <c r="AE223" i="58"/>
  <c r="AD237" i="58"/>
  <c r="AE69" i="58"/>
  <c r="AE758" i="58"/>
  <c r="AE744" i="58"/>
  <c r="AE292" i="58"/>
  <c r="AE731" i="58"/>
  <c r="AE727" i="58"/>
  <c r="AE723" i="58"/>
  <c r="AE719" i="58"/>
  <c r="AE281" i="58"/>
  <c r="AD22" i="58"/>
  <c r="AE699" i="58"/>
  <c r="AE685" i="58"/>
  <c r="AE370" i="58"/>
  <c r="AD326" i="58"/>
  <c r="AE663" i="58"/>
  <c r="AE659" i="58"/>
  <c r="AE381" i="58"/>
  <c r="AD645" i="58"/>
  <c r="AD644" i="58"/>
  <c r="AE633" i="58"/>
  <c r="AE127" i="58"/>
  <c r="AE862" i="58"/>
  <c r="AD349" i="58"/>
  <c r="AE859" i="58"/>
  <c r="AD850" i="58"/>
  <c r="AE837" i="58"/>
  <c r="AE377" i="58"/>
  <c r="AD824" i="58"/>
  <c r="AD886" i="58"/>
  <c r="AE313" i="58"/>
  <c r="AD815" i="58"/>
  <c r="AD802" i="58"/>
  <c r="AD787" i="58"/>
  <c r="AE25" i="58"/>
  <c r="AD781" i="58"/>
  <c r="AD223" i="58"/>
  <c r="AE780" i="58"/>
  <c r="AE776" i="58"/>
  <c r="AE775" i="58"/>
  <c r="AE765" i="58"/>
  <c r="AD731" i="58"/>
  <c r="AE729" i="58"/>
  <c r="AD727" i="58"/>
  <c r="AD721" i="58"/>
  <c r="AD719" i="58"/>
  <c r="AD281" i="58"/>
  <c r="AD690" i="58"/>
  <c r="AE683" i="58"/>
  <c r="AD31" i="58"/>
  <c r="AD370" i="58"/>
  <c r="AE678" i="58"/>
  <c r="AE674" i="58"/>
  <c r="AE275" i="58"/>
  <c r="AE666" i="58"/>
  <c r="AD663" i="58"/>
  <c r="AE651" i="58"/>
  <c r="AE644" i="58"/>
  <c r="AE642" i="58"/>
  <c r="AD640" i="58"/>
  <c r="AE394" i="58"/>
  <c r="AD873" i="58"/>
  <c r="AE134" i="58"/>
  <c r="AD862" i="58"/>
  <c r="AD94" i="58"/>
  <c r="AE153" i="58"/>
  <c r="AD853" i="58"/>
  <c r="AE245" i="58"/>
  <c r="AD375" i="58"/>
  <c r="AD184" i="58"/>
  <c r="AE101" i="58"/>
  <c r="AD88" i="58"/>
  <c r="AD811" i="58"/>
  <c r="AD800" i="58"/>
  <c r="AE260" i="58"/>
  <c r="AE360" i="58"/>
  <c r="AD794" i="58"/>
  <c r="AD25" i="58"/>
  <c r="AE145" i="58"/>
  <c r="AE773" i="58"/>
  <c r="AD756" i="58"/>
  <c r="AE117" i="58"/>
  <c r="AD747" i="58"/>
  <c r="AE371" i="58"/>
  <c r="AD288" i="58"/>
  <c r="AD404" i="58"/>
  <c r="AE193" i="58"/>
  <c r="AD729" i="58"/>
  <c r="AE726" i="58"/>
  <c r="AE714" i="58"/>
  <c r="AE679" i="58"/>
  <c r="AD656" i="58"/>
  <c r="AE190" i="58"/>
  <c r="AE625" i="58"/>
  <c r="AD294" i="58"/>
  <c r="AD394" i="58"/>
  <c r="AD874" i="58"/>
  <c r="AE868" i="58"/>
  <c r="AD299" i="58"/>
  <c r="AE865" i="58"/>
  <c r="AD153" i="58"/>
  <c r="AD854" i="58"/>
  <c r="AE848" i="58"/>
  <c r="AD847" i="58"/>
  <c r="AE110" i="58"/>
  <c r="AE839" i="58"/>
  <c r="AD101" i="58"/>
  <c r="AD816" i="58"/>
  <c r="AE803" i="58"/>
  <c r="AE792" i="58"/>
  <c r="AE788" i="58"/>
  <c r="AE331" i="58"/>
  <c r="AD256" i="58"/>
  <c r="AE777" i="58"/>
  <c r="AE764" i="58"/>
  <c r="AD71" i="58"/>
  <c r="AE74" i="58"/>
  <c r="AE751" i="58"/>
  <c r="AD745" i="58"/>
  <c r="AD882" i="58"/>
  <c r="AE739" i="58"/>
  <c r="AE300" i="58"/>
  <c r="AD714" i="58"/>
  <c r="AD126" i="58"/>
  <c r="AE694" i="58"/>
  <c r="AE691" i="58"/>
  <c r="AE358" i="58"/>
  <c r="AD680" i="58"/>
  <c r="AE676" i="58"/>
  <c r="AD664" i="58"/>
  <c r="AE196" i="58"/>
  <c r="AE649" i="58"/>
  <c r="AE646" i="58"/>
  <c r="AE205" i="58"/>
  <c r="AD638" i="58"/>
  <c r="AE636" i="58"/>
  <c r="AD627" i="58"/>
  <c r="AD625" i="58"/>
  <c r="AD799" i="58"/>
  <c r="AE239" i="58"/>
  <c r="AD766" i="58"/>
  <c r="AE626" i="58"/>
  <c r="AD858" i="58"/>
  <c r="AD208" i="58"/>
  <c r="AE826" i="58"/>
  <c r="AD637" i="58"/>
  <c r="AE635" i="58"/>
  <c r="AD852" i="58"/>
  <c r="AE846" i="58"/>
  <c r="AD140" i="58"/>
  <c r="AE844" i="58"/>
  <c r="AD159" i="58"/>
  <c r="AD98" i="58"/>
  <c r="AD833" i="58"/>
  <c r="AE114" i="58"/>
  <c r="AE831" i="58"/>
  <c r="AE197" i="58"/>
  <c r="AD810" i="58"/>
  <c r="AE808" i="58"/>
  <c r="AD250" i="58"/>
  <c r="AE738" i="58"/>
  <c r="AD736" i="58"/>
  <c r="AE713" i="58"/>
  <c r="AD709" i="58"/>
  <c r="AE289" i="58"/>
  <c r="AE698" i="58"/>
  <c r="AE244" i="58"/>
  <c r="AD667" i="58"/>
  <c r="AE352" i="58"/>
  <c r="AE293" i="58"/>
  <c r="AE650" i="58"/>
  <c r="AE622" i="58"/>
  <c r="AD613" i="58"/>
  <c r="AD611" i="58"/>
  <c r="AD345" i="58"/>
  <c r="AD601" i="58"/>
  <c r="AE228" i="58"/>
  <c r="AD591" i="58"/>
  <c r="AE588" i="58"/>
  <c r="AE375" i="58"/>
  <c r="AD298" i="58"/>
  <c r="AE842" i="58"/>
  <c r="AE829" i="58"/>
  <c r="AE827" i="58"/>
  <c r="AD821" i="58"/>
  <c r="AE57" i="58"/>
  <c r="AE210" i="58"/>
  <c r="AE809" i="58"/>
  <c r="AD805" i="58"/>
  <c r="AE92" i="58"/>
  <c r="AD791" i="58"/>
  <c r="AD789" i="58"/>
  <c r="AD60" i="58"/>
  <c r="AD779" i="58"/>
  <c r="AE768" i="58"/>
  <c r="AD765" i="58"/>
  <c r="AE107" i="58"/>
  <c r="AE361" i="58"/>
  <c r="AE756" i="58"/>
  <c r="AE235" i="58"/>
  <c r="AE283" i="58"/>
  <c r="AE730" i="58"/>
  <c r="AD726" i="58"/>
  <c r="AD710" i="58"/>
  <c r="AD16" i="58"/>
  <c r="AD693" i="58"/>
  <c r="AD186" i="58"/>
  <c r="AD687" i="58"/>
  <c r="AD677" i="58"/>
  <c r="AE324" i="58"/>
  <c r="AE43" i="58"/>
  <c r="AD666" i="58"/>
  <c r="AD655" i="58"/>
  <c r="AD381" i="58"/>
  <c r="AE645" i="58"/>
  <c r="AD643" i="58"/>
  <c r="AE641" i="58"/>
  <c r="AE637" i="58"/>
  <c r="AE628" i="58"/>
  <c r="AD626" i="58"/>
  <c r="AE85" i="58"/>
  <c r="AE607" i="58"/>
  <c r="AE329" i="58"/>
  <c r="AD228" i="58"/>
  <c r="AE337" i="58"/>
  <c r="AD588" i="58"/>
  <c r="AE115" i="58"/>
  <c r="AE618" i="58"/>
  <c r="AD612" i="58"/>
  <c r="AD610" i="58"/>
  <c r="AD607" i="58"/>
  <c r="AE605" i="58"/>
  <c r="AD337" i="58"/>
  <c r="AE592" i="58"/>
  <c r="AD618" i="58"/>
  <c r="AE614" i="58"/>
  <c r="AE174" i="58"/>
  <c r="AE609" i="58"/>
  <c r="AE597" i="58"/>
  <c r="AD592" i="58"/>
  <c r="AE402" i="58"/>
  <c r="AE191" i="58"/>
  <c r="AE617" i="58"/>
  <c r="AE606" i="58"/>
  <c r="AD602" i="58"/>
  <c r="AE598" i="58"/>
  <c r="AE595" i="58"/>
  <c r="AD402" i="58"/>
  <c r="AE587" i="58"/>
  <c r="AE613" i="58"/>
  <c r="AE345" i="58"/>
  <c r="AE332" i="58"/>
  <c r="AD606" i="58"/>
  <c r="AE603" i="58"/>
  <c r="AD598" i="58"/>
  <c r="AE280" i="58"/>
  <c r="AD587" i="58"/>
  <c r="AE277" i="58"/>
  <c r="AD323" i="58"/>
  <c r="AE212" i="58"/>
  <c r="AD733" i="58"/>
  <c r="AE684" i="58"/>
  <c r="AE242" i="58"/>
  <c r="AE98" i="58"/>
  <c r="AE44" i="58"/>
  <c r="AE178" i="58"/>
  <c r="AE386" i="58"/>
  <c r="AE770" i="58"/>
  <c r="AE752" i="58"/>
  <c r="AD711" i="58"/>
  <c r="AE350" i="58"/>
  <c r="AE647" i="58"/>
  <c r="AE41" i="58"/>
  <c r="AE749" i="58"/>
  <c r="AE214" i="58"/>
  <c r="AD670" i="58"/>
  <c r="AD820" i="58"/>
  <c r="AD817" i="58"/>
  <c r="AE743" i="58"/>
  <c r="AE715" i="58"/>
  <c r="AD34" i="58"/>
  <c r="AE830" i="58"/>
  <c r="AE804" i="58"/>
  <c r="AD117" i="58"/>
  <c r="AE725" i="58"/>
  <c r="AE169" i="58"/>
  <c r="AE671" i="58"/>
  <c r="AD240" i="58"/>
  <c r="AD776" i="58"/>
  <c r="AD27" i="58"/>
  <c r="AD292" i="58"/>
  <c r="AD717" i="58"/>
  <c r="AD696" i="58"/>
  <c r="AD674" i="58"/>
  <c r="AD653" i="58"/>
  <c r="AD92" i="58"/>
  <c r="AD363" i="58"/>
  <c r="AD74" i="58"/>
  <c r="AD739" i="58"/>
  <c r="AD720" i="58"/>
  <c r="AD699" i="58"/>
  <c r="AD324" i="58"/>
  <c r="AD190" i="58"/>
  <c r="AD632" i="58"/>
  <c r="AD622" i="58"/>
  <c r="AD239" i="58"/>
  <c r="AD145" i="58"/>
  <c r="AD759" i="58"/>
  <c r="AD740" i="58"/>
  <c r="AD344" i="58"/>
  <c r="AD702" i="58"/>
  <c r="AD679" i="58"/>
  <c r="AD657" i="58"/>
  <c r="AD635" i="58"/>
  <c r="AD801" i="58"/>
  <c r="AD782" i="58"/>
  <c r="AD761" i="58"/>
  <c r="AD29" i="58"/>
  <c r="AD49" i="58"/>
  <c r="AD705" i="58"/>
  <c r="AD681" i="58"/>
  <c r="AD105" i="58"/>
  <c r="AD639" i="58"/>
  <c r="AD788" i="58"/>
  <c r="AD69" i="58"/>
  <c r="AD379" i="58"/>
  <c r="AD732" i="58"/>
  <c r="AD389" i="58"/>
  <c r="AD691" i="58"/>
  <c r="AD669" i="58"/>
  <c r="AD276" i="58"/>
  <c r="AD628" i="58"/>
  <c r="Z33" i="58"/>
  <c r="AA33" i="58"/>
  <c r="AC33" i="58"/>
  <c r="Z241" i="58"/>
  <c r="AA241" i="58"/>
  <c r="AC241" i="58"/>
  <c r="Z274" i="58"/>
  <c r="AA274" i="58"/>
  <c r="AC274" i="58"/>
  <c r="Z449" i="58"/>
  <c r="AA449" i="58"/>
  <c r="AC449" i="58"/>
  <c r="Z450" i="58"/>
  <c r="AA450" i="58"/>
  <c r="AC450" i="58"/>
  <c r="Z15" i="58"/>
  <c r="AA15" i="58"/>
  <c r="AC15" i="58"/>
  <c r="Z151" i="58"/>
  <c r="AA151" i="58"/>
  <c r="AC151" i="58"/>
  <c r="AA6" i="58"/>
  <c r="AC6" i="58"/>
  <c r="Z451" i="58"/>
  <c r="AA451" i="58"/>
  <c r="AC451" i="58"/>
  <c r="AA330" i="58"/>
  <c r="AC330" i="58"/>
  <c r="Z18" i="58"/>
  <c r="AA18" i="58"/>
  <c r="AC18" i="58"/>
  <c r="Z213" i="58"/>
  <c r="AA213" i="58"/>
  <c r="AC213" i="58"/>
  <c r="AA40" i="58"/>
  <c r="AC40" i="58"/>
  <c r="Z347" i="58"/>
  <c r="AA347" i="58"/>
  <c r="AC347" i="58"/>
  <c r="Z452" i="58"/>
  <c r="AA452" i="58"/>
  <c r="AC452" i="58"/>
  <c r="Z137" i="58"/>
  <c r="AA137" i="58"/>
  <c r="AC137" i="58"/>
  <c r="Z453" i="58"/>
  <c r="AA453" i="58"/>
  <c r="AC453" i="58"/>
  <c r="Z52" i="58"/>
  <c r="AA52" i="58"/>
  <c r="AC52" i="58"/>
  <c r="Z129" i="58"/>
  <c r="AA129" i="58"/>
  <c r="AC129" i="58"/>
  <c r="Z454" i="58"/>
  <c r="AA454" i="58"/>
  <c r="AC454" i="58"/>
  <c r="Z236" i="58"/>
  <c r="AA236" i="58"/>
  <c r="AC236" i="58"/>
  <c r="Z455" i="58"/>
  <c r="AA455" i="58"/>
  <c r="AC455" i="58"/>
  <c r="Z396" i="58"/>
  <c r="AA396" i="58"/>
  <c r="AC396" i="58"/>
  <c r="AA53" i="58"/>
  <c r="AC53" i="58"/>
  <c r="Z157" i="58"/>
  <c r="AA157" i="58"/>
  <c r="AC157" i="58"/>
  <c r="Z456" i="58"/>
  <c r="AA456" i="58"/>
  <c r="AC456" i="58"/>
  <c r="Z457" i="58"/>
  <c r="AA457" i="58"/>
  <c r="AC457" i="58"/>
  <c r="Z338" i="58"/>
  <c r="AA338" i="58"/>
  <c r="AC338" i="58"/>
  <c r="Z458" i="58"/>
  <c r="AA458" i="58"/>
  <c r="AC458" i="58"/>
  <c r="AA78" i="58"/>
  <c r="AC78" i="58"/>
  <c r="Z295" i="58"/>
  <c r="AA295" i="58"/>
  <c r="AC295" i="58"/>
  <c r="Z269" i="58"/>
  <c r="AA269" i="58"/>
  <c r="AC269" i="58"/>
  <c r="Z291" i="58"/>
  <c r="AA291" i="58"/>
  <c r="AC291" i="58"/>
  <c r="Z138" i="58"/>
  <c r="AA138" i="58"/>
  <c r="AC138" i="58"/>
  <c r="AA877" i="58"/>
  <c r="AC877" i="58"/>
  <c r="AA176" i="58"/>
  <c r="AC176" i="58"/>
  <c r="Z120" i="58"/>
  <c r="AA120" i="58"/>
  <c r="AC120" i="58"/>
  <c r="Z459" i="58"/>
  <c r="AA459" i="58"/>
  <c r="AC459" i="58"/>
  <c r="AA26" i="58"/>
  <c r="AC26" i="58"/>
  <c r="Z460" i="58"/>
  <c r="AA460" i="58"/>
  <c r="AC460" i="58"/>
  <c r="Z327" i="58"/>
  <c r="AA327" i="58"/>
  <c r="AC327" i="58"/>
  <c r="Z306" i="58"/>
  <c r="AA306" i="58"/>
  <c r="AC306" i="58"/>
  <c r="Z461" i="58"/>
  <c r="AA461" i="58"/>
  <c r="AC461" i="58"/>
  <c r="Z462" i="58"/>
  <c r="AA462" i="58"/>
  <c r="AC462" i="58"/>
  <c r="Z119" i="58"/>
  <c r="AA119" i="58"/>
  <c r="AC119" i="58"/>
  <c r="Z224" i="58"/>
  <c r="AA224" i="58"/>
  <c r="AC224" i="58"/>
  <c r="AA181" i="58"/>
  <c r="AC181" i="58"/>
  <c r="Z463" i="58"/>
  <c r="AA463" i="58"/>
  <c r="AC463" i="58"/>
  <c r="Z388" i="58"/>
  <c r="AA388" i="58"/>
  <c r="AC388" i="58"/>
  <c r="Z464" i="58"/>
  <c r="AA464" i="58"/>
  <c r="AC464" i="58"/>
  <c r="AA165" i="58"/>
  <c r="AC165" i="58"/>
  <c r="Z465" i="58"/>
  <c r="AA465" i="58"/>
  <c r="AC465" i="58"/>
  <c r="Z466" i="58"/>
  <c r="AA466" i="58"/>
  <c r="AC466" i="58"/>
  <c r="Z279" i="58"/>
  <c r="AA279" i="58"/>
  <c r="AC279" i="58"/>
  <c r="Z467" i="58"/>
  <c r="AA467" i="58"/>
  <c r="AC467" i="58"/>
  <c r="Z468" i="58"/>
  <c r="AA468" i="58"/>
  <c r="AC468" i="58"/>
  <c r="Z469" i="58"/>
  <c r="AA469" i="58"/>
  <c r="AC469" i="58"/>
  <c r="Z257" i="58"/>
  <c r="AA257" i="58"/>
  <c r="AC257" i="58"/>
  <c r="Z383" i="58"/>
  <c r="AA383" i="58"/>
  <c r="AC383" i="58"/>
  <c r="Z273" i="58"/>
  <c r="AA273" i="58"/>
  <c r="AC273" i="58"/>
  <c r="Z382" i="58"/>
  <c r="AA382" i="58"/>
  <c r="AC382" i="58"/>
  <c r="Z217" i="58"/>
  <c r="AA217" i="58"/>
  <c r="AC217" i="58"/>
  <c r="Z470" i="58"/>
  <c r="AA470" i="58"/>
  <c r="AC470" i="58"/>
  <c r="Z471" i="58"/>
  <c r="AA471" i="58"/>
  <c r="AC471" i="58"/>
  <c r="Z472" i="58"/>
  <c r="AA472" i="58"/>
  <c r="AC472" i="58"/>
  <c r="AA218" i="58"/>
  <c r="AC218" i="58"/>
  <c r="AA198" i="58"/>
  <c r="AC198" i="58"/>
  <c r="AA79" i="58"/>
  <c r="AC79" i="58"/>
  <c r="AA63" i="58"/>
  <c r="AC63" i="58"/>
  <c r="Z473" i="58"/>
  <c r="AA473" i="58"/>
  <c r="AC473" i="58"/>
  <c r="Z286" i="58"/>
  <c r="AA286" i="58"/>
  <c r="AC286" i="58"/>
  <c r="AA155" i="58"/>
  <c r="AC155" i="58"/>
  <c r="Z474" i="58"/>
  <c r="AA474" i="58"/>
  <c r="AC474" i="58"/>
  <c r="Z233" i="58"/>
  <c r="AA233" i="58"/>
  <c r="AC233" i="58"/>
  <c r="Z475" i="58"/>
  <c r="AA475" i="58"/>
  <c r="AC475" i="58"/>
  <c r="Z353" i="58"/>
  <c r="AA353" i="58"/>
  <c r="AC353" i="58"/>
  <c r="Z476" i="58"/>
  <c r="AA476" i="58"/>
  <c r="AC476" i="58"/>
  <c r="Z477" i="58"/>
  <c r="AA477" i="58"/>
  <c r="AC477" i="58"/>
  <c r="Z125" i="58"/>
  <c r="AA125" i="58"/>
  <c r="AC125" i="58"/>
  <c r="Z478" i="58"/>
  <c r="AA478" i="58"/>
  <c r="AC478" i="58"/>
  <c r="AA285" i="58"/>
  <c r="AC285" i="58"/>
  <c r="Z335" i="58"/>
  <c r="AA335" i="58"/>
  <c r="AC335" i="58"/>
  <c r="AA162" i="58"/>
  <c r="AC162" i="58"/>
  <c r="AA67" i="58"/>
  <c r="AC67" i="58"/>
  <c r="Z211" i="58"/>
  <c r="AA211" i="58"/>
  <c r="AC211" i="58"/>
  <c r="AA881" i="58"/>
  <c r="AC881" i="58"/>
  <c r="Z479" i="58"/>
  <c r="AA479" i="58"/>
  <c r="AC479" i="58"/>
  <c r="Z368" i="58"/>
  <c r="AA368" i="58"/>
  <c r="AC368" i="58"/>
  <c r="AA312" i="58"/>
  <c r="AC312" i="58"/>
  <c r="Z343" i="58"/>
  <c r="AA343" i="58"/>
  <c r="AC343" i="58"/>
  <c r="Z307" i="58"/>
  <c r="AA307" i="58"/>
  <c r="AC307" i="58"/>
  <c r="AA342" i="58"/>
  <c r="AC342" i="58"/>
  <c r="Z268" i="58"/>
  <c r="AA268" i="58"/>
  <c r="AC268" i="58"/>
  <c r="Z480" i="58"/>
  <c r="AA480" i="58"/>
  <c r="AC480" i="58"/>
  <c r="Z481" i="58"/>
  <c r="AA481" i="58"/>
  <c r="AC481" i="58"/>
  <c r="Z482" i="58"/>
  <c r="AA482" i="58"/>
  <c r="AC482" i="58"/>
  <c r="AA70" i="58"/>
  <c r="AC70" i="58"/>
  <c r="Z398" i="58"/>
  <c r="AA398" i="58"/>
  <c r="AC398" i="58"/>
  <c r="Z483" i="58"/>
  <c r="AA483" i="58"/>
  <c r="AC483" i="58"/>
  <c r="Z175" i="58"/>
  <c r="AA175" i="58"/>
  <c r="AC175" i="58"/>
  <c r="Z484" i="58"/>
  <c r="AA484" i="58"/>
  <c r="AC484" i="58"/>
  <c r="Z290" i="58"/>
  <c r="AA290" i="58"/>
  <c r="AC290" i="58"/>
  <c r="Z408" i="58"/>
  <c r="AA408" i="58"/>
  <c r="AC408" i="58"/>
  <c r="AA104" i="58"/>
  <c r="AC104" i="58"/>
  <c r="Z325" i="58"/>
  <c r="AA325" i="58"/>
  <c r="AC325" i="58"/>
  <c r="Z485" i="58"/>
  <c r="AA485" i="58"/>
  <c r="AC485" i="58"/>
  <c r="Z309" i="58"/>
  <c r="AA309" i="58"/>
  <c r="AC309" i="58"/>
  <c r="AA64" i="58"/>
  <c r="AC64" i="58"/>
  <c r="Z486" i="58"/>
  <c r="AA486" i="58"/>
  <c r="AC486" i="58"/>
  <c r="Z362" i="58"/>
  <c r="AA362" i="58"/>
  <c r="AC362" i="58"/>
  <c r="Z487" i="58"/>
  <c r="AA487" i="58"/>
  <c r="AC487" i="58"/>
  <c r="Z320" i="58"/>
  <c r="AA320" i="58"/>
  <c r="AC320" i="58"/>
  <c r="Z59" i="58"/>
  <c r="AA59" i="58"/>
  <c r="AC59" i="58"/>
  <c r="Z284" i="58"/>
  <c r="AA284" i="58"/>
  <c r="AC284" i="58"/>
  <c r="Z488" i="58"/>
  <c r="AA488" i="58"/>
  <c r="AC488" i="58"/>
  <c r="Z340" i="58"/>
  <c r="AA340" i="58"/>
  <c r="AC340" i="58"/>
  <c r="Z215" i="58"/>
  <c r="AA215" i="58"/>
  <c r="AC215" i="58"/>
  <c r="Z310" i="58"/>
  <c r="AA310" i="58"/>
  <c r="AC310" i="58"/>
  <c r="Z489" i="58"/>
  <c r="AA489" i="58"/>
  <c r="AC489" i="58"/>
  <c r="Z200" i="58"/>
  <c r="AA200" i="58"/>
  <c r="AC200" i="58"/>
  <c r="Z490" i="58"/>
  <c r="AA490" i="58"/>
  <c r="AC490" i="58"/>
  <c r="Z356" i="58"/>
  <c r="AA356" i="58"/>
  <c r="AC356" i="58"/>
  <c r="AA103" i="58"/>
  <c r="AC103" i="58"/>
  <c r="Z234" i="58"/>
  <c r="AA234" i="58"/>
  <c r="AC234" i="58"/>
  <c r="Z491" i="58"/>
  <c r="AA491" i="58"/>
  <c r="AC491" i="58"/>
  <c r="Z492" i="58"/>
  <c r="AA492" i="58"/>
  <c r="AC492" i="58"/>
  <c r="AA150" i="58"/>
  <c r="AC150" i="58"/>
  <c r="Z493" i="58"/>
  <c r="AA493" i="58"/>
  <c r="AC493" i="58"/>
  <c r="Z354" i="58"/>
  <c r="AA354" i="58"/>
  <c r="AC354" i="58"/>
  <c r="Z494" i="58"/>
  <c r="AA494" i="58"/>
  <c r="AC494" i="58"/>
  <c r="Z374" i="58"/>
  <c r="AA374" i="58"/>
  <c r="AC374" i="58"/>
  <c r="AA108" i="58"/>
  <c r="AC108" i="58"/>
  <c r="Z495" i="58"/>
  <c r="AA495" i="58"/>
  <c r="AC495" i="58"/>
  <c r="Z855" i="58"/>
  <c r="AA855" i="58"/>
  <c r="AC855" i="58"/>
  <c r="Z199" i="58"/>
  <c r="AA199" i="58"/>
  <c r="AC199" i="58"/>
  <c r="AA203" i="58"/>
  <c r="AC203" i="58"/>
  <c r="Z496" i="58"/>
  <c r="AA496" i="58"/>
  <c r="AC496" i="58"/>
  <c r="Z497" i="58"/>
  <c r="AA497" i="58"/>
  <c r="AC497" i="58"/>
  <c r="Z498" i="58"/>
  <c r="AA498" i="58"/>
  <c r="AC498" i="58"/>
  <c r="Z392" i="58"/>
  <c r="AA392" i="58"/>
  <c r="AC392" i="58"/>
  <c r="Z499" i="58"/>
  <c r="AA499" i="58"/>
  <c r="AC499" i="58"/>
  <c r="Z500" i="58"/>
  <c r="AA500" i="58"/>
  <c r="AC500" i="58"/>
  <c r="AA4" i="58"/>
  <c r="AC4" i="58"/>
  <c r="Z90" i="58"/>
  <c r="AA90" i="58"/>
  <c r="AC90" i="58"/>
  <c r="Z501" i="58"/>
  <c r="AA501" i="58"/>
  <c r="AC501" i="58"/>
  <c r="AA35" i="58"/>
  <c r="AC35" i="58"/>
  <c r="Z502" i="58"/>
  <c r="AA502" i="58"/>
  <c r="AC502" i="58"/>
  <c r="AA13" i="58"/>
  <c r="AC13" i="58"/>
  <c r="Z503" i="58"/>
  <c r="AA503" i="58"/>
  <c r="AC503" i="58"/>
  <c r="Z253" i="58"/>
  <c r="AA253" i="58"/>
  <c r="AC253" i="58"/>
  <c r="AA179" i="58"/>
  <c r="AC179" i="58"/>
  <c r="Z113" i="58"/>
  <c r="AA113" i="58"/>
  <c r="AC113" i="58"/>
  <c r="Z504" i="58"/>
  <c r="AA504" i="58"/>
  <c r="AC504" i="58"/>
  <c r="Z505" i="58"/>
  <c r="AA505" i="58"/>
  <c r="AC505" i="58"/>
  <c r="Z506" i="58"/>
  <c r="AA506" i="58"/>
  <c r="AC506" i="58"/>
  <c r="Z507" i="58"/>
  <c r="AA507" i="58"/>
  <c r="AC507" i="58"/>
  <c r="Z201" i="58"/>
  <c r="AA201" i="58"/>
  <c r="AC201" i="58"/>
  <c r="Z318" i="58"/>
  <c r="AA318" i="58"/>
  <c r="AC318" i="58"/>
  <c r="AA89" i="58"/>
  <c r="AC89" i="58"/>
  <c r="Z266" i="58"/>
  <c r="AA266" i="58"/>
  <c r="AC266" i="58"/>
  <c r="Z508" i="58"/>
  <c r="AA508" i="58"/>
  <c r="AC508" i="58"/>
  <c r="Z509" i="58"/>
  <c r="AA509" i="58"/>
  <c r="AC509" i="58"/>
  <c r="Z510" i="58"/>
  <c r="AA510" i="58"/>
  <c r="AC510" i="58"/>
  <c r="Z158" i="58"/>
  <c r="AA158" i="58"/>
  <c r="AC158" i="58"/>
  <c r="Z511" i="58"/>
  <c r="AA511" i="58"/>
  <c r="AC511" i="58"/>
  <c r="AA243" i="58"/>
  <c r="AC243" i="58"/>
  <c r="Z225" i="58"/>
  <c r="AA225" i="58"/>
  <c r="AC225" i="58"/>
  <c r="AA83" i="58"/>
  <c r="AC83" i="58"/>
  <c r="Z232" i="58"/>
  <c r="AA232" i="58"/>
  <c r="AC232" i="58"/>
  <c r="Z512" i="58"/>
  <c r="AA512" i="58"/>
  <c r="AC512" i="58"/>
  <c r="Z513" i="58"/>
  <c r="AA513" i="58"/>
  <c r="AC513" i="58"/>
  <c r="AA154" i="58"/>
  <c r="AC154" i="58"/>
  <c r="Z514" i="58"/>
  <c r="AA514" i="58"/>
  <c r="AC514" i="58"/>
  <c r="Z515" i="58"/>
  <c r="AA515" i="58"/>
  <c r="AC515" i="58"/>
  <c r="Z516" i="58"/>
  <c r="AA516" i="58"/>
  <c r="AC516" i="58"/>
  <c r="AA122" i="58"/>
  <c r="AC122" i="58"/>
  <c r="Z517" i="58"/>
  <c r="AA517" i="58"/>
  <c r="AC517" i="58"/>
  <c r="Z401" i="58"/>
  <c r="AA401" i="58"/>
  <c r="AC401" i="58"/>
  <c r="Z118" i="58"/>
  <c r="AA118" i="58"/>
  <c r="AC118" i="58"/>
  <c r="Z305" i="58"/>
  <c r="AA305" i="58"/>
  <c r="AC305" i="58"/>
  <c r="Z518" i="58"/>
  <c r="AA518" i="58"/>
  <c r="AC518" i="58"/>
  <c r="Z519" i="58"/>
  <c r="AA519" i="58"/>
  <c r="AC519" i="58"/>
  <c r="Z520" i="58"/>
  <c r="AA520" i="58"/>
  <c r="AC520" i="58"/>
  <c r="Z100" i="58"/>
  <c r="AA100" i="58"/>
  <c r="AC100" i="58"/>
  <c r="Z287" i="58"/>
  <c r="AA287" i="58"/>
  <c r="AC287" i="58"/>
  <c r="Z304" i="58"/>
  <c r="AA304" i="58"/>
  <c r="AC304" i="58"/>
  <c r="Z521" i="58"/>
  <c r="AA521" i="58"/>
  <c r="AC521" i="58"/>
  <c r="Z861" i="58"/>
  <c r="AA861" i="58"/>
  <c r="AC861" i="58"/>
  <c r="AA166" i="58"/>
  <c r="AC166" i="58"/>
  <c r="Z522" i="58"/>
  <c r="AA522" i="58"/>
  <c r="AC522" i="58"/>
  <c r="Z523" i="58"/>
  <c r="AA523" i="58"/>
  <c r="AC523" i="58"/>
  <c r="Z384" i="58"/>
  <c r="AA384" i="58"/>
  <c r="AC384" i="58"/>
  <c r="Z524" i="58"/>
  <c r="AA524" i="58"/>
  <c r="AC524" i="58"/>
  <c r="Z525" i="58"/>
  <c r="AA525" i="58"/>
  <c r="AC525" i="58"/>
  <c r="Z526" i="58"/>
  <c r="AA526" i="58"/>
  <c r="AC526" i="58"/>
  <c r="AA37" i="58"/>
  <c r="AC37" i="58"/>
  <c r="Z527" i="58"/>
  <c r="AA527" i="58"/>
  <c r="AC527" i="58"/>
  <c r="Z173" i="58"/>
  <c r="AA173" i="58"/>
  <c r="AC173" i="58"/>
  <c r="Z264" i="58"/>
  <c r="AA264" i="58"/>
  <c r="AC264" i="58"/>
  <c r="Z328" i="58"/>
  <c r="AA328" i="58"/>
  <c r="AC328" i="58"/>
  <c r="Z528" i="58"/>
  <c r="AA528" i="58"/>
  <c r="AC528" i="58"/>
  <c r="Z529" i="58"/>
  <c r="AA529" i="58"/>
  <c r="AC529" i="58"/>
  <c r="Z249" i="58"/>
  <c r="AA249" i="58"/>
  <c r="AC249" i="58"/>
  <c r="AA219" i="58"/>
  <c r="AC219" i="58"/>
  <c r="Z357" i="58"/>
  <c r="AA357" i="58"/>
  <c r="AC357" i="58"/>
  <c r="Z530" i="58"/>
  <c r="AA530" i="58"/>
  <c r="AC530" i="58"/>
  <c r="AA317" i="58"/>
  <c r="AC317" i="58"/>
  <c r="Z261" i="58"/>
  <c r="AA261" i="58"/>
  <c r="AC261" i="58"/>
  <c r="Z531" i="58"/>
  <c r="AA531" i="58"/>
  <c r="AC531" i="58"/>
  <c r="Z532" i="58"/>
  <c r="AA532" i="58"/>
  <c r="AC532" i="58"/>
  <c r="Z533" i="58"/>
  <c r="AA533" i="58"/>
  <c r="AC533" i="58"/>
  <c r="Z364" i="58"/>
  <c r="AA364" i="58"/>
  <c r="AC364" i="58"/>
  <c r="Z341" i="58"/>
  <c r="AA341" i="58"/>
  <c r="AC341" i="58"/>
  <c r="Z534" i="58"/>
  <c r="AA534" i="58"/>
  <c r="AC534" i="58"/>
  <c r="Z535" i="58"/>
  <c r="AA535" i="58"/>
  <c r="AC535" i="58"/>
  <c r="Z536" i="58"/>
  <c r="AA536" i="58"/>
  <c r="AC536" i="58"/>
  <c r="Z537" i="58"/>
  <c r="AA537" i="58"/>
  <c r="AC537" i="58"/>
  <c r="Z405" i="58"/>
  <c r="AA405" i="58"/>
  <c r="AC405" i="58"/>
  <c r="Z538" i="58"/>
  <c r="AA538" i="58"/>
  <c r="AC538" i="58"/>
  <c r="Z397" i="58"/>
  <c r="AA397" i="58"/>
  <c r="AC397" i="58"/>
  <c r="AA66" i="58"/>
  <c r="AC66" i="58"/>
  <c r="Z72" i="58"/>
  <c r="AA72" i="58"/>
  <c r="AC72" i="58"/>
  <c r="Z539" i="58"/>
  <c r="AA539" i="58"/>
  <c r="AC539" i="58"/>
  <c r="Z540" i="58"/>
  <c r="AA540" i="58"/>
  <c r="AC540" i="58"/>
  <c r="AA133" i="58"/>
  <c r="AC133" i="58"/>
  <c r="Z541" i="58"/>
  <c r="AA541" i="58"/>
  <c r="AC541" i="58"/>
  <c r="Z542" i="58"/>
  <c r="AA542" i="58"/>
  <c r="AC542" i="58"/>
  <c r="Z395" i="58"/>
  <c r="AA395" i="58"/>
  <c r="AC395" i="58"/>
  <c r="Z230" i="58"/>
  <c r="AA230" i="58"/>
  <c r="AC230" i="58"/>
  <c r="Z543" i="58"/>
  <c r="AA543" i="58"/>
  <c r="AC543" i="58"/>
  <c r="Z544" i="58"/>
  <c r="AA544" i="58"/>
  <c r="AC544" i="58"/>
  <c r="Z390" i="58"/>
  <c r="AA390" i="58"/>
  <c r="AC390" i="58"/>
  <c r="Z91" i="58"/>
  <c r="AA91" i="58"/>
  <c r="AC91" i="58"/>
  <c r="Z545" i="58"/>
  <c r="AA545" i="58"/>
  <c r="AC545" i="58"/>
  <c r="AA39" i="58"/>
  <c r="AC39" i="58"/>
  <c r="Z546" i="58"/>
  <c r="AA546" i="58"/>
  <c r="AC546" i="58"/>
  <c r="Z547" i="58"/>
  <c r="AA547" i="58"/>
  <c r="AC547" i="58"/>
  <c r="Z548" i="58"/>
  <c r="AA548" i="58"/>
  <c r="AC548" i="58"/>
  <c r="Z549" i="58"/>
  <c r="AA549" i="58"/>
  <c r="AC549" i="58"/>
  <c r="Z550" i="58"/>
  <c r="AA550" i="58"/>
  <c r="AC550" i="58"/>
  <c r="Z551" i="58"/>
  <c r="AA551" i="58"/>
  <c r="AC551" i="58"/>
  <c r="Z202" i="58"/>
  <c r="AA202" i="58"/>
  <c r="AC202" i="58"/>
  <c r="Z132" i="58"/>
  <c r="AA132" i="58"/>
  <c r="AC132" i="58"/>
  <c r="Z552" i="58"/>
  <c r="AA552" i="58"/>
  <c r="AC552" i="58"/>
  <c r="Z553" i="58"/>
  <c r="AA553" i="58"/>
  <c r="AC553" i="58"/>
  <c r="Z554" i="58"/>
  <c r="AA554" i="58"/>
  <c r="AC554" i="58"/>
  <c r="Z555" i="58"/>
  <c r="AA555" i="58"/>
  <c r="AC555" i="58"/>
  <c r="Z556" i="58"/>
  <c r="AA556" i="58"/>
  <c r="AC556" i="58"/>
  <c r="Z410" i="58"/>
  <c r="AA410" i="58"/>
  <c r="AC410" i="58"/>
  <c r="Z411" i="58"/>
  <c r="AA411" i="58"/>
  <c r="AC411" i="58"/>
  <c r="Z557" i="58"/>
  <c r="AA557" i="58"/>
  <c r="AC557" i="58"/>
  <c r="Z558" i="58"/>
  <c r="AA558" i="58"/>
  <c r="AC558" i="58"/>
  <c r="Z559" i="58"/>
  <c r="AA559" i="58"/>
  <c r="AC559" i="58"/>
  <c r="Z560" i="58"/>
  <c r="AA560" i="58"/>
  <c r="AC560" i="58"/>
  <c r="AA111" i="58"/>
  <c r="AC111" i="58"/>
  <c r="Z561" i="58"/>
  <c r="AA561" i="58"/>
  <c r="AC561" i="58"/>
  <c r="Z562" i="58"/>
  <c r="AA562" i="58"/>
  <c r="AC562" i="58"/>
  <c r="Z259" i="58"/>
  <c r="AA259" i="58"/>
  <c r="AC259" i="58"/>
  <c r="Z563" i="58"/>
  <c r="AA563" i="58"/>
  <c r="AC563" i="58"/>
  <c r="AA20" i="58"/>
  <c r="AC20" i="58"/>
  <c r="Z564" i="58"/>
  <c r="AA564" i="58"/>
  <c r="AC564" i="58"/>
  <c r="Z565" i="58"/>
  <c r="AA565" i="58"/>
  <c r="AC565" i="58"/>
  <c r="Z566" i="58"/>
  <c r="AA566" i="58"/>
  <c r="AC566" i="58"/>
  <c r="AA19" i="58"/>
  <c r="AC19" i="58"/>
  <c r="Z567" i="58"/>
  <c r="AA567" i="58"/>
  <c r="AC567" i="58"/>
  <c r="Z568" i="58"/>
  <c r="AA568" i="58"/>
  <c r="AC568" i="58"/>
  <c r="Z569" i="58"/>
  <c r="AA569" i="58"/>
  <c r="AC569" i="58"/>
  <c r="Z570" i="58"/>
  <c r="AA570" i="58"/>
  <c r="AC570" i="58"/>
  <c r="Z571" i="58"/>
  <c r="AA571" i="58"/>
  <c r="AC571" i="58"/>
  <c r="AA128" i="58"/>
  <c r="AC128" i="58"/>
  <c r="Z572" i="58"/>
  <c r="AA572" i="58"/>
  <c r="AC572" i="58"/>
  <c r="Z573" i="58"/>
  <c r="AA573" i="58"/>
  <c r="AC573" i="58"/>
  <c r="Z574" i="58"/>
  <c r="AA574" i="58"/>
  <c r="AC574" i="58"/>
  <c r="Z575" i="58"/>
  <c r="AA575" i="58"/>
  <c r="AC575" i="58"/>
  <c r="Z576" i="58"/>
  <c r="AA576" i="58"/>
  <c r="AC576" i="58"/>
  <c r="Z399" i="58"/>
  <c r="AA399" i="58"/>
  <c r="AC399" i="58"/>
  <c r="Z577" i="58"/>
  <c r="AA577" i="58"/>
  <c r="AC577" i="58"/>
  <c r="Z380" i="58"/>
  <c r="AA380" i="58"/>
  <c r="AC380" i="58"/>
  <c r="Z339" i="58"/>
  <c r="AA339" i="58"/>
  <c r="AC339" i="58"/>
  <c r="Z578" i="58"/>
  <c r="AA578" i="58"/>
  <c r="AC578" i="58"/>
  <c r="Z81" i="58"/>
  <c r="AA81" i="58"/>
  <c r="AC81" i="58"/>
  <c r="Z864" i="58"/>
  <c r="AA864" i="58"/>
  <c r="AC864" i="58"/>
  <c r="Z579" i="58"/>
  <c r="AA579" i="58"/>
  <c r="AC579" i="58"/>
  <c r="Z580" i="58"/>
  <c r="AA580" i="58"/>
  <c r="AC580" i="58"/>
  <c r="AA12" i="58"/>
  <c r="AC12" i="58"/>
  <c r="Z581" i="58"/>
  <c r="AA581" i="58"/>
  <c r="AC581" i="58"/>
  <c r="Z582" i="58"/>
  <c r="AA582" i="58"/>
  <c r="AC582" i="58"/>
  <c r="Z171" i="58"/>
  <c r="AA171" i="58"/>
  <c r="AC171" i="58"/>
  <c r="Z583" i="58"/>
  <c r="AA583" i="58"/>
  <c r="AC583" i="58"/>
  <c r="AA42" i="58"/>
  <c r="AC42" i="58"/>
  <c r="Z584" i="58"/>
  <c r="AA584" i="58"/>
  <c r="AC584" i="58"/>
  <c r="Z351" i="58"/>
  <c r="AA351" i="58"/>
  <c r="AC351" i="58"/>
  <c r="AA139" i="58"/>
  <c r="AC139" i="58"/>
  <c r="Z585" i="58"/>
  <c r="AA585" i="58"/>
  <c r="AC585" i="58"/>
  <c r="Z322" i="58"/>
  <c r="AA322" i="58"/>
  <c r="AC322" i="58"/>
  <c r="AA141" i="58"/>
  <c r="AC141" i="58"/>
  <c r="Z391" i="58"/>
  <c r="AA391" i="58"/>
  <c r="AC391" i="58"/>
  <c r="Z586" i="58"/>
  <c r="AA586" i="58"/>
  <c r="AC586" i="58"/>
  <c r="Z336" i="58"/>
  <c r="AA336" i="58"/>
  <c r="AC336" i="58"/>
  <c r="Z252" i="58"/>
  <c r="AA252" i="58"/>
  <c r="AC252" i="58"/>
  <c r="Z430" i="58"/>
  <c r="AA430" i="58"/>
  <c r="AC430" i="58"/>
  <c r="Z431" i="58"/>
  <c r="AA431" i="58"/>
  <c r="AC431" i="58"/>
  <c r="Z432" i="58"/>
  <c r="AA432" i="58"/>
  <c r="AC432" i="58"/>
  <c r="Z433" i="58"/>
  <c r="AA433" i="58"/>
  <c r="AC433" i="58"/>
  <c r="Z262" i="58"/>
  <c r="AA262" i="58"/>
  <c r="AC262" i="58"/>
  <c r="Z434" i="58"/>
  <c r="AA434" i="58"/>
  <c r="AC434" i="58"/>
  <c r="Z435" i="58"/>
  <c r="AA435" i="58"/>
  <c r="AC435" i="58"/>
  <c r="Z86" i="58"/>
  <c r="AA86" i="58"/>
  <c r="AC86" i="58"/>
  <c r="Z366" i="58"/>
  <c r="AA366" i="58"/>
  <c r="AC366" i="58"/>
  <c r="Z436" i="58"/>
  <c r="AA436" i="58"/>
  <c r="AC436" i="58"/>
  <c r="AA231" i="58"/>
  <c r="AC231" i="58"/>
  <c r="Z437" i="58"/>
  <c r="AA437" i="58"/>
  <c r="AC437" i="58"/>
  <c r="Z226" i="58"/>
  <c r="AA226" i="58"/>
  <c r="AC226" i="58"/>
  <c r="Z438" i="58"/>
  <c r="AA438" i="58"/>
  <c r="AC438" i="58"/>
  <c r="Z387" i="58"/>
  <c r="AA387" i="58"/>
  <c r="AC387" i="58"/>
  <c r="Z373" i="58"/>
  <c r="AA373" i="58"/>
  <c r="AC373" i="58"/>
  <c r="Z302" i="58"/>
  <c r="AA302" i="58"/>
  <c r="AC302" i="58"/>
  <c r="AA185" i="58"/>
  <c r="AC185" i="58"/>
  <c r="Z216" i="58"/>
  <c r="AA216" i="58"/>
  <c r="AC216" i="58"/>
  <c r="AA55" i="58"/>
  <c r="AC55" i="58"/>
  <c r="Z439" i="58"/>
  <c r="AA439" i="58"/>
  <c r="AC439" i="58"/>
  <c r="AA38" i="58"/>
  <c r="AC38" i="58"/>
  <c r="Z163" i="58"/>
  <c r="AA163" i="58"/>
  <c r="AC163" i="58"/>
  <c r="Z183" i="58"/>
  <c r="AA183" i="58"/>
  <c r="AC183" i="58"/>
  <c r="Z440" i="58"/>
  <c r="AA440" i="58"/>
  <c r="AC440" i="58"/>
  <c r="Z441" i="58"/>
  <c r="AA441" i="58"/>
  <c r="AC441" i="58"/>
  <c r="AA45" i="58"/>
  <c r="AC45" i="58"/>
  <c r="Z96" i="58"/>
  <c r="AA96" i="58"/>
  <c r="AC96" i="58"/>
  <c r="Z442" i="58"/>
  <c r="AA442" i="58"/>
  <c r="AC442" i="58"/>
  <c r="Z443" i="58"/>
  <c r="AA443" i="58"/>
  <c r="AC443" i="58"/>
  <c r="Z444" i="58"/>
  <c r="AA444" i="58"/>
  <c r="AC444" i="58"/>
  <c r="Z445" i="58"/>
  <c r="AA445" i="58"/>
  <c r="AC445" i="58"/>
  <c r="Z446" i="58"/>
  <c r="AA446" i="58"/>
  <c r="AC446" i="58"/>
  <c r="AA112" i="58"/>
  <c r="AC112" i="58"/>
  <c r="AA97" i="58"/>
  <c r="AC97" i="58"/>
  <c r="Z447" i="58"/>
  <c r="AA447" i="58"/>
  <c r="AC447" i="58"/>
  <c r="Z393" i="58"/>
  <c r="AA393" i="58"/>
  <c r="AC393" i="58"/>
  <c r="Z448" i="58"/>
  <c r="AA448" i="58"/>
  <c r="AC448" i="58"/>
  <c r="AE542" i="58" l="1"/>
  <c r="AE154" i="58"/>
  <c r="AE66" i="58"/>
  <c r="AD55" i="58"/>
  <c r="AD320" i="58"/>
  <c r="AE568" i="58"/>
  <c r="AD565" i="58"/>
  <c r="AD390" i="58"/>
  <c r="AD515" i="58"/>
  <c r="AE231" i="58"/>
  <c r="AD567" i="58"/>
  <c r="AD566" i="58"/>
  <c r="AD563" i="58"/>
  <c r="AE543" i="58"/>
  <c r="AE39" i="58"/>
  <c r="AD373" i="58"/>
  <c r="AD231" i="58"/>
  <c r="AE531" i="58"/>
  <c r="AD538" i="58"/>
  <c r="AE274" i="58"/>
  <c r="AE45" i="58"/>
  <c r="AE234" i="58"/>
  <c r="AE356" i="58"/>
  <c r="AE340" i="58"/>
  <c r="AD79" i="58"/>
  <c r="AD471" i="58"/>
  <c r="AD273" i="58"/>
  <c r="AD392" i="58"/>
  <c r="AD128" i="58"/>
  <c r="AD570" i="58"/>
  <c r="AE20" i="58"/>
  <c r="AD537" i="58"/>
  <c r="AD535" i="58"/>
  <c r="AE457" i="58"/>
  <c r="AE104" i="58"/>
  <c r="AD45" i="58"/>
  <c r="AD154" i="58"/>
  <c r="AE90" i="58"/>
  <c r="AE456" i="58"/>
  <c r="AE330" i="58"/>
  <c r="AE449" i="58"/>
  <c r="AE512" i="58"/>
  <c r="AE97" i="58"/>
  <c r="AD584" i="58"/>
  <c r="AE562" i="58"/>
  <c r="AD550" i="58"/>
  <c r="AD541" i="58"/>
  <c r="AD529" i="58"/>
  <c r="AD525" i="58"/>
  <c r="AD522" i="58"/>
  <c r="AD253" i="58"/>
  <c r="AE233" i="58"/>
  <c r="AE473" i="58"/>
  <c r="AE218" i="58"/>
  <c r="AE463" i="58"/>
  <c r="AE453" i="58"/>
  <c r="AE40" i="58"/>
  <c r="AD480" i="58"/>
  <c r="AD342" i="58"/>
  <c r="AD18" i="58"/>
  <c r="AD451" i="58"/>
  <c r="AD494" i="58"/>
  <c r="AD325" i="58"/>
  <c r="AE137" i="58"/>
  <c r="AE310" i="58"/>
  <c r="AD475" i="58"/>
  <c r="AD306" i="58"/>
  <c r="AD176" i="58"/>
  <c r="AD387" i="58"/>
  <c r="AD433" i="58"/>
  <c r="AD431" i="58"/>
  <c r="AD252" i="58"/>
  <c r="AD586" i="58"/>
  <c r="AE128" i="58"/>
  <c r="AD448" i="58"/>
  <c r="AD447" i="58"/>
  <c r="AD112" i="58"/>
  <c r="AD445" i="58"/>
  <c r="AD96" i="58"/>
  <c r="AD81" i="58"/>
  <c r="AD399" i="58"/>
  <c r="AE113" i="58"/>
  <c r="AE357" i="58"/>
  <c r="AE264" i="58"/>
  <c r="AE526" i="58"/>
  <c r="AE523" i="58"/>
  <c r="AD13" i="58"/>
  <c r="AD38" i="58"/>
  <c r="AD531" i="58"/>
  <c r="AD528" i="58"/>
  <c r="AD264" i="58"/>
  <c r="AD527" i="58"/>
  <c r="AD521" i="58"/>
  <c r="AE519" i="58"/>
  <c r="AE302" i="58"/>
  <c r="AE544" i="58"/>
  <c r="AD543" i="58"/>
  <c r="AD395" i="58"/>
  <c r="AE219" i="58"/>
  <c r="AE173" i="58"/>
  <c r="AE861" i="58"/>
  <c r="AE495" i="58"/>
  <c r="AE491" i="58"/>
  <c r="AD340" i="58"/>
  <c r="AD6" i="58"/>
  <c r="AD15" i="58"/>
  <c r="AE33" i="58"/>
  <c r="AD477" i="58"/>
  <c r="AD353" i="58"/>
  <c r="AD233" i="58"/>
  <c r="AE26" i="58"/>
  <c r="AE458" i="58"/>
  <c r="AE396" i="58"/>
  <c r="AE129" i="58"/>
  <c r="AD461" i="58"/>
  <c r="AD457" i="58"/>
  <c r="AD157" i="58"/>
  <c r="AD236" i="58"/>
  <c r="AD151" i="58"/>
  <c r="AD450" i="58"/>
  <c r="AD111" i="58"/>
  <c r="AE530" i="58"/>
  <c r="AE78" i="58"/>
  <c r="AE558" i="58"/>
  <c r="AD215" i="58"/>
  <c r="AD534" i="58"/>
  <c r="AE584" i="58"/>
  <c r="AE582" i="58"/>
  <c r="AD19" i="58"/>
  <c r="AE565" i="58"/>
  <c r="AD490" i="58"/>
  <c r="AD560" i="58"/>
  <c r="AD500" i="58"/>
  <c r="AE309" i="58"/>
  <c r="AE398" i="58"/>
  <c r="AD382" i="58"/>
  <c r="AD383" i="58"/>
  <c r="AD469" i="58"/>
  <c r="AD388" i="58"/>
  <c r="AE462" i="58"/>
  <c r="AE536" i="58"/>
  <c r="AE497" i="58"/>
  <c r="AE320" i="58"/>
  <c r="AE243" i="58"/>
  <c r="AE508" i="58"/>
  <c r="AE504" i="58"/>
  <c r="AD582" i="58"/>
  <c r="AD579" i="58"/>
  <c r="AD339" i="58"/>
  <c r="AD577" i="58"/>
  <c r="AE576" i="58"/>
  <c r="AE287" i="58"/>
  <c r="AD243" i="58"/>
  <c r="AD508" i="58"/>
  <c r="AD504" i="58"/>
  <c r="AE179" i="58"/>
  <c r="AD408" i="58"/>
  <c r="AD484" i="58"/>
  <c r="AD70" i="58"/>
  <c r="AE479" i="58"/>
  <c r="AD585" i="58"/>
  <c r="AE171" i="58"/>
  <c r="AE563" i="58"/>
  <c r="AD317" i="58"/>
  <c r="AE528" i="58"/>
  <c r="AE521" i="58"/>
  <c r="AD287" i="58"/>
  <c r="AE511" i="58"/>
  <c r="AD179" i="58"/>
  <c r="AD503" i="58"/>
  <c r="AE502" i="58"/>
  <c r="AE501" i="58"/>
  <c r="AE499" i="58"/>
  <c r="AD496" i="58"/>
  <c r="AE448" i="58"/>
  <c r="AE443" i="58"/>
  <c r="AD439" i="58"/>
  <c r="AE437" i="58"/>
  <c r="AE431" i="58"/>
  <c r="AE252" i="58"/>
  <c r="AE585" i="58"/>
  <c r="AE351" i="58"/>
  <c r="AD42" i="58"/>
  <c r="AD564" i="58"/>
  <c r="AE111" i="58"/>
  <c r="AE100" i="58"/>
  <c r="AD514" i="58"/>
  <c r="AE513" i="58"/>
  <c r="AE496" i="58"/>
  <c r="AD59" i="58"/>
  <c r="AE486" i="58"/>
  <c r="AD290" i="58"/>
  <c r="AD175" i="58"/>
  <c r="AE335" i="58"/>
  <c r="AE273" i="58"/>
  <c r="AE257" i="58"/>
  <c r="AD460" i="58"/>
  <c r="AD456" i="58"/>
  <c r="AD53" i="58"/>
  <c r="AD137" i="58"/>
  <c r="AD213" i="58"/>
  <c r="AE18" i="58"/>
  <c r="AD155" i="58"/>
  <c r="AD473" i="58"/>
  <c r="AE461" i="58"/>
  <c r="AD181" i="58"/>
  <c r="AD119" i="58"/>
  <c r="AD351" i="58"/>
  <c r="AE580" i="58"/>
  <c r="AD524" i="58"/>
  <c r="AD498" i="58"/>
  <c r="AD183" i="58"/>
  <c r="AE55" i="58"/>
  <c r="AD581" i="58"/>
  <c r="AE567" i="58"/>
  <c r="AD232" i="58"/>
  <c r="AD510" i="58"/>
  <c r="AD318" i="58"/>
  <c r="AD133" i="58"/>
  <c r="AD393" i="58"/>
  <c r="AD446" i="58"/>
  <c r="AD444" i="58"/>
  <c r="AD438" i="58"/>
  <c r="AD435" i="58"/>
  <c r="AD262" i="58"/>
  <c r="AD430" i="58"/>
  <c r="AD336" i="58"/>
  <c r="AD322" i="58"/>
  <c r="AE139" i="58"/>
  <c r="AE575" i="58"/>
  <c r="AE573" i="58"/>
  <c r="AD559" i="58"/>
  <c r="AE557" i="58"/>
  <c r="AE555" i="58"/>
  <c r="AE553" i="58"/>
  <c r="AE132" i="58"/>
  <c r="AE551" i="58"/>
  <c r="AE549" i="58"/>
  <c r="AE547" i="58"/>
  <c r="AE540" i="58"/>
  <c r="AD66" i="58"/>
  <c r="AE538" i="58"/>
  <c r="AE535" i="58"/>
  <c r="AE533" i="58"/>
  <c r="AE108" i="58"/>
  <c r="AE493" i="58"/>
  <c r="AD487" i="58"/>
  <c r="AD486" i="58"/>
  <c r="AD64" i="58"/>
  <c r="AD479" i="58"/>
  <c r="AD162" i="58"/>
  <c r="AE441" i="58"/>
  <c r="AE42" i="58"/>
  <c r="AD523" i="58"/>
  <c r="AE225" i="58"/>
  <c r="AE507" i="58"/>
  <c r="AE505" i="58"/>
  <c r="AE217" i="58"/>
  <c r="AD441" i="58"/>
  <c r="AD171" i="58"/>
  <c r="AD569" i="58"/>
  <c r="AD259" i="58"/>
  <c r="AE539" i="58"/>
  <c r="AD225" i="58"/>
  <c r="AD507" i="58"/>
  <c r="AD539" i="58"/>
  <c r="AD304" i="58"/>
  <c r="AE125" i="58"/>
  <c r="AD97" i="58"/>
  <c r="AE96" i="58"/>
  <c r="AD302" i="58"/>
  <c r="AE86" i="58"/>
  <c r="AE586" i="58"/>
  <c r="AE141" i="58"/>
  <c r="AE12" i="58"/>
  <c r="AD557" i="58"/>
  <c r="AD555" i="58"/>
  <c r="AD553" i="58"/>
  <c r="AD549" i="58"/>
  <c r="AD545" i="58"/>
  <c r="AE514" i="58"/>
  <c r="AD497" i="58"/>
  <c r="AD855" i="58"/>
  <c r="AD108" i="58"/>
  <c r="AD492" i="58"/>
  <c r="AD310" i="58"/>
  <c r="AD488" i="58"/>
  <c r="AE175" i="58"/>
  <c r="AE482" i="58"/>
  <c r="AE881" i="58"/>
  <c r="AD476" i="58"/>
  <c r="AE286" i="58"/>
  <c r="AE63" i="58"/>
  <c r="AE198" i="58"/>
  <c r="AE510" i="58"/>
  <c r="AE38" i="58"/>
  <c r="AE185" i="58"/>
  <c r="AD571" i="58"/>
  <c r="AD505" i="58"/>
  <c r="AD864" i="58"/>
  <c r="AE380" i="58"/>
  <c r="AE328" i="58"/>
  <c r="AE162" i="58"/>
  <c r="AD443" i="58"/>
  <c r="AD440" i="58"/>
  <c r="AE439" i="58"/>
  <c r="AE216" i="58"/>
  <c r="AD436" i="58"/>
  <c r="AD578" i="58"/>
  <c r="AE166" i="58"/>
  <c r="AD518" i="58"/>
  <c r="AD517" i="58"/>
  <c r="AD501" i="58"/>
  <c r="AE200" i="58"/>
  <c r="AD482" i="58"/>
  <c r="AE480" i="58"/>
  <c r="AD474" i="58"/>
  <c r="AD198" i="58"/>
  <c r="AE460" i="58"/>
  <c r="AE176" i="58"/>
  <c r="AE138" i="58"/>
  <c r="AE269" i="58"/>
  <c r="AE53" i="58"/>
  <c r="AE455" i="58"/>
  <c r="AD78" i="58"/>
  <c r="AD338" i="58"/>
  <c r="AD455" i="58"/>
  <c r="AD452" i="58"/>
  <c r="AD241" i="58"/>
  <c r="AD279" i="58"/>
  <c r="AD465" i="58"/>
  <c r="AE181" i="58"/>
  <c r="AE120" i="58"/>
  <c r="AE291" i="58"/>
  <c r="AE6" i="58"/>
  <c r="AE15" i="58"/>
  <c r="AE213" i="58"/>
  <c r="AD449" i="58"/>
  <c r="AE556" i="58"/>
  <c r="AE554" i="58"/>
  <c r="AE552" i="58"/>
  <c r="AE548" i="58"/>
  <c r="AE91" i="58"/>
  <c r="AD230" i="58"/>
  <c r="AD540" i="58"/>
  <c r="AE72" i="58"/>
  <c r="AD397" i="58"/>
  <c r="AE249" i="58"/>
  <c r="AD384" i="58"/>
  <c r="AE305" i="58"/>
  <c r="AE401" i="58"/>
  <c r="AE515" i="58"/>
  <c r="AE509" i="58"/>
  <c r="AE506" i="58"/>
  <c r="AD113" i="58"/>
  <c r="AE354" i="58"/>
  <c r="AD103" i="58"/>
  <c r="AD362" i="58"/>
  <c r="AD483" i="58"/>
  <c r="AE268" i="58"/>
  <c r="AD67" i="58"/>
  <c r="AE478" i="58"/>
  <c r="AD286" i="58"/>
  <c r="AE393" i="58"/>
  <c r="AE444" i="58"/>
  <c r="AE442" i="58"/>
  <c r="AE163" i="58"/>
  <c r="AE438" i="58"/>
  <c r="AE435" i="58"/>
  <c r="AE262" i="58"/>
  <c r="AE336" i="58"/>
  <c r="AE391" i="58"/>
  <c r="AE322" i="58"/>
  <c r="AD139" i="58"/>
  <c r="AE864" i="58"/>
  <c r="AD574" i="58"/>
  <c r="AD572" i="58"/>
  <c r="AE571" i="58"/>
  <c r="AE259" i="58"/>
  <c r="AE559" i="58"/>
  <c r="AD411" i="58"/>
  <c r="AD552" i="58"/>
  <c r="AD202" i="58"/>
  <c r="AD548" i="58"/>
  <c r="AD544" i="58"/>
  <c r="AD72" i="58"/>
  <c r="AE397" i="58"/>
  <c r="AD357" i="58"/>
  <c r="AD249" i="58"/>
  <c r="AD526" i="58"/>
  <c r="AE524" i="58"/>
  <c r="AD861" i="58"/>
  <c r="AE520" i="58"/>
  <c r="AD305" i="58"/>
  <c r="AE500" i="58"/>
  <c r="AE203" i="58"/>
  <c r="AD374" i="58"/>
  <c r="AD150" i="58"/>
  <c r="AD491" i="58"/>
  <c r="AD284" i="58"/>
  <c r="AE487" i="58"/>
  <c r="AE408" i="58"/>
  <c r="AE484" i="58"/>
  <c r="AD472" i="58"/>
  <c r="AE165" i="58"/>
  <c r="AD224" i="58"/>
  <c r="AD453" i="58"/>
  <c r="AD163" i="58"/>
  <c r="AD86" i="58"/>
  <c r="AE112" i="58"/>
  <c r="AD185" i="58"/>
  <c r="AE373" i="58"/>
  <c r="AD366" i="58"/>
  <c r="AD432" i="58"/>
  <c r="AD391" i="58"/>
  <c r="AD580" i="58"/>
  <c r="AE577" i="58"/>
  <c r="AE19" i="58"/>
  <c r="AE561" i="58"/>
  <c r="AE410" i="58"/>
  <c r="AD556" i="58"/>
  <c r="AD132" i="58"/>
  <c r="AE546" i="58"/>
  <c r="AE541" i="58"/>
  <c r="AE581" i="58"/>
  <c r="AD261" i="58"/>
  <c r="AD478" i="58"/>
  <c r="AE477" i="58"/>
  <c r="AD216" i="58"/>
  <c r="AE436" i="58"/>
  <c r="AE434" i="58"/>
  <c r="AE433" i="58"/>
  <c r="AE430" i="58"/>
  <c r="AE583" i="58"/>
  <c r="AE579" i="58"/>
  <c r="AE81" i="58"/>
  <c r="AD380" i="58"/>
  <c r="AE399" i="58"/>
  <c r="AD576" i="58"/>
  <c r="AD575" i="58"/>
  <c r="AD573" i="58"/>
  <c r="AE566" i="58"/>
  <c r="AD20" i="58"/>
  <c r="AD561" i="58"/>
  <c r="AD410" i="58"/>
  <c r="AE395" i="58"/>
  <c r="AD309" i="58"/>
  <c r="AD467" i="58"/>
  <c r="AD442" i="58"/>
  <c r="AE226" i="58"/>
  <c r="AE447" i="58"/>
  <c r="AE446" i="58"/>
  <c r="AE440" i="58"/>
  <c r="AE183" i="58"/>
  <c r="AE387" i="58"/>
  <c r="AD226" i="58"/>
  <c r="AD437" i="58"/>
  <c r="AD434" i="58"/>
  <c r="AD141" i="58"/>
  <c r="AD583" i="58"/>
  <c r="AE339" i="58"/>
  <c r="AE572" i="58"/>
  <c r="AE560" i="58"/>
  <c r="AE411" i="58"/>
  <c r="AE202" i="58"/>
  <c r="AD551" i="58"/>
  <c r="AE550" i="58"/>
  <c r="AE545" i="58"/>
  <c r="AD91" i="58"/>
  <c r="AE390" i="58"/>
  <c r="AD158" i="58"/>
  <c r="AD12" i="58"/>
  <c r="AE578" i="58"/>
  <c r="AE570" i="58"/>
  <c r="AD568" i="58"/>
  <c r="AE564" i="58"/>
  <c r="AD562" i="58"/>
  <c r="AD558" i="58"/>
  <c r="AD547" i="58"/>
  <c r="AD39" i="58"/>
  <c r="AE230" i="58"/>
  <c r="AD354" i="58"/>
  <c r="AE445" i="58"/>
  <c r="AE366" i="58"/>
  <c r="AE432" i="58"/>
  <c r="AE574" i="58"/>
  <c r="AE569" i="58"/>
  <c r="AD546" i="58"/>
  <c r="AD542" i="58"/>
  <c r="AE133" i="58"/>
  <c r="AE341" i="58"/>
  <c r="AD532" i="58"/>
  <c r="AE261" i="58"/>
  <c r="AD530" i="58"/>
  <c r="AD37" i="58"/>
  <c r="AE118" i="58"/>
  <c r="AD122" i="58"/>
  <c r="AE516" i="58"/>
  <c r="AD83" i="58"/>
  <c r="AE158" i="58"/>
  <c r="AE318" i="58"/>
  <c r="AD506" i="58"/>
  <c r="AD199" i="58"/>
  <c r="AD398" i="58"/>
  <c r="AE70" i="58"/>
  <c r="AE342" i="58"/>
  <c r="AE312" i="58"/>
  <c r="AD211" i="58"/>
  <c r="AD285" i="58"/>
  <c r="AD125" i="58"/>
  <c r="AD466" i="58"/>
  <c r="AE224" i="58"/>
  <c r="AD138" i="58"/>
  <c r="AD291" i="58"/>
  <c r="AD219" i="58"/>
  <c r="AD173" i="58"/>
  <c r="AE37" i="58"/>
  <c r="AD166" i="58"/>
  <c r="AD100" i="58"/>
  <c r="AD520" i="58"/>
  <c r="AE122" i="58"/>
  <c r="AE83" i="58"/>
  <c r="AD509" i="58"/>
  <c r="AE266" i="58"/>
  <c r="AE13" i="58"/>
  <c r="AD90" i="58"/>
  <c r="AD4" i="58"/>
  <c r="AE325" i="58"/>
  <c r="AD312" i="58"/>
  <c r="AE155" i="58"/>
  <c r="AD327" i="58"/>
  <c r="AE405" i="58"/>
  <c r="AD341" i="58"/>
  <c r="AE527" i="58"/>
  <c r="AE384" i="58"/>
  <c r="AE304" i="58"/>
  <c r="AD519" i="58"/>
  <c r="AD118" i="58"/>
  <c r="AD516" i="58"/>
  <c r="AD512" i="58"/>
  <c r="AE232" i="58"/>
  <c r="AE89" i="58"/>
  <c r="AD35" i="58"/>
  <c r="AE494" i="58"/>
  <c r="AD234" i="58"/>
  <c r="AE485" i="58"/>
  <c r="AD104" i="58"/>
  <c r="AE290" i="58"/>
  <c r="AE307" i="58"/>
  <c r="AD343" i="58"/>
  <c r="AD63" i="58"/>
  <c r="AD470" i="58"/>
  <c r="AE465" i="58"/>
  <c r="AE119" i="58"/>
  <c r="AD462" i="58"/>
  <c r="AD295" i="58"/>
  <c r="AD405" i="58"/>
  <c r="AD533" i="58"/>
  <c r="AD328" i="58"/>
  <c r="AD401" i="58"/>
  <c r="AE201" i="58"/>
  <c r="AE503" i="58"/>
  <c r="AE498" i="58"/>
  <c r="AE855" i="58"/>
  <c r="AD489" i="58"/>
  <c r="AE488" i="58"/>
  <c r="AE362" i="58"/>
  <c r="AD485" i="58"/>
  <c r="AD268" i="58"/>
  <c r="AD307" i="58"/>
  <c r="AD335" i="58"/>
  <c r="AE382" i="58"/>
  <c r="AD257" i="58"/>
  <c r="AE469" i="58"/>
  <c r="AD468" i="58"/>
  <c r="AD877" i="58"/>
  <c r="AE338" i="58"/>
  <c r="AD536" i="58"/>
  <c r="AD364" i="58"/>
  <c r="AE532" i="58"/>
  <c r="AE471" i="58"/>
  <c r="AD464" i="58"/>
  <c r="AE454" i="58"/>
  <c r="AD40" i="58"/>
  <c r="AE236" i="58"/>
  <c r="AE451" i="58"/>
  <c r="AE52" i="58"/>
  <c r="AD347" i="58"/>
  <c r="AE241" i="58"/>
  <c r="AD513" i="58"/>
  <c r="AD89" i="58"/>
  <c r="AE4" i="58"/>
  <c r="AD499" i="58"/>
  <c r="AE392" i="58"/>
  <c r="AD495" i="58"/>
  <c r="AE374" i="58"/>
  <c r="AE492" i="58"/>
  <c r="AD356" i="58"/>
  <c r="AE490" i="58"/>
  <c r="AE215" i="58"/>
  <c r="AE59" i="58"/>
  <c r="AD481" i="58"/>
  <c r="AD368" i="58"/>
  <c r="AE67" i="58"/>
  <c r="AE476" i="58"/>
  <c r="AE353" i="58"/>
  <c r="AE472" i="58"/>
  <c r="AE383" i="58"/>
  <c r="AE467" i="58"/>
  <c r="AE466" i="58"/>
  <c r="AD165" i="58"/>
  <c r="AD459" i="58"/>
  <c r="AD120" i="58"/>
  <c r="AE877" i="58"/>
  <c r="AE295" i="58"/>
  <c r="AD458" i="58"/>
  <c r="AE157" i="58"/>
  <c r="AD454" i="58"/>
  <c r="AD129" i="58"/>
  <c r="AD52" i="58"/>
  <c r="AE347" i="58"/>
  <c r="AE151" i="58"/>
  <c r="AE450" i="58"/>
  <c r="AD274" i="58"/>
  <c r="AD330" i="58"/>
  <c r="AD396" i="58"/>
  <c r="AE452" i="58"/>
  <c r="AD33" i="58"/>
  <c r="AD554" i="58"/>
  <c r="AE537" i="58"/>
  <c r="AE534" i="58"/>
  <c r="AE35" i="58"/>
  <c r="AE199" i="58"/>
  <c r="AE150" i="58"/>
  <c r="AE489" i="58"/>
  <c r="AE481" i="58"/>
  <c r="AE211" i="58"/>
  <c r="AE474" i="58"/>
  <c r="AE279" i="58"/>
  <c r="AE459" i="58"/>
  <c r="AE364" i="58"/>
  <c r="AE317" i="58"/>
  <c r="AE529" i="58"/>
  <c r="AE525" i="58"/>
  <c r="AE522" i="58"/>
  <c r="AE518" i="58"/>
  <c r="AE517" i="58"/>
  <c r="AE253" i="58"/>
  <c r="AE103" i="58"/>
  <c r="AE483" i="58"/>
  <c r="AE343" i="58"/>
  <c r="AE475" i="58"/>
  <c r="AE79" i="58"/>
  <c r="AE470" i="58"/>
  <c r="AE468" i="58"/>
  <c r="AE464" i="58"/>
  <c r="AE306" i="58"/>
  <c r="AE284" i="58"/>
  <c r="AE64" i="58"/>
  <c r="AE368" i="58"/>
  <c r="AE285" i="58"/>
  <c r="AE388" i="58"/>
  <c r="AE327" i="58"/>
  <c r="AD511" i="58"/>
  <c r="AD201" i="58"/>
  <c r="AD502" i="58"/>
  <c r="AD203" i="58"/>
  <c r="AD493" i="58"/>
  <c r="AD200" i="58"/>
  <c r="AD881" i="58"/>
  <c r="AD218" i="58"/>
  <c r="AD217" i="58"/>
  <c r="AD463" i="58"/>
  <c r="AD26" i="58"/>
  <c r="AD269" i="58"/>
  <c r="AD266" i="58"/>
  <c r="C2" i="50"/>
  <c r="C2" i="48"/>
  <c r="C2" i="49"/>
  <c r="C2" i="51"/>
  <c r="C2" i="53"/>
  <c r="D1" i="24"/>
  <c r="D4" i="13"/>
  <c r="D3" i="16"/>
  <c r="K7" i="69"/>
  <c r="K8" i="69" s="1"/>
  <c r="K9" i="69" s="1"/>
  <c r="K10" i="69" s="1"/>
  <c r="K11" i="69" s="1"/>
  <c r="K12" i="69" s="1"/>
  <c r="K13" i="69" s="1"/>
  <c r="K14" i="69" s="1"/>
  <c r="K15" i="69" s="1"/>
  <c r="K16" i="69" s="1"/>
  <c r="K17" i="69" s="1"/>
  <c r="K18" i="69" s="1"/>
  <c r="K19" i="69" s="1"/>
  <c r="K20" i="69" s="1"/>
  <c r="K21" i="69" s="1"/>
  <c r="K22" i="69" s="1"/>
  <c r="K23" i="69" s="1"/>
  <c r="K24" i="69" s="1"/>
  <c r="K25" i="69" s="1"/>
  <c r="K26" i="69" s="1"/>
  <c r="K27" i="69" s="1"/>
  <c r="K28" i="69" s="1"/>
  <c r="K29" i="69" s="1"/>
  <c r="K30" i="69" s="1"/>
  <c r="K31" i="69" s="1"/>
  <c r="K32" i="69" s="1"/>
  <c r="K33" i="69" s="1"/>
  <c r="K34" i="69" s="1"/>
  <c r="K35" i="69" s="1"/>
  <c r="K36" i="69" s="1"/>
  <c r="K37" i="69" s="1"/>
  <c r="K38" i="69" s="1"/>
  <c r="K39" i="69" s="1"/>
  <c r="K40" i="69" s="1"/>
  <c r="K41" i="69" s="1"/>
  <c r="K42" i="69" s="1"/>
  <c r="K43" i="69" s="1"/>
  <c r="K44" i="69" s="1"/>
  <c r="K45" i="69" s="1"/>
  <c r="K46" i="69" s="1"/>
  <c r="K47" i="69" s="1"/>
  <c r="K48" i="69" s="1"/>
  <c r="K49" i="69" s="1"/>
  <c r="K50" i="69" s="1"/>
  <c r="K51" i="69" s="1"/>
  <c r="K52" i="69" s="1"/>
  <c r="K53" i="69" s="1"/>
  <c r="K54" i="69" s="1"/>
  <c r="K55" i="69" s="1"/>
  <c r="K56" i="69" s="1"/>
  <c r="K57" i="69" s="1"/>
  <c r="K58" i="69" s="1"/>
  <c r="K59" i="69" s="1"/>
  <c r="K60" i="69" s="1"/>
  <c r="K61" i="69" s="1"/>
  <c r="K62" i="69" s="1"/>
  <c r="K63" i="69" s="1"/>
  <c r="K64" i="69" s="1"/>
  <c r="K65" i="69" s="1"/>
  <c r="K66" i="69" s="1"/>
  <c r="K67" i="69" s="1"/>
  <c r="K68" i="69" s="1"/>
  <c r="K69" i="69" s="1"/>
  <c r="K70" i="69" s="1"/>
  <c r="K71" i="69" s="1"/>
  <c r="K72" i="69" s="1"/>
  <c r="K73" i="69" s="1"/>
  <c r="K74" i="69" s="1"/>
  <c r="K75" i="69" s="1"/>
  <c r="K76" i="69" s="1"/>
  <c r="K77" i="69" s="1"/>
  <c r="K78" i="69" s="1"/>
  <c r="K79" i="69" s="1"/>
  <c r="K80" i="69" s="1"/>
  <c r="K81" i="69" s="1"/>
  <c r="K82" i="69" s="1"/>
  <c r="K83" i="69" s="1"/>
  <c r="K84" i="69" s="1"/>
  <c r="K85" i="69" s="1"/>
  <c r="K86" i="69" s="1"/>
  <c r="K87" i="69" s="1"/>
  <c r="K88" i="69" s="1"/>
  <c r="K89" i="69" s="1"/>
  <c r="K90" i="69" s="1"/>
  <c r="K91" i="69" s="1"/>
  <c r="K92" i="69" s="1"/>
  <c r="K93" i="69" s="1"/>
  <c r="K94" i="69" s="1"/>
  <c r="K95" i="69" s="1"/>
  <c r="K96" i="69" s="1"/>
  <c r="K97" i="69" s="1"/>
  <c r="K98" i="69" s="1"/>
  <c r="K99" i="69" s="1"/>
  <c r="K100" i="69" s="1"/>
  <c r="K101" i="69" s="1"/>
  <c r="K102" i="69" s="1"/>
  <c r="K103" i="69" s="1"/>
  <c r="K104" i="69" s="1"/>
  <c r="K105" i="69" s="1"/>
  <c r="K106" i="69" s="1"/>
  <c r="K107" i="69" s="1"/>
  <c r="K108" i="69" s="1"/>
  <c r="K109" i="69" s="1"/>
  <c r="K110" i="69" s="1"/>
  <c r="K111" i="69" s="1"/>
  <c r="K112" i="69" s="1"/>
  <c r="K113" i="69" s="1"/>
  <c r="K114" i="69" s="1"/>
  <c r="K115" i="69" s="1"/>
  <c r="K116" i="69" s="1"/>
  <c r="K117" i="69" s="1"/>
  <c r="K118" i="69" s="1"/>
  <c r="K119" i="69" s="1"/>
  <c r="K120" i="69" s="1"/>
  <c r="K121" i="69" s="1"/>
  <c r="K122" i="69" s="1"/>
  <c r="K123" i="69" s="1"/>
  <c r="K124" i="69" s="1"/>
  <c r="K125" i="69" s="1"/>
  <c r="K126" i="69" s="1"/>
  <c r="K127" i="69" s="1"/>
  <c r="K128" i="69" s="1"/>
  <c r="K129" i="69" s="1"/>
  <c r="K130" i="69" s="1"/>
  <c r="K131" i="69" s="1"/>
  <c r="K132" i="69" s="1"/>
  <c r="K133" i="69" s="1"/>
  <c r="K134" i="69" s="1"/>
  <c r="K135" i="69" s="1"/>
  <c r="K136" i="69" s="1"/>
  <c r="K137" i="69" s="1"/>
  <c r="K138" i="69" s="1"/>
  <c r="K139" i="69" s="1"/>
  <c r="K140" i="69" s="1"/>
  <c r="K141" i="69" s="1"/>
  <c r="K142" i="69" s="1"/>
  <c r="K143" i="69" s="1"/>
  <c r="K144" i="69" s="1"/>
  <c r="K145" i="69" s="1"/>
  <c r="K146" i="69" s="1"/>
  <c r="K147" i="69" s="1"/>
  <c r="K148" i="69" s="1"/>
  <c r="K149" i="69" s="1"/>
  <c r="K150" i="69" s="1"/>
  <c r="K151" i="69" s="1"/>
  <c r="K152" i="69" s="1"/>
  <c r="K153" i="69" s="1"/>
  <c r="K154" i="69" s="1"/>
  <c r="K155" i="69" s="1"/>
  <c r="K156" i="69" s="1"/>
  <c r="K157" i="69" s="1"/>
  <c r="K158" i="69" s="1"/>
  <c r="K159" i="69" s="1"/>
  <c r="K160" i="69" s="1"/>
  <c r="K161" i="69" s="1"/>
  <c r="K162" i="69" s="1"/>
  <c r="K163" i="69" s="1"/>
  <c r="K164" i="69" s="1"/>
  <c r="K165" i="69" s="1"/>
  <c r="K166" i="69" s="1"/>
  <c r="K167" i="69" s="1"/>
  <c r="K168" i="69" s="1"/>
  <c r="K169" i="69" s="1"/>
  <c r="K170" i="69" s="1"/>
  <c r="K171" i="69" s="1"/>
  <c r="K172" i="69" s="1"/>
  <c r="K173" i="69" s="1"/>
  <c r="K174" i="69" s="1"/>
  <c r="K175" i="69" s="1"/>
  <c r="K176" i="69" s="1"/>
  <c r="K177" i="69" s="1"/>
  <c r="K178" i="69" s="1"/>
  <c r="K179" i="69" s="1"/>
  <c r="K180" i="69" s="1"/>
  <c r="K181" i="69" s="1"/>
  <c r="K182" i="69" s="1"/>
  <c r="K183" i="69" s="1"/>
  <c r="K184" i="69" s="1"/>
  <c r="K185" i="69" s="1"/>
  <c r="K186" i="69" s="1"/>
  <c r="K187" i="69" s="1"/>
  <c r="K188" i="69" s="1"/>
  <c r="K189" i="69" s="1"/>
  <c r="K190" i="69" s="1"/>
  <c r="K191" i="69" s="1"/>
  <c r="K192" i="69" s="1"/>
  <c r="K193" i="69" s="1"/>
  <c r="K194" i="69" s="1"/>
  <c r="K195" i="69" s="1"/>
  <c r="K196" i="69" s="1"/>
  <c r="K197" i="69" s="1"/>
  <c r="K198" i="69" s="1"/>
  <c r="K199" i="69" s="1"/>
  <c r="K200" i="69" s="1"/>
  <c r="K201" i="69" s="1"/>
  <c r="K202" i="69" s="1"/>
  <c r="K203" i="69" s="1"/>
  <c r="K204" i="69" s="1"/>
  <c r="K205" i="69" s="1"/>
  <c r="K206" i="69" s="1"/>
  <c r="K207" i="69" s="1"/>
  <c r="K208" i="69" s="1"/>
  <c r="K209" i="69" s="1"/>
  <c r="K210" i="69" s="1"/>
  <c r="K211" i="69" s="1"/>
  <c r="K212" i="69" s="1"/>
  <c r="K213" i="69" s="1"/>
  <c r="K214" i="69" s="1"/>
  <c r="K215" i="69" s="1"/>
  <c r="K216" i="69" s="1"/>
  <c r="K217" i="69" s="1"/>
  <c r="K218" i="69" s="1"/>
  <c r="K219" i="69" s="1"/>
  <c r="K220" i="69" s="1"/>
  <c r="K221" i="69" s="1"/>
  <c r="K222" i="69" s="1"/>
  <c r="K223" i="69" s="1"/>
  <c r="K224" i="69" s="1"/>
  <c r="K225" i="69" s="1"/>
  <c r="K226" i="69" s="1"/>
  <c r="K227" i="69" s="1"/>
  <c r="K228" i="69" s="1"/>
  <c r="K229" i="69" s="1"/>
  <c r="K230" i="69" s="1"/>
  <c r="K231" i="69" s="1"/>
  <c r="K232" i="69" s="1"/>
  <c r="K233" i="69" s="1"/>
  <c r="K234" i="69" s="1"/>
  <c r="K235" i="69" s="1"/>
  <c r="K236" i="69" s="1"/>
  <c r="K237" i="69" s="1"/>
  <c r="K238" i="69" s="1"/>
  <c r="K239" i="69" s="1"/>
  <c r="K240" i="69" s="1"/>
  <c r="K241" i="69" s="1"/>
  <c r="K242" i="69" s="1"/>
  <c r="K243" i="69" s="1"/>
  <c r="K244" i="69" s="1"/>
  <c r="K245" i="69" s="1"/>
  <c r="K246" i="69" s="1"/>
  <c r="K247" i="69" s="1"/>
  <c r="K248" i="69" s="1"/>
  <c r="K249" i="69" s="1"/>
  <c r="K250" i="69" s="1"/>
  <c r="K251" i="69" s="1"/>
  <c r="K252" i="69" s="1"/>
  <c r="K253" i="69" s="1"/>
  <c r="K254" i="69" s="1"/>
  <c r="K255" i="69" s="1"/>
  <c r="K256" i="69" s="1"/>
  <c r="K257" i="69" s="1"/>
  <c r="K258" i="69" s="1"/>
  <c r="K259" i="69" s="1"/>
  <c r="K260" i="69" s="1"/>
  <c r="K261" i="69" s="1"/>
  <c r="K262" i="69" s="1"/>
  <c r="K263" i="69" s="1"/>
  <c r="K264" i="69" s="1"/>
  <c r="K265" i="69" s="1"/>
  <c r="K266" i="69" s="1"/>
  <c r="K267" i="69" s="1"/>
  <c r="K268" i="69" s="1"/>
  <c r="K269" i="69" s="1"/>
  <c r="K270" i="69" s="1"/>
  <c r="K271" i="69" s="1"/>
  <c r="K272" i="69" s="1"/>
  <c r="K273" i="69" s="1"/>
  <c r="K274" i="69" s="1"/>
  <c r="K275" i="69" s="1"/>
  <c r="K276" i="69" s="1"/>
  <c r="K277" i="69" s="1"/>
  <c r="K278" i="69" s="1"/>
  <c r="K279" i="69" s="1"/>
  <c r="K280" i="69" s="1"/>
  <c r="K281" i="69" s="1"/>
  <c r="K282" i="69" s="1"/>
  <c r="K283" i="69" s="1"/>
  <c r="K284" i="69" s="1"/>
  <c r="K285" i="69" s="1"/>
  <c r="K286" i="69" s="1"/>
  <c r="K287" i="69" s="1"/>
  <c r="K288" i="69" s="1"/>
  <c r="K289" i="69" s="1"/>
  <c r="K290" i="69" s="1"/>
  <c r="K291" i="69" s="1"/>
  <c r="K292" i="69" s="1"/>
  <c r="K293" i="69" s="1"/>
  <c r="K294" i="69" s="1"/>
  <c r="K295" i="69" s="1"/>
  <c r="K296" i="69" s="1"/>
  <c r="K297" i="69" s="1"/>
  <c r="K298" i="69" s="1"/>
  <c r="K299" i="69" s="1"/>
  <c r="K300" i="69" s="1"/>
  <c r="K301" i="69" s="1"/>
  <c r="K302" i="69" s="1"/>
  <c r="K303" i="69" s="1"/>
  <c r="K304" i="69" s="1"/>
  <c r="K305" i="69" s="1"/>
  <c r="K306" i="69" s="1"/>
  <c r="K307" i="69" s="1"/>
  <c r="K308" i="69" s="1"/>
  <c r="K309" i="69" s="1"/>
  <c r="K310" i="69" s="1"/>
  <c r="K311" i="69" s="1"/>
  <c r="K312" i="69" s="1"/>
  <c r="J7" i="69"/>
  <c r="D2" i="69"/>
  <c r="E540" i="5"/>
  <c r="F540" i="5"/>
  <c r="G540" i="5"/>
  <c r="H540" i="5"/>
  <c r="L540" i="5"/>
  <c r="M540" i="5" s="1"/>
  <c r="E541" i="5"/>
  <c r="F541" i="5"/>
  <c r="G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G579" i="5"/>
  <c r="H579" i="5"/>
  <c r="L579" i="5"/>
  <c r="M579" i="5" s="1"/>
  <c r="E580" i="5"/>
  <c r="F580" i="5"/>
  <c r="G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A697" i="5"/>
  <c r="A698" i="5" s="1"/>
  <c r="A699" i="5" s="1"/>
  <c r="A700" i="5" s="1"/>
  <c r="A701" i="5" s="1"/>
  <c r="B697" i="5"/>
  <c r="B698" i="5" s="1"/>
  <c r="B699" i="5" s="1"/>
  <c r="B700" i="5" s="1"/>
  <c r="B701" i="5" s="1"/>
  <c r="C697" i="5"/>
  <c r="C698" i="5" s="1"/>
  <c r="C699" i="5" s="1"/>
  <c r="C700" i="5" s="1"/>
  <c r="C701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A703" i="5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B703" i="5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B875" i="5" s="1"/>
  <c r="B876" i="5" s="1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C703" i="5"/>
  <c r="C704" i="5" s="1"/>
  <c r="C705" i="5" s="1"/>
  <c r="C706" i="5" s="1"/>
  <c r="C707" i="5" s="1"/>
  <c r="C708" i="5" s="1"/>
  <c r="C709" i="5" s="1"/>
  <c r="C710" i="5" s="1"/>
  <c r="C711" i="5" s="1"/>
  <c r="C712" i="5" s="1"/>
  <c r="C713" i="5" s="1"/>
  <c r="C714" i="5" s="1"/>
  <c r="C715" i="5" s="1"/>
  <c r="C716" i="5" s="1"/>
  <c r="C717" i="5" s="1"/>
  <c r="C718" i="5" s="1"/>
  <c r="C719" i="5" s="1"/>
  <c r="C720" i="5" s="1"/>
  <c r="C721" i="5" s="1"/>
  <c r="C722" i="5" s="1"/>
  <c r="C723" i="5" s="1"/>
  <c r="C724" i="5" s="1"/>
  <c r="C725" i="5" s="1"/>
  <c r="C726" i="5" s="1"/>
  <c r="C727" i="5" s="1"/>
  <c r="C728" i="5" s="1"/>
  <c r="C729" i="5" s="1"/>
  <c r="C730" i="5" s="1"/>
  <c r="C731" i="5" s="1"/>
  <c r="C732" i="5" s="1"/>
  <c r="C733" i="5" s="1"/>
  <c r="C734" i="5" s="1"/>
  <c r="C735" i="5" s="1"/>
  <c r="C736" i="5" s="1"/>
  <c r="C737" i="5" s="1"/>
  <c r="C738" i="5" s="1"/>
  <c r="C739" i="5" s="1"/>
  <c r="C740" i="5" s="1"/>
  <c r="C741" i="5" s="1"/>
  <c r="C742" i="5" s="1"/>
  <c r="C743" i="5" s="1"/>
  <c r="C744" i="5" s="1"/>
  <c r="C745" i="5" s="1"/>
  <c r="C746" i="5" s="1"/>
  <c r="C747" i="5" s="1"/>
  <c r="C748" i="5" s="1"/>
  <c r="C749" i="5" s="1"/>
  <c r="C750" i="5" s="1"/>
  <c r="C751" i="5" s="1"/>
  <c r="C752" i="5" s="1"/>
  <c r="C753" i="5" s="1"/>
  <c r="C754" i="5" s="1"/>
  <c r="C755" i="5" s="1"/>
  <c r="C756" i="5" s="1"/>
  <c r="C757" i="5" s="1"/>
  <c r="C758" i="5" s="1"/>
  <c r="C759" i="5" s="1"/>
  <c r="C760" i="5" s="1"/>
  <c r="C761" i="5" s="1"/>
  <c r="C762" i="5" s="1"/>
  <c r="C763" i="5" s="1"/>
  <c r="C764" i="5" s="1"/>
  <c r="C765" i="5" s="1"/>
  <c r="C766" i="5" s="1"/>
  <c r="C767" i="5" s="1"/>
  <c r="C768" i="5" s="1"/>
  <c r="C769" i="5" s="1"/>
  <c r="C770" i="5" s="1"/>
  <c r="C771" i="5" s="1"/>
  <c r="C772" i="5" s="1"/>
  <c r="C773" i="5" s="1"/>
  <c r="C774" i="5" s="1"/>
  <c r="C775" i="5" s="1"/>
  <c r="C776" i="5" s="1"/>
  <c r="C777" i="5" s="1"/>
  <c r="C778" i="5" s="1"/>
  <c r="C779" i="5" s="1"/>
  <c r="C780" i="5" s="1"/>
  <c r="C781" i="5" s="1"/>
  <c r="C782" i="5" s="1"/>
  <c r="C783" i="5" s="1"/>
  <c r="C784" i="5" s="1"/>
  <c r="C785" i="5" s="1"/>
  <c r="C786" i="5" s="1"/>
  <c r="C787" i="5" s="1"/>
  <c r="C788" i="5" s="1"/>
  <c r="C789" i="5" s="1"/>
  <c r="C790" i="5" s="1"/>
  <c r="C791" i="5" s="1"/>
  <c r="C792" i="5" s="1"/>
  <c r="C793" i="5" s="1"/>
  <c r="C794" i="5" s="1"/>
  <c r="C795" i="5" s="1"/>
  <c r="C796" i="5" s="1"/>
  <c r="C797" i="5" s="1"/>
  <c r="C798" i="5" s="1"/>
  <c r="C799" i="5" s="1"/>
  <c r="C800" i="5" s="1"/>
  <c r="C801" i="5" s="1"/>
  <c r="C802" i="5" s="1"/>
  <c r="C803" i="5" s="1"/>
  <c r="C804" i="5" s="1"/>
  <c r="C805" i="5" s="1"/>
  <c r="C806" i="5" s="1"/>
  <c r="C807" i="5" s="1"/>
  <c r="C808" i="5" s="1"/>
  <c r="C809" i="5" s="1"/>
  <c r="C810" i="5" s="1"/>
  <c r="C811" i="5" s="1"/>
  <c r="C812" i="5" s="1"/>
  <c r="C813" i="5" s="1"/>
  <c r="C814" i="5" s="1"/>
  <c r="C815" i="5" s="1"/>
  <c r="C816" i="5" s="1"/>
  <c r="C817" i="5" s="1"/>
  <c r="C818" i="5" s="1"/>
  <c r="C819" i="5" s="1"/>
  <c r="C820" i="5" s="1"/>
  <c r="C821" i="5" s="1"/>
  <c r="C822" i="5" s="1"/>
  <c r="C823" i="5" s="1"/>
  <c r="C824" i="5" s="1"/>
  <c r="C825" i="5" s="1"/>
  <c r="C826" i="5" s="1"/>
  <c r="C827" i="5" s="1"/>
  <c r="C828" i="5" s="1"/>
  <c r="C829" i="5" s="1"/>
  <c r="C830" i="5" s="1"/>
  <c r="C831" i="5" s="1"/>
  <c r="C832" i="5" s="1"/>
  <c r="C833" i="5" s="1"/>
  <c r="C834" i="5" s="1"/>
  <c r="C835" i="5" s="1"/>
  <c r="C836" i="5" s="1"/>
  <c r="C837" i="5" s="1"/>
  <c r="C838" i="5" s="1"/>
  <c r="C839" i="5" s="1"/>
  <c r="C840" i="5" s="1"/>
  <c r="C841" i="5" s="1"/>
  <c r="C842" i="5" s="1"/>
  <c r="C843" i="5" s="1"/>
  <c r="C844" i="5" s="1"/>
  <c r="C845" i="5" s="1"/>
  <c r="C846" i="5" s="1"/>
  <c r="C847" i="5" s="1"/>
  <c r="C848" i="5" s="1"/>
  <c r="C849" i="5" s="1"/>
  <c r="C850" i="5" s="1"/>
  <c r="C851" i="5" s="1"/>
  <c r="C852" i="5" s="1"/>
  <c r="C853" i="5" s="1"/>
  <c r="C854" i="5" s="1"/>
  <c r="C855" i="5" s="1"/>
  <c r="C856" i="5" s="1"/>
  <c r="C857" i="5" s="1"/>
  <c r="C858" i="5" s="1"/>
  <c r="C859" i="5" s="1"/>
  <c r="C860" i="5" s="1"/>
  <c r="C861" i="5" s="1"/>
  <c r="C862" i="5" s="1"/>
  <c r="C863" i="5" s="1"/>
  <c r="C864" i="5" s="1"/>
  <c r="C865" i="5" s="1"/>
  <c r="C866" i="5" s="1"/>
  <c r="C867" i="5" s="1"/>
  <c r="C868" i="5" s="1"/>
  <c r="C869" i="5" s="1"/>
  <c r="C870" i="5" s="1"/>
  <c r="C871" i="5" s="1"/>
  <c r="C872" i="5" s="1"/>
  <c r="C873" i="5" s="1"/>
  <c r="C874" i="5" s="1"/>
  <c r="C875" i="5" s="1"/>
  <c r="C876" i="5" s="1"/>
  <c r="C877" i="5" s="1"/>
  <c r="C878" i="5" s="1"/>
  <c r="C879" i="5" s="1"/>
  <c r="C880" i="5" s="1"/>
  <c r="C881" i="5" s="1"/>
  <c r="C882" i="5" s="1"/>
  <c r="C883" i="5" s="1"/>
  <c r="C884" i="5" s="1"/>
  <c r="C885" i="5" s="1"/>
  <c r="C886" i="5" s="1"/>
  <c r="C887" i="5" s="1"/>
  <c r="C888" i="5" s="1"/>
  <c r="C889" i="5" s="1"/>
  <c r="C890" i="5" s="1"/>
  <c r="C891" i="5" s="1"/>
  <c r="C892" i="5" s="1"/>
  <c r="C893" i="5" s="1"/>
  <c r="C894" i="5" s="1"/>
  <c r="C895" i="5" s="1"/>
  <c r="C896" i="5" s="1"/>
  <c r="C897" i="5" s="1"/>
  <c r="C898" i="5" s="1"/>
  <c r="C899" i="5" s="1"/>
  <c r="C900" i="5" s="1"/>
  <c r="C901" i="5" s="1"/>
  <c r="C902" i="5" s="1"/>
  <c r="C903" i="5" s="1"/>
  <c r="C904" i="5" s="1"/>
  <c r="C905" i="5" s="1"/>
  <c r="C906" i="5" s="1"/>
  <c r="C907" i="5" s="1"/>
  <c r="C908" i="5" s="1"/>
  <c r="C909" i="5" s="1"/>
  <c r="C910" i="5" s="1"/>
  <c r="C911" i="5" s="1"/>
  <c r="C912" i="5" s="1"/>
  <c r="C913" i="5" s="1"/>
  <c r="C914" i="5" s="1"/>
  <c r="C915" i="5" s="1"/>
  <c r="C916" i="5" s="1"/>
  <c r="C917" i="5" s="1"/>
  <c r="C918" i="5" s="1"/>
  <c r="C919" i="5" s="1"/>
  <c r="C920" i="5" s="1"/>
  <c r="C921" i="5" s="1"/>
  <c r="C922" i="5" s="1"/>
  <c r="C923" i="5" s="1"/>
  <c r="C924" i="5" s="1"/>
  <c r="C925" i="5" s="1"/>
  <c r="C926" i="5" s="1"/>
  <c r="C927" i="5" s="1"/>
  <c r="C928" i="5" s="1"/>
  <c r="C929" i="5" s="1"/>
  <c r="C930" i="5" s="1"/>
  <c r="C931" i="5" s="1"/>
  <c r="C932" i="5" s="1"/>
  <c r="C933" i="5" s="1"/>
  <c r="C934" i="5" s="1"/>
  <c r="C935" i="5" s="1"/>
  <c r="C936" i="5" s="1"/>
  <c r="C937" i="5" s="1"/>
  <c r="C938" i="5" s="1"/>
  <c r="C939" i="5" s="1"/>
  <c r="C940" i="5" s="1"/>
  <c r="C941" i="5" s="1"/>
  <c r="C942" i="5" s="1"/>
  <c r="C943" i="5" s="1"/>
  <c r="C944" i="5" s="1"/>
  <c r="C945" i="5" s="1"/>
  <c r="C946" i="5" s="1"/>
  <c r="C947" i="5" s="1"/>
  <c r="C948" i="5" s="1"/>
  <c r="C949" i="5" s="1"/>
  <c r="C950" i="5" s="1"/>
  <c r="C951" i="5" s="1"/>
  <c r="C952" i="5" s="1"/>
  <c r="C953" i="5" s="1"/>
  <c r="C954" i="5" s="1"/>
  <c r="C955" i="5" s="1"/>
  <c r="C956" i="5" s="1"/>
  <c r="C957" i="5" s="1"/>
  <c r="C958" i="5" s="1"/>
  <c r="C959" i="5" s="1"/>
  <c r="C960" i="5" s="1"/>
  <c r="C961" i="5" s="1"/>
  <c r="C962" i="5" s="1"/>
  <c r="C963" i="5" s="1"/>
  <c r="C964" i="5" s="1"/>
  <c r="C965" i="5" s="1"/>
  <c r="C966" i="5" s="1"/>
  <c r="C967" i="5" s="1"/>
  <c r="C968" i="5" s="1"/>
  <c r="C969" i="5" s="1"/>
  <c r="C970" i="5" s="1"/>
  <c r="C971" i="5" s="1"/>
  <c r="C972" i="5" s="1"/>
  <c r="C973" i="5" s="1"/>
  <c r="C974" i="5" s="1"/>
  <c r="C975" i="5" s="1"/>
  <c r="E703" i="5"/>
  <c r="F703" i="5"/>
  <c r="G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G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G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G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G784" i="5"/>
  <c r="H784" i="5"/>
  <c r="L784" i="5"/>
  <c r="M784" i="5" s="1"/>
  <c r="E785" i="5"/>
  <c r="F785" i="5"/>
  <c r="G785" i="5"/>
  <c r="H785" i="5"/>
  <c r="L785" i="5"/>
  <c r="M785" i="5" s="1"/>
  <c r="E786" i="5"/>
  <c r="F786" i="5"/>
  <c r="G786" i="5"/>
  <c r="H786" i="5"/>
  <c r="L786" i="5"/>
  <c r="M786" i="5" s="1"/>
  <c r="E787" i="5"/>
  <c r="F787" i="5"/>
  <c r="G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G792" i="5"/>
  <c r="H792" i="5"/>
  <c r="L792" i="5"/>
  <c r="M792" i="5" s="1"/>
  <c r="E793" i="5"/>
  <c r="F793" i="5"/>
  <c r="G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G834" i="5"/>
  <c r="H834" i="5"/>
  <c r="L834" i="5"/>
  <c r="M834" i="5" s="1"/>
  <c r="E835" i="5"/>
  <c r="F835" i="5"/>
  <c r="G835" i="5"/>
  <c r="H835" i="5"/>
  <c r="L835" i="5"/>
  <c r="M835" i="5" s="1"/>
  <c r="E836" i="5"/>
  <c r="F836" i="5"/>
  <c r="G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G868" i="5"/>
  <c r="H868" i="5"/>
  <c r="L868" i="5"/>
  <c r="M868" i="5" s="1"/>
  <c r="E869" i="5"/>
  <c r="F869" i="5"/>
  <c r="G869" i="5"/>
  <c r="H869" i="5"/>
  <c r="L869" i="5"/>
  <c r="M869" i="5" s="1"/>
  <c r="E870" i="5"/>
  <c r="F870" i="5"/>
  <c r="G870" i="5"/>
  <c r="H870" i="5"/>
  <c r="L870" i="5"/>
  <c r="M870" i="5" s="1"/>
  <c r="E871" i="5"/>
  <c r="F871" i="5"/>
  <c r="H871" i="5"/>
  <c r="L871" i="5"/>
  <c r="M871" i="5" s="1"/>
  <c r="E872" i="5"/>
  <c r="F872" i="5"/>
  <c r="G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1630" i="5"/>
  <c r="F1630" i="5"/>
  <c r="G1630" i="5"/>
  <c r="H1630" i="5"/>
  <c r="L1630" i="5"/>
  <c r="M1630" i="5" s="1"/>
  <c r="E1764" i="5"/>
  <c r="F1764" i="5"/>
  <c r="G1764" i="5"/>
  <c r="H1764" i="5"/>
  <c r="L1764" i="5"/>
  <c r="M1764" i="5" s="1"/>
  <c r="E1435" i="5"/>
  <c r="F1435" i="5"/>
  <c r="G1435" i="5"/>
  <c r="H1435" i="5"/>
  <c r="L1435" i="5"/>
  <c r="M1435" i="5" s="1"/>
  <c r="E1733" i="5"/>
  <c r="F1733" i="5"/>
  <c r="G1733" i="5"/>
  <c r="H1733" i="5"/>
  <c r="L1733" i="5"/>
  <c r="M1733" i="5" s="1"/>
  <c r="E980" i="5"/>
  <c r="F980" i="5"/>
  <c r="G980" i="5"/>
  <c r="H980" i="5"/>
  <c r="L980" i="5"/>
  <c r="M980" i="5" s="1"/>
  <c r="E981" i="5"/>
  <c r="F981" i="5"/>
  <c r="G981" i="5"/>
  <c r="H981" i="5"/>
  <c r="L981" i="5"/>
  <c r="M981" i="5" s="1"/>
  <c r="E982" i="5"/>
  <c r="F982" i="5"/>
  <c r="G982" i="5"/>
  <c r="H982" i="5"/>
  <c r="L982" i="5"/>
  <c r="M982" i="5" s="1"/>
  <c r="E983" i="5"/>
  <c r="F983" i="5"/>
  <c r="G983" i="5"/>
  <c r="H983" i="5"/>
  <c r="L983" i="5"/>
  <c r="M983" i="5" s="1"/>
  <c r="E984" i="5"/>
  <c r="F984" i="5"/>
  <c r="G984" i="5"/>
  <c r="H984" i="5"/>
  <c r="L984" i="5"/>
  <c r="M984" i="5" s="1"/>
  <c r="E1813" i="5"/>
  <c r="F1813" i="5"/>
  <c r="G1813" i="5"/>
  <c r="H1813" i="5"/>
  <c r="L1813" i="5"/>
  <c r="M1813" i="5" s="1"/>
  <c r="E986" i="5"/>
  <c r="F986" i="5"/>
  <c r="G986" i="5"/>
  <c r="H986" i="5"/>
  <c r="L986" i="5"/>
  <c r="M986" i="5" s="1"/>
  <c r="E987" i="5"/>
  <c r="F987" i="5"/>
  <c r="G987" i="5"/>
  <c r="H987" i="5"/>
  <c r="L987" i="5"/>
  <c r="M987" i="5" s="1"/>
  <c r="E1714" i="5"/>
  <c r="F1714" i="5"/>
  <c r="G1714" i="5"/>
  <c r="H1714" i="5"/>
  <c r="L1714" i="5"/>
  <c r="M1714" i="5" s="1"/>
  <c r="E1161" i="5"/>
  <c r="F1161" i="5"/>
  <c r="G1161" i="5"/>
  <c r="H1161" i="5"/>
  <c r="L1161" i="5"/>
  <c r="M1161" i="5" s="1"/>
  <c r="E1351" i="5"/>
  <c r="F1351" i="5"/>
  <c r="G1351" i="5"/>
  <c r="H1351" i="5"/>
  <c r="L1351" i="5"/>
  <c r="M1351" i="5" s="1"/>
  <c r="E1847" i="5"/>
  <c r="F1847" i="5"/>
  <c r="G1847" i="5"/>
  <c r="H1847" i="5"/>
  <c r="L1847" i="5"/>
  <c r="M1847" i="5" s="1"/>
  <c r="E992" i="5"/>
  <c r="F992" i="5"/>
  <c r="G992" i="5"/>
  <c r="H992" i="5"/>
  <c r="L992" i="5"/>
  <c r="M992" i="5" s="1"/>
  <c r="E993" i="5"/>
  <c r="F993" i="5"/>
  <c r="G993" i="5"/>
  <c r="H993" i="5"/>
  <c r="L993" i="5"/>
  <c r="M993" i="5" s="1"/>
  <c r="E994" i="5"/>
  <c r="F994" i="5"/>
  <c r="G994" i="5"/>
  <c r="H994" i="5"/>
  <c r="L994" i="5"/>
  <c r="M994" i="5" s="1"/>
  <c r="E995" i="5"/>
  <c r="F995" i="5"/>
  <c r="G995" i="5"/>
  <c r="H995" i="5"/>
  <c r="L995" i="5"/>
  <c r="M995" i="5" s="1"/>
  <c r="E996" i="5"/>
  <c r="F996" i="5"/>
  <c r="G996" i="5"/>
  <c r="H996" i="5"/>
  <c r="L996" i="5"/>
  <c r="M996" i="5" s="1"/>
  <c r="E997" i="5"/>
  <c r="F997" i="5"/>
  <c r="G997" i="5"/>
  <c r="H997" i="5"/>
  <c r="L997" i="5"/>
  <c r="M997" i="5" s="1"/>
  <c r="E998" i="5"/>
  <c r="F998" i="5"/>
  <c r="G998" i="5"/>
  <c r="H998" i="5"/>
  <c r="L998" i="5"/>
  <c r="M998" i="5" s="1"/>
  <c r="E1776" i="5"/>
  <c r="F1776" i="5"/>
  <c r="G1776" i="5"/>
  <c r="H1776" i="5"/>
  <c r="L1776" i="5"/>
  <c r="M1776" i="5" s="1"/>
  <c r="E1000" i="5"/>
  <c r="F1000" i="5"/>
  <c r="G1000" i="5"/>
  <c r="H1000" i="5"/>
  <c r="L1000" i="5"/>
  <c r="M1000" i="5" s="1"/>
  <c r="E1001" i="5"/>
  <c r="F1001" i="5"/>
  <c r="G1001" i="5"/>
  <c r="H1001" i="5"/>
  <c r="L1001" i="5"/>
  <c r="M1001" i="5" s="1"/>
  <c r="E1002" i="5"/>
  <c r="F1002" i="5"/>
  <c r="G1002" i="5"/>
  <c r="H1002" i="5"/>
  <c r="L1002" i="5"/>
  <c r="M1002" i="5" s="1"/>
  <c r="E1003" i="5"/>
  <c r="F1003" i="5"/>
  <c r="G1003" i="5"/>
  <c r="H1003" i="5"/>
  <c r="L1003" i="5"/>
  <c r="M1003" i="5" s="1"/>
  <c r="E1004" i="5"/>
  <c r="F1004" i="5"/>
  <c r="G1004" i="5"/>
  <c r="H1004" i="5"/>
  <c r="L1004" i="5"/>
  <c r="M1004" i="5" s="1"/>
  <c r="E1471" i="5"/>
  <c r="F1471" i="5"/>
  <c r="G1471" i="5"/>
  <c r="H1471" i="5"/>
  <c r="L1471" i="5"/>
  <c r="M1471" i="5" s="1"/>
  <c r="E1684" i="5"/>
  <c r="F1684" i="5"/>
  <c r="G1684" i="5"/>
  <c r="H1684" i="5"/>
  <c r="L1684" i="5"/>
  <c r="M1684" i="5" s="1"/>
  <c r="E1327" i="5"/>
  <c r="F1327" i="5"/>
  <c r="G1327" i="5"/>
  <c r="H1327" i="5"/>
  <c r="L1327" i="5"/>
  <c r="M1327" i="5" s="1"/>
  <c r="E1637" i="5"/>
  <c r="F1637" i="5"/>
  <c r="G1637" i="5"/>
  <c r="H1637" i="5"/>
  <c r="L1637" i="5"/>
  <c r="M1637" i="5" s="1"/>
  <c r="E1009" i="5"/>
  <c r="F1009" i="5"/>
  <c r="G1009" i="5"/>
  <c r="H1009" i="5"/>
  <c r="L1009" i="5"/>
  <c r="M1009" i="5" s="1"/>
  <c r="E1010" i="5"/>
  <c r="F1010" i="5"/>
  <c r="G1010" i="5"/>
  <c r="H1010" i="5"/>
  <c r="L1010" i="5"/>
  <c r="M1010" i="5" s="1"/>
  <c r="E1011" i="5"/>
  <c r="F1011" i="5"/>
  <c r="G1011" i="5"/>
  <c r="H1011" i="5"/>
  <c r="L1011" i="5"/>
  <c r="M1011" i="5" s="1"/>
  <c r="E1378" i="5"/>
  <c r="F1378" i="5"/>
  <c r="G1378" i="5"/>
  <c r="H1378" i="5"/>
  <c r="L1378" i="5"/>
  <c r="M1378" i="5" s="1"/>
  <c r="E1013" i="5"/>
  <c r="F1013" i="5"/>
  <c r="G1013" i="5"/>
  <c r="H1013" i="5"/>
  <c r="L1013" i="5"/>
  <c r="M1013" i="5" s="1"/>
  <c r="E1014" i="5"/>
  <c r="F1014" i="5"/>
  <c r="G1014" i="5"/>
  <c r="H1014" i="5"/>
  <c r="L1014" i="5"/>
  <c r="M1014" i="5" s="1"/>
  <c r="E1015" i="5"/>
  <c r="F1015" i="5"/>
  <c r="G1015" i="5"/>
  <c r="H1015" i="5"/>
  <c r="L1015" i="5"/>
  <c r="M1015" i="5" s="1"/>
  <c r="E1518" i="5"/>
  <c r="F1518" i="5"/>
  <c r="G1518" i="5"/>
  <c r="H1518" i="5"/>
  <c r="L1518" i="5"/>
  <c r="M1518" i="5" s="1"/>
  <c r="E1660" i="5"/>
  <c r="F1660" i="5"/>
  <c r="G1660" i="5"/>
  <c r="H1660" i="5"/>
  <c r="L1660" i="5"/>
  <c r="M1660" i="5" s="1"/>
  <c r="E1349" i="5"/>
  <c r="F1349" i="5"/>
  <c r="G1349" i="5"/>
  <c r="H1349" i="5"/>
  <c r="L1349" i="5"/>
  <c r="M1349" i="5" s="1"/>
  <c r="E1631" i="5"/>
  <c r="F1631" i="5"/>
  <c r="G1631" i="5"/>
  <c r="H1631" i="5"/>
  <c r="L1631" i="5"/>
  <c r="M1631" i="5" s="1"/>
  <c r="E1753" i="5"/>
  <c r="F1753" i="5"/>
  <c r="G1753" i="5"/>
  <c r="H1753" i="5"/>
  <c r="L1753" i="5"/>
  <c r="M1753" i="5" s="1"/>
  <c r="E1885" i="5"/>
  <c r="F1885" i="5"/>
  <c r="G1885" i="5"/>
  <c r="H1885" i="5"/>
  <c r="L1885" i="5"/>
  <c r="M1885" i="5" s="1"/>
  <c r="E1774" i="5"/>
  <c r="F1774" i="5"/>
  <c r="G1774" i="5"/>
  <c r="H1774" i="5"/>
  <c r="L1774" i="5"/>
  <c r="M1774" i="5" s="1"/>
  <c r="E1864" i="5"/>
  <c r="F1864" i="5"/>
  <c r="G1864" i="5"/>
  <c r="H1864" i="5"/>
  <c r="L1864" i="5"/>
  <c r="M1864" i="5" s="1"/>
  <c r="E1024" i="5"/>
  <c r="F1024" i="5"/>
  <c r="G1024" i="5"/>
  <c r="H1024" i="5"/>
  <c r="L1024" i="5"/>
  <c r="M1024" i="5" s="1"/>
  <c r="E1025" i="5"/>
  <c r="F1025" i="5"/>
  <c r="G1025" i="5"/>
  <c r="H1025" i="5"/>
  <c r="L1025" i="5"/>
  <c r="M1025" i="5" s="1"/>
  <c r="E1026" i="5"/>
  <c r="F1026" i="5"/>
  <c r="G1026" i="5"/>
  <c r="H1026" i="5"/>
  <c r="L1026" i="5"/>
  <c r="M1026" i="5" s="1"/>
  <c r="E1027" i="5"/>
  <c r="F1027" i="5"/>
  <c r="G1027" i="5"/>
  <c r="H1027" i="5"/>
  <c r="L1027" i="5"/>
  <c r="M1027" i="5" s="1"/>
  <c r="E1028" i="5"/>
  <c r="F1028" i="5"/>
  <c r="G1028" i="5"/>
  <c r="H1028" i="5"/>
  <c r="L1028" i="5"/>
  <c r="M1028" i="5" s="1"/>
  <c r="E1029" i="5"/>
  <c r="F1029" i="5"/>
  <c r="G1029" i="5"/>
  <c r="H1029" i="5"/>
  <c r="L1029" i="5"/>
  <c r="M1029" i="5" s="1"/>
  <c r="E1030" i="5"/>
  <c r="F1030" i="5"/>
  <c r="G1030" i="5"/>
  <c r="H1030" i="5"/>
  <c r="L1030" i="5"/>
  <c r="M1030" i="5" s="1"/>
  <c r="E1031" i="5"/>
  <c r="F1031" i="5"/>
  <c r="G1031" i="5"/>
  <c r="H1031" i="5"/>
  <c r="L1031" i="5"/>
  <c r="M1031" i="5" s="1"/>
  <c r="E1032" i="5"/>
  <c r="F1032" i="5"/>
  <c r="G1032" i="5"/>
  <c r="H1032" i="5"/>
  <c r="L1032" i="5"/>
  <c r="M1032" i="5" s="1"/>
  <c r="E1436" i="5"/>
  <c r="F1436" i="5"/>
  <c r="G1436" i="5"/>
  <c r="H1436" i="5"/>
  <c r="L1436" i="5"/>
  <c r="M1436" i="5" s="1"/>
  <c r="E1467" i="5"/>
  <c r="F1467" i="5"/>
  <c r="G1467" i="5"/>
  <c r="H1467" i="5"/>
  <c r="L1467" i="5"/>
  <c r="M1467" i="5" s="1"/>
  <c r="E1853" i="5"/>
  <c r="F1853" i="5"/>
  <c r="G1853" i="5"/>
  <c r="H1853" i="5"/>
  <c r="L1853" i="5"/>
  <c r="M1853" i="5" s="1"/>
  <c r="E1036" i="5"/>
  <c r="F1036" i="5"/>
  <c r="G1036" i="5"/>
  <c r="H1036" i="5"/>
  <c r="L1036" i="5"/>
  <c r="M1036" i="5" s="1"/>
  <c r="E1037" i="5"/>
  <c r="F1037" i="5"/>
  <c r="G1037" i="5"/>
  <c r="H1037" i="5"/>
  <c r="L1037" i="5"/>
  <c r="M1037" i="5" s="1"/>
  <c r="E1038" i="5"/>
  <c r="F1038" i="5"/>
  <c r="G1038" i="5"/>
  <c r="H1038" i="5"/>
  <c r="L1038" i="5"/>
  <c r="M1038" i="5" s="1"/>
  <c r="E1039" i="5"/>
  <c r="F1039" i="5"/>
  <c r="G1039" i="5"/>
  <c r="H1039" i="5"/>
  <c r="L1039" i="5"/>
  <c r="M1039" i="5" s="1"/>
  <c r="E1040" i="5"/>
  <c r="F1040" i="5"/>
  <c r="G1040" i="5"/>
  <c r="H1040" i="5"/>
  <c r="L1040" i="5"/>
  <c r="M1040" i="5" s="1"/>
  <c r="E1041" i="5"/>
  <c r="F1041" i="5"/>
  <c r="G1041" i="5"/>
  <c r="H1041" i="5"/>
  <c r="L1041" i="5"/>
  <c r="M1041" i="5" s="1"/>
  <c r="E1042" i="5"/>
  <c r="F1042" i="5"/>
  <c r="G1042" i="5"/>
  <c r="H1042" i="5"/>
  <c r="L1042" i="5"/>
  <c r="M1042" i="5" s="1"/>
  <c r="E1043" i="5"/>
  <c r="F1043" i="5"/>
  <c r="G1043" i="5"/>
  <c r="H1043" i="5"/>
  <c r="L1043" i="5"/>
  <c r="M1043" i="5" s="1"/>
  <c r="E1044" i="5"/>
  <c r="F1044" i="5"/>
  <c r="G1044" i="5"/>
  <c r="H1044" i="5"/>
  <c r="L1044" i="5"/>
  <c r="M1044" i="5" s="1"/>
  <c r="E1045" i="5"/>
  <c r="F1045" i="5"/>
  <c r="G1045" i="5"/>
  <c r="H1045" i="5"/>
  <c r="L1045" i="5"/>
  <c r="M1045" i="5" s="1"/>
  <c r="E1046" i="5"/>
  <c r="F1046" i="5"/>
  <c r="G1046" i="5"/>
  <c r="H1046" i="5"/>
  <c r="L1046" i="5"/>
  <c r="M1046" i="5" s="1"/>
  <c r="E1101" i="5"/>
  <c r="F1101" i="5"/>
  <c r="G1101" i="5"/>
  <c r="H1101" i="5"/>
  <c r="L1101" i="5"/>
  <c r="M1101" i="5" s="1"/>
  <c r="E1765" i="5"/>
  <c r="F1765" i="5"/>
  <c r="G1765" i="5"/>
  <c r="H1765" i="5"/>
  <c r="L1765" i="5"/>
  <c r="M1765" i="5" s="1"/>
  <c r="E1049" i="5"/>
  <c r="F1049" i="5"/>
  <c r="G1049" i="5"/>
  <c r="H1049" i="5"/>
  <c r="L1049" i="5"/>
  <c r="M1049" i="5" s="1"/>
  <c r="E1050" i="5"/>
  <c r="F1050" i="5"/>
  <c r="G1050" i="5"/>
  <c r="H1050" i="5"/>
  <c r="L1050" i="5"/>
  <c r="M1050" i="5" s="1"/>
  <c r="E1051" i="5"/>
  <c r="F1051" i="5"/>
  <c r="G1051" i="5"/>
  <c r="H1051" i="5"/>
  <c r="L1051" i="5"/>
  <c r="M1051" i="5" s="1"/>
  <c r="E1052" i="5"/>
  <c r="F1052" i="5"/>
  <c r="G1052" i="5"/>
  <c r="H1052" i="5"/>
  <c r="L1052" i="5"/>
  <c r="M1052" i="5" s="1"/>
  <c r="E1632" i="5"/>
  <c r="F1632" i="5"/>
  <c r="G1632" i="5"/>
  <c r="H1632" i="5"/>
  <c r="L1632" i="5"/>
  <c r="M1632" i="5" s="1"/>
  <c r="E1054" i="5"/>
  <c r="F1054" i="5"/>
  <c r="G1054" i="5"/>
  <c r="H1054" i="5"/>
  <c r="L1054" i="5"/>
  <c r="M1054" i="5" s="1"/>
  <c r="E1055" i="5"/>
  <c r="F1055" i="5"/>
  <c r="G1055" i="5"/>
  <c r="H1055" i="5"/>
  <c r="L1055" i="5"/>
  <c r="M1055" i="5" s="1"/>
  <c r="E1820" i="5"/>
  <c r="F1820" i="5"/>
  <c r="G1820" i="5"/>
  <c r="H1820" i="5"/>
  <c r="L1820" i="5"/>
  <c r="M1820" i="5" s="1"/>
  <c r="E1799" i="5"/>
  <c r="F1799" i="5"/>
  <c r="G1799" i="5"/>
  <c r="H1799" i="5"/>
  <c r="L1799" i="5"/>
  <c r="M1799" i="5" s="1"/>
  <c r="E1749" i="5"/>
  <c r="F1749" i="5"/>
  <c r="G1749" i="5"/>
  <c r="H1749" i="5"/>
  <c r="L1749" i="5"/>
  <c r="M1749" i="5" s="1"/>
  <c r="E1223" i="5"/>
  <c r="F1223" i="5"/>
  <c r="G1223" i="5"/>
  <c r="H1223" i="5"/>
  <c r="L1223" i="5"/>
  <c r="M1223" i="5" s="1"/>
  <c r="E1060" i="5"/>
  <c r="F1060" i="5"/>
  <c r="G1060" i="5"/>
  <c r="H1060" i="5"/>
  <c r="L1060" i="5"/>
  <c r="M1060" i="5" s="1"/>
  <c r="E1633" i="5"/>
  <c r="F1633" i="5"/>
  <c r="G1633" i="5"/>
  <c r="H1633" i="5"/>
  <c r="L1633" i="5"/>
  <c r="M1633" i="5" s="1"/>
  <c r="E1344" i="5"/>
  <c r="F1344" i="5"/>
  <c r="G1344" i="5"/>
  <c r="H1344" i="5"/>
  <c r="L1344" i="5"/>
  <c r="M1344" i="5" s="1"/>
  <c r="E1842" i="5"/>
  <c r="F1842" i="5"/>
  <c r="G1842" i="5"/>
  <c r="H1842" i="5"/>
  <c r="L1842" i="5"/>
  <c r="M1842" i="5" s="1"/>
  <c r="E1734" i="5"/>
  <c r="F1734" i="5"/>
  <c r="G1734" i="5"/>
  <c r="H1734" i="5"/>
  <c r="L1734" i="5"/>
  <c r="M1734" i="5" s="1"/>
  <c r="E1065" i="5"/>
  <c r="F1065" i="5"/>
  <c r="G1065" i="5"/>
  <c r="H1065" i="5"/>
  <c r="L1065" i="5"/>
  <c r="M1065" i="5" s="1"/>
  <c r="E1329" i="5"/>
  <c r="F1329" i="5"/>
  <c r="G1329" i="5"/>
  <c r="H1329" i="5"/>
  <c r="L1329" i="5"/>
  <c r="M1329" i="5" s="1"/>
  <c r="E1508" i="5"/>
  <c r="F1508" i="5"/>
  <c r="G1508" i="5"/>
  <c r="H1508" i="5"/>
  <c r="L1508" i="5"/>
  <c r="M1508" i="5" s="1"/>
  <c r="E1865" i="5"/>
  <c r="F1865" i="5"/>
  <c r="G1865" i="5"/>
  <c r="H1865" i="5"/>
  <c r="L1865" i="5"/>
  <c r="M1865" i="5" s="1"/>
  <c r="E1069" i="5"/>
  <c r="F1069" i="5"/>
  <c r="G1069" i="5"/>
  <c r="H1069" i="5"/>
  <c r="L1069" i="5"/>
  <c r="M1069" i="5" s="1"/>
  <c r="E1070" i="5"/>
  <c r="F1070" i="5"/>
  <c r="G1070" i="5"/>
  <c r="H1070" i="5"/>
  <c r="L1070" i="5"/>
  <c r="M1070" i="5" s="1"/>
  <c r="E1509" i="5"/>
  <c r="F1509" i="5"/>
  <c r="G1509" i="5"/>
  <c r="H1509" i="5"/>
  <c r="L1509" i="5"/>
  <c r="M1509" i="5" s="1"/>
  <c r="E1766" i="5"/>
  <c r="F1766" i="5"/>
  <c r="G1766" i="5"/>
  <c r="H1766" i="5"/>
  <c r="L1766" i="5"/>
  <c r="M1766" i="5" s="1"/>
  <c r="E1073" i="5"/>
  <c r="F1073" i="5"/>
  <c r="G1073" i="5"/>
  <c r="H1073" i="5"/>
  <c r="L1073" i="5"/>
  <c r="M1073" i="5" s="1"/>
  <c r="E1074" i="5"/>
  <c r="F1074" i="5"/>
  <c r="G1074" i="5"/>
  <c r="H1074" i="5"/>
  <c r="L1074" i="5"/>
  <c r="M1074" i="5" s="1"/>
  <c r="E1075" i="5"/>
  <c r="F1075" i="5"/>
  <c r="G1075" i="5"/>
  <c r="H1075" i="5"/>
  <c r="L1075" i="5"/>
  <c r="M1075" i="5" s="1"/>
  <c r="E1076" i="5"/>
  <c r="F1076" i="5"/>
  <c r="G1076" i="5"/>
  <c r="H1076" i="5"/>
  <c r="L1076" i="5"/>
  <c r="M1076" i="5" s="1"/>
  <c r="E1468" i="5"/>
  <c r="F1468" i="5"/>
  <c r="G1468" i="5"/>
  <c r="H1468" i="5"/>
  <c r="L1468" i="5"/>
  <c r="M1468" i="5" s="1"/>
  <c r="E1078" i="5"/>
  <c r="F1078" i="5"/>
  <c r="G1078" i="5"/>
  <c r="H1078" i="5"/>
  <c r="L1078" i="5"/>
  <c r="M1078" i="5" s="1"/>
  <c r="E1079" i="5"/>
  <c r="F1079" i="5"/>
  <c r="G1079" i="5"/>
  <c r="H1079" i="5"/>
  <c r="L1079" i="5"/>
  <c r="M1079" i="5" s="1"/>
  <c r="E1754" i="5"/>
  <c r="F1754" i="5"/>
  <c r="G1754" i="5"/>
  <c r="H1754" i="5"/>
  <c r="L1754" i="5"/>
  <c r="M1754" i="5" s="1"/>
  <c r="E1675" i="5"/>
  <c r="F1675" i="5"/>
  <c r="G1675" i="5"/>
  <c r="H1675" i="5"/>
  <c r="L1675" i="5"/>
  <c r="M1675" i="5" s="1"/>
  <c r="E1409" i="5"/>
  <c r="F1409" i="5"/>
  <c r="G1409" i="5"/>
  <c r="H1409" i="5"/>
  <c r="L1409" i="5"/>
  <c r="M1409" i="5" s="1"/>
  <c r="E1202" i="5"/>
  <c r="F1202" i="5"/>
  <c r="G1202" i="5"/>
  <c r="H1202" i="5"/>
  <c r="L1202" i="5"/>
  <c r="M1202" i="5" s="1"/>
  <c r="E1084" i="5"/>
  <c r="F1084" i="5"/>
  <c r="G1084" i="5"/>
  <c r="H1084" i="5"/>
  <c r="L1084" i="5"/>
  <c r="M1084" i="5" s="1"/>
  <c r="E1085" i="5"/>
  <c r="F1085" i="5"/>
  <c r="G1085" i="5"/>
  <c r="H1085" i="5"/>
  <c r="L1085" i="5"/>
  <c r="M1085" i="5" s="1"/>
  <c r="E1086" i="5"/>
  <c r="F1086" i="5"/>
  <c r="G1086" i="5"/>
  <c r="H1086" i="5"/>
  <c r="L1086" i="5"/>
  <c r="M1086" i="5" s="1"/>
  <c r="E1087" i="5"/>
  <c r="F1087" i="5"/>
  <c r="G1087" i="5"/>
  <c r="H1087" i="5"/>
  <c r="L1087" i="5"/>
  <c r="M1087" i="5" s="1"/>
  <c r="E1088" i="5"/>
  <c r="F1088" i="5"/>
  <c r="G1088" i="5"/>
  <c r="H1088" i="5"/>
  <c r="L1088" i="5"/>
  <c r="M1088" i="5" s="1"/>
  <c r="E1089" i="5"/>
  <c r="F1089" i="5"/>
  <c r="G1089" i="5"/>
  <c r="H1089" i="5"/>
  <c r="L1089" i="5"/>
  <c r="M1089" i="5" s="1"/>
  <c r="E1739" i="5"/>
  <c r="F1739" i="5"/>
  <c r="G1739" i="5"/>
  <c r="H1739" i="5"/>
  <c r="L1739" i="5"/>
  <c r="M1739" i="5" s="1"/>
  <c r="E1091" i="5"/>
  <c r="F1091" i="5"/>
  <c r="G1091" i="5"/>
  <c r="H1091" i="5"/>
  <c r="L1091" i="5"/>
  <c r="M1091" i="5" s="1"/>
  <c r="E1092" i="5"/>
  <c r="F1092" i="5"/>
  <c r="G1092" i="5"/>
  <c r="H1092" i="5"/>
  <c r="L1092" i="5"/>
  <c r="M1092" i="5" s="1"/>
  <c r="E1093" i="5"/>
  <c r="F1093" i="5"/>
  <c r="G1093" i="5"/>
  <c r="H1093" i="5"/>
  <c r="L1093" i="5"/>
  <c r="M1093" i="5" s="1"/>
  <c r="E1094" i="5"/>
  <c r="F1094" i="5"/>
  <c r="G1094" i="5"/>
  <c r="H1094" i="5"/>
  <c r="L1094" i="5"/>
  <c r="M1094" i="5" s="1"/>
  <c r="E1095" i="5"/>
  <c r="F1095" i="5"/>
  <c r="G1095" i="5"/>
  <c r="H1095" i="5"/>
  <c r="L1095" i="5"/>
  <c r="M1095" i="5" s="1"/>
  <c r="E1661" i="5"/>
  <c r="F1661" i="5"/>
  <c r="G1661" i="5"/>
  <c r="H1661" i="5"/>
  <c r="L1661" i="5"/>
  <c r="M1661" i="5" s="1"/>
  <c r="E1843" i="5"/>
  <c r="F1843" i="5"/>
  <c r="G1843" i="5"/>
  <c r="H1843" i="5"/>
  <c r="L1843" i="5"/>
  <c r="M1843" i="5" s="1"/>
  <c r="E1681" i="5"/>
  <c r="F1681" i="5"/>
  <c r="G1681" i="5"/>
  <c r="H1681" i="5"/>
  <c r="L1681" i="5"/>
  <c r="M1681" i="5" s="1"/>
  <c r="E1099" i="5"/>
  <c r="F1099" i="5"/>
  <c r="G1099" i="5"/>
  <c r="H1099" i="5"/>
  <c r="L1099" i="5"/>
  <c r="M1099" i="5" s="1"/>
  <c r="E1007" i="5"/>
  <c r="F1007" i="5"/>
  <c r="G1007" i="5"/>
  <c r="H1007" i="5"/>
  <c r="L1007" i="5"/>
  <c r="M1007" i="5" s="1"/>
  <c r="E1112" i="5"/>
  <c r="F1112" i="5"/>
  <c r="G1112" i="5"/>
  <c r="H1112" i="5"/>
  <c r="L1112" i="5"/>
  <c r="M1112" i="5" s="1"/>
  <c r="E1396" i="5"/>
  <c r="F1396" i="5"/>
  <c r="G1396" i="5"/>
  <c r="H1396" i="5"/>
  <c r="L1396" i="5"/>
  <c r="M1396" i="5" s="1"/>
  <c r="E990" i="5"/>
  <c r="F990" i="5"/>
  <c r="G990" i="5"/>
  <c r="H990" i="5"/>
  <c r="L990" i="5"/>
  <c r="M990" i="5" s="1"/>
  <c r="E1220" i="5"/>
  <c r="F1220" i="5"/>
  <c r="G1220" i="5"/>
  <c r="H1220" i="5"/>
  <c r="L1220" i="5"/>
  <c r="M1220" i="5" s="1"/>
  <c r="E1525" i="5"/>
  <c r="F1525" i="5"/>
  <c r="G1525" i="5"/>
  <c r="H1525" i="5"/>
  <c r="L1525" i="5"/>
  <c r="M1525" i="5" s="1"/>
  <c r="E1693" i="5"/>
  <c r="F1693" i="5"/>
  <c r="G1693" i="5"/>
  <c r="H1693" i="5"/>
  <c r="L1693" i="5"/>
  <c r="M1693" i="5" s="1"/>
  <c r="E1360" i="5"/>
  <c r="F1360" i="5"/>
  <c r="G1360" i="5"/>
  <c r="H1360" i="5"/>
  <c r="L1360" i="5"/>
  <c r="M1360" i="5" s="1"/>
  <c r="E1425" i="5"/>
  <c r="F1425" i="5"/>
  <c r="G1425" i="5"/>
  <c r="H1425" i="5"/>
  <c r="L1425" i="5"/>
  <c r="M1425" i="5" s="1"/>
  <c r="E1689" i="5"/>
  <c r="F1689" i="5"/>
  <c r="G1689" i="5"/>
  <c r="H1689" i="5"/>
  <c r="L1689" i="5"/>
  <c r="M1689" i="5" s="1"/>
  <c r="E1110" i="5"/>
  <c r="F1110" i="5"/>
  <c r="G1110" i="5"/>
  <c r="H1110" i="5"/>
  <c r="L1110" i="5"/>
  <c r="M1110" i="5" s="1"/>
  <c r="E1023" i="5"/>
  <c r="F1023" i="5"/>
  <c r="G1023" i="5"/>
  <c r="H1023" i="5"/>
  <c r="L1023" i="5"/>
  <c r="M1023" i="5" s="1"/>
  <c r="E1767" i="5"/>
  <c r="F1767" i="5"/>
  <c r="G1767" i="5"/>
  <c r="H1767" i="5"/>
  <c r="L1767" i="5"/>
  <c r="M1767" i="5" s="1"/>
  <c r="E1644" i="5"/>
  <c r="F1644" i="5"/>
  <c r="G1644" i="5"/>
  <c r="H1644" i="5"/>
  <c r="L1644" i="5"/>
  <c r="M1644" i="5" s="1"/>
  <c r="E1768" i="5"/>
  <c r="F1768" i="5"/>
  <c r="G1768" i="5"/>
  <c r="H1768" i="5"/>
  <c r="L1768" i="5"/>
  <c r="M1768" i="5" s="1"/>
  <c r="E1844" i="5"/>
  <c r="F1844" i="5"/>
  <c r="G1844" i="5"/>
  <c r="H1844" i="5"/>
  <c r="L1844" i="5"/>
  <c r="M1844" i="5" s="1"/>
  <c r="E1102" i="5"/>
  <c r="F1102" i="5"/>
  <c r="G1102" i="5"/>
  <c r="H1102" i="5"/>
  <c r="L1102" i="5"/>
  <c r="M1102" i="5" s="1"/>
  <c r="E1708" i="5"/>
  <c r="F1708" i="5"/>
  <c r="G1708" i="5"/>
  <c r="H1708" i="5"/>
  <c r="L1708" i="5"/>
  <c r="M1708" i="5" s="1"/>
  <c r="E1118" i="5"/>
  <c r="F1118" i="5"/>
  <c r="G1118" i="5"/>
  <c r="H1118" i="5"/>
  <c r="L1118" i="5"/>
  <c r="M1118" i="5" s="1"/>
  <c r="E1119" i="5"/>
  <c r="F1119" i="5"/>
  <c r="G1119" i="5"/>
  <c r="H1119" i="5"/>
  <c r="L1119" i="5"/>
  <c r="M1119" i="5" s="1"/>
  <c r="E1712" i="5"/>
  <c r="F1712" i="5"/>
  <c r="G1712" i="5"/>
  <c r="H1712" i="5"/>
  <c r="L1712" i="5"/>
  <c r="M1712" i="5" s="1"/>
  <c r="E1121" i="5"/>
  <c r="F1121" i="5"/>
  <c r="G1121" i="5"/>
  <c r="H1121" i="5"/>
  <c r="L1121" i="5"/>
  <c r="M1121" i="5" s="1"/>
  <c r="E1008" i="5"/>
  <c r="F1008" i="5"/>
  <c r="G1008" i="5"/>
  <c r="H1008" i="5"/>
  <c r="L1008" i="5"/>
  <c r="M1008" i="5" s="1"/>
  <c r="E1123" i="5"/>
  <c r="F1123" i="5"/>
  <c r="G1123" i="5"/>
  <c r="H1123" i="5"/>
  <c r="L1123" i="5"/>
  <c r="M1123" i="5" s="1"/>
  <c r="E1124" i="5"/>
  <c r="F1124" i="5"/>
  <c r="G1124" i="5"/>
  <c r="H1124" i="5"/>
  <c r="L1124" i="5"/>
  <c r="M1124" i="5" s="1"/>
  <c r="E1125" i="5"/>
  <c r="F1125" i="5"/>
  <c r="G1125" i="5"/>
  <c r="H1125" i="5"/>
  <c r="L1125" i="5"/>
  <c r="M1125" i="5" s="1"/>
  <c r="E1126" i="5"/>
  <c r="F1126" i="5"/>
  <c r="G1126" i="5"/>
  <c r="H1126" i="5"/>
  <c r="L1126" i="5"/>
  <c r="M1126" i="5" s="1"/>
  <c r="E1127" i="5"/>
  <c r="F1127" i="5"/>
  <c r="G1127" i="5"/>
  <c r="H1127" i="5"/>
  <c r="L1127" i="5"/>
  <c r="M1127" i="5" s="1"/>
  <c r="E1469" i="5"/>
  <c r="F1469" i="5"/>
  <c r="G1469" i="5"/>
  <c r="H1469" i="5"/>
  <c r="L1469" i="5"/>
  <c r="M1469" i="5" s="1"/>
  <c r="E1129" i="5"/>
  <c r="F1129" i="5"/>
  <c r="G1129" i="5"/>
  <c r="H1129" i="5"/>
  <c r="L1129" i="5"/>
  <c r="M1129" i="5" s="1"/>
  <c r="E1130" i="5"/>
  <c r="F1130" i="5"/>
  <c r="G1130" i="5"/>
  <c r="H1130" i="5"/>
  <c r="L1130" i="5"/>
  <c r="M1130" i="5" s="1"/>
  <c r="E1131" i="5"/>
  <c r="F1131" i="5"/>
  <c r="G1131" i="5"/>
  <c r="H1131" i="5"/>
  <c r="L1131" i="5"/>
  <c r="M1131" i="5" s="1"/>
  <c r="E1132" i="5"/>
  <c r="F1132" i="5"/>
  <c r="G1132" i="5"/>
  <c r="H1132" i="5"/>
  <c r="L1132" i="5"/>
  <c r="M1132" i="5" s="1"/>
  <c r="E1133" i="5"/>
  <c r="F1133" i="5"/>
  <c r="G1133" i="5"/>
  <c r="H1133" i="5"/>
  <c r="L1133" i="5"/>
  <c r="M1133" i="5" s="1"/>
  <c r="E1221" i="5"/>
  <c r="F1221" i="5"/>
  <c r="G1221" i="5"/>
  <c r="H1221" i="5"/>
  <c r="L1221" i="5"/>
  <c r="M1221" i="5" s="1"/>
  <c r="E1135" i="5"/>
  <c r="F1135" i="5"/>
  <c r="G1135" i="5"/>
  <c r="H1135" i="5"/>
  <c r="L1135" i="5"/>
  <c r="M1135" i="5" s="1"/>
  <c r="E1888" i="5"/>
  <c r="F1888" i="5"/>
  <c r="G1888" i="5"/>
  <c r="H1888" i="5"/>
  <c r="L1888" i="5"/>
  <c r="M1888" i="5" s="1"/>
  <c r="E1470" i="5"/>
  <c r="F1470" i="5"/>
  <c r="G1470" i="5"/>
  <c r="H1470" i="5"/>
  <c r="L1470" i="5"/>
  <c r="M1470" i="5" s="1"/>
  <c r="E1138" i="5"/>
  <c r="F1138" i="5"/>
  <c r="G1138" i="5"/>
  <c r="H1138" i="5"/>
  <c r="L1138" i="5"/>
  <c r="M1138" i="5" s="1"/>
  <c r="E1139" i="5"/>
  <c r="F1139" i="5"/>
  <c r="G1139" i="5"/>
  <c r="H1139" i="5"/>
  <c r="L1139" i="5"/>
  <c r="M1139" i="5" s="1"/>
  <c r="E1140" i="5"/>
  <c r="F1140" i="5"/>
  <c r="G1140" i="5"/>
  <c r="H1140" i="5"/>
  <c r="L1140" i="5"/>
  <c r="M1140" i="5" s="1"/>
  <c r="E1141" i="5"/>
  <c r="F1141" i="5"/>
  <c r="G1141" i="5"/>
  <c r="H1141" i="5"/>
  <c r="L1141" i="5"/>
  <c r="M1141" i="5" s="1"/>
  <c r="E1142" i="5"/>
  <c r="F1142" i="5"/>
  <c r="G1142" i="5"/>
  <c r="H1142" i="5"/>
  <c r="L1142" i="5"/>
  <c r="M1142" i="5" s="1"/>
  <c r="E1143" i="5"/>
  <c r="F1143" i="5"/>
  <c r="G1143" i="5"/>
  <c r="H1143" i="5"/>
  <c r="L1143" i="5"/>
  <c r="M1143" i="5" s="1"/>
  <c r="E1237" i="5"/>
  <c r="F1237" i="5"/>
  <c r="G1237" i="5"/>
  <c r="H1237" i="5"/>
  <c r="L1237" i="5"/>
  <c r="M1237" i="5" s="1"/>
  <c r="E1308" i="5"/>
  <c r="F1308" i="5"/>
  <c r="G1308" i="5"/>
  <c r="H1308" i="5"/>
  <c r="L1308" i="5"/>
  <c r="M1308" i="5" s="1"/>
  <c r="E1877" i="5"/>
  <c r="F1877" i="5"/>
  <c r="G1877" i="5"/>
  <c r="H1877" i="5"/>
  <c r="L1877" i="5"/>
  <c r="M1877" i="5" s="1"/>
  <c r="E1147" i="5"/>
  <c r="F1147" i="5"/>
  <c r="G1147" i="5"/>
  <c r="H1147" i="5"/>
  <c r="L1147" i="5"/>
  <c r="M1147" i="5" s="1"/>
  <c r="E1148" i="5"/>
  <c r="F1148" i="5"/>
  <c r="G1148" i="5"/>
  <c r="H1148" i="5"/>
  <c r="L1148" i="5"/>
  <c r="M1148" i="5" s="1"/>
  <c r="E1149" i="5"/>
  <c r="F1149" i="5"/>
  <c r="G1149" i="5"/>
  <c r="H1149" i="5"/>
  <c r="L1149" i="5"/>
  <c r="M1149" i="5" s="1"/>
  <c r="E1150" i="5"/>
  <c r="F1150" i="5"/>
  <c r="G1150" i="5"/>
  <c r="H1150" i="5"/>
  <c r="L1150" i="5"/>
  <c r="M1150" i="5" s="1"/>
  <c r="E1151" i="5"/>
  <c r="F1151" i="5"/>
  <c r="G1151" i="5"/>
  <c r="H1151" i="5"/>
  <c r="L1151" i="5"/>
  <c r="M1151" i="5" s="1"/>
  <c r="E1152" i="5"/>
  <c r="F1152" i="5"/>
  <c r="G1152" i="5"/>
  <c r="H1152" i="5"/>
  <c r="L1152" i="5"/>
  <c r="M1152" i="5" s="1"/>
  <c r="E1153" i="5"/>
  <c r="F1153" i="5"/>
  <c r="G1153" i="5"/>
  <c r="H1153" i="5"/>
  <c r="L1153" i="5"/>
  <c r="M1153" i="5" s="1"/>
  <c r="E1154" i="5"/>
  <c r="F1154" i="5"/>
  <c r="G1154" i="5"/>
  <c r="H1154" i="5"/>
  <c r="L1154" i="5"/>
  <c r="M1154" i="5" s="1"/>
  <c r="E1155" i="5"/>
  <c r="F1155" i="5"/>
  <c r="G1155" i="5"/>
  <c r="H1155" i="5"/>
  <c r="L1155" i="5"/>
  <c r="M1155" i="5" s="1"/>
  <c r="E1156" i="5"/>
  <c r="F1156" i="5"/>
  <c r="G1156" i="5"/>
  <c r="H1156" i="5"/>
  <c r="L1156" i="5"/>
  <c r="M1156" i="5" s="1"/>
  <c r="E1157" i="5"/>
  <c r="F1157" i="5"/>
  <c r="G1157" i="5"/>
  <c r="H1157" i="5"/>
  <c r="L1157" i="5"/>
  <c r="M1157" i="5" s="1"/>
  <c r="E1158" i="5"/>
  <c r="F1158" i="5"/>
  <c r="G1158" i="5"/>
  <c r="H1158" i="5"/>
  <c r="L1158" i="5"/>
  <c r="M1158" i="5" s="1"/>
  <c r="E1159" i="5"/>
  <c r="F1159" i="5"/>
  <c r="G1159" i="5"/>
  <c r="H1159" i="5"/>
  <c r="L1159" i="5"/>
  <c r="M1159" i="5" s="1"/>
  <c r="E1244" i="5"/>
  <c r="F1244" i="5"/>
  <c r="G1244" i="5"/>
  <c r="H1244" i="5"/>
  <c r="L1244" i="5"/>
  <c r="M1244" i="5" s="1"/>
  <c r="E1269" i="5"/>
  <c r="F1269" i="5"/>
  <c r="G1269" i="5"/>
  <c r="H1269" i="5"/>
  <c r="L1269" i="5"/>
  <c r="M1269" i="5" s="1"/>
  <c r="E1800" i="5"/>
  <c r="F1800" i="5"/>
  <c r="G1800" i="5"/>
  <c r="H1800" i="5"/>
  <c r="L1800" i="5"/>
  <c r="M1800" i="5" s="1"/>
  <c r="E1163" i="5"/>
  <c r="F1163" i="5"/>
  <c r="G1163" i="5"/>
  <c r="H1163" i="5"/>
  <c r="L1163" i="5"/>
  <c r="M1163" i="5" s="1"/>
  <c r="E1164" i="5"/>
  <c r="F1164" i="5"/>
  <c r="G1164" i="5"/>
  <c r="H1164" i="5"/>
  <c r="L1164" i="5"/>
  <c r="M1164" i="5" s="1"/>
  <c r="E1165" i="5"/>
  <c r="F1165" i="5"/>
  <c r="G1165" i="5"/>
  <c r="H1165" i="5"/>
  <c r="L1165" i="5"/>
  <c r="M1165" i="5" s="1"/>
  <c r="E1166" i="5"/>
  <c r="F1166" i="5"/>
  <c r="G1166" i="5"/>
  <c r="H1166" i="5"/>
  <c r="L1166" i="5"/>
  <c r="M1166" i="5" s="1"/>
  <c r="E1167" i="5"/>
  <c r="F1167" i="5"/>
  <c r="G1167" i="5"/>
  <c r="H1167" i="5"/>
  <c r="L1167" i="5"/>
  <c r="M1167" i="5" s="1"/>
  <c r="E1168" i="5"/>
  <c r="F1168" i="5"/>
  <c r="G1168" i="5"/>
  <c r="H1168" i="5"/>
  <c r="L1168" i="5"/>
  <c r="M1168" i="5" s="1"/>
  <c r="E1169" i="5"/>
  <c r="F1169" i="5"/>
  <c r="G1169" i="5"/>
  <c r="H1169" i="5"/>
  <c r="L1169" i="5"/>
  <c r="M1169" i="5" s="1"/>
  <c r="E1170" i="5"/>
  <c r="F1170" i="5"/>
  <c r="G1170" i="5"/>
  <c r="H1170" i="5"/>
  <c r="L1170" i="5"/>
  <c r="M1170" i="5" s="1"/>
  <c r="E1676" i="5"/>
  <c r="F1676" i="5"/>
  <c r="G1676" i="5"/>
  <c r="H1676" i="5"/>
  <c r="L1676" i="5"/>
  <c r="M1676" i="5" s="1"/>
  <c r="E1172" i="5"/>
  <c r="F1172" i="5"/>
  <c r="G1172" i="5"/>
  <c r="H1172" i="5"/>
  <c r="L1172" i="5"/>
  <c r="M1172" i="5" s="1"/>
  <c r="E1173" i="5"/>
  <c r="F1173" i="5"/>
  <c r="G1173" i="5"/>
  <c r="H1173" i="5"/>
  <c r="L1173" i="5"/>
  <c r="M1173" i="5" s="1"/>
  <c r="E1174" i="5"/>
  <c r="F1174" i="5"/>
  <c r="G1174" i="5"/>
  <c r="H1174" i="5"/>
  <c r="L1174" i="5"/>
  <c r="M1174" i="5" s="1"/>
  <c r="E1175" i="5"/>
  <c r="F1175" i="5"/>
  <c r="G1175" i="5"/>
  <c r="H1175" i="5"/>
  <c r="L1175" i="5"/>
  <c r="M1175" i="5" s="1"/>
  <c r="E1176" i="5"/>
  <c r="F1176" i="5"/>
  <c r="G1176" i="5"/>
  <c r="H1176" i="5"/>
  <c r="L1176" i="5"/>
  <c r="M1176" i="5" s="1"/>
  <c r="E1177" i="5"/>
  <c r="F1177" i="5"/>
  <c r="G1177" i="5"/>
  <c r="H1177" i="5"/>
  <c r="L1177" i="5"/>
  <c r="M1177" i="5" s="1"/>
  <c r="E1285" i="5"/>
  <c r="F1285" i="5"/>
  <c r="G1285" i="5"/>
  <c r="H1285" i="5"/>
  <c r="L1285" i="5"/>
  <c r="M1285" i="5" s="1"/>
  <c r="E977" i="5"/>
  <c r="F977" i="5"/>
  <c r="G977" i="5"/>
  <c r="H977" i="5"/>
  <c r="L977" i="5"/>
  <c r="M977" i="5" s="1"/>
  <c r="E1493" i="5"/>
  <c r="F1493" i="5"/>
  <c r="G1493" i="5"/>
  <c r="H1493" i="5"/>
  <c r="L1493" i="5"/>
  <c r="M1493" i="5" s="1"/>
  <c r="E1066" i="5"/>
  <c r="F1066" i="5"/>
  <c r="G1066" i="5"/>
  <c r="H1066" i="5"/>
  <c r="L1066" i="5"/>
  <c r="M1066" i="5" s="1"/>
  <c r="E1182" i="5"/>
  <c r="F1182" i="5"/>
  <c r="G1182" i="5"/>
  <c r="H1182" i="5"/>
  <c r="L1182" i="5"/>
  <c r="M1182" i="5" s="1"/>
  <c r="E1183" i="5"/>
  <c r="F1183" i="5"/>
  <c r="G1183" i="5"/>
  <c r="H1183" i="5"/>
  <c r="L1183" i="5"/>
  <c r="M1183" i="5" s="1"/>
  <c r="E1793" i="5"/>
  <c r="F1793" i="5"/>
  <c r="G1793" i="5"/>
  <c r="H1793" i="5"/>
  <c r="L1793" i="5"/>
  <c r="M1793" i="5" s="1"/>
  <c r="E1755" i="5"/>
  <c r="F1755" i="5"/>
  <c r="G1755" i="5"/>
  <c r="H1755" i="5"/>
  <c r="L1755" i="5"/>
  <c r="M1755" i="5" s="1"/>
  <c r="E1775" i="5"/>
  <c r="F1775" i="5"/>
  <c r="G1775" i="5"/>
  <c r="H1775" i="5"/>
  <c r="L1775" i="5"/>
  <c r="M1775" i="5" s="1"/>
  <c r="E1187" i="5"/>
  <c r="F1187" i="5"/>
  <c r="G1187" i="5"/>
  <c r="H1187" i="5"/>
  <c r="L1187" i="5"/>
  <c r="M1187" i="5" s="1"/>
  <c r="E1188" i="5"/>
  <c r="F1188" i="5"/>
  <c r="G1188" i="5"/>
  <c r="H1188" i="5"/>
  <c r="L1188" i="5"/>
  <c r="M1188" i="5" s="1"/>
  <c r="E1699" i="5"/>
  <c r="F1699" i="5"/>
  <c r="G1699" i="5"/>
  <c r="H1699" i="5"/>
  <c r="L1699" i="5"/>
  <c r="M1699" i="5" s="1"/>
  <c r="E1190" i="5"/>
  <c r="F1190" i="5"/>
  <c r="G1190" i="5"/>
  <c r="H1190" i="5"/>
  <c r="L1190" i="5"/>
  <c r="M1190" i="5" s="1"/>
  <c r="E1191" i="5"/>
  <c r="F1191" i="5"/>
  <c r="G1191" i="5"/>
  <c r="H1191" i="5"/>
  <c r="L1191" i="5"/>
  <c r="M1191" i="5" s="1"/>
  <c r="E1192" i="5"/>
  <c r="F1192" i="5"/>
  <c r="G1192" i="5"/>
  <c r="H1192" i="5"/>
  <c r="L1192" i="5"/>
  <c r="M1192" i="5" s="1"/>
  <c r="E1193" i="5"/>
  <c r="F1193" i="5"/>
  <c r="G1193" i="5"/>
  <c r="H1193" i="5"/>
  <c r="L1193" i="5"/>
  <c r="M1193" i="5" s="1"/>
  <c r="E1194" i="5"/>
  <c r="F1194" i="5"/>
  <c r="G1194" i="5"/>
  <c r="H1194" i="5"/>
  <c r="L1194" i="5"/>
  <c r="M1194" i="5" s="1"/>
  <c r="E1195" i="5"/>
  <c r="F1195" i="5"/>
  <c r="G1195" i="5"/>
  <c r="H1195" i="5"/>
  <c r="L1195" i="5"/>
  <c r="M1195" i="5" s="1"/>
  <c r="E1196" i="5"/>
  <c r="F1196" i="5"/>
  <c r="G1196" i="5"/>
  <c r="H1196" i="5"/>
  <c r="L1196" i="5"/>
  <c r="M1196" i="5" s="1"/>
  <c r="E1197" i="5"/>
  <c r="F1197" i="5"/>
  <c r="G1197" i="5"/>
  <c r="H1197" i="5"/>
  <c r="L1197" i="5"/>
  <c r="M1197" i="5" s="1"/>
  <c r="E1198" i="5"/>
  <c r="F1198" i="5"/>
  <c r="G1198" i="5"/>
  <c r="H1198" i="5"/>
  <c r="L1198" i="5"/>
  <c r="M1198" i="5" s="1"/>
  <c r="E1199" i="5"/>
  <c r="F1199" i="5"/>
  <c r="G1199" i="5"/>
  <c r="H1199" i="5"/>
  <c r="L1199" i="5"/>
  <c r="M1199" i="5" s="1"/>
  <c r="E1200" i="5"/>
  <c r="F1200" i="5"/>
  <c r="G1200" i="5"/>
  <c r="H1200" i="5"/>
  <c r="L1200" i="5"/>
  <c r="M1200" i="5" s="1"/>
  <c r="E1201" i="5"/>
  <c r="F1201" i="5"/>
  <c r="G1201" i="5"/>
  <c r="H1201" i="5"/>
  <c r="L1201" i="5"/>
  <c r="M1201" i="5" s="1"/>
  <c r="E1018" i="5"/>
  <c r="F1018" i="5"/>
  <c r="G1018" i="5"/>
  <c r="H1018" i="5"/>
  <c r="L1018" i="5"/>
  <c r="M1018" i="5" s="1"/>
  <c r="E1203" i="5"/>
  <c r="F1203" i="5"/>
  <c r="G1203" i="5"/>
  <c r="H1203" i="5"/>
  <c r="L1203" i="5"/>
  <c r="M1203" i="5" s="1"/>
  <c r="E1204" i="5"/>
  <c r="F1204" i="5"/>
  <c r="G1204" i="5"/>
  <c r="H1204" i="5"/>
  <c r="L1204" i="5"/>
  <c r="M1204" i="5" s="1"/>
  <c r="E1205" i="5"/>
  <c r="F1205" i="5"/>
  <c r="G1205" i="5"/>
  <c r="H1205" i="5"/>
  <c r="L1205" i="5"/>
  <c r="M1205" i="5" s="1"/>
  <c r="E1206" i="5"/>
  <c r="F1206" i="5"/>
  <c r="G1206" i="5"/>
  <c r="H1206" i="5"/>
  <c r="L1206" i="5"/>
  <c r="M1206" i="5" s="1"/>
  <c r="E1207" i="5"/>
  <c r="F1207" i="5"/>
  <c r="G1207" i="5"/>
  <c r="H1207" i="5"/>
  <c r="L1207" i="5"/>
  <c r="M1207" i="5" s="1"/>
  <c r="E1208" i="5"/>
  <c r="F1208" i="5"/>
  <c r="G1208" i="5"/>
  <c r="H1208" i="5"/>
  <c r="L1208" i="5"/>
  <c r="M1208" i="5" s="1"/>
  <c r="E1209" i="5"/>
  <c r="F1209" i="5"/>
  <c r="G1209" i="5"/>
  <c r="H1209" i="5"/>
  <c r="L1209" i="5"/>
  <c r="M1209" i="5" s="1"/>
  <c r="E1494" i="5"/>
  <c r="F1494" i="5"/>
  <c r="G1494" i="5"/>
  <c r="H1494" i="5"/>
  <c r="L1494" i="5"/>
  <c r="M1494" i="5" s="1"/>
  <c r="E1211" i="5"/>
  <c r="F1211" i="5"/>
  <c r="G1211" i="5"/>
  <c r="H1211" i="5"/>
  <c r="L1211" i="5"/>
  <c r="M1211" i="5" s="1"/>
  <c r="E1212" i="5"/>
  <c r="F1212" i="5"/>
  <c r="G1212" i="5"/>
  <c r="H1212" i="5"/>
  <c r="L1212" i="5"/>
  <c r="M1212" i="5" s="1"/>
  <c r="E1213" i="5"/>
  <c r="F1213" i="5"/>
  <c r="G1213" i="5"/>
  <c r="H1213" i="5"/>
  <c r="L1213" i="5"/>
  <c r="M1213" i="5" s="1"/>
  <c r="E1214" i="5"/>
  <c r="F1214" i="5"/>
  <c r="G1214" i="5"/>
  <c r="H1214" i="5"/>
  <c r="L1214" i="5"/>
  <c r="M1214" i="5" s="1"/>
  <c r="E1215" i="5"/>
  <c r="F1215" i="5"/>
  <c r="G1215" i="5"/>
  <c r="H1215" i="5"/>
  <c r="L1215" i="5"/>
  <c r="M1215" i="5" s="1"/>
  <c r="E1216" i="5"/>
  <c r="F1216" i="5"/>
  <c r="G1216" i="5"/>
  <c r="H1216" i="5"/>
  <c r="L1216" i="5"/>
  <c r="M1216" i="5" s="1"/>
  <c r="E1217" i="5"/>
  <c r="F1217" i="5"/>
  <c r="G1217" i="5"/>
  <c r="H1217" i="5"/>
  <c r="L1217" i="5"/>
  <c r="M1217" i="5" s="1"/>
  <c r="E1218" i="5"/>
  <c r="F1218" i="5"/>
  <c r="G1218" i="5"/>
  <c r="H1218" i="5"/>
  <c r="L1218" i="5"/>
  <c r="M1218" i="5" s="1"/>
  <c r="E1740" i="5"/>
  <c r="F1740" i="5"/>
  <c r="G1740" i="5"/>
  <c r="H1740" i="5"/>
  <c r="L1740" i="5"/>
  <c r="M1740" i="5" s="1"/>
  <c r="E1179" i="5"/>
  <c r="F1179" i="5"/>
  <c r="G1179" i="5"/>
  <c r="H1179" i="5"/>
  <c r="L1179" i="5"/>
  <c r="M1179" i="5" s="1"/>
  <c r="E976" i="5"/>
  <c r="F976" i="5"/>
  <c r="G976" i="5"/>
  <c r="H976" i="5"/>
  <c r="L976" i="5"/>
  <c r="M976" i="5" s="1"/>
  <c r="E1103" i="5"/>
  <c r="F1103" i="5"/>
  <c r="G1103" i="5"/>
  <c r="H1103" i="5"/>
  <c r="L1103" i="5"/>
  <c r="M1103" i="5" s="1"/>
  <c r="E999" i="5"/>
  <c r="F999" i="5"/>
  <c r="G999" i="5"/>
  <c r="H999" i="5"/>
  <c r="L999" i="5"/>
  <c r="M999" i="5" s="1"/>
  <c r="E1184" i="5"/>
  <c r="F1184" i="5"/>
  <c r="G1184" i="5"/>
  <c r="H1184" i="5"/>
  <c r="L1184" i="5"/>
  <c r="M1184" i="5" s="1"/>
  <c r="E1225" i="5"/>
  <c r="F1225" i="5"/>
  <c r="G1225" i="5"/>
  <c r="H1225" i="5"/>
  <c r="L1225" i="5"/>
  <c r="M1225" i="5" s="1"/>
  <c r="E1226" i="5"/>
  <c r="F1226" i="5"/>
  <c r="G1226" i="5"/>
  <c r="H1226" i="5"/>
  <c r="L1226" i="5"/>
  <c r="M1226" i="5" s="1"/>
  <c r="E1227" i="5"/>
  <c r="F1227" i="5"/>
  <c r="G1227" i="5"/>
  <c r="H1227" i="5"/>
  <c r="L1227" i="5"/>
  <c r="M1227" i="5" s="1"/>
  <c r="E1228" i="5"/>
  <c r="F1228" i="5"/>
  <c r="G1228" i="5"/>
  <c r="H1228" i="5"/>
  <c r="L1228" i="5"/>
  <c r="M1228" i="5" s="1"/>
  <c r="E1229" i="5"/>
  <c r="F1229" i="5"/>
  <c r="G1229" i="5"/>
  <c r="H1229" i="5"/>
  <c r="L1229" i="5"/>
  <c r="M1229" i="5" s="1"/>
  <c r="E1230" i="5"/>
  <c r="F1230" i="5"/>
  <c r="G1230" i="5"/>
  <c r="H1230" i="5"/>
  <c r="L1230" i="5"/>
  <c r="M1230" i="5" s="1"/>
  <c r="E1231" i="5"/>
  <c r="F1231" i="5"/>
  <c r="G1231" i="5"/>
  <c r="H1231" i="5"/>
  <c r="L1231" i="5"/>
  <c r="M1231" i="5" s="1"/>
  <c r="E1232" i="5"/>
  <c r="F1232" i="5"/>
  <c r="G1232" i="5"/>
  <c r="H1232" i="5"/>
  <c r="L1232" i="5"/>
  <c r="M1232" i="5" s="1"/>
  <c r="E1233" i="5"/>
  <c r="F1233" i="5"/>
  <c r="G1233" i="5"/>
  <c r="H1233" i="5"/>
  <c r="L1233" i="5"/>
  <c r="M1233" i="5" s="1"/>
  <c r="E1234" i="5"/>
  <c r="F1234" i="5"/>
  <c r="G1234" i="5"/>
  <c r="H1234" i="5"/>
  <c r="L1234" i="5"/>
  <c r="M1234" i="5" s="1"/>
  <c r="E1235" i="5"/>
  <c r="F1235" i="5"/>
  <c r="G1235" i="5"/>
  <c r="H1235" i="5"/>
  <c r="L1235" i="5"/>
  <c r="M1235" i="5" s="1"/>
  <c r="E1236" i="5"/>
  <c r="F1236" i="5"/>
  <c r="G1236" i="5"/>
  <c r="H1236" i="5"/>
  <c r="L1236" i="5"/>
  <c r="M1236" i="5" s="1"/>
  <c r="E1668" i="5"/>
  <c r="F1668" i="5"/>
  <c r="G1668" i="5"/>
  <c r="H1668" i="5"/>
  <c r="L1668" i="5"/>
  <c r="M1668" i="5" s="1"/>
  <c r="E1238" i="5"/>
  <c r="F1238" i="5"/>
  <c r="G1238" i="5"/>
  <c r="H1238" i="5"/>
  <c r="L1238" i="5"/>
  <c r="M1238" i="5" s="1"/>
  <c r="E1239" i="5"/>
  <c r="F1239" i="5"/>
  <c r="G1239" i="5"/>
  <c r="H1239" i="5"/>
  <c r="L1239" i="5"/>
  <c r="M1239" i="5" s="1"/>
  <c r="E1240" i="5"/>
  <c r="F1240" i="5"/>
  <c r="G1240" i="5"/>
  <c r="H1240" i="5"/>
  <c r="L1240" i="5"/>
  <c r="M1240" i="5" s="1"/>
  <c r="E1241" i="5"/>
  <c r="F1241" i="5"/>
  <c r="G1241" i="5"/>
  <c r="H1241" i="5"/>
  <c r="L1241" i="5"/>
  <c r="M1241" i="5" s="1"/>
  <c r="E1669" i="5"/>
  <c r="F1669" i="5"/>
  <c r="G1669" i="5"/>
  <c r="H1669" i="5"/>
  <c r="L1669" i="5"/>
  <c r="M1669" i="5" s="1"/>
  <c r="E1105" i="5"/>
  <c r="F1105" i="5"/>
  <c r="G1105" i="5"/>
  <c r="H1105" i="5"/>
  <c r="L1105" i="5"/>
  <c r="M1105" i="5" s="1"/>
  <c r="E1372" i="5"/>
  <c r="F1372" i="5"/>
  <c r="G1372" i="5"/>
  <c r="H1372" i="5"/>
  <c r="L1372" i="5"/>
  <c r="M1372" i="5" s="1"/>
  <c r="E1690" i="5"/>
  <c r="F1690" i="5"/>
  <c r="G1690" i="5"/>
  <c r="H1690" i="5"/>
  <c r="L1690" i="5"/>
  <c r="M1690" i="5" s="1"/>
  <c r="E1246" i="5"/>
  <c r="F1246" i="5"/>
  <c r="G1246" i="5"/>
  <c r="H1246" i="5"/>
  <c r="L1246" i="5"/>
  <c r="M1246" i="5" s="1"/>
  <c r="E1247" i="5"/>
  <c r="F1247" i="5"/>
  <c r="G1247" i="5"/>
  <c r="H1247" i="5"/>
  <c r="L1247" i="5"/>
  <c r="M1247" i="5" s="1"/>
  <c r="E1662" i="5"/>
  <c r="F1662" i="5"/>
  <c r="G1662" i="5"/>
  <c r="H1662" i="5"/>
  <c r="L1662" i="5"/>
  <c r="M1662" i="5" s="1"/>
  <c r="E1495" i="5"/>
  <c r="F1495" i="5"/>
  <c r="G1495" i="5"/>
  <c r="H1495" i="5"/>
  <c r="L1495" i="5"/>
  <c r="M1495" i="5" s="1"/>
  <c r="E1652" i="5"/>
  <c r="F1652" i="5"/>
  <c r="G1652" i="5"/>
  <c r="H1652" i="5"/>
  <c r="L1652" i="5"/>
  <c r="M1652" i="5" s="1"/>
  <c r="E1017" i="5"/>
  <c r="F1017" i="5"/>
  <c r="G1017" i="5"/>
  <c r="H1017" i="5"/>
  <c r="L1017" i="5"/>
  <c r="M1017" i="5" s="1"/>
  <c r="E1866" i="5"/>
  <c r="F1866" i="5"/>
  <c r="G1866" i="5"/>
  <c r="H1866" i="5"/>
  <c r="L1866" i="5"/>
  <c r="M1866" i="5" s="1"/>
  <c r="E1253" i="5"/>
  <c r="F1253" i="5"/>
  <c r="G1253" i="5"/>
  <c r="H1253" i="5"/>
  <c r="L1253" i="5"/>
  <c r="M1253" i="5" s="1"/>
  <c r="E1254" i="5"/>
  <c r="F1254" i="5"/>
  <c r="G1254" i="5"/>
  <c r="H1254" i="5"/>
  <c r="L1254" i="5"/>
  <c r="M1254" i="5" s="1"/>
  <c r="E1255" i="5"/>
  <c r="F1255" i="5"/>
  <c r="G1255" i="5"/>
  <c r="H1255" i="5"/>
  <c r="L1255" i="5"/>
  <c r="M1255" i="5" s="1"/>
  <c r="E1256" i="5"/>
  <c r="F1256" i="5"/>
  <c r="G1256" i="5"/>
  <c r="H1256" i="5"/>
  <c r="L1256" i="5"/>
  <c r="M1256" i="5" s="1"/>
  <c r="E1257" i="5"/>
  <c r="F1257" i="5"/>
  <c r="G1257" i="5"/>
  <c r="H1257" i="5"/>
  <c r="L1257" i="5"/>
  <c r="M1257" i="5" s="1"/>
  <c r="E1258" i="5"/>
  <c r="F1258" i="5"/>
  <c r="G1258" i="5"/>
  <c r="H1258" i="5"/>
  <c r="L1258" i="5"/>
  <c r="M1258" i="5" s="1"/>
  <c r="E1259" i="5"/>
  <c r="F1259" i="5"/>
  <c r="G1259" i="5"/>
  <c r="H1259" i="5"/>
  <c r="L1259" i="5"/>
  <c r="M1259" i="5" s="1"/>
  <c r="E1260" i="5"/>
  <c r="F1260" i="5"/>
  <c r="G1260" i="5"/>
  <c r="H1260" i="5"/>
  <c r="L1260" i="5"/>
  <c r="M1260" i="5" s="1"/>
  <c r="E1261" i="5"/>
  <c r="F1261" i="5"/>
  <c r="G1261" i="5"/>
  <c r="H1261" i="5"/>
  <c r="L1261" i="5"/>
  <c r="M1261" i="5" s="1"/>
  <c r="E1262" i="5"/>
  <c r="F1262" i="5"/>
  <c r="G1262" i="5"/>
  <c r="H1262" i="5"/>
  <c r="L1262" i="5"/>
  <c r="M1262" i="5" s="1"/>
  <c r="E1263" i="5"/>
  <c r="F1263" i="5"/>
  <c r="G1263" i="5"/>
  <c r="H1263" i="5"/>
  <c r="L1263" i="5"/>
  <c r="M1263" i="5" s="1"/>
  <c r="E1264" i="5"/>
  <c r="F1264" i="5"/>
  <c r="G1264" i="5"/>
  <c r="H1264" i="5"/>
  <c r="L1264" i="5"/>
  <c r="M1264" i="5" s="1"/>
  <c r="E1704" i="5"/>
  <c r="F1704" i="5"/>
  <c r="G1704" i="5"/>
  <c r="H1704" i="5"/>
  <c r="L1704" i="5"/>
  <c r="M1704" i="5" s="1"/>
  <c r="E1723" i="5"/>
  <c r="F1723" i="5"/>
  <c r="G1723" i="5"/>
  <c r="H1723" i="5"/>
  <c r="L1723" i="5"/>
  <c r="M1723" i="5" s="1"/>
  <c r="E1719" i="5"/>
  <c r="F1719" i="5"/>
  <c r="G1719" i="5"/>
  <c r="H1719" i="5"/>
  <c r="L1719" i="5"/>
  <c r="M1719" i="5" s="1"/>
  <c r="E1833" i="5"/>
  <c r="F1833" i="5"/>
  <c r="G1833" i="5"/>
  <c r="H1833" i="5"/>
  <c r="L1833" i="5"/>
  <c r="M1833" i="5" s="1"/>
  <c r="E1677" i="5"/>
  <c r="F1677" i="5"/>
  <c r="G1677" i="5"/>
  <c r="H1677" i="5"/>
  <c r="L1677" i="5"/>
  <c r="M1677" i="5" s="1"/>
  <c r="E1756" i="5"/>
  <c r="F1756" i="5"/>
  <c r="G1756" i="5"/>
  <c r="H1756" i="5"/>
  <c r="L1756" i="5"/>
  <c r="M1756" i="5" s="1"/>
  <c r="E1271" i="5"/>
  <c r="F1271" i="5"/>
  <c r="G1271" i="5"/>
  <c r="H1271" i="5"/>
  <c r="L1271" i="5"/>
  <c r="M1271" i="5" s="1"/>
  <c r="E1272" i="5"/>
  <c r="F1272" i="5"/>
  <c r="G1272" i="5"/>
  <c r="H1272" i="5"/>
  <c r="L1272" i="5"/>
  <c r="M1272" i="5" s="1"/>
  <c r="E1273" i="5"/>
  <c r="F1273" i="5"/>
  <c r="G1273" i="5"/>
  <c r="H1273" i="5"/>
  <c r="L1273" i="5"/>
  <c r="M1273" i="5" s="1"/>
  <c r="E1274" i="5"/>
  <c r="F1274" i="5"/>
  <c r="G1274" i="5"/>
  <c r="H1274" i="5"/>
  <c r="L1274" i="5"/>
  <c r="M1274" i="5" s="1"/>
  <c r="E1275" i="5"/>
  <c r="F1275" i="5"/>
  <c r="G1275" i="5"/>
  <c r="H1275" i="5"/>
  <c r="L1275" i="5"/>
  <c r="M1275" i="5" s="1"/>
  <c r="E1276" i="5"/>
  <c r="F1276" i="5"/>
  <c r="G1276" i="5"/>
  <c r="H1276" i="5"/>
  <c r="L1276" i="5"/>
  <c r="M1276" i="5" s="1"/>
  <c r="E1277" i="5"/>
  <c r="F1277" i="5"/>
  <c r="G1277" i="5"/>
  <c r="H1277" i="5"/>
  <c r="L1277" i="5"/>
  <c r="M1277" i="5" s="1"/>
  <c r="E1278" i="5"/>
  <c r="F1278" i="5"/>
  <c r="G1278" i="5"/>
  <c r="H1278" i="5"/>
  <c r="L1278" i="5"/>
  <c r="M1278" i="5" s="1"/>
  <c r="E1279" i="5"/>
  <c r="F1279" i="5"/>
  <c r="G1279" i="5"/>
  <c r="H1279" i="5"/>
  <c r="L1279" i="5"/>
  <c r="M1279" i="5" s="1"/>
  <c r="E1280" i="5"/>
  <c r="F1280" i="5"/>
  <c r="G1280" i="5"/>
  <c r="H1280" i="5"/>
  <c r="L1280" i="5"/>
  <c r="M1280" i="5" s="1"/>
  <c r="E1281" i="5"/>
  <c r="F1281" i="5"/>
  <c r="G1281" i="5"/>
  <c r="H1281" i="5"/>
  <c r="L1281" i="5"/>
  <c r="M1281" i="5" s="1"/>
  <c r="E1282" i="5"/>
  <c r="F1282" i="5"/>
  <c r="G1282" i="5"/>
  <c r="H1282" i="5"/>
  <c r="L1282" i="5"/>
  <c r="M1282" i="5" s="1"/>
  <c r="E1678" i="5"/>
  <c r="F1678" i="5"/>
  <c r="G1678" i="5"/>
  <c r="H1678" i="5"/>
  <c r="L1678" i="5"/>
  <c r="M1678" i="5" s="1"/>
  <c r="E1682" i="5"/>
  <c r="F1682" i="5"/>
  <c r="G1682" i="5"/>
  <c r="H1682" i="5"/>
  <c r="L1682" i="5"/>
  <c r="M1682" i="5" s="1"/>
  <c r="E1724" i="5"/>
  <c r="F1724" i="5"/>
  <c r="G1724" i="5"/>
  <c r="H1724" i="5"/>
  <c r="L1724" i="5"/>
  <c r="M1724" i="5" s="1"/>
  <c r="E1397" i="5"/>
  <c r="F1397" i="5"/>
  <c r="G1397" i="5"/>
  <c r="H1397" i="5"/>
  <c r="L1397" i="5"/>
  <c r="M1397" i="5" s="1"/>
  <c r="E1104" i="5"/>
  <c r="F1104" i="5"/>
  <c r="G1104" i="5"/>
  <c r="H1104" i="5"/>
  <c r="L1104" i="5"/>
  <c r="M1104" i="5" s="1"/>
  <c r="E1288" i="5"/>
  <c r="F1288" i="5"/>
  <c r="G1288" i="5"/>
  <c r="H1288" i="5"/>
  <c r="L1288" i="5"/>
  <c r="M1288" i="5" s="1"/>
  <c r="E1289" i="5"/>
  <c r="F1289" i="5"/>
  <c r="G1289" i="5"/>
  <c r="H1289" i="5"/>
  <c r="L1289" i="5"/>
  <c r="M1289" i="5" s="1"/>
  <c r="E1290" i="5"/>
  <c r="F1290" i="5"/>
  <c r="G1290" i="5"/>
  <c r="H1290" i="5"/>
  <c r="L1290" i="5"/>
  <c r="M1290" i="5" s="1"/>
  <c r="E1291" i="5"/>
  <c r="F1291" i="5"/>
  <c r="G1291" i="5"/>
  <c r="H1291" i="5"/>
  <c r="L1291" i="5"/>
  <c r="M1291" i="5" s="1"/>
  <c r="E1292" i="5"/>
  <c r="F1292" i="5"/>
  <c r="G1292" i="5"/>
  <c r="H1292" i="5"/>
  <c r="L1292" i="5"/>
  <c r="M1292" i="5" s="1"/>
  <c r="E1293" i="5"/>
  <c r="F1293" i="5"/>
  <c r="G1293" i="5"/>
  <c r="H1293" i="5"/>
  <c r="L1293" i="5"/>
  <c r="M1293" i="5" s="1"/>
  <c r="E1294" i="5"/>
  <c r="F1294" i="5"/>
  <c r="G1294" i="5"/>
  <c r="H1294" i="5"/>
  <c r="L1294" i="5"/>
  <c r="M1294" i="5" s="1"/>
  <c r="E1295" i="5"/>
  <c r="F1295" i="5"/>
  <c r="G1295" i="5"/>
  <c r="H1295" i="5"/>
  <c r="L1295" i="5"/>
  <c r="M1295" i="5" s="1"/>
  <c r="E1296" i="5"/>
  <c r="F1296" i="5"/>
  <c r="G1296" i="5"/>
  <c r="H1296" i="5"/>
  <c r="L1296" i="5"/>
  <c r="M1296" i="5" s="1"/>
  <c r="E1297" i="5"/>
  <c r="F1297" i="5"/>
  <c r="G1297" i="5"/>
  <c r="H1297" i="5"/>
  <c r="L1297" i="5"/>
  <c r="M1297" i="5" s="1"/>
  <c r="E1298" i="5"/>
  <c r="F1298" i="5"/>
  <c r="G1298" i="5"/>
  <c r="H1298" i="5"/>
  <c r="L1298" i="5"/>
  <c r="M1298" i="5" s="1"/>
  <c r="E1299" i="5"/>
  <c r="F1299" i="5"/>
  <c r="G1299" i="5"/>
  <c r="H1299" i="5"/>
  <c r="L1299" i="5"/>
  <c r="M1299" i="5" s="1"/>
  <c r="E1300" i="5"/>
  <c r="F1300" i="5"/>
  <c r="G1300" i="5"/>
  <c r="H1300" i="5"/>
  <c r="L1300" i="5"/>
  <c r="M1300" i="5" s="1"/>
  <c r="E1398" i="5"/>
  <c r="F1398" i="5"/>
  <c r="G1398" i="5"/>
  <c r="H1398" i="5"/>
  <c r="L1398" i="5"/>
  <c r="M1398" i="5" s="1"/>
  <c r="E1302" i="5"/>
  <c r="F1302" i="5"/>
  <c r="G1302" i="5"/>
  <c r="H1302" i="5"/>
  <c r="L1302" i="5"/>
  <c r="M1302" i="5" s="1"/>
  <c r="E1047" i="5"/>
  <c r="F1047" i="5"/>
  <c r="G1047" i="5"/>
  <c r="H1047" i="5"/>
  <c r="L1047" i="5"/>
  <c r="M1047" i="5" s="1"/>
  <c r="E1304" i="5"/>
  <c r="F1304" i="5"/>
  <c r="G1304" i="5"/>
  <c r="H1304" i="5"/>
  <c r="L1304" i="5"/>
  <c r="M1304" i="5" s="1"/>
  <c r="E1305" i="5"/>
  <c r="F1305" i="5"/>
  <c r="G1305" i="5"/>
  <c r="H1305" i="5"/>
  <c r="L1305" i="5"/>
  <c r="M1305" i="5" s="1"/>
  <c r="E1122" i="5"/>
  <c r="F1122" i="5"/>
  <c r="G1122" i="5"/>
  <c r="H1122" i="5"/>
  <c r="L1122" i="5"/>
  <c r="M1122" i="5" s="1"/>
  <c r="E1270" i="5"/>
  <c r="F1270" i="5"/>
  <c r="G1270" i="5"/>
  <c r="H1270" i="5"/>
  <c r="L1270" i="5"/>
  <c r="M1270" i="5" s="1"/>
  <c r="E1455" i="5"/>
  <c r="F1455" i="5"/>
  <c r="G1455" i="5"/>
  <c r="H1455" i="5"/>
  <c r="L1455" i="5"/>
  <c r="M1455" i="5" s="1"/>
  <c r="E1735" i="5"/>
  <c r="F1735" i="5"/>
  <c r="G1735" i="5"/>
  <c r="H1735" i="5"/>
  <c r="L1735" i="5"/>
  <c r="M1735" i="5" s="1"/>
  <c r="E1019" i="5"/>
  <c r="F1019" i="5"/>
  <c r="G1019" i="5"/>
  <c r="H1019" i="5"/>
  <c r="L1019" i="5"/>
  <c r="M1019" i="5" s="1"/>
  <c r="E1162" i="5"/>
  <c r="F1162" i="5"/>
  <c r="G1162" i="5"/>
  <c r="H1162" i="5"/>
  <c r="L1162" i="5"/>
  <c r="M1162" i="5" s="1"/>
  <c r="E1245" i="5"/>
  <c r="F1245" i="5"/>
  <c r="G1245" i="5"/>
  <c r="H1245" i="5"/>
  <c r="L1245" i="5"/>
  <c r="M1245" i="5" s="1"/>
  <c r="E1210" i="5"/>
  <c r="F1210" i="5"/>
  <c r="G1210" i="5"/>
  <c r="H1210" i="5"/>
  <c r="L1210" i="5"/>
  <c r="M1210" i="5" s="1"/>
  <c r="E1314" i="5"/>
  <c r="F1314" i="5"/>
  <c r="G1314" i="5"/>
  <c r="H1314" i="5"/>
  <c r="L1314" i="5"/>
  <c r="M1314" i="5" s="1"/>
  <c r="E1171" i="5"/>
  <c r="F1171" i="5"/>
  <c r="G1171" i="5"/>
  <c r="H1171" i="5"/>
  <c r="L1171" i="5"/>
  <c r="M1171" i="5" s="1"/>
  <c r="E1316" i="5"/>
  <c r="F1316" i="5"/>
  <c r="G1316" i="5"/>
  <c r="H1316" i="5"/>
  <c r="L1316" i="5"/>
  <c r="M1316" i="5" s="1"/>
  <c r="E1317" i="5"/>
  <c r="F1317" i="5"/>
  <c r="G1317" i="5"/>
  <c r="H1317" i="5"/>
  <c r="L1317" i="5"/>
  <c r="M1317" i="5" s="1"/>
  <c r="E1318" i="5"/>
  <c r="F1318" i="5"/>
  <c r="G1318" i="5"/>
  <c r="H1318" i="5"/>
  <c r="L1318" i="5"/>
  <c r="M1318" i="5" s="1"/>
  <c r="E1663" i="5"/>
  <c r="F1663" i="5"/>
  <c r="G1663" i="5"/>
  <c r="H1663" i="5"/>
  <c r="L1663" i="5"/>
  <c r="M1663" i="5" s="1"/>
  <c r="E1320" i="5"/>
  <c r="F1320" i="5"/>
  <c r="G1320" i="5"/>
  <c r="H1320" i="5"/>
  <c r="L1320" i="5"/>
  <c r="M1320" i="5" s="1"/>
  <c r="E1321" i="5"/>
  <c r="F1321" i="5"/>
  <c r="G1321" i="5"/>
  <c r="H1321" i="5"/>
  <c r="L1321" i="5"/>
  <c r="M1321" i="5" s="1"/>
  <c r="E1322" i="5"/>
  <c r="F1322" i="5"/>
  <c r="G1322" i="5"/>
  <c r="H1322" i="5"/>
  <c r="L1322" i="5"/>
  <c r="M1322" i="5" s="1"/>
  <c r="E1323" i="5"/>
  <c r="F1323" i="5"/>
  <c r="G1323" i="5"/>
  <c r="H1323" i="5"/>
  <c r="L1323" i="5"/>
  <c r="M1323" i="5" s="1"/>
  <c r="E1324" i="5"/>
  <c r="F1324" i="5"/>
  <c r="G1324" i="5"/>
  <c r="H1324" i="5"/>
  <c r="L1324" i="5"/>
  <c r="M1324" i="5" s="1"/>
  <c r="E1325" i="5"/>
  <c r="F1325" i="5"/>
  <c r="G1325" i="5"/>
  <c r="H1325" i="5"/>
  <c r="L1325" i="5"/>
  <c r="M1325" i="5" s="1"/>
  <c r="E1326" i="5"/>
  <c r="F1326" i="5"/>
  <c r="G1326" i="5"/>
  <c r="H1326" i="5"/>
  <c r="L1326" i="5"/>
  <c r="M1326" i="5" s="1"/>
  <c r="E1854" i="5"/>
  <c r="F1854" i="5"/>
  <c r="G1854" i="5"/>
  <c r="H1854" i="5"/>
  <c r="L1854" i="5"/>
  <c r="M1854" i="5" s="1"/>
  <c r="E1061" i="5"/>
  <c r="F1061" i="5"/>
  <c r="G1061" i="5"/>
  <c r="H1061" i="5"/>
  <c r="L1061" i="5"/>
  <c r="M1061" i="5" s="1"/>
  <c r="E1634" i="5"/>
  <c r="F1634" i="5"/>
  <c r="G1634" i="5"/>
  <c r="H1634" i="5"/>
  <c r="L1634" i="5"/>
  <c r="M1634" i="5" s="1"/>
  <c r="E1330" i="5"/>
  <c r="F1330" i="5"/>
  <c r="G1330" i="5"/>
  <c r="H1330" i="5"/>
  <c r="L1330" i="5"/>
  <c r="M1330" i="5" s="1"/>
  <c r="E1331" i="5"/>
  <c r="F1331" i="5"/>
  <c r="G1331" i="5"/>
  <c r="H1331" i="5"/>
  <c r="L1331" i="5"/>
  <c r="M1331" i="5" s="1"/>
  <c r="E1332" i="5"/>
  <c r="F1332" i="5"/>
  <c r="G1332" i="5"/>
  <c r="H1332" i="5"/>
  <c r="L1332" i="5"/>
  <c r="M1332" i="5" s="1"/>
  <c r="E1333" i="5"/>
  <c r="F1333" i="5"/>
  <c r="G1333" i="5"/>
  <c r="H1333" i="5"/>
  <c r="L1333" i="5"/>
  <c r="M1333" i="5" s="1"/>
  <c r="E978" i="5"/>
  <c r="F978" i="5"/>
  <c r="G978" i="5"/>
  <c r="H978" i="5"/>
  <c r="L978" i="5"/>
  <c r="M978" i="5" s="1"/>
  <c r="E1345" i="5"/>
  <c r="F1345" i="5"/>
  <c r="G1345" i="5"/>
  <c r="H1345" i="5"/>
  <c r="L1345" i="5"/>
  <c r="M1345" i="5" s="1"/>
  <c r="E1336" i="5"/>
  <c r="F1336" i="5"/>
  <c r="G1336" i="5"/>
  <c r="H1336" i="5"/>
  <c r="L1336" i="5"/>
  <c r="M1336" i="5" s="1"/>
  <c r="E1337" i="5"/>
  <c r="F1337" i="5"/>
  <c r="G1337" i="5"/>
  <c r="H1337" i="5"/>
  <c r="L1337" i="5"/>
  <c r="M1337" i="5" s="1"/>
  <c r="E1338" i="5"/>
  <c r="F1338" i="5"/>
  <c r="G1338" i="5"/>
  <c r="H1338" i="5"/>
  <c r="L1338" i="5"/>
  <c r="M1338" i="5" s="1"/>
  <c r="E1339" i="5"/>
  <c r="F1339" i="5"/>
  <c r="G1339" i="5"/>
  <c r="H1339" i="5"/>
  <c r="L1339" i="5"/>
  <c r="M1339" i="5" s="1"/>
  <c r="E1340" i="5"/>
  <c r="F1340" i="5"/>
  <c r="G1340" i="5"/>
  <c r="H1340" i="5"/>
  <c r="L1340" i="5"/>
  <c r="M1340" i="5" s="1"/>
  <c r="E1365" i="5"/>
  <c r="F1365" i="5"/>
  <c r="G1365" i="5"/>
  <c r="H1365" i="5"/>
  <c r="L1365" i="5"/>
  <c r="M1365" i="5" s="1"/>
  <c r="E1342" i="5"/>
  <c r="F1342" i="5"/>
  <c r="G1342" i="5"/>
  <c r="H1342" i="5"/>
  <c r="L1342" i="5"/>
  <c r="M1342" i="5" s="1"/>
  <c r="E1343" i="5"/>
  <c r="F1343" i="5"/>
  <c r="G1343" i="5"/>
  <c r="H1343" i="5"/>
  <c r="L1343" i="5"/>
  <c r="M1343" i="5" s="1"/>
  <c r="E1248" i="5"/>
  <c r="F1248" i="5"/>
  <c r="G1248" i="5"/>
  <c r="H1248" i="5"/>
  <c r="L1248" i="5"/>
  <c r="M1248" i="5" s="1"/>
  <c r="E1286" i="5"/>
  <c r="F1286" i="5"/>
  <c r="G1286" i="5"/>
  <c r="H1286" i="5"/>
  <c r="L1286" i="5"/>
  <c r="M1286" i="5" s="1"/>
  <c r="E1653" i="5"/>
  <c r="F1653" i="5"/>
  <c r="G1653" i="5"/>
  <c r="H1653" i="5"/>
  <c r="L1653" i="5"/>
  <c r="M1653" i="5" s="1"/>
  <c r="E1347" i="5"/>
  <c r="F1347" i="5"/>
  <c r="G1347" i="5"/>
  <c r="H1347" i="5"/>
  <c r="L1347" i="5"/>
  <c r="M1347" i="5" s="1"/>
  <c r="E1373" i="5"/>
  <c r="F1373" i="5"/>
  <c r="G1373" i="5"/>
  <c r="H1373" i="5"/>
  <c r="L1373" i="5"/>
  <c r="M1373" i="5" s="1"/>
  <c r="E1635" i="5"/>
  <c r="F1635" i="5"/>
  <c r="G1635" i="5"/>
  <c r="H1635" i="5"/>
  <c r="L1635" i="5"/>
  <c r="M1635" i="5" s="1"/>
  <c r="E1068" i="5"/>
  <c r="F1068" i="5"/>
  <c r="G1068" i="5"/>
  <c r="H1068" i="5"/>
  <c r="L1068" i="5"/>
  <c r="M1068" i="5" s="1"/>
  <c r="E1346" i="5"/>
  <c r="F1346" i="5"/>
  <c r="G1346" i="5"/>
  <c r="H1346" i="5"/>
  <c r="L1346" i="5"/>
  <c r="M1346" i="5" s="1"/>
  <c r="E1855" i="5"/>
  <c r="F1855" i="5"/>
  <c r="G1855" i="5"/>
  <c r="H1855" i="5"/>
  <c r="L1855" i="5"/>
  <c r="M1855" i="5" s="1"/>
  <c r="E1801" i="5"/>
  <c r="F1801" i="5"/>
  <c r="G1801" i="5"/>
  <c r="H1801" i="5"/>
  <c r="L1801" i="5"/>
  <c r="M1801" i="5" s="1"/>
  <c r="E1283" i="5"/>
  <c r="F1283" i="5"/>
  <c r="G1283" i="5"/>
  <c r="H1283" i="5"/>
  <c r="L1283" i="5"/>
  <c r="M1283" i="5" s="1"/>
  <c r="E1128" i="5"/>
  <c r="F1128" i="5"/>
  <c r="G1128" i="5"/>
  <c r="H1128" i="5"/>
  <c r="L1128" i="5"/>
  <c r="M1128" i="5" s="1"/>
  <c r="E1356" i="5"/>
  <c r="F1356" i="5"/>
  <c r="G1356" i="5"/>
  <c r="H1356" i="5"/>
  <c r="L1356" i="5"/>
  <c r="M1356" i="5" s="1"/>
  <c r="E1357" i="5"/>
  <c r="F1357" i="5"/>
  <c r="G1357" i="5"/>
  <c r="H1357" i="5"/>
  <c r="L1357" i="5"/>
  <c r="M1357" i="5" s="1"/>
  <c r="E1358" i="5"/>
  <c r="F1358" i="5"/>
  <c r="G1358" i="5"/>
  <c r="H1358" i="5"/>
  <c r="L1358" i="5"/>
  <c r="M1358" i="5" s="1"/>
  <c r="E1359" i="5"/>
  <c r="F1359" i="5"/>
  <c r="G1359" i="5"/>
  <c r="H1359" i="5"/>
  <c r="L1359" i="5"/>
  <c r="M1359" i="5" s="1"/>
  <c r="E1334" i="5"/>
  <c r="F1334" i="5"/>
  <c r="G1334" i="5"/>
  <c r="H1334" i="5"/>
  <c r="L1334" i="5"/>
  <c r="M1334" i="5" s="1"/>
  <c r="E1361" i="5"/>
  <c r="F1361" i="5"/>
  <c r="G1361" i="5"/>
  <c r="H1361" i="5"/>
  <c r="L1361" i="5"/>
  <c r="M1361" i="5" s="1"/>
  <c r="E1362" i="5"/>
  <c r="F1362" i="5"/>
  <c r="G1362" i="5"/>
  <c r="H1362" i="5"/>
  <c r="L1362" i="5"/>
  <c r="M1362" i="5" s="1"/>
  <c r="E1363" i="5"/>
  <c r="F1363" i="5"/>
  <c r="G1363" i="5"/>
  <c r="H1363" i="5"/>
  <c r="L1363" i="5"/>
  <c r="M1363" i="5" s="1"/>
  <c r="E1364" i="5"/>
  <c r="F1364" i="5"/>
  <c r="G1364" i="5"/>
  <c r="H1364" i="5"/>
  <c r="L1364" i="5"/>
  <c r="M1364" i="5" s="1"/>
  <c r="E1670" i="5"/>
  <c r="F1670" i="5"/>
  <c r="G1670" i="5"/>
  <c r="H1670" i="5"/>
  <c r="L1670" i="5"/>
  <c r="M1670" i="5" s="1"/>
  <c r="E1366" i="5"/>
  <c r="F1366" i="5"/>
  <c r="G1366" i="5"/>
  <c r="H1366" i="5"/>
  <c r="L1366" i="5"/>
  <c r="M1366" i="5" s="1"/>
  <c r="E1367" i="5"/>
  <c r="F1367" i="5"/>
  <c r="G1367" i="5"/>
  <c r="H1367" i="5"/>
  <c r="L1367" i="5"/>
  <c r="M1367" i="5" s="1"/>
  <c r="E1814" i="5"/>
  <c r="F1814" i="5"/>
  <c r="G1814" i="5"/>
  <c r="H1814" i="5"/>
  <c r="L1814" i="5"/>
  <c r="M1814" i="5" s="1"/>
  <c r="E1845" i="5"/>
  <c r="F1845" i="5"/>
  <c r="G1845" i="5"/>
  <c r="H1845" i="5"/>
  <c r="L1845" i="5"/>
  <c r="M1845" i="5" s="1"/>
  <c r="E1785" i="5"/>
  <c r="F1785" i="5"/>
  <c r="G1785" i="5"/>
  <c r="H1785" i="5"/>
  <c r="L1785" i="5"/>
  <c r="M1785" i="5" s="1"/>
  <c r="E1834" i="5"/>
  <c r="F1834" i="5"/>
  <c r="G1834" i="5"/>
  <c r="H1834" i="5"/>
  <c r="L1834" i="5"/>
  <c r="M1834" i="5" s="1"/>
  <c r="E1713" i="5"/>
  <c r="F1713" i="5"/>
  <c r="G1713" i="5"/>
  <c r="H1713" i="5"/>
  <c r="L1713" i="5"/>
  <c r="M1713" i="5" s="1"/>
  <c r="E1312" i="5"/>
  <c r="F1312" i="5"/>
  <c r="G1312" i="5"/>
  <c r="H1312" i="5"/>
  <c r="L1312" i="5"/>
  <c r="M1312" i="5" s="1"/>
  <c r="E1510" i="5"/>
  <c r="F1510" i="5"/>
  <c r="G1510" i="5"/>
  <c r="H1510" i="5"/>
  <c r="L1510" i="5"/>
  <c r="M1510" i="5" s="1"/>
  <c r="E1374" i="5"/>
  <c r="F1374" i="5"/>
  <c r="G1374" i="5"/>
  <c r="H1374" i="5"/>
  <c r="L1374" i="5"/>
  <c r="M1374" i="5" s="1"/>
  <c r="E1741" i="5"/>
  <c r="F1741" i="5"/>
  <c r="G1741" i="5"/>
  <c r="H1741" i="5"/>
  <c r="L1741" i="5"/>
  <c r="M1741" i="5" s="1"/>
  <c r="E1846" i="5"/>
  <c r="F1846" i="5"/>
  <c r="G1846" i="5"/>
  <c r="H1846" i="5"/>
  <c r="L1846" i="5"/>
  <c r="M1846" i="5" s="1"/>
  <c r="E1694" i="5"/>
  <c r="F1694" i="5"/>
  <c r="G1694" i="5"/>
  <c r="H1694" i="5"/>
  <c r="L1694" i="5"/>
  <c r="M1694" i="5" s="1"/>
  <c r="E1379" i="5"/>
  <c r="F1379" i="5"/>
  <c r="G1379" i="5"/>
  <c r="H1379" i="5"/>
  <c r="L1379" i="5"/>
  <c r="M1379" i="5" s="1"/>
  <c r="E1380" i="5"/>
  <c r="F1380" i="5"/>
  <c r="G1380" i="5"/>
  <c r="H1380" i="5"/>
  <c r="L1380" i="5"/>
  <c r="M1380" i="5" s="1"/>
  <c r="E1381" i="5"/>
  <c r="F1381" i="5"/>
  <c r="G1381" i="5"/>
  <c r="H1381" i="5"/>
  <c r="L1381" i="5"/>
  <c r="M1381" i="5" s="1"/>
  <c r="E1382" i="5"/>
  <c r="F1382" i="5"/>
  <c r="G1382" i="5"/>
  <c r="H1382" i="5"/>
  <c r="L1382" i="5"/>
  <c r="M1382" i="5" s="1"/>
  <c r="E1383" i="5"/>
  <c r="F1383" i="5"/>
  <c r="G1383" i="5"/>
  <c r="H1383" i="5"/>
  <c r="L1383" i="5"/>
  <c r="M1383" i="5" s="1"/>
  <c r="E1384" i="5"/>
  <c r="F1384" i="5"/>
  <c r="G1384" i="5"/>
  <c r="H1384" i="5"/>
  <c r="L1384" i="5"/>
  <c r="M1384" i="5" s="1"/>
  <c r="E1385" i="5"/>
  <c r="F1385" i="5"/>
  <c r="G1385" i="5"/>
  <c r="H1385" i="5"/>
  <c r="L1385" i="5"/>
  <c r="M1385" i="5" s="1"/>
  <c r="E1794" i="5"/>
  <c r="F1794" i="5"/>
  <c r="G1794" i="5"/>
  <c r="H1794" i="5"/>
  <c r="L1794" i="5"/>
  <c r="M1794" i="5" s="1"/>
  <c r="E1511" i="5"/>
  <c r="F1511" i="5"/>
  <c r="G1511" i="5"/>
  <c r="H1511" i="5"/>
  <c r="L1511" i="5"/>
  <c r="M1511" i="5" s="1"/>
  <c r="E1527" i="5"/>
  <c r="F1527" i="5"/>
  <c r="G1527" i="5"/>
  <c r="H1527" i="5"/>
  <c r="L1527" i="5"/>
  <c r="M1527" i="5" s="1"/>
  <c r="E1389" i="5"/>
  <c r="F1389" i="5"/>
  <c r="G1389" i="5"/>
  <c r="H1389" i="5"/>
  <c r="L1389" i="5"/>
  <c r="M1389" i="5" s="1"/>
  <c r="E1390" i="5"/>
  <c r="F1390" i="5"/>
  <c r="G1390" i="5"/>
  <c r="H1390" i="5"/>
  <c r="L1390" i="5"/>
  <c r="M1390" i="5" s="1"/>
  <c r="E1391" i="5"/>
  <c r="F1391" i="5"/>
  <c r="G1391" i="5"/>
  <c r="H1391" i="5"/>
  <c r="L1391" i="5"/>
  <c r="M1391" i="5" s="1"/>
  <c r="E1392" i="5"/>
  <c r="F1392" i="5"/>
  <c r="G1392" i="5"/>
  <c r="H1392" i="5"/>
  <c r="L1392" i="5"/>
  <c r="M1392" i="5" s="1"/>
  <c r="E1393" i="5"/>
  <c r="F1393" i="5"/>
  <c r="G1393" i="5"/>
  <c r="H1393" i="5"/>
  <c r="L1393" i="5"/>
  <c r="M1393" i="5" s="1"/>
  <c r="E1394" i="5"/>
  <c r="F1394" i="5"/>
  <c r="G1394" i="5"/>
  <c r="H1394" i="5"/>
  <c r="L1394" i="5"/>
  <c r="M1394" i="5" s="1"/>
  <c r="E1395" i="5"/>
  <c r="F1395" i="5"/>
  <c r="G1395" i="5"/>
  <c r="H1395" i="5"/>
  <c r="L1395" i="5"/>
  <c r="M1395" i="5" s="1"/>
  <c r="E1856" i="5"/>
  <c r="F1856" i="5"/>
  <c r="G1856" i="5"/>
  <c r="H1856" i="5"/>
  <c r="L1856" i="5"/>
  <c r="M1856" i="5" s="1"/>
  <c r="E1654" i="5"/>
  <c r="F1654" i="5"/>
  <c r="G1654" i="5"/>
  <c r="H1654" i="5"/>
  <c r="L1654" i="5"/>
  <c r="M1654" i="5" s="1"/>
  <c r="E1802" i="5"/>
  <c r="F1802" i="5"/>
  <c r="G1802" i="5"/>
  <c r="H1802" i="5"/>
  <c r="L1802" i="5"/>
  <c r="M1802" i="5" s="1"/>
  <c r="E1399" i="5"/>
  <c r="F1399" i="5"/>
  <c r="G1399" i="5"/>
  <c r="H1399" i="5"/>
  <c r="L1399" i="5"/>
  <c r="M1399" i="5" s="1"/>
  <c r="E1400" i="5"/>
  <c r="F1400" i="5"/>
  <c r="G1400" i="5"/>
  <c r="H1400" i="5"/>
  <c r="L1400" i="5"/>
  <c r="M1400" i="5" s="1"/>
  <c r="E1401" i="5"/>
  <c r="F1401" i="5"/>
  <c r="G1401" i="5"/>
  <c r="H1401" i="5"/>
  <c r="L1401" i="5"/>
  <c r="M1401" i="5" s="1"/>
  <c r="E1402" i="5"/>
  <c r="F1402" i="5"/>
  <c r="G1402" i="5"/>
  <c r="H1402" i="5"/>
  <c r="L1402" i="5"/>
  <c r="M1402" i="5" s="1"/>
  <c r="E1403" i="5"/>
  <c r="F1403" i="5"/>
  <c r="G1403" i="5"/>
  <c r="H1403" i="5"/>
  <c r="L1403" i="5"/>
  <c r="M1403" i="5" s="1"/>
  <c r="E1242" i="5"/>
  <c r="F1242" i="5"/>
  <c r="G1242" i="5"/>
  <c r="H1242" i="5"/>
  <c r="L1242" i="5"/>
  <c r="M1242" i="5" s="1"/>
  <c r="E1742" i="5"/>
  <c r="F1742" i="5"/>
  <c r="G1742" i="5"/>
  <c r="H1742" i="5"/>
  <c r="L1742" i="5"/>
  <c r="M1742" i="5" s="1"/>
  <c r="E1528" i="5"/>
  <c r="F1528" i="5"/>
  <c r="G1528" i="5"/>
  <c r="H1528" i="5"/>
  <c r="L1528" i="5"/>
  <c r="M1528" i="5" s="1"/>
  <c r="E1725" i="5"/>
  <c r="F1725" i="5"/>
  <c r="G1725" i="5"/>
  <c r="H1725" i="5"/>
  <c r="L1725" i="5"/>
  <c r="M1725" i="5" s="1"/>
  <c r="E1529" i="5"/>
  <c r="F1529" i="5"/>
  <c r="G1529" i="5"/>
  <c r="H1529" i="5"/>
  <c r="L1529" i="5"/>
  <c r="M1529" i="5" s="1"/>
  <c r="E1404" i="5"/>
  <c r="F1404" i="5"/>
  <c r="G1404" i="5"/>
  <c r="H1404" i="5"/>
  <c r="L1404" i="5"/>
  <c r="M1404" i="5" s="1"/>
  <c r="E1803" i="5"/>
  <c r="F1803" i="5"/>
  <c r="G1803" i="5"/>
  <c r="H1803" i="5"/>
  <c r="L1803" i="5"/>
  <c r="M1803" i="5" s="1"/>
  <c r="E1636" i="5"/>
  <c r="F1636" i="5"/>
  <c r="G1636" i="5"/>
  <c r="H1636" i="5"/>
  <c r="L1636" i="5"/>
  <c r="M1636" i="5" s="1"/>
  <c r="E1412" i="5"/>
  <c r="F1412" i="5"/>
  <c r="G1412" i="5"/>
  <c r="H1412" i="5"/>
  <c r="L1412" i="5"/>
  <c r="M1412" i="5" s="1"/>
  <c r="E1743" i="5"/>
  <c r="F1743" i="5"/>
  <c r="G1743" i="5"/>
  <c r="H1743" i="5"/>
  <c r="L1743" i="5"/>
  <c r="M1743" i="5" s="1"/>
  <c r="E1146" i="5"/>
  <c r="F1146" i="5"/>
  <c r="G1146" i="5"/>
  <c r="H1146" i="5"/>
  <c r="L1146" i="5"/>
  <c r="M1146" i="5" s="1"/>
  <c r="E1786" i="5"/>
  <c r="F1786" i="5"/>
  <c r="G1786" i="5"/>
  <c r="H1786" i="5"/>
  <c r="L1786" i="5"/>
  <c r="M1786" i="5" s="1"/>
  <c r="E1416" i="5"/>
  <c r="F1416" i="5"/>
  <c r="G1416" i="5"/>
  <c r="H1416" i="5"/>
  <c r="L1416" i="5"/>
  <c r="M1416" i="5" s="1"/>
  <c r="E1417" i="5"/>
  <c r="F1417" i="5"/>
  <c r="G1417" i="5"/>
  <c r="H1417" i="5"/>
  <c r="L1417" i="5"/>
  <c r="M1417" i="5" s="1"/>
  <c r="E1418" i="5"/>
  <c r="F1418" i="5"/>
  <c r="G1418" i="5"/>
  <c r="H1418" i="5"/>
  <c r="L1418" i="5"/>
  <c r="M1418" i="5" s="1"/>
  <c r="E1496" i="5"/>
  <c r="F1496" i="5"/>
  <c r="G1496" i="5"/>
  <c r="H1496" i="5"/>
  <c r="L1496" i="5"/>
  <c r="M1496" i="5" s="1"/>
  <c r="E1106" i="5"/>
  <c r="F1106" i="5"/>
  <c r="G1106" i="5"/>
  <c r="H1106" i="5"/>
  <c r="L1106" i="5"/>
  <c r="M1106" i="5" s="1"/>
  <c r="E1180" i="5"/>
  <c r="F1180" i="5"/>
  <c r="G1180" i="5"/>
  <c r="H1180" i="5"/>
  <c r="L1180" i="5"/>
  <c r="M1180" i="5" s="1"/>
  <c r="E1664" i="5"/>
  <c r="F1664" i="5"/>
  <c r="G1664" i="5"/>
  <c r="H1664" i="5"/>
  <c r="L1664" i="5"/>
  <c r="M1664" i="5" s="1"/>
  <c r="E1423" i="5"/>
  <c r="F1423" i="5"/>
  <c r="G1423" i="5"/>
  <c r="H1423" i="5"/>
  <c r="L1423" i="5"/>
  <c r="M1423" i="5" s="1"/>
  <c r="E1107" i="5"/>
  <c r="F1107" i="5"/>
  <c r="G1107" i="5"/>
  <c r="H1107" i="5"/>
  <c r="L1107" i="5"/>
  <c r="M1107" i="5" s="1"/>
  <c r="E1513" i="5"/>
  <c r="F1513" i="5"/>
  <c r="G1513" i="5"/>
  <c r="H1513" i="5"/>
  <c r="L1513" i="5"/>
  <c r="M1513" i="5" s="1"/>
  <c r="E1857" i="5"/>
  <c r="F1857" i="5"/>
  <c r="G1857" i="5"/>
  <c r="H1857" i="5"/>
  <c r="L1857" i="5"/>
  <c r="M1857" i="5" s="1"/>
  <c r="E1427" i="5"/>
  <c r="F1427" i="5"/>
  <c r="G1427" i="5"/>
  <c r="H1427" i="5"/>
  <c r="L1427" i="5"/>
  <c r="M1427" i="5" s="1"/>
  <c r="E1428" i="5"/>
  <c r="F1428" i="5"/>
  <c r="G1428" i="5"/>
  <c r="H1428" i="5"/>
  <c r="L1428" i="5"/>
  <c r="M1428" i="5" s="1"/>
  <c r="E1429" i="5"/>
  <c r="F1429" i="5"/>
  <c r="G1429" i="5"/>
  <c r="H1429" i="5"/>
  <c r="L1429" i="5"/>
  <c r="M1429" i="5" s="1"/>
  <c r="E1430" i="5"/>
  <c r="F1430" i="5"/>
  <c r="G1430" i="5"/>
  <c r="H1430" i="5"/>
  <c r="L1430" i="5"/>
  <c r="M1430" i="5" s="1"/>
  <c r="E1431" i="5"/>
  <c r="F1431" i="5"/>
  <c r="G1431" i="5"/>
  <c r="H1431" i="5"/>
  <c r="L1431" i="5"/>
  <c r="M1431" i="5" s="1"/>
  <c r="E1432" i="5"/>
  <c r="F1432" i="5"/>
  <c r="G1432" i="5"/>
  <c r="H1432" i="5"/>
  <c r="L1432" i="5"/>
  <c r="M1432" i="5" s="1"/>
  <c r="E1433" i="5"/>
  <c r="F1433" i="5"/>
  <c r="G1433" i="5"/>
  <c r="H1433" i="5"/>
  <c r="L1433" i="5"/>
  <c r="M1433" i="5" s="1"/>
  <c r="E1434" i="5"/>
  <c r="F1434" i="5"/>
  <c r="G1434" i="5"/>
  <c r="H1434" i="5"/>
  <c r="L1434" i="5"/>
  <c r="M1434" i="5" s="1"/>
  <c r="E1665" i="5"/>
  <c r="F1665" i="5"/>
  <c r="G1665" i="5"/>
  <c r="H1665" i="5"/>
  <c r="L1665" i="5"/>
  <c r="M1665" i="5" s="1"/>
  <c r="E1350" i="5"/>
  <c r="F1350" i="5"/>
  <c r="G1350" i="5"/>
  <c r="H1350" i="5"/>
  <c r="L1350" i="5"/>
  <c r="M1350" i="5" s="1"/>
  <c r="E1437" i="5"/>
  <c r="F1437" i="5"/>
  <c r="G1437" i="5"/>
  <c r="H1437" i="5"/>
  <c r="L1437" i="5"/>
  <c r="M1437" i="5" s="1"/>
  <c r="E1438" i="5"/>
  <c r="F1438" i="5"/>
  <c r="G1438" i="5"/>
  <c r="H1438" i="5"/>
  <c r="L1438" i="5"/>
  <c r="M1438" i="5" s="1"/>
  <c r="E1439" i="5"/>
  <c r="F1439" i="5"/>
  <c r="G1439" i="5"/>
  <c r="H1439" i="5"/>
  <c r="L1439" i="5"/>
  <c r="M1439" i="5" s="1"/>
  <c r="E1108" i="5"/>
  <c r="F1108" i="5"/>
  <c r="G1108" i="5"/>
  <c r="H1108" i="5"/>
  <c r="L1108" i="5"/>
  <c r="M1108" i="5" s="1"/>
  <c r="E1178" i="5"/>
  <c r="F1178" i="5"/>
  <c r="G1178" i="5"/>
  <c r="H1178" i="5"/>
  <c r="L1178" i="5"/>
  <c r="M1178" i="5" s="1"/>
  <c r="E1442" i="5"/>
  <c r="F1442" i="5"/>
  <c r="G1442" i="5"/>
  <c r="H1442" i="5"/>
  <c r="L1442" i="5"/>
  <c r="M1442" i="5" s="1"/>
  <c r="E1443" i="5"/>
  <c r="F1443" i="5"/>
  <c r="G1443" i="5"/>
  <c r="H1443" i="5"/>
  <c r="L1443" i="5"/>
  <c r="M1443" i="5" s="1"/>
  <c r="E1444" i="5"/>
  <c r="F1444" i="5"/>
  <c r="G1444" i="5"/>
  <c r="H1444" i="5"/>
  <c r="L1444" i="5"/>
  <c r="M1444" i="5" s="1"/>
  <c r="E1445" i="5"/>
  <c r="F1445" i="5"/>
  <c r="G1445" i="5"/>
  <c r="H1445" i="5"/>
  <c r="L1445" i="5"/>
  <c r="M1445" i="5" s="1"/>
  <c r="E1446" i="5"/>
  <c r="F1446" i="5"/>
  <c r="G1446" i="5"/>
  <c r="H1446" i="5"/>
  <c r="L1446" i="5"/>
  <c r="M1446" i="5" s="1"/>
  <c r="E1447" i="5"/>
  <c r="F1447" i="5"/>
  <c r="G1447" i="5"/>
  <c r="H1447" i="5"/>
  <c r="L1447" i="5"/>
  <c r="M1447" i="5" s="1"/>
  <c r="E1448" i="5"/>
  <c r="F1448" i="5"/>
  <c r="G1448" i="5"/>
  <c r="H1448" i="5"/>
  <c r="L1448" i="5"/>
  <c r="M1448" i="5" s="1"/>
  <c r="E1449" i="5"/>
  <c r="F1449" i="5"/>
  <c r="G1449" i="5"/>
  <c r="H1449" i="5"/>
  <c r="L1449" i="5"/>
  <c r="M1449" i="5" s="1"/>
  <c r="E1726" i="5"/>
  <c r="F1726" i="5"/>
  <c r="G1726" i="5"/>
  <c r="H1726" i="5"/>
  <c r="L1726" i="5"/>
  <c r="M1726" i="5" s="1"/>
  <c r="E1700" i="5"/>
  <c r="F1700" i="5"/>
  <c r="G1700" i="5"/>
  <c r="H1700" i="5"/>
  <c r="L1700" i="5"/>
  <c r="M1700" i="5" s="1"/>
  <c r="E1452" i="5"/>
  <c r="F1452" i="5"/>
  <c r="G1452" i="5"/>
  <c r="H1452" i="5"/>
  <c r="L1452" i="5"/>
  <c r="M1452" i="5" s="1"/>
  <c r="E1683" i="5"/>
  <c r="F1683" i="5"/>
  <c r="G1683" i="5"/>
  <c r="H1683" i="5"/>
  <c r="L1683" i="5"/>
  <c r="M1683" i="5" s="1"/>
  <c r="E1701" i="5"/>
  <c r="F1701" i="5"/>
  <c r="G1701" i="5"/>
  <c r="H1701" i="5"/>
  <c r="L1701" i="5"/>
  <c r="M1701" i="5" s="1"/>
  <c r="E1750" i="5"/>
  <c r="F1750" i="5"/>
  <c r="G1750" i="5"/>
  <c r="H1750" i="5"/>
  <c r="L1750" i="5"/>
  <c r="M1750" i="5" s="1"/>
  <c r="E1456" i="5"/>
  <c r="F1456" i="5"/>
  <c r="G1456" i="5"/>
  <c r="H1456" i="5"/>
  <c r="L1456" i="5"/>
  <c r="M1456" i="5" s="1"/>
  <c r="E1457" i="5"/>
  <c r="F1457" i="5"/>
  <c r="G1457" i="5"/>
  <c r="H1457" i="5"/>
  <c r="L1457" i="5"/>
  <c r="M1457" i="5" s="1"/>
  <c r="E1440" i="5"/>
  <c r="F1440" i="5"/>
  <c r="G1440" i="5"/>
  <c r="H1440" i="5"/>
  <c r="L1440" i="5"/>
  <c r="M1440" i="5" s="1"/>
  <c r="E1441" i="5"/>
  <c r="F1441" i="5"/>
  <c r="G1441" i="5"/>
  <c r="H1441" i="5"/>
  <c r="L1441" i="5"/>
  <c r="M1441" i="5" s="1"/>
  <c r="E1460" i="5"/>
  <c r="F1460" i="5"/>
  <c r="G1460" i="5"/>
  <c r="H1460" i="5"/>
  <c r="L1460" i="5"/>
  <c r="M1460" i="5" s="1"/>
  <c r="E1821" i="5"/>
  <c r="F1821" i="5"/>
  <c r="G1821" i="5"/>
  <c r="H1821" i="5"/>
  <c r="L1821" i="5"/>
  <c r="M1821" i="5" s="1"/>
  <c r="E1462" i="5"/>
  <c r="F1462" i="5"/>
  <c r="G1462" i="5"/>
  <c r="H1462" i="5"/>
  <c r="L1462" i="5"/>
  <c r="M1462" i="5" s="1"/>
  <c r="E1463" i="5"/>
  <c r="F1463" i="5"/>
  <c r="G1463" i="5"/>
  <c r="H1463" i="5"/>
  <c r="L1463" i="5"/>
  <c r="M1463" i="5" s="1"/>
  <c r="E1328" i="5"/>
  <c r="F1328" i="5"/>
  <c r="G1328" i="5"/>
  <c r="H1328" i="5"/>
  <c r="L1328" i="5"/>
  <c r="M1328" i="5" s="1"/>
  <c r="E1757" i="5"/>
  <c r="F1757" i="5"/>
  <c r="G1757" i="5"/>
  <c r="H1757" i="5"/>
  <c r="L1757" i="5"/>
  <c r="M1757" i="5" s="1"/>
  <c r="E1769" i="5"/>
  <c r="F1769" i="5"/>
  <c r="G1769" i="5"/>
  <c r="H1769" i="5"/>
  <c r="L1769" i="5"/>
  <c r="M1769" i="5" s="1"/>
  <c r="E1744" i="5"/>
  <c r="F1744" i="5"/>
  <c r="G1744" i="5"/>
  <c r="H1744" i="5"/>
  <c r="L1744" i="5"/>
  <c r="M1744" i="5" s="1"/>
  <c r="E1804" i="5"/>
  <c r="F1804" i="5"/>
  <c r="G1804" i="5"/>
  <c r="H1804" i="5"/>
  <c r="L1804" i="5"/>
  <c r="M1804" i="5" s="1"/>
  <c r="E1386" i="5"/>
  <c r="F1386" i="5"/>
  <c r="G1386" i="5"/>
  <c r="H1386" i="5"/>
  <c r="L1386" i="5"/>
  <c r="M1386" i="5" s="1"/>
  <c r="E1751" i="5"/>
  <c r="F1751" i="5"/>
  <c r="G1751" i="5"/>
  <c r="H1751" i="5"/>
  <c r="L1751" i="5"/>
  <c r="M1751" i="5" s="1"/>
  <c r="E1059" i="5"/>
  <c r="F1059" i="5"/>
  <c r="G1059" i="5"/>
  <c r="H1059" i="5"/>
  <c r="L1059" i="5"/>
  <c r="M1059" i="5" s="1"/>
  <c r="E1224" i="5"/>
  <c r="F1224" i="5"/>
  <c r="G1224" i="5"/>
  <c r="H1224" i="5"/>
  <c r="L1224" i="5"/>
  <c r="M1224" i="5" s="1"/>
  <c r="E1806" i="5"/>
  <c r="F1806" i="5"/>
  <c r="G1806" i="5"/>
  <c r="H1806" i="5"/>
  <c r="L1806" i="5"/>
  <c r="M1806" i="5" s="1"/>
  <c r="E1474" i="5"/>
  <c r="F1474" i="5"/>
  <c r="G1474" i="5"/>
  <c r="H1474" i="5"/>
  <c r="L1474" i="5"/>
  <c r="M1474" i="5" s="1"/>
  <c r="E1475" i="5"/>
  <c r="F1475" i="5"/>
  <c r="G1475" i="5"/>
  <c r="H1475" i="5"/>
  <c r="L1475" i="5"/>
  <c r="M1475" i="5" s="1"/>
  <c r="E1476" i="5"/>
  <c r="F1476" i="5"/>
  <c r="G1476" i="5"/>
  <c r="H1476" i="5"/>
  <c r="L1476" i="5"/>
  <c r="M1476" i="5" s="1"/>
  <c r="E1477" i="5"/>
  <c r="F1477" i="5"/>
  <c r="G1477" i="5"/>
  <c r="H1477" i="5"/>
  <c r="L1477" i="5"/>
  <c r="M1477" i="5" s="1"/>
  <c r="E1478" i="5"/>
  <c r="F1478" i="5"/>
  <c r="G1478" i="5"/>
  <c r="H1478" i="5"/>
  <c r="L1478" i="5"/>
  <c r="M1478" i="5" s="1"/>
  <c r="E1479" i="5"/>
  <c r="F1479" i="5"/>
  <c r="G1479" i="5"/>
  <c r="H1479" i="5"/>
  <c r="L1479" i="5"/>
  <c r="M1479" i="5" s="1"/>
  <c r="E1480" i="5"/>
  <c r="F1480" i="5"/>
  <c r="G1480" i="5"/>
  <c r="H1480" i="5"/>
  <c r="L1480" i="5"/>
  <c r="M1480" i="5" s="1"/>
  <c r="E1481" i="5"/>
  <c r="F1481" i="5"/>
  <c r="G1481" i="5"/>
  <c r="H1481" i="5"/>
  <c r="L1481" i="5"/>
  <c r="M1481" i="5" s="1"/>
  <c r="E1482" i="5"/>
  <c r="F1482" i="5"/>
  <c r="G1482" i="5"/>
  <c r="H1482" i="5"/>
  <c r="L1482" i="5"/>
  <c r="M1482" i="5" s="1"/>
  <c r="E1483" i="5"/>
  <c r="F1483" i="5"/>
  <c r="G1483" i="5"/>
  <c r="H1483" i="5"/>
  <c r="L1483" i="5"/>
  <c r="M1483" i="5" s="1"/>
  <c r="E1695" i="5"/>
  <c r="F1695" i="5"/>
  <c r="G1695" i="5"/>
  <c r="H1695" i="5"/>
  <c r="L1695" i="5"/>
  <c r="M1695" i="5" s="1"/>
  <c r="E1787" i="5"/>
  <c r="F1787" i="5"/>
  <c r="G1787" i="5"/>
  <c r="H1787" i="5"/>
  <c r="L1787" i="5"/>
  <c r="M1787" i="5" s="1"/>
  <c r="E1033" i="5"/>
  <c r="F1033" i="5"/>
  <c r="G1033" i="5"/>
  <c r="H1033" i="5"/>
  <c r="L1033" i="5"/>
  <c r="M1033" i="5" s="1"/>
  <c r="E1487" i="5"/>
  <c r="F1487" i="5"/>
  <c r="G1487" i="5"/>
  <c r="H1487" i="5"/>
  <c r="L1487" i="5"/>
  <c r="M1487" i="5" s="1"/>
  <c r="E1488" i="5"/>
  <c r="F1488" i="5"/>
  <c r="G1488" i="5"/>
  <c r="H1488" i="5"/>
  <c r="L1488" i="5"/>
  <c r="M1488" i="5" s="1"/>
  <c r="E1489" i="5"/>
  <c r="F1489" i="5"/>
  <c r="G1489" i="5"/>
  <c r="H1489" i="5"/>
  <c r="L1489" i="5"/>
  <c r="M1489" i="5" s="1"/>
  <c r="E1490" i="5"/>
  <c r="F1490" i="5"/>
  <c r="G1490" i="5"/>
  <c r="H1490" i="5"/>
  <c r="L1490" i="5"/>
  <c r="M1490" i="5" s="1"/>
  <c r="E1491" i="5"/>
  <c r="F1491" i="5"/>
  <c r="G1491" i="5"/>
  <c r="H1491" i="5"/>
  <c r="L1491" i="5"/>
  <c r="M1491" i="5" s="1"/>
  <c r="E1492" i="5"/>
  <c r="F1492" i="5"/>
  <c r="G1492" i="5"/>
  <c r="H1492" i="5"/>
  <c r="L1492" i="5"/>
  <c r="M1492" i="5" s="1"/>
  <c r="E1815" i="5"/>
  <c r="F1815" i="5"/>
  <c r="G1815" i="5"/>
  <c r="H1815" i="5"/>
  <c r="L1815" i="5"/>
  <c r="M1815" i="5" s="1"/>
  <c r="E1805" i="5"/>
  <c r="F1805" i="5"/>
  <c r="G1805" i="5"/>
  <c r="H1805" i="5"/>
  <c r="L1805" i="5"/>
  <c r="M1805" i="5" s="1"/>
  <c r="E1728" i="5"/>
  <c r="F1728" i="5"/>
  <c r="G1728" i="5"/>
  <c r="H1728" i="5"/>
  <c r="L1728" i="5"/>
  <c r="M1728" i="5" s="1"/>
  <c r="E1426" i="5"/>
  <c r="F1426" i="5"/>
  <c r="G1426" i="5"/>
  <c r="H1426" i="5"/>
  <c r="L1426" i="5"/>
  <c r="M1426" i="5" s="1"/>
  <c r="E1822" i="5"/>
  <c r="F1822" i="5"/>
  <c r="G1822" i="5"/>
  <c r="H1822" i="5"/>
  <c r="L1822" i="5"/>
  <c r="M1822" i="5" s="1"/>
  <c r="E1498" i="5"/>
  <c r="F1498" i="5"/>
  <c r="G1498" i="5"/>
  <c r="H1498" i="5"/>
  <c r="L1498" i="5"/>
  <c r="M1498" i="5" s="1"/>
  <c r="E1499" i="5"/>
  <c r="F1499" i="5"/>
  <c r="G1499" i="5"/>
  <c r="H1499" i="5"/>
  <c r="L1499" i="5"/>
  <c r="M1499" i="5" s="1"/>
  <c r="E1500" i="5"/>
  <c r="F1500" i="5"/>
  <c r="G1500" i="5"/>
  <c r="H1500" i="5"/>
  <c r="L1500" i="5"/>
  <c r="M1500" i="5" s="1"/>
  <c r="E1501" i="5"/>
  <c r="F1501" i="5"/>
  <c r="G1501" i="5"/>
  <c r="H1501" i="5"/>
  <c r="L1501" i="5"/>
  <c r="M1501" i="5" s="1"/>
  <c r="E1502" i="5"/>
  <c r="F1502" i="5"/>
  <c r="G1502" i="5"/>
  <c r="H1502" i="5"/>
  <c r="L1502" i="5"/>
  <c r="M1502" i="5" s="1"/>
  <c r="E1503" i="5"/>
  <c r="F1503" i="5"/>
  <c r="G1503" i="5"/>
  <c r="H1503" i="5"/>
  <c r="L1503" i="5"/>
  <c r="M1503" i="5" s="1"/>
  <c r="E1504" i="5"/>
  <c r="F1504" i="5"/>
  <c r="G1504" i="5"/>
  <c r="H1504" i="5"/>
  <c r="L1504" i="5"/>
  <c r="M1504" i="5" s="1"/>
  <c r="E1505" i="5"/>
  <c r="F1505" i="5"/>
  <c r="G1505" i="5"/>
  <c r="H1505" i="5"/>
  <c r="L1505" i="5"/>
  <c r="M1505" i="5" s="1"/>
  <c r="E1867" i="5"/>
  <c r="F1867" i="5"/>
  <c r="G1867" i="5"/>
  <c r="H1867" i="5"/>
  <c r="L1867" i="5"/>
  <c r="M1867" i="5" s="1"/>
  <c r="E1788" i="5"/>
  <c r="F1788" i="5"/>
  <c r="G1788" i="5"/>
  <c r="H1788" i="5"/>
  <c r="L1788" i="5"/>
  <c r="M1788" i="5" s="1"/>
  <c r="E1795" i="5"/>
  <c r="F1795" i="5"/>
  <c r="G1795" i="5"/>
  <c r="H1795" i="5"/>
  <c r="L1795" i="5"/>
  <c r="M1795" i="5" s="1"/>
  <c r="E1062" i="5"/>
  <c r="F1062" i="5"/>
  <c r="G1062" i="5"/>
  <c r="H1062" i="5"/>
  <c r="L1062" i="5"/>
  <c r="M1062" i="5" s="1"/>
  <c r="E1056" i="5"/>
  <c r="F1056" i="5"/>
  <c r="G1056" i="5"/>
  <c r="H1056" i="5"/>
  <c r="L1056" i="5"/>
  <c r="M1056" i="5" s="1"/>
  <c r="E1005" i="5"/>
  <c r="F1005" i="5"/>
  <c r="G1005" i="5"/>
  <c r="H1005" i="5"/>
  <c r="L1005" i="5"/>
  <c r="M1005" i="5" s="1"/>
  <c r="E1512" i="5"/>
  <c r="F1512" i="5"/>
  <c r="G1512" i="5"/>
  <c r="H1512" i="5"/>
  <c r="L1512" i="5"/>
  <c r="M1512" i="5" s="1"/>
  <c r="E1081" i="5"/>
  <c r="F1081" i="5"/>
  <c r="G1081" i="5"/>
  <c r="H1081" i="5"/>
  <c r="L1081" i="5"/>
  <c r="M1081" i="5" s="1"/>
  <c r="E1745" i="5"/>
  <c r="F1745" i="5"/>
  <c r="G1745" i="5"/>
  <c r="H1745" i="5"/>
  <c r="L1745" i="5"/>
  <c r="M1745" i="5" s="1"/>
  <c r="E1515" i="5"/>
  <c r="F1515" i="5"/>
  <c r="G1515" i="5"/>
  <c r="H1515" i="5"/>
  <c r="L1515" i="5"/>
  <c r="M1515" i="5" s="1"/>
  <c r="E1516" i="5"/>
  <c r="F1516" i="5"/>
  <c r="G1516" i="5"/>
  <c r="H1516" i="5"/>
  <c r="L1516" i="5"/>
  <c r="M1516" i="5" s="1"/>
  <c r="E1287" i="5"/>
  <c r="F1287" i="5"/>
  <c r="G1287" i="5"/>
  <c r="H1287" i="5"/>
  <c r="L1287" i="5"/>
  <c r="M1287" i="5" s="1"/>
  <c r="E1777" i="5"/>
  <c r="F1777" i="5"/>
  <c r="G1777" i="5"/>
  <c r="H1777" i="5"/>
  <c r="L1777" i="5"/>
  <c r="M1777" i="5" s="1"/>
  <c r="E1519" i="5"/>
  <c r="F1519" i="5"/>
  <c r="G1519" i="5"/>
  <c r="H1519" i="5"/>
  <c r="L1519" i="5"/>
  <c r="M1519" i="5" s="1"/>
  <c r="E1520" i="5"/>
  <c r="F1520" i="5"/>
  <c r="G1520" i="5"/>
  <c r="H1520" i="5"/>
  <c r="L1520" i="5"/>
  <c r="M1520" i="5" s="1"/>
  <c r="E1521" i="5"/>
  <c r="F1521" i="5"/>
  <c r="G1521" i="5"/>
  <c r="H1521" i="5"/>
  <c r="L1521" i="5"/>
  <c r="M1521" i="5" s="1"/>
  <c r="E1522" i="5"/>
  <c r="F1522" i="5"/>
  <c r="G1522" i="5"/>
  <c r="H1522" i="5"/>
  <c r="L1522" i="5"/>
  <c r="M1522" i="5" s="1"/>
  <c r="E1523" i="5"/>
  <c r="F1523" i="5"/>
  <c r="G1523" i="5"/>
  <c r="H1523" i="5"/>
  <c r="L1523" i="5"/>
  <c r="M1523" i="5" s="1"/>
  <c r="E1524" i="5"/>
  <c r="F1524" i="5"/>
  <c r="G1524" i="5"/>
  <c r="H1524" i="5"/>
  <c r="L1524" i="5"/>
  <c r="M1524" i="5" s="1"/>
  <c r="E1083" i="5"/>
  <c r="F1083" i="5"/>
  <c r="G1083" i="5"/>
  <c r="H1083" i="5"/>
  <c r="L1083" i="5"/>
  <c r="M1083" i="5" s="1"/>
  <c r="E1526" i="5"/>
  <c r="F1526" i="5"/>
  <c r="G1526" i="5"/>
  <c r="H1526" i="5"/>
  <c r="L1526" i="5"/>
  <c r="M1526" i="5" s="1"/>
  <c r="E985" i="5"/>
  <c r="F985" i="5"/>
  <c r="G985" i="5"/>
  <c r="H985" i="5"/>
  <c r="L985" i="5"/>
  <c r="M985" i="5" s="1"/>
  <c r="E1063" i="5"/>
  <c r="F1063" i="5"/>
  <c r="G1063" i="5"/>
  <c r="H1063" i="5"/>
  <c r="L1063" i="5"/>
  <c r="M1063" i="5" s="1"/>
  <c r="E1778" i="5"/>
  <c r="F1778" i="5"/>
  <c r="G1778" i="5"/>
  <c r="H1778" i="5"/>
  <c r="L1778" i="5"/>
  <c r="M1778" i="5" s="1"/>
  <c r="E1530" i="5"/>
  <c r="F1530" i="5"/>
  <c r="G1530" i="5"/>
  <c r="H1530" i="5"/>
  <c r="L1530" i="5"/>
  <c r="M1530" i="5" s="1"/>
  <c r="E1531" i="5"/>
  <c r="F1531" i="5"/>
  <c r="G1531" i="5"/>
  <c r="H1531" i="5"/>
  <c r="L1531" i="5"/>
  <c r="M1531" i="5" s="1"/>
  <c r="E1532" i="5"/>
  <c r="F1532" i="5"/>
  <c r="G1532" i="5"/>
  <c r="H1532" i="5"/>
  <c r="L1532" i="5"/>
  <c r="M1532" i="5" s="1"/>
  <c r="E1533" i="5"/>
  <c r="F1533" i="5"/>
  <c r="G1533" i="5"/>
  <c r="H1533" i="5"/>
  <c r="L1533" i="5"/>
  <c r="M1533" i="5" s="1"/>
  <c r="E1729" i="5"/>
  <c r="F1729" i="5"/>
  <c r="G1729" i="5"/>
  <c r="H1729" i="5"/>
  <c r="L1729" i="5"/>
  <c r="M1729" i="5" s="1"/>
  <c r="E1779" i="5"/>
  <c r="F1779" i="5"/>
  <c r="G1779" i="5"/>
  <c r="H1779" i="5"/>
  <c r="L1779" i="5"/>
  <c r="M1779" i="5" s="1"/>
  <c r="E1113" i="5"/>
  <c r="F1113" i="5"/>
  <c r="G1113" i="5"/>
  <c r="H1113" i="5"/>
  <c r="L1113" i="5"/>
  <c r="M1113" i="5" s="1"/>
  <c r="E1134" i="5"/>
  <c r="F1134" i="5"/>
  <c r="G1134" i="5"/>
  <c r="H1134" i="5"/>
  <c r="L1134" i="5"/>
  <c r="M1134" i="5" s="1"/>
  <c r="E1450" i="5"/>
  <c r="F1450" i="5"/>
  <c r="G1450" i="5"/>
  <c r="H1450" i="5"/>
  <c r="L1450" i="5"/>
  <c r="M1450" i="5" s="1"/>
  <c r="E1186" i="5"/>
  <c r="F1186" i="5"/>
  <c r="G1186" i="5"/>
  <c r="H1186" i="5"/>
  <c r="L1186" i="5"/>
  <c r="M1186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G83" i="5"/>
  <c r="H83" i="5"/>
  <c r="L83" i="5"/>
  <c r="M83" i="5" s="1"/>
  <c r="E84" i="5"/>
  <c r="F84" i="5"/>
  <c r="G84" i="5"/>
  <c r="H84" i="5"/>
  <c r="L84" i="5"/>
  <c r="M84" i="5" s="1"/>
  <c r="E85" i="5"/>
  <c r="F85" i="5"/>
  <c r="G85" i="5"/>
  <c r="H85" i="5"/>
  <c r="L85" i="5"/>
  <c r="M85" i="5" s="1"/>
  <c r="E86" i="5"/>
  <c r="F86" i="5"/>
  <c r="G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G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G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G158" i="5"/>
  <c r="H158" i="5"/>
  <c r="L158" i="5"/>
  <c r="M158" i="5" s="1"/>
  <c r="E159" i="5"/>
  <c r="F159" i="5"/>
  <c r="G159" i="5"/>
  <c r="H159" i="5"/>
  <c r="L159" i="5"/>
  <c r="M159" i="5" s="1"/>
  <c r="E160" i="5"/>
  <c r="F160" i="5"/>
  <c r="G160" i="5"/>
  <c r="H160" i="5"/>
  <c r="L160" i="5"/>
  <c r="M160" i="5" s="1"/>
  <c r="E161" i="5"/>
  <c r="F161" i="5"/>
  <c r="G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G178" i="5"/>
  <c r="H178" i="5"/>
  <c r="L178" i="5"/>
  <c r="M178" i="5" s="1"/>
  <c r="E179" i="5"/>
  <c r="F179" i="5"/>
  <c r="G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G277" i="5"/>
  <c r="H277" i="5"/>
  <c r="L277" i="5"/>
  <c r="M277" i="5" s="1"/>
  <c r="E278" i="5"/>
  <c r="F278" i="5"/>
  <c r="G278" i="5"/>
  <c r="H278" i="5"/>
  <c r="L278" i="5"/>
  <c r="M278" i="5" s="1"/>
  <c r="E279" i="5"/>
  <c r="F279" i="5"/>
  <c r="G279" i="5"/>
  <c r="H279" i="5"/>
  <c r="L279" i="5"/>
  <c r="M279" i="5" s="1"/>
  <c r="E280" i="5"/>
  <c r="F280" i="5"/>
  <c r="G280" i="5"/>
  <c r="H280" i="5"/>
  <c r="L280" i="5"/>
  <c r="M280" i="5" s="1"/>
  <c r="E281" i="5"/>
  <c r="F281" i="5"/>
  <c r="G281" i="5"/>
  <c r="H281" i="5"/>
  <c r="L281" i="5"/>
  <c r="M281" i="5" s="1"/>
  <c r="E282" i="5"/>
  <c r="F282" i="5"/>
  <c r="G282" i="5"/>
  <c r="H282" i="5"/>
  <c r="L282" i="5"/>
  <c r="M282" i="5" s="1"/>
  <c r="E283" i="5"/>
  <c r="F283" i="5"/>
  <c r="G283" i="5"/>
  <c r="H283" i="5"/>
  <c r="L283" i="5"/>
  <c r="M283" i="5" s="1"/>
  <c r="E284" i="5"/>
  <c r="F284" i="5"/>
  <c r="G284" i="5"/>
  <c r="H284" i="5"/>
  <c r="L284" i="5"/>
  <c r="M284" i="5" s="1"/>
  <c r="E285" i="5"/>
  <c r="F285" i="5"/>
  <c r="G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G300" i="5"/>
  <c r="H300" i="5"/>
  <c r="L300" i="5"/>
  <c r="M300" i="5" s="1"/>
  <c r="E301" i="5"/>
  <c r="F301" i="5"/>
  <c r="G301" i="5"/>
  <c r="H301" i="5"/>
  <c r="L301" i="5"/>
  <c r="M301" i="5" s="1"/>
  <c r="E302" i="5"/>
  <c r="F302" i="5"/>
  <c r="G302" i="5"/>
  <c r="H302" i="5"/>
  <c r="L302" i="5"/>
  <c r="M302" i="5" s="1"/>
  <c r="E303" i="5"/>
  <c r="F303" i="5"/>
  <c r="G303" i="5"/>
  <c r="H303" i="5"/>
  <c r="L303" i="5"/>
  <c r="M303" i="5" s="1"/>
  <c r="E304" i="5"/>
  <c r="F304" i="5"/>
  <c r="G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G349" i="5"/>
  <c r="H349" i="5"/>
  <c r="L349" i="5"/>
  <c r="M349" i="5" s="1"/>
  <c r="E350" i="5"/>
  <c r="F350" i="5"/>
  <c r="G350" i="5"/>
  <c r="H350" i="5"/>
  <c r="L350" i="5"/>
  <c r="M350" i="5" s="1"/>
  <c r="E351" i="5"/>
  <c r="F351" i="5"/>
  <c r="G351" i="5"/>
  <c r="H351" i="5"/>
  <c r="L351" i="5"/>
  <c r="M351" i="5" s="1"/>
  <c r="E352" i="5"/>
  <c r="F352" i="5"/>
  <c r="G352" i="5"/>
  <c r="H352" i="5"/>
  <c r="L352" i="5"/>
  <c r="M352" i="5" s="1"/>
  <c r="E353" i="5"/>
  <c r="F353" i="5"/>
  <c r="G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G423" i="5"/>
  <c r="H423" i="5"/>
  <c r="L423" i="5"/>
  <c r="M423" i="5" s="1"/>
  <c r="E424" i="5"/>
  <c r="F424" i="5"/>
  <c r="G424" i="5"/>
  <c r="H424" i="5"/>
  <c r="L424" i="5"/>
  <c r="M424" i="5" s="1"/>
  <c r="E425" i="5"/>
  <c r="F425" i="5"/>
  <c r="G425" i="5"/>
  <c r="H425" i="5"/>
  <c r="L425" i="5"/>
  <c r="M425" i="5" s="1"/>
  <c r="E426" i="5"/>
  <c r="F426" i="5"/>
  <c r="G426" i="5"/>
  <c r="H426" i="5"/>
  <c r="L426" i="5"/>
  <c r="M426" i="5" s="1"/>
  <c r="E427" i="5"/>
  <c r="F427" i="5"/>
  <c r="G427" i="5"/>
  <c r="H427" i="5"/>
  <c r="L427" i="5"/>
  <c r="M427" i="5" s="1"/>
  <c r="E428" i="5"/>
  <c r="F428" i="5"/>
  <c r="G428" i="5"/>
  <c r="H428" i="5"/>
  <c r="L428" i="5"/>
  <c r="M428" i="5" s="1"/>
  <c r="E429" i="5"/>
  <c r="F429" i="5"/>
  <c r="G429" i="5"/>
  <c r="H429" i="5"/>
  <c r="L429" i="5"/>
  <c r="M429" i="5" s="1"/>
  <c r="E430" i="5"/>
  <c r="F430" i="5"/>
  <c r="G430" i="5"/>
  <c r="H430" i="5"/>
  <c r="L430" i="5"/>
  <c r="M430" i="5" s="1"/>
  <c r="E431" i="5"/>
  <c r="F431" i="5"/>
  <c r="G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G493" i="5"/>
  <c r="H493" i="5"/>
  <c r="L493" i="5"/>
  <c r="M493" i="5" s="1"/>
  <c r="E494" i="5"/>
  <c r="F494" i="5"/>
  <c r="G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G532" i="5"/>
  <c r="H532" i="5"/>
  <c r="L532" i="5"/>
  <c r="M532" i="5" s="1"/>
  <c r="E533" i="5"/>
  <c r="F533" i="5"/>
  <c r="G533" i="5"/>
  <c r="H533" i="5"/>
  <c r="L533" i="5"/>
  <c r="M533" i="5" s="1"/>
  <c r="E534" i="5"/>
  <c r="F534" i="5"/>
  <c r="G534" i="5"/>
  <c r="H534" i="5"/>
  <c r="L534" i="5"/>
  <c r="M534" i="5" s="1"/>
  <c r="E535" i="5"/>
  <c r="F535" i="5"/>
  <c r="G535" i="5"/>
  <c r="H535" i="5"/>
  <c r="L535" i="5"/>
  <c r="M535" i="5" s="1"/>
  <c r="E536" i="5"/>
  <c r="F536" i="5"/>
  <c r="G536" i="5"/>
  <c r="H536" i="5"/>
  <c r="L536" i="5"/>
  <c r="M536" i="5" s="1"/>
  <c r="E537" i="5"/>
  <c r="F537" i="5"/>
  <c r="G537" i="5"/>
  <c r="H537" i="5"/>
  <c r="L537" i="5"/>
  <c r="M537" i="5" s="1"/>
  <c r="E538" i="5"/>
  <c r="F538" i="5"/>
  <c r="G538" i="5"/>
  <c r="H538" i="5"/>
  <c r="L538" i="5"/>
  <c r="M538" i="5" s="1"/>
  <c r="E539" i="5"/>
  <c r="F539" i="5"/>
  <c r="G539" i="5"/>
  <c r="H539" i="5"/>
  <c r="L539" i="5"/>
  <c r="M539" i="5" s="1"/>
  <c r="A269" i="5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B269" i="5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B615" i="5" s="1"/>
  <c r="B616" i="5" s="1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B639" i="5" s="1"/>
  <c r="B640" i="5" s="1"/>
  <c r="B641" i="5" s="1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B658" i="5" s="1"/>
  <c r="B659" i="5" s="1"/>
  <c r="B660" i="5" s="1"/>
  <c r="B661" i="5" s="1"/>
  <c r="B662" i="5" s="1"/>
  <c r="B663" i="5" s="1"/>
  <c r="B664" i="5" s="1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B688" i="5" s="1"/>
  <c r="B689" i="5" s="1"/>
  <c r="B690" i="5" s="1"/>
  <c r="B691" i="5" s="1"/>
  <c r="B692" i="5" s="1"/>
  <c r="B693" i="5" s="1"/>
  <c r="B694" i="5" s="1"/>
  <c r="C269" i="5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303" i="5" s="1"/>
  <c r="C304" i="5" s="1"/>
  <c r="C305" i="5" s="1"/>
  <c r="C306" i="5" s="1"/>
  <c r="C307" i="5" s="1"/>
  <c r="C308" i="5" s="1"/>
  <c r="C309" i="5" s="1"/>
  <c r="C310" i="5" s="1"/>
  <c r="C311" i="5" s="1"/>
  <c r="C312" i="5" s="1"/>
  <c r="C313" i="5" s="1"/>
  <c r="C314" i="5" s="1"/>
  <c r="C315" i="5" s="1"/>
  <c r="C316" i="5" s="1"/>
  <c r="C317" i="5" s="1"/>
  <c r="C318" i="5" s="1"/>
  <c r="C319" i="5" s="1"/>
  <c r="C320" i="5" s="1"/>
  <c r="C321" i="5" s="1"/>
  <c r="C322" i="5" s="1"/>
  <c r="C323" i="5" s="1"/>
  <c r="C324" i="5" s="1"/>
  <c r="C325" i="5" s="1"/>
  <c r="C326" i="5" s="1"/>
  <c r="C327" i="5" s="1"/>
  <c r="C328" i="5" s="1"/>
  <c r="C329" i="5" s="1"/>
  <c r="C330" i="5" s="1"/>
  <c r="C331" i="5" s="1"/>
  <c r="C332" i="5" s="1"/>
  <c r="C333" i="5" s="1"/>
  <c r="C334" i="5" s="1"/>
  <c r="C335" i="5" s="1"/>
  <c r="C336" i="5" s="1"/>
  <c r="C337" i="5" s="1"/>
  <c r="C338" i="5" s="1"/>
  <c r="C339" i="5" s="1"/>
  <c r="C340" i="5" s="1"/>
  <c r="C341" i="5" s="1"/>
  <c r="C342" i="5" s="1"/>
  <c r="C343" i="5" s="1"/>
  <c r="C344" i="5" s="1"/>
  <c r="C345" i="5" s="1"/>
  <c r="C346" i="5" s="1"/>
  <c r="C347" i="5" s="1"/>
  <c r="C348" i="5" s="1"/>
  <c r="C349" i="5" s="1"/>
  <c r="C350" i="5" s="1"/>
  <c r="C351" i="5" s="1"/>
  <c r="C352" i="5" s="1"/>
  <c r="C353" i="5" s="1"/>
  <c r="C354" i="5" s="1"/>
  <c r="C355" i="5" s="1"/>
  <c r="C356" i="5" s="1"/>
  <c r="C357" i="5" s="1"/>
  <c r="C358" i="5" s="1"/>
  <c r="C359" i="5" s="1"/>
  <c r="C360" i="5" s="1"/>
  <c r="C361" i="5" s="1"/>
  <c r="C362" i="5" s="1"/>
  <c r="C363" i="5" s="1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C400" i="5" s="1"/>
  <c r="C401" i="5" s="1"/>
  <c r="C402" i="5" s="1"/>
  <c r="C403" i="5" s="1"/>
  <c r="C404" i="5" s="1"/>
  <c r="C405" i="5" s="1"/>
  <c r="C406" i="5" s="1"/>
  <c r="C407" i="5" s="1"/>
  <c r="C408" i="5" s="1"/>
  <c r="C409" i="5" s="1"/>
  <c r="C410" i="5" s="1"/>
  <c r="C411" i="5" s="1"/>
  <c r="C412" i="5" s="1"/>
  <c r="C413" i="5" s="1"/>
  <c r="C414" i="5" s="1"/>
  <c r="C415" i="5" s="1"/>
  <c r="C416" i="5" s="1"/>
  <c r="C417" i="5" s="1"/>
  <c r="C418" i="5" s="1"/>
  <c r="C419" i="5" s="1"/>
  <c r="C420" i="5" s="1"/>
  <c r="C421" i="5" s="1"/>
  <c r="C422" i="5" s="1"/>
  <c r="C423" i="5" s="1"/>
  <c r="C424" i="5" s="1"/>
  <c r="C425" i="5" s="1"/>
  <c r="C426" i="5" s="1"/>
  <c r="C427" i="5" s="1"/>
  <c r="C428" i="5" s="1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C439" i="5" s="1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C454" i="5" s="1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C475" i="5" s="1"/>
  <c r="C476" i="5" s="1"/>
  <c r="C477" i="5" s="1"/>
  <c r="C478" i="5" s="1"/>
  <c r="C479" i="5" s="1"/>
  <c r="C480" i="5" s="1"/>
  <c r="C481" i="5" s="1"/>
  <c r="C482" i="5" s="1"/>
  <c r="C483" i="5" s="1"/>
  <c r="C484" i="5" s="1"/>
  <c r="C485" i="5" s="1"/>
  <c r="C486" i="5" s="1"/>
  <c r="C487" i="5" s="1"/>
  <c r="C488" i="5" s="1"/>
  <c r="C489" i="5" s="1"/>
  <c r="C490" i="5" s="1"/>
  <c r="C491" i="5" s="1"/>
  <c r="C492" i="5" s="1"/>
  <c r="C493" i="5" s="1"/>
  <c r="C494" i="5" s="1"/>
  <c r="C495" i="5" s="1"/>
  <c r="C496" i="5" s="1"/>
  <c r="C497" i="5" s="1"/>
  <c r="C498" i="5" s="1"/>
  <c r="C499" i="5" s="1"/>
  <c r="C500" i="5" s="1"/>
  <c r="C501" i="5" s="1"/>
  <c r="C502" i="5" s="1"/>
  <c r="C503" i="5" s="1"/>
  <c r="C504" i="5" s="1"/>
  <c r="C505" i="5" s="1"/>
  <c r="C506" i="5" s="1"/>
  <c r="C507" i="5" s="1"/>
  <c r="C508" i="5" s="1"/>
  <c r="C509" i="5" s="1"/>
  <c r="C510" i="5" s="1"/>
  <c r="C511" i="5" s="1"/>
  <c r="C512" i="5" s="1"/>
  <c r="C513" i="5" s="1"/>
  <c r="C514" i="5" s="1"/>
  <c r="C515" i="5" s="1"/>
  <c r="C516" i="5" s="1"/>
  <c r="C517" i="5" s="1"/>
  <c r="C518" i="5" s="1"/>
  <c r="C519" i="5" s="1"/>
  <c r="C520" i="5" s="1"/>
  <c r="C521" i="5" s="1"/>
  <c r="C522" i="5" s="1"/>
  <c r="C523" i="5" s="1"/>
  <c r="C524" i="5" s="1"/>
  <c r="C525" i="5" s="1"/>
  <c r="C526" i="5" s="1"/>
  <c r="C527" i="5" s="1"/>
  <c r="C528" i="5" s="1"/>
  <c r="C529" i="5" s="1"/>
  <c r="C530" i="5" s="1"/>
  <c r="C531" i="5" s="1"/>
  <c r="C532" i="5" s="1"/>
  <c r="C533" i="5" s="1"/>
  <c r="C534" i="5" s="1"/>
  <c r="C535" i="5" s="1"/>
  <c r="C536" i="5" s="1"/>
  <c r="C537" i="5" s="1"/>
  <c r="C538" i="5" s="1"/>
  <c r="C539" i="5" s="1"/>
  <c r="C540" i="5" s="1"/>
  <c r="C541" i="5" s="1"/>
  <c r="C542" i="5" s="1"/>
  <c r="C543" i="5" s="1"/>
  <c r="C544" i="5" s="1"/>
  <c r="C545" i="5" s="1"/>
  <c r="C546" i="5" s="1"/>
  <c r="C547" i="5" s="1"/>
  <c r="C548" i="5" s="1"/>
  <c r="C549" i="5" s="1"/>
  <c r="C550" i="5" s="1"/>
  <c r="C551" i="5" s="1"/>
  <c r="C552" i="5" s="1"/>
  <c r="C553" i="5" s="1"/>
  <c r="C554" i="5" s="1"/>
  <c r="C555" i="5" s="1"/>
  <c r="C556" i="5" s="1"/>
  <c r="C557" i="5" s="1"/>
  <c r="C558" i="5" s="1"/>
  <c r="C559" i="5" s="1"/>
  <c r="C560" i="5" s="1"/>
  <c r="C561" i="5" s="1"/>
  <c r="C562" i="5" s="1"/>
  <c r="C563" i="5" s="1"/>
  <c r="C564" i="5" s="1"/>
  <c r="C565" i="5" s="1"/>
  <c r="C566" i="5" s="1"/>
  <c r="C567" i="5" s="1"/>
  <c r="C568" i="5" s="1"/>
  <c r="C569" i="5" s="1"/>
  <c r="C570" i="5" s="1"/>
  <c r="C571" i="5" s="1"/>
  <c r="C572" i="5" s="1"/>
  <c r="C573" i="5" s="1"/>
  <c r="C574" i="5" s="1"/>
  <c r="C575" i="5" s="1"/>
  <c r="C576" i="5" s="1"/>
  <c r="C577" i="5" s="1"/>
  <c r="C578" i="5" s="1"/>
  <c r="C579" i="5" s="1"/>
  <c r="C580" i="5" s="1"/>
  <c r="C581" i="5" s="1"/>
  <c r="C582" i="5" s="1"/>
  <c r="C583" i="5" s="1"/>
  <c r="C584" i="5" s="1"/>
  <c r="C585" i="5" s="1"/>
  <c r="C586" i="5" s="1"/>
  <c r="C587" i="5" s="1"/>
  <c r="C588" i="5" s="1"/>
  <c r="C589" i="5" s="1"/>
  <c r="C590" i="5" s="1"/>
  <c r="C591" i="5" s="1"/>
  <c r="C592" i="5" s="1"/>
  <c r="C593" i="5" s="1"/>
  <c r="C594" i="5" s="1"/>
  <c r="C595" i="5" s="1"/>
  <c r="C596" i="5" s="1"/>
  <c r="C597" i="5" s="1"/>
  <c r="C598" i="5" s="1"/>
  <c r="C599" i="5" s="1"/>
  <c r="C600" i="5" s="1"/>
  <c r="C601" i="5" s="1"/>
  <c r="C602" i="5" s="1"/>
  <c r="C603" i="5" s="1"/>
  <c r="C604" i="5" s="1"/>
  <c r="C605" i="5" s="1"/>
  <c r="C606" i="5" s="1"/>
  <c r="C607" i="5" s="1"/>
  <c r="C608" i="5" s="1"/>
  <c r="C609" i="5" s="1"/>
  <c r="C610" i="5" s="1"/>
  <c r="C611" i="5" s="1"/>
  <c r="C612" i="5" s="1"/>
  <c r="C613" i="5" s="1"/>
  <c r="C614" i="5" s="1"/>
  <c r="C615" i="5" s="1"/>
  <c r="C616" i="5" s="1"/>
  <c r="C617" i="5" s="1"/>
  <c r="C618" i="5" s="1"/>
  <c r="C619" i="5" s="1"/>
  <c r="C620" i="5" s="1"/>
  <c r="C621" i="5" s="1"/>
  <c r="C622" i="5" s="1"/>
  <c r="C623" i="5" s="1"/>
  <c r="C624" i="5" s="1"/>
  <c r="C625" i="5" s="1"/>
  <c r="C626" i="5" s="1"/>
  <c r="C627" i="5" s="1"/>
  <c r="C628" i="5" s="1"/>
  <c r="C629" i="5" s="1"/>
  <c r="C630" i="5" s="1"/>
  <c r="C631" i="5" s="1"/>
  <c r="C632" i="5" s="1"/>
  <c r="C633" i="5" s="1"/>
  <c r="C634" i="5" s="1"/>
  <c r="C635" i="5" s="1"/>
  <c r="C636" i="5" s="1"/>
  <c r="C637" i="5" s="1"/>
  <c r="C638" i="5" s="1"/>
  <c r="C639" i="5" s="1"/>
  <c r="C640" i="5" s="1"/>
  <c r="C641" i="5" s="1"/>
  <c r="C642" i="5" s="1"/>
  <c r="C643" i="5" s="1"/>
  <c r="C644" i="5" s="1"/>
  <c r="C645" i="5" s="1"/>
  <c r="C646" i="5" s="1"/>
  <c r="C647" i="5" s="1"/>
  <c r="C648" i="5" s="1"/>
  <c r="C649" i="5" s="1"/>
  <c r="C650" i="5" s="1"/>
  <c r="C651" i="5" s="1"/>
  <c r="C652" i="5" s="1"/>
  <c r="C653" i="5" s="1"/>
  <c r="C654" i="5" s="1"/>
  <c r="C655" i="5" s="1"/>
  <c r="C656" i="5" s="1"/>
  <c r="C657" i="5" s="1"/>
  <c r="C658" i="5" s="1"/>
  <c r="C659" i="5" s="1"/>
  <c r="C660" i="5" s="1"/>
  <c r="C661" i="5" s="1"/>
  <c r="C662" i="5" s="1"/>
  <c r="C663" i="5" s="1"/>
  <c r="C664" i="5" s="1"/>
  <c r="C665" i="5" s="1"/>
  <c r="C666" i="5" s="1"/>
  <c r="C667" i="5" s="1"/>
  <c r="C668" i="5" s="1"/>
  <c r="C669" i="5" s="1"/>
  <c r="C670" i="5" s="1"/>
  <c r="C671" i="5" s="1"/>
  <c r="C672" i="5" s="1"/>
  <c r="C673" i="5" s="1"/>
  <c r="C674" i="5" s="1"/>
  <c r="C675" i="5" s="1"/>
  <c r="C676" i="5" s="1"/>
  <c r="C677" i="5" s="1"/>
  <c r="C678" i="5" s="1"/>
  <c r="C679" i="5" s="1"/>
  <c r="C680" i="5" s="1"/>
  <c r="C681" i="5" s="1"/>
  <c r="C682" i="5" s="1"/>
  <c r="C683" i="5" s="1"/>
  <c r="C684" i="5" s="1"/>
  <c r="C685" i="5" s="1"/>
  <c r="C686" i="5" s="1"/>
  <c r="C687" i="5" s="1"/>
  <c r="C688" i="5" s="1"/>
  <c r="C689" i="5" s="1"/>
  <c r="C690" i="5" s="1"/>
  <c r="C691" i="5" s="1"/>
  <c r="C692" i="5" s="1"/>
  <c r="C693" i="5" s="1"/>
  <c r="C694" i="5" s="1"/>
  <c r="AC333" i="58"/>
  <c r="AA333" i="58"/>
  <c r="Z333" i="58"/>
  <c r="AC109" i="58"/>
  <c r="AA109" i="58"/>
  <c r="AC246" i="58"/>
  <c r="AA246" i="58"/>
  <c r="Z246" i="58"/>
  <c r="AC170" i="58"/>
  <c r="AA170" i="58"/>
  <c r="AC54" i="58"/>
  <c r="AA54" i="58"/>
  <c r="Z54" i="58"/>
  <c r="AC167" i="58"/>
  <c r="AA167" i="58"/>
  <c r="AC84" i="58"/>
  <c r="AA84" i="58"/>
  <c r="Z84" i="58"/>
  <c r="AC429" i="58"/>
  <c r="AA429" i="58"/>
  <c r="Z429" i="58"/>
  <c r="AC367" i="58"/>
  <c r="AA367" i="58"/>
  <c r="Z367" i="58"/>
  <c r="AC428" i="58"/>
  <c r="AA428" i="58"/>
  <c r="Z428" i="58"/>
  <c r="AC272" i="58"/>
  <c r="AA272" i="58"/>
  <c r="Z272" i="58"/>
  <c r="AC251" i="58"/>
  <c r="AA251" i="58"/>
  <c r="Z251" i="58"/>
  <c r="AC319" i="58"/>
  <c r="AA319" i="58"/>
  <c r="Z319" i="58"/>
  <c r="AC427" i="58"/>
  <c r="AA427" i="58"/>
  <c r="Z427" i="58"/>
  <c r="AC426" i="58"/>
  <c r="AA426" i="58"/>
  <c r="Z426" i="58"/>
  <c r="AC187" i="58"/>
  <c r="AA187" i="58"/>
  <c r="Z187" i="58"/>
  <c r="AC99" i="58"/>
  <c r="AA99" i="58"/>
  <c r="Z99" i="58"/>
  <c r="AC425" i="58"/>
  <c r="AA425" i="58"/>
  <c r="Z425" i="58"/>
  <c r="AC195" i="58"/>
  <c r="AA195" i="58"/>
  <c r="Z195" i="58"/>
  <c r="AC194" i="58"/>
  <c r="AA194" i="58"/>
  <c r="Z194" i="58"/>
  <c r="AC270" i="58"/>
  <c r="AA270" i="58"/>
  <c r="Z270" i="58"/>
  <c r="AC238" i="58"/>
  <c r="AA238" i="58"/>
  <c r="Z238" i="58"/>
  <c r="AC73" i="58"/>
  <c r="AA73" i="58"/>
  <c r="AC424" i="58"/>
  <c r="AA424" i="58"/>
  <c r="Z424" i="58"/>
  <c r="AC423" i="58"/>
  <c r="AA423" i="58"/>
  <c r="Z423" i="58"/>
  <c r="AC422" i="58"/>
  <c r="AA422" i="58"/>
  <c r="Z422" i="58"/>
  <c r="AC378" i="58"/>
  <c r="AA378" i="58"/>
  <c r="Z378" i="58"/>
  <c r="AC24" i="58"/>
  <c r="AA24" i="58"/>
  <c r="AC28" i="58"/>
  <c r="AA28" i="58"/>
  <c r="AC278" i="58"/>
  <c r="AA278" i="58"/>
  <c r="Z278" i="58"/>
  <c r="AC421" i="58"/>
  <c r="AA421" i="58"/>
  <c r="Z421" i="58"/>
  <c r="AC148" i="58"/>
  <c r="AA148" i="58"/>
  <c r="AC420" i="58"/>
  <c r="AA420" i="58"/>
  <c r="Z420" i="58"/>
  <c r="AC419" i="58"/>
  <c r="AA419" i="58"/>
  <c r="Z419" i="58"/>
  <c r="AC418" i="58"/>
  <c r="AA418" i="58"/>
  <c r="Z418" i="58"/>
  <c r="AC32" i="58"/>
  <c r="AA32" i="58"/>
  <c r="AC222" i="58"/>
  <c r="AA222" i="58"/>
  <c r="Z222" i="58"/>
  <c r="AC87" i="58"/>
  <c r="AA87" i="58"/>
  <c r="Z87" i="58"/>
  <c r="AC297" i="58"/>
  <c r="AA297" i="58"/>
  <c r="Z297" i="58"/>
  <c r="AC220" i="58"/>
  <c r="AA220" i="58"/>
  <c r="Z220" i="58"/>
  <c r="AC123" i="58"/>
  <c r="AA123" i="58"/>
  <c r="Z123" i="58"/>
  <c r="AC48" i="58"/>
  <c r="AA48" i="58"/>
  <c r="Z48" i="58"/>
  <c r="AC131" i="58"/>
  <c r="AA131" i="58"/>
  <c r="AC417" i="58"/>
  <c r="AA417" i="58"/>
  <c r="Z417" i="58"/>
  <c r="AC416" i="58"/>
  <c r="AA416" i="58"/>
  <c r="Z416" i="58"/>
  <c r="AC415" i="58"/>
  <c r="AA415" i="58"/>
  <c r="Z415" i="58"/>
  <c r="AC93" i="58"/>
  <c r="AA93" i="58"/>
  <c r="AC95" i="58"/>
  <c r="AA95" i="58"/>
  <c r="AC156" i="58"/>
  <c r="AA156" i="58"/>
  <c r="Z156" i="58"/>
  <c r="AC142" i="58"/>
  <c r="AA142" i="58"/>
  <c r="AC7" i="58"/>
  <c r="AA7" i="58"/>
  <c r="Z7" i="58"/>
  <c r="AC414" i="58"/>
  <c r="AA414" i="58"/>
  <c r="Z414" i="58"/>
  <c r="AC121" i="58"/>
  <c r="AA121" i="58"/>
  <c r="AC17" i="58"/>
  <c r="AA17" i="58"/>
  <c r="AC146" i="58"/>
  <c r="AA146" i="58"/>
  <c r="Z146" i="58"/>
  <c r="AC152" i="58"/>
  <c r="AA152" i="58"/>
  <c r="Z152" i="58"/>
  <c r="AC68" i="58"/>
  <c r="AA68" i="58"/>
  <c r="Z68" i="58"/>
  <c r="AC147" i="58"/>
  <c r="AA147" i="58"/>
  <c r="AC56" i="58"/>
  <c r="AA56" i="58"/>
  <c r="AC168" i="58"/>
  <c r="AA168" i="58"/>
  <c r="Z168" i="58"/>
  <c r="AC413" i="58"/>
  <c r="AA413" i="58"/>
  <c r="Z413" i="58"/>
  <c r="AC204" i="58"/>
  <c r="AA204" i="58"/>
  <c r="Z204" i="58"/>
  <c r="AC412" i="58"/>
  <c r="AA412" i="58"/>
  <c r="Z412" i="58"/>
  <c r="AC50" i="58"/>
  <c r="AA50" i="58"/>
  <c r="AC136" i="58"/>
  <c r="AA136" i="58"/>
  <c r="AC10" i="58"/>
  <c r="AA10" i="58"/>
  <c r="AC161" i="58"/>
  <c r="AA161" i="58"/>
  <c r="Z161" i="58"/>
  <c r="AC116" i="58"/>
  <c r="AA116" i="58"/>
  <c r="AC124" i="58"/>
  <c r="AA124" i="58"/>
  <c r="AC172" i="58"/>
  <c r="AA172" i="58"/>
  <c r="AC14" i="58"/>
  <c r="AB14" i="58"/>
  <c r="AA14" i="58"/>
  <c r="Z14" i="58"/>
  <c r="AC58" i="58"/>
  <c r="AA58" i="58"/>
  <c r="M333" i="58"/>
  <c r="L333" i="58"/>
  <c r="M109" i="58"/>
  <c r="L109" i="58"/>
  <c r="M246" i="58"/>
  <c r="L246" i="58"/>
  <c r="M170" i="58"/>
  <c r="L170" i="58"/>
  <c r="M54" i="58"/>
  <c r="L54" i="58"/>
  <c r="M167" i="58"/>
  <c r="L167" i="58"/>
  <c r="K167" i="58"/>
  <c r="M84" i="58"/>
  <c r="L84" i="58"/>
  <c r="M429" i="58"/>
  <c r="L429" i="58"/>
  <c r="M367" i="58"/>
  <c r="L367" i="58"/>
  <c r="M428" i="58"/>
  <c r="L428" i="58"/>
  <c r="M272" i="58"/>
  <c r="L272" i="58"/>
  <c r="M251" i="58"/>
  <c r="L251" i="58"/>
  <c r="M319" i="58"/>
  <c r="L319" i="58"/>
  <c r="M427" i="58"/>
  <c r="L427" i="58"/>
  <c r="M426" i="58"/>
  <c r="L426" i="58"/>
  <c r="M187" i="58"/>
  <c r="L187" i="58"/>
  <c r="M99" i="58"/>
  <c r="L99" i="58"/>
  <c r="M425" i="58"/>
  <c r="L425" i="58"/>
  <c r="M195" i="58"/>
  <c r="L195" i="58"/>
  <c r="M194" i="58"/>
  <c r="L194" i="58"/>
  <c r="M270" i="58"/>
  <c r="L270" i="58"/>
  <c r="M238" i="58"/>
  <c r="L238" i="58"/>
  <c r="M73" i="58"/>
  <c r="L73" i="58"/>
  <c r="M424" i="58"/>
  <c r="L424" i="58"/>
  <c r="M423" i="58"/>
  <c r="L423" i="58"/>
  <c r="M422" i="58"/>
  <c r="L422" i="58"/>
  <c r="M378" i="58"/>
  <c r="L378" i="58"/>
  <c r="M24" i="58"/>
  <c r="L24" i="58"/>
  <c r="M28" i="58"/>
  <c r="L28" i="58"/>
  <c r="M278" i="58"/>
  <c r="L278" i="58"/>
  <c r="M421" i="58"/>
  <c r="L421" i="58"/>
  <c r="M148" i="58"/>
  <c r="L148" i="58"/>
  <c r="M420" i="58"/>
  <c r="L420" i="58"/>
  <c r="M419" i="58"/>
  <c r="L419" i="58"/>
  <c r="M418" i="58"/>
  <c r="L418" i="58"/>
  <c r="M32" i="58"/>
  <c r="L32" i="58"/>
  <c r="M222" i="58"/>
  <c r="L222" i="58"/>
  <c r="M87" i="58"/>
  <c r="L87" i="58"/>
  <c r="M297" i="58"/>
  <c r="L297" i="58"/>
  <c r="M220" i="58"/>
  <c r="L220" i="58"/>
  <c r="M123" i="58"/>
  <c r="L123" i="58"/>
  <c r="M48" i="58"/>
  <c r="L48" i="58"/>
  <c r="M131" i="58"/>
  <c r="L131" i="58"/>
  <c r="M417" i="58"/>
  <c r="L417" i="58"/>
  <c r="M416" i="58"/>
  <c r="L416" i="58"/>
  <c r="M415" i="58"/>
  <c r="L415" i="58"/>
  <c r="M93" i="58"/>
  <c r="L93" i="58"/>
  <c r="M95" i="58"/>
  <c r="L95" i="58"/>
  <c r="M156" i="58"/>
  <c r="L156" i="58"/>
  <c r="M142" i="58"/>
  <c r="L142" i="58"/>
  <c r="M7" i="58"/>
  <c r="L7" i="58"/>
  <c r="M414" i="58"/>
  <c r="L414" i="58"/>
  <c r="M121" i="58"/>
  <c r="L121" i="58"/>
  <c r="M17" i="58"/>
  <c r="L17" i="58"/>
  <c r="M146" i="58"/>
  <c r="L146" i="58"/>
  <c r="M152" i="58"/>
  <c r="L152" i="58"/>
  <c r="M68" i="58"/>
  <c r="L68" i="58"/>
  <c r="M147" i="58"/>
  <c r="L147" i="58"/>
  <c r="M56" i="58"/>
  <c r="L56" i="58"/>
  <c r="M168" i="58"/>
  <c r="L168" i="58"/>
  <c r="M413" i="58"/>
  <c r="L413" i="58"/>
  <c r="M204" i="58"/>
  <c r="L204" i="58"/>
  <c r="M412" i="58"/>
  <c r="L412" i="58"/>
  <c r="M50" i="58"/>
  <c r="L50" i="58"/>
  <c r="M136" i="58"/>
  <c r="L136" i="58"/>
  <c r="M10" i="58"/>
  <c r="L10" i="58"/>
  <c r="M161" i="58"/>
  <c r="L161" i="58"/>
  <c r="M116" i="58"/>
  <c r="L116" i="58"/>
  <c r="M124" i="58"/>
  <c r="L124" i="58"/>
  <c r="M172" i="58"/>
  <c r="L172" i="58"/>
  <c r="M14" i="58"/>
  <c r="L14" i="58"/>
  <c r="M58" i="58"/>
  <c r="L58" i="58"/>
  <c r="K7" i="57"/>
  <c r="K8" i="57" s="1"/>
  <c r="K9" i="57" s="1"/>
  <c r="K10" i="57" s="1"/>
  <c r="K11" i="57" s="1"/>
  <c r="K12" i="57" s="1"/>
  <c r="K13" i="57" s="1"/>
  <c r="K14" i="57" s="1"/>
  <c r="K15" i="57" s="1"/>
  <c r="K16" i="57" s="1"/>
  <c r="K17" i="57" s="1"/>
  <c r="K18" i="57" s="1"/>
  <c r="K19" i="57" s="1"/>
  <c r="K20" i="57" s="1"/>
  <c r="K21" i="57" s="1"/>
  <c r="K22" i="57" s="1"/>
  <c r="K23" i="57" s="1"/>
  <c r="K24" i="57" s="1"/>
  <c r="K25" i="57" s="1"/>
  <c r="K26" i="57" s="1"/>
  <c r="K27" i="57" s="1"/>
  <c r="K28" i="57" s="1"/>
  <c r="K29" i="57" s="1"/>
  <c r="K30" i="57" s="1"/>
  <c r="K31" i="57" s="1"/>
  <c r="K32" i="57" s="1"/>
  <c r="K33" i="57" s="1"/>
  <c r="K34" i="57" s="1"/>
  <c r="K35" i="57" s="1"/>
  <c r="K36" i="57" s="1"/>
  <c r="K37" i="57" s="1"/>
  <c r="K38" i="57" s="1"/>
  <c r="K39" i="57" s="1"/>
  <c r="K40" i="57" s="1"/>
  <c r="K41" i="57" s="1"/>
  <c r="K42" i="57" s="1"/>
  <c r="K43" i="57" s="1"/>
  <c r="K44" i="57" s="1"/>
  <c r="K45" i="57" s="1"/>
  <c r="K46" i="57" s="1"/>
  <c r="K47" i="57" s="1"/>
  <c r="K48" i="57" s="1"/>
  <c r="K49" i="57" s="1"/>
  <c r="K50" i="57" s="1"/>
  <c r="K51" i="57" s="1"/>
  <c r="K52" i="57" s="1"/>
  <c r="K53" i="57" s="1"/>
  <c r="K54" i="57" s="1"/>
  <c r="K55" i="57" s="1"/>
  <c r="K56" i="57" s="1"/>
  <c r="K57" i="57" s="1"/>
  <c r="K58" i="57" s="1"/>
  <c r="K59" i="57" s="1"/>
  <c r="K60" i="57" s="1"/>
  <c r="K61" i="57" s="1"/>
  <c r="K62" i="57" s="1"/>
  <c r="K63" i="57" s="1"/>
  <c r="K64" i="57" s="1"/>
  <c r="K65" i="57" s="1"/>
  <c r="K66" i="57" s="1"/>
  <c r="K67" i="57" s="1"/>
  <c r="K68" i="57" s="1"/>
  <c r="K69" i="57" s="1"/>
  <c r="K70" i="57" s="1"/>
  <c r="K71" i="57" s="1"/>
  <c r="K72" i="57" s="1"/>
  <c r="K73" i="57" s="1"/>
  <c r="K74" i="57" s="1"/>
  <c r="K75" i="57" s="1"/>
  <c r="K76" i="57" s="1"/>
  <c r="K77" i="57" s="1"/>
  <c r="K78" i="57" s="1"/>
  <c r="K79" i="57" s="1"/>
  <c r="K80" i="57" s="1"/>
  <c r="K81" i="57" s="1"/>
  <c r="K82" i="57" s="1"/>
  <c r="K83" i="57" s="1"/>
  <c r="K84" i="57" s="1"/>
  <c r="K85" i="57" s="1"/>
  <c r="K86" i="57" s="1"/>
  <c r="K87" i="57" s="1"/>
  <c r="K88" i="57" s="1"/>
  <c r="K89" i="57" s="1"/>
  <c r="K90" i="57" s="1"/>
  <c r="K91" i="57" s="1"/>
  <c r="K92" i="57" s="1"/>
  <c r="K93" i="57" s="1"/>
  <c r="K94" i="57" s="1"/>
  <c r="K95" i="57" s="1"/>
  <c r="K96" i="57" s="1"/>
  <c r="K97" i="57" s="1"/>
  <c r="K98" i="57" s="1"/>
  <c r="K99" i="57" s="1"/>
  <c r="K100" i="57" s="1"/>
  <c r="K101" i="57" s="1"/>
  <c r="K102" i="57" s="1"/>
  <c r="K103" i="57" s="1"/>
  <c r="K104" i="57" s="1"/>
  <c r="K105" i="57" s="1"/>
  <c r="K106" i="57" s="1"/>
  <c r="K107" i="57" s="1"/>
  <c r="K108" i="57" s="1"/>
  <c r="K109" i="57" s="1"/>
  <c r="K110" i="57" s="1"/>
  <c r="K111" i="57" s="1"/>
  <c r="K112" i="57" s="1"/>
  <c r="K113" i="57" s="1"/>
  <c r="K114" i="57" s="1"/>
  <c r="K115" i="57" s="1"/>
  <c r="K116" i="57" s="1"/>
  <c r="K117" i="57" s="1"/>
  <c r="K118" i="57" s="1"/>
  <c r="K119" i="57" s="1"/>
  <c r="K120" i="57" s="1"/>
  <c r="K121" i="57" s="1"/>
  <c r="K122" i="57" s="1"/>
  <c r="K123" i="57" s="1"/>
  <c r="K124" i="57" s="1"/>
  <c r="K125" i="57" s="1"/>
  <c r="K126" i="57" s="1"/>
  <c r="K127" i="57" s="1"/>
  <c r="K128" i="57" s="1"/>
  <c r="K129" i="57" s="1"/>
  <c r="K130" i="57" s="1"/>
  <c r="K131" i="57" s="1"/>
  <c r="K132" i="57" s="1"/>
  <c r="K133" i="57" s="1"/>
  <c r="K134" i="57" s="1"/>
  <c r="K135" i="57" s="1"/>
  <c r="K136" i="57" s="1"/>
  <c r="K137" i="57" s="1"/>
  <c r="K138" i="57" s="1"/>
  <c r="K139" i="57" s="1"/>
  <c r="K140" i="57" s="1"/>
  <c r="K141" i="57" s="1"/>
  <c r="K142" i="57" s="1"/>
  <c r="K143" i="57" s="1"/>
  <c r="K144" i="57" s="1"/>
  <c r="K145" i="57" s="1"/>
  <c r="K146" i="57" s="1"/>
  <c r="K147" i="57" s="1"/>
  <c r="K148" i="57" s="1"/>
  <c r="K149" i="57" s="1"/>
  <c r="K150" i="57" s="1"/>
  <c r="K151" i="57" s="1"/>
  <c r="K152" i="57" s="1"/>
  <c r="K153" i="57" s="1"/>
  <c r="K154" i="57" s="1"/>
  <c r="K155" i="57" s="1"/>
  <c r="K156" i="57" s="1"/>
  <c r="K157" i="57" s="1"/>
  <c r="K158" i="57" s="1"/>
  <c r="K159" i="57" s="1"/>
  <c r="K160" i="57" s="1"/>
  <c r="K161" i="57" s="1"/>
  <c r="K162" i="57" s="1"/>
  <c r="K163" i="57" s="1"/>
  <c r="K164" i="57" s="1"/>
  <c r="K165" i="57" s="1"/>
  <c r="K166" i="57" s="1"/>
  <c r="K167" i="57" s="1"/>
  <c r="K168" i="57" s="1"/>
  <c r="K169" i="57" s="1"/>
  <c r="K170" i="57" s="1"/>
  <c r="K171" i="57" s="1"/>
  <c r="K172" i="57" s="1"/>
  <c r="K173" i="57" s="1"/>
  <c r="K174" i="57" s="1"/>
  <c r="K175" i="57" s="1"/>
  <c r="K176" i="57" s="1"/>
  <c r="K177" i="57" s="1"/>
  <c r="K178" i="57" s="1"/>
  <c r="K179" i="57" s="1"/>
  <c r="K180" i="57" s="1"/>
  <c r="K181" i="57" s="1"/>
  <c r="K182" i="57" s="1"/>
  <c r="K183" i="57" s="1"/>
  <c r="K184" i="57" s="1"/>
  <c r="K185" i="57" s="1"/>
  <c r="K186" i="57" s="1"/>
  <c r="K187" i="57" s="1"/>
  <c r="K188" i="57" s="1"/>
  <c r="K189" i="57" s="1"/>
  <c r="K190" i="57" s="1"/>
  <c r="K191" i="57" s="1"/>
  <c r="K192" i="57" s="1"/>
  <c r="K193" i="57" s="1"/>
  <c r="K194" i="57" s="1"/>
  <c r="K195" i="57" s="1"/>
  <c r="K196" i="57" s="1"/>
  <c r="K197" i="57" s="1"/>
  <c r="K198" i="57" s="1"/>
  <c r="K199" i="57" s="1"/>
  <c r="K200" i="57" s="1"/>
  <c r="K201" i="57" s="1"/>
  <c r="K202" i="57" s="1"/>
  <c r="K203" i="57" s="1"/>
  <c r="K204" i="57" s="1"/>
  <c r="K205" i="57" s="1"/>
  <c r="K206" i="57" s="1"/>
  <c r="K207" i="57" s="1"/>
  <c r="K208" i="57" s="1"/>
  <c r="K209" i="57" s="1"/>
  <c r="K210" i="57" s="1"/>
  <c r="K211" i="57" s="1"/>
  <c r="K212" i="57" s="1"/>
  <c r="K213" i="57" s="1"/>
  <c r="K214" i="57" s="1"/>
  <c r="K215" i="57" s="1"/>
  <c r="K216" i="57" s="1"/>
  <c r="K217" i="57" s="1"/>
  <c r="K218" i="57" s="1"/>
  <c r="K219" i="57" s="1"/>
  <c r="K220" i="57" s="1"/>
  <c r="K221" i="57" s="1"/>
  <c r="K222" i="57" s="1"/>
  <c r="K223" i="57" s="1"/>
  <c r="K224" i="57" s="1"/>
  <c r="K225" i="57" s="1"/>
  <c r="K226" i="57" s="1"/>
  <c r="K227" i="57" s="1"/>
  <c r="K228" i="57" s="1"/>
  <c r="K229" i="57" s="1"/>
  <c r="K230" i="57" s="1"/>
  <c r="K231" i="57" s="1"/>
  <c r="K232" i="57" s="1"/>
  <c r="K233" i="57" s="1"/>
  <c r="K234" i="57" s="1"/>
  <c r="K235" i="57" s="1"/>
  <c r="K236" i="57" s="1"/>
  <c r="K237" i="57" s="1"/>
  <c r="K238" i="57" s="1"/>
  <c r="K239" i="57" s="1"/>
  <c r="K240" i="57" s="1"/>
  <c r="K241" i="57" s="1"/>
  <c r="K242" i="57" s="1"/>
  <c r="K243" i="57" s="1"/>
  <c r="K244" i="57" s="1"/>
  <c r="K245" i="57" s="1"/>
  <c r="K246" i="57" s="1"/>
  <c r="K247" i="57" s="1"/>
  <c r="K248" i="57" s="1"/>
  <c r="K249" i="57" s="1"/>
  <c r="K250" i="57" s="1"/>
  <c r="K251" i="57" s="1"/>
  <c r="K252" i="57" s="1"/>
  <c r="K253" i="57" s="1"/>
  <c r="K254" i="57" s="1"/>
  <c r="K255" i="57" s="1"/>
  <c r="K256" i="57" s="1"/>
  <c r="K257" i="57" s="1"/>
  <c r="K258" i="57" s="1"/>
  <c r="K259" i="57" s="1"/>
  <c r="K260" i="57" s="1"/>
  <c r="K261" i="57" s="1"/>
  <c r="K262" i="57" s="1"/>
  <c r="K263" i="57" s="1"/>
  <c r="K264" i="57" s="1"/>
  <c r="K265" i="57" s="1"/>
  <c r="K266" i="57" s="1"/>
  <c r="K267" i="57" s="1"/>
  <c r="K268" i="57" s="1"/>
  <c r="K269" i="57" s="1"/>
  <c r="K270" i="57" s="1"/>
  <c r="K271" i="57" s="1"/>
  <c r="K272" i="57" s="1"/>
  <c r="K273" i="57" s="1"/>
  <c r="K274" i="57" s="1"/>
  <c r="K275" i="57" s="1"/>
  <c r="K276" i="57" s="1"/>
  <c r="K277" i="57" s="1"/>
  <c r="K278" i="57" s="1"/>
  <c r="K279" i="57" s="1"/>
  <c r="K280" i="57" s="1"/>
  <c r="K281" i="57" s="1"/>
  <c r="K282" i="57" s="1"/>
  <c r="K283" i="57" s="1"/>
  <c r="K284" i="57" s="1"/>
  <c r="K285" i="57" s="1"/>
  <c r="K286" i="57" s="1"/>
  <c r="K287" i="57" s="1"/>
  <c r="K288" i="57" s="1"/>
  <c r="K289" i="57" s="1"/>
  <c r="K290" i="57" s="1"/>
  <c r="K291" i="57" s="1"/>
  <c r="K292" i="57" s="1"/>
  <c r="K293" i="57" s="1"/>
  <c r="K294" i="57" s="1"/>
  <c r="K295" i="57" s="1"/>
  <c r="K296" i="57" s="1"/>
  <c r="K297" i="57" s="1"/>
  <c r="K298" i="57" s="1"/>
  <c r="K299" i="57" s="1"/>
  <c r="K300" i="57" s="1"/>
  <c r="K301" i="57" s="1"/>
  <c r="K302" i="57" s="1"/>
  <c r="K303" i="57" s="1"/>
  <c r="K304" i="57" s="1"/>
  <c r="K305" i="57" s="1"/>
  <c r="K306" i="57" s="1"/>
  <c r="K307" i="57" s="1"/>
  <c r="K308" i="57" s="1"/>
  <c r="K309" i="57" s="1"/>
  <c r="K310" i="57" s="1"/>
  <c r="K311" i="57" s="1"/>
  <c r="K312" i="57" s="1"/>
  <c r="J7" i="57"/>
  <c r="D2" i="57"/>
  <c r="AE429" i="58" l="1"/>
  <c r="AE73" i="58"/>
  <c r="AE270" i="58"/>
  <c r="AE194" i="58"/>
  <c r="AE426" i="58"/>
  <c r="AE319" i="58"/>
  <c r="AE272" i="58"/>
  <c r="AE84" i="58"/>
  <c r="AE109" i="58"/>
  <c r="K14" i="58"/>
  <c r="K147" i="58"/>
  <c r="K142" i="58"/>
  <c r="K278" i="58"/>
  <c r="K73" i="58"/>
  <c r="K109" i="58"/>
  <c r="AE54" i="58"/>
  <c r="J8" i="69"/>
  <c r="J9" i="69" s="1"/>
  <c r="J10" i="69" s="1"/>
  <c r="J11" i="69" s="1"/>
  <c r="J12" i="69" s="1"/>
  <c r="J13" i="69" s="1"/>
  <c r="J14" i="69" s="1"/>
  <c r="J15" i="69" s="1"/>
  <c r="J16" i="69" s="1"/>
  <c r="J17" i="69" s="1"/>
  <c r="J18" i="69" s="1"/>
  <c r="J19" i="69" s="1"/>
  <c r="J20" i="69" s="1"/>
  <c r="J21" i="69" s="1"/>
  <c r="J22" i="69" s="1"/>
  <c r="J23" i="69" s="1"/>
  <c r="J24" i="69" s="1"/>
  <c r="J25" i="69" s="1"/>
  <c r="J26" i="69" s="1"/>
  <c r="J27" i="69" s="1"/>
  <c r="J28" i="69" s="1"/>
  <c r="J29" i="69" s="1"/>
  <c r="J30" i="69" s="1"/>
  <c r="J31" i="69" s="1"/>
  <c r="J32" i="69" s="1"/>
  <c r="J33" i="69" s="1"/>
  <c r="J34" i="69" s="1"/>
  <c r="J35" i="69" s="1"/>
  <c r="J36" i="69" s="1"/>
  <c r="J37" i="69" s="1"/>
  <c r="J38" i="69" s="1"/>
  <c r="J39" i="69" s="1"/>
  <c r="J40" i="69" s="1"/>
  <c r="J41" i="69" s="1"/>
  <c r="J42" i="69" s="1"/>
  <c r="J43" i="69" s="1"/>
  <c r="J44" i="69" s="1"/>
  <c r="J45" i="69" s="1"/>
  <c r="J46" i="69" s="1"/>
  <c r="J47" i="69" s="1"/>
  <c r="J48" i="69" s="1"/>
  <c r="J49" i="69" s="1"/>
  <c r="J50" i="69" s="1"/>
  <c r="J51" i="69" s="1"/>
  <c r="J52" i="69" s="1"/>
  <c r="J53" i="69" s="1"/>
  <c r="J54" i="69" s="1"/>
  <c r="J55" i="69" s="1"/>
  <c r="J56" i="69" s="1"/>
  <c r="J57" i="69" s="1"/>
  <c r="J58" i="69" s="1"/>
  <c r="J59" i="69" s="1"/>
  <c r="J60" i="69" s="1"/>
  <c r="J61" i="69" s="1"/>
  <c r="J62" i="69" s="1"/>
  <c r="J63" i="69" s="1"/>
  <c r="J64" i="69" s="1"/>
  <c r="J65" i="69" s="1"/>
  <c r="J66" i="69" s="1"/>
  <c r="J67" i="69" s="1"/>
  <c r="J68" i="69" s="1"/>
  <c r="J69" i="69" s="1"/>
  <c r="J70" i="69" s="1"/>
  <c r="J71" i="69" s="1"/>
  <c r="J72" i="69" s="1"/>
  <c r="J73" i="69" s="1"/>
  <c r="J74" i="69" s="1"/>
  <c r="J75" i="69" s="1"/>
  <c r="J76" i="69" s="1"/>
  <c r="J77" i="69" s="1"/>
  <c r="J78" i="69" s="1"/>
  <c r="J79" i="69" s="1"/>
  <c r="J80" i="69" s="1"/>
  <c r="J81" i="69" s="1"/>
  <c r="J82" i="69" s="1"/>
  <c r="J83" i="69" s="1"/>
  <c r="J84" i="69" s="1"/>
  <c r="J85" i="69" s="1"/>
  <c r="J86" i="69" s="1"/>
  <c r="J87" i="69" s="1"/>
  <c r="J88" i="69" s="1"/>
  <c r="J89" i="69" s="1"/>
  <c r="J90" i="69" s="1"/>
  <c r="J91" i="69" s="1"/>
  <c r="J92" i="69" s="1"/>
  <c r="J93" i="69" s="1"/>
  <c r="J94" i="69" s="1"/>
  <c r="J95" i="69" s="1"/>
  <c r="J96" i="69" s="1"/>
  <c r="J97" i="69" s="1"/>
  <c r="J98" i="69" s="1"/>
  <c r="J99" i="69" s="1"/>
  <c r="J100" i="69" s="1"/>
  <c r="J101" i="69" s="1"/>
  <c r="J102" i="69" s="1"/>
  <c r="J103" i="69" s="1"/>
  <c r="J104" i="69" s="1"/>
  <c r="J105" i="69" s="1"/>
  <c r="J106" i="69" s="1"/>
  <c r="J107" i="69" s="1"/>
  <c r="J108" i="69" s="1"/>
  <c r="J109" i="69" s="1"/>
  <c r="J110" i="69" s="1"/>
  <c r="J111" i="69" s="1"/>
  <c r="J112" i="69" s="1"/>
  <c r="J113" i="69" s="1"/>
  <c r="J114" i="69" s="1"/>
  <c r="J115" i="69" s="1"/>
  <c r="J116" i="69" s="1"/>
  <c r="J117" i="69" s="1"/>
  <c r="J118" i="69" s="1"/>
  <c r="J119" i="69" s="1"/>
  <c r="J120" i="69" s="1"/>
  <c r="J121" i="69" s="1"/>
  <c r="J122" i="69" s="1"/>
  <c r="J123" i="69" s="1"/>
  <c r="J124" i="69" s="1"/>
  <c r="J125" i="69" s="1"/>
  <c r="J126" i="69" s="1"/>
  <c r="J127" i="69" s="1"/>
  <c r="J128" i="69" s="1"/>
  <c r="J129" i="69" s="1"/>
  <c r="J130" i="69" s="1"/>
  <c r="J131" i="69" s="1"/>
  <c r="J132" i="69" s="1"/>
  <c r="J133" i="69" s="1"/>
  <c r="J134" i="69" s="1"/>
  <c r="J135" i="69" s="1"/>
  <c r="J136" i="69" s="1"/>
  <c r="J137" i="69" s="1"/>
  <c r="J138" i="69" s="1"/>
  <c r="J139" i="69" s="1"/>
  <c r="J140" i="69" s="1"/>
  <c r="J141" i="69" s="1"/>
  <c r="J142" i="69" s="1"/>
  <c r="J143" i="69" s="1"/>
  <c r="J144" i="69" s="1"/>
  <c r="J145" i="69" s="1"/>
  <c r="J146" i="69" s="1"/>
  <c r="J147" i="69" s="1"/>
  <c r="J148" i="69" s="1"/>
  <c r="J149" i="69" s="1"/>
  <c r="J150" i="69" s="1"/>
  <c r="J151" i="69" s="1"/>
  <c r="J152" i="69" s="1"/>
  <c r="J153" i="69" s="1"/>
  <c r="J154" i="69" s="1"/>
  <c r="J155" i="69" s="1"/>
  <c r="J156" i="69" s="1"/>
  <c r="J157" i="69" s="1"/>
  <c r="J158" i="69" s="1"/>
  <c r="J159" i="69" s="1"/>
  <c r="J160" i="69" s="1"/>
  <c r="J161" i="69" s="1"/>
  <c r="J162" i="69" s="1"/>
  <c r="J163" i="69" s="1"/>
  <c r="J164" i="69" s="1"/>
  <c r="J165" i="69" s="1"/>
  <c r="J166" i="69" s="1"/>
  <c r="J167" i="69" s="1"/>
  <c r="J168" i="69" s="1"/>
  <c r="J169" i="69" s="1"/>
  <c r="J170" i="69" s="1"/>
  <c r="J171" i="69" s="1"/>
  <c r="J172" i="69" s="1"/>
  <c r="J173" i="69" s="1"/>
  <c r="J174" i="69" s="1"/>
  <c r="J175" i="69" s="1"/>
  <c r="J176" i="69" s="1"/>
  <c r="J177" i="69" s="1"/>
  <c r="J178" i="69" s="1"/>
  <c r="J179" i="69" s="1"/>
  <c r="J180" i="69" s="1"/>
  <c r="J181" i="69" s="1"/>
  <c r="J182" i="69" s="1"/>
  <c r="J183" i="69" s="1"/>
  <c r="J184" i="69" s="1"/>
  <c r="J185" i="69" s="1"/>
  <c r="J186" i="69" s="1"/>
  <c r="J187" i="69" s="1"/>
  <c r="J188" i="69" s="1"/>
  <c r="J189" i="69" s="1"/>
  <c r="J190" i="69" s="1"/>
  <c r="J191" i="69" s="1"/>
  <c r="J192" i="69" s="1"/>
  <c r="J193" i="69" s="1"/>
  <c r="J194" i="69" s="1"/>
  <c r="J195" i="69" s="1"/>
  <c r="J196" i="69" s="1"/>
  <c r="J197" i="69" s="1"/>
  <c r="J198" i="69" s="1"/>
  <c r="J199" i="69" s="1"/>
  <c r="J200" i="69" s="1"/>
  <c r="J201" i="69" s="1"/>
  <c r="J202" i="69" s="1"/>
  <c r="J203" i="69" s="1"/>
  <c r="J204" i="69" s="1"/>
  <c r="J205" i="69" s="1"/>
  <c r="J206" i="69" s="1"/>
  <c r="J207" i="69" s="1"/>
  <c r="J208" i="69" s="1"/>
  <c r="J209" i="69" s="1"/>
  <c r="J210" i="69" s="1"/>
  <c r="J211" i="69" s="1"/>
  <c r="J212" i="69" s="1"/>
  <c r="J213" i="69" s="1"/>
  <c r="J214" i="69" s="1"/>
  <c r="J215" i="69" s="1"/>
  <c r="J216" i="69" s="1"/>
  <c r="J217" i="69" s="1"/>
  <c r="J218" i="69" s="1"/>
  <c r="J219" i="69" s="1"/>
  <c r="J220" i="69" s="1"/>
  <c r="J221" i="69" s="1"/>
  <c r="J222" i="69" s="1"/>
  <c r="J223" i="69" s="1"/>
  <c r="J224" i="69" s="1"/>
  <c r="J225" i="69" s="1"/>
  <c r="J226" i="69" s="1"/>
  <c r="J227" i="69" s="1"/>
  <c r="J228" i="69" s="1"/>
  <c r="J229" i="69" s="1"/>
  <c r="J230" i="69" s="1"/>
  <c r="J231" i="69" s="1"/>
  <c r="J232" i="69" s="1"/>
  <c r="J233" i="69" s="1"/>
  <c r="J234" i="69" s="1"/>
  <c r="J235" i="69" s="1"/>
  <c r="J236" i="69" s="1"/>
  <c r="J237" i="69" s="1"/>
  <c r="J238" i="69" s="1"/>
  <c r="J239" i="69" s="1"/>
  <c r="J240" i="69" s="1"/>
  <c r="J241" i="69" s="1"/>
  <c r="J242" i="69" s="1"/>
  <c r="J243" i="69" s="1"/>
  <c r="J244" i="69" s="1"/>
  <c r="J245" i="69" s="1"/>
  <c r="J246" i="69" s="1"/>
  <c r="J247" i="69" s="1"/>
  <c r="J248" i="69" s="1"/>
  <c r="J249" i="69" s="1"/>
  <c r="J250" i="69" s="1"/>
  <c r="J251" i="69" s="1"/>
  <c r="J252" i="69" s="1"/>
  <c r="J253" i="69" s="1"/>
  <c r="J254" i="69" s="1"/>
  <c r="J255" i="69" s="1"/>
  <c r="J256" i="69" s="1"/>
  <c r="J257" i="69" s="1"/>
  <c r="J258" i="69" s="1"/>
  <c r="J259" i="69" s="1"/>
  <c r="J260" i="69" s="1"/>
  <c r="J261" i="69" s="1"/>
  <c r="J262" i="69" s="1"/>
  <c r="J263" i="69" s="1"/>
  <c r="J264" i="69" s="1"/>
  <c r="J265" i="69" s="1"/>
  <c r="J266" i="69" s="1"/>
  <c r="J267" i="69" s="1"/>
  <c r="J268" i="69" s="1"/>
  <c r="J269" i="69" s="1"/>
  <c r="J270" i="69" s="1"/>
  <c r="J271" i="69" s="1"/>
  <c r="J272" i="69" s="1"/>
  <c r="J273" i="69" s="1"/>
  <c r="J274" i="69" s="1"/>
  <c r="J275" i="69" s="1"/>
  <c r="J276" i="69" s="1"/>
  <c r="J277" i="69" s="1"/>
  <c r="J278" i="69" s="1"/>
  <c r="J279" i="69" s="1"/>
  <c r="J280" i="69" s="1"/>
  <c r="J281" i="69" s="1"/>
  <c r="J282" i="69" s="1"/>
  <c r="J283" i="69" s="1"/>
  <c r="J284" i="69" s="1"/>
  <c r="J285" i="69" s="1"/>
  <c r="J286" i="69" s="1"/>
  <c r="J287" i="69" s="1"/>
  <c r="J288" i="69" s="1"/>
  <c r="J289" i="69" s="1"/>
  <c r="J290" i="69" s="1"/>
  <c r="J291" i="69" s="1"/>
  <c r="J292" i="69" s="1"/>
  <c r="J293" i="69" s="1"/>
  <c r="J294" i="69" s="1"/>
  <c r="J295" i="69" s="1"/>
  <c r="J296" i="69" s="1"/>
  <c r="J297" i="69" s="1"/>
  <c r="J298" i="69" s="1"/>
  <c r="J299" i="69" s="1"/>
  <c r="J300" i="69" s="1"/>
  <c r="J301" i="69" s="1"/>
  <c r="J302" i="69" s="1"/>
  <c r="J303" i="69" s="1"/>
  <c r="J304" i="69" s="1"/>
  <c r="J305" i="69" s="1"/>
  <c r="J306" i="69" s="1"/>
  <c r="J307" i="69" s="1"/>
  <c r="J308" i="69" s="1"/>
  <c r="J309" i="69" s="1"/>
  <c r="J310" i="69" s="1"/>
  <c r="J311" i="69" s="1"/>
  <c r="J312" i="69" s="1"/>
  <c r="K422" i="58"/>
  <c r="AE246" i="58"/>
  <c r="J8" i="57"/>
  <c r="J9" i="57" s="1"/>
  <c r="J10" i="57" s="1"/>
  <c r="J11" i="57" s="1"/>
  <c r="J12" i="57" s="1"/>
  <c r="J13" i="57" s="1"/>
  <c r="J14" i="57" s="1"/>
  <c r="J15" i="57" s="1"/>
  <c r="J16" i="57" s="1"/>
  <c r="J17" i="57" s="1"/>
  <c r="J18" i="57" s="1"/>
  <c r="J19" i="57" s="1"/>
  <c r="J20" i="57" s="1"/>
  <c r="J21" i="57" s="1"/>
  <c r="J22" i="57" s="1"/>
  <c r="J23" i="57" s="1"/>
  <c r="J24" i="57" s="1"/>
  <c r="J25" i="57" s="1"/>
  <c r="J26" i="57" s="1"/>
  <c r="J27" i="57" s="1"/>
  <c r="J28" i="57" s="1"/>
  <c r="J29" i="57" s="1"/>
  <c r="J30" i="57" s="1"/>
  <c r="J31" i="57" s="1"/>
  <c r="J32" i="57" s="1"/>
  <c r="J33" i="57" s="1"/>
  <c r="J34" i="57" s="1"/>
  <c r="J35" i="57" s="1"/>
  <c r="J36" i="57" s="1"/>
  <c r="J37" i="57" s="1"/>
  <c r="J38" i="57" s="1"/>
  <c r="J39" i="57" s="1"/>
  <c r="J40" i="57" s="1"/>
  <c r="J41" i="57" s="1"/>
  <c r="J42" i="57" s="1"/>
  <c r="J43" i="57" s="1"/>
  <c r="J44" i="57" s="1"/>
  <c r="J45" i="57" s="1"/>
  <c r="J46" i="57" s="1"/>
  <c r="J47" i="57" s="1"/>
  <c r="J48" i="57" s="1"/>
  <c r="J49" i="57" s="1"/>
  <c r="J50" i="57" s="1"/>
  <c r="J51" i="57" s="1"/>
  <c r="J52" i="57" s="1"/>
  <c r="J53" i="57" s="1"/>
  <c r="J54" i="57" s="1"/>
  <c r="J55" i="57" s="1"/>
  <c r="J56" i="57" s="1"/>
  <c r="J57" i="57" s="1"/>
  <c r="J58" i="57" s="1"/>
  <c r="J59" i="57" s="1"/>
  <c r="J60" i="57" s="1"/>
  <c r="J61" i="57" s="1"/>
  <c r="J62" i="57" s="1"/>
  <c r="J63" i="57" s="1"/>
  <c r="J64" i="57" s="1"/>
  <c r="J65" i="57" s="1"/>
  <c r="J66" i="57" s="1"/>
  <c r="J67" i="57" s="1"/>
  <c r="J68" i="57" s="1"/>
  <c r="J69" i="57" s="1"/>
  <c r="J70" i="57" s="1"/>
  <c r="J71" i="57" s="1"/>
  <c r="J72" i="57" s="1"/>
  <c r="J73" i="57" s="1"/>
  <c r="J74" i="57" s="1"/>
  <c r="J75" i="57" s="1"/>
  <c r="J76" i="57" s="1"/>
  <c r="J77" i="57" s="1"/>
  <c r="J78" i="57" s="1"/>
  <c r="J79" i="57" s="1"/>
  <c r="J80" i="57" s="1"/>
  <c r="J81" i="57" s="1"/>
  <c r="J82" i="57" s="1"/>
  <c r="J83" i="57" s="1"/>
  <c r="J84" i="57" s="1"/>
  <c r="J85" i="57" s="1"/>
  <c r="J86" i="57" s="1"/>
  <c r="J87" i="57" s="1"/>
  <c r="J88" i="57" s="1"/>
  <c r="J89" i="57" s="1"/>
  <c r="J90" i="57" s="1"/>
  <c r="J91" i="57" s="1"/>
  <c r="J92" i="57" s="1"/>
  <c r="J93" i="57" s="1"/>
  <c r="J94" i="57" s="1"/>
  <c r="J95" i="57" s="1"/>
  <c r="J96" i="57" s="1"/>
  <c r="J97" i="57" s="1"/>
  <c r="J98" i="57" s="1"/>
  <c r="J99" i="57" s="1"/>
  <c r="J100" i="57" s="1"/>
  <c r="J101" i="57" s="1"/>
  <c r="J102" i="57" s="1"/>
  <c r="J103" i="57" s="1"/>
  <c r="J104" i="57" s="1"/>
  <c r="J105" i="57" s="1"/>
  <c r="J106" i="57" s="1"/>
  <c r="J107" i="57" s="1"/>
  <c r="J108" i="57" s="1"/>
  <c r="J109" i="57" s="1"/>
  <c r="J110" i="57" s="1"/>
  <c r="J111" i="57" s="1"/>
  <c r="J112" i="57" s="1"/>
  <c r="J113" i="57" s="1"/>
  <c r="J114" i="57" s="1"/>
  <c r="J115" i="57" s="1"/>
  <c r="J116" i="57" s="1"/>
  <c r="J117" i="57" s="1"/>
  <c r="J118" i="57" s="1"/>
  <c r="J119" i="57" s="1"/>
  <c r="J120" i="57" s="1"/>
  <c r="J121" i="57" s="1"/>
  <c r="J122" i="57" s="1"/>
  <c r="J123" i="57" s="1"/>
  <c r="J124" i="57" s="1"/>
  <c r="J125" i="57" s="1"/>
  <c r="J126" i="57" s="1"/>
  <c r="J127" i="57" s="1"/>
  <c r="J128" i="57" s="1"/>
  <c r="J129" i="57" s="1"/>
  <c r="J130" i="57" s="1"/>
  <c r="J131" i="57" s="1"/>
  <c r="J132" i="57" s="1"/>
  <c r="J133" i="57" s="1"/>
  <c r="J134" i="57" s="1"/>
  <c r="J135" i="57" s="1"/>
  <c r="J136" i="57" s="1"/>
  <c r="J137" i="57" s="1"/>
  <c r="J138" i="57" s="1"/>
  <c r="J139" i="57" s="1"/>
  <c r="J140" i="57" s="1"/>
  <c r="J141" i="57" s="1"/>
  <c r="J142" i="57" s="1"/>
  <c r="J143" i="57" s="1"/>
  <c r="J144" i="57" s="1"/>
  <c r="J145" i="57" s="1"/>
  <c r="J146" i="57" s="1"/>
  <c r="J147" i="57" s="1"/>
  <c r="J148" i="57" s="1"/>
  <c r="J149" i="57" s="1"/>
  <c r="J150" i="57" s="1"/>
  <c r="J151" i="57" s="1"/>
  <c r="J152" i="57" s="1"/>
  <c r="J153" i="57" s="1"/>
  <c r="J154" i="57" s="1"/>
  <c r="J155" i="57" s="1"/>
  <c r="J156" i="57" s="1"/>
  <c r="J157" i="57" s="1"/>
  <c r="J158" i="57" s="1"/>
  <c r="J159" i="57" s="1"/>
  <c r="J160" i="57" s="1"/>
  <c r="J161" i="57" s="1"/>
  <c r="J162" i="57" s="1"/>
  <c r="J163" i="57" s="1"/>
  <c r="J164" i="57" s="1"/>
  <c r="J165" i="57" s="1"/>
  <c r="J166" i="57" s="1"/>
  <c r="J167" i="57" s="1"/>
  <c r="J168" i="57" s="1"/>
  <c r="J169" i="57" s="1"/>
  <c r="J170" i="57" s="1"/>
  <c r="J171" i="57" s="1"/>
  <c r="J172" i="57" s="1"/>
  <c r="J173" i="57" s="1"/>
  <c r="J174" i="57" s="1"/>
  <c r="J175" i="57" s="1"/>
  <c r="J176" i="57" s="1"/>
  <c r="J177" i="57" s="1"/>
  <c r="J178" i="57" s="1"/>
  <c r="J179" i="57" s="1"/>
  <c r="J180" i="57" s="1"/>
  <c r="J181" i="57" s="1"/>
  <c r="J182" i="57" s="1"/>
  <c r="J183" i="57" s="1"/>
  <c r="J184" i="57" s="1"/>
  <c r="J185" i="57" s="1"/>
  <c r="J186" i="57" s="1"/>
  <c r="J187" i="57" s="1"/>
  <c r="J188" i="57" s="1"/>
  <c r="J189" i="57" s="1"/>
  <c r="J190" i="57" s="1"/>
  <c r="J191" i="57" s="1"/>
  <c r="J192" i="57" s="1"/>
  <c r="J193" i="57" s="1"/>
  <c r="J194" i="57" s="1"/>
  <c r="J195" i="57" s="1"/>
  <c r="J196" i="57" s="1"/>
  <c r="J197" i="57" s="1"/>
  <c r="J198" i="57" s="1"/>
  <c r="J199" i="57" s="1"/>
  <c r="J200" i="57" s="1"/>
  <c r="J201" i="57" s="1"/>
  <c r="J202" i="57" s="1"/>
  <c r="J203" i="57" s="1"/>
  <c r="J204" i="57" s="1"/>
  <c r="J205" i="57" s="1"/>
  <c r="J206" i="57" s="1"/>
  <c r="J207" i="57" s="1"/>
  <c r="J208" i="57" s="1"/>
  <c r="J209" i="57" s="1"/>
  <c r="J210" i="57" s="1"/>
  <c r="J211" i="57" s="1"/>
  <c r="J212" i="57" s="1"/>
  <c r="J213" i="57" s="1"/>
  <c r="J214" i="57" s="1"/>
  <c r="J215" i="57" s="1"/>
  <c r="J216" i="57" s="1"/>
  <c r="J217" i="57" s="1"/>
  <c r="J218" i="57" s="1"/>
  <c r="J219" i="57" s="1"/>
  <c r="J220" i="57" s="1"/>
  <c r="J221" i="57" s="1"/>
  <c r="J222" i="57" s="1"/>
  <c r="J223" i="57" s="1"/>
  <c r="J224" i="57" s="1"/>
  <c r="J225" i="57" s="1"/>
  <c r="J226" i="57" s="1"/>
  <c r="J227" i="57" s="1"/>
  <c r="J228" i="57" s="1"/>
  <c r="J229" i="57" s="1"/>
  <c r="J230" i="57" s="1"/>
  <c r="J231" i="57" s="1"/>
  <c r="J232" i="57" s="1"/>
  <c r="J233" i="57" s="1"/>
  <c r="J234" i="57" s="1"/>
  <c r="J235" i="57" s="1"/>
  <c r="J236" i="57" s="1"/>
  <c r="J237" i="57" s="1"/>
  <c r="J238" i="57" s="1"/>
  <c r="J239" i="57" s="1"/>
  <c r="J240" i="57" s="1"/>
  <c r="J241" i="57" s="1"/>
  <c r="J242" i="57" s="1"/>
  <c r="J243" i="57" s="1"/>
  <c r="J244" i="57" s="1"/>
  <c r="J245" i="57" s="1"/>
  <c r="J246" i="57" s="1"/>
  <c r="J247" i="57" s="1"/>
  <c r="J248" i="57" s="1"/>
  <c r="J249" i="57" s="1"/>
  <c r="J250" i="57" s="1"/>
  <c r="J251" i="57" s="1"/>
  <c r="J252" i="57" s="1"/>
  <c r="J253" i="57" s="1"/>
  <c r="J254" i="57" s="1"/>
  <c r="J255" i="57" s="1"/>
  <c r="J256" i="57" s="1"/>
  <c r="J257" i="57" s="1"/>
  <c r="J258" i="57" s="1"/>
  <c r="J259" i="57" s="1"/>
  <c r="J260" i="57" s="1"/>
  <c r="J261" i="57" s="1"/>
  <c r="J262" i="57" s="1"/>
  <c r="J263" i="57" s="1"/>
  <c r="J264" i="57" s="1"/>
  <c r="J265" i="57" s="1"/>
  <c r="J266" i="57" s="1"/>
  <c r="J267" i="57" s="1"/>
  <c r="J268" i="57" s="1"/>
  <c r="J269" i="57" s="1"/>
  <c r="J270" i="57" s="1"/>
  <c r="J271" i="57" s="1"/>
  <c r="J272" i="57" s="1"/>
  <c r="J273" i="57" s="1"/>
  <c r="J274" i="57" s="1"/>
  <c r="J275" i="57" s="1"/>
  <c r="J276" i="57" s="1"/>
  <c r="J277" i="57" s="1"/>
  <c r="J278" i="57" s="1"/>
  <c r="J279" i="57" s="1"/>
  <c r="J280" i="57" s="1"/>
  <c r="J281" i="57" s="1"/>
  <c r="J282" i="57" s="1"/>
  <c r="J283" i="57" s="1"/>
  <c r="J284" i="57" s="1"/>
  <c r="J285" i="57" s="1"/>
  <c r="J286" i="57" s="1"/>
  <c r="J287" i="57" s="1"/>
  <c r="J288" i="57" s="1"/>
  <c r="J289" i="57" s="1"/>
  <c r="J290" i="57" s="1"/>
  <c r="J291" i="57" s="1"/>
  <c r="J292" i="57" s="1"/>
  <c r="J293" i="57" s="1"/>
  <c r="J294" i="57" s="1"/>
  <c r="J295" i="57" s="1"/>
  <c r="J296" i="57" s="1"/>
  <c r="J297" i="57" s="1"/>
  <c r="J298" i="57" s="1"/>
  <c r="J299" i="57" s="1"/>
  <c r="J300" i="57" s="1"/>
  <c r="J301" i="57" s="1"/>
  <c r="J302" i="57" s="1"/>
  <c r="J303" i="57" s="1"/>
  <c r="J304" i="57" s="1"/>
  <c r="J305" i="57" s="1"/>
  <c r="J306" i="57" s="1"/>
  <c r="J307" i="57" s="1"/>
  <c r="J308" i="57" s="1"/>
  <c r="J309" i="57" s="1"/>
  <c r="J310" i="57" s="1"/>
  <c r="J311" i="57" s="1"/>
  <c r="J312" i="57" s="1"/>
  <c r="AE124" i="58"/>
  <c r="AE136" i="58"/>
  <c r="AE168" i="58"/>
  <c r="AE152" i="58"/>
  <c r="AE414" i="58"/>
  <c r="AE95" i="58"/>
  <c r="AE416" i="58"/>
  <c r="AE297" i="58"/>
  <c r="AE418" i="58"/>
  <c r="AE28" i="58"/>
  <c r="AE423" i="58"/>
  <c r="K131" i="58"/>
  <c r="AE87" i="58"/>
  <c r="AE420" i="58"/>
  <c r="AE378" i="58"/>
  <c r="K297" i="58"/>
  <c r="K418" i="58"/>
  <c r="K124" i="58"/>
  <c r="K136" i="58"/>
  <c r="K168" i="58"/>
  <c r="K152" i="58"/>
  <c r="K414" i="58"/>
  <c r="K95" i="58"/>
  <c r="K416" i="58"/>
  <c r="K170" i="58"/>
  <c r="AE333" i="58"/>
  <c r="AE123" i="58"/>
  <c r="K161" i="58"/>
  <c r="K204" i="58"/>
  <c r="K17" i="58"/>
  <c r="K148" i="58"/>
  <c r="K187" i="58"/>
  <c r="AE14" i="58"/>
  <c r="AE161" i="58"/>
  <c r="AE204" i="58"/>
  <c r="AE147" i="58"/>
  <c r="AE17" i="58"/>
  <c r="AE142" i="58"/>
  <c r="AE220" i="58"/>
  <c r="AE222" i="58"/>
  <c r="AE148" i="58"/>
  <c r="AE425" i="58"/>
  <c r="AE187" i="58"/>
  <c r="AE58" i="58"/>
  <c r="AE116" i="58"/>
  <c r="AE50" i="58"/>
  <c r="AE412" i="58"/>
  <c r="AE56" i="58"/>
  <c r="AE146" i="58"/>
  <c r="AE7" i="58"/>
  <c r="AE93" i="58"/>
  <c r="AE417" i="58"/>
  <c r="AE278" i="58"/>
  <c r="AE422" i="58"/>
  <c r="AE251" i="58"/>
  <c r="AE367" i="58"/>
  <c r="AE167" i="58"/>
  <c r="AE170" i="58"/>
  <c r="AE131" i="58"/>
  <c r="AE48" i="58"/>
  <c r="AE32" i="58"/>
  <c r="AE419" i="58"/>
  <c r="AE238" i="58"/>
  <c r="AE195" i="58"/>
  <c r="AE99" i="58"/>
  <c r="AE427" i="58"/>
  <c r="AE172" i="58"/>
  <c r="AE10" i="58"/>
  <c r="AE413" i="58"/>
  <c r="AE68" i="58"/>
  <c r="AE121" i="58"/>
  <c r="AE156" i="58"/>
  <c r="AE415" i="58"/>
  <c r="AE421" i="58"/>
  <c r="AE24" i="58"/>
  <c r="AE424" i="58"/>
  <c r="AE428" i="58"/>
  <c r="K172" i="58"/>
  <c r="K10" i="58"/>
  <c r="K413" i="58"/>
  <c r="K68" i="58"/>
  <c r="K121" i="58"/>
  <c r="K156" i="58"/>
  <c r="K415" i="58"/>
  <c r="K220" i="58"/>
  <c r="K222" i="58"/>
  <c r="K195" i="58"/>
  <c r="K84" i="58"/>
  <c r="K251" i="58"/>
  <c r="AD58" i="58"/>
  <c r="K116" i="58"/>
  <c r="K50" i="58"/>
  <c r="K412" i="58"/>
  <c r="K56" i="58"/>
  <c r="K146" i="58"/>
  <c r="K7" i="58"/>
  <c r="K93" i="58"/>
  <c r="K417" i="58"/>
  <c r="K28" i="58"/>
  <c r="K194" i="58"/>
  <c r="K367" i="58"/>
  <c r="K246" i="58"/>
  <c r="K423" i="58"/>
  <c r="K238" i="58"/>
  <c r="K425" i="58"/>
  <c r="K319" i="58"/>
  <c r="K32" i="58"/>
  <c r="K421" i="58"/>
  <c r="K424" i="58"/>
  <c r="K429" i="58"/>
  <c r="K123" i="58"/>
  <c r="K87" i="58"/>
  <c r="K420" i="58"/>
  <c r="K378" i="58"/>
  <c r="K99" i="58"/>
  <c r="K427" i="58"/>
  <c r="K428" i="58"/>
  <c r="K54" i="58"/>
  <c r="K48" i="58"/>
  <c r="K419" i="58"/>
  <c r="K24" i="58"/>
  <c r="K270" i="58"/>
  <c r="K426" i="58"/>
  <c r="K272" i="58"/>
  <c r="AD14" i="58"/>
  <c r="AD124" i="58"/>
  <c r="AD136" i="58"/>
  <c r="AD168" i="58"/>
  <c r="AD147" i="58"/>
  <c r="AD152" i="58"/>
  <c r="AD414" i="58"/>
  <c r="AD142" i="58"/>
  <c r="AD73" i="58"/>
  <c r="AD333" i="58"/>
  <c r="AD417" i="58"/>
  <c r="AD116" i="58"/>
  <c r="AD95" i="58"/>
  <c r="AD416" i="58"/>
  <c r="AD251" i="58"/>
  <c r="AD167" i="58"/>
  <c r="AD170" i="58"/>
  <c r="AD161" i="58"/>
  <c r="AD204" i="58"/>
  <c r="AD17" i="58"/>
  <c r="AD278" i="58"/>
  <c r="AD422" i="58"/>
  <c r="K333" i="58"/>
  <c r="E2" i="5"/>
  <c r="F2" i="5"/>
  <c r="H2" i="5"/>
  <c r="L2" i="5"/>
  <c r="M2" i="5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205" i="5" s="1"/>
  <c r="C206" i="5" s="1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C219" i="5" s="1"/>
  <c r="C220" i="5" s="1"/>
  <c r="C221" i="5" s="1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E3" i="5"/>
  <c r="F3" i="5"/>
  <c r="H3" i="5"/>
  <c r="L3" i="5"/>
  <c r="M3" i="5" s="1"/>
  <c r="E4" i="5"/>
  <c r="F4" i="5"/>
  <c r="H4" i="5"/>
  <c r="L4" i="5"/>
  <c r="M4" i="5" s="1"/>
  <c r="E5" i="5"/>
  <c r="F5" i="5"/>
  <c r="G5" i="5"/>
  <c r="H5" i="5"/>
  <c r="L5" i="5"/>
  <c r="M5" i="5" s="1"/>
  <c r="E6" i="5"/>
  <c r="F6" i="5"/>
  <c r="G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G18" i="5"/>
  <c r="H18" i="5"/>
  <c r="L18" i="5"/>
  <c r="M18" i="5" s="1"/>
  <c r="E19" i="5"/>
  <c r="F19" i="5"/>
  <c r="G19" i="5"/>
  <c r="H19" i="5"/>
  <c r="L19" i="5"/>
  <c r="M19" i="5" s="1"/>
  <c r="E20" i="5"/>
  <c r="F20" i="5"/>
  <c r="G20" i="5"/>
  <c r="H20" i="5"/>
  <c r="L20" i="5"/>
  <c r="M20" i="5" s="1"/>
  <c r="E21" i="5"/>
  <c r="F21" i="5"/>
  <c r="G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G39" i="5"/>
  <c r="H39" i="5"/>
  <c r="L39" i="5"/>
  <c r="M39" i="5" s="1"/>
  <c r="AD109" i="58" l="1"/>
  <c r="AD220" i="58"/>
  <c r="AD10" i="58"/>
  <c r="AD121" i="58"/>
  <c r="AD24" i="58"/>
  <c r="AD54" i="58"/>
  <c r="AD146" i="58"/>
  <c r="AD87" i="58"/>
  <c r="AD156" i="58"/>
  <c r="AD172" i="58"/>
  <c r="AD131" i="58"/>
  <c r="AD418" i="58"/>
  <c r="AD148" i="58"/>
  <c r="AD421" i="58"/>
  <c r="AD187" i="58"/>
  <c r="AD50" i="58"/>
  <c r="AD32" i="58"/>
  <c r="AD297" i="58"/>
  <c r="AD238" i="58"/>
  <c r="K58" i="58"/>
  <c r="AD246" i="58"/>
  <c r="AD123" i="58"/>
  <c r="AD415" i="58"/>
  <c r="AD56" i="58"/>
  <c r="AD424" i="58"/>
  <c r="AD68" i="58"/>
  <c r="AD195" i="58"/>
  <c r="AD93" i="58"/>
  <c r="AD28" i="58"/>
  <c r="AD428" i="58"/>
  <c r="AD419" i="58"/>
  <c r="AD413" i="58"/>
  <c r="AD222" i="58"/>
  <c r="AD427" i="58"/>
  <c r="AD48" i="58"/>
  <c r="AD272" i="58"/>
  <c r="AD84" i="58"/>
  <c r="AD194" i="58"/>
  <c r="AD99" i="58"/>
  <c r="AD420" i="58"/>
  <c r="AD429" i="58"/>
  <c r="AD412" i="58"/>
  <c r="AD423" i="58"/>
  <c r="AD367" i="58"/>
  <c r="AD7" i="58"/>
  <c r="AD425" i="58"/>
  <c r="AD319" i="58"/>
  <c r="AD270" i="58"/>
  <c r="AD426" i="58"/>
  <c r="AD378" i="58"/>
  <c r="G916" i="5" l="1"/>
  <c r="G693" i="5"/>
  <c r="G801" i="5"/>
  <c r="G800" i="5"/>
  <c r="G799" i="5"/>
  <c r="G671" i="5"/>
  <c r="G949" i="5"/>
  <c r="G706" i="5"/>
  <c r="G249" i="5"/>
  <c r="G293" i="5"/>
  <c r="G295" i="5"/>
  <c r="G294" i="5"/>
  <c r="G15" i="5"/>
  <c r="G276" i="5"/>
  <c r="G205" i="5"/>
  <c r="G206" i="5"/>
  <c r="G204" i="5"/>
  <c r="G95" i="5"/>
  <c r="H887" i="4"/>
  <c r="H18" i="4"/>
  <c r="D2" i="54"/>
  <c r="B8" i="53"/>
  <c r="B11" i="53"/>
  <c r="B27" i="53" s="1"/>
  <c r="B16" i="53"/>
  <c r="B33" i="53" s="1"/>
  <c r="B9" i="53"/>
  <c r="B6" i="53"/>
  <c r="B23" i="53" s="1"/>
  <c r="B12" i="53"/>
  <c r="B10" i="53"/>
  <c r="B15" i="53"/>
  <c r="B13" i="53"/>
  <c r="B7" i="53"/>
  <c r="B25" i="53" s="1"/>
  <c r="B14" i="53"/>
  <c r="B17" i="53"/>
  <c r="B34" i="53" s="1"/>
  <c r="B18" i="53"/>
  <c r="B35" i="53" s="1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B29" i="53" l="1"/>
  <c r="B28" i="53"/>
  <c r="B26" i="53"/>
  <c r="B32" i="53"/>
  <c r="B31" i="53"/>
  <c r="B24" i="53"/>
  <c r="B30" i="53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E891" i="4" l="1"/>
  <c r="E890" i="4"/>
  <c r="E889" i="4"/>
  <c r="E888" i="4"/>
  <c r="I887" i="4"/>
  <c r="I18" i="4"/>
  <c r="D2" i="52"/>
  <c r="C36" i="53"/>
  <c r="D36" i="53"/>
  <c r="E36" i="53"/>
  <c r="E35" i="53"/>
  <c r="E33" i="53"/>
  <c r="E28" i="53"/>
  <c r="E23" i="53"/>
  <c r="E34" i="53"/>
  <c r="E30" i="53"/>
  <c r="E31" i="53"/>
  <c r="E32" i="53"/>
  <c r="E25" i="53"/>
  <c r="E24" i="53"/>
  <c r="E27" i="53"/>
  <c r="E29" i="53"/>
  <c r="E26" i="53"/>
  <c r="C4" i="53"/>
  <c r="L77" i="52"/>
  <c r="K77" i="52"/>
  <c r="L71" i="52"/>
  <c r="K71" i="52"/>
  <c r="C11" i="53" s="1"/>
  <c r="L65" i="52"/>
  <c r="K65" i="52"/>
  <c r="D30" i="53"/>
  <c r="L59" i="52"/>
  <c r="D31" i="53" s="1"/>
  <c r="K59" i="52"/>
  <c r="C9" i="53" s="1"/>
  <c r="L53" i="52"/>
  <c r="K53" i="52"/>
  <c r="C6" i="53" s="1"/>
  <c r="C23" i="53" s="1"/>
  <c r="L47" i="52"/>
  <c r="D34" i="53" s="1"/>
  <c r="K47" i="52"/>
  <c r="C12" i="53" s="1"/>
  <c r="L41" i="52"/>
  <c r="D35" i="53" s="1"/>
  <c r="K41" i="52"/>
  <c r="C10" i="53" s="1"/>
  <c r="L35" i="52"/>
  <c r="D29" i="53" s="1"/>
  <c r="K35" i="52"/>
  <c r="C15" i="53" s="1"/>
  <c r="L29" i="52"/>
  <c r="D33" i="53" s="1"/>
  <c r="K29" i="52"/>
  <c r="C13" i="53" s="1"/>
  <c r="L23" i="52"/>
  <c r="K23" i="52"/>
  <c r="C7" i="53" s="1"/>
  <c r="L17" i="52"/>
  <c r="K17" i="52"/>
  <c r="C14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C28" i="53" l="1"/>
  <c r="C27" i="53"/>
  <c r="C31" i="53"/>
  <c r="C26" i="53"/>
  <c r="C29" i="53"/>
  <c r="C30" i="53"/>
  <c r="C32" i="53"/>
  <c r="G788" i="5"/>
  <c r="G790" i="5"/>
  <c r="G789" i="5"/>
  <c r="G615" i="5"/>
  <c r="G894" i="5"/>
  <c r="G895" i="5"/>
  <c r="G485" i="5"/>
  <c r="G769" i="5"/>
  <c r="G796" i="5"/>
  <c r="G798" i="5"/>
  <c r="G795" i="5"/>
  <c r="G794" i="5"/>
  <c r="G797" i="5"/>
  <c r="G517" i="5"/>
  <c r="G780" i="5"/>
  <c r="G781" i="5"/>
  <c r="G718" i="5"/>
  <c r="G719" i="5"/>
  <c r="G582" i="5"/>
  <c r="G584" i="5"/>
  <c r="G581" i="5"/>
  <c r="G583" i="5"/>
  <c r="G585" i="5"/>
  <c r="G863" i="5"/>
  <c r="G774" i="5"/>
  <c r="G775" i="5"/>
  <c r="G773" i="5"/>
  <c r="G715" i="5"/>
  <c r="G958" i="5"/>
  <c r="G668" i="5"/>
  <c r="G667" i="5"/>
  <c r="G665" i="5"/>
  <c r="G948" i="5"/>
  <c r="G669" i="5"/>
  <c r="G666" i="5"/>
  <c r="G877" i="5"/>
  <c r="G777" i="5"/>
  <c r="G779" i="5"/>
  <c r="G776" i="5"/>
  <c r="G778" i="5"/>
  <c r="G483" i="5"/>
  <c r="G482" i="5"/>
  <c r="G480" i="5"/>
  <c r="G484" i="5"/>
  <c r="G481" i="5"/>
  <c r="G35" i="5"/>
  <c r="G358" i="5"/>
  <c r="G475" i="5"/>
  <c r="G477" i="5"/>
  <c r="G479" i="5"/>
  <c r="G476" i="5"/>
  <c r="G478" i="5"/>
  <c r="G36" i="5"/>
  <c r="G362" i="5"/>
  <c r="G266" i="5"/>
  <c r="G336" i="5"/>
  <c r="G338" i="5"/>
  <c r="G337" i="5"/>
  <c r="G116" i="5"/>
  <c r="G549" i="5"/>
  <c r="G550" i="5"/>
  <c r="G551" i="5"/>
  <c r="G552" i="5"/>
  <c r="G554" i="5"/>
  <c r="G557" i="5"/>
  <c r="G555" i="5"/>
  <c r="G553" i="5"/>
  <c r="G556" i="5"/>
  <c r="G487" i="5"/>
  <c r="G486" i="5"/>
  <c r="G100" i="5"/>
  <c r="G312" i="5"/>
  <c r="G313" i="5"/>
  <c r="G250" i="5"/>
  <c r="G171" i="5"/>
  <c r="G199" i="5"/>
  <c r="G89" i="5"/>
  <c r="G90" i="5"/>
  <c r="G68" i="5"/>
  <c r="G76" i="5"/>
  <c r="G88" i="5"/>
  <c r="G87" i="5"/>
  <c r="C17" i="53"/>
  <c r="C34" i="53" s="1"/>
  <c r="C18" i="53"/>
  <c r="C35" i="53" s="1"/>
  <c r="C16" i="53"/>
  <c r="C33" i="53" s="1"/>
  <c r="D23" i="53"/>
  <c r="C8" i="53"/>
  <c r="C24" i="53" s="1"/>
  <c r="D28" i="53"/>
  <c r="D32" i="53"/>
  <c r="D26" i="53"/>
  <c r="D25" i="53"/>
  <c r="D27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C25" i="53" l="1"/>
  <c r="G737" i="5"/>
  <c r="G361" i="5"/>
  <c r="G732" i="5"/>
  <c r="G620" i="5"/>
  <c r="G622" i="5"/>
  <c r="G619" i="5"/>
  <c r="G617" i="5"/>
  <c r="G942" i="5"/>
  <c r="G621" i="5"/>
  <c r="G618" i="5"/>
  <c r="G944" i="5"/>
  <c r="G616" i="5"/>
  <c r="G943" i="5"/>
  <c r="G945" i="5"/>
  <c r="G841" i="5"/>
  <c r="G840" i="5"/>
  <c r="G842" i="5"/>
  <c r="G576" i="5"/>
  <c r="G862" i="5"/>
  <c r="G578" i="5"/>
  <c r="G577" i="5"/>
  <c r="G575" i="5"/>
  <c r="G363" i="5"/>
  <c r="G720" i="5"/>
  <c r="G345" i="5"/>
  <c r="G614" i="5"/>
  <c r="G892" i="5"/>
  <c r="G613" i="5"/>
  <c r="G893" i="5"/>
  <c r="G731" i="5"/>
  <c r="G730" i="5"/>
  <c r="G217" i="5"/>
  <c r="G694" i="5"/>
  <c r="G924" i="5"/>
  <c r="G4" i="5"/>
  <c r="G967" i="5"/>
  <c r="G966" i="5"/>
  <c r="G968" i="5"/>
  <c r="G782" i="5"/>
  <c r="G218" i="5"/>
  <c r="G676" i="5"/>
  <c r="G675" i="5"/>
  <c r="G905" i="5"/>
  <c r="G674" i="5"/>
  <c r="G904" i="5"/>
  <c r="G673" i="5"/>
  <c r="G906" i="5"/>
  <c r="G820" i="5"/>
  <c r="G819" i="5"/>
  <c r="G818" i="5"/>
  <c r="G821" i="5"/>
  <c r="G640" i="5"/>
  <c r="G939" i="5"/>
  <c r="G241" i="5"/>
  <c r="G628" i="5"/>
  <c r="G627" i="5"/>
  <c r="G629" i="5"/>
  <c r="G626" i="5"/>
  <c r="G946" i="5"/>
  <c r="G947" i="5"/>
  <c r="G932" i="5"/>
  <c r="G929" i="5"/>
  <c r="G664" i="5"/>
  <c r="G663" i="5"/>
  <c r="G931" i="5"/>
  <c r="G930" i="5"/>
  <c r="G783" i="5"/>
  <c r="G203" i="5"/>
  <c r="G691" i="5"/>
  <c r="G910" i="5"/>
  <c r="G690" i="5"/>
  <c r="G911" i="5"/>
  <c r="G844" i="5"/>
  <c r="G846" i="5"/>
  <c r="G843" i="5"/>
  <c r="G847" i="5"/>
  <c r="G845" i="5"/>
  <c r="G805" i="5"/>
  <c r="G752" i="5"/>
  <c r="G749" i="5"/>
  <c r="G748" i="5"/>
  <c r="G751" i="5"/>
  <c r="G750" i="5"/>
  <c r="G876" i="5"/>
  <c r="G875" i="5"/>
  <c r="G874" i="5"/>
  <c r="G636" i="5"/>
  <c r="G638" i="5"/>
  <c r="G635" i="5"/>
  <c r="G637" i="5"/>
  <c r="G639" i="5"/>
  <c r="G954" i="5"/>
  <c r="G953" i="5"/>
  <c r="G692" i="5"/>
  <c r="G900" i="5"/>
  <c r="G897" i="5"/>
  <c r="G902" i="5"/>
  <c r="G899" i="5"/>
  <c r="G896" i="5"/>
  <c r="G898" i="5"/>
  <c r="G901" i="5"/>
  <c r="G903" i="5"/>
  <c r="G969" i="5"/>
  <c r="G686" i="5"/>
  <c r="G688" i="5"/>
  <c r="G926" i="5"/>
  <c r="G689" i="5"/>
  <c r="G927" i="5"/>
  <c r="G687" i="5"/>
  <c r="G928" i="5"/>
  <c r="G925" i="5"/>
  <c r="G672" i="5"/>
  <c r="G950" i="5"/>
  <c r="G344" i="5"/>
  <c r="G733" i="5"/>
  <c r="G630" i="5"/>
  <c r="G634" i="5"/>
  <c r="G631" i="5"/>
  <c r="G633" i="5"/>
  <c r="G632" i="5"/>
  <c r="G936" i="5"/>
  <c r="G938" i="5"/>
  <c r="G937" i="5"/>
  <c r="G849" i="5"/>
  <c r="G848" i="5"/>
  <c r="G850" i="5"/>
  <c r="G791" i="5"/>
  <c r="G705" i="5"/>
  <c r="G827" i="5"/>
  <c r="G826" i="5"/>
  <c r="G770" i="5"/>
  <c r="G873" i="5"/>
  <c r="G571" i="5"/>
  <c r="G860" i="5"/>
  <c r="G458" i="5"/>
  <c r="G838" i="5"/>
  <c r="G839" i="5"/>
  <c r="G717" i="5"/>
  <c r="G974" i="5"/>
  <c r="G658" i="5"/>
  <c r="G655" i="5"/>
  <c r="G934" i="5"/>
  <c r="G657" i="5"/>
  <c r="G656" i="5"/>
  <c r="G933" i="5"/>
  <c r="G935" i="5"/>
  <c r="G644" i="5"/>
  <c r="G646" i="5"/>
  <c r="G643" i="5"/>
  <c r="G641" i="5"/>
  <c r="G648" i="5"/>
  <c r="G645" i="5"/>
  <c r="G647" i="5"/>
  <c r="G642" i="5"/>
  <c r="G649" i="5"/>
  <c r="G951" i="5"/>
  <c r="G952" i="5"/>
  <c r="G289" i="5"/>
  <c r="G804" i="5"/>
  <c r="G833" i="5"/>
  <c r="G832" i="5"/>
  <c r="G612" i="5"/>
  <c r="G606" i="5"/>
  <c r="G611" i="5"/>
  <c r="G608" i="5"/>
  <c r="G610" i="5"/>
  <c r="G607" i="5"/>
  <c r="G891" i="5"/>
  <c r="G609" i="5"/>
  <c r="G339" i="5"/>
  <c r="G970" i="5"/>
  <c r="G972" i="5"/>
  <c r="G971" i="5"/>
  <c r="G973" i="5"/>
  <c r="G723" i="5"/>
  <c r="G734" i="5"/>
  <c r="G603" i="5"/>
  <c r="G601" i="5"/>
  <c r="G886" i="5"/>
  <c r="G602" i="5"/>
  <c r="G195" i="5"/>
  <c r="G594" i="5"/>
  <c r="G593" i="5"/>
  <c r="G885" i="5"/>
  <c r="G962" i="5"/>
  <c r="G959" i="5"/>
  <c r="G964" i="5"/>
  <c r="G961" i="5"/>
  <c r="G965" i="5"/>
  <c r="G963" i="5"/>
  <c r="G960" i="5"/>
  <c r="G837" i="5"/>
  <c r="G815" i="5"/>
  <c r="G684" i="5"/>
  <c r="G683" i="5"/>
  <c r="G913" i="5"/>
  <c r="G915" i="5"/>
  <c r="G685" i="5"/>
  <c r="G682" i="5"/>
  <c r="G912" i="5"/>
  <c r="G914" i="5"/>
  <c r="G764" i="5"/>
  <c r="G766" i="5"/>
  <c r="G768" i="5"/>
  <c r="G767" i="5"/>
  <c r="G765" i="5"/>
  <c r="G678" i="5"/>
  <c r="G679" i="5"/>
  <c r="G921" i="5"/>
  <c r="G681" i="5"/>
  <c r="G918" i="5"/>
  <c r="G920" i="5"/>
  <c r="G922" i="5"/>
  <c r="G917" i="5"/>
  <c r="G919" i="5"/>
  <c r="G680" i="5"/>
  <c r="G923" i="5"/>
  <c r="G871" i="5"/>
  <c r="G742" i="5"/>
  <c r="G741" i="5"/>
  <c r="G879" i="5"/>
  <c r="G399" i="5"/>
  <c r="G814" i="5"/>
  <c r="G728" i="5"/>
  <c r="G727" i="5"/>
  <c r="G726" i="5"/>
  <c r="G729" i="5"/>
  <c r="G724" i="5"/>
  <c r="G725" i="5"/>
  <c r="G758" i="5"/>
  <c r="G757" i="5"/>
  <c r="G760" i="5"/>
  <c r="G756" i="5"/>
  <c r="G759" i="5"/>
  <c r="G383" i="5"/>
  <c r="G763" i="5"/>
  <c r="G660" i="5"/>
  <c r="G662" i="5"/>
  <c r="G659" i="5"/>
  <c r="G941" i="5"/>
  <c r="G661" i="5"/>
  <c r="G828" i="5"/>
  <c r="G830" i="5"/>
  <c r="G829" i="5"/>
  <c r="G245" i="5"/>
  <c r="G652" i="5"/>
  <c r="G651" i="5"/>
  <c r="G650" i="5"/>
  <c r="G957" i="5"/>
  <c r="G588" i="5"/>
  <c r="G590" i="5"/>
  <c r="G589" i="5"/>
  <c r="G884" i="5"/>
  <c r="G591" i="5"/>
  <c r="G881" i="5"/>
  <c r="G883" i="5"/>
  <c r="G592" i="5"/>
  <c r="G882" i="5"/>
  <c r="G812" i="5"/>
  <c r="G695" i="5"/>
  <c r="G813" i="5"/>
  <c r="G761" i="5"/>
  <c r="G762" i="5"/>
  <c r="G364" i="5"/>
  <c r="G721" i="5"/>
  <c r="G722" i="5"/>
  <c r="G735" i="5"/>
  <c r="G708" i="5"/>
  <c r="G709" i="5"/>
  <c r="G710" i="5"/>
  <c r="G711" i="5"/>
  <c r="G852" i="5"/>
  <c r="G857" i="5"/>
  <c r="G854" i="5"/>
  <c r="G851" i="5"/>
  <c r="G856" i="5"/>
  <c r="G858" i="5"/>
  <c r="G855" i="5"/>
  <c r="G853" i="5"/>
  <c r="G739" i="5"/>
  <c r="G738" i="5"/>
  <c r="G740" i="5"/>
  <c r="G654" i="5"/>
  <c r="G653" i="5"/>
  <c r="G956" i="5"/>
  <c r="G955" i="5"/>
  <c r="G908" i="5"/>
  <c r="G907" i="5"/>
  <c r="G677" i="5"/>
  <c r="G909" i="5"/>
  <c r="G880" i="5"/>
  <c r="G403" i="5"/>
  <c r="G817" i="5"/>
  <c r="G816" i="5"/>
  <c r="G408" i="5"/>
  <c r="G822" i="5"/>
  <c r="G824" i="5"/>
  <c r="G823" i="5"/>
  <c r="G831" i="5"/>
  <c r="G803" i="5"/>
  <c r="G802" i="5"/>
  <c r="G699" i="5"/>
  <c r="G698" i="5"/>
  <c r="G701" i="5"/>
  <c r="G745" i="5"/>
  <c r="G700" i="5"/>
  <c r="G696" i="5"/>
  <c r="G697" i="5"/>
  <c r="G596" i="5"/>
  <c r="G595" i="5"/>
  <c r="G887" i="5"/>
  <c r="G597" i="5"/>
  <c r="G772" i="5"/>
  <c r="G771" i="5"/>
  <c r="G975" i="5"/>
  <c r="G940" i="5"/>
  <c r="G624" i="5"/>
  <c r="G625" i="5"/>
  <c r="G623" i="5"/>
  <c r="G586" i="5"/>
  <c r="G859" i="5"/>
  <c r="G200" i="5"/>
  <c r="G604" i="5"/>
  <c r="G605" i="5"/>
  <c r="G890" i="5"/>
  <c r="G670" i="5"/>
  <c r="G746" i="5"/>
  <c r="G747" i="5"/>
  <c r="G702" i="5"/>
  <c r="G825" i="5"/>
  <c r="G704" i="5"/>
  <c r="G712" i="5"/>
  <c r="G713" i="5"/>
  <c r="G714" i="5"/>
  <c r="G755" i="5"/>
  <c r="G754" i="5"/>
  <c r="G753" i="5"/>
  <c r="G572" i="5"/>
  <c r="G574" i="5"/>
  <c r="G573" i="5"/>
  <c r="G861" i="5"/>
  <c r="G744" i="5"/>
  <c r="G743" i="5"/>
  <c r="G878" i="5"/>
  <c r="G598" i="5"/>
  <c r="G889" i="5"/>
  <c r="G600" i="5"/>
  <c r="G888" i="5"/>
  <c r="G599" i="5"/>
  <c r="G587" i="5"/>
  <c r="G865" i="5"/>
  <c r="G867" i="5"/>
  <c r="G864" i="5"/>
  <c r="G866" i="5"/>
  <c r="G809" i="5"/>
  <c r="G806" i="5"/>
  <c r="G811" i="5"/>
  <c r="G808" i="5"/>
  <c r="G810" i="5"/>
  <c r="G807" i="5"/>
  <c r="G360" i="5"/>
  <c r="G359" i="5"/>
  <c r="G459" i="5"/>
  <c r="G464" i="5"/>
  <c r="G466" i="5"/>
  <c r="G461" i="5"/>
  <c r="G463" i="5"/>
  <c r="G460" i="5"/>
  <c r="G465" i="5"/>
  <c r="G462" i="5"/>
  <c r="G342" i="5"/>
  <c r="G343" i="5"/>
  <c r="G355" i="5"/>
  <c r="G354" i="5"/>
  <c r="G447" i="5"/>
  <c r="G448" i="5"/>
  <c r="G450" i="5"/>
  <c r="G449" i="5"/>
  <c r="G446" i="5"/>
  <c r="G558" i="5"/>
  <c r="G559" i="5"/>
  <c r="G560" i="5"/>
  <c r="G70" i="5"/>
  <c r="G499" i="5"/>
  <c r="G500" i="5"/>
  <c r="G496" i="5"/>
  <c r="G498" i="5"/>
  <c r="G495" i="5"/>
  <c r="G503" i="5"/>
  <c r="G497" i="5"/>
  <c r="G501" i="5"/>
  <c r="G502" i="5"/>
  <c r="G520" i="5"/>
  <c r="G519" i="5"/>
  <c r="G522" i="5"/>
  <c r="G521" i="5"/>
  <c r="G518" i="5"/>
  <c r="G366" i="5"/>
  <c r="G365" i="5"/>
  <c r="G367" i="5"/>
  <c r="G531" i="5"/>
  <c r="G530" i="5"/>
  <c r="G529" i="5"/>
  <c r="G370" i="5"/>
  <c r="G368" i="5"/>
  <c r="G369" i="5"/>
  <c r="G411" i="5"/>
  <c r="G419" i="5"/>
  <c r="G410" i="5"/>
  <c r="G412" i="5"/>
  <c r="G409" i="5"/>
  <c r="G414" i="5"/>
  <c r="G416" i="5"/>
  <c r="G420" i="5"/>
  <c r="G417" i="5"/>
  <c r="G422" i="5"/>
  <c r="G413" i="5"/>
  <c r="G421" i="5"/>
  <c r="G418" i="5"/>
  <c r="G415" i="5"/>
  <c r="G347" i="5"/>
  <c r="G346" i="5"/>
  <c r="G348" i="5"/>
  <c r="G435" i="5"/>
  <c r="G439" i="5"/>
  <c r="G440" i="5"/>
  <c r="G437" i="5"/>
  <c r="G438" i="5"/>
  <c r="G436" i="5"/>
  <c r="G381" i="5"/>
  <c r="G382" i="5"/>
  <c r="G570" i="5"/>
  <c r="G568" i="5"/>
  <c r="G564" i="5"/>
  <c r="G561" i="5"/>
  <c r="G562" i="5"/>
  <c r="G563" i="5"/>
  <c r="G567" i="5"/>
  <c r="G565" i="5"/>
  <c r="G566" i="5"/>
  <c r="G569" i="5"/>
  <c r="G456" i="5"/>
  <c r="G457" i="5"/>
  <c r="G454" i="5"/>
  <c r="G455" i="5"/>
  <c r="G467" i="5"/>
  <c r="G469" i="5"/>
  <c r="G472" i="5"/>
  <c r="G474" i="5"/>
  <c r="G471" i="5"/>
  <c r="G473" i="5"/>
  <c r="G470" i="5"/>
  <c r="G468" i="5"/>
  <c r="G341" i="5"/>
  <c r="G340" i="5"/>
  <c r="G451" i="5"/>
  <c r="G453" i="5"/>
  <c r="G452" i="5"/>
  <c r="G371" i="5"/>
  <c r="G372" i="5"/>
  <c r="G397" i="5"/>
  <c r="G398" i="5"/>
  <c r="G387" i="5"/>
  <c r="G388" i="5"/>
  <c r="G389" i="5"/>
  <c r="G390" i="5"/>
  <c r="G375" i="5"/>
  <c r="G374" i="5"/>
  <c r="G373" i="5"/>
  <c r="G528" i="5"/>
  <c r="G525" i="5"/>
  <c r="G527" i="5"/>
  <c r="G524" i="5"/>
  <c r="G526" i="5"/>
  <c r="G357" i="5"/>
  <c r="G356" i="5"/>
  <c r="G491" i="5"/>
  <c r="G488" i="5"/>
  <c r="G490" i="5"/>
  <c r="G489" i="5"/>
  <c r="G492" i="5"/>
  <c r="G432" i="5"/>
  <c r="G433" i="5"/>
  <c r="G434" i="5"/>
  <c r="G507" i="5"/>
  <c r="G509" i="5"/>
  <c r="G506" i="5"/>
  <c r="G504" i="5"/>
  <c r="G505" i="5"/>
  <c r="G510" i="5"/>
  <c r="G508" i="5"/>
  <c r="G443" i="5"/>
  <c r="G442" i="5"/>
  <c r="G441" i="5"/>
  <c r="G445" i="5"/>
  <c r="G444" i="5"/>
  <c r="G548" i="5"/>
  <c r="G542" i="5"/>
  <c r="G547" i="5"/>
  <c r="G543" i="5"/>
  <c r="G544" i="5"/>
  <c r="G546" i="5"/>
  <c r="G545" i="5"/>
  <c r="G117" i="5"/>
  <c r="G523" i="5"/>
  <c r="G121" i="5"/>
  <c r="G402" i="5"/>
  <c r="G118" i="5"/>
  <c r="G401" i="5"/>
  <c r="G400" i="5"/>
  <c r="G395" i="5"/>
  <c r="G391" i="5"/>
  <c r="G393" i="5"/>
  <c r="G392" i="5"/>
  <c r="G394" i="5"/>
  <c r="G396" i="5"/>
  <c r="G404" i="5"/>
  <c r="G405" i="5"/>
  <c r="G407" i="5"/>
  <c r="G406" i="5"/>
  <c r="G386" i="5"/>
  <c r="G384" i="5"/>
  <c r="G385" i="5"/>
  <c r="G515" i="5"/>
  <c r="G511" i="5"/>
  <c r="G516" i="5"/>
  <c r="G512" i="5"/>
  <c r="G514" i="5"/>
  <c r="G513" i="5"/>
  <c r="G379" i="5"/>
  <c r="G376" i="5"/>
  <c r="G380" i="5"/>
  <c r="G378" i="5"/>
  <c r="G377" i="5"/>
  <c r="G12" i="5"/>
  <c r="G274" i="5"/>
  <c r="G273" i="5"/>
  <c r="G275" i="5"/>
  <c r="G253" i="5"/>
  <c r="G101" i="5"/>
  <c r="G307" i="5"/>
  <c r="G309" i="5"/>
  <c r="G308" i="5"/>
  <c r="G311" i="5"/>
  <c r="G310" i="5"/>
  <c r="G259" i="5"/>
  <c r="G258" i="5"/>
  <c r="G287" i="5"/>
  <c r="G286" i="5"/>
  <c r="G99" i="5"/>
  <c r="G305" i="5"/>
  <c r="G306" i="5"/>
  <c r="G2" i="5"/>
  <c r="G288" i="5"/>
  <c r="G315" i="5"/>
  <c r="G314" i="5"/>
  <c r="G320" i="5"/>
  <c r="G317" i="5"/>
  <c r="G319" i="5"/>
  <c r="G316" i="5"/>
  <c r="G267" i="5"/>
  <c r="G318" i="5"/>
  <c r="G272" i="5"/>
  <c r="G271" i="5"/>
  <c r="G270" i="5"/>
  <c r="G299" i="5"/>
  <c r="G296" i="5"/>
  <c r="G297" i="5"/>
  <c r="G298" i="5"/>
  <c r="G247" i="5"/>
  <c r="G246" i="5"/>
  <c r="G328" i="5"/>
  <c r="G265" i="5"/>
  <c r="G327" i="5"/>
  <c r="G248" i="5"/>
  <c r="G269" i="5"/>
  <c r="G268" i="5"/>
  <c r="G252" i="5"/>
  <c r="G251" i="5"/>
  <c r="G98" i="5"/>
  <c r="G291" i="5"/>
  <c r="G290" i="5"/>
  <c r="G292" i="5"/>
  <c r="G261" i="5"/>
  <c r="G323" i="5"/>
  <c r="G263" i="5"/>
  <c r="G325" i="5"/>
  <c r="G322" i="5"/>
  <c r="G321" i="5"/>
  <c r="G262" i="5"/>
  <c r="G324" i="5"/>
  <c r="G264" i="5"/>
  <c r="G326" i="5"/>
  <c r="G260" i="5"/>
  <c r="G331" i="5"/>
  <c r="G330" i="5"/>
  <c r="G255" i="5"/>
  <c r="G332" i="5"/>
  <c r="G257" i="5"/>
  <c r="G335" i="5"/>
  <c r="G254" i="5"/>
  <c r="G256" i="5"/>
  <c r="G334" i="5"/>
  <c r="G333" i="5"/>
  <c r="G329" i="5"/>
  <c r="G223" i="5"/>
  <c r="G222" i="5"/>
  <c r="G225" i="5"/>
  <c r="G224" i="5"/>
  <c r="G234" i="5"/>
  <c r="G233" i="5"/>
  <c r="G235" i="5"/>
  <c r="G232" i="5"/>
  <c r="G242" i="5"/>
  <c r="G244" i="5"/>
  <c r="G243" i="5"/>
  <c r="G226" i="5"/>
  <c r="G228" i="5"/>
  <c r="G229" i="5"/>
  <c r="G227" i="5"/>
  <c r="G231" i="5"/>
  <c r="G237" i="5"/>
  <c r="G239" i="5"/>
  <c r="G236" i="5"/>
  <c r="G238" i="5"/>
  <c r="G240" i="5"/>
  <c r="G230" i="5"/>
  <c r="G213" i="5"/>
  <c r="G214" i="5"/>
  <c r="G120" i="5"/>
  <c r="G119" i="5"/>
  <c r="G126" i="5"/>
  <c r="G125" i="5"/>
  <c r="G127" i="5"/>
  <c r="G208" i="5"/>
  <c r="G207" i="5"/>
  <c r="G209" i="5"/>
  <c r="G149" i="5"/>
  <c r="G151" i="5"/>
  <c r="G150" i="5"/>
  <c r="G152" i="5"/>
  <c r="G169" i="5"/>
  <c r="G168" i="5"/>
  <c r="G170" i="5"/>
  <c r="G202" i="5"/>
  <c r="G201" i="5"/>
  <c r="G177" i="5"/>
  <c r="G176" i="5"/>
  <c r="G175" i="5"/>
  <c r="G157" i="5"/>
  <c r="G194" i="5"/>
  <c r="G191" i="5"/>
  <c r="G193" i="5"/>
  <c r="G192" i="5"/>
  <c r="G183" i="5"/>
  <c r="G185" i="5"/>
  <c r="G182" i="5"/>
  <c r="G184" i="5"/>
  <c r="G154" i="5"/>
  <c r="G155" i="5"/>
  <c r="G153" i="5"/>
  <c r="G156" i="5"/>
  <c r="G216" i="5"/>
  <c r="G215" i="5"/>
  <c r="G107" i="5"/>
  <c r="G106" i="5"/>
  <c r="G103" i="5"/>
  <c r="G104" i="5"/>
  <c r="G133" i="5"/>
  <c r="G146" i="5"/>
  <c r="G148" i="5"/>
  <c r="G145" i="5"/>
  <c r="G147" i="5"/>
  <c r="G144" i="5"/>
  <c r="G198" i="5"/>
  <c r="G197" i="5"/>
  <c r="G134" i="5"/>
  <c r="G135" i="5"/>
  <c r="G211" i="5"/>
  <c r="G210" i="5"/>
  <c r="G212" i="5"/>
  <c r="G114" i="5"/>
  <c r="G115" i="5"/>
  <c r="G113" i="5"/>
  <c r="G123" i="5"/>
  <c r="G122" i="5"/>
  <c r="G124" i="5"/>
  <c r="G128" i="5"/>
  <c r="G129" i="5"/>
  <c r="G130" i="5"/>
  <c r="G140" i="5"/>
  <c r="G143" i="5"/>
  <c r="G141" i="5"/>
  <c r="G142" i="5"/>
  <c r="G190" i="5"/>
  <c r="G189" i="5"/>
  <c r="G181" i="5"/>
  <c r="G111" i="5"/>
  <c r="G110" i="5"/>
  <c r="G166" i="5"/>
  <c r="G163" i="5"/>
  <c r="G165" i="5"/>
  <c r="G167" i="5"/>
  <c r="G162" i="5"/>
  <c r="G164" i="5"/>
  <c r="G219" i="5"/>
  <c r="G221" i="5"/>
  <c r="G220" i="5"/>
  <c r="G131" i="5"/>
  <c r="G132" i="5"/>
  <c r="G174" i="5"/>
  <c r="G108" i="5"/>
  <c r="G109" i="5"/>
  <c r="G188" i="5"/>
  <c r="G187" i="5"/>
  <c r="G186" i="5"/>
  <c r="G173" i="5"/>
  <c r="G172" i="5"/>
  <c r="G137" i="5"/>
  <c r="G136" i="5"/>
  <c r="G139" i="5"/>
  <c r="G138" i="5"/>
  <c r="G180" i="5"/>
  <c r="G196" i="5"/>
  <c r="G23" i="5"/>
  <c r="G24" i="5"/>
  <c r="G46" i="5"/>
  <c r="G45" i="5"/>
  <c r="G13" i="5"/>
  <c r="G14" i="5"/>
  <c r="G9" i="5"/>
  <c r="G11" i="5"/>
  <c r="G10" i="5"/>
  <c r="G43" i="5"/>
  <c r="G42" i="5"/>
  <c r="G44" i="5"/>
  <c r="G57" i="5"/>
  <c r="G59" i="5"/>
  <c r="G62" i="5"/>
  <c r="G60" i="5"/>
  <c r="G64" i="5"/>
  <c r="G58" i="5"/>
  <c r="G61" i="5"/>
  <c r="G63" i="5"/>
  <c r="G67" i="5"/>
  <c r="G17" i="5"/>
  <c r="G16" i="5"/>
  <c r="G22" i="5"/>
  <c r="G26" i="5"/>
  <c r="G25" i="5"/>
  <c r="G75" i="5"/>
  <c r="G71" i="5"/>
  <c r="G74" i="5"/>
  <c r="G72" i="5"/>
  <c r="G73" i="5"/>
  <c r="G69" i="5"/>
  <c r="G96" i="5"/>
  <c r="G97" i="5"/>
  <c r="G54" i="5"/>
  <c r="G56" i="5"/>
  <c r="G53" i="5"/>
  <c r="G55" i="5"/>
  <c r="G65" i="5"/>
  <c r="G40" i="5"/>
  <c r="G91" i="5"/>
  <c r="G93" i="5"/>
  <c r="G92" i="5"/>
  <c r="G7" i="5"/>
  <c r="G8" i="5"/>
  <c r="G66" i="5"/>
  <c r="G38" i="5"/>
  <c r="G80" i="5"/>
  <c r="G82" i="5"/>
  <c r="G79" i="5"/>
  <c r="G81" i="5"/>
  <c r="G41" i="5"/>
  <c r="G29" i="5"/>
  <c r="G31" i="5"/>
  <c r="G30" i="5"/>
  <c r="G102" i="5"/>
  <c r="G34" i="5"/>
  <c r="G94" i="5"/>
  <c r="G37" i="5"/>
  <c r="G27" i="5"/>
  <c r="G28" i="5"/>
  <c r="G77" i="5"/>
  <c r="G78" i="5"/>
  <c r="G48" i="5"/>
  <c r="G49" i="5"/>
  <c r="G47" i="5"/>
  <c r="G33" i="5"/>
  <c r="G32" i="5"/>
  <c r="G50" i="5"/>
  <c r="G52" i="5"/>
  <c r="G51" i="5"/>
  <c r="G3" i="5"/>
  <c r="L11" i="52"/>
  <c r="L5" i="52" l="1"/>
  <c r="D24" i="53"/>
  <c r="A976" i="5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1" i="5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B976" i="5"/>
  <c r="B977" i="5" s="1"/>
  <c r="B978" i="5" s="1"/>
  <c r="B979" i="5" s="1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B999" i="5" s="1"/>
  <c r="B1000" i="5" s="1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B1115" i="5" s="1"/>
  <c r="B1116" i="5" s="1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B1235" i="5" s="1"/>
  <c r="B1236" i="5" s="1"/>
  <c r="B1237" i="5" s="1"/>
  <c r="B1238" i="5" s="1"/>
  <c r="B1239" i="5" s="1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B1396" i="5" s="1"/>
  <c r="B1397" i="5" s="1"/>
  <c r="B1398" i="5" s="1"/>
  <c r="B1399" i="5" s="1"/>
  <c r="B1400" i="5" s="1"/>
  <c r="B1401" i="5" s="1"/>
  <c r="B1402" i="5" s="1"/>
  <c r="B1403" i="5" s="1"/>
  <c r="B1404" i="5" s="1"/>
  <c r="B1405" i="5" s="1"/>
  <c r="B1406" i="5" s="1"/>
  <c r="B1407" i="5" s="1"/>
  <c r="B1408" i="5" s="1"/>
  <c r="B1409" i="5" s="1"/>
  <c r="B1410" i="5" s="1"/>
  <c r="B1411" i="5" s="1"/>
  <c r="B1412" i="5" s="1"/>
  <c r="B1413" i="5" s="1"/>
  <c r="B1414" i="5" s="1"/>
  <c r="B1415" i="5" s="1"/>
  <c r="B1416" i="5" s="1"/>
  <c r="B1417" i="5" s="1"/>
  <c r="B1418" i="5" s="1"/>
  <c r="B1419" i="5" s="1"/>
  <c r="B1420" i="5" s="1"/>
  <c r="B1421" i="5" s="1"/>
  <c r="B1422" i="5" s="1"/>
  <c r="B1423" i="5" s="1"/>
  <c r="B1424" i="5" s="1"/>
  <c r="B1425" i="5" s="1"/>
  <c r="B1426" i="5" s="1"/>
  <c r="B1427" i="5" s="1"/>
  <c r="B1428" i="5" s="1"/>
  <c r="B1429" i="5" s="1"/>
  <c r="B1430" i="5" s="1"/>
  <c r="B1431" i="5" s="1"/>
  <c r="B1432" i="5" s="1"/>
  <c r="B1433" i="5" s="1"/>
  <c r="B1434" i="5" s="1"/>
  <c r="B1435" i="5" s="1"/>
  <c r="B1436" i="5" s="1"/>
  <c r="B1437" i="5" s="1"/>
  <c r="B1438" i="5" s="1"/>
  <c r="B1439" i="5" s="1"/>
  <c r="B1440" i="5" s="1"/>
  <c r="B1441" i="5" s="1"/>
  <c r="B1442" i="5" s="1"/>
  <c r="B1443" i="5" s="1"/>
  <c r="B1444" i="5" s="1"/>
  <c r="B1445" i="5" s="1"/>
  <c r="B1446" i="5" s="1"/>
  <c r="B1447" i="5" s="1"/>
  <c r="B1448" i="5" s="1"/>
  <c r="B1449" i="5" s="1"/>
  <c r="B1450" i="5" s="1"/>
  <c r="B1451" i="5" s="1"/>
  <c r="B1452" i="5" s="1"/>
  <c r="B1453" i="5" s="1"/>
  <c r="B1454" i="5" s="1"/>
  <c r="B1455" i="5" s="1"/>
  <c r="B1456" i="5" s="1"/>
  <c r="B1457" i="5" s="1"/>
  <c r="B1458" i="5" s="1"/>
  <c r="B1459" i="5" s="1"/>
  <c r="B1460" i="5" s="1"/>
  <c r="B1461" i="5" s="1"/>
  <c r="B1462" i="5" s="1"/>
  <c r="B1463" i="5" s="1"/>
  <c r="B1464" i="5" s="1"/>
  <c r="B1465" i="5" s="1"/>
  <c r="B1466" i="5" s="1"/>
  <c r="B1467" i="5" s="1"/>
  <c r="B1468" i="5" s="1"/>
  <c r="B1469" i="5" s="1"/>
  <c r="B1470" i="5" s="1"/>
  <c r="B1471" i="5" s="1"/>
  <c r="B1472" i="5" s="1"/>
  <c r="B1473" i="5" s="1"/>
  <c r="B1474" i="5" s="1"/>
  <c r="B1475" i="5" s="1"/>
  <c r="B1476" i="5" s="1"/>
  <c r="B1477" i="5" s="1"/>
  <c r="B1478" i="5" s="1"/>
  <c r="B1479" i="5" s="1"/>
  <c r="B1480" i="5" s="1"/>
  <c r="B1481" i="5" s="1"/>
  <c r="B1482" i="5" s="1"/>
  <c r="B1483" i="5" s="1"/>
  <c r="B1484" i="5" s="1"/>
  <c r="B1485" i="5" s="1"/>
  <c r="B1486" i="5" s="1"/>
  <c r="B1487" i="5" s="1"/>
  <c r="B1488" i="5" s="1"/>
  <c r="B1489" i="5" s="1"/>
  <c r="B1490" i="5" s="1"/>
  <c r="B1491" i="5" s="1"/>
  <c r="B1492" i="5" s="1"/>
  <c r="B1493" i="5" s="1"/>
  <c r="B1494" i="5" s="1"/>
  <c r="B1495" i="5" s="1"/>
  <c r="B1496" i="5" s="1"/>
  <c r="B1497" i="5" s="1"/>
  <c r="B1498" i="5" s="1"/>
  <c r="B1499" i="5" s="1"/>
  <c r="B1500" i="5" s="1"/>
  <c r="B1501" i="5" s="1"/>
  <c r="B1502" i="5" s="1"/>
  <c r="B1503" i="5" s="1"/>
  <c r="B1504" i="5" s="1"/>
  <c r="B1505" i="5" s="1"/>
  <c r="B1506" i="5" s="1"/>
  <c r="B1507" i="5" s="1"/>
  <c r="B1508" i="5" s="1"/>
  <c r="B1509" i="5" s="1"/>
  <c r="B1510" i="5" s="1"/>
  <c r="B1511" i="5" s="1"/>
  <c r="B1512" i="5" s="1"/>
  <c r="B1513" i="5" s="1"/>
  <c r="B1514" i="5" s="1"/>
  <c r="B1515" i="5" s="1"/>
  <c r="B1516" i="5" s="1"/>
  <c r="B1517" i="5" s="1"/>
  <c r="B1518" i="5" s="1"/>
  <c r="B1519" i="5" s="1"/>
  <c r="B1520" i="5" s="1"/>
  <c r="B1521" i="5" s="1"/>
  <c r="B1522" i="5" s="1"/>
  <c r="B1523" i="5" s="1"/>
  <c r="B1524" i="5" s="1"/>
  <c r="B1525" i="5" s="1"/>
  <c r="B1526" i="5" s="1"/>
  <c r="B1527" i="5" s="1"/>
  <c r="B1528" i="5" s="1"/>
  <c r="B1529" i="5" s="1"/>
  <c r="B1530" i="5" s="1"/>
  <c r="B1531" i="5" s="1"/>
  <c r="B1532" i="5" s="1"/>
  <c r="B1533" i="5" s="1"/>
  <c r="B1534" i="5" s="1"/>
  <c r="B1535" i="5" s="1"/>
  <c r="B1536" i="5" s="1"/>
  <c r="B1537" i="5" s="1"/>
  <c r="B1538" i="5" s="1"/>
  <c r="B1539" i="5" s="1"/>
  <c r="B1540" i="5" s="1"/>
  <c r="B1541" i="5" s="1"/>
  <c r="B1542" i="5" s="1"/>
  <c r="B1543" i="5" s="1"/>
  <c r="B1544" i="5" s="1"/>
  <c r="B1545" i="5" s="1"/>
  <c r="B1546" i="5" s="1"/>
  <c r="B1547" i="5" s="1"/>
  <c r="B1548" i="5" s="1"/>
  <c r="B1549" i="5" s="1"/>
  <c r="B1550" i="5" s="1"/>
  <c r="B1551" i="5" s="1"/>
  <c r="B1552" i="5" s="1"/>
  <c r="B1553" i="5" s="1"/>
  <c r="B1554" i="5" s="1"/>
  <c r="B1555" i="5" s="1"/>
  <c r="B1556" i="5" s="1"/>
  <c r="B1557" i="5" s="1"/>
  <c r="B1558" i="5" s="1"/>
  <c r="B1559" i="5" s="1"/>
  <c r="B1560" i="5" s="1"/>
  <c r="B1561" i="5" s="1"/>
  <c r="B1562" i="5" s="1"/>
  <c r="B1563" i="5" s="1"/>
  <c r="B1564" i="5" s="1"/>
  <c r="B1565" i="5" s="1"/>
  <c r="B1566" i="5" s="1"/>
  <c r="B1567" i="5" s="1"/>
  <c r="B1568" i="5" s="1"/>
  <c r="B1569" i="5" s="1"/>
  <c r="B1570" i="5" s="1"/>
  <c r="B1571" i="5" s="1"/>
  <c r="B1572" i="5" s="1"/>
  <c r="B1573" i="5" s="1"/>
  <c r="B1574" i="5" s="1"/>
  <c r="B1575" i="5" s="1"/>
  <c r="B1576" i="5" s="1"/>
  <c r="B1577" i="5" s="1"/>
  <c r="B1578" i="5" s="1"/>
  <c r="B1579" i="5" s="1"/>
  <c r="B1580" i="5" s="1"/>
  <c r="B1581" i="5" s="1"/>
  <c r="B1582" i="5" s="1"/>
  <c r="B1583" i="5" s="1"/>
  <c r="B1584" i="5" s="1"/>
  <c r="B1585" i="5" s="1"/>
  <c r="B1586" i="5" s="1"/>
  <c r="B1587" i="5" s="1"/>
  <c r="B1588" i="5" s="1"/>
  <c r="B1589" i="5" s="1"/>
  <c r="B1590" i="5" s="1"/>
  <c r="B1591" i="5" s="1"/>
  <c r="B1592" i="5" s="1"/>
  <c r="B1593" i="5" s="1"/>
  <c r="B1594" i="5" s="1"/>
  <c r="B1595" i="5" s="1"/>
  <c r="B1596" i="5" s="1"/>
  <c r="B1597" i="5" s="1"/>
  <c r="B1598" i="5" s="1"/>
  <c r="B1599" i="5" s="1"/>
  <c r="B1600" i="5" s="1"/>
  <c r="B1601" i="5" s="1"/>
  <c r="B1602" i="5" s="1"/>
  <c r="B1603" i="5" s="1"/>
  <c r="B1604" i="5" s="1"/>
  <c r="B1605" i="5" s="1"/>
  <c r="B1606" i="5" s="1"/>
  <c r="B1607" i="5" s="1"/>
  <c r="B1608" i="5" s="1"/>
  <c r="B1609" i="5" s="1"/>
  <c r="B1610" i="5" s="1"/>
  <c r="B1611" i="5" s="1"/>
  <c r="B1612" i="5" s="1"/>
  <c r="B1613" i="5" s="1"/>
  <c r="B1614" i="5" s="1"/>
  <c r="B1615" i="5" s="1"/>
  <c r="B1616" i="5" s="1"/>
  <c r="B1617" i="5" s="1"/>
  <c r="B1618" i="5" s="1"/>
  <c r="B1619" i="5" s="1"/>
  <c r="B1620" i="5" s="1"/>
  <c r="B1621" i="5" s="1"/>
  <c r="B1622" i="5" s="1"/>
  <c r="B1623" i="5" s="1"/>
  <c r="B1624" i="5" s="1"/>
  <c r="B1625" i="5" s="1"/>
  <c r="B1626" i="5" s="1"/>
  <c r="B1627" i="5" s="1"/>
  <c r="B1628" i="5" s="1"/>
  <c r="B1629" i="5" s="1"/>
  <c r="B1631" i="5"/>
  <c r="B1632" i="5" s="1"/>
  <c r="B1633" i="5" s="1"/>
  <c r="B1634" i="5" s="1"/>
  <c r="B1635" i="5" s="1"/>
  <c r="B1636" i="5" s="1"/>
  <c r="B1637" i="5" s="1"/>
  <c r="B1638" i="5" s="1"/>
  <c r="B1639" i="5" s="1"/>
  <c r="B1640" i="5" s="1"/>
  <c r="B1641" i="5" s="1"/>
  <c r="B1642" i="5" s="1"/>
  <c r="B1643" i="5" s="1"/>
  <c r="B1644" i="5" s="1"/>
  <c r="B1645" i="5" s="1"/>
  <c r="B1646" i="5" s="1"/>
  <c r="B1647" i="5" s="1"/>
  <c r="B1648" i="5" s="1"/>
  <c r="B1649" i="5" s="1"/>
  <c r="B1650" i="5" s="1"/>
  <c r="B1651" i="5" s="1"/>
  <c r="B1652" i="5" s="1"/>
  <c r="B1653" i="5" s="1"/>
  <c r="B1654" i="5" s="1"/>
  <c r="B1655" i="5" s="1"/>
  <c r="B1656" i="5" s="1"/>
  <c r="B1657" i="5" s="1"/>
  <c r="B1658" i="5" s="1"/>
  <c r="B1659" i="5" s="1"/>
  <c r="B1660" i="5" s="1"/>
  <c r="B1661" i="5" s="1"/>
  <c r="B1662" i="5" s="1"/>
  <c r="B1663" i="5" s="1"/>
  <c r="B1664" i="5" s="1"/>
  <c r="B1665" i="5" s="1"/>
  <c r="B1666" i="5" s="1"/>
  <c r="B1667" i="5" s="1"/>
  <c r="B1668" i="5" s="1"/>
  <c r="B1669" i="5" s="1"/>
  <c r="B1670" i="5" s="1"/>
  <c r="B1671" i="5" s="1"/>
  <c r="B1672" i="5" s="1"/>
  <c r="B1673" i="5" s="1"/>
  <c r="B1674" i="5" s="1"/>
  <c r="B1675" i="5" s="1"/>
  <c r="B1676" i="5" s="1"/>
  <c r="B1677" i="5" s="1"/>
  <c r="B1678" i="5" s="1"/>
  <c r="B1679" i="5" s="1"/>
  <c r="B1680" i="5" s="1"/>
  <c r="B1681" i="5" s="1"/>
  <c r="B1682" i="5" s="1"/>
  <c r="B1683" i="5" s="1"/>
  <c r="B1684" i="5" s="1"/>
  <c r="B1685" i="5" s="1"/>
  <c r="B1686" i="5" s="1"/>
  <c r="B1687" i="5" s="1"/>
  <c r="B1688" i="5" s="1"/>
  <c r="B1689" i="5" s="1"/>
  <c r="B1690" i="5" s="1"/>
  <c r="B1691" i="5" s="1"/>
  <c r="B1692" i="5" s="1"/>
  <c r="B1693" i="5" s="1"/>
  <c r="B1694" i="5" s="1"/>
  <c r="B1695" i="5" s="1"/>
  <c r="B1696" i="5" s="1"/>
  <c r="B1697" i="5" s="1"/>
  <c r="B1698" i="5" s="1"/>
  <c r="B1699" i="5" s="1"/>
  <c r="B1700" i="5" s="1"/>
  <c r="B1701" i="5" s="1"/>
  <c r="B1702" i="5" s="1"/>
  <c r="B1703" i="5" s="1"/>
  <c r="B1704" i="5" s="1"/>
  <c r="B1705" i="5" s="1"/>
  <c r="B1706" i="5" s="1"/>
  <c r="B1707" i="5" s="1"/>
  <c r="B1708" i="5" s="1"/>
  <c r="B1709" i="5" s="1"/>
  <c r="B1710" i="5" s="1"/>
  <c r="B1711" i="5" s="1"/>
  <c r="B1712" i="5" s="1"/>
  <c r="B1713" i="5" s="1"/>
  <c r="B1714" i="5" s="1"/>
  <c r="B1715" i="5" s="1"/>
  <c r="B1716" i="5" s="1"/>
  <c r="B1717" i="5" s="1"/>
  <c r="B1718" i="5" s="1"/>
  <c r="B1719" i="5" s="1"/>
  <c r="B1720" i="5" s="1"/>
  <c r="B1721" i="5" s="1"/>
  <c r="B1722" i="5" s="1"/>
  <c r="B1723" i="5" s="1"/>
  <c r="B1724" i="5" s="1"/>
  <c r="B1725" i="5" s="1"/>
  <c r="B1726" i="5" s="1"/>
  <c r="B1727" i="5" s="1"/>
  <c r="B1728" i="5" s="1"/>
  <c r="B1729" i="5" s="1"/>
  <c r="B1730" i="5" s="1"/>
  <c r="B1731" i="5" s="1"/>
  <c r="B1732" i="5" s="1"/>
  <c r="B1733" i="5" s="1"/>
  <c r="B1734" i="5" s="1"/>
  <c r="B1735" i="5" s="1"/>
  <c r="B1736" i="5" s="1"/>
  <c r="B1737" i="5" s="1"/>
  <c r="B1738" i="5" s="1"/>
  <c r="B1739" i="5" s="1"/>
  <c r="B1740" i="5" s="1"/>
  <c r="B1741" i="5" s="1"/>
  <c r="B1742" i="5" s="1"/>
  <c r="B1743" i="5" s="1"/>
  <c r="B1744" i="5" s="1"/>
  <c r="B1745" i="5" s="1"/>
  <c r="B1746" i="5" s="1"/>
  <c r="B1747" i="5" s="1"/>
  <c r="B1748" i="5" s="1"/>
  <c r="B1749" i="5" s="1"/>
  <c r="B1750" i="5" s="1"/>
  <c r="B1751" i="5" s="1"/>
  <c r="B1752" i="5" s="1"/>
  <c r="B1753" i="5" s="1"/>
  <c r="B1754" i="5" s="1"/>
  <c r="B1755" i="5" s="1"/>
  <c r="B1756" i="5" s="1"/>
  <c r="B1757" i="5" s="1"/>
  <c r="B1758" i="5" s="1"/>
  <c r="B1759" i="5" s="1"/>
  <c r="B1760" i="5" s="1"/>
  <c r="B1761" i="5" s="1"/>
  <c r="B1762" i="5" s="1"/>
  <c r="B1763" i="5" s="1"/>
  <c r="B1764" i="5" s="1"/>
  <c r="B1765" i="5" s="1"/>
  <c r="B1766" i="5" s="1"/>
  <c r="B1767" i="5" s="1"/>
  <c r="B1768" i="5" s="1"/>
  <c r="B1769" i="5" s="1"/>
  <c r="B1770" i="5" s="1"/>
  <c r="B1771" i="5" s="1"/>
  <c r="B1772" i="5" s="1"/>
  <c r="B1773" i="5" s="1"/>
  <c r="B1774" i="5" s="1"/>
  <c r="B1775" i="5" s="1"/>
  <c r="B1776" i="5" s="1"/>
  <c r="B1777" i="5" s="1"/>
  <c r="B1778" i="5" s="1"/>
  <c r="B1779" i="5" s="1"/>
  <c r="B1780" i="5" s="1"/>
  <c r="B1781" i="5" s="1"/>
  <c r="B1782" i="5" s="1"/>
  <c r="B1783" i="5" s="1"/>
  <c r="B1784" i="5" s="1"/>
  <c r="B1785" i="5" s="1"/>
  <c r="B1786" i="5" s="1"/>
  <c r="B1787" i="5" s="1"/>
  <c r="B1788" i="5" s="1"/>
  <c r="B1789" i="5" s="1"/>
  <c r="B1790" i="5" s="1"/>
  <c r="B1791" i="5" s="1"/>
  <c r="B1792" i="5" s="1"/>
  <c r="B1793" i="5" s="1"/>
  <c r="B1794" i="5" s="1"/>
  <c r="B1795" i="5" s="1"/>
  <c r="B1796" i="5" s="1"/>
  <c r="B1797" i="5" s="1"/>
  <c r="B1798" i="5" s="1"/>
  <c r="B1799" i="5" s="1"/>
  <c r="B1800" i="5" s="1"/>
  <c r="B1801" i="5" s="1"/>
  <c r="B1802" i="5" s="1"/>
  <c r="B1803" i="5" s="1"/>
  <c r="B1804" i="5" s="1"/>
  <c r="B1805" i="5" s="1"/>
  <c r="B1806" i="5" s="1"/>
  <c r="B1807" i="5" s="1"/>
  <c r="B1808" i="5" s="1"/>
  <c r="B1809" i="5" s="1"/>
  <c r="B1810" i="5" s="1"/>
  <c r="B1811" i="5" s="1"/>
  <c r="B1812" i="5" s="1"/>
  <c r="B1813" i="5" s="1"/>
  <c r="B1814" i="5" s="1"/>
  <c r="B1815" i="5" s="1"/>
  <c r="B1816" i="5" s="1"/>
  <c r="B1817" i="5" s="1"/>
  <c r="B1818" i="5" s="1"/>
  <c r="B1819" i="5" s="1"/>
  <c r="B1820" i="5" s="1"/>
  <c r="B1821" i="5" s="1"/>
  <c r="B1822" i="5" s="1"/>
  <c r="B1823" i="5" s="1"/>
  <c r="B1824" i="5" s="1"/>
  <c r="B1825" i="5" s="1"/>
  <c r="B1826" i="5" s="1"/>
  <c r="B1827" i="5" s="1"/>
  <c r="B1828" i="5" s="1"/>
  <c r="B1829" i="5" s="1"/>
  <c r="B1830" i="5" s="1"/>
  <c r="B1831" i="5" s="1"/>
  <c r="B1832" i="5" s="1"/>
  <c r="B1833" i="5" s="1"/>
  <c r="B1834" i="5" s="1"/>
  <c r="B1835" i="5" s="1"/>
  <c r="B1836" i="5" s="1"/>
  <c r="B1837" i="5" s="1"/>
  <c r="B1838" i="5" s="1"/>
  <c r="B1839" i="5" s="1"/>
  <c r="B1840" i="5" s="1"/>
  <c r="B1841" i="5" s="1"/>
  <c r="B1842" i="5" s="1"/>
  <c r="B1843" i="5" s="1"/>
  <c r="B1844" i="5" s="1"/>
  <c r="B1845" i="5" s="1"/>
  <c r="B1846" i="5" s="1"/>
  <c r="B1847" i="5" s="1"/>
  <c r="B1848" i="5" s="1"/>
  <c r="B1849" i="5" s="1"/>
  <c r="B1850" i="5" s="1"/>
  <c r="B1851" i="5" s="1"/>
  <c r="B1852" i="5" s="1"/>
  <c r="B1853" i="5" s="1"/>
  <c r="B1854" i="5" s="1"/>
  <c r="B1855" i="5" s="1"/>
  <c r="B1856" i="5" s="1"/>
  <c r="B1857" i="5" s="1"/>
  <c r="B1858" i="5" s="1"/>
  <c r="B1859" i="5" s="1"/>
  <c r="B1860" i="5" s="1"/>
  <c r="B1861" i="5" s="1"/>
  <c r="B1862" i="5" s="1"/>
  <c r="B1863" i="5" s="1"/>
  <c r="B1864" i="5" s="1"/>
  <c r="B1865" i="5" s="1"/>
  <c r="B1866" i="5" s="1"/>
  <c r="B1867" i="5" s="1"/>
  <c r="B1868" i="5" s="1"/>
  <c r="B1869" i="5" s="1"/>
  <c r="B1870" i="5" s="1"/>
  <c r="B1871" i="5" s="1"/>
  <c r="B1872" i="5" s="1"/>
  <c r="B1873" i="5" s="1"/>
  <c r="B1874" i="5" s="1"/>
  <c r="B1875" i="5" s="1"/>
  <c r="B1876" i="5" s="1"/>
  <c r="B1877" i="5" s="1"/>
  <c r="B1878" i="5" s="1"/>
  <c r="B1879" i="5" s="1"/>
  <c r="B1880" i="5" s="1"/>
  <c r="B1881" i="5" s="1"/>
  <c r="B1882" i="5" s="1"/>
  <c r="B1883" i="5" s="1"/>
  <c r="B1884" i="5" s="1"/>
  <c r="B1885" i="5" s="1"/>
  <c r="B1886" i="5" s="1"/>
  <c r="B1887" i="5" s="1"/>
  <c r="B1888" i="5" s="1"/>
  <c r="B1889" i="5" s="1"/>
  <c r="B1890" i="5" s="1"/>
  <c r="B1891" i="5" s="1"/>
  <c r="B1892" i="5" s="1"/>
  <c r="B1893" i="5" s="1"/>
  <c r="B1894" i="5" s="1"/>
  <c r="B1895" i="5" s="1"/>
  <c r="B1896" i="5" s="1"/>
  <c r="B1897" i="5" s="1"/>
  <c r="B1898" i="5" s="1"/>
  <c r="B1899" i="5" s="1"/>
  <c r="B1900" i="5" s="1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C976" i="5"/>
  <c r="C977" i="5" s="1"/>
  <c r="C978" i="5" s="1"/>
  <c r="C979" i="5" s="1"/>
  <c r="C980" i="5" s="1"/>
  <c r="C981" i="5" s="1"/>
  <c r="C982" i="5" s="1"/>
  <c r="C983" i="5" s="1"/>
  <c r="C984" i="5" s="1"/>
  <c r="C985" i="5" s="1"/>
  <c r="C986" i="5" s="1"/>
  <c r="C987" i="5" s="1"/>
  <c r="C988" i="5" s="1"/>
  <c r="C989" i="5" s="1"/>
  <c r="C990" i="5" s="1"/>
  <c r="C991" i="5" s="1"/>
  <c r="C992" i="5" s="1"/>
  <c r="C993" i="5" s="1"/>
  <c r="C994" i="5" s="1"/>
  <c r="C995" i="5" s="1"/>
  <c r="C996" i="5" s="1"/>
  <c r="C997" i="5" s="1"/>
  <c r="C998" i="5" s="1"/>
  <c r="C999" i="5" s="1"/>
  <c r="C1000" i="5" s="1"/>
  <c r="C1001" i="5" s="1"/>
  <c r="C1002" i="5" s="1"/>
  <c r="C1003" i="5" s="1"/>
  <c r="C1004" i="5" s="1"/>
  <c r="C1005" i="5" s="1"/>
  <c r="C1006" i="5" s="1"/>
  <c r="C1007" i="5" s="1"/>
  <c r="C1008" i="5" s="1"/>
  <c r="C1009" i="5" s="1"/>
  <c r="C1010" i="5" s="1"/>
  <c r="C1011" i="5" s="1"/>
  <c r="C1012" i="5" s="1"/>
  <c r="C1013" i="5" s="1"/>
  <c r="C1014" i="5" s="1"/>
  <c r="C1015" i="5" s="1"/>
  <c r="C1016" i="5" s="1"/>
  <c r="C1017" i="5" s="1"/>
  <c r="C1018" i="5" s="1"/>
  <c r="C1019" i="5" s="1"/>
  <c r="C1020" i="5" s="1"/>
  <c r="C1021" i="5" s="1"/>
  <c r="C1022" i="5" s="1"/>
  <c r="C1023" i="5" s="1"/>
  <c r="C1024" i="5" s="1"/>
  <c r="C1025" i="5" s="1"/>
  <c r="C1026" i="5" s="1"/>
  <c r="C1027" i="5" s="1"/>
  <c r="C1028" i="5" s="1"/>
  <c r="C1029" i="5" s="1"/>
  <c r="C1030" i="5" s="1"/>
  <c r="C1031" i="5" s="1"/>
  <c r="C1032" i="5" s="1"/>
  <c r="C1033" i="5" s="1"/>
  <c r="C1034" i="5" s="1"/>
  <c r="C1035" i="5" s="1"/>
  <c r="C1036" i="5" s="1"/>
  <c r="C1037" i="5" s="1"/>
  <c r="C1038" i="5" s="1"/>
  <c r="C1039" i="5" s="1"/>
  <c r="C1040" i="5" s="1"/>
  <c r="C1041" i="5" s="1"/>
  <c r="C1042" i="5" s="1"/>
  <c r="C1043" i="5" s="1"/>
  <c r="C1044" i="5" s="1"/>
  <c r="C1045" i="5" s="1"/>
  <c r="C1046" i="5" s="1"/>
  <c r="C1047" i="5" s="1"/>
  <c r="C1048" i="5" s="1"/>
  <c r="C1049" i="5" s="1"/>
  <c r="C1050" i="5" s="1"/>
  <c r="C1051" i="5" s="1"/>
  <c r="C1052" i="5" s="1"/>
  <c r="C1053" i="5" s="1"/>
  <c r="C1054" i="5" s="1"/>
  <c r="C1055" i="5" s="1"/>
  <c r="C1056" i="5" s="1"/>
  <c r="C1057" i="5" s="1"/>
  <c r="C1058" i="5" s="1"/>
  <c r="C1059" i="5" s="1"/>
  <c r="C1060" i="5" s="1"/>
  <c r="C1061" i="5" s="1"/>
  <c r="C1062" i="5" s="1"/>
  <c r="C1063" i="5" s="1"/>
  <c r="C1064" i="5" s="1"/>
  <c r="C1065" i="5" s="1"/>
  <c r="C1066" i="5" s="1"/>
  <c r="C1067" i="5" s="1"/>
  <c r="C1068" i="5" s="1"/>
  <c r="C1069" i="5" s="1"/>
  <c r="C1070" i="5" s="1"/>
  <c r="C1071" i="5" s="1"/>
  <c r="C1072" i="5" s="1"/>
  <c r="C1073" i="5" s="1"/>
  <c r="C1074" i="5" s="1"/>
  <c r="C1075" i="5" s="1"/>
  <c r="C1076" i="5" s="1"/>
  <c r="C1077" i="5" s="1"/>
  <c r="C1078" i="5" s="1"/>
  <c r="C1079" i="5" s="1"/>
  <c r="C1080" i="5" s="1"/>
  <c r="C1081" i="5" s="1"/>
  <c r="C1082" i="5" s="1"/>
  <c r="C1083" i="5" s="1"/>
  <c r="C1084" i="5" s="1"/>
  <c r="C1085" i="5" s="1"/>
  <c r="C1086" i="5" s="1"/>
  <c r="C1087" i="5" s="1"/>
  <c r="C1088" i="5" s="1"/>
  <c r="C1089" i="5" s="1"/>
  <c r="C1090" i="5" s="1"/>
  <c r="C1091" i="5" s="1"/>
  <c r="C1092" i="5" s="1"/>
  <c r="C1093" i="5" s="1"/>
  <c r="C1094" i="5" s="1"/>
  <c r="C1095" i="5" s="1"/>
  <c r="C1096" i="5" s="1"/>
  <c r="C1097" i="5" s="1"/>
  <c r="C1098" i="5" s="1"/>
  <c r="C1099" i="5" s="1"/>
  <c r="C1100" i="5" s="1"/>
  <c r="C1101" i="5" s="1"/>
  <c r="C1102" i="5" s="1"/>
  <c r="C1103" i="5" s="1"/>
  <c r="C1104" i="5" s="1"/>
  <c r="C1105" i="5" s="1"/>
  <c r="C1106" i="5" s="1"/>
  <c r="C1107" i="5" s="1"/>
  <c r="C1108" i="5" s="1"/>
  <c r="C1109" i="5" s="1"/>
  <c r="C1110" i="5" s="1"/>
  <c r="C1111" i="5" s="1"/>
  <c r="C1112" i="5" s="1"/>
  <c r="C1113" i="5" s="1"/>
  <c r="C1114" i="5" s="1"/>
  <c r="C1115" i="5" s="1"/>
  <c r="C1116" i="5" s="1"/>
  <c r="C1117" i="5" s="1"/>
  <c r="C1118" i="5" s="1"/>
  <c r="C1119" i="5" s="1"/>
  <c r="C1120" i="5" s="1"/>
  <c r="C1121" i="5" s="1"/>
  <c r="C1122" i="5" s="1"/>
  <c r="C1123" i="5" s="1"/>
  <c r="C1124" i="5" s="1"/>
  <c r="C1125" i="5" s="1"/>
  <c r="C1126" i="5" s="1"/>
  <c r="C1127" i="5" s="1"/>
  <c r="C1128" i="5" s="1"/>
  <c r="C1129" i="5" s="1"/>
  <c r="C1130" i="5" s="1"/>
  <c r="C1131" i="5" s="1"/>
  <c r="C1132" i="5" s="1"/>
  <c r="C1133" i="5" s="1"/>
  <c r="C1134" i="5" s="1"/>
  <c r="C1135" i="5" s="1"/>
  <c r="C1136" i="5" s="1"/>
  <c r="C1137" i="5" s="1"/>
  <c r="C1138" i="5" s="1"/>
  <c r="C1139" i="5" s="1"/>
  <c r="C1140" i="5" s="1"/>
  <c r="C1141" i="5" s="1"/>
  <c r="C1142" i="5" s="1"/>
  <c r="C1143" i="5" s="1"/>
  <c r="C1144" i="5" s="1"/>
  <c r="C1145" i="5" s="1"/>
  <c r="C1146" i="5" s="1"/>
  <c r="C1147" i="5" s="1"/>
  <c r="C1148" i="5" s="1"/>
  <c r="C1149" i="5" s="1"/>
  <c r="C1150" i="5" s="1"/>
  <c r="C1151" i="5" s="1"/>
  <c r="C1152" i="5" s="1"/>
  <c r="C1153" i="5" s="1"/>
  <c r="C1154" i="5" s="1"/>
  <c r="C1155" i="5" s="1"/>
  <c r="C1156" i="5" s="1"/>
  <c r="C1157" i="5" s="1"/>
  <c r="C1158" i="5" s="1"/>
  <c r="C1159" i="5" s="1"/>
  <c r="C1160" i="5" s="1"/>
  <c r="C1161" i="5" s="1"/>
  <c r="C1162" i="5" s="1"/>
  <c r="C1163" i="5" s="1"/>
  <c r="C1164" i="5" s="1"/>
  <c r="C1165" i="5" s="1"/>
  <c r="C1166" i="5" s="1"/>
  <c r="C1167" i="5" s="1"/>
  <c r="C1168" i="5" s="1"/>
  <c r="C1169" i="5" s="1"/>
  <c r="C1170" i="5" s="1"/>
  <c r="C1171" i="5" s="1"/>
  <c r="C1172" i="5" s="1"/>
  <c r="C1173" i="5" s="1"/>
  <c r="C1174" i="5" s="1"/>
  <c r="C1175" i="5" s="1"/>
  <c r="C1176" i="5" s="1"/>
  <c r="C1177" i="5" s="1"/>
  <c r="C1178" i="5" s="1"/>
  <c r="C1179" i="5" s="1"/>
  <c r="C1180" i="5" s="1"/>
  <c r="C1181" i="5" s="1"/>
  <c r="C1182" i="5" s="1"/>
  <c r="C1183" i="5" s="1"/>
  <c r="C1184" i="5" s="1"/>
  <c r="C1185" i="5" s="1"/>
  <c r="C1186" i="5" s="1"/>
  <c r="C1187" i="5" s="1"/>
  <c r="C1188" i="5" s="1"/>
  <c r="C1189" i="5" s="1"/>
  <c r="C1190" i="5" s="1"/>
  <c r="C1191" i="5" s="1"/>
  <c r="C1192" i="5" s="1"/>
  <c r="C1193" i="5" s="1"/>
  <c r="C1194" i="5" s="1"/>
  <c r="C1195" i="5" s="1"/>
  <c r="C1196" i="5" s="1"/>
  <c r="C1197" i="5" s="1"/>
  <c r="C1198" i="5" s="1"/>
  <c r="C1199" i="5" s="1"/>
  <c r="C1200" i="5" s="1"/>
  <c r="C1201" i="5" s="1"/>
  <c r="C1202" i="5" s="1"/>
  <c r="C1203" i="5" s="1"/>
  <c r="C1204" i="5" s="1"/>
  <c r="C1205" i="5" s="1"/>
  <c r="C1206" i="5" s="1"/>
  <c r="C1207" i="5" s="1"/>
  <c r="C1208" i="5" s="1"/>
  <c r="C1209" i="5" s="1"/>
  <c r="C1210" i="5" s="1"/>
  <c r="C1211" i="5" s="1"/>
  <c r="C1212" i="5" s="1"/>
  <c r="C1213" i="5" s="1"/>
  <c r="C1214" i="5" s="1"/>
  <c r="C1215" i="5" s="1"/>
  <c r="C1216" i="5" s="1"/>
  <c r="C1217" i="5" s="1"/>
  <c r="C1218" i="5" s="1"/>
  <c r="C1219" i="5" s="1"/>
  <c r="C1220" i="5" s="1"/>
  <c r="C1221" i="5" s="1"/>
  <c r="C1222" i="5" s="1"/>
  <c r="C1223" i="5" s="1"/>
  <c r="C1224" i="5" s="1"/>
  <c r="C1225" i="5" s="1"/>
  <c r="C1226" i="5" s="1"/>
  <c r="C1227" i="5" s="1"/>
  <c r="C1228" i="5" s="1"/>
  <c r="C1229" i="5" s="1"/>
  <c r="C1230" i="5" s="1"/>
  <c r="C1231" i="5" s="1"/>
  <c r="C1232" i="5" s="1"/>
  <c r="C1233" i="5" s="1"/>
  <c r="C1234" i="5" s="1"/>
  <c r="C1235" i="5" s="1"/>
  <c r="C1236" i="5" s="1"/>
  <c r="C1237" i="5" s="1"/>
  <c r="C1238" i="5" s="1"/>
  <c r="C1239" i="5" s="1"/>
  <c r="C1240" i="5" s="1"/>
  <c r="C1241" i="5" s="1"/>
  <c r="C1242" i="5" s="1"/>
  <c r="C1243" i="5" s="1"/>
  <c r="C1244" i="5" s="1"/>
  <c r="C1245" i="5" s="1"/>
  <c r="C1246" i="5" s="1"/>
  <c r="C1247" i="5" s="1"/>
  <c r="C1248" i="5" s="1"/>
  <c r="C1249" i="5" s="1"/>
  <c r="C1250" i="5" s="1"/>
  <c r="C1251" i="5" s="1"/>
  <c r="C1252" i="5" s="1"/>
  <c r="C1253" i="5" s="1"/>
  <c r="C1254" i="5" s="1"/>
  <c r="C1255" i="5" s="1"/>
  <c r="C1256" i="5" s="1"/>
  <c r="C1257" i="5" s="1"/>
  <c r="C1258" i="5" s="1"/>
  <c r="C1259" i="5" s="1"/>
  <c r="C1260" i="5" s="1"/>
  <c r="C1261" i="5" s="1"/>
  <c r="C1262" i="5" s="1"/>
  <c r="C1263" i="5" s="1"/>
  <c r="C1264" i="5" s="1"/>
  <c r="C1265" i="5" s="1"/>
  <c r="C1266" i="5" s="1"/>
  <c r="C1267" i="5" s="1"/>
  <c r="C1268" i="5" s="1"/>
  <c r="C1269" i="5" s="1"/>
  <c r="C1270" i="5" s="1"/>
  <c r="C1271" i="5" s="1"/>
  <c r="C1272" i="5" s="1"/>
  <c r="C1273" i="5" s="1"/>
  <c r="C1274" i="5" s="1"/>
  <c r="C1275" i="5" s="1"/>
  <c r="C1276" i="5" s="1"/>
  <c r="C1277" i="5" s="1"/>
  <c r="C1278" i="5" s="1"/>
  <c r="C1279" i="5" s="1"/>
  <c r="C1280" i="5" s="1"/>
  <c r="C1281" i="5" s="1"/>
  <c r="C1282" i="5" s="1"/>
  <c r="C1283" i="5" s="1"/>
  <c r="C1284" i="5" s="1"/>
  <c r="C1285" i="5" s="1"/>
  <c r="C1286" i="5" s="1"/>
  <c r="C1287" i="5" s="1"/>
  <c r="C1288" i="5" s="1"/>
  <c r="C1289" i="5" s="1"/>
  <c r="C1290" i="5" s="1"/>
  <c r="C1291" i="5" s="1"/>
  <c r="C1292" i="5" s="1"/>
  <c r="C1293" i="5" s="1"/>
  <c r="C1294" i="5" s="1"/>
  <c r="C1295" i="5" s="1"/>
  <c r="C1296" i="5" s="1"/>
  <c r="C1297" i="5" s="1"/>
  <c r="C1298" i="5" s="1"/>
  <c r="C1299" i="5" s="1"/>
  <c r="C1300" i="5" s="1"/>
  <c r="C1301" i="5" s="1"/>
  <c r="C1302" i="5" s="1"/>
  <c r="C1303" i="5" s="1"/>
  <c r="C1304" i="5" s="1"/>
  <c r="C1305" i="5" s="1"/>
  <c r="C1306" i="5" s="1"/>
  <c r="C1307" i="5" s="1"/>
  <c r="C1308" i="5" s="1"/>
  <c r="C1309" i="5" s="1"/>
  <c r="C1310" i="5" s="1"/>
  <c r="C1311" i="5" s="1"/>
  <c r="C1312" i="5" s="1"/>
  <c r="C1313" i="5" s="1"/>
  <c r="C1314" i="5" s="1"/>
  <c r="C1315" i="5" s="1"/>
  <c r="C1316" i="5" s="1"/>
  <c r="C1317" i="5" s="1"/>
  <c r="C1318" i="5" s="1"/>
  <c r="C1319" i="5" s="1"/>
  <c r="C1320" i="5" s="1"/>
  <c r="C1321" i="5" s="1"/>
  <c r="C1322" i="5" s="1"/>
  <c r="C1323" i="5" s="1"/>
  <c r="C1324" i="5" s="1"/>
  <c r="C1325" i="5" s="1"/>
  <c r="C1326" i="5" s="1"/>
  <c r="C1327" i="5" s="1"/>
  <c r="C1328" i="5" s="1"/>
  <c r="C1329" i="5" s="1"/>
  <c r="C1330" i="5" s="1"/>
  <c r="C1331" i="5" s="1"/>
  <c r="C1332" i="5" s="1"/>
  <c r="C1333" i="5" s="1"/>
  <c r="C1334" i="5" s="1"/>
  <c r="C1335" i="5" s="1"/>
  <c r="C1336" i="5" s="1"/>
  <c r="C1337" i="5" s="1"/>
  <c r="C1338" i="5" s="1"/>
  <c r="C1339" i="5" s="1"/>
  <c r="C1340" i="5" s="1"/>
  <c r="C1341" i="5" s="1"/>
  <c r="C1342" i="5" s="1"/>
  <c r="C1343" i="5" s="1"/>
  <c r="C1344" i="5" s="1"/>
  <c r="C1345" i="5" s="1"/>
  <c r="C1346" i="5" s="1"/>
  <c r="C1347" i="5" s="1"/>
  <c r="C1348" i="5" s="1"/>
  <c r="C1349" i="5" s="1"/>
  <c r="C1350" i="5" s="1"/>
  <c r="C1351" i="5" s="1"/>
  <c r="C1352" i="5" s="1"/>
  <c r="C1353" i="5" s="1"/>
  <c r="C1354" i="5" s="1"/>
  <c r="C1355" i="5" s="1"/>
  <c r="C1356" i="5" s="1"/>
  <c r="C1357" i="5" s="1"/>
  <c r="C1358" i="5" s="1"/>
  <c r="C1359" i="5" s="1"/>
  <c r="C1360" i="5" s="1"/>
  <c r="C1361" i="5" s="1"/>
  <c r="C1362" i="5" s="1"/>
  <c r="C1363" i="5" s="1"/>
  <c r="C1364" i="5" s="1"/>
  <c r="C1365" i="5" s="1"/>
  <c r="C1366" i="5" s="1"/>
  <c r="C1367" i="5" s="1"/>
  <c r="C1368" i="5" s="1"/>
  <c r="C1369" i="5" s="1"/>
  <c r="C1370" i="5" s="1"/>
  <c r="C1371" i="5" s="1"/>
  <c r="C1372" i="5" s="1"/>
  <c r="C1373" i="5" s="1"/>
  <c r="C1374" i="5" s="1"/>
  <c r="C1375" i="5" s="1"/>
  <c r="C1376" i="5" s="1"/>
  <c r="C1377" i="5" s="1"/>
  <c r="C1378" i="5" s="1"/>
  <c r="C1379" i="5" s="1"/>
  <c r="C1380" i="5" s="1"/>
  <c r="C1381" i="5" s="1"/>
  <c r="C1382" i="5" s="1"/>
  <c r="C1383" i="5" s="1"/>
  <c r="C1384" i="5" s="1"/>
  <c r="C1385" i="5" s="1"/>
  <c r="C1386" i="5" s="1"/>
  <c r="C1387" i="5" s="1"/>
  <c r="C1388" i="5" s="1"/>
  <c r="C1389" i="5" s="1"/>
  <c r="C1390" i="5" s="1"/>
  <c r="C1391" i="5" s="1"/>
  <c r="C1392" i="5" s="1"/>
  <c r="C1393" i="5" s="1"/>
  <c r="C1394" i="5" s="1"/>
  <c r="C1395" i="5" s="1"/>
  <c r="C1396" i="5" s="1"/>
  <c r="C1397" i="5" s="1"/>
  <c r="C1398" i="5" s="1"/>
  <c r="C1399" i="5" s="1"/>
  <c r="C1400" i="5" s="1"/>
  <c r="C1401" i="5" s="1"/>
  <c r="C1402" i="5" s="1"/>
  <c r="C1403" i="5" s="1"/>
  <c r="C1404" i="5" s="1"/>
  <c r="C1405" i="5" s="1"/>
  <c r="C1406" i="5" s="1"/>
  <c r="C1407" i="5" s="1"/>
  <c r="C1408" i="5" s="1"/>
  <c r="C1409" i="5" s="1"/>
  <c r="C1410" i="5" s="1"/>
  <c r="C1411" i="5" s="1"/>
  <c r="C1412" i="5" s="1"/>
  <c r="C1413" i="5" s="1"/>
  <c r="C1414" i="5" s="1"/>
  <c r="C1415" i="5" s="1"/>
  <c r="C1416" i="5" s="1"/>
  <c r="C1417" i="5" s="1"/>
  <c r="C1418" i="5" s="1"/>
  <c r="C1419" i="5" s="1"/>
  <c r="C1420" i="5" s="1"/>
  <c r="C1421" i="5" s="1"/>
  <c r="C1422" i="5" s="1"/>
  <c r="C1423" i="5" s="1"/>
  <c r="C1424" i="5" s="1"/>
  <c r="C1425" i="5" s="1"/>
  <c r="C1426" i="5" s="1"/>
  <c r="C1427" i="5" s="1"/>
  <c r="C1428" i="5" s="1"/>
  <c r="C1429" i="5" s="1"/>
  <c r="C1430" i="5" s="1"/>
  <c r="C1431" i="5" s="1"/>
  <c r="C1432" i="5" s="1"/>
  <c r="C1433" i="5" s="1"/>
  <c r="C1434" i="5" s="1"/>
  <c r="C1435" i="5" s="1"/>
  <c r="C1436" i="5" s="1"/>
  <c r="C1437" i="5" s="1"/>
  <c r="C1438" i="5" s="1"/>
  <c r="C1439" i="5" s="1"/>
  <c r="C1440" i="5" s="1"/>
  <c r="C1441" i="5" s="1"/>
  <c r="C1442" i="5" s="1"/>
  <c r="C1443" i="5" s="1"/>
  <c r="C1444" i="5" s="1"/>
  <c r="C1445" i="5" s="1"/>
  <c r="C1446" i="5" s="1"/>
  <c r="C1447" i="5" s="1"/>
  <c r="C1448" i="5" s="1"/>
  <c r="C1449" i="5" s="1"/>
  <c r="C1450" i="5" s="1"/>
  <c r="C1451" i="5" s="1"/>
  <c r="C1452" i="5" s="1"/>
  <c r="C1453" i="5" s="1"/>
  <c r="C1454" i="5" s="1"/>
  <c r="C1455" i="5" s="1"/>
  <c r="C1456" i="5" s="1"/>
  <c r="C1457" i="5" s="1"/>
  <c r="C1458" i="5" s="1"/>
  <c r="C1459" i="5" s="1"/>
  <c r="C1460" i="5" s="1"/>
  <c r="C1461" i="5" s="1"/>
  <c r="C1462" i="5" s="1"/>
  <c r="C1463" i="5" s="1"/>
  <c r="C1464" i="5" s="1"/>
  <c r="C1465" i="5" s="1"/>
  <c r="C1466" i="5" s="1"/>
  <c r="C1467" i="5" s="1"/>
  <c r="C1468" i="5" s="1"/>
  <c r="C1469" i="5" s="1"/>
  <c r="C1470" i="5" s="1"/>
  <c r="C1471" i="5" s="1"/>
  <c r="C1472" i="5" s="1"/>
  <c r="C1473" i="5" s="1"/>
  <c r="C1474" i="5" s="1"/>
  <c r="C1475" i="5" s="1"/>
  <c r="C1476" i="5" s="1"/>
  <c r="C1477" i="5" s="1"/>
  <c r="C1478" i="5" s="1"/>
  <c r="C1479" i="5" s="1"/>
  <c r="C1480" i="5" s="1"/>
  <c r="C1481" i="5" s="1"/>
  <c r="C1482" i="5" s="1"/>
  <c r="C1483" i="5" s="1"/>
  <c r="C1484" i="5" s="1"/>
  <c r="C1485" i="5" s="1"/>
  <c r="C1486" i="5" s="1"/>
  <c r="C1487" i="5" s="1"/>
  <c r="C1488" i="5" s="1"/>
  <c r="C1489" i="5" s="1"/>
  <c r="C1490" i="5" s="1"/>
  <c r="C1491" i="5" s="1"/>
  <c r="C1492" i="5" s="1"/>
  <c r="C1493" i="5" s="1"/>
  <c r="C1494" i="5" s="1"/>
  <c r="C1495" i="5" s="1"/>
  <c r="C1496" i="5" s="1"/>
  <c r="C1497" i="5" s="1"/>
  <c r="C1498" i="5" s="1"/>
  <c r="C1499" i="5" s="1"/>
  <c r="C1500" i="5" s="1"/>
  <c r="C1501" i="5" s="1"/>
  <c r="C1502" i="5" s="1"/>
  <c r="C1503" i="5" s="1"/>
  <c r="C1504" i="5" s="1"/>
  <c r="C1505" i="5" s="1"/>
  <c r="C1506" i="5" s="1"/>
  <c r="C1507" i="5" s="1"/>
  <c r="C1508" i="5" s="1"/>
  <c r="C1509" i="5" s="1"/>
  <c r="C1510" i="5" s="1"/>
  <c r="C1511" i="5" s="1"/>
  <c r="C1512" i="5" s="1"/>
  <c r="C1513" i="5" s="1"/>
  <c r="C1514" i="5" s="1"/>
  <c r="C1515" i="5" s="1"/>
  <c r="C1516" i="5" s="1"/>
  <c r="C1517" i="5" s="1"/>
  <c r="C1518" i="5" s="1"/>
  <c r="C1519" i="5" s="1"/>
  <c r="C1520" i="5" s="1"/>
  <c r="C1521" i="5" s="1"/>
  <c r="C1522" i="5" s="1"/>
  <c r="C1523" i="5" s="1"/>
  <c r="C1524" i="5" s="1"/>
  <c r="C1525" i="5" s="1"/>
  <c r="C1526" i="5" s="1"/>
  <c r="C1527" i="5" s="1"/>
  <c r="C1528" i="5" s="1"/>
  <c r="C1529" i="5" s="1"/>
  <c r="C1530" i="5" s="1"/>
  <c r="C1531" i="5" s="1"/>
  <c r="C1532" i="5" s="1"/>
  <c r="C1533" i="5" s="1"/>
  <c r="C1534" i="5" s="1"/>
  <c r="C1535" i="5" s="1"/>
  <c r="C1536" i="5" s="1"/>
  <c r="C1537" i="5" s="1"/>
  <c r="C1538" i="5" s="1"/>
  <c r="C1539" i="5" s="1"/>
  <c r="C1540" i="5" s="1"/>
  <c r="C1541" i="5" s="1"/>
  <c r="C1542" i="5" s="1"/>
  <c r="C1543" i="5" s="1"/>
  <c r="C1544" i="5" s="1"/>
  <c r="C1545" i="5" s="1"/>
  <c r="C1546" i="5" s="1"/>
  <c r="C1547" i="5" s="1"/>
  <c r="C1548" i="5" s="1"/>
  <c r="C1549" i="5" s="1"/>
  <c r="C1550" i="5" s="1"/>
  <c r="C1551" i="5" s="1"/>
  <c r="C1552" i="5" s="1"/>
  <c r="C1553" i="5" s="1"/>
  <c r="C1554" i="5" s="1"/>
  <c r="C1555" i="5" s="1"/>
  <c r="C1556" i="5" s="1"/>
  <c r="C1557" i="5" s="1"/>
  <c r="C1558" i="5" s="1"/>
  <c r="C1559" i="5" s="1"/>
  <c r="C1560" i="5" s="1"/>
  <c r="C1561" i="5" s="1"/>
  <c r="C1562" i="5" s="1"/>
  <c r="C1563" i="5" s="1"/>
  <c r="C1564" i="5" s="1"/>
  <c r="C1565" i="5" s="1"/>
  <c r="C1566" i="5" s="1"/>
  <c r="C1567" i="5" s="1"/>
  <c r="C1568" i="5" s="1"/>
  <c r="C1569" i="5" s="1"/>
  <c r="C1570" i="5" s="1"/>
  <c r="C1571" i="5" s="1"/>
  <c r="C1572" i="5" s="1"/>
  <c r="C1573" i="5" s="1"/>
  <c r="C1574" i="5" s="1"/>
  <c r="C1575" i="5" s="1"/>
  <c r="C1576" i="5" s="1"/>
  <c r="C1577" i="5" s="1"/>
  <c r="C1578" i="5" s="1"/>
  <c r="C1579" i="5" s="1"/>
  <c r="C1580" i="5" s="1"/>
  <c r="C1581" i="5" s="1"/>
  <c r="C1582" i="5" s="1"/>
  <c r="C1583" i="5" s="1"/>
  <c r="C1584" i="5" s="1"/>
  <c r="C1585" i="5" s="1"/>
  <c r="C1586" i="5" s="1"/>
  <c r="C1587" i="5" s="1"/>
  <c r="C1588" i="5" s="1"/>
  <c r="C1589" i="5" s="1"/>
  <c r="C1590" i="5" s="1"/>
  <c r="C1591" i="5" s="1"/>
  <c r="C1592" i="5" s="1"/>
  <c r="C1593" i="5" s="1"/>
  <c r="C1594" i="5" s="1"/>
  <c r="C1595" i="5" s="1"/>
  <c r="C1596" i="5" s="1"/>
  <c r="C1597" i="5" s="1"/>
  <c r="C1598" i="5" s="1"/>
  <c r="C1599" i="5" s="1"/>
  <c r="C1600" i="5" s="1"/>
  <c r="C1601" i="5" s="1"/>
  <c r="C1602" i="5" s="1"/>
  <c r="C1603" i="5" s="1"/>
  <c r="C1604" i="5" s="1"/>
  <c r="C1605" i="5" s="1"/>
  <c r="C1606" i="5" s="1"/>
  <c r="C1607" i="5" s="1"/>
  <c r="C1608" i="5" s="1"/>
  <c r="C1609" i="5" s="1"/>
  <c r="C1610" i="5" s="1"/>
  <c r="C1611" i="5" s="1"/>
  <c r="C1612" i="5" s="1"/>
  <c r="C1613" i="5" s="1"/>
  <c r="C1614" i="5" s="1"/>
  <c r="C1615" i="5" s="1"/>
  <c r="C1616" i="5" s="1"/>
  <c r="C1617" i="5" s="1"/>
  <c r="C1618" i="5" s="1"/>
  <c r="C1619" i="5" s="1"/>
  <c r="C1620" i="5" s="1"/>
  <c r="C1621" i="5" s="1"/>
  <c r="C1622" i="5" s="1"/>
  <c r="C1623" i="5" s="1"/>
  <c r="C1624" i="5" s="1"/>
  <c r="C1625" i="5" s="1"/>
  <c r="C1626" i="5" s="1"/>
  <c r="C1627" i="5" s="1"/>
  <c r="C1628" i="5" s="1"/>
  <c r="C1629" i="5" s="1"/>
  <c r="C1631" i="5"/>
  <c r="C1632" i="5" s="1"/>
  <c r="C1633" i="5" s="1"/>
  <c r="C1634" i="5" s="1"/>
  <c r="C1635" i="5" s="1"/>
  <c r="C1636" i="5" s="1"/>
  <c r="C1637" i="5" s="1"/>
  <c r="C1638" i="5" s="1"/>
  <c r="C1639" i="5" s="1"/>
  <c r="C1640" i="5" s="1"/>
  <c r="C1641" i="5" s="1"/>
  <c r="C1642" i="5" s="1"/>
  <c r="C1643" i="5" s="1"/>
  <c r="C1644" i="5" s="1"/>
  <c r="C1645" i="5" s="1"/>
  <c r="C1646" i="5" s="1"/>
  <c r="C1647" i="5" s="1"/>
  <c r="C1648" i="5" s="1"/>
  <c r="C1649" i="5" s="1"/>
  <c r="C1650" i="5" s="1"/>
  <c r="C1651" i="5" s="1"/>
  <c r="C1652" i="5" s="1"/>
  <c r="C1653" i="5" s="1"/>
  <c r="C1654" i="5" s="1"/>
  <c r="C1655" i="5" s="1"/>
  <c r="C1656" i="5" s="1"/>
  <c r="C1657" i="5" s="1"/>
  <c r="C1658" i="5" s="1"/>
  <c r="C1659" i="5" s="1"/>
  <c r="C1660" i="5" s="1"/>
  <c r="C1661" i="5" s="1"/>
  <c r="C1662" i="5" s="1"/>
  <c r="C1663" i="5" s="1"/>
  <c r="C1664" i="5" s="1"/>
  <c r="C1665" i="5" s="1"/>
  <c r="C1666" i="5" s="1"/>
  <c r="C1667" i="5" s="1"/>
  <c r="C1668" i="5" s="1"/>
  <c r="C1669" i="5" s="1"/>
  <c r="C1670" i="5" s="1"/>
  <c r="C1671" i="5" s="1"/>
  <c r="C1672" i="5" s="1"/>
  <c r="C1673" i="5" s="1"/>
  <c r="C1674" i="5" s="1"/>
  <c r="C1675" i="5" s="1"/>
  <c r="C1676" i="5" s="1"/>
  <c r="C1677" i="5" s="1"/>
  <c r="C1678" i="5" s="1"/>
  <c r="C1679" i="5" s="1"/>
  <c r="C1680" i="5" s="1"/>
  <c r="C1681" i="5" s="1"/>
  <c r="C1682" i="5" s="1"/>
  <c r="C1683" i="5" s="1"/>
  <c r="C1684" i="5" s="1"/>
  <c r="C1685" i="5" s="1"/>
  <c r="C1686" i="5" s="1"/>
  <c r="C1687" i="5" s="1"/>
  <c r="C1688" i="5" s="1"/>
  <c r="C1689" i="5" s="1"/>
  <c r="C1690" i="5" s="1"/>
  <c r="C1691" i="5" s="1"/>
  <c r="C1692" i="5" s="1"/>
  <c r="C1693" i="5" s="1"/>
  <c r="C1694" i="5" s="1"/>
  <c r="C1695" i="5" s="1"/>
  <c r="C1696" i="5" s="1"/>
  <c r="C1697" i="5" s="1"/>
  <c r="C1698" i="5" s="1"/>
  <c r="C1699" i="5" s="1"/>
  <c r="C1700" i="5" s="1"/>
  <c r="C1701" i="5" s="1"/>
  <c r="C1702" i="5" s="1"/>
  <c r="C1703" i="5" s="1"/>
  <c r="C1704" i="5" s="1"/>
  <c r="C1705" i="5" s="1"/>
  <c r="C1706" i="5" s="1"/>
  <c r="C1707" i="5" s="1"/>
  <c r="C1708" i="5" s="1"/>
  <c r="C1709" i="5" s="1"/>
  <c r="C1710" i="5" s="1"/>
  <c r="C1711" i="5" s="1"/>
  <c r="C1712" i="5" s="1"/>
  <c r="C1713" i="5" s="1"/>
  <c r="C1714" i="5" s="1"/>
  <c r="C1715" i="5" s="1"/>
  <c r="C1716" i="5" s="1"/>
  <c r="C1717" i="5" s="1"/>
  <c r="C1718" i="5" s="1"/>
  <c r="C1719" i="5" s="1"/>
  <c r="C1720" i="5" s="1"/>
  <c r="C1721" i="5" s="1"/>
  <c r="C1722" i="5" s="1"/>
  <c r="C1723" i="5" s="1"/>
  <c r="C1724" i="5" s="1"/>
  <c r="C1725" i="5" s="1"/>
  <c r="C1726" i="5" s="1"/>
  <c r="C1727" i="5" s="1"/>
  <c r="C1728" i="5" s="1"/>
  <c r="C1729" i="5" s="1"/>
  <c r="C1730" i="5" s="1"/>
  <c r="C1731" i="5" s="1"/>
  <c r="C1732" i="5" s="1"/>
  <c r="C1733" i="5" s="1"/>
  <c r="C1734" i="5" s="1"/>
  <c r="C1735" i="5" s="1"/>
  <c r="C1736" i="5" s="1"/>
  <c r="C1737" i="5" s="1"/>
  <c r="C1738" i="5" s="1"/>
  <c r="C1739" i="5" s="1"/>
  <c r="C1740" i="5" s="1"/>
  <c r="C1741" i="5" s="1"/>
  <c r="C1742" i="5" s="1"/>
  <c r="C1743" i="5" s="1"/>
  <c r="C1744" i="5" s="1"/>
  <c r="C1745" i="5" s="1"/>
  <c r="C1746" i="5" s="1"/>
  <c r="C1747" i="5" s="1"/>
  <c r="C1748" i="5" s="1"/>
  <c r="C1749" i="5" s="1"/>
  <c r="C1750" i="5" s="1"/>
  <c r="C1751" i="5" s="1"/>
  <c r="C1752" i="5" s="1"/>
  <c r="C1753" i="5" s="1"/>
  <c r="C1754" i="5" s="1"/>
  <c r="C1755" i="5" s="1"/>
  <c r="C1756" i="5" s="1"/>
  <c r="C1757" i="5" s="1"/>
  <c r="C1758" i="5" s="1"/>
  <c r="C1759" i="5" s="1"/>
  <c r="C1760" i="5" s="1"/>
  <c r="C1761" i="5" s="1"/>
  <c r="C1762" i="5" s="1"/>
  <c r="C1763" i="5" s="1"/>
  <c r="C1764" i="5" s="1"/>
  <c r="C1765" i="5" s="1"/>
  <c r="C1766" i="5" s="1"/>
  <c r="C1767" i="5" s="1"/>
  <c r="C1768" i="5" s="1"/>
  <c r="C1769" i="5" s="1"/>
  <c r="C1770" i="5" s="1"/>
  <c r="C1771" i="5" s="1"/>
  <c r="C1772" i="5" s="1"/>
  <c r="C1773" i="5" s="1"/>
  <c r="C1774" i="5" s="1"/>
  <c r="C1775" i="5" s="1"/>
  <c r="C1776" i="5" s="1"/>
  <c r="C1777" i="5" s="1"/>
  <c r="C1778" i="5" s="1"/>
  <c r="C1779" i="5" s="1"/>
  <c r="C1780" i="5" s="1"/>
  <c r="C1781" i="5" s="1"/>
  <c r="C1782" i="5" s="1"/>
  <c r="C1783" i="5" s="1"/>
  <c r="C1784" i="5" s="1"/>
  <c r="C1785" i="5" s="1"/>
  <c r="C1786" i="5" s="1"/>
  <c r="C1787" i="5" s="1"/>
  <c r="C1788" i="5" s="1"/>
  <c r="C1789" i="5" s="1"/>
  <c r="C1790" i="5" s="1"/>
  <c r="C1791" i="5" s="1"/>
  <c r="C1792" i="5" s="1"/>
  <c r="C1793" i="5" s="1"/>
  <c r="C1794" i="5" s="1"/>
  <c r="C1795" i="5" s="1"/>
  <c r="C1796" i="5" s="1"/>
  <c r="C1797" i="5" s="1"/>
  <c r="C1798" i="5" s="1"/>
  <c r="C1799" i="5" s="1"/>
  <c r="C1800" i="5" s="1"/>
  <c r="C1801" i="5" s="1"/>
  <c r="C1802" i="5" s="1"/>
  <c r="C1803" i="5" s="1"/>
  <c r="C1804" i="5" s="1"/>
  <c r="C1805" i="5" s="1"/>
  <c r="C1806" i="5" s="1"/>
  <c r="C1807" i="5" s="1"/>
  <c r="C1808" i="5" s="1"/>
  <c r="C1809" i="5" s="1"/>
  <c r="C1810" i="5" s="1"/>
  <c r="C1811" i="5" s="1"/>
  <c r="C1812" i="5" s="1"/>
  <c r="C1813" i="5" s="1"/>
  <c r="C1814" i="5" s="1"/>
  <c r="C1815" i="5" s="1"/>
  <c r="C1816" i="5" s="1"/>
  <c r="C1817" i="5" s="1"/>
  <c r="C1818" i="5" s="1"/>
  <c r="C1819" i="5" s="1"/>
  <c r="C1820" i="5" s="1"/>
  <c r="C1821" i="5" s="1"/>
  <c r="C1822" i="5" s="1"/>
  <c r="C1823" i="5" s="1"/>
  <c r="C1824" i="5" s="1"/>
  <c r="C1825" i="5" s="1"/>
  <c r="C1826" i="5" s="1"/>
  <c r="C1827" i="5" s="1"/>
  <c r="C1828" i="5" s="1"/>
  <c r="C1829" i="5" s="1"/>
  <c r="C1830" i="5" s="1"/>
  <c r="C1831" i="5" s="1"/>
  <c r="C1832" i="5" s="1"/>
  <c r="C1833" i="5" s="1"/>
  <c r="C1834" i="5" s="1"/>
  <c r="C1835" i="5" s="1"/>
  <c r="C1836" i="5" s="1"/>
  <c r="C1837" i="5" s="1"/>
  <c r="C1838" i="5" s="1"/>
  <c r="C1839" i="5" s="1"/>
  <c r="C1840" i="5" s="1"/>
  <c r="C1841" i="5" s="1"/>
  <c r="C1842" i="5" s="1"/>
  <c r="C1843" i="5" s="1"/>
  <c r="C1844" i="5" s="1"/>
  <c r="C1845" i="5" s="1"/>
  <c r="C1846" i="5" s="1"/>
  <c r="C1847" i="5" s="1"/>
  <c r="C1848" i="5" s="1"/>
  <c r="C1849" i="5" s="1"/>
  <c r="C1850" i="5" s="1"/>
  <c r="C1851" i="5" s="1"/>
  <c r="C1852" i="5" s="1"/>
  <c r="C1853" i="5" s="1"/>
  <c r="C1854" i="5" s="1"/>
  <c r="C1855" i="5" s="1"/>
  <c r="C1856" i="5" s="1"/>
  <c r="C1857" i="5" s="1"/>
  <c r="C1858" i="5" s="1"/>
  <c r="C1859" i="5" s="1"/>
  <c r="C1860" i="5" s="1"/>
  <c r="C1861" i="5" s="1"/>
  <c r="C1862" i="5" s="1"/>
  <c r="C1863" i="5" s="1"/>
  <c r="C1864" i="5" s="1"/>
  <c r="C1865" i="5" s="1"/>
  <c r="C1866" i="5" s="1"/>
  <c r="C1867" i="5" s="1"/>
  <c r="C1868" i="5" s="1"/>
  <c r="C1869" i="5" s="1"/>
  <c r="C1870" i="5" s="1"/>
  <c r="C1871" i="5" s="1"/>
  <c r="C1872" i="5" s="1"/>
  <c r="C1873" i="5" s="1"/>
  <c r="C1874" i="5" s="1"/>
  <c r="C1875" i="5" s="1"/>
  <c r="C1876" i="5" s="1"/>
  <c r="C1877" i="5" s="1"/>
  <c r="C1878" i="5" s="1"/>
  <c r="C1879" i="5" s="1"/>
  <c r="C1880" i="5" s="1"/>
  <c r="C1881" i="5" s="1"/>
  <c r="C1882" i="5" s="1"/>
  <c r="C1883" i="5" s="1"/>
  <c r="C1884" i="5" s="1"/>
  <c r="C1885" i="5" s="1"/>
  <c r="C1886" i="5" s="1"/>
  <c r="C1887" i="5" s="1"/>
  <c r="C1888" i="5" s="1"/>
  <c r="C1889" i="5" s="1"/>
  <c r="C1890" i="5" s="1"/>
  <c r="C1891" i="5" s="1"/>
  <c r="C1892" i="5" s="1"/>
  <c r="C1893" i="5" s="1"/>
  <c r="C1894" i="5" s="1"/>
  <c r="C1895" i="5" s="1"/>
  <c r="C1896" i="5" s="1"/>
  <c r="C1897" i="5" s="1"/>
  <c r="C1898" i="5" s="1"/>
  <c r="C1899" i="5" s="1"/>
  <c r="C1900" i="5" s="1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G50" i="4"/>
  <c r="H50" i="4" s="1"/>
  <c r="I50" i="4" s="1"/>
  <c r="G114" i="4"/>
  <c r="H114" i="4" s="1"/>
  <c r="I114" i="4" s="1"/>
  <c r="G293" i="4"/>
  <c r="H293" i="4" s="1"/>
  <c r="I293" i="4" s="1"/>
  <c r="G779" i="4"/>
  <c r="H779" i="4" s="1"/>
  <c r="I779" i="4" s="1"/>
  <c r="G854" i="4"/>
  <c r="H854" i="4" s="1"/>
  <c r="I854" i="4" s="1"/>
  <c r="G203" i="4"/>
  <c r="H203" i="4" s="1"/>
  <c r="I203" i="4" s="1"/>
  <c r="G673" i="4"/>
  <c r="H673" i="4" s="1"/>
  <c r="I673" i="4" s="1"/>
  <c r="G663" i="4"/>
  <c r="H663" i="4" s="1"/>
  <c r="I663" i="4" s="1"/>
  <c r="G7" i="4"/>
  <c r="H7" i="4" s="1"/>
  <c r="I7" i="4" s="1"/>
  <c r="G841" i="4"/>
  <c r="H841" i="4" s="1"/>
  <c r="I841" i="4" s="1"/>
  <c r="G615" i="4"/>
  <c r="H615" i="4" s="1"/>
  <c r="I615" i="4" s="1"/>
  <c r="G706" i="4"/>
  <c r="H706" i="4" s="1"/>
  <c r="I706" i="4" s="1"/>
  <c r="G695" i="4"/>
  <c r="H695" i="4" s="1"/>
  <c r="I695" i="4" s="1"/>
  <c r="G74" i="4"/>
  <c r="H74" i="4" s="1"/>
  <c r="I74" i="4" s="1"/>
  <c r="G656" i="4"/>
  <c r="H656" i="4" s="1"/>
  <c r="I656" i="4" s="1"/>
  <c r="G782" i="4"/>
  <c r="H782" i="4" s="1"/>
  <c r="I782" i="4" s="1"/>
  <c r="G105" i="4"/>
  <c r="H105" i="4" s="1"/>
  <c r="I105" i="4" s="1"/>
  <c r="G102" i="4"/>
  <c r="H102" i="4" s="1"/>
  <c r="I102" i="4" s="1"/>
  <c r="G328" i="4"/>
  <c r="H328" i="4" s="1"/>
  <c r="I328" i="4" s="1"/>
  <c r="G659" i="4"/>
  <c r="H659" i="4" s="1"/>
  <c r="I659" i="4" s="1"/>
  <c r="G438" i="4"/>
  <c r="H438" i="4" s="1"/>
  <c r="I438" i="4" s="1"/>
  <c r="G460" i="4"/>
  <c r="H460" i="4" s="1"/>
  <c r="I460" i="4" s="1"/>
  <c r="G21" i="4"/>
  <c r="H21" i="4" s="1"/>
  <c r="I21" i="4" s="1"/>
  <c r="G569" i="4"/>
  <c r="H569" i="4" s="1"/>
  <c r="I569" i="4" s="1"/>
  <c r="G582" i="4"/>
  <c r="H582" i="4" s="1"/>
  <c r="I582" i="4" s="1"/>
  <c r="G595" i="4"/>
  <c r="H595" i="4" s="1"/>
  <c r="I595" i="4" s="1"/>
  <c r="G188" i="4"/>
  <c r="H188" i="4" s="1"/>
  <c r="I188" i="4" s="1"/>
  <c r="G456" i="4"/>
  <c r="H456" i="4" s="1"/>
  <c r="I456" i="4" s="1"/>
  <c r="G628" i="4"/>
  <c r="H628" i="4" s="1"/>
  <c r="I628" i="4" s="1"/>
  <c r="G57" i="4"/>
  <c r="H57" i="4" s="1"/>
  <c r="I57" i="4" s="1"/>
  <c r="G762" i="4"/>
  <c r="H762" i="4" s="1"/>
  <c r="I762" i="4" s="1"/>
  <c r="G286" i="4"/>
  <c r="H286" i="4" s="1"/>
  <c r="I286" i="4" s="1"/>
  <c r="G234" i="4"/>
  <c r="H234" i="4" s="1"/>
  <c r="I234" i="4" s="1"/>
  <c r="G268" i="4"/>
  <c r="H268" i="4" s="1"/>
  <c r="I268" i="4" s="1"/>
  <c r="G222" i="4"/>
  <c r="H222" i="4" s="1"/>
  <c r="I222" i="4" s="1"/>
  <c r="G431" i="4"/>
  <c r="H431" i="4" s="1"/>
  <c r="I431" i="4" s="1"/>
  <c r="G96" i="4"/>
  <c r="H96" i="4" s="1"/>
  <c r="I96" i="4" s="1"/>
  <c r="G232" i="4"/>
  <c r="H232" i="4" s="1"/>
  <c r="I232" i="4" s="1"/>
  <c r="G859" i="4"/>
  <c r="H859" i="4" s="1"/>
  <c r="I859" i="4" s="1"/>
  <c r="G766" i="4"/>
  <c r="H766" i="4" s="1"/>
  <c r="I766" i="4" s="1"/>
  <c r="G579" i="4"/>
  <c r="H579" i="4" s="1"/>
  <c r="I579" i="4" s="1"/>
  <c r="G602" i="4"/>
  <c r="H602" i="4" s="1"/>
  <c r="I602" i="4" s="1"/>
  <c r="G256" i="4"/>
  <c r="H256" i="4" s="1"/>
  <c r="I256" i="4" s="1"/>
  <c r="G271" i="4"/>
  <c r="H271" i="4" s="1"/>
  <c r="I271" i="4" s="1"/>
  <c r="G621" i="4"/>
  <c r="H621" i="4" s="1"/>
  <c r="I621" i="4" s="1"/>
  <c r="G435" i="4"/>
  <c r="H435" i="4" s="1"/>
  <c r="I435" i="4" s="1"/>
  <c r="G658" i="4"/>
  <c r="H658" i="4" s="1"/>
  <c r="I658" i="4" s="1"/>
  <c r="G626" i="4"/>
  <c r="H626" i="4" s="1"/>
  <c r="I626" i="4" s="1"/>
  <c r="G644" i="4"/>
  <c r="H644" i="4" s="1"/>
  <c r="I644" i="4" s="1"/>
  <c r="G189" i="4"/>
  <c r="H189" i="4" s="1"/>
  <c r="I189" i="4" s="1"/>
  <c r="G453" i="4"/>
  <c r="H453" i="4" s="1"/>
  <c r="I453" i="4" s="1"/>
  <c r="G265" i="4"/>
  <c r="H265" i="4" s="1"/>
  <c r="I265" i="4" s="1"/>
  <c r="G749" i="4"/>
  <c r="H749" i="4" s="1"/>
  <c r="I749" i="4" s="1"/>
  <c r="G594" i="4"/>
  <c r="H594" i="4" s="1"/>
  <c r="I594" i="4" s="1"/>
  <c r="G383" i="4"/>
  <c r="H383" i="4" s="1"/>
  <c r="I383" i="4" s="1"/>
  <c r="G676" i="4"/>
  <c r="H676" i="4" s="1"/>
  <c r="I676" i="4" s="1"/>
  <c r="G270" i="4"/>
  <c r="H270" i="4" s="1"/>
  <c r="I270" i="4" s="1"/>
  <c r="G13" i="4"/>
  <c r="H13" i="4" s="1"/>
  <c r="I13" i="4" s="1"/>
  <c r="G702" i="4"/>
  <c r="H702" i="4" s="1"/>
  <c r="I702" i="4" s="1"/>
  <c r="G332" i="4"/>
  <c r="H332" i="4" s="1"/>
  <c r="I332" i="4" s="1"/>
  <c r="G559" i="4"/>
  <c r="H559" i="4" s="1"/>
  <c r="I559" i="4" s="1"/>
  <c r="G11" i="4"/>
  <c r="H11" i="4" s="1"/>
  <c r="I11" i="4" s="1"/>
  <c r="G67" i="4"/>
  <c r="H67" i="4" s="1"/>
  <c r="I67" i="4" s="1"/>
  <c r="G281" i="4"/>
  <c r="H281" i="4" s="1"/>
  <c r="I281" i="4" s="1"/>
  <c r="G669" i="4"/>
  <c r="H669" i="4" s="1"/>
  <c r="I669" i="4" s="1"/>
  <c r="G17" i="4"/>
  <c r="H17" i="4" s="1"/>
  <c r="I17" i="4" s="1"/>
  <c r="G323" i="4"/>
  <c r="H323" i="4" s="1"/>
  <c r="I323" i="4" s="1"/>
  <c r="G82" i="4"/>
  <c r="H82" i="4" s="1"/>
  <c r="I82" i="4" s="1"/>
  <c r="G599" i="4"/>
  <c r="H599" i="4" s="1"/>
  <c r="I599" i="4" s="1"/>
  <c r="G873" i="4"/>
  <c r="H873" i="4" s="1"/>
  <c r="I873" i="4" s="1"/>
  <c r="G718" i="4"/>
  <c r="H718" i="4" s="1"/>
  <c r="I718" i="4" s="1"/>
  <c r="G511" i="4"/>
  <c r="H511" i="4" s="1"/>
  <c r="I511" i="4" s="1"/>
  <c r="G674" i="4"/>
  <c r="H674" i="4" s="1"/>
  <c r="I674" i="4" s="1"/>
  <c r="G437" i="4"/>
  <c r="H437" i="4" s="1"/>
  <c r="I437" i="4" s="1"/>
  <c r="G449" i="4"/>
  <c r="H449" i="4" s="1"/>
  <c r="I449" i="4" s="1"/>
  <c r="G633" i="4"/>
  <c r="H633" i="4" s="1"/>
  <c r="I633" i="4" s="1"/>
  <c r="G244" i="4"/>
  <c r="H244" i="4" s="1"/>
  <c r="I244" i="4" s="1"/>
  <c r="G763" i="4"/>
  <c r="H763" i="4" s="1"/>
  <c r="I763" i="4" s="1"/>
  <c r="G266" i="4"/>
  <c r="H266" i="4" s="1"/>
  <c r="I266" i="4" s="1"/>
  <c r="G373" i="4"/>
  <c r="H373" i="4" s="1"/>
  <c r="I373" i="4" s="1"/>
  <c r="G527" i="4"/>
  <c r="H527" i="4" s="1"/>
  <c r="I527" i="4" s="1"/>
  <c r="G484" i="4"/>
  <c r="H484" i="4" s="1"/>
  <c r="I484" i="4" s="1"/>
  <c r="G540" i="4"/>
  <c r="H540" i="4" s="1"/>
  <c r="I540" i="4" s="1"/>
  <c r="G436" i="4"/>
  <c r="H436" i="4" s="1"/>
  <c r="I436" i="4" s="1"/>
  <c r="G355" i="4"/>
  <c r="H355" i="4" s="1"/>
  <c r="I355" i="4" s="1"/>
  <c r="G824" i="4"/>
  <c r="H824" i="4" s="1"/>
  <c r="I824" i="4" s="1"/>
  <c r="G246" i="4"/>
  <c r="H246" i="4" s="1"/>
  <c r="I246" i="4" s="1"/>
  <c r="G612" i="4"/>
  <c r="H612" i="4" s="1"/>
  <c r="I612" i="4" s="1"/>
  <c r="G387" i="4"/>
  <c r="H387" i="4" s="1"/>
  <c r="I387" i="4" s="1"/>
  <c r="G451" i="4"/>
  <c r="H451" i="4" s="1"/>
  <c r="I451" i="4" s="1"/>
  <c r="G757" i="4"/>
  <c r="H757" i="4" s="1"/>
  <c r="I757" i="4" s="1"/>
  <c r="G452" i="4"/>
  <c r="H452" i="4" s="1"/>
  <c r="I452" i="4" s="1"/>
  <c r="G869" i="4"/>
  <c r="H869" i="4" s="1"/>
  <c r="I869" i="4" s="1"/>
  <c r="G710" i="4"/>
  <c r="H710" i="4" s="1"/>
  <c r="I710" i="4" s="1"/>
  <c r="G331" i="4"/>
  <c r="H331" i="4" s="1"/>
  <c r="I331" i="4" s="1"/>
  <c r="G708" i="4"/>
  <c r="H708" i="4" s="1"/>
  <c r="I708" i="4" s="1"/>
  <c r="G638" i="4"/>
  <c r="H638" i="4" s="1"/>
  <c r="I638" i="4" s="1"/>
  <c r="G794" i="4"/>
  <c r="H794" i="4" s="1"/>
  <c r="I794" i="4" s="1"/>
  <c r="G284" i="4"/>
  <c r="H284" i="4" s="1"/>
  <c r="I284" i="4" s="1"/>
  <c r="G488" i="4"/>
  <c r="H488" i="4" s="1"/>
  <c r="I488" i="4" s="1"/>
  <c r="G35" i="4"/>
  <c r="H35" i="4" s="1"/>
  <c r="I35" i="4" s="1"/>
  <c r="G20" i="4"/>
  <c r="H20" i="4" s="1"/>
  <c r="I20" i="4" s="1"/>
  <c r="G51" i="4"/>
  <c r="H51" i="4" s="1"/>
  <c r="I51" i="4" s="1"/>
  <c r="G198" i="4"/>
  <c r="H198" i="4" s="1"/>
  <c r="I198" i="4" s="1"/>
  <c r="G121" i="4"/>
  <c r="H121" i="4" s="1"/>
  <c r="I121" i="4" s="1"/>
  <c r="G454" i="4"/>
  <c r="H454" i="4" s="1"/>
  <c r="I454" i="4" s="1"/>
  <c r="G380" i="4"/>
  <c r="H380" i="4" s="1"/>
  <c r="I380" i="4" s="1"/>
  <c r="G655" i="4"/>
  <c r="H655" i="4" s="1"/>
  <c r="I655" i="4" s="1"/>
  <c r="G339" i="4"/>
  <c r="H339" i="4" s="1"/>
  <c r="I339" i="4" s="1"/>
  <c r="G781" i="4"/>
  <c r="H781" i="4" s="1"/>
  <c r="I781" i="4" s="1"/>
  <c r="G70" i="4"/>
  <c r="H70" i="4" s="1"/>
  <c r="I70" i="4" s="1"/>
  <c r="G744" i="4"/>
  <c r="H744" i="4" s="1"/>
  <c r="I744" i="4" s="1"/>
  <c r="G509" i="4"/>
  <c r="H509" i="4" s="1"/>
  <c r="I509" i="4" s="1"/>
  <c r="G376" i="4"/>
  <c r="H376" i="4" s="1"/>
  <c r="I376" i="4" s="1"/>
  <c r="G793" i="4"/>
  <c r="H793" i="4" s="1"/>
  <c r="I793" i="4" s="1"/>
  <c r="G503" i="4"/>
  <c r="H503" i="4" s="1"/>
  <c r="I503" i="4" s="1"/>
  <c r="G322" i="4"/>
  <c r="H322" i="4" s="1"/>
  <c r="I322" i="4" s="1"/>
  <c r="G852" i="4"/>
  <c r="H852" i="4" s="1"/>
  <c r="I852" i="4" s="1"/>
  <c r="G737" i="4"/>
  <c r="H737" i="4" s="1"/>
  <c r="I737" i="4" s="1"/>
  <c r="G606" i="4"/>
  <c r="H606" i="4" s="1"/>
  <c r="I606" i="4" s="1"/>
  <c r="G874" i="4"/>
  <c r="H874" i="4" s="1"/>
  <c r="I874" i="4" s="1"/>
  <c r="G835" i="4"/>
  <c r="H835" i="4" s="1"/>
  <c r="I835" i="4" s="1"/>
  <c r="G197" i="4"/>
  <c r="H197" i="4" s="1"/>
  <c r="I197" i="4" s="1"/>
  <c r="G236" i="4"/>
  <c r="H236" i="4" s="1"/>
  <c r="I236" i="4" s="1"/>
  <c r="G41" i="4"/>
  <c r="H41" i="4" s="1"/>
  <c r="I41" i="4" s="1"/>
  <c r="G872" i="4"/>
  <c r="H872" i="4" s="1"/>
  <c r="I872" i="4" s="1"/>
  <c r="G530" i="4"/>
  <c r="H530" i="4" s="1"/>
  <c r="I530" i="4" s="1"/>
  <c r="G208" i="4"/>
  <c r="H208" i="4" s="1"/>
  <c r="I208" i="4" s="1"/>
  <c r="G264" i="4"/>
  <c r="H264" i="4" s="1"/>
  <c r="I264" i="4" s="1"/>
  <c r="G311" i="4"/>
  <c r="H311" i="4" s="1"/>
  <c r="I311" i="4" s="1"/>
  <c r="G565" i="4"/>
  <c r="H565" i="4" s="1"/>
  <c r="I565" i="4" s="1"/>
  <c r="G442" i="4"/>
  <c r="H442" i="4" s="1"/>
  <c r="I442" i="4" s="1"/>
  <c r="G670" i="4"/>
  <c r="H670" i="4" s="1"/>
  <c r="I670" i="4" s="1"/>
  <c r="G320" i="4"/>
  <c r="H320" i="4" s="1"/>
  <c r="I320" i="4" s="1"/>
  <c r="G257" i="4"/>
  <c r="H257" i="4" s="1"/>
  <c r="I257" i="4" s="1"/>
  <c r="G134" i="4"/>
  <c r="H134" i="4" s="1"/>
  <c r="I134" i="4" s="1"/>
  <c r="G556" i="4"/>
  <c r="H556" i="4" s="1"/>
  <c r="I556" i="4" s="1"/>
  <c r="G36" i="4"/>
  <c r="H36" i="4" s="1"/>
  <c r="I36" i="4" s="1"/>
  <c r="G882" i="4"/>
  <c r="H882" i="4" s="1"/>
  <c r="I882" i="4" s="1"/>
  <c r="G419" i="4"/>
  <c r="H419" i="4" s="1"/>
  <c r="I419" i="4" s="1"/>
  <c r="G237" i="4"/>
  <c r="H237" i="4"/>
  <c r="I237" i="4" s="1"/>
  <c r="G679" i="4"/>
  <c r="H679" i="4" s="1"/>
  <c r="I679" i="4" s="1"/>
  <c r="G568" i="4"/>
  <c r="H568" i="4" s="1"/>
  <c r="I568" i="4" s="1"/>
  <c r="G649" i="4"/>
  <c r="H649" i="4" s="1"/>
  <c r="I649" i="4" s="1"/>
  <c r="G796" i="4"/>
  <c r="H796" i="4" s="1"/>
  <c r="I796" i="4" s="1"/>
  <c r="G661" i="4"/>
  <c r="H661" i="4" s="1"/>
  <c r="I661" i="4" s="1"/>
  <c r="G498" i="4"/>
  <c r="H498" i="4" s="1"/>
  <c r="I498" i="4" s="1"/>
  <c r="G135" i="4"/>
  <c r="H135" i="4" s="1"/>
  <c r="I135" i="4" s="1"/>
  <c r="G77" i="4"/>
  <c r="H77" i="4" s="1"/>
  <c r="I77" i="4" s="1"/>
  <c r="G92" i="4"/>
  <c r="H92" i="4" s="1"/>
  <c r="I92" i="4" s="1"/>
  <c r="G313" i="4"/>
  <c r="H313" i="4" s="1"/>
  <c r="I313" i="4" s="1"/>
  <c r="G418" i="4"/>
  <c r="H418" i="4" s="1"/>
  <c r="I418" i="4" s="1"/>
  <c r="G262" i="4"/>
  <c r="H262" i="4" s="1"/>
  <c r="I262" i="4" s="1"/>
  <c r="G248" i="4"/>
  <c r="H248" i="4" s="1"/>
  <c r="I248" i="4" s="1"/>
  <c r="G563" i="4"/>
  <c r="H563" i="4" s="1"/>
  <c r="I563" i="4" s="1"/>
  <c r="G845" i="4"/>
  <c r="H845" i="4" s="1"/>
  <c r="I845" i="4" s="1"/>
  <c r="G229" i="4"/>
  <c r="H229" i="4" s="1"/>
  <c r="I229" i="4" s="1"/>
  <c r="G112" i="4"/>
  <c r="H112" i="4" s="1"/>
  <c r="I112" i="4" s="1"/>
  <c r="G24" i="4"/>
  <c r="H24" i="4" s="1"/>
  <c r="I24" i="4" s="1"/>
  <c r="G684" i="4"/>
  <c r="H684" i="4" s="1"/>
  <c r="I684" i="4" s="1"/>
  <c r="G249" i="4"/>
  <c r="H249" i="4" s="1"/>
  <c r="I249" i="4" s="1"/>
  <c r="G296" i="4"/>
  <c r="H296" i="4" s="1"/>
  <c r="I296" i="4" s="1"/>
  <c r="G94" i="4"/>
  <c r="H94" i="4" s="1"/>
  <c r="I94" i="4" s="1"/>
  <c r="G62" i="4"/>
  <c r="H62" i="4" s="1"/>
  <c r="I62" i="4" s="1"/>
  <c r="G318" i="4"/>
  <c r="H318" i="4" s="1"/>
  <c r="I318" i="4" s="1"/>
  <c r="G528" i="4"/>
  <c r="H528" i="4" s="1"/>
  <c r="I528" i="4" s="1"/>
  <c r="G693" i="4"/>
  <c r="H693" i="4" s="1"/>
  <c r="I693" i="4" s="1"/>
  <c r="G273" i="4"/>
  <c r="H273" i="4" s="1"/>
  <c r="I273" i="4" s="1"/>
  <c r="G353" i="4"/>
  <c r="H353" i="4" s="1"/>
  <c r="I353" i="4" s="1"/>
  <c r="G282" i="4"/>
  <c r="H282" i="4" s="1"/>
  <c r="I282" i="4" s="1"/>
  <c r="G141" i="4"/>
  <c r="H141" i="4" s="1"/>
  <c r="I141" i="4" s="1"/>
  <c r="G85" i="4"/>
  <c r="H85" i="4" s="1"/>
  <c r="I85" i="4" s="1"/>
  <c r="G71" i="4"/>
  <c r="H71" i="4" s="1"/>
  <c r="I71" i="4" s="1"/>
  <c r="G578" i="4"/>
  <c r="H578" i="4" s="1"/>
  <c r="I578" i="4" s="1"/>
  <c r="G741" i="4"/>
  <c r="H741" i="4" s="1"/>
  <c r="I741" i="4" s="1"/>
  <c r="G425" i="4"/>
  <c r="H425" i="4" s="1"/>
  <c r="I425" i="4" s="1"/>
  <c r="G321" i="4"/>
  <c r="H321" i="4" s="1"/>
  <c r="I321" i="4" s="1"/>
  <c r="G394" i="4"/>
  <c r="H394" i="4" s="1"/>
  <c r="I394" i="4" s="1"/>
  <c r="G685" i="4"/>
  <c r="H685" i="4" s="1"/>
  <c r="I685" i="4" s="1"/>
  <c r="G439" i="4"/>
  <c r="H439" i="4" s="1"/>
  <c r="I439" i="4" s="1"/>
  <c r="G120" i="4"/>
  <c r="H120" i="4" s="1"/>
  <c r="I120" i="4" s="1"/>
  <c r="G181" i="4"/>
  <c r="H181" i="4" s="1"/>
  <c r="I181" i="4" s="1"/>
  <c r="G536" i="4"/>
  <c r="H536" i="4" s="1"/>
  <c r="I536" i="4" s="1"/>
  <c r="G42" i="4"/>
  <c r="H42" i="4" s="1"/>
  <c r="I42" i="4" s="1"/>
  <c r="G780" i="4"/>
  <c r="H780" i="4" s="1"/>
  <c r="I780" i="4" s="1"/>
  <c r="G471" i="4"/>
  <c r="H471" i="4" s="1"/>
  <c r="I471" i="4" s="1"/>
  <c r="G776" i="4"/>
  <c r="H776" i="4" s="1"/>
  <c r="I776" i="4" s="1"/>
  <c r="G531" i="4"/>
  <c r="H531" i="4" s="1"/>
  <c r="I531" i="4" s="1"/>
  <c r="G304" i="4"/>
  <c r="H304" i="4" s="1"/>
  <c r="I304" i="4" s="1"/>
  <c r="G23" i="4"/>
  <c r="H23" i="4" s="1"/>
  <c r="I23" i="4" s="1"/>
  <c r="G677" i="4"/>
  <c r="H677" i="4" s="1"/>
  <c r="I677" i="4" s="1"/>
  <c r="G367" i="4"/>
  <c r="H367" i="4" s="1"/>
  <c r="I367" i="4" s="1"/>
  <c r="G90" i="4"/>
  <c r="H90" i="4" s="1"/>
  <c r="I90" i="4" s="1"/>
  <c r="G818" i="4"/>
  <c r="H818" i="4" s="1"/>
  <c r="I818" i="4" s="1"/>
  <c r="G175" i="4"/>
  <c r="H175" i="4" s="1"/>
  <c r="I175" i="4" s="1"/>
  <c r="G109" i="4"/>
  <c r="H109" i="4" s="1"/>
  <c r="I109" i="4" s="1"/>
  <c r="G368" i="4"/>
  <c r="H368" i="4" s="1"/>
  <c r="I368" i="4" s="1"/>
  <c r="G329" i="4"/>
  <c r="H329" i="4" s="1"/>
  <c r="I329" i="4" s="1"/>
  <c r="G597" i="4"/>
  <c r="H597" i="4" s="1"/>
  <c r="I597" i="4" s="1"/>
  <c r="G316" i="4"/>
  <c r="H316" i="4" s="1"/>
  <c r="I316" i="4" s="1"/>
  <c r="G72" i="4"/>
  <c r="H72" i="4" s="1"/>
  <c r="I72" i="4" s="1"/>
  <c r="G267" i="4"/>
  <c r="H267" i="4" s="1"/>
  <c r="I267" i="4" s="1"/>
  <c r="G801" i="4"/>
  <c r="H801" i="4" s="1"/>
  <c r="I801" i="4" s="1"/>
  <c r="G151" i="4"/>
  <c r="H151" i="4" s="1"/>
  <c r="I151" i="4" s="1"/>
  <c r="G390" i="4"/>
  <c r="H390" i="4" s="1"/>
  <c r="I390" i="4" s="1"/>
  <c r="G366" i="4"/>
  <c r="H366" i="4" s="1"/>
  <c r="I366" i="4" s="1"/>
  <c r="G259" i="4"/>
  <c r="H259" i="4" s="1"/>
  <c r="I259" i="4" s="1"/>
  <c r="G163" i="4"/>
  <c r="H163" i="4" s="1"/>
  <c r="I163" i="4" s="1"/>
  <c r="G629" i="4"/>
  <c r="H629" i="4" s="1"/>
  <c r="I629" i="4" s="1"/>
  <c r="G39" i="4"/>
  <c r="H39" i="4" s="1"/>
  <c r="I39" i="4" s="1"/>
  <c r="G397" i="4"/>
  <c r="H397" i="4" s="1"/>
  <c r="I397" i="4" s="1"/>
  <c r="G459" i="4"/>
  <c r="H459" i="4" s="1"/>
  <c r="I459" i="4" s="1"/>
  <c r="G206" i="4"/>
  <c r="H206" i="4" s="1"/>
  <c r="I206" i="4" s="1"/>
  <c r="G370" i="4"/>
  <c r="H370" i="4" s="1"/>
  <c r="I370" i="4" s="1"/>
  <c r="G604" i="4"/>
  <c r="H604" i="4" s="1"/>
  <c r="I604" i="4" s="1"/>
  <c r="G630" i="4"/>
  <c r="H630" i="4" s="1"/>
  <c r="I630" i="4" s="1"/>
  <c r="G751" i="4"/>
  <c r="H751" i="4" s="1"/>
  <c r="I751" i="4" s="1"/>
  <c r="G567" i="4"/>
  <c r="H567" i="4" s="1"/>
  <c r="I567" i="4" s="1"/>
  <c r="G305" i="4"/>
  <c r="H305" i="4" s="1"/>
  <c r="I305" i="4" s="1"/>
  <c r="G272" i="4"/>
  <c r="H272" i="4" s="1"/>
  <c r="I272" i="4" s="1"/>
  <c r="G374" i="4"/>
  <c r="H374" i="4" s="1"/>
  <c r="I374" i="4" s="1"/>
  <c r="G351" i="4"/>
  <c r="H351" i="4" s="1"/>
  <c r="I351" i="4" s="1"/>
  <c r="G575" i="4"/>
  <c r="H575" i="4" s="1"/>
  <c r="I575" i="4" s="1"/>
  <c r="G27" i="4"/>
  <c r="H27" i="4" s="1"/>
  <c r="I27" i="4" s="1"/>
  <c r="G336" i="4"/>
  <c r="H336" i="4" s="1"/>
  <c r="I336" i="4" s="1"/>
  <c r="G843" i="4"/>
  <c r="H843" i="4" s="1"/>
  <c r="I843" i="4" s="1"/>
  <c r="G637" i="4"/>
  <c r="H637" i="4" s="1"/>
  <c r="I637" i="4" s="1"/>
  <c r="G562" i="4"/>
  <c r="H562" i="4" s="1"/>
  <c r="I562" i="4" s="1"/>
  <c r="G364" i="4"/>
  <c r="H364" i="4" s="1"/>
  <c r="I364" i="4" s="1"/>
  <c r="G543" i="4"/>
  <c r="H543" i="4" s="1"/>
  <c r="I543" i="4" s="1"/>
  <c r="G32" i="4"/>
  <c r="H32" i="4" s="1"/>
  <c r="I32" i="4" s="1"/>
  <c r="G808" i="4"/>
  <c r="H808" i="4" s="1"/>
  <c r="I808" i="4" s="1"/>
  <c r="G125" i="4"/>
  <c r="H125" i="4" s="1"/>
  <c r="I125" i="4" s="1"/>
  <c r="G883" i="4"/>
  <c r="H883" i="4" s="1"/>
  <c r="I883" i="4" s="1"/>
  <c r="G219" i="4"/>
  <c r="H219" i="4" s="1"/>
  <c r="I219" i="4" s="1"/>
  <c r="G283" i="4"/>
  <c r="H283" i="4" s="1"/>
  <c r="I283" i="4" s="1"/>
  <c r="G714" i="4"/>
  <c r="H714" i="4" s="1"/>
  <c r="I714" i="4" s="1"/>
  <c r="G494" i="4"/>
  <c r="H494" i="4" s="1"/>
  <c r="I494" i="4" s="1"/>
  <c r="G308" i="4"/>
  <c r="H308" i="4" s="1"/>
  <c r="I308" i="4" s="1"/>
  <c r="G636" i="4"/>
  <c r="H636" i="4" s="1"/>
  <c r="I636" i="4" s="1"/>
  <c r="G220" i="4"/>
  <c r="H220" i="4" s="1"/>
  <c r="I220" i="4" s="1"/>
  <c r="G310" i="4"/>
  <c r="H310" i="4" s="1"/>
  <c r="I310" i="4" s="1"/>
  <c r="G778" i="4"/>
  <c r="H778" i="4" s="1"/>
  <c r="I778" i="4" s="1"/>
  <c r="G377" i="4"/>
  <c r="H377" i="4" s="1"/>
  <c r="I377" i="4" s="1"/>
  <c r="G587" i="4"/>
  <c r="H587" i="4" s="1"/>
  <c r="I587" i="4" s="1"/>
  <c r="G692" i="4"/>
  <c r="H692" i="4" s="1"/>
  <c r="I692" i="4" s="1"/>
  <c r="G423" i="4"/>
  <c r="H423" i="4" s="1"/>
  <c r="I423" i="4" s="1"/>
  <c r="G866" i="4"/>
  <c r="H866" i="4" s="1"/>
  <c r="I866" i="4" s="1"/>
  <c r="G337" i="4"/>
  <c r="H337" i="4" s="1"/>
  <c r="I337" i="4" s="1"/>
  <c r="G739" i="4"/>
  <c r="H739" i="4" s="1"/>
  <c r="I739" i="4" s="1"/>
  <c r="G837" i="4"/>
  <c r="H837" i="4" s="1"/>
  <c r="I837" i="4" s="1"/>
  <c r="G516" i="4"/>
  <c r="H516" i="4" s="1"/>
  <c r="I516" i="4" s="1"/>
  <c r="G486" i="4"/>
  <c r="H486" i="4" s="1"/>
  <c r="I486" i="4" s="1"/>
  <c r="G379" i="4"/>
  <c r="H379" i="4" s="1"/>
  <c r="I379" i="4" s="1"/>
  <c r="G345" i="4"/>
  <c r="H345" i="4" s="1"/>
  <c r="I345" i="4" s="1"/>
  <c r="G463" i="4"/>
  <c r="H463" i="4" s="1"/>
  <c r="I463" i="4" s="1"/>
  <c r="G217" i="4"/>
  <c r="H217" i="4" s="1"/>
  <c r="I217" i="4" s="1"/>
  <c r="G34" i="4"/>
  <c r="H34" i="4" s="1"/>
  <c r="I34" i="4" s="1"/>
  <c r="G619" i="4"/>
  <c r="H619" i="4" s="1"/>
  <c r="I619" i="4" s="1"/>
  <c r="G566" i="4"/>
  <c r="H566" i="4" s="1"/>
  <c r="I566" i="4" s="1"/>
  <c r="G302" i="4"/>
  <c r="H302" i="4" s="1"/>
  <c r="I302" i="4" s="1"/>
  <c r="G138" i="4"/>
  <c r="H138" i="4" s="1"/>
  <c r="I138" i="4" s="1"/>
  <c r="G879" i="4"/>
  <c r="H879" i="4" s="1"/>
  <c r="I879" i="4" s="1"/>
  <c r="G416" i="4"/>
  <c r="H416" i="4" s="1"/>
  <c r="I416" i="4" s="1"/>
  <c r="G398" i="4"/>
  <c r="H398" i="4" s="1"/>
  <c r="I398" i="4" s="1"/>
  <c r="G666" i="4"/>
  <c r="H666" i="4" s="1"/>
  <c r="I666" i="4" s="1"/>
  <c r="G632" i="4"/>
  <c r="H632" i="4" s="1"/>
  <c r="I632" i="4" s="1"/>
  <c r="G639" i="4"/>
  <c r="H639" i="4" s="1"/>
  <c r="I639" i="4" s="1"/>
  <c r="G603" i="4"/>
  <c r="H603" i="4" s="1"/>
  <c r="I603" i="4" s="1"/>
  <c r="G335" i="4"/>
  <c r="H335" i="4" s="1"/>
  <c r="I335" i="4" s="1"/>
  <c r="G624" i="4"/>
  <c r="H624" i="4" s="1"/>
  <c r="I624" i="4" s="1"/>
  <c r="G148" i="4"/>
  <c r="H148" i="4" s="1"/>
  <c r="I148" i="4" s="1"/>
  <c r="G45" i="4"/>
  <c r="H45" i="4" s="1"/>
  <c r="I45" i="4" s="1"/>
  <c r="G479" i="4"/>
  <c r="H479" i="4" s="1"/>
  <c r="I479" i="4" s="1"/>
  <c r="G804" i="4"/>
  <c r="H804" i="4" s="1"/>
  <c r="I804" i="4" s="1"/>
  <c r="G171" i="4"/>
  <c r="H171" i="4" s="1"/>
  <c r="I171" i="4" s="1"/>
  <c r="G444" i="4"/>
  <c r="H444" i="4" s="1"/>
  <c r="I444" i="4" s="1"/>
  <c r="G104" i="4"/>
  <c r="H104" i="4" s="1"/>
  <c r="I104" i="4" s="1"/>
  <c r="G745" i="4"/>
  <c r="H745" i="4" s="1"/>
  <c r="I745" i="4" s="1"/>
  <c r="G83" i="4"/>
  <c r="H83" i="4" s="1"/>
  <c r="I83" i="4" s="1"/>
  <c r="G654" i="4"/>
  <c r="H654" i="4" s="1"/>
  <c r="I654" i="4" s="1"/>
  <c r="G817" i="4"/>
  <c r="H817" i="4" s="1"/>
  <c r="I817" i="4" s="1"/>
  <c r="G707" i="4"/>
  <c r="H707" i="4" s="1"/>
  <c r="I707" i="4" s="1"/>
  <c r="G190" i="4"/>
  <c r="H190" i="4" s="1"/>
  <c r="I190" i="4" s="1"/>
  <c r="G742" i="4"/>
  <c r="H742" i="4" s="1"/>
  <c r="I742" i="4" s="1"/>
  <c r="G497" i="4"/>
  <c r="H497" i="4" s="1"/>
  <c r="I497" i="4" s="1"/>
  <c r="G725" i="4"/>
  <c r="H725" i="4" s="1"/>
  <c r="I725" i="4" s="1"/>
  <c r="G124" i="4"/>
  <c r="H124" i="4" s="1"/>
  <c r="I124" i="4" s="1"/>
  <c r="G291" i="4"/>
  <c r="H291" i="4" s="1"/>
  <c r="I291" i="4" s="1"/>
  <c r="G483" i="4"/>
  <c r="H483" i="4" s="1"/>
  <c r="I483" i="4" s="1"/>
  <c r="G209" i="4"/>
  <c r="H209" i="4" s="1"/>
  <c r="I209" i="4" s="1"/>
  <c r="G774" i="4"/>
  <c r="H774" i="4" s="1"/>
  <c r="I774" i="4" s="1"/>
  <c r="G788" i="4"/>
  <c r="H788" i="4" s="1"/>
  <c r="I788" i="4" s="1"/>
  <c r="G625" i="4"/>
  <c r="H625" i="4" s="1"/>
  <c r="I625" i="4" s="1"/>
  <c r="G186" i="4"/>
  <c r="H186" i="4" s="1"/>
  <c r="I186" i="4" s="1"/>
  <c r="G651" i="4"/>
  <c r="H651" i="4" s="1"/>
  <c r="I651" i="4" s="1"/>
  <c r="G30" i="4"/>
  <c r="H30" i="4" s="1"/>
  <c r="I30" i="4" s="1"/>
  <c r="G647" i="4"/>
  <c r="H647" i="4" s="1"/>
  <c r="I647" i="4" s="1"/>
  <c r="G29" i="4"/>
  <c r="H29" i="4" s="1"/>
  <c r="I29" i="4" s="1"/>
  <c r="G545" i="4"/>
  <c r="H545" i="4" s="1"/>
  <c r="I545" i="4" s="1"/>
  <c r="G464" i="4"/>
  <c r="H464" i="4" s="1"/>
  <c r="I464" i="4" s="1"/>
  <c r="G37" i="4"/>
  <c r="H37" i="4" s="1"/>
  <c r="I37" i="4" s="1"/>
  <c r="G66" i="4"/>
  <c r="H66" i="4" s="1"/>
  <c r="I66" i="4" s="1"/>
  <c r="G620" i="4"/>
  <c r="H620" i="4" s="1"/>
  <c r="I620" i="4" s="1"/>
  <c r="G409" i="4"/>
  <c r="H409" i="4" s="1"/>
  <c r="I409" i="4" s="1"/>
  <c r="G698" i="4"/>
  <c r="H698" i="4" s="1"/>
  <c r="I698" i="4" s="1"/>
  <c r="G510" i="4"/>
  <c r="H510" i="4" s="1"/>
  <c r="I510" i="4" s="1"/>
  <c r="G760" i="4"/>
  <c r="H760" i="4" s="1"/>
  <c r="I760" i="4" s="1"/>
  <c r="G534" i="4"/>
  <c r="H534" i="4" s="1"/>
  <c r="I534" i="4" s="1"/>
  <c r="G382" i="4"/>
  <c r="H382" i="4" s="1"/>
  <c r="I382" i="4" s="1"/>
  <c r="G168" i="4"/>
  <c r="H168" i="4" s="1"/>
  <c r="I168" i="4" s="1"/>
  <c r="G149" i="4"/>
  <c r="H149" i="4" s="1"/>
  <c r="I149" i="4" s="1"/>
  <c r="G410" i="4"/>
  <c r="H410" i="4" s="1"/>
  <c r="I410" i="4" s="1"/>
  <c r="G417" i="4"/>
  <c r="H417" i="4" s="1"/>
  <c r="I417" i="4" s="1"/>
  <c r="G59" i="4"/>
  <c r="H59" i="4" s="1"/>
  <c r="I59" i="4" s="1"/>
  <c r="G756" i="4"/>
  <c r="H756" i="4" s="1"/>
  <c r="I756" i="4" s="1"/>
  <c r="G187" i="4"/>
  <c r="H187" i="4" s="1"/>
  <c r="I187" i="4" s="1"/>
  <c r="G360" i="4"/>
  <c r="H360" i="4" s="1"/>
  <c r="I360" i="4" s="1"/>
  <c r="G427" i="4"/>
  <c r="H427" i="4" s="1"/>
  <c r="I427" i="4" s="1"/>
  <c r="G467" i="4"/>
  <c r="H467" i="4" s="1"/>
  <c r="I467" i="4" s="1"/>
  <c r="G288" i="4"/>
  <c r="H288" i="4" s="1"/>
  <c r="I288" i="4" s="1"/>
  <c r="G522" i="4"/>
  <c r="H522" i="4" s="1"/>
  <c r="I522" i="4" s="1"/>
  <c r="G570" i="4"/>
  <c r="H570" i="4" s="1"/>
  <c r="I570" i="4" s="1"/>
  <c r="G501" i="4"/>
  <c r="H501" i="4" s="1"/>
  <c r="I501" i="4" s="1"/>
  <c r="G588" i="4"/>
  <c r="H588" i="4" s="1"/>
  <c r="I588" i="4" s="1"/>
  <c r="G385" i="4"/>
  <c r="H385" i="4" s="1"/>
  <c r="I385" i="4" s="1"/>
  <c r="G819" i="4"/>
  <c r="H819" i="4" s="1"/>
  <c r="I819" i="4" s="1"/>
  <c r="G422" i="4"/>
  <c r="H422" i="4" s="1"/>
  <c r="I422" i="4" s="1"/>
  <c r="G614" i="4"/>
  <c r="H614" i="4" s="1"/>
  <c r="I614" i="4" s="1"/>
  <c r="G826" i="4"/>
  <c r="H826" i="4" s="1"/>
  <c r="I826" i="4" s="1"/>
  <c r="G330" i="4"/>
  <c r="H330" i="4" s="1"/>
  <c r="I330" i="4" s="1"/>
  <c r="G140" i="4"/>
  <c r="H140" i="4" s="1"/>
  <c r="I140" i="4" s="1"/>
  <c r="G581" i="4"/>
  <c r="H581" i="4" s="1"/>
  <c r="I581" i="4" s="1"/>
  <c r="G705" i="4"/>
  <c r="H705" i="4" s="1"/>
  <c r="I705" i="4" s="1"/>
  <c r="G689" i="4"/>
  <c r="H689" i="4" s="1"/>
  <c r="I689" i="4" s="1"/>
  <c r="H5" i="4"/>
  <c r="I5" i="4" s="1"/>
  <c r="G724" i="4"/>
  <c r="H724" i="4" s="1"/>
  <c r="I724" i="4" s="1"/>
  <c r="G571" i="4"/>
  <c r="H571" i="4" s="1"/>
  <c r="I571" i="4" s="1"/>
  <c r="G553" i="4"/>
  <c r="H553" i="4" s="1"/>
  <c r="I553" i="4" s="1"/>
  <c r="G413" i="4"/>
  <c r="H413" i="4" s="1"/>
  <c r="I413" i="4" s="1"/>
  <c r="G485" i="4"/>
  <c r="H485" i="4" s="1"/>
  <c r="I485" i="4" s="1"/>
  <c r="G150" i="4"/>
  <c r="H150" i="4" s="1"/>
  <c r="I150" i="4" s="1"/>
  <c r="G738" i="4"/>
  <c r="H738" i="4" s="1"/>
  <c r="I738" i="4" s="1"/>
  <c r="G243" i="4"/>
  <c r="H243" i="4" s="1"/>
  <c r="I243" i="4" s="1"/>
  <c r="G784" i="4"/>
  <c r="H784" i="4" s="1"/>
  <c r="I784" i="4" s="1"/>
  <c r="G821" i="4"/>
  <c r="H821" i="4" s="1"/>
  <c r="I821" i="4" s="1"/>
  <c r="G525" i="4"/>
  <c r="H525" i="4" s="1"/>
  <c r="I525" i="4" s="1"/>
  <c r="G110" i="4"/>
  <c r="H110" i="4" s="1"/>
  <c r="I110" i="4" s="1"/>
  <c r="G862" i="4"/>
  <c r="H862" i="4" s="1"/>
  <c r="I862" i="4" s="1"/>
  <c r="G491" i="4"/>
  <c r="H491" i="4" s="1"/>
  <c r="I491" i="4" s="1"/>
  <c r="G371" i="4"/>
  <c r="H371" i="4" s="1"/>
  <c r="I371" i="4" s="1"/>
  <c r="G142" i="4"/>
  <c r="H142" i="4" s="1"/>
  <c r="I142" i="4" s="1"/>
  <c r="G346" i="4"/>
  <c r="H346" i="4" s="1"/>
  <c r="I346" i="4" s="1"/>
  <c r="G855" i="4"/>
  <c r="H855" i="4" s="1"/>
  <c r="I855" i="4" s="1"/>
  <c r="G159" i="4"/>
  <c r="H159" i="4" s="1"/>
  <c r="I159" i="4" s="1"/>
  <c r="G69" i="4"/>
  <c r="H69" i="4" s="1"/>
  <c r="I69" i="4" s="1"/>
  <c r="G349" i="4"/>
  <c r="H349" i="4" s="1"/>
  <c r="I349" i="4" s="1"/>
  <c r="G106" i="4"/>
  <c r="H106" i="4" s="1"/>
  <c r="I106" i="4" s="1"/>
  <c r="G790" i="4"/>
  <c r="H790" i="4" s="1"/>
  <c r="I790" i="4" s="1"/>
  <c r="G842" i="4"/>
  <c r="H842" i="4" s="1"/>
  <c r="I842" i="4" s="1"/>
  <c r="G878" i="4"/>
  <c r="H878" i="4" s="1"/>
  <c r="I878" i="4" s="1"/>
  <c r="G812" i="4"/>
  <c r="H812" i="4" s="1"/>
  <c r="I812" i="4" s="1"/>
  <c r="G352" i="4"/>
  <c r="H352" i="4" s="1"/>
  <c r="I352" i="4" s="1"/>
  <c r="G526" i="4"/>
  <c r="H526" i="4" s="1"/>
  <c r="I526" i="4" s="1"/>
  <c r="G822" i="4"/>
  <c r="H822" i="4" s="1"/>
  <c r="I822" i="4" s="1"/>
  <c r="G519" i="4"/>
  <c r="H519" i="4" s="1"/>
  <c r="I519" i="4" s="1"/>
  <c r="G547" i="4"/>
  <c r="H547" i="4" s="1"/>
  <c r="I547" i="4" s="1"/>
  <c r="G38" i="4"/>
  <c r="H38" i="4" s="1"/>
  <c r="I38" i="4" s="1"/>
  <c r="G167" i="4"/>
  <c r="H167" i="4" s="1"/>
  <c r="I167" i="4" s="1"/>
  <c r="G361" i="4"/>
  <c r="H361" i="4" s="1"/>
  <c r="I361" i="4" s="1"/>
  <c r="G117" i="4"/>
  <c r="H117" i="4" s="1"/>
  <c r="I117" i="4" s="1"/>
  <c r="G478" i="4"/>
  <c r="H478" i="4" s="1"/>
  <c r="I478" i="4" s="1"/>
  <c r="G166" i="4"/>
  <c r="H166" i="4" s="1"/>
  <c r="I166" i="4" s="1"/>
  <c r="G287" i="4"/>
  <c r="H287" i="4" s="1"/>
  <c r="I287" i="4" s="1"/>
  <c r="G732" i="4"/>
  <c r="H732" i="4" s="1"/>
  <c r="I732" i="4" s="1"/>
  <c r="G480" i="4"/>
  <c r="H480" i="4" s="1"/>
  <c r="I480" i="4" s="1"/>
  <c r="G434" i="4"/>
  <c r="H434" i="4" s="1"/>
  <c r="I434" i="4" s="1"/>
  <c r="G131" i="4"/>
  <c r="H131" i="4" s="1"/>
  <c r="I131" i="4" s="1"/>
  <c r="G770" i="4"/>
  <c r="H770" i="4" s="1"/>
  <c r="I770" i="4" s="1"/>
  <c r="G524" i="4"/>
  <c r="H524" i="4" s="1"/>
  <c r="I524" i="4" s="1"/>
  <c r="G686" i="4"/>
  <c r="H686" i="4" s="1"/>
  <c r="I686" i="4" s="1"/>
  <c r="G870" i="4"/>
  <c r="H870" i="4" s="1"/>
  <c r="I870" i="4" s="1"/>
  <c r="G347" i="4"/>
  <c r="H347" i="4" s="1"/>
  <c r="I347" i="4" s="1"/>
  <c r="G317" i="4"/>
  <c r="H317" i="4" s="1"/>
  <c r="I317" i="4" s="1"/>
  <c r="G447" i="4"/>
  <c r="H447" i="4" s="1"/>
  <c r="I447" i="4" s="1"/>
  <c r="G54" i="4"/>
  <c r="H54" i="4" s="1"/>
  <c r="I54" i="4" s="1"/>
  <c r="G98" i="4"/>
  <c r="H98" i="4" s="1"/>
  <c r="I98" i="4" s="1"/>
  <c r="G771" i="4"/>
  <c r="H771" i="4" s="1"/>
  <c r="I771" i="4" s="1"/>
  <c r="G610" i="4"/>
  <c r="H610" i="4" s="1"/>
  <c r="I610" i="4" s="1"/>
  <c r="G825" i="4"/>
  <c r="H825" i="4" s="1"/>
  <c r="I825" i="4" s="1"/>
  <c r="G665" i="4"/>
  <c r="H665" i="4" s="1"/>
  <c r="I665" i="4" s="1"/>
  <c r="G403" i="4"/>
  <c r="H403" i="4" s="1"/>
  <c r="I403" i="4" s="1"/>
  <c r="G242" i="4"/>
  <c r="H242" i="4" s="1"/>
  <c r="I242" i="4" s="1"/>
  <c r="G696" i="4"/>
  <c r="H696" i="4" s="1"/>
  <c r="I696" i="4" s="1"/>
  <c r="G153" i="4"/>
  <c r="H153" i="4" s="1"/>
  <c r="I153" i="4" s="1"/>
  <c r="G671" i="4"/>
  <c r="H671" i="4" s="1"/>
  <c r="I671" i="4" s="1"/>
  <c r="G764" i="4"/>
  <c r="H764" i="4" s="1"/>
  <c r="I764" i="4" s="1"/>
  <c r="G495" i="4"/>
  <c r="H495" i="4" s="1"/>
  <c r="I495" i="4" s="1"/>
  <c r="G152" i="4"/>
  <c r="H152" i="4" s="1"/>
  <c r="I152" i="4" s="1"/>
  <c r="G239" i="4"/>
  <c r="H239" i="4" s="1"/>
  <c r="I239" i="4" s="1"/>
  <c r="G502" i="4"/>
  <c r="H502" i="4" s="1"/>
  <c r="I502" i="4" s="1"/>
  <c r="G539" i="4"/>
  <c r="H539" i="4" s="1"/>
  <c r="I539" i="4" s="1"/>
  <c r="G795" i="4"/>
  <c r="H795" i="4" s="1"/>
  <c r="I795" i="4" s="1"/>
  <c r="G201" i="4"/>
  <c r="H201" i="4" s="1"/>
  <c r="I201" i="4" s="1"/>
  <c r="G783" i="4"/>
  <c r="H783" i="4" s="1"/>
  <c r="I783" i="4" s="1"/>
  <c r="G156" i="4"/>
  <c r="H156" i="4" s="1"/>
  <c r="G554" i="4"/>
  <c r="H554" i="4" s="1"/>
  <c r="I554" i="4" s="1"/>
  <c r="G78" i="4"/>
  <c r="H78" i="4" s="1"/>
  <c r="I78" i="4" s="1"/>
  <c r="G777" i="4"/>
  <c r="H777" i="4" s="1"/>
  <c r="I777" i="4" s="1"/>
  <c r="G172" i="4"/>
  <c r="H172" i="4" s="1"/>
  <c r="I172" i="4" s="1"/>
  <c r="G672" i="4"/>
  <c r="H672" i="4" s="1"/>
  <c r="I672" i="4" s="1"/>
  <c r="G375" i="4"/>
  <c r="H375" i="4" s="1"/>
  <c r="I375" i="4" s="1"/>
  <c r="G499" i="4"/>
  <c r="H499" i="4" s="1"/>
  <c r="I499" i="4" s="1"/>
  <c r="G44" i="4"/>
  <c r="H44" i="4" s="1"/>
  <c r="I44" i="4" s="1"/>
  <c r="G235" i="4"/>
  <c r="H235" i="4" s="1"/>
  <c r="I235" i="4" s="1"/>
  <c r="G254" i="4"/>
  <c r="H254" i="4" s="1"/>
  <c r="I254" i="4" s="1"/>
  <c r="G133" i="4"/>
  <c r="H133" i="4" s="1"/>
  <c r="I133" i="4" s="1"/>
  <c r="G574" i="4"/>
  <c r="H574" i="4" s="1"/>
  <c r="I574" i="4" s="1"/>
  <c r="G573" i="4"/>
  <c r="H573" i="4" s="1"/>
  <c r="I573" i="4" s="1"/>
  <c r="G814" i="4"/>
  <c r="H814" i="4" s="1"/>
  <c r="I814" i="4" s="1"/>
  <c r="G303" i="4"/>
  <c r="H303" i="4" s="1"/>
  <c r="I303" i="4" s="1"/>
  <c r="G421" i="4"/>
  <c r="H421" i="4" s="1"/>
  <c r="I421" i="4" s="1"/>
  <c r="G233" i="4"/>
  <c r="H233" i="4" s="1"/>
  <c r="I233" i="4" s="1"/>
  <c r="G75" i="4"/>
  <c r="H75" i="4" s="1"/>
  <c r="I75" i="4" s="1"/>
  <c r="G415" i="4"/>
  <c r="H415" i="4" s="1"/>
  <c r="I415" i="4" s="1"/>
  <c r="G202" i="4"/>
  <c r="H202" i="4" s="1"/>
  <c r="I202" i="4" s="1"/>
  <c r="G662" i="4"/>
  <c r="H662" i="4" s="1"/>
  <c r="I662" i="4" s="1"/>
  <c r="G391" i="4"/>
  <c r="H391" i="4" s="1"/>
  <c r="I391" i="4" s="1"/>
  <c r="G806" i="4"/>
  <c r="H806" i="4" s="1"/>
  <c r="I806" i="4" s="1"/>
  <c r="G356" i="4"/>
  <c r="H356" i="4" s="1"/>
  <c r="I356" i="4" s="1"/>
  <c r="G598" i="4"/>
  <c r="H598" i="4" s="1"/>
  <c r="I598" i="4" s="1"/>
  <c r="G635" i="4"/>
  <c r="H635" i="4" s="1"/>
  <c r="I635" i="4" s="1"/>
  <c r="G420" i="4"/>
  <c r="H420" i="4" s="1"/>
  <c r="I420" i="4" s="1"/>
  <c r="G740" i="4"/>
  <c r="H740" i="4" s="1"/>
  <c r="I740" i="4" s="1"/>
  <c r="G9" i="4"/>
  <c r="H9" i="4" s="1"/>
  <c r="I9" i="4" s="1"/>
  <c r="G469" i="4"/>
  <c r="H469" i="4"/>
  <c r="I469" i="4" s="1"/>
  <c r="G185" i="4"/>
  <c r="H185" i="4" s="1"/>
  <c r="I185" i="4" s="1"/>
  <c r="G155" i="4"/>
  <c r="H155" i="4" s="1"/>
  <c r="I155" i="4" s="1"/>
  <c r="G529" i="4"/>
  <c r="H529" i="4" s="1"/>
  <c r="I529" i="4" s="1"/>
  <c r="G306" i="4"/>
  <c r="H306" i="4" s="1"/>
  <c r="I306" i="4" s="1"/>
  <c r="G193" i="4"/>
  <c r="H193" i="4" s="1"/>
  <c r="I193" i="4" s="1"/>
  <c r="G279" i="4"/>
  <c r="H279" i="4" s="1"/>
  <c r="I279" i="4" s="1"/>
  <c r="G182" i="4"/>
  <c r="H182" i="4" s="1"/>
  <c r="I182" i="4" s="1"/>
  <c r="G324" i="4"/>
  <c r="H324" i="4" s="1"/>
  <c r="I324" i="4" s="1"/>
  <c r="G354" i="4"/>
  <c r="H354" i="4" s="1"/>
  <c r="I354" i="4" s="1"/>
  <c r="G461" i="4"/>
  <c r="H461" i="4" s="1"/>
  <c r="I461" i="4" s="1"/>
  <c r="G592" i="4"/>
  <c r="H592" i="4" s="1"/>
  <c r="I592" i="4" s="1"/>
  <c r="G240" i="4"/>
  <c r="H240" i="4" s="1"/>
  <c r="I240" i="4" s="1"/>
  <c r="G326" i="4"/>
  <c r="H326" i="4" s="1"/>
  <c r="I326" i="4" s="1"/>
  <c r="G60" i="4"/>
  <c r="H60" i="4" s="1"/>
  <c r="I60" i="4" s="1"/>
  <c r="G47" i="4"/>
  <c r="H47" i="4" s="1"/>
  <c r="I47" i="4" s="1"/>
  <c r="G811" i="4"/>
  <c r="H811" i="4" s="1"/>
  <c r="I811" i="4" s="1"/>
  <c r="G675" i="4"/>
  <c r="H675" i="4" s="1"/>
  <c r="I675" i="4" s="1"/>
  <c r="G775" i="4"/>
  <c r="H775" i="4" s="1"/>
  <c r="I775" i="4" s="1"/>
  <c r="G832" i="4"/>
  <c r="H832" i="4" s="1"/>
  <c r="I832" i="4" s="1"/>
  <c r="G363" i="4"/>
  <c r="H363" i="4" s="1"/>
  <c r="I363" i="4" s="1"/>
  <c r="G250" i="4"/>
  <c r="H250" i="4" s="1"/>
  <c r="I250" i="4" s="1"/>
  <c r="G103" i="4"/>
  <c r="H103" i="4" s="1"/>
  <c r="I103" i="4" s="1"/>
  <c r="G678" i="4"/>
  <c r="H678" i="4" s="1"/>
  <c r="I678" i="4" s="1"/>
  <c r="G247" i="4"/>
  <c r="H247" i="4" s="1"/>
  <c r="I247" i="4" s="1"/>
  <c r="G8" i="4"/>
  <c r="H8" i="4" s="1"/>
  <c r="I8" i="4" s="1"/>
  <c r="G590" i="4"/>
  <c r="H590" i="4" s="1"/>
  <c r="I590" i="4" s="1"/>
  <c r="G227" i="4"/>
  <c r="H227" i="4" s="1"/>
  <c r="I227" i="4" s="1"/>
  <c r="G274" i="4"/>
  <c r="H274" i="4" s="1"/>
  <c r="I274" i="4" s="1"/>
  <c r="G100" i="4"/>
  <c r="H100" i="4" s="1"/>
  <c r="I100" i="4" s="1"/>
  <c r="G145" i="4"/>
  <c r="H145" i="4" s="1"/>
  <c r="I145" i="4" s="1"/>
  <c r="G848" i="4"/>
  <c r="H848" i="4" s="1"/>
  <c r="I848" i="4" s="1"/>
  <c r="G560" i="4"/>
  <c r="H560" i="4" s="1"/>
  <c r="I560" i="4" s="1"/>
  <c r="G840" i="4"/>
  <c r="H840" i="4" s="1"/>
  <c r="I840" i="4" s="1"/>
  <c r="G576" i="4"/>
  <c r="H576" i="4" s="1"/>
  <c r="I576" i="4" s="1"/>
  <c r="G703" i="4"/>
  <c r="H703" i="4" s="1"/>
  <c r="I703" i="4" s="1"/>
  <c r="G325" i="4"/>
  <c r="H325" i="4" s="1"/>
  <c r="I325" i="4" s="1"/>
  <c r="G241" i="4"/>
  <c r="H241" i="4" s="1"/>
  <c r="I241" i="4" s="1"/>
  <c r="G127" i="4"/>
  <c r="H127" i="4" s="1"/>
  <c r="I127" i="4" s="1"/>
  <c r="G122" i="4"/>
  <c r="H122" i="4" s="1"/>
  <c r="I122" i="4" s="1"/>
  <c r="G139" i="4"/>
  <c r="H139" i="4" s="1"/>
  <c r="I139" i="4" s="1"/>
  <c r="G392" i="4"/>
  <c r="H392" i="4" s="1"/>
  <c r="I392" i="4" s="1"/>
  <c r="G886" i="4"/>
  <c r="H886" i="4" s="1"/>
  <c r="G586" i="4"/>
  <c r="H586" i="4" s="1"/>
  <c r="I586" i="4" s="1"/>
  <c r="G15" i="4"/>
  <c r="H15" i="4" s="1"/>
  <c r="I15" i="4" s="1"/>
  <c r="G880" i="4"/>
  <c r="H880" i="4" s="1"/>
  <c r="I880" i="4" s="1"/>
  <c r="G667" i="4"/>
  <c r="H667" i="4" s="1"/>
  <c r="I667" i="4" s="1"/>
  <c r="G609" i="4"/>
  <c r="H609" i="4" s="1"/>
  <c r="I609" i="4" s="1"/>
  <c r="G473" i="4"/>
  <c r="H473" i="4" s="1"/>
  <c r="I473" i="4" s="1"/>
  <c r="G225" i="4"/>
  <c r="H225" i="4" s="1"/>
  <c r="I225" i="4" s="1"/>
  <c r="G28" i="4"/>
  <c r="H28" i="4" s="1"/>
  <c r="I28" i="4" s="1"/>
  <c r="G455" i="4"/>
  <c r="H455" i="4" s="1"/>
  <c r="I455" i="4" s="1"/>
  <c r="G585" i="4"/>
  <c r="H585" i="4" s="1"/>
  <c r="I585" i="4" s="1"/>
  <c r="G787" i="4"/>
  <c r="H787" i="4" s="1"/>
  <c r="I787" i="4" s="1"/>
  <c r="G223" i="4"/>
  <c r="H223" i="4" s="1"/>
  <c r="I223" i="4" s="1"/>
  <c r="G399" i="4"/>
  <c r="H399" i="4" s="1"/>
  <c r="I399" i="4" s="1"/>
  <c r="G618" i="4"/>
  <c r="H618" i="4" s="1"/>
  <c r="I618" i="4" s="1"/>
  <c r="G307" i="4"/>
  <c r="H307" i="4" s="1"/>
  <c r="I307" i="4" s="1"/>
  <c r="G433" i="4"/>
  <c r="H433" i="4" s="1"/>
  <c r="I433" i="4" s="1"/>
  <c r="G319" i="4"/>
  <c r="H319" i="4" s="1"/>
  <c r="I319" i="4" s="1"/>
  <c r="G341" i="4"/>
  <c r="H341" i="4" s="1"/>
  <c r="I341" i="4" s="1"/>
  <c r="G424" i="4"/>
  <c r="H424" i="4" s="1"/>
  <c r="I424" i="4" s="1"/>
  <c r="G269" i="4"/>
  <c r="H269" i="4" s="1"/>
  <c r="I269" i="4" s="1"/>
  <c r="G126" i="4"/>
  <c r="H126" i="4" s="1"/>
  <c r="I126" i="4" s="1"/>
  <c r="G221" i="4"/>
  <c r="H221" i="4" s="1"/>
  <c r="I221" i="4" s="1"/>
  <c r="G504" i="4"/>
  <c r="H504" i="4" s="1"/>
  <c r="I504" i="4" s="1"/>
  <c r="G761" i="4"/>
  <c r="H761" i="4" s="1"/>
  <c r="I761" i="4" s="1"/>
  <c r="G228" i="4"/>
  <c r="H228" i="4" s="1"/>
  <c r="I228" i="4" s="1"/>
  <c r="G542" i="4"/>
  <c r="H542" i="4" s="1"/>
  <c r="I542" i="4" s="1"/>
  <c r="G596" i="4"/>
  <c r="H596" i="4" s="1"/>
  <c r="I596" i="4" s="1"/>
  <c r="G388" i="4"/>
  <c r="H388" i="4" s="1"/>
  <c r="I388" i="4" s="1"/>
  <c r="G487" i="4"/>
  <c r="H487" i="4" s="1"/>
  <c r="I487" i="4" s="1"/>
  <c r="G521" i="4"/>
  <c r="H521" i="4" s="1"/>
  <c r="I521" i="4" s="1"/>
  <c r="G80" i="4"/>
  <c r="H80" i="4" s="1"/>
  <c r="I80" i="4" s="1"/>
  <c r="G327" i="4"/>
  <c r="H327" i="4" s="1"/>
  <c r="I327" i="4" s="1"/>
  <c r="G275" i="4"/>
  <c r="H275" i="4" s="1"/>
  <c r="I275" i="4" s="1"/>
  <c r="G648" i="4"/>
  <c r="H648" i="4" s="1"/>
  <c r="I648" i="4" s="1"/>
  <c r="G844" i="4"/>
  <c r="H844" i="4" s="1"/>
  <c r="I844" i="4" s="1"/>
  <c r="G365" i="4"/>
  <c r="H365" i="4" s="1"/>
  <c r="I365" i="4" s="1"/>
  <c r="G623" i="4"/>
  <c r="H623" i="4" s="1"/>
  <c r="I623" i="4" s="1"/>
  <c r="G176" i="4"/>
  <c r="H176" i="4" s="1"/>
  <c r="I176" i="4" s="1"/>
  <c r="G652" i="4"/>
  <c r="H652" i="4" s="1"/>
  <c r="I652" i="4" s="1"/>
  <c r="G207" i="4"/>
  <c r="H207" i="4" s="1"/>
  <c r="I207" i="4" s="1"/>
  <c r="G210" i="4"/>
  <c r="H210" i="4" s="1"/>
  <c r="I210" i="4" s="1"/>
  <c r="G93" i="4"/>
  <c r="H93" i="4" s="1"/>
  <c r="I93" i="4" s="1"/>
  <c r="G791" i="4"/>
  <c r="H791" i="4" s="1"/>
  <c r="I791" i="4" s="1"/>
  <c r="G414" i="4"/>
  <c r="H414" i="4" s="1"/>
  <c r="I414" i="4" s="1"/>
  <c r="G58" i="4"/>
  <c r="H58" i="4" s="1"/>
  <c r="I58" i="4" s="1"/>
  <c r="G699" i="4"/>
  <c r="H699" i="4" s="1"/>
  <c r="I699" i="4" s="1"/>
  <c r="G687" i="4"/>
  <c r="H687" i="4"/>
  <c r="I687" i="4" s="1"/>
  <c r="G716" i="4"/>
  <c r="H716" i="4" s="1"/>
  <c r="I716" i="4" s="1"/>
  <c r="G359" i="4"/>
  <c r="H359" i="4" s="1"/>
  <c r="I359" i="4" s="1"/>
  <c r="G786" i="4"/>
  <c r="H786" i="4" s="1"/>
  <c r="I786" i="4" s="1"/>
  <c r="G546" i="4"/>
  <c r="H546" i="4" s="1"/>
  <c r="I546" i="4" s="1"/>
  <c r="G457" i="4"/>
  <c r="H457" i="4" s="1"/>
  <c r="I457" i="4" s="1"/>
  <c r="G506" i="4"/>
  <c r="H506" i="4" s="1"/>
  <c r="I506" i="4" s="1"/>
  <c r="G715" i="4"/>
  <c r="H715" i="4" s="1"/>
  <c r="I715" i="4" s="1"/>
  <c r="G65" i="4"/>
  <c r="H65" i="4" s="1"/>
  <c r="I65" i="4" s="1"/>
  <c r="G867" i="4"/>
  <c r="H867" i="4" s="1"/>
  <c r="I867" i="4" s="1"/>
  <c r="G726" i="4"/>
  <c r="H726" i="4" s="1"/>
  <c r="I726" i="4" s="1"/>
  <c r="G315" i="4"/>
  <c r="H315" i="4" s="1"/>
  <c r="I315" i="4" s="1"/>
  <c r="G40" i="4"/>
  <c r="H40" i="4" s="1"/>
  <c r="I40" i="4" s="1"/>
  <c r="G426" i="4"/>
  <c r="H426" i="4" s="1"/>
  <c r="I426" i="4" s="1"/>
  <c r="G846" i="4"/>
  <c r="H846" i="4" s="1"/>
  <c r="I846" i="4" s="1"/>
  <c r="G550" i="4"/>
  <c r="H550" i="4" s="1"/>
  <c r="I550" i="4" s="1"/>
  <c r="G393" i="4"/>
  <c r="H393" i="4" s="1"/>
  <c r="I393" i="4" s="1"/>
  <c r="G551" i="4"/>
  <c r="H551" i="4" s="1"/>
  <c r="I551" i="4" s="1"/>
  <c r="G477" i="4"/>
  <c r="H477" i="4" s="1"/>
  <c r="I477" i="4" s="1"/>
  <c r="G441" i="4"/>
  <c r="H441" i="4" s="1"/>
  <c r="I441" i="4" s="1"/>
  <c r="G640" i="4"/>
  <c r="H640" i="4" s="1"/>
  <c r="I640" i="4" s="1"/>
  <c r="G839" i="4"/>
  <c r="H839" i="4" s="1"/>
  <c r="I839" i="4" s="1"/>
  <c r="G831" i="4"/>
  <c r="H831" i="4" s="1"/>
  <c r="I831" i="4" s="1"/>
  <c r="G701" i="4"/>
  <c r="H701" i="4" s="1"/>
  <c r="I701" i="4" s="1"/>
  <c r="G165" i="4"/>
  <c r="H165" i="4" s="1"/>
  <c r="I165" i="4" s="1"/>
  <c r="G238" i="4"/>
  <c r="H238" i="4" s="1"/>
  <c r="I238" i="4" s="1"/>
  <c r="G412" i="4"/>
  <c r="H412" i="4" s="1"/>
  <c r="I412" i="4" s="1"/>
  <c r="G25" i="4"/>
  <c r="H25" i="4" s="1"/>
  <c r="I25" i="4" s="1"/>
  <c r="G507" i="4"/>
  <c r="H507" i="4" s="1"/>
  <c r="I507" i="4" s="1"/>
  <c r="G584" i="4"/>
  <c r="H584" i="4" s="1"/>
  <c r="I584" i="4" s="1"/>
  <c r="G657" i="4"/>
  <c r="H657" i="4" s="1"/>
  <c r="I657" i="4" s="1"/>
  <c r="G608" i="4"/>
  <c r="H608" i="4" s="1"/>
  <c r="I608" i="4" s="1"/>
  <c r="G810" i="4"/>
  <c r="H810" i="4" s="1"/>
  <c r="I810" i="4" s="1"/>
  <c r="G864" i="4"/>
  <c r="H864" i="4" s="1"/>
  <c r="I864" i="4" s="1"/>
  <c r="G535" i="4"/>
  <c r="H535" i="4" s="1"/>
  <c r="I535" i="4" s="1"/>
  <c r="G754" i="4"/>
  <c r="H754" i="4" s="1"/>
  <c r="I754" i="4" s="1"/>
  <c r="G130" i="4"/>
  <c r="H130" i="4" s="1"/>
  <c r="I130" i="4" s="1"/>
  <c r="G46" i="4"/>
  <c r="H46" i="4" s="1"/>
  <c r="I46" i="4" s="1"/>
  <c r="G101" i="4"/>
  <c r="H101" i="4" s="1"/>
  <c r="I101" i="4" s="1"/>
  <c r="G445" i="4"/>
  <c r="H445" i="4" s="1"/>
  <c r="I445" i="4" s="1"/>
  <c r="G829" i="4"/>
  <c r="H829" i="4" s="1"/>
  <c r="I829" i="4" s="1"/>
  <c r="G828" i="4"/>
  <c r="H828" i="4" s="1"/>
  <c r="I828" i="4" s="1"/>
  <c r="G564" i="4"/>
  <c r="H564" i="4" s="1"/>
  <c r="I564" i="4" s="1"/>
  <c r="G260" i="4"/>
  <c r="H260" i="4" s="1"/>
  <c r="I260" i="4" s="1"/>
  <c r="G792" i="4"/>
  <c r="H792" i="4" s="1"/>
  <c r="I792" i="4" s="1"/>
  <c r="G199" i="4"/>
  <c r="H199" i="4" s="1"/>
  <c r="I199" i="4" s="1"/>
  <c r="G750" i="4"/>
  <c r="H750" i="4" s="1"/>
  <c r="I750" i="4" s="1"/>
  <c r="G216" i="4"/>
  <c r="H216" i="4" s="1"/>
  <c r="I216" i="4" s="1"/>
  <c r="G691" i="4"/>
  <c r="H691" i="4" s="1"/>
  <c r="I691" i="4" s="1"/>
  <c r="G195" i="4"/>
  <c r="H195" i="4"/>
  <c r="I195" i="4" s="1"/>
  <c r="G338" i="4"/>
  <c r="H338" i="4" s="1"/>
  <c r="I338" i="4" s="1"/>
  <c r="G196" i="4"/>
  <c r="H196" i="4" s="1"/>
  <c r="I196" i="4" s="1"/>
  <c r="G798" i="4"/>
  <c r="H798" i="4" s="1"/>
  <c r="I798" i="4" s="1"/>
  <c r="G765" i="4"/>
  <c r="H765" i="4" s="1"/>
  <c r="I765" i="4" s="1"/>
  <c r="G746" i="4"/>
  <c r="H746" i="4" s="1"/>
  <c r="I746" i="4" s="1"/>
  <c r="G118" i="4"/>
  <c r="H118" i="4" s="1"/>
  <c r="I118" i="4" s="1"/>
  <c r="G443" i="4"/>
  <c r="H443" i="4" s="1"/>
  <c r="I443" i="4" s="1"/>
  <c r="G344" i="4"/>
  <c r="H344" i="4" s="1"/>
  <c r="I344" i="4" s="1"/>
  <c r="G280" i="4"/>
  <c r="H280" i="4" s="1"/>
  <c r="I280" i="4" s="1"/>
  <c r="G161" i="4"/>
  <c r="H161" i="4" s="1"/>
  <c r="I161" i="4" s="1"/>
  <c r="G458" i="4"/>
  <c r="H458" i="4" s="1"/>
  <c r="I458" i="4" s="1"/>
  <c r="G174" i="4"/>
  <c r="H174" i="4" s="1"/>
  <c r="I174" i="4" s="1"/>
  <c r="G245" i="4"/>
  <c r="H245" i="4" s="1"/>
  <c r="I245" i="4" s="1"/>
  <c r="G395" i="4"/>
  <c r="H395" i="4" s="1"/>
  <c r="I395" i="4" s="1"/>
  <c r="G470" i="4"/>
  <c r="H470" i="4" s="1"/>
  <c r="I470" i="4" s="1"/>
  <c r="G446" i="4"/>
  <c r="H446" i="4" s="1"/>
  <c r="I446" i="4" s="1"/>
  <c r="G136" i="4"/>
  <c r="H136" i="4" s="1"/>
  <c r="I136" i="4" s="1"/>
  <c r="G177" i="4"/>
  <c r="H177" i="4" s="1"/>
  <c r="I177" i="4" s="1"/>
  <c r="G820" i="4"/>
  <c r="H820" i="4" s="1"/>
  <c r="I820" i="4" s="1"/>
  <c r="G611" i="4"/>
  <c r="H611" i="4" s="1"/>
  <c r="I611" i="4" s="1"/>
  <c r="G400" i="4"/>
  <c r="H400" i="4" s="1"/>
  <c r="I400" i="4" s="1"/>
  <c r="G294" i="4"/>
  <c r="H294" i="4" s="1"/>
  <c r="I294" i="4" s="1"/>
  <c r="G309" i="4"/>
  <c r="H309" i="4" s="1"/>
  <c r="I309" i="4" s="1"/>
  <c r="G230" i="4"/>
  <c r="H230" i="4" s="1"/>
  <c r="I230" i="4" s="1"/>
  <c r="G396" i="4"/>
  <c r="H396" i="4" s="1"/>
  <c r="I396" i="4" s="1"/>
  <c r="G805" i="4"/>
  <c r="H805" i="4" s="1"/>
  <c r="I805" i="4" s="1"/>
  <c r="G827" i="4"/>
  <c r="H827" i="4" s="1"/>
  <c r="I827" i="4" s="1"/>
  <c r="G857" i="4"/>
  <c r="H857" i="4" s="1"/>
  <c r="I857" i="4" s="1"/>
  <c r="G158" i="4"/>
  <c r="H158" i="4" s="1"/>
  <c r="I158" i="4" s="1"/>
  <c r="G755" i="4"/>
  <c r="H755" i="4" s="1"/>
  <c r="I755" i="4" s="1"/>
  <c r="G645" i="4"/>
  <c r="H645" i="4" s="1"/>
  <c r="I645" i="4" s="1"/>
  <c r="G116" i="4"/>
  <c r="H116" i="4" s="1"/>
  <c r="I116" i="4" s="1"/>
  <c r="G278" i="4"/>
  <c r="H278" i="4" s="1"/>
  <c r="I278" i="4" s="1"/>
  <c r="G589" i="4"/>
  <c r="H589" i="4" s="1"/>
  <c r="I589" i="4" s="1"/>
  <c r="G646" i="4"/>
  <c r="H646" i="4" s="1"/>
  <c r="I646" i="4" s="1"/>
  <c r="G513" i="4"/>
  <c r="H513" i="4" s="1"/>
  <c r="I513" i="4" s="1"/>
  <c r="G119" i="4"/>
  <c r="H119" i="4" s="1"/>
  <c r="I119" i="4" s="1"/>
  <c r="G214" i="4"/>
  <c r="H214" i="4" s="1"/>
  <c r="I214" i="4" s="1"/>
  <c r="G378" i="4"/>
  <c r="H378" i="4" s="1"/>
  <c r="I378" i="4" s="1"/>
  <c r="G404" i="4"/>
  <c r="H404" i="4" s="1"/>
  <c r="I404" i="4" s="1"/>
  <c r="G22" i="4"/>
  <c r="H22" i="4" s="1"/>
  <c r="I22" i="4" s="1"/>
  <c r="G408" i="4"/>
  <c r="H408" i="4" s="1"/>
  <c r="I408" i="4" s="1"/>
  <c r="G721" i="4"/>
  <c r="H721" i="4" s="1"/>
  <c r="I721" i="4" s="1"/>
  <c r="G865" i="4"/>
  <c r="H865" i="4" s="1"/>
  <c r="I865" i="4" s="1"/>
  <c r="G803" i="4"/>
  <c r="H803" i="4" s="1"/>
  <c r="I803" i="4" s="1"/>
  <c r="G252" i="4"/>
  <c r="H252" i="4" s="1"/>
  <c r="I252" i="4" s="1"/>
  <c r="G261" i="4"/>
  <c r="H261" i="4" s="1"/>
  <c r="I261" i="4" s="1"/>
  <c r="G482" i="4"/>
  <c r="H482" i="4" s="1"/>
  <c r="I482" i="4" s="1"/>
  <c r="G555" i="4"/>
  <c r="H555" i="4" s="1"/>
  <c r="I555" i="4" s="1"/>
  <c r="G258" i="4"/>
  <c r="H258" i="4" s="1"/>
  <c r="I258" i="4" s="1"/>
  <c r="G489" i="4"/>
  <c r="H489" i="4" s="1"/>
  <c r="I489" i="4" s="1"/>
  <c r="G580" i="4"/>
  <c r="H580" i="4" s="1"/>
  <c r="I580" i="4" s="1"/>
  <c r="G653" i="4"/>
  <c r="H653" i="4" s="1"/>
  <c r="I653" i="4" s="1"/>
  <c r="G593" i="4"/>
  <c r="H593" i="4" s="1"/>
  <c r="I593" i="4" s="1"/>
  <c r="G49" i="4"/>
  <c r="H49" i="4" s="1"/>
  <c r="I49" i="4" s="1"/>
  <c r="G64" i="4"/>
  <c r="H64" i="4" s="1"/>
  <c r="I64" i="4" s="1"/>
  <c r="G490" i="4"/>
  <c r="H490" i="4" s="1"/>
  <c r="I490" i="4" s="1"/>
  <c r="G200" i="4"/>
  <c r="H200" i="4" s="1"/>
  <c r="I200" i="4" s="1"/>
  <c r="G389" i="4"/>
  <c r="H389" i="4" s="1"/>
  <c r="I389" i="4" s="1"/>
  <c r="G204" i="4"/>
  <c r="H204" i="4" s="1"/>
  <c r="I204" i="4" s="1"/>
  <c r="G137" i="4"/>
  <c r="H137" i="4" s="1"/>
  <c r="I137" i="4" s="1"/>
  <c r="G285" i="4"/>
  <c r="H285" i="4" s="1"/>
  <c r="I285" i="4" s="1"/>
  <c r="G194" i="4"/>
  <c r="H194" i="4" s="1"/>
  <c r="I194" i="4" s="1"/>
  <c r="G533" i="4"/>
  <c r="H533" i="4" s="1"/>
  <c r="I533" i="4" s="1"/>
  <c r="G384" i="4"/>
  <c r="H384" i="4" s="1"/>
  <c r="I384" i="4" s="1"/>
  <c r="G301" i="4"/>
  <c r="H301" i="4" s="1"/>
  <c r="I301" i="4" s="1"/>
  <c r="G343" i="4"/>
  <c r="H343" i="4" s="1"/>
  <c r="I343" i="4" s="1"/>
  <c r="G86" i="4"/>
  <c r="H86" i="4" s="1"/>
  <c r="I86" i="4" s="1"/>
  <c r="G849" i="4"/>
  <c r="H849" i="4" s="1"/>
  <c r="I849" i="4" s="1"/>
  <c r="G492" i="4"/>
  <c r="H492" i="4" s="1"/>
  <c r="I492" i="4" s="1"/>
  <c r="G772" i="4"/>
  <c r="H772" i="4" s="1"/>
  <c r="I772" i="4" s="1"/>
  <c r="G694" i="4"/>
  <c r="H694" i="4" s="1"/>
  <c r="I694" i="4" s="1"/>
  <c r="G518" i="4"/>
  <c r="H518" i="4" s="1"/>
  <c r="I518" i="4" s="1"/>
  <c r="G362" i="4"/>
  <c r="H362" i="4" s="1"/>
  <c r="I362" i="4" s="1"/>
  <c r="G224" i="4"/>
  <c r="H224" i="4" s="1"/>
  <c r="I224" i="4" s="1"/>
  <c r="G728" i="4"/>
  <c r="H728" i="4" s="1"/>
  <c r="I728" i="4" s="1"/>
  <c r="G113" i="4"/>
  <c r="H113" i="4" s="1"/>
  <c r="I113" i="4" s="1"/>
  <c r="G833" i="4"/>
  <c r="H833" i="4" s="1"/>
  <c r="I833" i="4" s="1"/>
  <c r="G759" i="4"/>
  <c r="H759" i="4" s="1"/>
  <c r="I759" i="4" s="1"/>
  <c r="G468" i="4"/>
  <c r="H468" i="4" s="1"/>
  <c r="I468" i="4" s="1"/>
  <c r="G312" i="4"/>
  <c r="H312" i="4" s="1"/>
  <c r="I312" i="4" s="1"/>
  <c r="G815" i="4"/>
  <c r="H815" i="4" s="1"/>
  <c r="I815" i="4" s="1"/>
  <c r="G631" i="4"/>
  <c r="H631" i="4" s="1"/>
  <c r="I631" i="4" s="1"/>
  <c r="G752" i="4"/>
  <c r="H752" i="4" s="1"/>
  <c r="I752" i="4" s="1"/>
  <c r="G809" i="4"/>
  <c r="H809" i="4" s="1"/>
  <c r="I809" i="4" s="1"/>
  <c r="G350" i="4"/>
  <c r="H350" i="4" s="1"/>
  <c r="I350" i="4" s="1"/>
  <c r="G180" i="4"/>
  <c r="H180" i="4" s="1"/>
  <c r="I180" i="4" s="1"/>
  <c r="G557" i="4"/>
  <c r="H557" i="4" s="1"/>
  <c r="I557" i="4" s="1"/>
  <c r="G836" i="4"/>
  <c r="H836" i="4" s="1"/>
  <c r="I836" i="4" s="1"/>
  <c r="G76" i="4"/>
  <c r="H76" i="4" s="1"/>
  <c r="I76" i="4" s="1"/>
  <c r="G251" i="4"/>
  <c r="H251" i="4" s="1"/>
  <c r="I251" i="4" s="1"/>
  <c r="G402" i="4"/>
  <c r="H402" i="4" s="1"/>
  <c r="I402" i="4" s="1"/>
  <c r="G838" i="4"/>
  <c r="H838" i="4" s="1"/>
  <c r="I838" i="4" s="1"/>
  <c r="G627" i="4"/>
  <c r="H627" i="4" s="1"/>
  <c r="I627" i="4" s="1"/>
  <c r="G860" i="4"/>
  <c r="H860" i="4" s="1"/>
  <c r="I860" i="4" s="1"/>
  <c r="G875" i="4"/>
  <c r="H875" i="4" s="1"/>
  <c r="I875" i="4" s="1"/>
  <c r="G68" i="4"/>
  <c r="H68" i="4" s="1"/>
  <c r="I68" i="4" s="1"/>
  <c r="G871" i="4"/>
  <c r="H871" i="4" s="1"/>
  <c r="I871" i="4" s="1"/>
  <c r="G192" i="4"/>
  <c r="H192" i="4" s="1"/>
  <c r="I192" i="4" s="1"/>
  <c r="G747" i="4"/>
  <c r="H747" i="4" s="1"/>
  <c r="I747" i="4" s="1"/>
  <c r="G56" i="4"/>
  <c r="H56" i="4" s="1"/>
  <c r="I56" i="4" s="1"/>
  <c r="G218" i="4"/>
  <c r="H218" i="4" s="1"/>
  <c r="I218" i="4" s="1"/>
  <c r="G123" i="4"/>
  <c r="H123" i="4" s="1"/>
  <c r="I123" i="4" s="1"/>
  <c r="G541" i="4"/>
  <c r="H541" i="4" s="1"/>
  <c r="I541" i="4" s="1"/>
  <c r="G834" i="4"/>
  <c r="H834" i="4" s="1"/>
  <c r="I834" i="4" s="1"/>
  <c r="G405" i="4"/>
  <c r="H405" i="4" s="1"/>
  <c r="I405" i="4" s="1"/>
  <c r="G191" i="4"/>
  <c r="H191" i="4" s="1"/>
  <c r="I191" i="4" s="1"/>
  <c r="G807" i="4"/>
  <c r="H807" i="4" s="1"/>
  <c r="I807" i="4" s="1"/>
  <c r="G53" i="4"/>
  <c r="H53" i="4" s="1"/>
  <c r="I53" i="4" s="1"/>
  <c r="G73" i="4"/>
  <c r="H73" i="4" s="1"/>
  <c r="I73" i="4" s="1"/>
  <c r="G475" i="4"/>
  <c r="H475" i="4" s="1"/>
  <c r="I475" i="4" s="1"/>
  <c r="G704" i="4"/>
  <c r="H704" i="4" s="1"/>
  <c r="I704" i="4" s="1"/>
  <c r="G514" i="4"/>
  <c r="H514" i="4" s="1"/>
  <c r="I514" i="4" s="1"/>
  <c r="G851" i="4"/>
  <c r="H851" i="4" s="1"/>
  <c r="I851" i="4" s="1"/>
  <c r="G861" i="4"/>
  <c r="H861" i="4" s="1"/>
  <c r="I861" i="4" s="1"/>
  <c r="G802" i="4"/>
  <c r="H802" i="4" s="1"/>
  <c r="I802" i="4" s="1"/>
  <c r="G255" i="4"/>
  <c r="H255" i="4" s="1"/>
  <c r="I255" i="4" s="1"/>
  <c r="G211" i="4"/>
  <c r="H211" i="4" s="1"/>
  <c r="I211" i="4" s="1"/>
  <c r="G847" i="4"/>
  <c r="H847" i="4" s="1"/>
  <c r="I847" i="4" s="1"/>
  <c r="G428" i="4"/>
  <c r="H428" i="4" s="1"/>
  <c r="I428" i="4" s="1"/>
  <c r="G758" i="4"/>
  <c r="H758" i="4" s="1"/>
  <c r="I758" i="4" s="1"/>
  <c r="G16" i="4"/>
  <c r="H16" i="4" s="1"/>
  <c r="I16" i="4" s="1"/>
  <c r="G613" i="4"/>
  <c r="H613" i="4" s="1"/>
  <c r="I613" i="4" s="1"/>
  <c r="G33" i="4"/>
  <c r="H33" i="4" s="1"/>
  <c r="I33" i="4" s="1"/>
  <c r="G493" i="4"/>
  <c r="H493" i="4" s="1"/>
  <c r="I493" i="4" s="1"/>
  <c r="G465" i="4"/>
  <c r="H465" i="4" s="1"/>
  <c r="I465" i="4" s="1"/>
  <c r="G48" i="4"/>
  <c r="H48" i="4" s="1"/>
  <c r="I48" i="4" s="1"/>
  <c r="G183" i="4"/>
  <c r="H183" i="4" s="1"/>
  <c r="I183" i="4" s="1"/>
  <c r="G797" i="4"/>
  <c r="H797" i="4" s="1"/>
  <c r="I797" i="4" s="1"/>
  <c r="G226" i="4"/>
  <c r="H226" i="4" s="1"/>
  <c r="I226" i="4" s="1"/>
  <c r="G537" i="4"/>
  <c r="H537" i="4" s="1"/>
  <c r="I537" i="4" s="1"/>
  <c r="G885" i="4"/>
  <c r="H885" i="4" s="1"/>
  <c r="I885" i="4" s="1"/>
  <c r="G277" i="4"/>
  <c r="H277" i="4" s="1"/>
  <c r="I277" i="4" s="1"/>
  <c r="G107" i="4"/>
  <c r="H107" i="4" s="1"/>
  <c r="I107" i="4" s="1"/>
  <c r="G289" i="4"/>
  <c r="H289" i="4" s="1"/>
  <c r="I289" i="4" s="1"/>
  <c r="G178" i="4"/>
  <c r="H178" i="4" s="1"/>
  <c r="I178" i="4" s="1"/>
  <c r="G91" i="4"/>
  <c r="H91" i="4" s="1"/>
  <c r="I91" i="4" s="1"/>
  <c r="G768" i="4"/>
  <c r="H768" i="4" s="1"/>
  <c r="I768" i="4" s="1"/>
  <c r="G508" i="4"/>
  <c r="H508" i="4" s="1"/>
  <c r="I508" i="4" s="1"/>
  <c r="G731" i="4"/>
  <c r="H731" i="4" s="1"/>
  <c r="I731" i="4" s="1"/>
  <c r="G340" i="4"/>
  <c r="H340" i="4" s="1"/>
  <c r="I340" i="4" s="1"/>
  <c r="G729" i="4"/>
  <c r="H729" i="4" s="1"/>
  <c r="I729" i="4" s="1"/>
  <c r="G212" i="4"/>
  <c r="H212" i="4" s="1"/>
  <c r="I212" i="4" s="1"/>
  <c r="G432" i="4"/>
  <c r="H432" i="4" s="1"/>
  <c r="I432" i="4" s="1"/>
  <c r="G430" i="4"/>
  <c r="H430" i="4" s="1"/>
  <c r="I430" i="4" s="1"/>
  <c r="G19" i="4"/>
  <c r="H19" i="4" s="1"/>
  <c r="I19" i="4" s="1"/>
  <c r="G572" i="4"/>
  <c r="H572" i="4" s="1"/>
  <c r="I572" i="4" s="1"/>
  <c r="G358" i="4"/>
  <c r="H358" i="4" s="1"/>
  <c r="I358" i="4" s="1"/>
  <c r="G549" i="4"/>
  <c r="H549" i="4" s="1"/>
  <c r="I549" i="4" s="1"/>
  <c r="G561" i="4"/>
  <c r="H561" i="4" s="1"/>
  <c r="I561" i="4" s="1"/>
  <c r="G179" i="4"/>
  <c r="H179" i="4" s="1"/>
  <c r="I179" i="4" s="1"/>
  <c r="G79" i="4"/>
  <c r="H79" i="4" s="1"/>
  <c r="I79" i="4" s="1"/>
  <c r="G643" i="4"/>
  <c r="H643" i="4" s="1"/>
  <c r="I643" i="4" s="1"/>
  <c r="G577" i="4"/>
  <c r="H577" i="4" s="1"/>
  <c r="I577" i="4" s="1"/>
  <c r="G713" i="4"/>
  <c r="H713" i="4" s="1"/>
  <c r="I713" i="4" s="1"/>
  <c r="G481" i="4"/>
  <c r="H481" i="4" s="1"/>
  <c r="I481" i="4" s="1"/>
  <c r="G386" i="4"/>
  <c r="H386" i="4" s="1"/>
  <c r="I386" i="4" s="1"/>
  <c r="G688" i="4"/>
  <c r="H688" i="4" s="1"/>
  <c r="I688" i="4" s="1"/>
  <c r="G591" i="4"/>
  <c r="H591" i="4" s="1"/>
  <c r="I591" i="4" s="1"/>
  <c r="G505" i="4"/>
  <c r="H505" i="4" s="1"/>
  <c r="I505" i="4" s="1"/>
  <c r="G476" i="4"/>
  <c r="H476" i="4" s="1"/>
  <c r="I476" i="4" s="1"/>
  <c r="G342" i="4"/>
  <c r="H342" i="4" s="1"/>
  <c r="I342" i="4" s="1"/>
  <c r="G881" i="4"/>
  <c r="H881" i="4" s="1"/>
  <c r="I881" i="4" s="1"/>
  <c r="G682" i="4"/>
  <c r="H682" i="4" s="1"/>
  <c r="I682" i="4" s="1"/>
  <c r="G868" i="4"/>
  <c r="H868" i="4" s="1"/>
  <c r="I868" i="4" s="1"/>
  <c r="G850" i="4"/>
  <c r="H850" i="4" s="1"/>
  <c r="I850" i="4" s="1"/>
  <c r="G641" i="4"/>
  <c r="H641" i="4" s="1"/>
  <c r="I641" i="4" s="1"/>
  <c r="G144" i="4"/>
  <c r="H144" i="4" s="1"/>
  <c r="I144" i="4" s="1"/>
  <c r="G411" i="4"/>
  <c r="H411" i="4" s="1"/>
  <c r="I411" i="4" s="1"/>
  <c r="G680" i="4"/>
  <c r="H680" i="4" s="1"/>
  <c r="I680" i="4" s="1"/>
  <c r="G292" i="4"/>
  <c r="H292" i="4" s="1"/>
  <c r="I292" i="4" s="1"/>
  <c r="G157" i="4"/>
  <c r="H157" i="4" s="1"/>
  <c r="I157" i="4" s="1"/>
  <c r="G466" i="4"/>
  <c r="H466" i="4" s="1"/>
  <c r="I466" i="4" s="1"/>
  <c r="G515" i="4"/>
  <c r="H515" i="4" s="1"/>
  <c r="I515" i="4" s="1"/>
  <c r="G496" i="4"/>
  <c r="H496" i="4" s="1"/>
  <c r="I496" i="4" s="1"/>
  <c r="G856" i="4"/>
  <c r="H856" i="4" s="1"/>
  <c r="I856" i="4" s="1"/>
  <c r="G372" i="4"/>
  <c r="H372" i="4" s="1"/>
  <c r="I372" i="4" s="1"/>
  <c r="G89" i="4"/>
  <c r="H89" i="4" s="1"/>
  <c r="I89" i="4" s="1"/>
  <c r="G299" i="4"/>
  <c r="H299" i="4" s="1"/>
  <c r="I299" i="4" s="1"/>
  <c r="G785" i="4"/>
  <c r="H785" i="4" s="1"/>
  <c r="I785" i="4" s="1"/>
  <c r="G863" i="4"/>
  <c r="H863" i="4" s="1"/>
  <c r="I863" i="4" s="1"/>
  <c r="G734" i="4"/>
  <c r="H734" i="4" s="1"/>
  <c r="I734" i="4" s="1"/>
  <c r="G357" i="4"/>
  <c r="H357" i="4" s="1"/>
  <c r="I357" i="4" s="1"/>
  <c r="G472" i="4"/>
  <c r="H472" i="4" s="1"/>
  <c r="I472" i="4" s="1"/>
  <c r="G800" i="4"/>
  <c r="H800" i="4" s="1"/>
  <c r="I800" i="4" s="1"/>
  <c r="G63" i="4"/>
  <c r="H63" i="4" s="1"/>
  <c r="I63" i="4" s="1"/>
  <c r="G634" i="4"/>
  <c r="H634" i="4" s="1"/>
  <c r="I634" i="4" s="1"/>
  <c r="G709" i="4"/>
  <c r="H709" i="4" s="1"/>
  <c r="I709" i="4" s="1"/>
  <c r="G642" i="4"/>
  <c r="H642" i="4" s="1"/>
  <c r="I642" i="4" s="1"/>
  <c r="G450" i="4"/>
  <c r="H450" i="4" s="1"/>
  <c r="I450" i="4" s="1"/>
  <c r="G52" i="4"/>
  <c r="H52" i="4" s="1"/>
  <c r="I52" i="4" s="1"/>
  <c r="G10" i="4"/>
  <c r="H10" i="4" s="1"/>
  <c r="I10" i="4" s="1"/>
  <c r="G61" i="4"/>
  <c r="H61" i="4" s="1"/>
  <c r="I61" i="4" s="1"/>
  <c r="G162" i="4"/>
  <c r="H162" i="4" s="1"/>
  <c r="I162" i="4" s="1"/>
  <c r="G767" i="4"/>
  <c r="H767" i="4" s="1"/>
  <c r="I767" i="4" s="1"/>
  <c r="G406" i="4"/>
  <c r="H406" i="4" s="1"/>
  <c r="I406" i="4" s="1"/>
  <c r="G295" i="4"/>
  <c r="H295" i="4" s="1"/>
  <c r="I295" i="4" s="1"/>
  <c r="G43" i="4"/>
  <c r="H43" i="4" s="1"/>
  <c r="I43" i="4" s="1"/>
  <c r="G727" i="4"/>
  <c r="H727" i="4" s="1"/>
  <c r="I727" i="4" s="1"/>
  <c r="G213" i="4"/>
  <c r="H213" i="4" s="1"/>
  <c r="I213" i="4" s="1"/>
  <c r="G88" i="4"/>
  <c r="H88" i="4" s="1"/>
  <c r="I88" i="4" s="1"/>
  <c r="G799" i="4"/>
  <c r="H799" i="4" s="1"/>
  <c r="I799" i="4" s="1"/>
  <c r="G690" i="4"/>
  <c r="H690" i="4" s="1"/>
  <c r="I690" i="4" s="1"/>
  <c r="G14" i="4"/>
  <c r="H14" i="4" s="1"/>
  <c r="I14" i="4" s="1"/>
  <c r="G605" i="4"/>
  <c r="H605" i="4" s="1"/>
  <c r="I605" i="4" s="1"/>
  <c r="G683" i="4"/>
  <c r="H683" i="4" s="1"/>
  <c r="I683" i="4" s="1"/>
  <c r="G743" i="4"/>
  <c r="H743" i="4" s="1"/>
  <c r="I743" i="4" s="1"/>
  <c r="G876" i="4"/>
  <c r="H876" i="4" s="1"/>
  <c r="I876" i="4" s="1"/>
  <c r="G523" i="4"/>
  <c r="H523" i="4" s="1"/>
  <c r="I523" i="4" s="1"/>
  <c r="G129" i="4"/>
  <c r="H129" i="4" s="1"/>
  <c r="I129" i="4" s="1"/>
  <c r="G215" i="4"/>
  <c r="H215" i="4" s="1"/>
  <c r="I215" i="4" s="1"/>
  <c r="G87" i="4"/>
  <c r="H87" i="4" s="1"/>
  <c r="I87" i="4" s="1"/>
  <c r="G853" i="4"/>
  <c r="H853" i="4" s="1"/>
  <c r="I853" i="4" s="1"/>
  <c r="G164" i="4"/>
  <c r="H164" i="4" s="1"/>
  <c r="I164" i="4" s="1"/>
  <c r="G154" i="4"/>
  <c r="H154" i="4" s="1"/>
  <c r="I154" i="4" s="1"/>
  <c r="G769" i="4"/>
  <c r="H769" i="4" s="1"/>
  <c r="I769" i="4" s="1"/>
  <c r="G31" i="4"/>
  <c r="H31" i="4" s="1"/>
  <c r="I31" i="4" s="1"/>
  <c r="G462" i="4"/>
  <c r="H462" i="4" s="1"/>
  <c r="I462" i="4" s="1"/>
  <c r="G314" i="4"/>
  <c r="H314" i="4" s="1"/>
  <c r="I314" i="4" s="1"/>
  <c r="G448" i="4"/>
  <c r="H448" i="4" s="1"/>
  <c r="I448" i="4" s="1"/>
  <c r="G823" i="4"/>
  <c r="H823" i="4" s="1"/>
  <c r="I823" i="4" s="1"/>
  <c r="G816" i="4"/>
  <c r="H816" i="4" s="1"/>
  <c r="I816" i="4" s="1"/>
  <c r="G520" i="4"/>
  <c r="H520" i="4" s="1"/>
  <c r="I520" i="4" s="1"/>
  <c r="G300" i="4"/>
  <c r="H300" i="4" s="1"/>
  <c r="I300" i="4" s="1"/>
  <c r="G753" i="4"/>
  <c r="H753" i="4" s="1"/>
  <c r="I753" i="4" s="1"/>
  <c r="G681" i="4"/>
  <c r="H681" i="4" s="1"/>
  <c r="I681" i="4" s="1"/>
  <c r="G697" i="4"/>
  <c r="H697" i="4" s="1"/>
  <c r="I697" i="4" s="1"/>
  <c r="G111" i="4"/>
  <c r="H111" i="4" s="1"/>
  <c r="I111" i="4" s="1"/>
  <c r="G548" i="4"/>
  <c r="H548" i="4" s="1"/>
  <c r="I548" i="4" s="1"/>
  <c r="G231" i="4"/>
  <c r="H231" i="4" s="1"/>
  <c r="I231" i="4" s="1"/>
  <c r="G407" i="4"/>
  <c r="H407" i="4" s="1"/>
  <c r="I407" i="4" s="1"/>
  <c r="G789" i="4"/>
  <c r="H789" i="4" s="1"/>
  <c r="I789" i="4" s="1"/>
  <c r="G298" i="4"/>
  <c r="H298" i="4" s="1"/>
  <c r="I298" i="4" s="1"/>
  <c r="G700" i="4"/>
  <c r="H700" i="4" s="1"/>
  <c r="I700" i="4" s="1"/>
  <c r="G544" i="4"/>
  <c r="H544" i="4" s="1"/>
  <c r="I544" i="4" s="1"/>
  <c r="G381" i="4"/>
  <c r="H381" i="4" s="1"/>
  <c r="I381" i="4" s="1"/>
  <c r="G169" i="4"/>
  <c r="H169" i="4" s="1"/>
  <c r="I169" i="4" s="1"/>
  <c r="G97" i="4"/>
  <c r="H97" i="4" s="1"/>
  <c r="I97" i="4" s="1"/>
  <c r="G147" i="4"/>
  <c r="H147" i="4" s="1"/>
  <c r="I147" i="4" s="1"/>
  <c r="G532" i="4"/>
  <c r="H532" i="4" s="1"/>
  <c r="I532" i="4" s="1"/>
  <c r="G722" i="4"/>
  <c r="H722" i="4" s="1"/>
  <c r="I722" i="4" s="1"/>
  <c r="G146" i="4"/>
  <c r="H146" i="4" s="1"/>
  <c r="I146" i="4" s="1"/>
  <c r="G813" i="4"/>
  <c r="H813" i="4" s="1"/>
  <c r="I813" i="4" s="1"/>
  <c r="G173" i="4"/>
  <c r="H173" i="4" s="1"/>
  <c r="I173" i="4" s="1"/>
  <c r="G500" i="4"/>
  <c r="H500" i="4" s="1"/>
  <c r="I500" i="4" s="1"/>
  <c r="G99" i="4"/>
  <c r="H99" i="4" s="1"/>
  <c r="I99" i="4" s="1"/>
  <c r="G474" i="4"/>
  <c r="H474" i="4" s="1"/>
  <c r="I474" i="4" s="1"/>
  <c r="G552" i="4"/>
  <c r="H552" i="4" s="1"/>
  <c r="I552" i="4" s="1"/>
  <c r="G664" i="4"/>
  <c r="H664" i="4" s="1"/>
  <c r="I664" i="4" s="1"/>
  <c r="G81" i="4"/>
  <c r="H81" i="4" s="1"/>
  <c r="I81" i="4" s="1"/>
  <c r="G877" i="4"/>
  <c r="H877" i="4" s="1"/>
  <c r="I877" i="4" s="1"/>
  <c r="G660" i="4"/>
  <c r="H660" i="4" s="1"/>
  <c r="I660" i="4" s="1"/>
  <c r="G730" i="4"/>
  <c r="H730" i="4" s="1"/>
  <c r="I730" i="4" s="1"/>
  <c r="G143" i="4"/>
  <c r="H143" i="4" s="1"/>
  <c r="I143" i="4" s="1"/>
  <c r="G830" i="4"/>
  <c r="H830" i="4" s="1"/>
  <c r="I830" i="4" s="1"/>
  <c r="G711" i="4"/>
  <c r="H711" i="4" s="1"/>
  <c r="I711" i="4" s="1"/>
  <c r="G160" i="4"/>
  <c r="H160" i="4" s="1"/>
  <c r="I160" i="4" s="1"/>
  <c r="G558" i="4"/>
  <c r="H558" i="4" s="1"/>
  <c r="I558" i="4" s="1"/>
  <c r="G205" i="4"/>
  <c r="H205" i="4" s="1"/>
  <c r="I205" i="4" s="1"/>
  <c r="G723" i="4"/>
  <c r="H723" i="4" s="1"/>
  <c r="I723" i="4" s="1"/>
  <c r="G733" i="4"/>
  <c r="H733" i="4" s="1"/>
  <c r="I733" i="4" s="1"/>
  <c r="G401" i="4"/>
  <c r="H401" i="4" s="1"/>
  <c r="I401" i="4" s="1"/>
  <c r="G616" i="4"/>
  <c r="H616" i="4" s="1"/>
  <c r="I616" i="4" s="1"/>
  <c r="G736" i="4"/>
  <c r="H736" i="4" s="1"/>
  <c r="I736" i="4" s="1"/>
  <c r="G720" i="4"/>
  <c r="H720" i="4" s="1"/>
  <c r="I720" i="4" s="1"/>
  <c r="G108" i="4"/>
  <c r="H108" i="4" s="1"/>
  <c r="I108" i="4" s="1"/>
  <c r="G263" i="4"/>
  <c r="H263" i="4" s="1"/>
  <c r="I263" i="4" s="1"/>
  <c r="G333" i="4"/>
  <c r="H333" i="4" s="1"/>
  <c r="I333" i="4" s="1"/>
  <c r="G440" i="4"/>
  <c r="H440" i="4" s="1"/>
  <c r="I440" i="4" s="1"/>
  <c r="G253" i="4"/>
  <c r="H253" i="4" s="1"/>
  <c r="I253" i="4" s="1"/>
  <c r="G858" i="4"/>
  <c r="H858" i="4" s="1"/>
  <c r="I858" i="4" s="1"/>
  <c r="G290" i="4"/>
  <c r="H290" i="4" s="1"/>
  <c r="I290" i="4" s="1"/>
  <c r="G297" i="4"/>
  <c r="H297" i="4" s="1"/>
  <c r="I297" i="4" s="1"/>
  <c r="G884" i="4"/>
  <c r="H884" i="4" s="1"/>
  <c r="I884" i="4" s="1"/>
  <c r="G607" i="4"/>
  <c r="H607" i="4" s="1"/>
  <c r="I607" i="4" s="1"/>
  <c r="G719" i="4"/>
  <c r="H719" i="4" s="1"/>
  <c r="I719" i="4" s="1"/>
  <c r="G334" i="4"/>
  <c r="H334" i="4" s="1"/>
  <c r="I334" i="4" s="1"/>
  <c r="G348" i="4"/>
  <c r="H348" i="4" s="1"/>
  <c r="I348" i="4" s="1"/>
  <c r="G668" i="4"/>
  <c r="H668" i="4" s="1"/>
  <c r="I668" i="4" s="1"/>
  <c r="G717" i="4"/>
  <c r="H717" i="4" s="1"/>
  <c r="I717" i="4" s="1"/>
  <c r="G601" i="4"/>
  <c r="H601" i="4" s="1"/>
  <c r="I601" i="4" s="1"/>
  <c r="G128" i="4"/>
  <c r="H128" i="4" s="1"/>
  <c r="I128" i="4" s="1"/>
  <c r="G712" i="4"/>
  <c r="H712" i="4" s="1"/>
  <c r="I712" i="4" s="1"/>
  <c r="G773" i="4"/>
  <c r="H773" i="4" s="1"/>
  <c r="I773" i="4" s="1"/>
  <c r="G600" i="4"/>
  <c r="H600" i="4" s="1"/>
  <c r="I600" i="4" s="1"/>
  <c r="G748" i="4"/>
  <c r="H748" i="4" s="1"/>
  <c r="I748" i="4" s="1"/>
  <c r="G538" i="4"/>
  <c r="H538" i="4" s="1"/>
  <c r="I538" i="4" s="1"/>
  <c r="G622" i="4"/>
  <c r="H622" i="4" s="1"/>
  <c r="I622" i="4" s="1"/>
  <c r="G26" i="4"/>
  <c r="H26" i="4" s="1"/>
  <c r="I26" i="4" s="1"/>
  <c r="G84" i="4"/>
  <c r="H84" i="4" s="1"/>
  <c r="I84" i="4" s="1"/>
  <c r="G276" i="4"/>
  <c r="H276" i="4" s="1"/>
  <c r="I276" i="4" s="1"/>
  <c r="G735" i="4"/>
  <c r="H735" i="4" s="1"/>
  <c r="I735" i="4" s="1"/>
  <c r="G583" i="4"/>
  <c r="H583" i="4" s="1"/>
  <c r="I583" i="4" s="1"/>
  <c r="G369" i="4"/>
  <c r="H369" i="4" s="1"/>
  <c r="I369" i="4" s="1"/>
  <c r="G650" i="4"/>
  <c r="H650" i="4" s="1"/>
  <c r="I650" i="4" s="1"/>
  <c r="G55" i="4"/>
  <c r="H55" i="4" s="1"/>
  <c r="I55" i="4" s="1"/>
  <c r="G12" i="4"/>
  <c r="H12" i="4" s="1"/>
  <c r="I12" i="4" s="1"/>
  <c r="G429" i="4"/>
  <c r="H429" i="4" s="1"/>
  <c r="I429" i="4" s="1"/>
  <c r="G170" i="4"/>
  <c r="H170" i="4" s="1"/>
  <c r="I170" i="4" s="1"/>
  <c r="G95" i="4"/>
  <c r="H95" i="4" s="1"/>
  <c r="I95" i="4" s="1"/>
  <c r="G517" i="4"/>
  <c r="H517" i="4" s="1"/>
  <c r="I517" i="4" s="1"/>
  <c r="G617" i="4"/>
  <c r="H617" i="4" s="1"/>
  <c r="I617" i="4" s="1"/>
  <c r="G132" i="4"/>
  <c r="H132" i="4" s="1"/>
  <c r="I132" i="4" s="1"/>
  <c r="G184" i="4"/>
  <c r="H184" i="4" s="1"/>
  <c r="I184" i="4" s="1"/>
  <c r="G115" i="4"/>
  <c r="H115" i="4" s="1"/>
  <c r="I115" i="4" s="1"/>
  <c r="G88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tc={7683689F-8A4D-40FD-B38A-E1BEEC1A6114}</author>
    <author>tc={DC8ABBF2-56C1-4EC0-89D2-F1E32E97DB6F}</author>
    <author>tc={3C000557-D06E-44D4-8F82-8E100A482ED3}</author>
    <author>tc={E53F49B7-E53B-40FA-BDD6-86574A88A084}</author>
    <author>tc={32740F5E-D298-47DD-B54A-B4B2508DD821}</author>
    <author>tc={4C8FB12F-7976-483D-908F-96158B4D9EE5}</author>
  </authors>
  <commentList>
    <comment ref="E12" authorId="0" shapeId="0" xr:uid="{7683689F-8A4D-40FD-B38A-E1BEEC1A6114}">
      <text>
        <t>[Threaded comment]
Your version of Excel allows you to read this threaded comment; however, any edits to it will get removed if the file is opened in a newer version of Excel. Learn more: https://go.microsoft.com/fwlink/?linkid=870924
Comment:
    17 Years Old</t>
      </text>
    </comment>
    <comment ref="E96" authorId="1" shapeId="0" xr:uid="{DC8ABBF2-56C1-4EC0-89D2-F1E32E97DB6F}">
      <text>
        <t>[Threaded comment]
Your version of Excel allows you to read this threaded comment; however, any edits to it will get removed if the file is opened in a newer version of Excel. Learn more: https://go.microsoft.com/fwlink/?linkid=870924
Comment:
    17 Years</t>
      </text>
    </comment>
    <comment ref="E183" authorId="2" shapeId="0" xr:uid="{3C000557-D06E-44D4-8F82-8E100A482ED3}">
      <text>
        <t>[Threaded comment]
Your version of Excel allows you to read this threaded comment; however, any edits to it will get removed if the file is opened in a newer version of Excel. Learn more: https://go.microsoft.com/fwlink/?linkid=870924
Comment:
    22 Years Old</t>
      </text>
    </comment>
    <comment ref="E384" authorId="3" shapeId="0" xr:uid="{E53F49B7-E53B-40FA-BDD6-86574A88A084}">
      <text>
        <t>[Threaded comment]
Your version of Excel allows you to read this threaded comment; however, any edits to it will get removed if the file is opened in a newer version of Excel. Learn more: https://go.microsoft.com/fwlink/?linkid=870924
Comment:
    22 Years Old</t>
      </text>
    </comment>
    <comment ref="E712" authorId="4" shapeId="0" xr:uid="{32740F5E-D298-47DD-B54A-B4B2508DD821}">
      <text>
        <t>[Threaded comment]
Your version of Excel allows you to read this threaded comment; however, any edits to it will get removed if the file is opened in a newer version of Excel. Learn more: https://go.microsoft.com/fwlink/?linkid=870924
Comment:
    22 Years Old</t>
      </text>
    </comment>
    <comment ref="E878" authorId="5" shapeId="0" xr:uid="{4C8FB12F-7976-483D-908F-96158B4D9EE5}">
      <text>
        <t>[Threaded comment]
Your version of Excel allows you to read this threaded comment; however, any edits to it will get removed if the file is opened in a newer version of Excel. Learn more: https://go.microsoft.com/fwlink/?linkid=870924
Comment:
    17 Years Old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25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25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25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4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4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5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5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0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0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0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2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2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99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99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99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13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13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13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82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82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82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83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83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83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213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213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213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230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230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230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15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15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15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30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30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30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31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31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31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54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54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54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55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55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55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85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85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85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386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86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86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413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13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13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414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14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14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415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15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15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44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44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497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97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97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520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520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520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5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5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5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596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596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596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11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11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11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62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62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62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63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63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63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91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91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91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887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887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887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tc={FD1A6BF1-448C-4E18-B697-7C3700C1BF00}</author>
    <author>tc={10F59986-C35C-4D7F-AA4C-06AD9A7188B7}</author>
    <author>tc={0B5C8019-7608-4E3C-BAC5-5C2F4EDAD25D}</author>
    <author>tc={B6F7FB8B-517F-4ACC-AEA6-659C231D676E}</author>
    <author>tc={2FC613CA-6974-417D-9E66-4ACFFAA72576}</author>
    <author>tc={FA35B8CA-84E5-44FE-894E-F713B6D0499C}</author>
  </authors>
  <commentList>
    <comment ref="E8" authorId="0" shapeId="0" xr:uid="{FD1A6BF1-448C-4E18-B697-7C3700C1BF00}">
      <text>
        <t>[Threaded comment]
Your version of Excel allows you to read this threaded comment; however, any edits to it will get removed if the file is opened in a newer version of Excel. Learn more: https://go.microsoft.com/fwlink/?linkid=870924
Comment:
    17 Years Old</t>
      </text>
    </comment>
    <comment ref="E19" authorId="1" shapeId="0" xr:uid="{10F59986-C35C-4D7F-AA4C-06AD9A7188B7}">
      <text>
        <t>[Threaded comment]
Your version of Excel allows you to read this threaded comment; however, any edits to it will get removed if the file is opened in a newer version of Excel. Learn more: https://go.microsoft.com/fwlink/?linkid=870924
Comment:
    17 Years</t>
      </text>
    </comment>
    <comment ref="E82" authorId="2" shapeId="0" xr:uid="{0B5C8019-7608-4E3C-BAC5-5C2F4EDAD25D}">
      <text>
        <t>[Threaded comment]
Your version of Excel allows you to read this threaded comment; however, any edits to it will get removed if the file is opened in a newer version of Excel. Learn more: https://go.microsoft.com/fwlink/?linkid=870924
Comment:
    22 Years Old</t>
      </text>
    </comment>
    <comment ref="E97" authorId="3" shapeId="0" xr:uid="{B6F7FB8B-517F-4ACC-AEA6-659C231D676E}">
      <text>
        <t>[Threaded comment]
Your version of Excel allows you to read this threaded comment; however, any edits to it will get removed if the file is opened in a newer version of Excel. Learn more: https://go.microsoft.com/fwlink/?linkid=870924
Comment:
    22 Years Old</t>
      </text>
    </comment>
    <comment ref="E223" authorId="4" shapeId="0" xr:uid="{2FC613CA-6974-417D-9E66-4ACFFAA72576}">
      <text>
        <t>[Threaded comment]
Your version of Excel allows you to read this threaded comment; however, any edits to it will get removed if the file is opened in a newer version of Excel. Learn more: https://go.microsoft.com/fwlink/?linkid=870924
Comment:
    22 Years Old</t>
      </text>
    </comment>
    <comment ref="E882" authorId="5" shapeId="0" xr:uid="{FA35B8CA-84E5-44FE-894E-F713B6D0499C}">
      <text>
        <t>[Threaded comment]
Your version of Excel allows you to read this threaded comment; however, any edits to it will get removed if the file is opened in a newer version of Excel. Learn more: https://go.microsoft.com/fwlink/?linkid=870924
Comment:
    17 Years Old</t>
      </text>
    </comment>
  </commentList>
</comments>
</file>

<file path=xl/sharedStrings.xml><?xml version="1.0" encoding="utf-8"?>
<sst xmlns="http://schemas.openxmlformats.org/spreadsheetml/2006/main" count="22423" uniqueCount="2169">
  <si>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</si>
  <si>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</si>
  <si>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</si>
  <si>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</si>
  <si>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</si>
  <si>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</si>
  <si>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</si>
  <si>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</si>
  <si>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</si>
  <si>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</si>
  <si>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</si>
  <si>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</si>
  <si>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</si>
  <si>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</si>
  <si>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</si>
  <si>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</si>
  <si>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</si>
  <si>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</si>
  <si>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</si>
  <si>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</si>
  <si>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</si>
  <si>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</si>
  <si>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</si>
  <si>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</si>
  <si>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</si>
  <si>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</si>
  <si>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</si>
  <si>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</si>
  <si>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</si>
  <si>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</si>
  <si>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</si>
  <si>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</si>
  <si>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</si>
  <si>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</si>
  <si>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</si>
  <si>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</si>
  <si>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</si>
  <si>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</si>
  <si>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</si>
  <si>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</si>
  <si>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</si>
  <si>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</si>
  <si>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</si>
  <si>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</si>
  <si>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</si>
  <si>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</si>
  <si>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</si>
  <si>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</si>
  <si>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</si>
  <si>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</si>
  <si>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</si>
  <si>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</si>
  <si>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</si>
  <si>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</si>
  <si>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</si>
  <si>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</si>
  <si>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</si>
  <si>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</si>
  <si>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</si>
  <si>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</si>
  <si>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</si>
  <si>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</si>
  <si>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</si>
  <si>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</si>
  <si>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</si>
  <si>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</si>
  <si>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</si>
  <si>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</si>
  <si>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</si>
  <si>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</si>
  <si>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</si>
  <si>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</si>
  <si>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</si>
  <si>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</si>
  <si>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</si>
  <si>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</si>
  <si>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</si>
  <si>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</si>
  <si>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</si>
  <si>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</si>
  <si>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</si>
  <si>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</si>
  <si>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</si>
  <si>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</si>
  <si>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</si>
  <si>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</si>
  <si>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</si>
  <si>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</si>
  <si>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</si>
  <si>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</si>
  <si>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</si>
  <si>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</si>
  <si>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</si>
  <si>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</si>
  <si>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</si>
  <si>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</si>
  <si>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</si>
  <si>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</si>
  <si>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</si>
  <si>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</si>
  <si>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</si>
  <si>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</si>
  <si>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</si>
  <si>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</si>
  <si>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</si>
  <si>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</si>
  <si>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</si>
  <si>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</si>
  <si>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</si>
  <si>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</si>
  <si>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</si>
  <si>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</si>
  <si>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</si>
  <si>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</si>
  <si>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</si>
  <si>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</si>
  <si>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</si>
  <si>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</si>
  <si>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</si>
  <si>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</si>
  <si>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</si>
  <si>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</si>
  <si>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</si>
  <si>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</si>
  <si>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</si>
  <si>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</si>
  <si>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</si>
  <si>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</si>
  <si>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</si>
  <si>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</si>
  <si>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Porra</t>
  </si>
  <si>
    <t>Dias</t>
  </si>
  <si>
    <t>Diedericks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</si>
  <si>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</si>
  <si>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</si>
  <si>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</si>
  <si>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</si>
  <si>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</si>
  <si>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</si>
  <si>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</si>
  <si>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</si>
  <si>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</si>
  <si>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</si>
  <si>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</si>
  <si>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</si>
  <si>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</si>
  <si>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</si>
  <si>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</si>
  <si>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</si>
  <si>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</si>
  <si>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</si>
  <si>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</si>
  <si>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</si>
  <si>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</si>
  <si>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</si>
  <si>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</si>
  <si>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</si>
  <si>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</si>
  <si>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</si>
  <si>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</si>
  <si>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</si>
  <si>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</si>
  <si>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</si>
  <si>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</si>
  <si>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</si>
  <si>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</si>
  <si>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</si>
  <si>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</si>
  <si>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</si>
  <si>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</si>
  <si>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</si>
  <si>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</si>
  <si>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</si>
  <si>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</si>
  <si>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</si>
  <si>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</si>
  <si>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</si>
  <si>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</si>
  <si>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</si>
  <si>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</si>
  <si>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</si>
  <si>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</si>
  <si>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</si>
  <si>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</si>
  <si>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</si>
  <si>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</si>
  <si>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</si>
  <si>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</si>
  <si>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</si>
  <si>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</si>
  <si>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</si>
  <si>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</si>
  <si>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</si>
  <si>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</si>
  <si>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</si>
  <si>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</si>
  <si>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</si>
  <si>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</si>
  <si>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</si>
  <si>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</si>
  <si>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</si>
  <si>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</si>
  <si>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</si>
  <si>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</si>
  <si>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</si>
  <si>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</si>
  <si>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</si>
  <si>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</si>
  <si>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</si>
  <si>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</si>
  <si>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</si>
  <si>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</si>
  <si>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</si>
  <si>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</si>
  <si>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</si>
  <si>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</si>
  <si>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</si>
  <si>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</si>
  <si>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</si>
  <si>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</si>
  <si>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</si>
  <si>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</si>
  <si>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</si>
  <si>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</si>
  <si>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</si>
  <si>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</si>
  <si>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</si>
  <si>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</si>
  <si>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</si>
  <si>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</si>
  <si>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</si>
  <si>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</si>
  <si>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</si>
  <si>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</si>
  <si>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</si>
  <si>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</si>
  <si>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</si>
  <si>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</si>
  <si>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</si>
  <si>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</si>
  <si>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</si>
  <si>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</si>
  <si>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</si>
  <si>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</si>
  <si>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</si>
  <si>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</si>
  <si>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</si>
  <si>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</si>
  <si>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</si>
  <si>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</si>
  <si>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</si>
  <si>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</si>
  <si>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</si>
  <si>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</si>
  <si>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</si>
  <si>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</si>
  <si>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</si>
  <si>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</si>
  <si>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</si>
  <si>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</si>
  <si>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</si>
  <si>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</si>
  <si>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</si>
  <si>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</si>
  <si>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</si>
  <si>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</si>
  <si>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</si>
  <si>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</si>
  <si>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</si>
  <si>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</si>
  <si>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</si>
  <si>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</si>
  <si>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</si>
  <si>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</si>
  <si>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</si>
  <si>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</si>
  <si>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</si>
  <si>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</si>
  <si>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</si>
  <si>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</si>
  <si>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</si>
  <si>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</si>
  <si>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</si>
  <si>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</si>
  <si>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</si>
  <si>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</si>
  <si>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</si>
  <si>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</si>
  <si>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</si>
  <si>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</si>
  <si>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</si>
  <si>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</si>
  <si>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</si>
  <si>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</si>
  <si>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</si>
  <si>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</si>
  <si>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</si>
  <si>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</si>
  <si>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</si>
  <si>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</si>
  <si>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</si>
  <si>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</si>
  <si>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</si>
  <si>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</si>
  <si>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</si>
  <si>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</si>
  <si>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</si>
  <si>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</si>
  <si>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</si>
  <si>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</si>
  <si>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</si>
  <si>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</si>
  <si>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</si>
  <si>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</si>
  <si>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</si>
  <si>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</si>
  <si>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</si>
  <si>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</si>
  <si>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</si>
  <si>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</si>
  <si>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</si>
  <si>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</si>
  <si>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</si>
  <si>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</si>
  <si>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</si>
  <si>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</si>
  <si>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</si>
  <si>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</si>
  <si>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</si>
  <si>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</si>
  <si>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</si>
  <si>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</si>
  <si>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</si>
  <si>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</si>
  <si>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</si>
  <si>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</si>
  <si>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</si>
  <si>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</si>
  <si>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</si>
  <si>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</si>
  <si>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</si>
  <si>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</si>
  <si>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</si>
  <si>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</si>
  <si>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</si>
  <si>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</si>
  <si>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</si>
  <si>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</si>
  <si>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</si>
  <si>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</si>
  <si>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</si>
  <si>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</si>
  <si>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</si>
  <si>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</si>
  <si>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</si>
  <si>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</si>
  <si>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</si>
  <si>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</si>
  <si>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</si>
  <si>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</si>
  <si>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</si>
  <si>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</si>
  <si>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</si>
  <si>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</si>
  <si>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</si>
  <si>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</si>
  <si>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</si>
  <si>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</si>
  <si>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</si>
  <si>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</si>
  <si>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</si>
  <si>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</si>
  <si>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</si>
  <si>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</si>
  <si>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</si>
  <si>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</si>
  <si>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</si>
  <si>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</si>
  <si>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</si>
  <si>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</si>
  <si>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</si>
  <si>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</si>
  <si>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</si>
  <si>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</si>
  <si>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</si>
  <si>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</si>
  <si>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</si>
  <si>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</si>
  <si>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</si>
  <si>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</si>
  <si>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</si>
  <si>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</si>
  <si>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</si>
  <si>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</si>
  <si>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</si>
  <si>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</si>
  <si>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</si>
  <si>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 xml:space="preserve">Jaques </t>
  </si>
  <si>
    <t>Jano</t>
  </si>
  <si>
    <t>Immo</t>
  </si>
  <si>
    <t>Loandro</t>
  </si>
  <si>
    <t>Duan</t>
  </si>
  <si>
    <t>Kiaan</t>
  </si>
  <si>
    <t>Kevin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</si>
  <si>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</si>
  <si>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</si>
  <si>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</si>
  <si>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</si>
  <si>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</si>
  <si>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</si>
  <si>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</si>
  <si>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</si>
  <si>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</si>
  <si>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</si>
  <si>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</si>
  <si>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</si>
  <si>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</si>
  <si>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</si>
  <si>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</si>
  <si>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</si>
  <si>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</si>
  <si>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Sue</t>
  </si>
  <si>
    <t>Mitichia</t>
  </si>
  <si>
    <t>Nicoleen</t>
  </si>
  <si>
    <t>Marina</t>
  </si>
  <si>
    <t>Charmaine</t>
  </si>
  <si>
    <t>Julia</t>
  </si>
  <si>
    <t>Lezelle</t>
  </si>
  <si>
    <t>Carlien</t>
  </si>
  <si>
    <t>Natasha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</si>
  <si>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</si>
  <si>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</si>
  <si>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</si>
  <si>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</si>
  <si>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</si>
  <si>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</si>
  <si>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</si>
  <si>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</si>
  <si>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</si>
  <si>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</si>
  <si>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</si>
  <si>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</si>
  <si>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</si>
  <si>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</si>
  <si>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</si>
  <si>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</si>
  <si>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</si>
  <si>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</si>
  <si>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</si>
  <si>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</si>
  <si>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</si>
  <si>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</si>
  <si>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</si>
  <si>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</si>
  <si>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</si>
  <si>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</si>
  <si>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</si>
  <si>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</si>
  <si>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</si>
  <si>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</si>
  <si>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</si>
  <si>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</si>
  <si>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</si>
  <si>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</si>
  <si>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</si>
  <si>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</si>
  <si>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</si>
  <si>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</si>
  <si>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</si>
  <si>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</si>
  <si>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</si>
  <si>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</si>
  <si>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</si>
  <si>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</si>
  <si>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</si>
  <si>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</si>
  <si>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</si>
  <si>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</si>
  <si>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</si>
  <si>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</si>
  <si>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</si>
  <si>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</si>
  <si>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</si>
  <si>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</si>
  <si>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</si>
  <si>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</si>
  <si>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</si>
  <si>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</si>
  <si>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</si>
  <si>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</si>
  <si>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</si>
  <si>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</si>
  <si>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</si>
  <si>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</si>
  <si>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</si>
  <si>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</si>
  <si>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</si>
  <si>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</si>
  <si>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</si>
  <si>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</si>
  <si>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</si>
  <si>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</si>
  <si>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</si>
  <si>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</si>
  <si>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</si>
  <si>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</si>
  <si>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</si>
  <si>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</si>
  <si>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</si>
  <si>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</si>
  <si>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</si>
  <si>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</si>
  <si>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</si>
  <si>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</si>
  <si>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</si>
  <si>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</si>
  <si>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</si>
  <si>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</si>
  <si>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</si>
  <si>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</si>
  <si>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</si>
  <si>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</si>
  <si>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</si>
  <si>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</si>
  <si>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</si>
  <si>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</si>
  <si>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</si>
  <si>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</si>
  <si>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</si>
  <si>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</si>
  <si>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</si>
  <si>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</si>
  <si>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</si>
  <si>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</si>
  <si>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</si>
  <si>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</si>
  <si>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</si>
  <si>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</si>
  <si>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</si>
  <si>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</si>
  <si>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</si>
  <si>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</si>
  <si>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</si>
  <si>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</si>
  <si>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</si>
  <si>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</si>
  <si>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</si>
  <si>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</si>
  <si>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</si>
  <si>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</si>
  <si>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</si>
  <si>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</si>
  <si>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</si>
  <si>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</si>
  <si>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</si>
  <si>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</si>
  <si>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</si>
  <si>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</si>
  <si>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</si>
  <si>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</si>
  <si>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</si>
  <si>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</si>
  <si>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</si>
  <si>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</si>
  <si>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</si>
  <si>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</si>
  <si>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</si>
  <si>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</si>
  <si>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</si>
  <si>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</si>
  <si>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</si>
  <si>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</si>
  <si>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</si>
  <si>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</si>
  <si>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</si>
  <si>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</si>
  <si>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</si>
  <si>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</si>
  <si>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</si>
  <si>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</si>
  <si>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</si>
  <si>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</si>
  <si>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</si>
  <si>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</si>
  <si>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</si>
  <si>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</si>
  <si>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</si>
  <si>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</si>
  <si>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</si>
  <si>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</si>
  <si>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</si>
  <si>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</si>
  <si>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</si>
  <si>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</si>
  <si>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</si>
  <si>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</si>
  <si>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</si>
  <si>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</si>
  <si>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</si>
  <si>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</si>
  <si>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</si>
  <si>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</si>
  <si>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</si>
  <si>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</si>
  <si>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</si>
  <si>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</si>
  <si>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</si>
  <si>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</si>
  <si>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</si>
  <si>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</si>
  <si>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</si>
  <si>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</si>
  <si>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</si>
  <si>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</si>
  <si>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</si>
  <si>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</si>
  <si>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</si>
  <si>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</si>
  <si>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</si>
  <si>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</si>
  <si>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</si>
  <si>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</si>
  <si>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</si>
  <si>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</si>
  <si>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</si>
  <si>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</si>
  <si>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</si>
  <si>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</si>
  <si>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</si>
  <si>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</si>
  <si>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</si>
  <si>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</si>
  <si>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</si>
  <si>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</si>
  <si>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</si>
  <si>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</si>
  <si>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</si>
  <si>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</si>
  <si>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</si>
  <si>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</si>
  <si>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</si>
  <si>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</si>
  <si>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</si>
  <si>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</si>
  <si>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</si>
  <si>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</si>
  <si>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</si>
  <si>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</si>
  <si>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</si>
  <si>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</si>
  <si>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</si>
  <si>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</si>
  <si>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</si>
  <si>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</si>
  <si>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</si>
  <si>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</si>
  <si>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</si>
  <si>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</si>
  <si>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</si>
  <si>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</si>
  <si>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</si>
  <si>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</si>
  <si>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</si>
  <si>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</si>
  <si>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</si>
  <si>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</si>
  <si>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</si>
  <si>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</si>
  <si>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</si>
  <si>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</si>
  <si>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</si>
  <si>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</si>
  <si>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</si>
  <si>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</si>
  <si>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</si>
  <si>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</si>
  <si>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</si>
  <si>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</si>
  <si>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</si>
  <si>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</si>
  <si>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</si>
  <si>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</si>
  <si>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</si>
  <si>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</si>
  <si>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</si>
  <si>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</si>
  <si>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</si>
  <si>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</si>
  <si>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</si>
  <si>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</si>
  <si>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</si>
  <si>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</si>
  <si>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</si>
  <si>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</si>
  <si>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</si>
  <si>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</si>
  <si>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</si>
  <si>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</si>
  <si>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</si>
  <si>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</si>
  <si>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</si>
  <si>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</si>
  <si>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</si>
  <si>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</si>
  <si>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</si>
  <si>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</si>
  <si>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</si>
  <si>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</si>
  <si>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</si>
  <si>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</si>
  <si>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</si>
  <si>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</si>
  <si>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</si>
  <si>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</si>
  <si>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</si>
  <si>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</si>
  <si>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</si>
  <si>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</si>
  <si>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</si>
  <si>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</si>
  <si>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</si>
  <si>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</si>
  <si>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</si>
  <si>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</si>
  <si>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</si>
  <si>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</si>
  <si>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</si>
  <si>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</si>
  <si>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</si>
  <si>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</si>
  <si>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</si>
  <si>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</si>
  <si>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</si>
  <si>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</si>
  <si>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</si>
  <si>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</si>
  <si>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</si>
  <si>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</si>
  <si>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</si>
  <si>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</si>
  <si>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</si>
  <si>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</si>
  <si>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</si>
  <si>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</si>
  <si>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</si>
  <si>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</si>
  <si>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</si>
  <si>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</si>
  <si>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</si>
  <si>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</si>
  <si>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</si>
  <si>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</si>
  <si>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</si>
  <si>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</si>
  <si>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</si>
  <si>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</si>
  <si>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</si>
  <si>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</si>
  <si>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</si>
  <si>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</si>
  <si>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</si>
  <si>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</si>
  <si>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</si>
  <si>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</si>
  <si>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</si>
  <si>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</si>
  <si>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</si>
  <si>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</si>
  <si>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</si>
  <si>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</si>
  <si>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</si>
  <si>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</si>
  <si>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</si>
  <si>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</si>
  <si>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</si>
  <si>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</si>
  <si>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</si>
  <si>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</si>
  <si>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</si>
  <si>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</si>
  <si>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</si>
  <si>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</si>
  <si>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</si>
  <si>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</si>
  <si>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</si>
  <si>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</si>
  <si>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</si>
  <si>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</si>
  <si>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</si>
  <si>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</si>
  <si>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</si>
  <si>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</si>
  <si>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</si>
  <si>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</si>
  <si>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</si>
  <si>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</si>
  <si>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</si>
  <si>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</si>
  <si>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</si>
  <si>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</si>
  <si>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</si>
  <si>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</si>
  <si>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</si>
  <si>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</si>
  <si>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</si>
  <si>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</si>
  <si>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</si>
  <si>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</si>
  <si>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</si>
  <si>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</si>
  <si>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</si>
  <si>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</si>
  <si>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</si>
  <si>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</si>
  <si>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</si>
  <si>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</si>
  <si>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</si>
  <si>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</si>
  <si>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</si>
  <si>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</si>
  <si>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</si>
  <si>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</si>
  <si>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</si>
  <si>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</si>
  <si>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</si>
  <si>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</si>
  <si>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</si>
  <si>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</si>
  <si>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</si>
  <si>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</si>
  <si>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</si>
  <si>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</si>
  <si>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</si>
  <si>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</si>
  <si>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</si>
  <si>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</si>
  <si>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</si>
  <si>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</si>
  <si>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</si>
  <si>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</si>
  <si>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</si>
  <si>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</si>
  <si>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</si>
  <si>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</si>
  <si>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</si>
  <si>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</si>
  <si>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</si>
  <si>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</si>
  <si>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</si>
  <si>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</si>
  <si>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</si>
  <si>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</si>
  <si>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</si>
  <si>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</si>
  <si>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</si>
  <si>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</si>
  <si>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</si>
  <si>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</si>
  <si>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</si>
  <si>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</si>
  <si>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</si>
  <si>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</si>
  <si>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</si>
  <si>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</si>
  <si>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</si>
  <si>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</si>
  <si>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</si>
  <si>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</si>
  <si>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</si>
  <si>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</si>
  <si>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</si>
  <si>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</si>
  <si>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</si>
  <si>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</si>
  <si>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</si>
  <si>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</si>
  <si>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</si>
  <si>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</si>
  <si>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</si>
  <si>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</si>
  <si>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</si>
  <si>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</si>
  <si>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</si>
  <si>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</si>
  <si>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</si>
  <si>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</si>
  <si>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</si>
  <si>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</si>
  <si>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</si>
  <si>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</si>
  <si>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</si>
  <si>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</si>
  <si>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</si>
  <si>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</si>
  <si>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</si>
  <si>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</si>
  <si>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</si>
  <si>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</si>
  <si>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</si>
  <si>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</si>
  <si>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</si>
  <si>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</si>
  <si>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</si>
  <si>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</si>
  <si>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</si>
  <si>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</si>
  <si>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</si>
  <si>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</si>
  <si>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</si>
  <si>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</si>
  <si>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</si>
  <si>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</si>
  <si>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</si>
  <si>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</si>
  <si>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</si>
  <si>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</si>
  <si>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</si>
  <si>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</si>
  <si>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</si>
  <si>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</si>
  <si>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</si>
  <si>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</si>
  <si>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</si>
  <si>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</si>
  <si>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</si>
  <si>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</si>
  <si>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</si>
  <si>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</si>
  <si>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</si>
  <si>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</si>
  <si>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</si>
  <si>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</si>
  <si>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</si>
  <si>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</si>
  <si>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</si>
  <si>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</si>
  <si>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</si>
  <si>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</si>
  <si>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</si>
  <si>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</si>
  <si>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</si>
  <si>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</si>
  <si>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</si>
  <si>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</si>
  <si>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</si>
  <si>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</si>
  <si>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</si>
  <si>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</si>
  <si>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</si>
  <si>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</si>
  <si>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</si>
  <si>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</si>
  <si>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</si>
  <si>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</si>
  <si>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</si>
  <si>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</si>
  <si>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</si>
  <si>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</si>
  <si>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</si>
  <si>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</si>
  <si>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</si>
  <si>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</si>
  <si>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</si>
  <si>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</si>
  <si>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</si>
  <si>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</si>
  <si>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</si>
  <si>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</si>
  <si>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</si>
  <si>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</si>
  <si>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</si>
  <si>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</si>
  <si>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</si>
  <si>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</si>
  <si>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</si>
  <si>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</si>
  <si>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</si>
  <si>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</si>
  <si>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</si>
  <si>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</si>
  <si>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</si>
  <si>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</si>
  <si>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</si>
  <si>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</si>
  <si>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</si>
  <si>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</si>
  <si>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</si>
  <si>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</si>
  <si>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</si>
  <si>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</si>
  <si>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Danny</t>
  </si>
  <si>
    <t>N0502</t>
  </si>
  <si>
    <t>N0503</t>
  </si>
  <si>
    <t>N0504</t>
  </si>
  <si>
    <t>N0505</t>
  </si>
  <si>
    <t>Otto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</si>
  <si>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</si>
  <si>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</si>
  <si>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</si>
  <si>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</si>
  <si>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</si>
  <si>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</si>
  <si>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</si>
  <si>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</si>
  <si>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</si>
  <si>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</si>
  <si>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</si>
  <si>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</si>
  <si>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</si>
  <si>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</si>
  <si>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</si>
  <si>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</si>
  <si>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</si>
  <si>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</si>
  <si>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</si>
  <si>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</si>
  <si>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</si>
  <si>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</si>
  <si>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</si>
  <si>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</si>
  <si>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</si>
  <si>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</si>
  <si>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</si>
  <si>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</si>
  <si>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</si>
  <si>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</si>
  <si>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</si>
  <si>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</si>
  <si>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</si>
  <si>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</si>
  <si>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</si>
  <si>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</si>
  <si>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</si>
  <si>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</si>
  <si>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</si>
  <si>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</si>
  <si>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</si>
  <si>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</si>
  <si>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</si>
  <si>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</si>
  <si>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</si>
  <si>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</si>
  <si>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</si>
  <si>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</si>
  <si>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</si>
  <si>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</si>
  <si>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</si>
  <si>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</si>
  <si>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</si>
  <si>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</si>
  <si>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</si>
  <si>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</si>
  <si>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</si>
  <si>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</si>
  <si>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</si>
  <si>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</si>
  <si>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</si>
  <si>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</si>
  <si>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</si>
  <si>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</si>
  <si>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</si>
  <si>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</si>
  <si>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</si>
  <si>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</si>
  <si>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</si>
  <si>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</si>
  <si>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</si>
  <si>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</si>
  <si>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</si>
  <si>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</si>
  <si>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</si>
  <si>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</si>
  <si>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</si>
  <si>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</si>
  <si>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</si>
  <si>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</si>
  <si>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</si>
  <si>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</si>
  <si>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</si>
  <si>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</si>
  <si>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</si>
  <si>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</si>
  <si>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</si>
  <si>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</si>
  <si>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</si>
  <si>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</si>
  <si>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</si>
  <si>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</si>
  <si>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</si>
  <si>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</si>
  <si>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</si>
  <si>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</si>
  <si>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</si>
  <si>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</si>
  <si>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</si>
  <si>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</si>
  <si>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</si>
  <si>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</si>
  <si>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</si>
  <si>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</si>
  <si>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</si>
  <si>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</si>
  <si>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</si>
  <si>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</si>
  <si>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</si>
  <si>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</si>
  <si>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</si>
  <si>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</si>
  <si>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</si>
  <si>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</si>
  <si>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</si>
  <si>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</si>
  <si>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</si>
  <si>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</si>
  <si>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</si>
  <si>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</si>
  <si>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</si>
  <si>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</si>
  <si>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</si>
  <si>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</si>
  <si>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</si>
  <si>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</si>
  <si>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</si>
  <si>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</si>
  <si>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</si>
  <si>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</si>
  <si>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</si>
  <si>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</si>
  <si>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</si>
  <si>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</si>
  <si>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</si>
  <si>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</si>
  <si>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</si>
  <si>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</si>
  <si>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</si>
  <si>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</si>
  <si>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</si>
  <si>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</si>
  <si>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</si>
  <si>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</si>
  <si>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</si>
  <si>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</si>
  <si>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</si>
  <si>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</si>
  <si>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</si>
  <si>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</si>
  <si>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</si>
  <si>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</si>
  <si>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</si>
  <si>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</si>
  <si>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</si>
  <si>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</si>
  <si>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</si>
  <si>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</si>
  <si>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</si>
  <si>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</si>
  <si>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</si>
  <si>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</si>
  <si>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</si>
  <si>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</si>
  <si>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</si>
  <si>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</si>
  <si>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</si>
  <si>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</si>
  <si>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</si>
  <si>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</si>
  <si>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</si>
  <si>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</si>
  <si>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</si>
  <si>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</si>
  <si>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</si>
  <si>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</si>
  <si>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</si>
  <si>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</si>
  <si>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</si>
  <si>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</si>
  <si>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</si>
  <si>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</si>
  <si>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</si>
  <si>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</si>
  <si>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</si>
  <si>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</si>
  <si>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</si>
  <si>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</si>
  <si>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</si>
  <si>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</si>
  <si>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</si>
  <si>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</si>
  <si>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</si>
  <si>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</si>
  <si>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</si>
  <si>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</si>
  <si>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</si>
  <si>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</si>
  <si>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</si>
  <si>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</si>
  <si>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</si>
  <si>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</si>
  <si>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</si>
  <si>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</si>
  <si>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</si>
  <si>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</si>
  <si>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</si>
  <si>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</si>
  <si>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</si>
  <si>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</si>
  <si>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</si>
  <si>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</si>
  <si>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</si>
  <si>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</si>
  <si>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</si>
  <si>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</si>
  <si>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</si>
  <si>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</si>
  <si>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</si>
  <si>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</si>
  <si>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</si>
  <si>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</si>
  <si>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</si>
  <si>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</si>
  <si>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</si>
  <si>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</si>
  <si>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</si>
  <si>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</si>
  <si>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</si>
  <si>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</si>
  <si>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</si>
  <si>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</si>
  <si>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</si>
  <si>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</si>
  <si>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</si>
  <si>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</si>
  <si>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</si>
  <si>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</si>
  <si>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</si>
  <si>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</si>
  <si>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</si>
  <si>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</si>
  <si>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</si>
  <si>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</si>
  <si>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</si>
  <si>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</si>
  <si>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</si>
  <si>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</si>
  <si>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</si>
  <si>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</si>
  <si>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</si>
  <si>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</si>
  <si>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</si>
  <si>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</si>
  <si>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</si>
  <si>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</si>
  <si>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</si>
  <si>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</si>
  <si>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</si>
  <si>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</si>
  <si>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</si>
  <si>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</si>
  <si>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</si>
  <si>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</si>
  <si>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</si>
  <si>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</si>
  <si>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</si>
  <si>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</si>
  <si>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</si>
  <si>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</si>
  <si>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</si>
  <si>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</si>
  <si>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</si>
  <si>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</si>
  <si>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</si>
  <si>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</si>
  <si>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</si>
  <si>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</si>
  <si>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</si>
  <si>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</si>
  <si>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</si>
  <si>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</si>
  <si>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</si>
  <si>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</si>
  <si>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</si>
  <si>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</si>
  <si>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</si>
  <si>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</si>
  <si>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</si>
  <si>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</si>
  <si>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</si>
  <si>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</si>
  <si>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</si>
  <si>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</si>
  <si>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</si>
  <si>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</si>
  <si>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</si>
  <si>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</si>
  <si>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</si>
  <si>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</si>
  <si>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</si>
  <si>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</si>
  <si>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</si>
  <si>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</si>
  <si>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</si>
  <si>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</si>
  <si>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</si>
  <si>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</si>
  <si>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</si>
  <si>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</si>
  <si>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</si>
  <si>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</si>
  <si>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</si>
  <si>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</si>
  <si>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</si>
  <si>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</si>
  <si>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</si>
  <si>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</si>
  <si>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</si>
  <si>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</si>
  <si>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</si>
  <si>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</si>
  <si>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</si>
  <si>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</si>
  <si>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</si>
  <si>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</si>
  <si>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</si>
  <si>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</si>
  <si>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</si>
  <si>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</si>
  <si>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</si>
  <si>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</si>
  <si>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</si>
  <si>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</si>
  <si>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</si>
  <si>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</si>
  <si>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</si>
  <si>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</si>
  <si>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</si>
  <si>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</si>
  <si>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</si>
  <si>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</si>
  <si>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</si>
  <si>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</si>
  <si>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</si>
  <si>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</si>
  <si>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</si>
  <si>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</si>
  <si>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</si>
  <si>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</si>
  <si>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</si>
  <si>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</si>
  <si>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</si>
  <si>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</si>
  <si>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</si>
  <si>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</si>
  <si>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</si>
  <si>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</si>
  <si>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</si>
  <si>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</si>
  <si>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</si>
  <si>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</si>
  <si>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</si>
  <si>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</si>
  <si>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</si>
  <si>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</si>
  <si>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</si>
  <si>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</si>
  <si>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</si>
  <si>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</si>
  <si>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</si>
  <si>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</si>
  <si>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</si>
  <si>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</si>
  <si>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</si>
  <si>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</si>
  <si>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</si>
  <si>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</si>
  <si>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</si>
  <si>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</si>
  <si>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</si>
  <si>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</si>
  <si>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</si>
  <si>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</si>
  <si>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</si>
  <si>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</si>
  <si>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</si>
  <si>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</si>
  <si>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N0670</t>
  </si>
  <si>
    <t>Neill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</si>
  <si>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</si>
  <si>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</si>
  <si>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</si>
  <si>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</si>
  <si>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</si>
  <si>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</si>
  <si>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</si>
  <si>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</si>
  <si>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</si>
  <si>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</si>
  <si>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</si>
  <si>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</si>
  <si>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</si>
  <si>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</si>
  <si>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</si>
  <si>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</si>
  <si>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</si>
  <si>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</si>
  <si>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</si>
  <si>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</si>
  <si>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</si>
  <si>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</si>
  <si>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</si>
  <si>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</si>
  <si>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</si>
  <si>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</si>
  <si>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</si>
  <si>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</si>
  <si>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</si>
  <si>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</si>
  <si>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</si>
  <si>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</si>
  <si>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</si>
  <si>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</si>
  <si>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</si>
  <si>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</si>
  <si>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</si>
  <si>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</si>
  <si>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</si>
  <si>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</si>
  <si>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</si>
  <si>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</si>
  <si>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</si>
  <si>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</si>
  <si>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</si>
  <si>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</si>
  <si>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</si>
  <si>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</si>
  <si>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</si>
  <si>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</si>
  <si>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</si>
  <si>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</si>
  <si>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</si>
  <si>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</si>
  <si>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</si>
  <si>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</si>
  <si>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</si>
  <si>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</si>
  <si>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</si>
  <si>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</si>
  <si>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</si>
  <si>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</si>
  <si>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</si>
  <si>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</si>
  <si>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</si>
  <si>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</si>
  <si>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</si>
  <si>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</si>
  <si>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</si>
  <si>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</si>
  <si>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</si>
  <si>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</si>
  <si>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</si>
  <si>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</si>
  <si>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</si>
  <si>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</si>
  <si>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</si>
  <si>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</si>
  <si>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</si>
  <si>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</si>
  <si>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</si>
  <si>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</si>
  <si>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</si>
  <si>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</si>
  <si>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</si>
  <si>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</si>
  <si>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</si>
  <si>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</si>
  <si>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</si>
  <si>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</si>
  <si>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</si>
  <si>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</si>
  <si>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</si>
  <si>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</si>
  <si>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</si>
  <si>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</si>
  <si>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</si>
  <si>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</si>
  <si>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</si>
  <si>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</si>
  <si>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</si>
  <si>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</si>
  <si>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</si>
  <si>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</si>
  <si>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</si>
  <si>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</si>
  <si>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</si>
  <si>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</si>
  <si>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</si>
  <si>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</si>
  <si>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</si>
  <si>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</si>
  <si>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</si>
  <si>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</si>
  <si>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</si>
  <si>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</si>
  <si>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</si>
  <si>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</si>
  <si>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</si>
  <si>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</si>
  <si>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</si>
  <si>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</si>
  <si>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</si>
  <si>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</si>
  <si>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</si>
  <si>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</si>
  <si>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</si>
  <si>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</si>
  <si>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</si>
  <si>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</si>
  <si>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</si>
  <si>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</si>
  <si>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</si>
  <si>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</si>
  <si>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</si>
  <si>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</si>
  <si>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</si>
  <si>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</si>
  <si>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</si>
  <si>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</si>
  <si>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</si>
  <si>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</si>
  <si>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</si>
  <si>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</si>
  <si>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</si>
  <si>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</si>
  <si>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</si>
  <si>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</si>
  <si>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</si>
  <si>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</si>
  <si>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</si>
  <si>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</si>
  <si>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</si>
  <si>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</si>
  <si>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</si>
  <si>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</si>
  <si>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</si>
  <si>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</si>
  <si>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</si>
  <si>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</si>
  <si>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</si>
  <si>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</si>
  <si>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</si>
  <si>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</si>
  <si>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</si>
  <si>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</si>
  <si>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</si>
  <si>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</si>
  <si>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</si>
  <si>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</si>
  <si>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</si>
  <si>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</si>
  <si>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</si>
  <si>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</si>
  <si>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</si>
  <si>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</si>
  <si>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</si>
  <si>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</si>
  <si>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</si>
  <si>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</si>
  <si>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</si>
  <si>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</si>
  <si>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</si>
  <si>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</si>
  <si>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</si>
  <si>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</si>
  <si>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</si>
  <si>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</si>
  <si>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</si>
  <si>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</si>
  <si>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</si>
  <si>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</si>
  <si>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</si>
  <si>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</si>
  <si>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</si>
  <si>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</si>
  <si>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</si>
  <si>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</si>
  <si>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</si>
  <si>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</si>
  <si>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</si>
  <si>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</si>
  <si>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</si>
  <si>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</si>
  <si>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</si>
  <si>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</si>
  <si>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</si>
  <si>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</si>
  <si>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</si>
  <si>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</si>
  <si>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</si>
  <si>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</si>
  <si>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</si>
  <si>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</si>
  <si>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</si>
  <si>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</si>
  <si>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</si>
  <si>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</si>
  <si>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</si>
  <si>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</si>
  <si>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</si>
  <si>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</si>
  <si>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</si>
  <si>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</si>
  <si>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</si>
  <si>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</si>
  <si>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</si>
  <si>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</si>
  <si>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</si>
  <si>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</si>
  <si>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</si>
  <si>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</si>
  <si>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</si>
  <si>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</si>
  <si>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</si>
  <si>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</si>
  <si>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</si>
  <si>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</si>
  <si>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</si>
  <si>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</si>
  <si>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</si>
  <si>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</si>
  <si>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</si>
  <si>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</si>
  <si>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</si>
  <si>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</si>
  <si>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</si>
  <si>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</si>
  <si>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</si>
  <si>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</si>
  <si>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</si>
  <si>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</si>
  <si>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</si>
  <si>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</si>
  <si>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</si>
  <si>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</si>
  <si>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</si>
  <si>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</si>
  <si>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</si>
  <si>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</si>
  <si>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</si>
  <si>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</si>
  <si>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</si>
  <si>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</si>
  <si>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</si>
  <si>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</si>
  <si>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</si>
  <si>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</si>
  <si>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</si>
  <si>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</si>
  <si>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</si>
  <si>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</si>
  <si>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</si>
  <si>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</si>
  <si>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</si>
  <si>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</si>
  <si>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</si>
  <si>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</si>
  <si>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</si>
  <si>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</si>
  <si>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</si>
  <si>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</si>
  <si>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</si>
  <si>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</si>
  <si>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</si>
  <si>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</si>
  <si>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</si>
  <si>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</si>
  <si>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</si>
  <si>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</si>
  <si>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</si>
  <si>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</si>
  <si>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</si>
  <si>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</si>
  <si>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</si>
  <si>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</si>
  <si>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</si>
  <si>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</si>
  <si>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</si>
  <si>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</si>
  <si>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</si>
  <si>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</si>
  <si>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</si>
  <si>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</si>
  <si>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</si>
  <si>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</si>
  <si>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</si>
  <si>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</si>
  <si>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</si>
  <si>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</si>
  <si>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</si>
  <si>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</si>
  <si>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</si>
  <si>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</si>
  <si>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</si>
  <si>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</si>
  <si>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</si>
  <si>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</si>
  <si>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</si>
  <si>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</si>
  <si>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</si>
  <si>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</si>
  <si>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</si>
  <si>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</si>
  <si>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</si>
  <si>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</si>
  <si>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</si>
  <si>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</si>
  <si>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</si>
  <si>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</si>
  <si>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</si>
  <si>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</si>
  <si>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</si>
  <si>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</si>
  <si>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</si>
  <si>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</si>
  <si>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</si>
  <si>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</si>
  <si>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</si>
  <si>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</si>
  <si>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</si>
  <si>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</si>
  <si>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</si>
  <si>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</si>
  <si>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</si>
  <si>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</si>
  <si>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</si>
  <si>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</si>
  <si>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</si>
  <si>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</si>
  <si>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</si>
  <si>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</si>
  <si>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</si>
  <si>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</si>
  <si>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</si>
  <si>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</si>
  <si>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</si>
  <si>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</si>
  <si>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</si>
  <si>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</si>
  <si>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</si>
  <si>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</si>
  <si>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</si>
  <si>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</si>
  <si>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</si>
  <si>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</si>
  <si>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</si>
  <si>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</si>
  <si>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</si>
  <si>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</si>
  <si>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</si>
  <si>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</si>
  <si>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</si>
  <si>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</si>
  <si>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</si>
  <si>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</si>
  <si>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</si>
  <si>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</si>
  <si>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</si>
  <si>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</si>
  <si>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</si>
  <si>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</si>
  <si>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</si>
  <si>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</si>
  <si>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</si>
  <si>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</si>
  <si>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</si>
  <si>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</si>
  <si>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</si>
  <si>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</si>
  <si>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</si>
  <si>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</si>
  <si>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</si>
  <si>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</si>
  <si>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</si>
  <si>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</si>
  <si>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</si>
  <si>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</si>
  <si>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</si>
  <si>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</si>
  <si>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</si>
  <si>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</si>
  <si>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</si>
  <si>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</si>
  <si>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</si>
  <si>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</si>
  <si>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</si>
  <si>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</si>
  <si>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</si>
  <si>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</si>
  <si>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</si>
  <si>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</si>
  <si>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</si>
  <si>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</si>
  <si>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</si>
  <si>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</si>
  <si>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</si>
  <si>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</si>
  <si>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</si>
  <si>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</si>
  <si>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</si>
  <si>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</si>
  <si>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</si>
  <si>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</si>
  <si>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</si>
  <si>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</si>
  <si>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</si>
  <si>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</si>
  <si>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</si>
  <si>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</si>
  <si>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</si>
  <si>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</si>
  <si>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</si>
  <si>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</si>
  <si>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</si>
  <si>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</si>
  <si>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</si>
  <si>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</si>
  <si>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</si>
  <si>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</si>
  <si>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</si>
  <si>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</si>
  <si>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</si>
  <si>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</si>
  <si>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</si>
  <si>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</si>
  <si>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</si>
  <si>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</si>
  <si>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</si>
  <si>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</si>
  <si>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</si>
  <si>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</si>
  <si>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</si>
  <si>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</si>
  <si>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</si>
  <si>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</si>
  <si>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</si>
  <si>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</si>
  <si>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</si>
  <si>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</si>
  <si>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</si>
  <si>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</si>
  <si>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</si>
  <si>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</si>
  <si>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</si>
  <si>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</si>
  <si>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</si>
  <si>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</si>
  <si>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</si>
  <si>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</si>
  <si>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</si>
  <si>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</si>
  <si>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</si>
  <si>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</si>
  <si>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</si>
  <si>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</si>
  <si>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</si>
  <si>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</si>
  <si>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</si>
  <si>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</si>
  <si>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</si>
  <si>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P0538260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</si>
  <si>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</si>
  <si>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</si>
  <si>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</si>
  <si>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</si>
  <si>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</si>
  <si>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</si>
  <si>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</si>
  <si>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</si>
  <si>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</si>
  <si>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</si>
  <si>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</si>
  <si>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</si>
  <si>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</si>
  <si>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</si>
  <si>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</si>
  <si>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</si>
  <si>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</si>
  <si>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</si>
  <si>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</si>
  <si>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</si>
  <si>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</si>
  <si>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</si>
  <si>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</si>
  <si>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</si>
  <si>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</si>
  <si>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</si>
  <si>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</si>
  <si>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</si>
  <si>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</si>
  <si>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</si>
  <si>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</si>
  <si>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</si>
  <si>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</si>
  <si>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</si>
  <si>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</si>
  <si>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</si>
  <si>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</si>
  <si>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</si>
  <si>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Pinaar</t>
  </si>
  <si>
    <t>Sarah-Ann</t>
  </si>
  <si>
    <t>Herbst</t>
  </si>
  <si>
    <t>Ryan</t>
  </si>
  <si>
    <t>Wolmarans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</si>
  <si>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</si>
  <si>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</si>
  <si>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</si>
  <si>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</si>
  <si>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</si>
  <si>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</si>
  <si>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</si>
  <si>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</si>
  <si>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</si>
  <si>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</si>
  <si>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</si>
  <si>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</si>
  <si>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</si>
  <si>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</si>
  <si>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</si>
  <si>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</si>
  <si>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</si>
  <si>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</si>
  <si>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</si>
  <si>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</si>
  <si>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</si>
  <si>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</si>
  <si>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</si>
  <si>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</si>
  <si>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</si>
  <si>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</si>
  <si>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</si>
  <si>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</si>
  <si>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</si>
  <si>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</si>
  <si>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</si>
  <si>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</si>
  <si>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</si>
  <si>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</si>
  <si>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</si>
  <si>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</si>
  <si>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</si>
  <si>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</si>
  <si>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</si>
  <si>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</si>
  <si>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</si>
  <si>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</si>
  <si>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</si>
  <si>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</si>
  <si>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</si>
  <si>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</si>
  <si>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</si>
  <si>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</si>
  <si>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</si>
  <si>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</si>
  <si>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</si>
  <si>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</si>
  <si>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</si>
  <si>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</si>
  <si>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</si>
  <si>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</si>
  <si>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</si>
  <si>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</si>
  <si>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(All)</t>
  </si>
  <si>
    <t>N0304</t>
  </si>
  <si>
    <t>Casper</t>
  </si>
  <si>
    <t>Mare</t>
  </si>
  <si>
    <t>Pieters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</si>
  <si>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</si>
  <si>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</si>
  <si>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</si>
  <si>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</si>
  <si>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</si>
  <si>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</si>
  <si>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</si>
  <si>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</si>
  <si>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</si>
  <si>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Van Riet</t>
  </si>
  <si>
    <t>Harvey</t>
  </si>
  <si>
    <t>Boulter</t>
  </si>
  <si>
    <t>Divan</t>
  </si>
  <si>
    <t>Van Vreden</t>
  </si>
  <si>
    <t>02020700441</t>
  </si>
  <si>
    <t>Iwan</t>
  </si>
  <si>
    <t>Deecee</t>
  </si>
  <si>
    <t>Hatting</t>
  </si>
  <si>
    <t>Bornman</t>
  </si>
  <si>
    <t>05033000098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</si>
  <si>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</si>
  <si>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</si>
  <si>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</si>
  <si>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</si>
  <si>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</si>
  <si>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</si>
  <si>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</si>
  <si>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</si>
  <si>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</si>
  <si>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</si>
  <si>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</si>
  <si>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</si>
  <si>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</si>
  <si>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</si>
  <si>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</si>
  <si>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</si>
  <si>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</si>
  <si>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</si>
  <si>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</si>
  <si>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</si>
  <si>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</si>
  <si>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</si>
  <si>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</si>
  <si>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</si>
  <si>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</si>
  <si>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</si>
  <si>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</si>
  <si>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</si>
  <si>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</si>
  <si>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</si>
  <si>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</si>
  <si>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</si>
  <si>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</si>
  <si>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</si>
  <si>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</si>
  <si>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</si>
  <si>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</si>
  <si>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</si>
  <si>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</si>
  <si>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</si>
  <si>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</si>
  <si>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</si>
  <si>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</si>
  <si>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</si>
  <si>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</si>
  <si>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</si>
  <si>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</si>
  <si>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</si>
  <si>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</si>
  <si>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</si>
  <si>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</si>
  <si>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</si>
  <si>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</si>
  <si>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</si>
  <si>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</si>
  <si>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</si>
  <si>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</si>
  <si>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</si>
  <si>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</si>
  <si>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</si>
  <si>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</si>
  <si>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Heinrich</t>
  </si>
  <si>
    <t>P1085104</t>
  </si>
  <si>
    <t>Total 2023</t>
  </si>
  <si>
    <t>2023-NAT-01</t>
  </si>
  <si>
    <t>Day 1</t>
  </si>
  <si>
    <t>2023-NAT-02</t>
  </si>
  <si>
    <t>Day 2</t>
  </si>
  <si>
    <t>ALL NOMINATIONS</t>
  </si>
  <si>
    <t>2022 Best 4</t>
  </si>
  <si>
    <t>2021 Best 4</t>
  </si>
  <si>
    <t>2020 Best 1</t>
  </si>
  <si>
    <t>Total</t>
  </si>
  <si>
    <t>Total Fish</t>
  </si>
  <si>
    <t>Kg Total</t>
  </si>
  <si>
    <t>Kg (50/30/20)</t>
  </si>
  <si>
    <t>Ave Weight / Fish</t>
  </si>
  <si>
    <t>League Points Total 2700 Points Max</t>
  </si>
  <si>
    <t>League Points (50/30/20) 930 Points Max</t>
  </si>
  <si>
    <t>Kg</t>
  </si>
  <si>
    <t>Best 4</t>
  </si>
  <si>
    <t>Best 1</t>
  </si>
  <si>
    <t>No Fish</t>
  </si>
  <si>
    <t>Weight</t>
  </si>
  <si>
    <t>Men Grand Masters</t>
  </si>
  <si>
    <t>Men Master</t>
  </si>
  <si>
    <t>Ladies Grand Masters</t>
  </si>
  <si>
    <t>Ladies Senior</t>
  </si>
  <si>
    <t>DAY 1</t>
  </si>
  <si>
    <t>DAY 2</t>
  </si>
  <si>
    <t>MEN U/21</t>
  </si>
  <si>
    <t>LADIES SENIORS</t>
  </si>
  <si>
    <t>MEN SENIORS</t>
  </si>
  <si>
    <t>n0851</t>
  </si>
  <si>
    <t>Day 3</t>
  </si>
  <si>
    <t>2023-NAT-03</t>
  </si>
  <si>
    <t>Nationals 2024 Day 2</t>
  </si>
  <si>
    <t>Nationals 2024 Day 1</t>
  </si>
  <si>
    <t>Clemens</t>
  </si>
  <si>
    <t>Deetlefs</t>
  </si>
  <si>
    <t>Mekayla</t>
  </si>
  <si>
    <t>De Lange</t>
  </si>
  <si>
    <t>Clifford Alexander</t>
  </si>
  <si>
    <t>Janse Van Rensburg</t>
  </si>
  <si>
    <t>Lisa</t>
  </si>
  <si>
    <t>Stehan</t>
  </si>
  <si>
    <t>Scott</t>
  </si>
  <si>
    <t>Mark-Anthony</t>
  </si>
  <si>
    <t>Nangoro</t>
  </si>
  <si>
    <t>Calvin</t>
  </si>
  <si>
    <t>Wian</t>
  </si>
  <si>
    <t>Gradidge</t>
  </si>
  <si>
    <t>Boffeli</t>
  </si>
  <si>
    <t>Laurika</t>
  </si>
  <si>
    <t>Hattingh</t>
  </si>
  <si>
    <t>Liam</t>
  </si>
  <si>
    <t>Michiel</t>
  </si>
  <si>
    <t>Raul</t>
  </si>
  <si>
    <t>Batista</t>
  </si>
  <si>
    <t>Patricia</t>
  </si>
  <si>
    <t>John James</t>
  </si>
  <si>
    <t>Mart-Marie</t>
  </si>
  <si>
    <t>De Haast</t>
  </si>
  <si>
    <t>Henco</t>
  </si>
  <si>
    <t>Zanita</t>
  </si>
  <si>
    <t>Pieterse</t>
  </si>
  <si>
    <t>Johan Sampie</t>
  </si>
  <si>
    <t>Lloyd</t>
  </si>
  <si>
    <t>Archer</t>
  </si>
  <si>
    <t>Roodt</t>
  </si>
  <si>
    <t>Gerrit Albertus</t>
  </si>
  <si>
    <t>Engels</t>
  </si>
  <si>
    <t>Keanu</t>
  </si>
  <si>
    <t>Hanru</t>
  </si>
  <si>
    <t>Ewan</t>
  </si>
  <si>
    <t>Cruywagen</t>
  </si>
  <si>
    <t>Peter</t>
  </si>
  <si>
    <t>Van Ginkel</t>
  </si>
  <si>
    <t>Hazel</t>
  </si>
  <si>
    <t>Boffelli</t>
  </si>
  <si>
    <t>Sebastian</t>
  </si>
  <si>
    <t>Lizanne</t>
  </si>
  <si>
    <t>ladies Veteran</t>
  </si>
  <si>
    <t>Damian</t>
  </si>
  <si>
    <t>AJ</t>
  </si>
  <si>
    <t>Louis-Allen</t>
  </si>
  <si>
    <t>Gideon Francois</t>
  </si>
  <si>
    <t>Niel</t>
  </si>
  <si>
    <t>Zillan</t>
  </si>
  <si>
    <t>Du Pisani</t>
  </si>
  <si>
    <t>Giovanni</t>
  </si>
  <si>
    <t>Luca</t>
  </si>
  <si>
    <t>Bauwer</t>
  </si>
  <si>
    <t>Ricku</t>
  </si>
  <si>
    <t>2021-2023</t>
  </si>
  <si>
    <t>2024-NAT-01</t>
  </si>
  <si>
    <t>Benguella X</t>
  </si>
  <si>
    <t>Atlantic Angling Club X</t>
  </si>
  <si>
    <t>Henties Bay X</t>
  </si>
  <si>
    <t>Mako X</t>
  </si>
  <si>
    <t>Namib Park X</t>
  </si>
  <si>
    <t>Okahandja X</t>
  </si>
  <si>
    <t>Orca Angling Club X</t>
  </si>
  <si>
    <t>Otjiwarongo X</t>
  </si>
  <si>
    <t>Penguin X</t>
  </si>
  <si>
    <t>Seagull Angling Club X</t>
  </si>
  <si>
    <t>Steenbras X</t>
  </si>
  <si>
    <t>Walvis Bay X</t>
  </si>
  <si>
    <t>Welwitschia X</t>
  </si>
  <si>
    <t>Men Senior / U/21</t>
  </si>
  <si>
    <t>Men Seniors / U/21</t>
  </si>
  <si>
    <t>Nationals 2024 Day 3</t>
  </si>
  <si>
    <t>n0194</t>
  </si>
  <si>
    <t>2024-NAT-02</t>
  </si>
  <si>
    <t>2024-NAT-03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</si>
</sst>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#,##0.0_ ;\-#,##0.0\ "/>
  </numFmts>
  <fonts count="5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20"/>
      <name val="Arial"/>
      <family val="2"/>
    </font>
    <font>
      <b/>
      <sz val="28"/>
      <color rgb="FFFF0000"/>
      <name val="Arial"/>
      <family val="2"/>
    </font>
    <font>
      <sz val="12"/>
      <color rgb="FFFF0000"/>
      <name val="Arial"/>
      <family val="2"/>
    </font>
    <font>
      <b/>
      <sz val="18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462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23" xfId="0" applyBorder="1"/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5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9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9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9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top" wrapText="1"/>
    </xf>
    <xf numFmtId="169" fontId="38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39" fillId="0" borderId="0" xfId="0" applyNumberFormat="1" applyFont="1" applyAlignment="1">
      <alignment horizontal="center" vertical="center" wrapText="1"/>
    </xf>
    <xf numFmtId="169" fontId="39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3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39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2" fontId="38" fillId="5" borderId="39" xfId="8" applyNumberFormat="1" applyFont="1" applyFill="1" applyBorder="1"/>
    <xf numFmtId="172" fontId="38" fillId="5" borderId="40" xfId="8" applyNumberFormat="1" applyFont="1" applyFill="1" applyBorder="1"/>
    <xf numFmtId="172" fontId="38" fillId="5" borderId="41" xfId="8" applyNumberFormat="1" applyFont="1" applyFill="1" applyBorder="1"/>
    <xf numFmtId="169" fontId="38" fillId="5" borderId="39" xfId="8" applyNumberFormat="1" applyFont="1" applyFill="1" applyBorder="1"/>
    <xf numFmtId="0" fontId="38" fillId="5" borderId="40" xfId="0" applyFont="1" applyFill="1" applyBorder="1"/>
    <xf numFmtId="0" fontId="37" fillId="5" borderId="41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7" fillId="5" borderId="43" xfId="0" applyFont="1" applyFill="1" applyBorder="1" applyAlignment="1">
      <alignment horizontal="center" vertical="top" wrapText="1"/>
    </xf>
    <xf numFmtId="0" fontId="37" fillId="5" borderId="44" xfId="0" applyFont="1" applyFill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172" fontId="37" fillId="6" borderId="12" xfId="8" applyNumberFormat="1" applyFont="1" applyFill="1" applyBorder="1"/>
    <xf numFmtId="172" fontId="37" fillId="6" borderId="13" xfId="8" applyNumberFormat="1" applyFont="1" applyFill="1" applyBorder="1"/>
    <xf numFmtId="172" fontId="37" fillId="6" borderId="32" xfId="8" applyNumberFormat="1" applyFont="1" applyFill="1" applyBorder="1"/>
    <xf numFmtId="172" fontId="37" fillId="6" borderId="25" xfId="8" applyNumberFormat="1" applyFont="1" applyFill="1" applyBorder="1"/>
    <xf numFmtId="172" fontId="37" fillId="6" borderId="27" xfId="8" applyNumberFormat="1" applyFont="1" applyFill="1" applyBorder="1"/>
    <xf numFmtId="172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9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9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169" fontId="38" fillId="5" borderId="46" xfId="8" applyNumberFormat="1" applyFont="1" applyFill="1" applyBorder="1"/>
    <xf numFmtId="169" fontId="38" fillId="5" borderId="29" xfId="8" applyNumberFormat="1" applyFont="1" applyFill="1" applyBorder="1"/>
    <xf numFmtId="169" fontId="38" fillId="5" borderId="47" xfId="8" applyNumberFormat="1" applyFont="1" applyFill="1" applyBorder="1"/>
    <xf numFmtId="0" fontId="38" fillId="0" borderId="43" xfId="0" applyFont="1" applyBorder="1"/>
    <xf numFmtId="0" fontId="37" fillId="0" borderId="48" xfId="0" applyFont="1" applyBorder="1" applyAlignment="1">
      <alignment vertical="top" wrapText="1"/>
    </xf>
    <xf numFmtId="0" fontId="37" fillId="6" borderId="43" xfId="0" applyFont="1" applyFill="1" applyBorder="1" applyAlignment="1">
      <alignment horizontal="center" vertical="top" wrapText="1"/>
    </xf>
    <xf numFmtId="0" fontId="37" fillId="6" borderId="44" xfId="0" applyFont="1" applyFill="1" applyBorder="1" applyAlignment="1">
      <alignment horizontal="center" vertical="top" wrapText="1"/>
    </xf>
    <xf numFmtId="0" fontId="37" fillId="6" borderId="45" xfId="0" applyFont="1" applyFill="1" applyBorder="1" applyAlignment="1">
      <alignment horizontal="center" vertical="top" wrapText="1"/>
    </xf>
    <xf numFmtId="169" fontId="0" fillId="0" borderId="0" xfId="0" applyNumberFormat="1" applyAlignment="1">
      <alignment horizontal="center" vertical="center"/>
    </xf>
    <xf numFmtId="169" fontId="39" fillId="0" borderId="0" xfId="0" applyNumberFormat="1" applyFont="1" applyAlignment="1">
      <alignment horizontal="center" vertical="center"/>
    </xf>
    <xf numFmtId="0" fontId="38" fillId="0" borderId="43" xfId="0" applyFont="1" applyBorder="1" applyAlignment="1">
      <alignment horizontal="center"/>
    </xf>
    <xf numFmtId="0" fontId="37" fillId="0" borderId="48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/>
    </xf>
    <xf numFmtId="0" fontId="38" fillId="0" borderId="42" xfId="0" applyFont="1" applyBorder="1"/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2" fillId="0" borderId="49" xfId="11" applyFont="1" applyBorder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2" borderId="27" xfId="5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7" fillId="0" borderId="26" xfId="0" applyFont="1" applyBorder="1" applyAlignment="1">
      <alignment horizontal="center"/>
    </xf>
    <xf numFmtId="0" fontId="38" fillId="0" borderId="51" xfId="0" applyFont="1" applyBorder="1"/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69" fontId="38" fillId="4" borderId="13" xfId="8" applyNumberFormat="1" applyFont="1" applyFill="1" applyBorder="1"/>
    <xf numFmtId="0" fontId="37" fillId="4" borderId="24" xfId="0" applyFont="1" applyFill="1" applyBorder="1" applyAlignment="1">
      <alignment horizontal="center"/>
    </xf>
    <xf numFmtId="0" fontId="38" fillId="4" borderId="13" xfId="0" applyFont="1" applyFill="1" applyBorder="1"/>
    <xf numFmtId="0" fontId="37" fillId="4" borderId="32" xfId="0" applyFont="1" applyFill="1" applyBorder="1" applyAlignment="1">
      <alignment horizont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5" fillId="0" borderId="53" xfId="0" applyFont="1" applyBorder="1" applyAlignment="1">
      <alignment horizontal="left" vertical="center"/>
    </xf>
    <xf numFmtId="0" fontId="45" fillId="0" borderId="49" xfId="0" applyFont="1" applyBorder="1" applyAlignment="1">
      <alignment horizontal="left" vertical="center"/>
    </xf>
    <xf numFmtId="0" fontId="0" fillId="0" borderId="49" xfId="0" applyBorder="1"/>
    <xf numFmtId="0" fontId="0" fillId="0" borderId="53" xfId="0" applyBorder="1"/>
    <xf numFmtId="0" fontId="45" fillId="0" borderId="55" xfId="0" applyFont="1" applyBorder="1" applyAlignment="1">
      <alignment horizontal="left" vertical="center"/>
    </xf>
    <xf numFmtId="0" fontId="20" fillId="0" borderId="53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45" fillId="0" borderId="52" xfId="0" applyFont="1" applyBorder="1" applyAlignment="1">
      <alignment horizontal="left" vertical="center"/>
    </xf>
    <xf numFmtId="0" fontId="20" fillId="0" borderId="49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2" fillId="0" borderId="32" xfId="11" applyFont="1" applyBorder="1" applyAlignment="1">
      <alignment horizontal="center" vertical="center"/>
    </xf>
    <xf numFmtId="173" fontId="0" fillId="0" borderId="0" xfId="8" applyNumberFormat="1" applyFont="1" applyAlignment="1">
      <alignment vertical="center"/>
    </xf>
    <xf numFmtId="169" fontId="10" fillId="0" borderId="0" xfId="8" applyNumberFormat="1" applyFont="1" applyFill="1" applyBorder="1" applyAlignment="1">
      <alignment vertical="center"/>
    </xf>
    <xf numFmtId="169" fontId="47" fillId="0" borderId="0" xfId="8" applyNumberFormat="1" applyFont="1" applyFill="1" applyBorder="1" applyAlignment="1">
      <alignment vertical="center"/>
    </xf>
    <xf numFmtId="169" fontId="0" fillId="0" borderId="0" xfId="8" applyNumberFormat="1" applyFont="1" applyFill="1" applyBorder="1" applyAlignment="1">
      <alignment vertical="center"/>
    </xf>
    <xf numFmtId="173" fontId="0" fillId="0" borderId="0" xfId="8" applyNumberFormat="1" applyFont="1" applyFill="1" applyBorder="1" applyAlignment="1">
      <alignment vertical="center"/>
    </xf>
    <xf numFmtId="0" fontId="39" fillId="0" borderId="43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48" xfId="0" applyFont="1" applyBorder="1" applyAlignment="1">
      <alignment horizontal="center" vertical="center" wrapText="1"/>
    </xf>
    <xf numFmtId="173" fontId="39" fillId="7" borderId="43" xfId="8" applyNumberFormat="1" applyFont="1" applyFill="1" applyBorder="1" applyAlignment="1">
      <alignment horizontal="center" vertical="center" wrapText="1"/>
    </xf>
    <xf numFmtId="173" fontId="39" fillId="7" borderId="44" xfId="8" applyNumberFormat="1" applyFont="1" applyFill="1" applyBorder="1" applyAlignment="1">
      <alignment horizontal="center" vertical="center" wrapText="1"/>
    </xf>
    <xf numFmtId="169" fontId="39" fillId="7" borderId="44" xfId="8" applyNumberFormat="1" applyFont="1" applyFill="1" applyBorder="1" applyAlignment="1">
      <alignment horizontal="center" vertical="center" wrapText="1"/>
    </xf>
    <xf numFmtId="169" fontId="49" fillId="7" borderId="44" xfId="8" applyNumberFormat="1" applyFont="1" applyFill="1" applyBorder="1" applyAlignment="1">
      <alignment horizontal="center" vertical="center" wrapText="1"/>
    </xf>
    <xf numFmtId="165" fontId="39" fillId="7" borderId="44" xfId="8" applyFont="1" applyFill="1" applyBorder="1" applyAlignment="1">
      <alignment horizontal="center" vertical="center" wrapText="1"/>
    </xf>
    <xf numFmtId="173" fontId="39" fillId="7" borderId="45" xfId="8" applyNumberFormat="1" applyFont="1" applyFill="1" applyBorder="1" applyAlignment="1">
      <alignment horizontal="center" vertical="center" wrapText="1"/>
    </xf>
    <xf numFmtId="169" fontId="39" fillId="7" borderId="45" xfId="8" applyNumberFormat="1" applyFont="1" applyFill="1" applyBorder="1" applyAlignment="1">
      <alignment horizontal="center" vertical="center" wrapText="1"/>
    </xf>
    <xf numFmtId="0" fontId="39" fillId="8" borderId="61" xfId="0" applyFont="1" applyFill="1" applyBorder="1" applyAlignment="1">
      <alignment horizontal="center" vertical="center" wrapText="1"/>
    </xf>
    <xf numFmtId="0" fontId="39" fillId="8" borderId="37" xfId="0" applyFont="1" applyFill="1" applyBorder="1" applyAlignment="1">
      <alignment horizontal="center" vertical="center" wrapText="1"/>
    </xf>
    <xf numFmtId="0" fontId="39" fillId="8" borderId="38" xfId="0" applyFont="1" applyFill="1" applyBorder="1" applyAlignment="1">
      <alignment horizontal="center" vertical="center" wrapText="1"/>
    </xf>
    <xf numFmtId="0" fontId="39" fillId="9" borderId="61" xfId="0" applyFont="1" applyFill="1" applyBorder="1" applyAlignment="1">
      <alignment horizontal="center" vertical="center" wrapText="1"/>
    </xf>
    <xf numFmtId="0" fontId="39" fillId="9" borderId="37" xfId="0" applyFont="1" applyFill="1" applyBorder="1" applyAlignment="1">
      <alignment horizontal="center" vertical="center" wrapText="1"/>
    </xf>
    <xf numFmtId="0" fontId="39" fillId="9" borderId="62" xfId="0" applyFont="1" applyFill="1" applyBorder="1" applyAlignment="1">
      <alignment horizontal="center" vertical="center" wrapText="1"/>
    </xf>
    <xf numFmtId="0" fontId="39" fillId="10" borderId="43" xfId="0" applyFont="1" applyFill="1" applyBorder="1" applyAlignment="1">
      <alignment horizontal="center" vertical="center" wrapText="1"/>
    </xf>
    <xf numFmtId="0" fontId="39" fillId="10" borderId="44" xfId="0" applyFont="1" applyFill="1" applyBorder="1" applyAlignment="1">
      <alignment horizontal="center" vertical="center" wrapText="1"/>
    </xf>
    <xf numFmtId="0" fontId="39" fillId="10" borderId="45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173" fontId="50" fillId="7" borderId="11" xfId="8" applyNumberFormat="1" applyFont="1" applyFill="1" applyBorder="1" applyAlignment="1">
      <alignment vertical="center"/>
    </xf>
    <xf numFmtId="173" fontId="50" fillId="7" borderId="12" xfId="8" applyNumberFormat="1" applyFont="1" applyFill="1" applyBorder="1" applyAlignment="1">
      <alignment vertical="center"/>
    </xf>
    <xf numFmtId="169" fontId="50" fillId="7" borderId="12" xfId="8" applyNumberFormat="1" applyFont="1" applyFill="1" applyBorder="1" applyAlignment="1">
      <alignment vertical="center"/>
    </xf>
    <xf numFmtId="169" fontId="50" fillId="7" borderId="13" xfId="8" applyNumberFormat="1" applyFont="1" applyFill="1" applyBorder="1" applyAlignment="1">
      <alignment vertical="center"/>
    </xf>
    <xf numFmtId="0" fontId="0" fillId="8" borderId="46" xfId="0" applyFill="1" applyBorder="1" applyAlignment="1">
      <alignment vertical="center"/>
    </xf>
    <xf numFmtId="169" fontId="0" fillId="8" borderId="12" xfId="8" applyNumberFormat="1" applyFont="1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0" fillId="9" borderId="29" xfId="0" applyFill="1" applyBorder="1" applyAlignment="1">
      <alignment vertical="center"/>
    </xf>
    <xf numFmtId="169" fontId="0" fillId="9" borderId="35" xfId="8" applyNumberFormat="1" applyFont="1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169" fontId="0" fillId="10" borderId="12" xfId="8" applyNumberFormat="1" applyFont="1" applyFill="1" applyBorder="1" applyAlignment="1">
      <alignment vertical="center"/>
    </xf>
    <xf numFmtId="173" fontId="50" fillId="7" borderId="24" xfId="8" applyNumberFormat="1" applyFont="1" applyFill="1" applyBorder="1" applyAlignment="1">
      <alignment vertical="center"/>
    </xf>
    <xf numFmtId="173" fontId="50" fillId="7" borderId="32" xfId="8" applyNumberFormat="1" applyFont="1" applyFill="1" applyBorder="1" applyAlignment="1">
      <alignment vertical="center"/>
    </xf>
    <xf numFmtId="169" fontId="50" fillId="7" borderId="32" xfId="8" applyNumberFormat="1" applyFont="1" applyFill="1" applyBorder="1" applyAlignment="1">
      <alignment vertical="center"/>
    </xf>
    <xf numFmtId="169" fontId="49" fillId="7" borderId="32" xfId="8" applyNumberFormat="1" applyFont="1" applyFill="1" applyBorder="1" applyAlignment="1">
      <alignment vertical="center"/>
    </xf>
    <xf numFmtId="169" fontId="50" fillId="7" borderId="25" xfId="8" applyNumberFormat="1" applyFont="1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69" fontId="0" fillId="8" borderId="32" xfId="8" applyNumberFormat="1" applyFont="1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169" fontId="0" fillId="9" borderId="32" xfId="8" applyNumberFormat="1" applyFont="1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0" fillId="10" borderId="24" xfId="0" applyFill="1" applyBorder="1" applyAlignment="1">
      <alignment vertical="center"/>
    </xf>
    <xf numFmtId="0" fontId="0" fillId="10" borderId="32" xfId="0" applyFill="1" applyBorder="1" applyAlignment="1">
      <alignment vertical="center"/>
    </xf>
    <xf numFmtId="169" fontId="0" fillId="10" borderId="32" xfId="8" applyNumberFormat="1" applyFont="1" applyFill="1" applyBorder="1" applyAlignment="1">
      <alignment vertical="center"/>
    </xf>
    <xf numFmtId="0" fontId="0" fillId="10" borderId="42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173" fontId="39" fillId="0" borderId="0" xfId="8" applyNumberFormat="1" applyFont="1" applyAlignment="1">
      <alignment vertical="center"/>
    </xf>
    <xf numFmtId="173" fontId="52" fillId="7" borderId="43" xfId="8" applyNumberFormat="1" applyFont="1" applyFill="1" applyBorder="1" applyAlignment="1">
      <alignment horizontal="center" vertical="center" wrapText="1"/>
    </xf>
    <xf numFmtId="173" fontId="52" fillId="7" borderId="45" xfId="8" applyNumberFormat="1" applyFont="1" applyFill="1" applyBorder="1" applyAlignment="1">
      <alignment horizontal="center" vertical="center" wrapText="1"/>
    </xf>
    <xf numFmtId="173" fontId="50" fillId="7" borderId="46" xfId="8" applyNumberFormat="1" applyFont="1" applyFill="1" applyBorder="1" applyAlignment="1">
      <alignment vertical="center"/>
    </xf>
    <xf numFmtId="173" fontId="50" fillId="7" borderId="29" xfId="8" applyNumberFormat="1" applyFont="1" applyFill="1" applyBorder="1" applyAlignment="1">
      <alignment vertical="center"/>
    </xf>
    <xf numFmtId="173" fontId="51" fillId="0" borderId="11" xfId="8" applyNumberFormat="1" applyFont="1" applyBorder="1" applyAlignment="1">
      <alignment vertical="center"/>
    </xf>
    <xf numFmtId="169" fontId="51" fillId="0" borderId="13" xfId="8" applyNumberFormat="1" applyFont="1" applyBorder="1" applyAlignment="1">
      <alignment vertical="center"/>
    </xf>
    <xf numFmtId="169" fontId="51" fillId="0" borderId="42" xfId="8" applyNumberFormat="1" applyFont="1" applyBorder="1" applyAlignment="1">
      <alignment vertical="center"/>
    </xf>
    <xf numFmtId="173" fontId="51" fillId="0" borderId="24" xfId="8" applyNumberFormat="1" applyFont="1" applyBorder="1" applyAlignment="1">
      <alignment vertical="center"/>
    </xf>
    <xf numFmtId="169" fontId="51" fillId="0" borderId="25" xfId="8" applyNumberFormat="1" applyFont="1" applyBorder="1" applyAlignment="1">
      <alignment vertical="center"/>
    </xf>
    <xf numFmtId="169" fontId="51" fillId="0" borderId="22" xfId="8" applyNumberFormat="1" applyFont="1" applyBorder="1" applyAlignment="1">
      <alignment vertical="center"/>
    </xf>
    <xf numFmtId="173" fontId="49" fillId="0" borderId="24" xfId="8" applyNumberFormat="1" applyFont="1" applyBorder="1" applyAlignment="1">
      <alignment vertical="center"/>
    </xf>
    <xf numFmtId="169" fontId="49" fillId="0" borderId="25" xfId="8" applyNumberFormat="1" applyFont="1" applyBorder="1" applyAlignment="1">
      <alignment vertical="center"/>
    </xf>
    <xf numFmtId="0" fontId="53" fillId="0" borderId="24" xfId="0" applyFont="1" applyBorder="1" applyAlignment="1">
      <alignment horizontal="center" vertical="center"/>
    </xf>
    <xf numFmtId="0" fontId="53" fillId="0" borderId="32" xfId="0" applyFont="1" applyBorder="1" applyAlignment="1">
      <alignment vertical="center"/>
    </xf>
    <xf numFmtId="0" fontId="53" fillId="0" borderId="22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2" xfId="0" applyBorder="1" applyAlignment="1">
      <alignment vertical="center"/>
    </xf>
    <xf numFmtId="169" fontId="51" fillId="7" borderId="32" xfId="8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42" xfId="0" applyBorder="1" applyAlignment="1">
      <alignment vertical="center"/>
    </xf>
    <xf numFmtId="169" fontId="51" fillId="7" borderId="12" xfId="8" applyNumberFormat="1" applyFont="1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15" fillId="9" borderId="29" xfId="11" applyFont="1" applyFill="1" applyBorder="1" applyAlignment="1">
      <alignment horizontal="right" vertical="center"/>
    </xf>
    <xf numFmtId="0" fontId="22" fillId="0" borderId="11" xfId="11" applyFont="1" applyBorder="1" applyAlignment="1">
      <alignment horizontal="center" vertical="center"/>
    </xf>
    <xf numFmtId="0" fontId="21" fillId="0" borderId="12" xfId="11" applyFont="1" applyBorder="1" applyAlignment="1">
      <alignment horizontal="center" vertical="center"/>
    </xf>
    <xf numFmtId="0" fontId="21" fillId="3" borderId="12" xfId="11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5" xfId="11" applyFont="1" applyBorder="1" applyAlignment="1">
      <alignment horizontal="center" vertical="center"/>
    </xf>
    <xf numFmtId="0" fontId="22" fillId="0" borderId="26" xfId="11" applyFont="1" applyBorder="1" applyAlignment="1">
      <alignment horizontal="center" vertical="center"/>
    </xf>
    <xf numFmtId="0" fontId="21" fillId="0" borderId="27" xfId="11" applyFont="1" applyBorder="1" applyAlignment="1">
      <alignment horizontal="center" vertical="center"/>
    </xf>
    <xf numFmtId="0" fontId="21" fillId="3" borderId="27" xfId="11" applyFont="1" applyFill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1" fontId="15" fillId="0" borderId="25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67" fontId="18" fillId="0" borderId="35" xfId="5" applyNumberFormat="1" applyFont="1" applyBorder="1" applyAlignment="1">
      <alignment horizontal="center"/>
    </xf>
    <xf numFmtId="169" fontId="39" fillId="11" borderId="0" xfId="8" applyNumberFormat="1" applyFont="1" applyFill="1" applyAlignment="1">
      <alignment vertical="center"/>
    </xf>
    <xf numFmtId="173" fontId="52" fillId="11" borderId="45" xfId="8" applyNumberFormat="1" applyFont="1" applyFill="1" applyBorder="1" applyAlignment="1">
      <alignment horizontal="center" vertical="center" wrapText="1"/>
    </xf>
    <xf numFmtId="169" fontId="47" fillId="11" borderId="0" xfId="8" applyNumberFormat="1" applyFont="1" applyFill="1" applyBorder="1" applyAlignment="1">
      <alignment vertical="center"/>
    </xf>
    <xf numFmtId="169" fontId="49" fillId="11" borderId="44" xfId="8" applyNumberFormat="1" applyFont="1" applyFill="1" applyBorder="1" applyAlignment="1">
      <alignment horizontal="center" vertical="center" wrapText="1"/>
    </xf>
    <xf numFmtId="0" fontId="37" fillId="0" borderId="63" xfId="0" applyFont="1" applyBorder="1" applyAlignment="1">
      <alignment horizontal="center"/>
    </xf>
    <xf numFmtId="0" fontId="37" fillId="0" borderId="64" xfId="0" applyFont="1" applyBorder="1" applyAlignment="1">
      <alignment horizontal="center"/>
    </xf>
    <xf numFmtId="0" fontId="37" fillId="0" borderId="65" xfId="0" applyFont="1" applyBorder="1" applyAlignment="1">
      <alignment horizontal="center"/>
    </xf>
    <xf numFmtId="0" fontId="38" fillId="0" borderId="63" xfId="0" applyFont="1" applyBorder="1"/>
    <xf numFmtId="0" fontId="38" fillId="0" borderId="64" xfId="0" applyFont="1" applyBorder="1"/>
    <xf numFmtId="0" fontId="38" fillId="0" borderId="65" xfId="0" applyFont="1" applyBorder="1"/>
    <xf numFmtId="174" fontId="37" fillId="6" borderId="11" xfId="8" applyNumberFormat="1" applyFont="1" applyFill="1" applyBorder="1"/>
    <xf numFmtId="174" fontId="37" fillId="6" borderId="24" xfId="8" applyNumberFormat="1" applyFont="1" applyFill="1" applyBorder="1"/>
    <xf numFmtId="174" fontId="37" fillId="6" borderId="26" xfId="8" applyNumberFormat="1" applyFont="1" applyFill="1" applyBorder="1"/>
    <xf numFmtId="0" fontId="0" fillId="2" borderId="0" xfId="0" applyFill="1" applyAlignment="1">
      <alignment vertical="center"/>
    </xf>
    <xf numFmtId="173" fontId="50" fillId="0" borderId="11" xfId="8" applyNumberFormat="1" applyFont="1" applyFill="1" applyBorder="1" applyAlignment="1">
      <alignment vertical="center"/>
    </xf>
    <xf numFmtId="173" fontId="50" fillId="0" borderId="12" xfId="8" applyNumberFormat="1" applyFont="1" applyFill="1" applyBorder="1" applyAlignment="1">
      <alignment vertical="center"/>
    </xf>
    <xf numFmtId="169" fontId="50" fillId="0" borderId="12" xfId="8" applyNumberFormat="1" applyFont="1" applyFill="1" applyBorder="1" applyAlignment="1">
      <alignment vertical="center"/>
    </xf>
    <xf numFmtId="169" fontId="51" fillId="0" borderId="12" xfId="8" applyNumberFormat="1" applyFont="1" applyFill="1" applyBorder="1" applyAlignment="1">
      <alignment vertical="center"/>
    </xf>
    <xf numFmtId="173" fontId="51" fillId="0" borderId="24" xfId="8" applyNumberFormat="1" applyFont="1" applyFill="1" applyBorder="1" applyAlignment="1">
      <alignment vertical="center"/>
    </xf>
    <xf numFmtId="169" fontId="51" fillId="0" borderId="13" xfId="8" applyNumberFormat="1" applyFont="1" applyFill="1" applyBorder="1" applyAlignment="1">
      <alignment vertical="center"/>
    </xf>
    <xf numFmtId="169" fontId="51" fillId="0" borderId="42" xfId="8" applyNumberFormat="1" applyFont="1" applyFill="1" applyBorder="1" applyAlignment="1">
      <alignment vertical="center"/>
    </xf>
    <xf numFmtId="173" fontId="51" fillId="0" borderId="11" xfId="8" applyNumberFormat="1" applyFont="1" applyFill="1" applyBorder="1" applyAlignment="1">
      <alignment vertical="center"/>
    </xf>
    <xf numFmtId="173" fontId="50" fillId="0" borderId="24" xfId="8" applyNumberFormat="1" applyFont="1" applyFill="1" applyBorder="1" applyAlignment="1">
      <alignment vertical="center"/>
    </xf>
    <xf numFmtId="173" fontId="50" fillId="0" borderId="32" xfId="8" applyNumberFormat="1" applyFont="1" applyFill="1" applyBorder="1" applyAlignment="1">
      <alignment vertical="center"/>
    </xf>
    <xf numFmtId="169" fontId="50" fillId="0" borderId="32" xfId="8" applyNumberFormat="1" applyFont="1" applyFill="1" applyBorder="1" applyAlignment="1">
      <alignment vertical="center"/>
    </xf>
    <xf numFmtId="169" fontId="51" fillId="0" borderId="32" xfId="8" applyNumberFormat="1" applyFont="1" applyFill="1" applyBorder="1" applyAlignment="1">
      <alignment vertical="center"/>
    </xf>
    <xf numFmtId="169" fontId="51" fillId="0" borderId="25" xfId="8" applyNumberFormat="1" applyFont="1" applyFill="1" applyBorder="1" applyAlignment="1">
      <alignment vertical="center"/>
    </xf>
    <xf numFmtId="169" fontId="51" fillId="0" borderId="22" xfId="8" applyNumberFormat="1" applyFont="1" applyFill="1" applyBorder="1" applyAlignment="1">
      <alignment vertical="center"/>
    </xf>
    <xf numFmtId="168" fontId="15" fillId="0" borderId="12" xfId="11" applyNumberFormat="1" applyFont="1" applyBorder="1" applyAlignment="1">
      <alignment horizontal="center" vertical="center"/>
    </xf>
    <xf numFmtId="168" fontId="21" fillId="0" borderId="27" xfId="11" applyNumberFormat="1" applyFont="1" applyBorder="1" applyAlignment="1">
      <alignment horizontal="center" vertical="center"/>
    </xf>
    <xf numFmtId="168" fontId="21" fillId="0" borderId="35" xfId="11" applyNumberFormat="1" applyFont="1" applyBorder="1" applyAlignment="1">
      <alignment horizontal="center" vertical="center"/>
    </xf>
    <xf numFmtId="168" fontId="21" fillId="3" borderId="27" xfId="11" applyNumberFormat="1" applyFont="1" applyFill="1" applyBorder="1" applyAlignment="1">
      <alignment horizontal="center" vertical="center"/>
    </xf>
    <xf numFmtId="1" fontId="21" fillId="3" borderId="27" xfId="11" applyNumberFormat="1" applyFont="1" applyFill="1" applyBorder="1" applyAlignment="1">
      <alignment horizontal="center" vertical="center"/>
    </xf>
    <xf numFmtId="0" fontId="54" fillId="0" borderId="0" xfId="0" pivotButton="1" applyFont="1"/>
    <xf numFmtId="0" fontId="54" fillId="0" borderId="0" xfId="0" applyFont="1"/>
    <xf numFmtId="0" fontId="55" fillId="0" borderId="0" xfId="0" pivotButton="1" applyFont="1"/>
    <xf numFmtId="0" fontId="55" fillId="0" borderId="0" xfId="0" applyFont="1"/>
    <xf numFmtId="166" fontId="55" fillId="0" borderId="32" xfId="0" applyNumberFormat="1" applyFont="1" applyBorder="1"/>
    <xf numFmtId="0" fontId="54" fillId="0" borderId="32" xfId="0" applyFont="1" applyBorder="1"/>
    <xf numFmtId="0" fontId="55" fillId="0" borderId="32" xfId="0" pivotButton="1" applyFont="1" applyBorder="1"/>
    <xf numFmtId="0" fontId="55" fillId="0" borderId="32" xfId="0" applyFont="1" applyBorder="1"/>
    <xf numFmtId="0" fontId="55" fillId="0" borderId="32" xfId="0" applyFont="1" applyBorder="1" applyAlignment="1">
      <alignment horizontal="center"/>
    </xf>
    <xf numFmtId="0" fontId="54" fillId="0" borderId="0" xfId="0" pivotButton="1" applyFont="1" applyAlignment="1">
      <alignment horizontal="center" wrapText="1"/>
    </xf>
    <xf numFmtId="0" fontId="54" fillId="0" borderId="0" xfId="0" applyFont="1" applyAlignment="1">
      <alignment horizontal="center" wrapText="1"/>
    </xf>
    <xf numFmtId="169" fontId="54" fillId="0" borderId="32" xfId="0" applyNumberFormat="1" applyFont="1" applyBorder="1"/>
    <xf numFmtId="166" fontId="54" fillId="0" borderId="32" xfId="0" applyNumberFormat="1" applyFont="1" applyBorder="1"/>
    <xf numFmtId="0" fontId="56" fillId="0" borderId="32" xfId="0" applyFont="1" applyBorder="1"/>
    <xf numFmtId="0" fontId="57" fillId="0" borderId="32" xfId="0" pivotButton="1" applyFont="1" applyBorder="1"/>
    <xf numFmtId="169" fontId="56" fillId="0" borderId="32" xfId="0" applyNumberFormat="1" applyFont="1" applyBorder="1"/>
    <xf numFmtId="173" fontId="39" fillId="7" borderId="52" xfId="8" applyNumberFormat="1" applyFont="1" applyFill="1" applyBorder="1" applyAlignment="1">
      <alignment horizontal="center" vertical="center" wrapText="1"/>
    </xf>
    <xf numFmtId="173" fontId="39" fillId="7" borderId="57" xfId="8" applyNumberFormat="1" applyFont="1" applyFill="1" applyBorder="1" applyAlignment="1">
      <alignment horizontal="center" vertical="center" wrapText="1"/>
    </xf>
    <xf numFmtId="173" fontId="52" fillId="7" borderId="52" xfId="8" applyNumberFormat="1" applyFont="1" applyFill="1" applyBorder="1" applyAlignment="1">
      <alignment horizontal="center" vertical="center" wrapText="1"/>
    </xf>
    <xf numFmtId="173" fontId="52" fillId="11" borderId="61" xfId="8" applyNumberFormat="1" applyFont="1" applyFill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0" fontId="46" fillId="0" borderId="58" xfId="0" applyFont="1" applyBorder="1" applyAlignment="1">
      <alignment horizontal="center" vertical="center"/>
    </xf>
    <xf numFmtId="0" fontId="46" fillId="0" borderId="50" xfId="0" applyFont="1" applyBorder="1" applyAlignment="1">
      <alignment horizontal="center" vertical="center"/>
    </xf>
    <xf numFmtId="0" fontId="46" fillId="0" borderId="59" xfId="0" applyFont="1" applyBorder="1" applyAlignment="1">
      <alignment horizontal="center" vertical="center"/>
    </xf>
    <xf numFmtId="0" fontId="48" fillId="7" borderId="60" xfId="0" applyFont="1" applyFill="1" applyBorder="1" applyAlignment="1">
      <alignment horizontal="center" vertical="center" wrapText="1"/>
    </xf>
    <xf numFmtId="0" fontId="48" fillId="11" borderId="60" xfId="0" applyFont="1" applyFill="1" applyBorder="1" applyAlignment="1">
      <alignment horizontal="center" vertical="center" wrapText="1"/>
    </xf>
    <xf numFmtId="0" fontId="48" fillId="7" borderId="57" xfId="0" applyFont="1" applyFill="1" applyBorder="1" applyAlignment="1">
      <alignment horizontal="center" vertical="center" wrapText="1"/>
    </xf>
    <xf numFmtId="169" fontId="39" fillId="8" borderId="60" xfId="8" applyNumberFormat="1" applyFont="1" applyFill="1" applyBorder="1" applyAlignment="1">
      <alignment horizontal="center" vertical="center"/>
    </xf>
    <xf numFmtId="169" fontId="39" fillId="8" borderId="57" xfId="8" applyNumberFormat="1" applyFont="1" applyFill="1" applyBorder="1" applyAlignment="1">
      <alignment horizontal="center" vertical="center"/>
    </xf>
    <xf numFmtId="169" fontId="39" fillId="9" borderId="8" xfId="8" applyNumberFormat="1" applyFont="1" applyFill="1" applyBorder="1" applyAlignment="1">
      <alignment horizontal="center" vertical="center"/>
    </xf>
    <xf numFmtId="169" fontId="39" fillId="9" borderId="9" xfId="8" applyNumberFormat="1" applyFont="1" applyFill="1" applyBorder="1" applyAlignment="1">
      <alignment horizontal="center" vertical="center"/>
    </xf>
    <xf numFmtId="169" fontId="39" fillId="9" borderId="10" xfId="8" applyNumberFormat="1" applyFont="1" applyFill="1" applyBorder="1" applyAlignment="1">
      <alignment horizontal="center" vertical="center"/>
    </xf>
    <xf numFmtId="169" fontId="39" fillId="10" borderId="8" xfId="8" applyNumberFormat="1" applyFont="1" applyFill="1" applyBorder="1" applyAlignment="1">
      <alignment horizontal="center" vertical="center"/>
    </xf>
    <xf numFmtId="169" fontId="39" fillId="10" borderId="9" xfId="8" applyNumberFormat="1" applyFont="1" applyFill="1" applyBorder="1" applyAlignment="1">
      <alignment horizontal="center" vertical="center"/>
    </xf>
    <xf numFmtId="169" fontId="39" fillId="10" borderId="10" xfId="8" applyNumberFormat="1" applyFont="1" applyFill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0" fontId="44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7" fillId="0" borderId="0" xfId="0" applyNumberFormat="1" applyFont="1" applyAlignment="1">
      <alignment horizontal="center"/>
    </xf>
    <xf numFmtId="1" fontId="37" fillId="0" borderId="8" xfId="0" applyNumberFormat="1" applyFont="1" applyBorder="1" applyAlignment="1">
      <alignment horizontal="center"/>
    </xf>
    <xf numFmtId="1" fontId="37" fillId="0" borderId="9" xfId="0" applyNumberFormat="1" applyFont="1" applyBorder="1" applyAlignment="1">
      <alignment horizontal="center"/>
    </xf>
    <xf numFmtId="1" fontId="37" fillId="0" borderId="10" xfId="0" applyNumberFormat="1" applyFont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173" fontId="52" fillId="7" borderId="61" xfId="8" applyNumberFormat="1" applyFont="1" applyFill="1" applyBorder="1" applyAlignment="1">
      <alignment horizontal="center" vertical="center" wrapText="1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2618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2617"/>
    </tableStyle>
    <tableStyle name="PivotTable Style 2" table="0" count="2" xr9:uid="{00000000-0011-0000-FFFF-FFFF01000000}">
      <tableStyleElement type="wholeTable" dxfId="2616"/>
      <tableStyleElement type="headerRow" dxfId="2615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dri Roets" id="{8443CA5C-FA52-4320-A68A-9878385CDFC8}" userId="S::Adri.Roets@wbsalt.com::66aa90aa-fbe5-4349-8178-e833c48a6483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380.431300810182" createdVersion="7" refreshedVersion="8" minRefreshableVersion="3" recordCount="2875" xr:uid="{74E0CFA7-D7C0-4C5A-AE72-FC3A0DDA6E14}">
  <cacheSource type="worksheet">
    <worksheetSource ref="A1:M4661" sheet="DATA ENTRY"/>
  </cacheSource>
  <cacheFields count="13">
    <cacheField name="Competition" numFmtId="0">
      <sharedItems containsBlank="1" count="21">
        <s v="2023-NAT-01"/>
        <s v="2023-NAT-02"/>
        <s v="2023-NAT-03"/>
        <s v="2024-NAT-01"/>
        <s v="2024-NAT-02"/>
        <s v="2024-NAT-03"/>
        <s v=""/>
        <m/>
        <s v="2021-IC-L1" u="1"/>
        <s v="2021-IC-L2" u="1"/>
        <s v="2021-IC-L3" u="1"/>
        <s v="2021-IC-L4" u="1"/>
        <s v="2021-IC-L5" u="1"/>
        <s v="2022-IC-L1" u="1"/>
        <s v="2022-IC-L2" u="1"/>
        <s v="2022-IC-L3" u="1"/>
        <s v="2022-IC-L4" u="1"/>
        <s v="2022-IC-L5" u="1"/>
        <s v="2023-IC-L1" u="1"/>
        <s v="2025-NAT-03" u="1"/>
        <s v="2121-IC-L5" u="1"/>
      </sharedItems>
    </cacheField>
    <cacheField name="Date" numFmtId="167">
      <sharedItems containsDate="1" containsBlank="1" containsMixedTypes="1" minDate="2023-03-16T00:00:00" maxDate="2024-03-24T00:00:00"/>
    </cacheField>
    <cacheField name="Venue" numFmtId="0">
      <sharedItems containsBlank="1"/>
    </cacheField>
    <cacheField name="ID" numFmtId="0">
      <sharedItems containsBlank="1" count="466">
        <s v="N0583"/>
        <s v="N0769"/>
        <s v="N0704"/>
        <s v="N0464"/>
        <s v="N0234"/>
        <s v="N0761"/>
        <s v="N0460"/>
        <s v="N0628"/>
        <s v="N0529"/>
        <s v="N0409"/>
        <s v="N0231"/>
        <s v="N0860"/>
        <s v="N0121"/>
        <s v="N0219"/>
        <s v="N0636"/>
        <s v="N0713"/>
        <s v="N0836"/>
        <s v="N0407"/>
        <s v="N0392"/>
        <s v="N0172"/>
        <s v="N0113"/>
        <s v="N0183"/>
        <s v="N0637"/>
        <s v="N0026"/>
        <s v="N0195"/>
        <s v="N0814"/>
        <s v="N0851"/>
        <s v="N0678"/>
        <s v="N0114"/>
        <s v="N0095"/>
        <s v="N0031"/>
        <s v="N0588"/>
        <s v="N0667"/>
        <s v="N0709"/>
        <s v="N0287"/>
        <s v="N0540"/>
        <s v="N0496"/>
        <s v="N0002"/>
        <s v="N0318"/>
        <s v="N0035"/>
        <s v="N0019"/>
        <s v="N0531"/>
        <s v="N0404"/>
        <s v="N0001"/>
        <s v="N0399"/>
        <s v="N0644"/>
        <s v="N0783"/>
        <s v="N0107"/>
        <s v="N0162"/>
        <s v="N0141"/>
        <s v="N0037"/>
        <s v="N0366"/>
        <s v="N0008"/>
        <s v="N0696"/>
        <s v="N0756"/>
        <s v="N0283"/>
        <s v="N0663"/>
        <s v="N0254"/>
        <s v="N0259"/>
        <s v="N0401"/>
        <s v="N0687"/>
        <s v="N0371"/>
        <s v="N0190"/>
        <s v="N0844"/>
        <s v="N0800"/>
        <s v="N0802"/>
        <s v="N0744"/>
        <s v="N0657"/>
        <s v="N0642"/>
        <s v="N0843"/>
        <s v="N0560"/>
        <s v="N0150"/>
        <s v="N0180"/>
        <s v="N0309"/>
        <s v="N0007"/>
        <s v="N0122"/>
        <s v="N0119"/>
        <s v="N0333"/>
        <s v="N0307"/>
        <s v="N0044"/>
        <s v="N0263"/>
        <s v="N0573"/>
        <s v="N0069"/>
        <s v="N0068"/>
        <s v="N0656"/>
        <s v="N0501"/>
        <s v="N0610"/>
        <s v="N0211"/>
        <s v="N0179"/>
        <s v="N0101"/>
        <s v="N0129"/>
        <s v="N0300"/>
        <s v="N0050"/>
        <s v="N0194"/>
        <s v="N0045"/>
        <s v="N0270"/>
        <s v="N0257"/>
        <s v="N0093"/>
        <s v="N0297"/>
        <s v="N0200"/>
        <s v="N0731"/>
        <s v="N0816"/>
        <s v="N0777"/>
        <s v="N0730"/>
        <s v="N0247"/>
        <s v="N0243"/>
        <s v="N0849"/>
        <s v="N0622"/>
        <s v="N0344"/>
        <s v="N0580"/>
        <s v="N0332"/>
        <s v="N0662"/>
        <s v="N0867"/>
        <s v="N0774"/>
        <s v="N0882"/>
        <s v="N0108"/>
        <s v="N0124"/>
        <s v="N0770"/>
        <s v="N0084"/>
        <s v="N0444"/>
        <s v="N0773"/>
        <s v="N0879"/>
        <s v="N0279"/>
        <s v="N0003"/>
        <s v="N0016"/>
        <s v="N0855"/>
        <s v="N0295"/>
        <s v="N0369"/>
        <s v="N0066"/>
        <s v="N0462"/>
        <s v="N0834"/>
        <s v="N0052"/>
        <s v="N0611"/>
        <s v="N0215"/>
        <s v="N0502"/>
        <s v="N0375"/>
        <s v="N0112"/>
        <s v="N0135"/>
        <s v="N0022"/>
        <s v="N0643"/>
        <s v="N0790"/>
        <s v="N0693"/>
        <s v="N0589"/>
        <s v="N0346"/>
        <s v="N0117"/>
        <s v="N0822"/>
        <s v="N0014"/>
        <s v="N0764"/>
        <s v="N0071"/>
        <s v="N0396"/>
        <s v="N0669"/>
        <s v="N0158"/>
        <s v="N0546"/>
        <s v="N0130"/>
        <s v="N0224"/>
        <s v="N0793"/>
        <s v="N0315"/>
        <s v="N0275"/>
        <s v="N0290"/>
        <s v="N0238"/>
        <s v="N0277"/>
        <s v="N0262"/>
        <s v="N0779"/>
        <s v="N0778"/>
        <s v="N0847"/>
        <s v="N0100"/>
        <s v="N0873"/>
        <s v="N0736"/>
        <s v="N0485"/>
        <s v="N0013"/>
        <s v="N0658"/>
        <s v="N0699"/>
        <m/>
        <s v="N0517" u="1"/>
        <s v="N0240" u="1"/>
        <s v="N0877" u="1"/>
        <s v="N0833" u="1"/>
        <s v="N0410" u="1"/>
        <s v="N0330" u="1"/>
        <s v="N0011" u="1"/>
        <s v="N0703" u="1"/>
        <s v="N0208" u="1"/>
        <s v="N0023" u="1"/>
        <s v="N0461" u="1"/>
        <s v="N0835" u="1"/>
        <s v="N0820" u="1"/>
        <s v="N0145" u="1"/>
        <s v="N0418" u="1"/>
        <s v="N0515" u="1"/>
        <s v="N0269" u="1"/>
        <s v="N0465" u="1"/>
        <s v="N0056" u="1"/>
        <s v="N0082" u="1"/>
        <s v="N0025" u="1"/>
        <s v="N0792" u="1"/>
        <s v="N0354" u="1"/>
        <s v="N0555" u="1"/>
        <s v="N0034" u="1"/>
        <s v="N0645" u="1"/>
        <s v="N0856" u="1"/>
        <s v="N0780" u="1"/>
        <s v="N0054" u="1"/>
        <s v="N0682" u="1"/>
        <s v="N0182" u="1"/>
        <s v="N0192" u="1"/>
        <s v="N0202" u="1"/>
        <s v="N0319" u="1"/>
        <s v="N0193" u="1"/>
        <s v="N0227" u="1"/>
        <s v="N0510" u="1"/>
        <s v="N0072" u="1"/>
        <s v="N0151" u="1"/>
        <s v="N0798" u="1"/>
        <s v="N0078" u="1"/>
        <s v="N0727" u="1"/>
        <s v="N0153" u="1"/>
        <s v="N0566" u="1"/>
        <s v="N0631" u="1"/>
        <s v="N0088" u="1"/>
        <s v="N0070" u="1"/>
        <s v="N0689" u="1"/>
        <s v="N0147" u="1"/>
        <s v="N0561" u="1"/>
        <s v="N0729" u="1"/>
        <s v="N0170" u="1"/>
        <s v="N0603" u="1"/>
        <s v="N0160" u="1"/>
        <s v="N0815" u="1"/>
        <s v="N0020" u="1"/>
        <s v="N0178" u="1"/>
        <s v="N0125" u="1"/>
        <s v="N0868" u="1"/>
        <s v="N0006" u="1"/>
        <s v="N0697" u="1"/>
        <s v="N0005" u="1"/>
        <s v="N0705" u="1"/>
        <s v="N0832" u="1"/>
        <s v="N0171" u="1"/>
        <s v="N0061" u="1"/>
        <s v="N0004" u="1"/>
        <s v="N0213" u="1"/>
        <s v="N0053" u="1"/>
        <s v="N0619" u="1"/>
        <s v="N0148" u="1"/>
        <s v="N0041" u="1"/>
        <s v="N0587" u="1"/>
        <s v="N0311" u="1"/>
        <s v="N0627" u="1"/>
        <s v="N0874" u="1"/>
        <s v="N0757" u="1"/>
        <s v="N0136" u="1"/>
        <s v="N0132" u="1"/>
        <s v="N0187" u="1"/>
        <s v="N0156" u="1"/>
        <s v="N0310" u="1"/>
        <s v="N0204" u="1"/>
        <s v="N0024" u="1"/>
        <s v="N0233" u="1"/>
        <s v="N0086" u="1"/>
        <s v="N0127" u="1"/>
        <s v="N0017" u="1"/>
        <s v="N0235" u="1"/>
        <s v="N0081" u="1"/>
        <s v="N0185" u="1"/>
        <s v="N0057" u="1"/>
        <s v="N0576" u="1"/>
        <s v="N0092" u="1"/>
        <s v="N0110" u="1"/>
        <s v="N0522" u="1"/>
        <s v="N0241" u="1"/>
        <s v="N0824" u="1"/>
        <s v="N0600" u="1"/>
        <s v="N0827" u="1"/>
        <s v="N0655" u="1"/>
        <s v="N0091" u="1"/>
        <s v="N0331" u="1"/>
        <s v="N0199" u="1"/>
        <s v="N0209" u="1"/>
        <s v="N0225" u="1"/>
        <s v="N0062" u="1"/>
        <s v="N0861" u="1"/>
        <s v="N0134" u="1"/>
        <s v="N0634" u="1"/>
        <s v="N0214" u="1"/>
        <s v="N0073" u="1"/>
        <s v="N0796" u="1"/>
        <s v="N0229" u="1"/>
        <s v="N0216" u="1"/>
        <s v="N0030" u="1"/>
        <s v="N0218" u="1"/>
        <s v="N0448" u="1"/>
        <s v="N0118" u="1"/>
        <s v="N0850" u="1"/>
        <s v="N0716" u="1"/>
        <s v="N0268" u="1"/>
        <s v="N0715" u="1"/>
        <s v="N0714" u="1"/>
        <s v="N0380" u="1"/>
        <s v="N0629" u="1"/>
        <s v="N0447" u="1"/>
        <s v="N0032" u="1"/>
        <s v="N0242" u="1"/>
        <s v="N0530" u="1"/>
        <s v="N0015" u="1"/>
        <s v="N0612" u="1"/>
        <s v="N0842" u="1"/>
        <s v="N0090" u="1"/>
        <s v="N0221" u="1"/>
        <s v="N0271" u="1"/>
        <s v="N0278" u="1"/>
        <s v="N0255" u="1"/>
        <s v="N0157" u="1"/>
        <s v="N0875" u="1"/>
        <s v="N0203" u="1"/>
        <s v="N0463" u="1"/>
        <s v="N0760" u="1"/>
        <s v="N0753" u="1"/>
        <s v="N0810" u="1"/>
        <s v="N0143" u="1"/>
        <s v="N0876" u="1"/>
        <s v="N0140" u="1"/>
        <s v="N0131" u="1"/>
        <s v="N0617" u="1"/>
        <s v="N0490" u="1"/>
        <s v="N0350" u="1"/>
        <s v="N0476" u="1"/>
        <s v="N0504" u="1"/>
        <s v="N0427" u="1"/>
        <s v="N0228" u="1"/>
        <s v="N0673" u="1"/>
        <s v="N0869" u="1"/>
        <s v="N0201" u="1"/>
        <s v="N0871" u="1"/>
        <s v="N0123" u="1"/>
        <s v="N0033" u="1"/>
        <s v="N0175" u="1"/>
        <s v="N0168" u="1"/>
        <s v="N0789" u="1"/>
        <s v="N0281" u="1"/>
        <s v="N0813" u="1"/>
        <s v="N0768" u="1"/>
        <s v="N0518" u="1"/>
        <s v="N0303" u="1"/>
        <s v="N0360" u="1"/>
        <s v="N0099" u="1"/>
        <s v="N0647" u="1"/>
        <s v="N0446" u="1"/>
        <s v="N0314" u="1"/>
        <s v="N0067" u="1"/>
        <s v="N0177" u="1"/>
        <s v="N0060" u="1"/>
        <s v="N0043" u="1"/>
        <s v="N0506" u="1"/>
        <s v="N0710" u="1"/>
        <s v="N0880" u="1"/>
        <s v="N0785" u="1"/>
        <s v="N0883" u="1"/>
        <s v="N0495" u="1"/>
        <s v="N0395" u="1"/>
        <s v="N0442" u="1"/>
        <s v="N0807" u="1"/>
        <s v="N0811" u="1"/>
        <s v="N0525" u="1"/>
        <s v="N0507" u="1"/>
        <s v="N0672" u="1"/>
        <s v="N0878" u="1"/>
        <s v="N0763" u="1"/>
        <s v="N0694" u="1"/>
        <s v="N0036" u="1"/>
        <s v="N0390" u="1"/>
        <s v="N0223" u="1"/>
        <s v="N0207" u="1"/>
        <s v="N0169" u="1"/>
        <s v="N0539" u="1"/>
        <s v="N0142" u="1"/>
        <s v="N0339" u="1"/>
        <s v="N0324" u="1"/>
        <s v="N0296" u="1"/>
        <s v="N0096" u="1"/>
        <s v="N0865" u="1"/>
        <s v="N0289" u="1"/>
        <s v="N0191" u="1"/>
        <s v="N0569" u="1"/>
        <s v="N0009" u="1"/>
        <s v="N0048" u="1"/>
        <s v="N0819" u="1"/>
        <s v="N0638" u="1"/>
        <s v="N0152" u="1"/>
        <s v="N0144" u="1"/>
        <s v="N0176" u="1"/>
        <s v="N0336" u="1"/>
        <s v="N0381" u="1"/>
        <s v="N0018" u="1"/>
        <s v="N0051" u="1"/>
        <s v="N0246" u="1"/>
        <s v="N0852" u="1"/>
        <s v="N0097" u="1"/>
        <s v="N0046" u="1"/>
        <s v="N0388" u="1"/>
        <s v="N0120" u="1"/>
        <s v="N0439" u="1"/>
        <s v="N0387" u="1"/>
        <s v="N0389" u="1"/>
        <s v="N0762" u="1"/>
        <s v="N0621" u="1"/>
        <s v="N0173" u="1"/>
        <s v="N0606" u="1"/>
        <s v="N0217" u="1"/>
        <s v="N0632" u="1"/>
        <s v="N0584" u="1"/>
        <s v="N0403" u="1"/>
        <s v="N0329" u="1"/>
        <s v="N0417" u="1"/>
        <s v="N0393" u="1"/>
        <s v="N0608" u="1"/>
        <s v="N0261" u="1"/>
        <s v="N0828" u="1"/>
        <s v="N0074" u="1"/>
        <s v="N0064" u="1"/>
        <s v="N0438" u="1"/>
        <s v="N0196" u="1"/>
        <s v="N0406" u="1"/>
        <s v="N0304" u="1"/>
        <s v="N0165" u="1"/>
        <s v="N0591" u="1"/>
        <s v="N0599" u="1"/>
        <s v="N0353" u="1"/>
        <s v="N0039" u="1"/>
        <s v="N0391" u="1"/>
        <s v="N0133" u="1"/>
        <s v="N0280" u="1"/>
        <s v="N0250" u="1"/>
        <s v="N0249" u="1"/>
        <s v="N0526" u="1"/>
        <s v="N0503" u="1"/>
        <s v="N0557" u="1"/>
        <s v="N0424" u="1"/>
        <s v="N0342" u="1"/>
        <s v="N0771" u="1"/>
        <s v="N0702" u="1"/>
        <s v="N0245" u="1"/>
        <s v="N0340" u="1"/>
        <s v="N0721" u="1"/>
        <s v="N0735" u="1"/>
        <s v="N0115" u="1"/>
        <s v="N0423" u="1"/>
        <s v="N0138" u="1"/>
        <s v="N0370" u="1"/>
        <s v="N0428" u="1"/>
        <s v="N0384" u="1"/>
        <s v="N0298" u="1"/>
        <s v="N0434" u="1"/>
        <s v="N0174" u="1"/>
        <s v="N0164" u="1"/>
        <s v="N0291" u="1"/>
        <s v="N0700" u="1"/>
        <s v="N0258" u="1"/>
        <s v="N0537" u="1"/>
        <s v="N0343" u="1"/>
        <s v="N0415" u="1"/>
        <s v="N0613" u="1"/>
        <s v="N0597" u="1"/>
        <s v="N0527" u="1"/>
        <s v="N0624" u="1"/>
        <s v="N0626" u="1"/>
        <s v="N0089" u="1"/>
      </sharedItems>
    </cacheField>
    <cacheField name="Name" numFmtId="0">
      <sharedItems containsBlank="1" count="357">
        <s v="Karmen"/>
        <s v="Sven"/>
        <s v="Kay"/>
        <s v="Sarel"/>
        <s v="Henning"/>
        <s v="Stefano"/>
        <s v="Jaco"/>
        <s v="Ryan"/>
        <s v="Anthony"/>
        <s v="Andre-Louis "/>
        <s v="Bennie"/>
        <s v="Adrian"/>
        <s v="Lezelle"/>
        <s v="Nadia"/>
        <s v="Lydia"/>
        <s v="Luan"/>
        <s v="Hendrik JNR"/>
        <s v="Renier"/>
        <s v="Estian"/>
        <s v="PJ"/>
        <s v="Shaun"/>
        <s v="Ray"/>
        <s v="Helmut"/>
        <s v="Johan"/>
        <s v="Louis"/>
        <s v="Clinton"/>
        <s v="Ricku"/>
        <s v="Jacomine"/>
        <s v="Michele"/>
        <s v="Simen"/>
        <s v="Emil"/>
        <s v="Lourens"/>
        <s v="Nadine"/>
        <s v="Tiaan"/>
        <s v="Jorg"/>
        <s v="Murray"/>
        <s v="Rudi"/>
        <s v="Marco"/>
        <s v="Theo"/>
        <s v="Rudi(Jnr.)"/>
        <s v="Renate"/>
        <s v="Philip"/>
        <s v="Org"/>
        <s v="Mark"/>
        <s v="Lance"/>
        <s v="Coennie"/>
        <s v="Uwe"/>
        <s v="Andre"/>
        <s v="Stefan"/>
        <s v="JC"/>
        <s v="Kevin"/>
        <s v="Allen"/>
        <s v="Grant"/>
        <s v="Henri"/>
        <s v="Henco"/>
        <s v="Barren"/>
        <s v="Henno"/>
        <s v="Chris Junior"/>
        <s v="Heiko Jnr"/>
        <s v="Danie"/>
        <s v="Duan"/>
        <s v="Tinus"/>
        <s v="Johan Spyker"/>
        <s v="Kiaan"/>
        <s v="Eugene"/>
        <s v="Christo"/>
        <s v="Lindie"/>
        <s v="Elaine"/>
        <s v="Dania"/>
        <s v="Brian"/>
        <s v="Immo"/>
        <s v="Joe "/>
        <s v="Gelhar"/>
        <s v="Herman"/>
        <s v="Leon"/>
        <s v="Morne"/>
        <s v="Rinus"/>
        <s v="Maritz"/>
        <s v="Chris"/>
        <s v="Hannes"/>
        <s v="Otto"/>
        <s v="Martinus"/>
        <s v="Stephan"/>
        <s v="Tertius"/>
        <s v="Pieter"/>
        <s v="Sean"/>
        <s v="Cecilia"/>
        <s v="Chrisjan"/>
        <s v="Christiaan"/>
        <s v="Lu-Andre"/>
        <s v="Burger"/>
        <s v="David"/>
        <s v="Abriana"/>
        <s v="Maryna"/>
        <s v="Frank"/>
        <s v="Wikus"/>
        <s v="Rhyno"/>
        <s v="Dirk"/>
        <s v="Ryno"/>
        <s v="Flippie"/>
        <s v="Martin"/>
        <s v="Emile "/>
        <s v="Donavin"/>
        <s v="Francois Jnr"/>
        <s v="Alexander Albert"/>
        <s v="Dian"/>
        <s v="Stefan Jnr"/>
        <s v="Hannelie"/>
        <s v="Sarah-Ann"/>
        <s v="Marinda"/>
        <s v="Breggie"/>
        <s v="Ras"/>
        <s v="Bertie"/>
        <s v="Wentzel"/>
        <s v="Bradd"/>
        <s v="Dean"/>
        <s v="Nols"/>
        <s v="Hanno"/>
        <s v="Frans"/>
        <s v="Clemens"/>
        <s v="Jean"/>
        <s v="Loandro"/>
        <s v="Cristiano"/>
        <s v="Christel"/>
        <s v="Warren"/>
        <s v="Frikkie"/>
        <s v="Iwan"/>
        <s v="Jacob"/>
        <s v="Andrew"/>
        <s v="L'wyk"/>
        <s v="Willem"/>
        <s v="Janco"/>
        <s v="Carlien"/>
        <s v="Raymond"/>
        <s v="Michael"/>
        <s v="Tian"/>
        <s v="Juanne-Louis"/>
        <s v="Stefni"/>
        <s v="Willem C"/>
        <s v="Heinrich"/>
        <s v="Jayden"/>
        <s v="Jonandre"/>
        <s v="Ewald J."/>
        <s v="Wallace"/>
        <s v="Alberto"/>
        <s v="Maritz JNR"/>
        <s v="Werner"/>
        <s v="Nicolette"/>
        <s v="Sylvia"/>
        <s v="Rodger"/>
        <s v="Franco"/>
        <s v="Megan"/>
        <s v=""/>
        <m/>
        <s v="Luigi" u="1"/>
        <s v="Natasha" u="1"/>
        <s v="Andy" u="1"/>
        <s v="Enya" u="1"/>
        <s v="Andi" u="1"/>
        <s v="Adri" u="1"/>
        <s v="Jörg" u="1"/>
        <s v="Andries" u="1"/>
        <s v="Jacobus" u="1"/>
        <s v="Espe" u="1"/>
        <s v="Hennie" u="1"/>
        <s v="Heinz" u="1"/>
        <s v="Jan-Hendrik" u="1"/>
        <s v="Alec" u="1"/>
        <s v="Heini" u="1"/>
        <s v="William" u="1"/>
        <s v="Boytjie" u="1"/>
        <s v="Quintin" u="1"/>
        <s v="Leandre" u="1"/>
        <s v="Ferdi" u="1"/>
        <s v="Tertia" u="1"/>
        <s v="Lizanne" u="1"/>
        <s v="Jan" u="1"/>
        <s v="Adre" u="1"/>
        <s v="Christopher" u="1"/>
        <s v="Laurence" u="1"/>
        <s v="Japie" u="1"/>
        <s v="Zandrie" u="1"/>
        <s v="Richard" u="1"/>
        <s v="Johannes" u="1"/>
        <s v="Francois" u="1"/>
        <s v="Romano" u="1"/>
        <s v="Gerhardus" u="1"/>
        <s v="Heiko" u="1"/>
        <s v="Herbert" u="1"/>
        <s v="Stanley" u="1"/>
        <s v="Alex" u="1"/>
        <s v="De Wet" u="1"/>
        <s v="Gert" u="1"/>
        <s v="Toy" u="1"/>
        <s v="Julia" u="1"/>
        <s v="Devon" u="1"/>
        <s v="Colin" u="1"/>
        <s v="Armand" u="1"/>
        <s v="Nico" u="1"/>
        <s v="Annelien" u="1"/>
        <s v="Lesley" u="1"/>
        <s v="Phillip" u="1"/>
        <s v="Corne" u="1"/>
        <s v="Charles" u="1"/>
        <s v="Elrico" u="1"/>
        <s v="Gunther" u="1"/>
        <s v="Terence" u="1"/>
        <s v="Justin" u="1"/>
        <s v="Dylan" u="1"/>
        <s v="Brandon" u="1"/>
        <s v="Stewert" u="1"/>
        <s v="Alessandro" u="1"/>
        <s v="Gerard" u="1"/>
        <s v="Leigh" u="1"/>
        <s v="Kyle" u="1"/>
        <s v="Hendrik" u="1"/>
        <s v="Kiepie" u="1"/>
        <s v="Riaan" u="1"/>
        <s v="John-John" u="1"/>
        <s v="Sue" u="1"/>
        <s v="Jeri" u="1"/>
        <s v="Joseph" u="1"/>
        <s v="Bijorn" u="1"/>
        <s v="Louw" u="1"/>
        <s v="Willem Louis" u="1"/>
        <s v="Handre" u="1"/>
        <s v="Albertus" u="1"/>
        <s v="Deon" u="1"/>
        <s v="Karel" u="1"/>
        <s v="Graham" u="1"/>
        <s v="Piet" u="1"/>
        <s v="Norman" u="1"/>
        <s v="Chips" u="1"/>
        <s v="Marina" u="1"/>
        <s v="Dries" u="1"/>
        <s v="Spyker" u="1"/>
        <s v="Paul" u="1"/>
        <s v="Etienne" u="1"/>
        <s v="Smit" u="1"/>
        <s v="Olaf" u="1"/>
        <s v="Wanda" u="1"/>
        <s v="Gerhard" u="1"/>
        <s v="Ettene" u="1"/>
        <s v="Lian" u="1"/>
        <s v="Rene Charles" u="1"/>
        <s v="Fanie" u="1"/>
        <s v="James" u="1"/>
        <s v="Kassie" u="1"/>
        <s v="Gerrit" u="1"/>
        <s v="Wilfred" u="1"/>
        <s v="Daniel" u="1"/>
        <s v="GJ" u="1"/>
        <s v="Pierre" u="1"/>
        <s v="Keith" u="1"/>
        <s v="Dewald" u="1"/>
        <s v="Wimpie" u="1"/>
        <s v="Andre " u="1"/>
        <s v="Steve" u="1"/>
        <s v="Veronica" u="1"/>
        <s v="Kobus" u="1"/>
        <s v="Dederick Du Rant ( Jnr )" u="1"/>
        <s v="Dederick Du Rant" u="1"/>
        <s v="Ferdie" u="1"/>
        <s v="Daniela" u="1"/>
        <s v="Harald" u="1"/>
        <s v="Jani-Mari" u="1"/>
        <s v="Maree" u="1"/>
        <s v="JJ" u="1"/>
        <s v="Jacques" u="1"/>
        <s v="Darren" u="1"/>
        <s v="Julian" u="1"/>
        <s v="Cecil" u="1"/>
        <s v="Bernd" u="1"/>
        <s v="Frankie Jnr" u="1"/>
        <s v="Joe Imre" u="1"/>
        <s v="Eduard" u="1"/>
        <s v="John" u="1"/>
        <s v="Cornelius" u="1"/>
        <s v="Jarred Joshua" u="1"/>
        <s v="Angelique" u="1"/>
        <s v="Ettienne" u="1"/>
        <s v="Kallie" u="1"/>
        <s v="Robert" u="1"/>
        <s v="Johnny" u="1"/>
        <s v="Micheal" u="1"/>
        <s v="Derek" u="1"/>
        <s v="Henry" u="1"/>
        <s v="Krynauw" u="1"/>
        <s v="Kurt" u="1"/>
        <s v="Sarah" u="1"/>
        <s v="Jean Pierre" u="1"/>
        <s v="Luke" u="1"/>
        <s v="Garreth" u="1"/>
        <s v="Bernard" u="1"/>
        <s v="Phillip Eric" u="1"/>
        <s v="Marius" u="1"/>
        <s v="Lorette" u="1"/>
        <s v="Rene" u="1"/>
        <s v="Wessel" u="1"/>
        <s v="Manfred" u="1"/>
        <s v="Nedjilka" u="1"/>
        <s v="Louwrens" u="1"/>
        <s v="Jolene" u="1"/>
        <s v="Jan Tommy" u="1"/>
        <s v="George" u="1"/>
        <s v="Taryn" u="1"/>
        <s v="Hennies" u="1"/>
        <s v="Steyn" u="1"/>
        <s v="Gerrie" u="1"/>
        <s v="Fabio" u="1"/>
        <s v="Gregory" u="1"/>
        <s v="Pieter Jnr." u="1"/>
        <s v="Divan" u="1"/>
        <s v="Attie" u="1"/>
        <s v="Carol" u="1"/>
        <s v="Harvey" u="1"/>
        <s v="Deecee" u="1"/>
        <s v="Venessa" u="1"/>
        <s v="Stephen" u="1"/>
        <s v="Faan" u="1"/>
        <s v="Charmaine" u="1"/>
        <s v="Casper" u="1"/>
        <s v="Sonita" u="1"/>
        <s v="Izak" u="1"/>
        <s v="PW" u="1"/>
        <s v="Rian" u="1"/>
        <s v="Bozidar" u="1"/>
        <s v="Nicolas" u="1"/>
        <s v="Jaqi" u="1"/>
        <s v="Simone" u="1"/>
        <s v="Marvin" u="1"/>
        <s v="Desond" u="1"/>
        <s v="Detlef" u="1"/>
        <s v="Jakes" u="1"/>
        <s v="Jandre" u="1"/>
        <s v="Cameron" u="1"/>
        <s v="Roberto" u="1"/>
        <s v="Xavier" u="1"/>
        <s v="Axel" u="1"/>
        <s v="Daniel " u="1"/>
        <s v="Ernesto Jeff" u="1"/>
        <s v="Cornelius Coenraad" u="1"/>
        <s v="Neil" u="1"/>
        <s v="Michael " u="1"/>
        <s v="Odette" u="1"/>
        <s v="Wenzel" u="1"/>
        <s v="Kai" u="1"/>
        <s v="Eric" u="1"/>
        <s v="Henko" u="1"/>
        <s v="Jacomien" u="1"/>
        <s v="Lawrence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71">
        <s v="Mynhardt"/>
        <s v="Welzig"/>
        <s v="Bachran"/>
        <s v="Du Plessis"/>
        <s v="Strappazzon"/>
        <s v="Venter"/>
        <s v="Wolmarans"/>
        <s v="Botha"/>
        <s v="Stipp"/>
        <s v="Gabrielsen"/>
        <s v="Steenkamp"/>
        <s v="Smit "/>
        <s v="Cilliers"/>
        <s v="Karstens"/>
        <s v="Cloete"/>
        <s v="Van Zyl"/>
        <s v="Jacobs"/>
        <s v="van Wyk"/>
        <s v="Bothma"/>
        <s v="Moody"/>
        <s v="Dobberstein"/>
        <s v="Agenbag"/>
        <s v="Fenaux"/>
        <s v="Barnard"/>
        <s v="Mans"/>
        <s v="Heath"/>
        <s v="Andersen"/>
        <s v="Prinsloo"/>
        <s v="Fourie"/>
        <s v="Downing"/>
        <s v="Walder"/>
        <s v="Lewis"/>
        <s v="Swartz"/>
        <s v="Klein"/>
        <s v="Wormsbaecher"/>
        <s v="Visser"/>
        <s v="Gruttemeyer"/>
        <s v="Van Rensburg"/>
        <s v="Van Der Merwe"/>
        <s v="Van Niekerk"/>
        <s v="Mills"/>
        <s v="Steyn"/>
        <s v="Bornman"/>
        <s v="Bruwer"/>
        <s v="Hanssen"/>
        <s v="Coetzee"/>
        <s v="Snyman"/>
        <s v="Knight"/>
        <s v="Page"/>
        <s v="Langenstrassen"/>
        <s v="Van Es"/>
        <s v="Orffer"/>
        <s v="Doll"/>
        <s v="Kotze"/>
        <s v="Rautenbach"/>
        <s v="Senekal"/>
        <s v="Krauze"/>
        <s v="Vorster"/>
        <s v="Maas"/>
        <s v="Curtis"/>
        <s v="Dresselhaus"/>
        <s v="Herman"/>
        <s v="Slabbert"/>
        <s v="Human"/>
        <s v="Van Der Westhuizen"/>
        <s v="Jansen van Vuuren"/>
        <s v="Feyerabend"/>
        <s v="DeHaast"/>
        <s v="Hauptfleisch"/>
        <s v="Strydom"/>
        <s v="Potgieter"/>
        <s v="van Aarde"/>
        <s v="Smith"/>
        <s v="Van Den Heuvel"/>
        <s v="Brandt"/>
        <s v="Duvenhage"/>
        <s v="Van Taak"/>
        <s v="Koberzig"/>
        <s v="Viljoen"/>
        <s v="Swanepoel"/>
        <s v="Oberholster"/>
        <s v="Hansen"/>
        <s v="Enslin"/>
        <s v="Scheepers"/>
        <s v="Hugo"/>
        <s v="Cordier"/>
        <s v="Van Heerden"/>
        <s v="Bezuidehoudt"/>
        <s v="Bezuidehout"/>
        <s v="Wolfaardt"/>
        <s v="Jansen"/>
        <s v="Neethling"/>
        <s v="Du Preez"/>
        <s v="Joubert"/>
        <s v="Parr"/>
        <s v="Ferreira"/>
        <s v="Riekert"/>
        <s v="Diedericks"/>
        <s v="Smal"/>
        <s v="Biller"/>
        <s v="Burger"/>
        <s v="Deetlefs"/>
        <s v="Arangies"/>
        <s v="Bampton"/>
        <s v="Van Schalkwyk"/>
        <s v="Deysel"/>
        <s v="Wasserfall"/>
        <s v="Vermaak"/>
        <s v="Mostert"/>
        <s v="Erasmus"/>
        <s v="Grobler"/>
        <s v="De Jager"/>
        <s v="Schalkwyk"/>
        <s v="Redelinghuys"/>
        <s v="Mertens"/>
        <s v="Shepperson"/>
        <s v="Engelbrecht"/>
        <s v="Van Riet"/>
        <s v="Schreuder"/>
        <s v="Horn"/>
        <s v="Herbst"/>
        <s v="Boon"/>
        <s v="Durant"/>
        <s v=""/>
        <m/>
        <s v="Bartlett" u="1"/>
        <s v="Mac Gillicuddy" u="1"/>
        <s v="Roets" u="1"/>
        <s v="Walter" u="1"/>
        <s v="Steyl" u="1"/>
        <s v="De Villiers" u="1"/>
        <s v="Bresele" u="1"/>
        <s v="Landers" u="1"/>
        <s v="Zahrt" u="1"/>
        <s v="Schickerling" u="1"/>
        <s v="Schikerling" u="1"/>
        <s v="Klem" u="1"/>
        <s v="Roetz" u="1"/>
        <s v="Roos" u="1"/>
        <s v="Klopper" u="1"/>
        <s v="Smit" u="1"/>
        <s v="Gous" u="1"/>
        <s v="Lottering" u="1"/>
        <s v="Louw" u="1"/>
        <s v="Halbich" u="1"/>
        <s v="Thompson" u="1"/>
        <s v="Visage" u="1"/>
        <s v="Laws" u="1"/>
        <s v="Hart" u="1"/>
        <s v="Barnhard" u="1"/>
        <s v="Pretoruis" u="1"/>
        <s v="Klimas" u="1"/>
        <s v="Janse Van Rensburg" u="1"/>
        <s v="Krauer" u="1"/>
        <s v="Clark" u="1"/>
        <s v="Sagner" u="1"/>
        <s v="Oberg" u="1"/>
        <s v="Spencer" u="1"/>
        <s v="Grane" u="1"/>
        <s v="Reimann" u="1"/>
        <s v="Scholtz" u="1"/>
        <s v="Hough" u="1"/>
        <s v="Badenhorst" u="1"/>
        <s v="Skoppelitus" u="1"/>
        <s v="Adams" u="1"/>
        <s v="Dry" u="1"/>
        <s v="Tap" u="1"/>
        <s v="Schmidlin" u="1"/>
        <s v="Warrington" u="1"/>
        <s v="Drake" u="1"/>
        <s v="Payne" u="1"/>
        <s v="Le Roux" u="1"/>
        <s v="Durand" u="1"/>
        <s v="Viviers" u="1"/>
        <s v="Klazinga" u="1"/>
        <s v="Kuhn" u="1"/>
        <s v="Van Der Bank" u="1"/>
        <s v="Heydenrich" u="1"/>
        <s v="Gramovsky" u="1"/>
        <s v="Weitz" u="1"/>
        <s v="Campbell" u="1"/>
        <s v="Pienaar" u="1"/>
        <s v="Chiappini" u="1"/>
        <s v="Kruger" u="1"/>
        <s v="Serfontein" u="1"/>
        <s v="Meyer" u="1"/>
        <s v="Wiese" u="1"/>
        <s v="Nel" u="1"/>
        <s v="Maree" u="1"/>
        <s v="Gouws" u="1"/>
        <s v="Van Vuuren" u="1"/>
        <s v="Heimstadt" u="1"/>
        <s v="Faber" u="1"/>
        <s v="Caspers" u="1"/>
        <s v="Knowles" u="1"/>
        <s v="Muller" u="1"/>
        <s v="Matthys" u="1"/>
        <s v="Pretorius" u="1"/>
        <s v="Oosthuizen" u="1"/>
        <s v="Van Rhyn" u="1"/>
        <s v="Aggenbag" u="1"/>
        <s v="Nell" u="1"/>
        <s v="Wagner" u="1"/>
        <s v="Harper" u="1"/>
        <s v="Punzul" u="1"/>
        <s v="Delport" u="1"/>
        <s v="Alexander" u="1"/>
        <s v="Swart" u="1"/>
        <s v="Schmalzriedt" u="1"/>
        <s v="Piek" u="1"/>
        <s v="Van Dyk" u="1"/>
        <s v="Laubscher" u="1"/>
        <s v="Beddies" u="1"/>
        <s v="Terblanche" u="1"/>
        <s v="Borruso" u="1"/>
        <s v="Carstens" u="1"/>
        <s v="Janse v Rensburg" u="1"/>
        <s v="Longland" u="1"/>
        <s v="Sales" u="1"/>
        <s v="Nelson" u="1"/>
        <s v="Mouton" u="1"/>
        <s v="Connoway" u="1"/>
        <s v="Pinaar" u="1"/>
        <s v="Langeveld" u="1"/>
        <s v="Moyce" u="1"/>
        <s v="Rossouw" u="1"/>
        <s v="Lotter" u="1"/>
        <s v="Loubser" u="1"/>
        <s v="Bauwer" u="1"/>
        <s v="Hyman" u="1"/>
        <s v="Lensing" u="1"/>
        <s v="Koen" u="1"/>
        <s v="Pelcher" u="1"/>
        <s v="Weise" u="1"/>
        <s v="Kohler" u="1"/>
        <s v="Knouwds" u="1"/>
        <s v="Labuschagne" u="1"/>
        <s v="Oosthuysen" u="1"/>
        <s v="Thomson" u="1"/>
        <s v="Cowley" u="1"/>
        <s v="Marais" u="1"/>
        <s v="Silheu" u="1"/>
        <s v="Dickman" u="1"/>
        <s v="Janse Van Vuuren" u="1"/>
        <s v="Van Vreden" u="1"/>
        <s v="Von Bosch" u="1"/>
        <s v="Boulter" u="1"/>
        <s v="Hatting" u="1"/>
        <s v="Knoetze" u="1"/>
        <s v="Oberholzer" u="1"/>
        <s v="Fenwick" u="1"/>
        <s v="Mare" u="1"/>
        <s v="Esterhuizen" u="1"/>
        <s v="Jouceski" u="1"/>
        <s v="Greeff" u="1"/>
        <s v="Willers" u="1"/>
        <s v="Miller" u="1"/>
        <s v="De Klerk" u="1"/>
        <s v="Van Eck" u="1"/>
        <s v="Kilian" u="1"/>
        <s v="Maasdorp" u="1"/>
        <s v="Celotto" u="1"/>
        <s v="Bredenhann" u="1"/>
        <s v="Metzger" u="1"/>
        <s v="Bouwer" u="1"/>
        <s v="Leyland" u="1"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7">
        <s v="Ladies Master"/>
        <s v="Men Seniors / U/21"/>
        <s v="Men Senior / U/21"/>
        <s v="Men Master"/>
        <s v="Men Veteran"/>
        <s v="Men Senior"/>
        <s v="Ladies Veteran"/>
        <s v="Men U/16"/>
        <s v="Ladies Senior"/>
        <s v="Ladies Grand Masters"/>
        <s v="Men Grand Masters"/>
        <s v="Men U/21"/>
        <s v="Ladies U/16"/>
        <s v=""/>
        <m/>
        <s v="Ladies U/21" u="1"/>
        <s v="Men Senior/U21" u="1"/>
      </sharedItems>
    </cacheField>
    <cacheField name="Team" numFmtId="0">
      <sharedItems containsBlank="1" count="28">
        <s v="Atlantic Angling Club"/>
        <s v="Mako"/>
        <s v="Walvis Bay"/>
        <s v="Benguella"/>
        <s v="xBenguella"/>
        <s v="Henties Bay"/>
        <s v="xHenties Bay"/>
        <s v="Steenbras"/>
        <s v="Namib Park"/>
        <s v="Penguin"/>
        <s v="Seagull Angling Club"/>
        <s v="Okahandja"/>
        <s v="Orca Angling Club"/>
        <s v="xOrca Angling Club"/>
        <s v="Otjiwarongo"/>
        <s v="Welwitschia"/>
        <s v=""/>
        <m/>
        <s v="xAtlantic Angling Club" u="1"/>
        <s v="xSteenbras" u="1"/>
        <s v="xSeagull Angling Club" u="1"/>
        <s v="xPenguin" u="1"/>
        <s v="xWalvis Bay" u="1"/>
        <s v="xMako" u="1"/>
        <s v="xOtjiwarongo" u="1"/>
        <s v="xNamib Park" u="1"/>
        <s v="xOkahandja" u="1"/>
        <s v="xWelwitschia" u="1"/>
      </sharedItems>
    </cacheField>
    <cacheField name="Edibles" numFmtId="0">
      <sharedItems containsBlank="1" count="6">
        <m/>
        <s v="Kob"/>
        <s v="Shad"/>
        <s v="Blacktail"/>
        <s v="Galjoen" u="1"/>
        <s v="Steenbras West Coast" u="1"/>
      </sharedItems>
    </cacheField>
    <cacheField name="Inedibles" numFmtId="0">
      <sharedItems containsBlank="1" count="16">
        <s v="Shark Soupfin"/>
        <s v="Guitarfish - Lesser"/>
        <s v="Shark Copper (Female)"/>
        <s v="Ray Bull / Eagle"/>
        <s v="Shark Spotted Gully"/>
        <m/>
        <s v="Elephantfish"/>
        <s v="Shark Hound Smooth"/>
        <s v="Shark Cow / Sevengill"/>
        <s v="Catfish - Sea Black"/>
        <s v="Ray Blue (Female)"/>
        <s v="Shark Copper (Male)"/>
        <s v="Ray Diamond / ButterFly"/>
        <s v="Skate Spearnose" u="1"/>
        <s v="Ray Blue (Male)" u="1"/>
        <s v="N0687" u="1"/>
      </sharedItems>
    </cacheField>
    <cacheField name="length" numFmtId="0">
      <sharedItems containsString="0" containsBlank="1" containsNumber="1" containsInteger="1" minValue="37" maxValue="206"/>
    </cacheField>
    <cacheField name="kg" numFmtId="166">
      <sharedItems containsBlank="1" containsMixedTypes="1" containsNumber="1" minValue="0.7" maxValue="123.7"/>
    </cacheField>
    <cacheField name="Points" numFmtId="166">
      <sharedItems containsBlank="1" containsMixedTypes="1" containsNumber="1" minValue="0.7" maxValue="123.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5">
  <r>
    <x v="0"/>
    <d v="2023-03-16T00:00:00"/>
    <s v="Day 1"/>
    <x v="0"/>
    <x v="0"/>
    <x v="0"/>
    <x v="0"/>
    <x v="0"/>
    <x v="0"/>
    <x v="0"/>
    <n v="80"/>
    <n v="6.4"/>
    <n v="6.4"/>
  </r>
  <r>
    <x v="0"/>
    <d v="2023-03-16T00:00:00"/>
    <s v="Day 1"/>
    <x v="0"/>
    <x v="0"/>
    <x v="0"/>
    <x v="0"/>
    <x v="0"/>
    <x v="0"/>
    <x v="1"/>
    <n v="66"/>
    <n v="1"/>
    <n v="1"/>
  </r>
  <r>
    <x v="0"/>
    <d v="2023-03-16T00:00:00"/>
    <s v="Day 1"/>
    <x v="1"/>
    <x v="1"/>
    <x v="1"/>
    <x v="1"/>
    <x v="1"/>
    <x v="0"/>
    <x v="2"/>
    <n v="170"/>
    <n v="67.7"/>
    <n v="67.7"/>
  </r>
  <r>
    <x v="0"/>
    <d v="2023-03-16T00:00:00"/>
    <s v="Day 1"/>
    <x v="2"/>
    <x v="2"/>
    <x v="2"/>
    <x v="2"/>
    <x v="1"/>
    <x v="0"/>
    <x v="1"/>
    <n v="82"/>
    <n v="2"/>
    <n v="2"/>
  </r>
  <r>
    <x v="0"/>
    <d v="2023-03-16T00:00:00"/>
    <s v="Day 1"/>
    <x v="2"/>
    <x v="2"/>
    <x v="2"/>
    <x v="2"/>
    <x v="1"/>
    <x v="0"/>
    <x v="3"/>
    <n v="62"/>
    <n v="4.3"/>
    <n v="4.3"/>
  </r>
  <r>
    <x v="0"/>
    <d v="2023-03-16T00:00:00"/>
    <s v="Day 1"/>
    <x v="3"/>
    <x v="3"/>
    <x v="0"/>
    <x v="3"/>
    <x v="0"/>
    <x v="0"/>
    <x v="3"/>
    <n v="67"/>
    <n v="5.5"/>
    <n v="5.5"/>
  </r>
  <r>
    <x v="0"/>
    <d v="2023-03-16T00:00:00"/>
    <s v="Day 1"/>
    <x v="3"/>
    <x v="3"/>
    <x v="0"/>
    <x v="3"/>
    <x v="0"/>
    <x v="0"/>
    <x v="4"/>
    <n v="107"/>
    <n v="5.5"/>
    <n v="5.5"/>
  </r>
  <r>
    <x v="0"/>
    <d v="2023-03-16T00:00:00"/>
    <s v="Day 1"/>
    <x v="4"/>
    <x v="4"/>
    <x v="3"/>
    <x v="3"/>
    <x v="0"/>
    <x v="0"/>
    <x v="3"/>
    <n v="49"/>
    <n v="2.1"/>
    <n v="2.1"/>
  </r>
  <r>
    <x v="0"/>
    <d v="2023-03-16T00:00:00"/>
    <s v="Day 1"/>
    <x v="4"/>
    <x v="4"/>
    <x v="3"/>
    <x v="3"/>
    <x v="0"/>
    <x v="0"/>
    <x v="4"/>
    <n v="119"/>
    <n v="7.9"/>
    <n v="7.9"/>
  </r>
  <r>
    <x v="0"/>
    <d v="2023-03-16T00:00:00"/>
    <s v="Day 1"/>
    <x v="4"/>
    <x v="4"/>
    <x v="3"/>
    <x v="3"/>
    <x v="0"/>
    <x v="0"/>
    <x v="4"/>
    <n v="101"/>
    <n v="4.5"/>
    <n v="4.5"/>
  </r>
  <r>
    <x v="0"/>
    <d v="2023-03-16T00:00:00"/>
    <s v="Day 1"/>
    <x v="5"/>
    <x v="5"/>
    <x v="4"/>
    <x v="4"/>
    <x v="0"/>
    <x v="0"/>
    <x v="3"/>
    <n v="72"/>
    <n v="6.8"/>
    <n v="6.8"/>
  </r>
  <r>
    <x v="0"/>
    <d v="2023-03-16T00:00:00"/>
    <s v="Day 1"/>
    <x v="6"/>
    <x v="6"/>
    <x v="5"/>
    <x v="3"/>
    <x v="0"/>
    <x v="0"/>
    <x v="4"/>
    <n v="129"/>
    <n v="10.4"/>
    <n v="10.4"/>
  </r>
  <r>
    <x v="0"/>
    <d v="2023-03-16T00:00:00"/>
    <s v="Day 1"/>
    <x v="6"/>
    <x v="6"/>
    <x v="5"/>
    <x v="3"/>
    <x v="0"/>
    <x v="0"/>
    <x v="1"/>
    <n v="82"/>
    <n v="2"/>
    <n v="2"/>
  </r>
  <r>
    <x v="0"/>
    <d v="2023-03-16T00:00:00"/>
    <s v="Day 1"/>
    <x v="7"/>
    <x v="7"/>
    <x v="6"/>
    <x v="5"/>
    <x v="2"/>
    <x v="0"/>
    <x v="5"/>
    <m/>
    <s v=""/>
    <s v=""/>
  </r>
  <r>
    <x v="0"/>
    <d v="2023-03-16T00:00:00"/>
    <s v="Day 1"/>
    <x v="8"/>
    <x v="8"/>
    <x v="7"/>
    <x v="5"/>
    <x v="3"/>
    <x v="0"/>
    <x v="4"/>
    <n v="102"/>
    <n v="4.5999999999999996"/>
    <n v="4.5999999999999996"/>
  </r>
  <r>
    <x v="0"/>
    <d v="2023-03-16T00:00:00"/>
    <s v="Day 1"/>
    <x v="8"/>
    <x v="8"/>
    <x v="7"/>
    <x v="5"/>
    <x v="3"/>
    <x v="0"/>
    <x v="6"/>
    <n v="74"/>
    <n v="3.2"/>
    <n v="3.2"/>
  </r>
  <r>
    <x v="0"/>
    <d v="2023-03-16T00:00:00"/>
    <s v="Day 1"/>
    <x v="9"/>
    <x v="9"/>
    <x v="8"/>
    <x v="5"/>
    <x v="4"/>
    <x v="1"/>
    <x v="5"/>
    <n v="64"/>
    <n v="2.7"/>
    <n v="2.7"/>
  </r>
  <r>
    <x v="0"/>
    <d v="2023-03-16T00:00:00"/>
    <s v="Day 1"/>
    <x v="9"/>
    <x v="9"/>
    <x v="8"/>
    <x v="5"/>
    <x v="4"/>
    <x v="1"/>
    <x v="5"/>
    <n v="67"/>
    <n v="3.1"/>
    <n v="3.1"/>
  </r>
  <r>
    <x v="0"/>
    <d v="2023-03-16T00:00:00"/>
    <s v="Day 1"/>
    <x v="9"/>
    <x v="9"/>
    <x v="8"/>
    <x v="5"/>
    <x v="4"/>
    <x v="0"/>
    <x v="4"/>
    <n v="124"/>
    <n v="9.1"/>
    <n v="9.1"/>
  </r>
  <r>
    <x v="0"/>
    <d v="2023-03-16T00:00:00"/>
    <s v="Day 1"/>
    <x v="9"/>
    <x v="9"/>
    <x v="8"/>
    <x v="5"/>
    <x v="4"/>
    <x v="0"/>
    <x v="4"/>
    <n v="135"/>
    <n v="12.1"/>
    <n v="12.1"/>
  </r>
  <r>
    <x v="0"/>
    <d v="2023-03-16T00:00:00"/>
    <s v="Day 1"/>
    <x v="10"/>
    <x v="10"/>
    <x v="9"/>
    <x v="5"/>
    <x v="3"/>
    <x v="0"/>
    <x v="0"/>
    <n v="64"/>
    <n v="3.8"/>
    <n v="3.8"/>
  </r>
  <r>
    <x v="0"/>
    <d v="2023-03-16T00:00:00"/>
    <s v="Day 1"/>
    <x v="11"/>
    <x v="11"/>
    <x v="10"/>
    <x v="1"/>
    <x v="3"/>
    <x v="0"/>
    <x v="4"/>
    <n v="127"/>
    <n v="9.8000000000000007"/>
    <n v="9.8000000000000007"/>
  </r>
  <r>
    <x v="0"/>
    <d v="2023-03-16T00:00:00"/>
    <s v="Day 1"/>
    <x v="11"/>
    <x v="11"/>
    <x v="10"/>
    <x v="1"/>
    <x v="3"/>
    <x v="0"/>
    <x v="4"/>
    <n v="152"/>
    <n v="18.2"/>
    <n v="18.2"/>
  </r>
  <r>
    <x v="0"/>
    <d v="2023-03-16T00:00:00"/>
    <s v="Day 1"/>
    <x v="12"/>
    <x v="12"/>
    <x v="11"/>
    <x v="6"/>
    <x v="3"/>
    <x v="0"/>
    <x v="7"/>
    <n v="92"/>
    <n v="2.8"/>
    <n v="2.8"/>
  </r>
  <r>
    <x v="0"/>
    <d v="2023-03-16T00:00:00"/>
    <s v="Day 1"/>
    <x v="12"/>
    <x v="12"/>
    <x v="11"/>
    <x v="6"/>
    <x v="3"/>
    <x v="0"/>
    <x v="3"/>
    <n v="97"/>
    <n v="16.899999999999999"/>
    <n v="16.899999999999999"/>
  </r>
  <r>
    <x v="0"/>
    <d v="2023-03-16T00:00:00"/>
    <s v="Day 1"/>
    <x v="13"/>
    <x v="13"/>
    <x v="10"/>
    <x v="0"/>
    <x v="3"/>
    <x v="0"/>
    <x v="6"/>
    <n v="76"/>
    <n v="3.5"/>
    <n v="3.5"/>
  </r>
  <r>
    <x v="0"/>
    <d v="2023-03-16T00:00:00"/>
    <s v="Day 1"/>
    <x v="13"/>
    <x v="13"/>
    <x v="10"/>
    <x v="0"/>
    <x v="3"/>
    <x v="0"/>
    <x v="8"/>
    <n v="101"/>
    <n v="12.4"/>
    <n v="12.4"/>
  </r>
  <r>
    <x v="0"/>
    <d v="2023-03-16T00:00:00"/>
    <s v="Day 1"/>
    <x v="14"/>
    <x v="14"/>
    <x v="12"/>
    <x v="6"/>
    <x v="4"/>
    <x v="0"/>
    <x v="4"/>
    <n v="107"/>
    <n v="5.5"/>
    <n v="5.5"/>
  </r>
  <r>
    <x v="0"/>
    <d v="2023-03-16T00:00:00"/>
    <s v="Day 1"/>
    <x v="14"/>
    <x v="14"/>
    <x v="12"/>
    <x v="6"/>
    <x v="4"/>
    <x v="0"/>
    <x v="7"/>
    <n v="155"/>
    <n v="17.100000000000001"/>
    <n v="17.100000000000001"/>
  </r>
  <r>
    <x v="0"/>
    <d v="2023-03-16T00:00:00"/>
    <s v="Day 1"/>
    <x v="14"/>
    <x v="14"/>
    <x v="12"/>
    <x v="6"/>
    <x v="4"/>
    <x v="0"/>
    <x v="0"/>
    <n v="57"/>
    <n v="2.9"/>
    <n v="2.9"/>
  </r>
  <r>
    <x v="0"/>
    <d v="2023-03-16T00:00:00"/>
    <s v="Day 1"/>
    <x v="15"/>
    <x v="15"/>
    <x v="13"/>
    <x v="7"/>
    <x v="3"/>
    <x v="0"/>
    <x v="1"/>
    <n v="84"/>
    <n v="2.2000000000000002"/>
    <n v="2.2000000000000002"/>
  </r>
  <r>
    <x v="0"/>
    <d v="2023-03-16T00:00:00"/>
    <s v="Day 1"/>
    <x v="15"/>
    <x v="15"/>
    <x v="13"/>
    <x v="7"/>
    <x v="3"/>
    <x v="0"/>
    <x v="6"/>
    <n v="70"/>
    <n v="2.7"/>
    <n v="2.7"/>
  </r>
  <r>
    <x v="0"/>
    <d v="2023-03-16T00:00:00"/>
    <s v="Day 1"/>
    <x v="16"/>
    <x v="16"/>
    <x v="14"/>
    <x v="5"/>
    <x v="4"/>
    <x v="1"/>
    <x v="5"/>
    <n v="51"/>
    <n v="1.4"/>
    <n v="1.4"/>
  </r>
  <r>
    <x v="0"/>
    <d v="2023-03-16T00:00:00"/>
    <s v="Day 1"/>
    <x v="17"/>
    <x v="17"/>
    <x v="15"/>
    <x v="4"/>
    <x v="3"/>
    <x v="0"/>
    <x v="1"/>
    <n v="78"/>
    <n v="1.7"/>
    <n v="1.7"/>
  </r>
  <r>
    <x v="0"/>
    <d v="2023-03-16T00:00:00"/>
    <s v="Day 1"/>
    <x v="18"/>
    <x v="18"/>
    <x v="16"/>
    <x v="5"/>
    <x v="3"/>
    <x v="0"/>
    <x v="5"/>
    <m/>
    <s v=""/>
    <s v=""/>
  </r>
  <r>
    <x v="0"/>
    <d v="2023-03-16T00:00:00"/>
    <s v="Day 1"/>
    <x v="19"/>
    <x v="19"/>
    <x v="17"/>
    <x v="5"/>
    <x v="4"/>
    <x v="0"/>
    <x v="5"/>
    <m/>
    <s v=""/>
    <s v=""/>
  </r>
  <r>
    <x v="0"/>
    <d v="2023-03-16T00:00:00"/>
    <s v="Day 1"/>
    <x v="20"/>
    <x v="20"/>
    <x v="18"/>
    <x v="4"/>
    <x v="4"/>
    <x v="0"/>
    <x v="5"/>
    <m/>
    <s v=""/>
    <s v=""/>
  </r>
  <r>
    <x v="0"/>
    <d v="2023-03-16T00:00:00"/>
    <s v="Day 1"/>
    <x v="21"/>
    <x v="21"/>
    <x v="19"/>
    <x v="5"/>
    <x v="3"/>
    <x v="0"/>
    <x v="5"/>
    <m/>
    <s v=""/>
    <s v=""/>
  </r>
  <r>
    <x v="0"/>
    <d v="2023-03-16T00:00:00"/>
    <s v="Day 1"/>
    <x v="22"/>
    <x v="22"/>
    <x v="20"/>
    <x v="7"/>
    <x v="3"/>
    <x v="0"/>
    <x v="5"/>
    <m/>
    <s v=""/>
    <s v=""/>
  </r>
  <r>
    <x v="0"/>
    <d v="2023-03-16T00:00:00"/>
    <s v="Day 1"/>
    <x v="23"/>
    <x v="23"/>
    <x v="21"/>
    <x v="3"/>
    <x v="5"/>
    <x v="1"/>
    <x v="5"/>
    <n v="122"/>
    <n v="19.3"/>
    <n v="19.3"/>
  </r>
  <r>
    <x v="0"/>
    <d v="2023-03-16T00:00:00"/>
    <s v="Day 1"/>
    <x v="24"/>
    <x v="24"/>
    <x v="22"/>
    <x v="4"/>
    <x v="5"/>
    <x v="0"/>
    <x v="4"/>
    <n v="119"/>
    <n v="7.9"/>
    <n v="7.9"/>
  </r>
  <r>
    <x v="0"/>
    <d v="2023-03-16T00:00:00"/>
    <s v="Day 1"/>
    <x v="24"/>
    <x v="24"/>
    <x v="22"/>
    <x v="4"/>
    <x v="5"/>
    <x v="0"/>
    <x v="4"/>
    <n v="71"/>
    <n v="1.3"/>
    <n v="1.3"/>
  </r>
  <r>
    <x v="0"/>
    <d v="2023-03-16T00:00:00"/>
    <s v="Day 1"/>
    <x v="24"/>
    <x v="24"/>
    <x v="22"/>
    <x v="4"/>
    <x v="5"/>
    <x v="0"/>
    <x v="1"/>
    <n v="91"/>
    <n v="2.8"/>
    <n v="2.8"/>
  </r>
  <r>
    <x v="0"/>
    <d v="2023-03-16T00:00:00"/>
    <s v="Day 1"/>
    <x v="25"/>
    <x v="25"/>
    <x v="23"/>
    <x v="5"/>
    <x v="6"/>
    <x v="0"/>
    <x v="3"/>
    <n v="58"/>
    <n v="3.5"/>
    <n v="3.5"/>
  </r>
  <r>
    <x v="0"/>
    <d v="2023-03-16T00:00:00"/>
    <s v="Day 1"/>
    <x v="25"/>
    <x v="25"/>
    <x v="23"/>
    <x v="5"/>
    <x v="6"/>
    <x v="0"/>
    <x v="1"/>
    <n v="75"/>
    <n v="1.5"/>
    <n v="1.5"/>
  </r>
  <r>
    <x v="0"/>
    <d v="2023-03-16T00:00:00"/>
    <s v="Day 1"/>
    <x v="26"/>
    <x v="26"/>
    <x v="24"/>
    <x v="5"/>
    <x v="5"/>
    <x v="0"/>
    <x v="4"/>
    <n v="111"/>
    <n v="6.2"/>
    <n v="6.2"/>
  </r>
  <r>
    <x v="0"/>
    <d v="2023-03-16T00:00:00"/>
    <s v="Day 1"/>
    <x v="26"/>
    <x v="26"/>
    <x v="24"/>
    <x v="5"/>
    <x v="5"/>
    <x v="0"/>
    <x v="3"/>
    <n v="75"/>
    <n v="7.7"/>
    <n v="7.7"/>
  </r>
  <r>
    <x v="0"/>
    <d v="2023-03-16T00:00:00"/>
    <s v="Day 1"/>
    <x v="26"/>
    <x v="26"/>
    <x v="24"/>
    <x v="5"/>
    <x v="5"/>
    <x v="1"/>
    <x v="5"/>
    <n v="44"/>
    <n v="0.9"/>
    <n v="0.9"/>
  </r>
  <r>
    <x v="0"/>
    <d v="2023-03-16T00:00:00"/>
    <s v="Day 1"/>
    <x v="27"/>
    <x v="27"/>
    <x v="25"/>
    <x v="8"/>
    <x v="7"/>
    <x v="0"/>
    <x v="4"/>
    <n v="153"/>
    <n v="18.600000000000001"/>
    <n v="18.600000000000001"/>
  </r>
  <r>
    <x v="0"/>
    <d v="2023-03-16T00:00:00"/>
    <s v="Day 1"/>
    <x v="28"/>
    <x v="28"/>
    <x v="26"/>
    <x v="9"/>
    <x v="5"/>
    <x v="1"/>
    <x v="5"/>
    <n v="41"/>
    <n v="0.7"/>
    <n v="0.7"/>
  </r>
  <r>
    <x v="0"/>
    <d v="2023-03-16T00:00:00"/>
    <s v="Day 1"/>
    <x v="28"/>
    <x v="28"/>
    <x v="26"/>
    <x v="9"/>
    <x v="5"/>
    <x v="0"/>
    <x v="0"/>
    <n v="83"/>
    <n v="7"/>
    <n v="7"/>
  </r>
  <r>
    <x v="0"/>
    <d v="2023-03-16T00:00:00"/>
    <s v="Day 1"/>
    <x v="29"/>
    <x v="29"/>
    <x v="26"/>
    <x v="10"/>
    <x v="5"/>
    <x v="0"/>
    <x v="4"/>
    <n v="126"/>
    <n v="9.6"/>
    <n v="9.6"/>
  </r>
  <r>
    <x v="0"/>
    <d v="2023-03-16T00:00:00"/>
    <s v="Day 1"/>
    <x v="29"/>
    <x v="29"/>
    <x v="26"/>
    <x v="10"/>
    <x v="5"/>
    <x v="0"/>
    <x v="4"/>
    <n v="102"/>
    <n v="4.5999999999999996"/>
    <n v="4.5999999999999996"/>
  </r>
  <r>
    <x v="0"/>
    <d v="2023-03-16T00:00:00"/>
    <s v="Day 1"/>
    <x v="29"/>
    <x v="29"/>
    <x v="26"/>
    <x v="10"/>
    <x v="5"/>
    <x v="0"/>
    <x v="1"/>
    <n v="91"/>
    <n v="2.8"/>
    <n v="2.8"/>
  </r>
  <r>
    <x v="0"/>
    <d v="2023-03-16T00:00:00"/>
    <s v="Day 1"/>
    <x v="29"/>
    <x v="29"/>
    <x v="26"/>
    <x v="10"/>
    <x v="5"/>
    <x v="1"/>
    <x v="5"/>
    <n v="50"/>
    <n v="1.3"/>
    <n v="1.3"/>
  </r>
  <r>
    <x v="0"/>
    <d v="2023-03-16T00:00:00"/>
    <s v="Day 1"/>
    <x v="30"/>
    <x v="30"/>
    <x v="27"/>
    <x v="4"/>
    <x v="5"/>
    <x v="0"/>
    <x v="7"/>
    <n v="106"/>
    <n v="4.5"/>
    <n v="4.5"/>
  </r>
  <r>
    <x v="0"/>
    <d v="2023-03-16T00:00:00"/>
    <s v="Day 1"/>
    <x v="30"/>
    <x v="30"/>
    <x v="27"/>
    <x v="4"/>
    <x v="5"/>
    <x v="0"/>
    <x v="4"/>
    <n v="113"/>
    <n v="6.6"/>
    <n v="6.6"/>
  </r>
  <r>
    <x v="0"/>
    <d v="2023-03-16T00:00:00"/>
    <s v="Day 1"/>
    <x v="30"/>
    <x v="30"/>
    <x v="27"/>
    <x v="4"/>
    <x v="5"/>
    <x v="0"/>
    <x v="4"/>
    <n v="103"/>
    <n v="4.8"/>
    <n v="4.8"/>
  </r>
  <r>
    <x v="0"/>
    <d v="2023-03-16T00:00:00"/>
    <s v="Day 1"/>
    <x v="30"/>
    <x v="30"/>
    <x v="27"/>
    <x v="4"/>
    <x v="5"/>
    <x v="0"/>
    <x v="4"/>
    <n v="105"/>
    <n v="5.0999999999999996"/>
    <n v="5.0999999999999996"/>
  </r>
  <r>
    <x v="0"/>
    <d v="2023-03-16T00:00:00"/>
    <s v="Day 1"/>
    <x v="30"/>
    <x v="30"/>
    <x v="27"/>
    <x v="4"/>
    <x v="5"/>
    <x v="0"/>
    <x v="4"/>
    <n v="108"/>
    <n v="5.6"/>
    <n v="5.6"/>
  </r>
  <r>
    <x v="0"/>
    <d v="2023-03-16T00:00:00"/>
    <s v="Day 1"/>
    <x v="30"/>
    <x v="30"/>
    <x v="27"/>
    <x v="4"/>
    <x v="5"/>
    <x v="0"/>
    <x v="4"/>
    <n v="141"/>
    <n v="14.1"/>
    <n v="14.1"/>
  </r>
  <r>
    <x v="0"/>
    <d v="2023-03-16T00:00:00"/>
    <s v="Day 1"/>
    <x v="30"/>
    <x v="30"/>
    <x v="27"/>
    <x v="4"/>
    <x v="5"/>
    <x v="0"/>
    <x v="4"/>
    <n v="149"/>
    <n v="17"/>
    <n v="17"/>
  </r>
  <r>
    <x v="0"/>
    <d v="2023-03-16T00:00:00"/>
    <s v="Day 1"/>
    <x v="30"/>
    <x v="30"/>
    <x v="27"/>
    <x v="4"/>
    <x v="5"/>
    <x v="0"/>
    <x v="4"/>
    <n v="127"/>
    <n v="9.8000000000000007"/>
    <n v="9.8000000000000007"/>
  </r>
  <r>
    <x v="0"/>
    <d v="2023-03-16T00:00:00"/>
    <s v="Day 1"/>
    <x v="31"/>
    <x v="31"/>
    <x v="28"/>
    <x v="3"/>
    <x v="5"/>
    <x v="0"/>
    <x v="4"/>
    <n v="130"/>
    <n v="10.7"/>
    <n v="10.7"/>
  </r>
  <r>
    <x v="0"/>
    <d v="2023-03-16T00:00:00"/>
    <s v="Day 1"/>
    <x v="32"/>
    <x v="32"/>
    <x v="29"/>
    <x v="0"/>
    <x v="5"/>
    <x v="0"/>
    <x v="4"/>
    <n v="149"/>
    <n v="17"/>
    <n v="17"/>
  </r>
  <r>
    <x v="0"/>
    <d v="2023-03-16T00:00:00"/>
    <s v="Day 1"/>
    <x v="33"/>
    <x v="33"/>
    <x v="28"/>
    <x v="5"/>
    <x v="5"/>
    <x v="0"/>
    <x v="5"/>
    <m/>
    <s v=""/>
    <s v=""/>
  </r>
  <r>
    <x v="0"/>
    <d v="2023-03-16T00:00:00"/>
    <s v="Day 1"/>
    <x v="34"/>
    <x v="34"/>
    <x v="30"/>
    <x v="3"/>
    <x v="1"/>
    <x v="0"/>
    <x v="4"/>
    <n v="148"/>
    <n v="16.600000000000001"/>
    <n v="16.600000000000001"/>
  </r>
  <r>
    <x v="0"/>
    <d v="2023-03-16T00:00:00"/>
    <s v="Day 1"/>
    <x v="35"/>
    <x v="35"/>
    <x v="31"/>
    <x v="4"/>
    <x v="1"/>
    <x v="0"/>
    <x v="4"/>
    <n v="146"/>
    <n v="15.9"/>
    <n v="15.9"/>
  </r>
  <r>
    <x v="0"/>
    <d v="2023-03-16T00:00:00"/>
    <s v="Day 1"/>
    <x v="36"/>
    <x v="36"/>
    <x v="32"/>
    <x v="4"/>
    <x v="1"/>
    <x v="0"/>
    <x v="1"/>
    <n v="78"/>
    <n v="1.7"/>
    <n v="1.7"/>
  </r>
  <r>
    <x v="0"/>
    <d v="2023-03-16T00:00:00"/>
    <s v="Day 1"/>
    <x v="37"/>
    <x v="37"/>
    <x v="33"/>
    <x v="4"/>
    <x v="1"/>
    <x v="0"/>
    <x v="4"/>
    <n v="152"/>
    <n v="18.2"/>
    <n v="18.2"/>
  </r>
  <r>
    <x v="0"/>
    <d v="2023-03-16T00:00:00"/>
    <s v="Day 1"/>
    <x v="37"/>
    <x v="37"/>
    <x v="33"/>
    <x v="4"/>
    <x v="1"/>
    <x v="0"/>
    <x v="4"/>
    <n v="150"/>
    <n v="17.399999999999999"/>
    <n v="17.399999999999999"/>
  </r>
  <r>
    <x v="0"/>
    <d v="2023-03-16T00:00:00"/>
    <s v="Day 1"/>
    <x v="37"/>
    <x v="37"/>
    <x v="33"/>
    <x v="4"/>
    <x v="1"/>
    <x v="0"/>
    <x v="4"/>
    <n v="106"/>
    <n v="5.3"/>
    <n v="5.3"/>
  </r>
  <r>
    <x v="0"/>
    <d v="2023-03-16T00:00:00"/>
    <s v="Day 1"/>
    <x v="37"/>
    <x v="37"/>
    <x v="33"/>
    <x v="4"/>
    <x v="1"/>
    <x v="0"/>
    <x v="6"/>
    <n v="77"/>
    <n v="3.6"/>
    <n v="3.6"/>
  </r>
  <r>
    <x v="0"/>
    <d v="2023-03-16T00:00:00"/>
    <s v="Day 1"/>
    <x v="37"/>
    <x v="37"/>
    <x v="33"/>
    <x v="4"/>
    <x v="1"/>
    <x v="0"/>
    <x v="7"/>
    <n v="75"/>
    <n v="1.3"/>
    <n v="1.3"/>
  </r>
  <r>
    <x v="0"/>
    <d v="2023-03-16T00:00:00"/>
    <s v="Day 1"/>
    <x v="38"/>
    <x v="38"/>
    <x v="34"/>
    <x v="5"/>
    <x v="1"/>
    <x v="0"/>
    <x v="4"/>
    <n v="151"/>
    <n v="17.8"/>
    <n v="17.8"/>
  </r>
  <r>
    <x v="0"/>
    <d v="2023-03-16T00:00:00"/>
    <s v="Day 1"/>
    <x v="39"/>
    <x v="23"/>
    <x v="17"/>
    <x v="4"/>
    <x v="1"/>
    <x v="0"/>
    <x v="4"/>
    <n v="127"/>
    <n v="9.8000000000000007"/>
    <n v="9.8000000000000007"/>
  </r>
  <r>
    <x v="0"/>
    <d v="2023-03-16T00:00:00"/>
    <s v="Day 1"/>
    <x v="39"/>
    <x v="23"/>
    <x v="17"/>
    <x v="4"/>
    <x v="1"/>
    <x v="0"/>
    <x v="4"/>
    <n v="125"/>
    <n v="9.3000000000000007"/>
    <n v="9.3000000000000007"/>
  </r>
  <r>
    <x v="0"/>
    <d v="2023-03-16T00:00:00"/>
    <s v="Day 1"/>
    <x v="40"/>
    <x v="23"/>
    <x v="35"/>
    <x v="4"/>
    <x v="1"/>
    <x v="0"/>
    <x v="4"/>
    <n v="149"/>
    <n v="17"/>
    <n v="17"/>
  </r>
  <r>
    <x v="0"/>
    <d v="2023-03-16T00:00:00"/>
    <s v="Day 1"/>
    <x v="40"/>
    <x v="23"/>
    <x v="35"/>
    <x v="4"/>
    <x v="1"/>
    <x v="0"/>
    <x v="4"/>
    <n v="94"/>
    <n v="3.5"/>
    <n v="3.5"/>
  </r>
  <r>
    <x v="0"/>
    <d v="2023-03-16T00:00:00"/>
    <s v="Day 1"/>
    <x v="40"/>
    <x v="23"/>
    <x v="35"/>
    <x v="4"/>
    <x v="1"/>
    <x v="0"/>
    <x v="4"/>
    <n v="148"/>
    <n v="16.600000000000001"/>
    <n v="16.600000000000001"/>
  </r>
  <r>
    <x v="0"/>
    <d v="2023-03-16T00:00:00"/>
    <s v="Day 1"/>
    <x v="40"/>
    <x v="23"/>
    <x v="35"/>
    <x v="4"/>
    <x v="1"/>
    <x v="0"/>
    <x v="1"/>
    <n v="71"/>
    <n v="1.3"/>
    <n v="1.3"/>
  </r>
  <r>
    <x v="0"/>
    <d v="2023-03-16T00:00:00"/>
    <s v="Day 1"/>
    <x v="41"/>
    <x v="39"/>
    <x v="32"/>
    <x v="1"/>
    <x v="1"/>
    <x v="0"/>
    <x v="4"/>
    <n v="147"/>
    <n v="16.2"/>
    <n v="16.2"/>
  </r>
  <r>
    <x v="0"/>
    <d v="2023-03-16T00:00:00"/>
    <s v="Day 1"/>
    <x v="41"/>
    <x v="39"/>
    <x v="32"/>
    <x v="1"/>
    <x v="1"/>
    <x v="0"/>
    <x v="4"/>
    <n v="160"/>
    <n v="21.7"/>
    <n v="21.7"/>
  </r>
  <r>
    <x v="0"/>
    <d v="2023-03-16T00:00:00"/>
    <s v="Day 1"/>
    <x v="41"/>
    <x v="39"/>
    <x v="32"/>
    <x v="1"/>
    <x v="1"/>
    <x v="0"/>
    <x v="4"/>
    <n v="132"/>
    <n v="11.2"/>
    <n v="11.2"/>
  </r>
  <r>
    <x v="0"/>
    <d v="2023-03-16T00:00:00"/>
    <s v="Day 1"/>
    <x v="41"/>
    <x v="39"/>
    <x v="32"/>
    <x v="1"/>
    <x v="1"/>
    <x v="1"/>
    <x v="5"/>
    <n v="59"/>
    <n v="2.1"/>
    <n v="2.1"/>
  </r>
  <r>
    <x v="0"/>
    <d v="2023-03-16T00:00:00"/>
    <s v="Day 1"/>
    <x v="42"/>
    <x v="40"/>
    <x v="36"/>
    <x v="9"/>
    <x v="1"/>
    <x v="0"/>
    <x v="6"/>
    <n v="57"/>
    <n v="1.5"/>
    <n v="1.5"/>
  </r>
  <r>
    <x v="0"/>
    <d v="2023-03-16T00:00:00"/>
    <s v="Day 1"/>
    <x v="42"/>
    <x v="40"/>
    <x v="36"/>
    <x v="9"/>
    <x v="1"/>
    <x v="0"/>
    <x v="4"/>
    <n v="154"/>
    <n v="19.100000000000001"/>
    <n v="19.100000000000001"/>
  </r>
  <r>
    <x v="0"/>
    <d v="2023-03-16T00:00:00"/>
    <s v="Day 1"/>
    <x v="43"/>
    <x v="41"/>
    <x v="32"/>
    <x v="7"/>
    <x v="1"/>
    <x v="0"/>
    <x v="4"/>
    <n v="98"/>
    <n v="4"/>
    <n v="4"/>
  </r>
  <r>
    <x v="0"/>
    <d v="2023-03-16T00:00:00"/>
    <s v="Day 1"/>
    <x v="44"/>
    <x v="42"/>
    <x v="37"/>
    <x v="4"/>
    <x v="1"/>
    <x v="0"/>
    <x v="5"/>
    <m/>
    <s v=""/>
    <s v=""/>
  </r>
  <r>
    <x v="0"/>
    <d v="2023-03-16T00:00:00"/>
    <s v="Day 1"/>
    <x v="45"/>
    <x v="43"/>
    <x v="38"/>
    <x v="11"/>
    <x v="8"/>
    <x v="1"/>
    <x v="5"/>
    <n v="48"/>
    <n v="1.1000000000000001"/>
    <n v="1.1000000000000001"/>
  </r>
  <r>
    <x v="0"/>
    <d v="2023-03-16T00:00:00"/>
    <s v="Day 1"/>
    <x v="45"/>
    <x v="43"/>
    <x v="38"/>
    <x v="11"/>
    <x v="8"/>
    <x v="0"/>
    <x v="7"/>
    <n v="68"/>
    <n v="1"/>
    <n v="1"/>
  </r>
  <r>
    <x v="0"/>
    <d v="2023-03-16T00:00:00"/>
    <s v="Day 1"/>
    <x v="45"/>
    <x v="43"/>
    <x v="38"/>
    <x v="11"/>
    <x v="8"/>
    <x v="0"/>
    <x v="4"/>
    <n v="152"/>
    <n v="18.2"/>
    <n v="18.2"/>
  </r>
  <r>
    <x v="0"/>
    <d v="2023-03-16T00:00:00"/>
    <s v="Day 1"/>
    <x v="46"/>
    <x v="23"/>
    <x v="39"/>
    <x v="4"/>
    <x v="8"/>
    <x v="0"/>
    <x v="4"/>
    <n v="147"/>
    <n v="16.2"/>
    <n v="16.2"/>
  </r>
  <r>
    <x v="0"/>
    <d v="2023-03-16T00:00:00"/>
    <s v="Day 1"/>
    <x v="47"/>
    <x v="44"/>
    <x v="40"/>
    <x v="3"/>
    <x v="8"/>
    <x v="0"/>
    <x v="1"/>
    <n v="84"/>
    <n v="2.2000000000000002"/>
    <n v="2.2000000000000002"/>
  </r>
  <r>
    <x v="0"/>
    <d v="2023-03-16T00:00:00"/>
    <s v="Day 1"/>
    <x v="48"/>
    <x v="45"/>
    <x v="41"/>
    <x v="10"/>
    <x v="8"/>
    <x v="1"/>
    <x v="5"/>
    <n v="55"/>
    <n v="1.7"/>
    <n v="1.7"/>
  </r>
  <r>
    <x v="0"/>
    <d v="2023-03-16T00:00:00"/>
    <s v="Day 1"/>
    <x v="48"/>
    <x v="45"/>
    <x v="41"/>
    <x v="10"/>
    <x v="8"/>
    <x v="0"/>
    <x v="4"/>
    <n v="126"/>
    <n v="9.6"/>
    <n v="9.6"/>
  </r>
  <r>
    <x v="0"/>
    <d v="2023-03-16T00:00:00"/>
    <s v="Day 1"/>
    <x v="49"/>
    <x v="33"/>
    <x v="42"/>
    <x v="11"/>
    <x v="8"/>
    <x v="0"/>
    <x v="4"/>
    <n v="129"/>
    <n v="10.4"/>
    <n v="10.4"/>
  </r>
  <r>
    <x v="0"/>
    <d v="2023-03-16T00:00:00"/>
    <s v="Day 1"/>
    <x v="50"/>
    <x v="23"/>
    <x v="43"/>
    <x v="5"/>
    <x v="8"/>
    <x v="0"/>
    <x v="5"/>
    <m/>
    <s v=""/>
    <s v=""/>
  </r>
  <r>
    <x v="0"/>
    <d v="2023-03-16T00:00:00"/>
    <s v="Day 1"/>
    <x v="51"/>
    <x v="46"/>
    <x v="44"/>
    <x v="5"/>
    <x v="8"/>
    <x v="0"/>
    <x v="5"/>
    <m/>
    <s v=""/>
    <s v=""/>
  </r>
  <r>
    <x v="0"/>
    <d v="2023-03-16T00:00:00"/>
    <s v="Day 1"/>
    <x v="52"/>
    <x v="47"/>
    <x v="45"/>
    <x v="10"/>
    <x v="8"/>
    <x v="0"/>
    <x v="5"/>
    <m/>
    <s v=""/>
    <s v=""/>
  </r>
  <r>
    <x v="0"/>
    <d v="2023-03-16T00:00:00"/>
    <s v="Day 1"/>
    <x v="53"/>
    <x v="48"/>
    <x v="46"/>
    <x v="7"/>
    <x v="9"/>
    <x v="0"/>
    <x v="4"/>
    <n v="112"/>
    <n v="6.4"/>
    <n v="6.4"/>
  </r>
  <r>
    <x v="0"/>
    <d v="2023-03-16T00:00:00"/>
    <s v="Day 1"/>
    <x v="54"/>
    <x v="49"/>
    <x v="47"/>
    <x v="7"/>
    <x v="9"/>
    <x v="0"/>
    <x v="4"/>
    <n v="83"/>
    <n v="2.2999999999999998"/>
    <n v="2.2999999999999998"/>
  </r>
  <r>
    <x v="0"/>
    <d v="2023-03-16T00:00:00"/>
    <s v="Day 1"/>
    <x v="54"/>
    <x v="49"/>
    <x v="47"/>
    <x v="7"/>
    <x v="9"/>
    <x v="0"/>
    <x v="1"/>
    <n v="88"/>
    <n v="2.5"/>
    <n v="2.5"/>
  </r>
  <r>
    <x v="0"/>
    <d v="2023-03-16T00:00:00"/>
    <s v="Day 1"/>
    <x v="55"/>
    <x v="50"/>
    <x v="48"/>
    <x v="5"/>
    <x v="9"/>
    <x v="0"/>
    <x v="4"/>
    <n v="149"/>
    <n v="17"/>
    <n v="17"/>
  </r>
  <r>
    <x v="0"/>
    <d v="2023-03-16T00:00:00"/>
    <s v="Day 1"/>
    <x v="56"/>
    <x v="51"/>
    <x v="49"/>
    <x v="4"/>
    <x v="9"/>
    <x v="0"/>
    <x v="4"/>
    <n v="155"/>
    <n v="19.5"/>
    <n v="19.5"/>
  </r>
  <r>
    <x v="0"/>
    <d v="2023-03-16T00:00:00"/>
    <s v="Day 1"/>
    <x v="56"/>
    <x v="51"/>
    <x v="49"/>
    <x v="4"/>
    <x v="9"/>
    <x v="0"/>
    <x v="4"/>
    <n v="84"/>
    <n v="2.4"/>
    <n v="2.4"/>
  </r>
  <r>
    <x v="0"/>
    <d v="2023-03-16T00:00:00"/>
    <s v="Day 1"/>
    <x v="57"/>
    <x v="52"/>
    <x v="47"/>
    <x v="4"/>
    <x v="9"/>
    <x v="0"/>
    <x v="4"/>
    <n v="103"/>
    <n v="4.8"/>
    <n v="4.8"/>
  </r>
  <r>
    <x v="0"/>
    <d v="2023-03-16T00:00:00"/>
    <s v="Day 1"/>
    <x v="57"/>
    <x v="52"/>
    <x v="47"/>
    <x v="4"/>
    <x v="9"/>
    <x v="0"/>
    <x v="4"/>
    <n v="116"/>
    <n v="7.2"/>
    <n v="7.2"/>
  </r>
  <r>
    <x v="0"/>
    <d v="2023-03-16T00:00:00"/>
    <s v="Day 1"/>
    <x v="58"/>
    <x v="53"/>
    <x v="46"/>
    <x v="3"/>
    <x v="9"/>
    <x v="0"/>
    <x v="4"/>
    <n v="139"/>
    <n v="13.4"/>
    <n v="13.4"/>
  </r>
  <r>
    <x v="0"/>
    <d v="2023-03-16T00:00:00"/>
    <s v="Day 1"/>
    <x v="58"/>
    <x v="53"/>
    <x v="46"/>
    <x v="3"/>
    <x v="9"/>
    <x v="0"/>
    <x v="4"/>
    <n v="119"/>
    <n v="7.9"/>
    <n v="7.9"/>
  </r>
  <r>
    <x v="0"/>
    <d v="2023-03-16T00:00:00"/>
    <s v="Day 1"/>
    <x v="59"/>
    <x v="54"/>
    <x v="46"/>
    <x v="5"/>
    <x v="9"/>
    <x v="0"/>
    <x v="6"/>
    <n v="66"/>
    <n v="2.2999999999999998"/>
    <n v="2.2999999999999998"/>
  </r>
  <r>
    <x v="0"/>
    <d v="2023-03-16T00:00:00"/>
    <s v="Day 1"/>
    <x v="60"/>
    <x v="55"/>
    <x v="50"/>
    <x v="5"/>
    <x v="9"/>
    <x v="1"/>
    <x v="5"/>
    <n v="64"/>
    <n v="2.7"/>
    <n v="2.7"/>
  </r>
  <r>
    <x v="0"/>
    <d v="2023-03-16T00:00:00"/>
    <s v="Day 1"/>
    <x v="60"/>
    <x v="55"/>
    <x v="50"/>
    <x v="5"/>
    <x v="9"/>
    <x v="0"/>
    <x v="4"/>
    <n v="131"/>
    <n v="10.9"/>
    <n v="10.9"/>
  </r>
  <r>
    <x v="0"/>
    <d v="2023-03-16T00:00:00"/>
    <s v="Day 1"/>
    <x v="60"/>
    <x v="55"/>
    <x v="50"/>
    <x v="5"/>
    <x v="9"/>
    <x v="0"/>
    <x v="4"/>
    <n v="85"/>
    <n v="2.5"/>
    <n v="2.5"/>
  </r>
  <r>
    <x v="0"/>
    <d v="2023-03-16T00:00:00"/>
    <s v="Day 1"/>
    <x v="61"/>
    <x v="56"/>
    <x v="46"/>
    <x v="3"/>
    <x v="9"/>
    <x v="0"/>
    <x v="5"/>
    <m/>
    <s v=""/>
    <s v=""/>
  </r>
  <r>
    <x v="0"/>
    <d v="2023-03-16T00:00:00"/>
    <s v="Day 1"/>
    <x v="62"/>
    <x v="57"/>
    <x v="51"/>
    <x v="5"/>
    <x v="9"/>
    <x v="0"/>
    <x v="5"/>
    <m/>
    <s v=""/>
    <s v=""/>
  </r>
  <r>
    <x v="0"/>
    <d v="2023-03-16T00:00:00"/>
    <s v="Day 1"/>
    <x v="63"/>
    <x v="58"/>
    <x v="52"/>
    <x v="7"/>
    <x v="10"/>
    <x v="0"/>
    <x v="5"/>
    <m/>
    <s v=""/>
    <s v=""/>
  </r>
  <r>
    <x v="0"/>
    <d v="2023-03-16T00:00:00"/>
    <s v="Day 1"/>
    <x v="64"/>
    <x v="59"/>
    <x v="17"/>
    <x v="5"/>
    <x v="11"/>
    <x v="0"/>
    <x v="4"/>
    <n v="159"/>
    <n v="21.3"/>
    <n v="21.3"/>
  </r>
  <r>
    <x v="0"/>
    <d v="2023-03-16T00:00:00"/>
    <s v="Day 1"/>
    <x v="64"/>
    <x v="59"/>
    <x v="17"/>
    <x v="5"/>
    <x v="11"/>
    <x v="0"/>
    <x v="4"/>
    <n v="142"/>
    <n v="14.4"/>
    <n v="14.4"/>
  </r>
  <r>
    <x v="0"/>
    <d v="2023-03-16T00:00:00"/>
    <s v="Day 1"/>
    <x v="65"/>
    <x v="60"/>
    <x v="53"/>
    <x v="4"/>
    <x v="11"/>
    <x v="1"/>
    <x v="5"/>
    <n v="47"/>
    <n v="1.1000000000000001"/>
    <n v="1.1000000000000001"/>
  </r>
  <r>
    <x v="0"/>
    <d v="2023-03-16T00:00:00"/>
    <s v="Day 1"/>
    <x v="66"/>
    <x v="61"/>
    <x v="3"/>
    <x v="4"/>
    <x v="11"/>
    <x v="1"/>
    <x v="5"/>
    <n v="113"/>
    <n v="15.3"/>
    <n v="15.3"/>
  </r>
  <r>
    <x v="0"/>
    <d v="2023-03-16T00:00:00"/>
    <s v="Day 1"/>
    <x v="66"/>
    <x v="61"/>
    <x v="3"/>
    <x v="4"/>
    <x v="11"/>
    <x v="0"/>
    <x v="4"/>
    <n v="115"/>
    <n v="7"/>
    <n v="7"/>
  </r>
  <r>
    <x v="0"/>
    <d v="2023-03-16T00:00:00"/>
    <s v="Day 1"/>
    <x v="66"/>
    <x v="61"/>
    <x v="3"/>
    <x v="4"/>
    <x v="11"/>
    <x v="0"/>
    <x v="4"/>
    <n v="91"/>
    <n v="3.1"/>
    <n v="3.1"/>
  </r>
  <r>
    <x v="0"/>
    <d v="2023-03-16T00:00:00"/>
    <s v="Day 1"/>
    <x v="67"/>
    <x v="62"/>
    <x v="53"/>
    <x v="4"/>
    <x v="11"/>
    <x v="1"/>
    <x v="5"/>
    <n v="49"/>
    <n v="1.2"/>
    <n v="1.2"/>
  </r>
  <r>
    <x v="0"/>
    <d v="2023-03-16T00:00:00"/>
    <s v="Day 1"/>
    <x v="67"/>
    <x v="62"/>
    <x v="53"/>
    <x v="4"/>
    <x v="11"/>
    <x v="0"/>
    <x v="4"/>
    <n v="123"/>
    <n v="8.8000000000000007"/>
    <n v="8.8000000000000007"/>
  </r>
  <r>
    <x v="0"/>
    <d v="2023-03-16T00:00:00"/>
    <s v="Day 1"/>
    <x v="67"/>
    <x v="62"/>
    <x v="53"/>
    <x v="4"/>
    <x v="11"/>
    <x v="0"/>
    <x v="4"/>
    <n v="156"/>
    <n v="19.899999999999999"/>
    <n v="19.899999999999999"/>
  </r>
  <r>
    <x v="0"/>
    <d v="2023-03-16T00:00:00"/>
    <s v="Day 1"/>
    <x v="68"/>
    <x v="63"/>
    <x v="28"/>
    <x v="5"/>
    <x v="11"/>
    <x v="1"/>
    <x v="5"/>
    <n v="57"/>
    <n v="1.9"/>
    <n v="1.9"/>
  </r>
  <r>
    <x v="0"/>
    <d v="2023-03-16T00:00:00"/>
    <s v="Day 1"/>
    <x v="68"/>
    <x v="63"/>
    <x v="28"/>
    <x v="5"/>
    <x v="11"/>
    <x v="1"/>
    <x v="5"/>
    <n v="109"/>
    <n v="13.7"/>
    <n v="13.7"/>
  </r>
  <r>
    <x v="0"/>
    <d v="2023-03-16T00:00:00"/>
    <s v="Day 1"/>
    <x v="68"/>
    <x v="63"/>
    <x v="28"/>
    <x v="5"/>
    <x v="11"/>
    <x v="2"/>
    <x v="5"/>
    <n v="56"/>
    <n v="2.2999999999999998"/>
    <n v="2.2999999999999998"/>
  </r>
  <r>
    <x v="0"/>
    <d v="2023-03-16T00:00:00"/>
    <s v="Day 1"/>
    <x v="69"/>
    <x v="64"/>
    <x v="54"/>
    <x v="5"/>
    <x v="11"/>
    <x v="0"/>
    <x v="4"/>
    <n v="103"/>
    <n v="4.8"/>
    <n v="4.8"/>
  </r>
  <r>
    <x v="0"/>
    <d v="2023-03-16T00:00:00"/>
    <s v="Day 1"/>
    <x v="69"/>
    <x v="64"/>
    <x v="54"/>
    <x v="5"/>
    <x v="11"/>
    <x v="0"/>
    <x v="4"/>
    <n v="151"/>
    <n v="17.8"/>
    <n v="17.8"/>
  </r>
  <r>
    <x v="0"/>
    <d v="2023-03-16T00:00:00"/>
    <s v="Day 1"/>
    <x v="70"/>
    <x v="65"/>
    <x v="55"/>
    <x v="4"/>
    <x v="11"/>
    <x v="0"/>
    <x v="4"/>
    <n v="148"/>
    <n v="16.600000000000001"/>
    <n v="16.600000000000001"/>
  </r>
  <r>
    <x v="0"/>
    <d v="2023-03-16T00:00:00"/>
    <s v="Day 1"/>
    <x v="71"/>
    <x v="66"/>
    <x v="56"/>
    <x v="6"/>
    <x v="12"/>
    <x v="0"/>
    <x v="0"/>
    <n v="79"/>
    <n v="6.2"/>
    <n v="6.2"/>
  </r>
  <r>
    <x v="0"/>
    <d v="2023-03-16T00:00:00"/>
    <s v="Day 1"/>
    <x v="71"/>
    <x v="66"/>
    <x v="56"/>
    <x v="6"/>
    <x v="12"/>
    <x v="0"/>
    <x v="3"/>
    <n v="56"/>
    <n v="3.2"/>
    <n v="3.2"/>
  </r>
  <r>
    <x v="0"/>
    <d v="2023-03-16T00:00:00"/>
    <s v="Day 1"/>
    <x v="72"/>
    <x v="67"/>
    <x v="57"/>
    <x v="6"/>
    <x v="12"/>
    <x v="0"/>
    <x v="1"/>
    <n v="83"/>
    <n v="2.1"/>
    <n v="2.1"/>
  </r>
  <r>
    <x v="0"/>
    <d v="2023-03-16T00:00:00"/>
    <s v="Day 1"/>
    <x v="72"/>
    <x v="67"/>
    <x v="57"/>
    <x v="6"/>
    <x v="12"/>
    <x v="0"/>
    <x v="4"/>
    <n v="95"/>
    <n v="3.6"/>
    <n v="3.6"/>
  </r>
  <r>
    <x v="0"/>
    <d v="2023-03-16T00:00:00"/>
    <s v="Day 1"/>
    <x v="72"/>
    <x v="67"/>
    <x v="57"/>
    <x v="6"/>
    <x v="12"/>
    <x v="0"/>
    <x v="6"/>
    <n v="82"/>
    <n v="4.4000000000000004"/>
    <n v="4.4000000000000004"/>
  </r>
  <r>
    <x v="0"/>
    <d v="2023-03-16T00:00:00"/>
    <s v="Day 1"/>
    <x v="72"/>
    <x v="67"/>
    <x v="57"/>
    <x v="6"/>
    <x v="12"/>
    <x v="0"/>
    <x v="4"/>
    <n v="127"/>
    <n v="9.8000000000000007"/>
    <n v="9.8000000000000007"/>
  </r>
  <r>
    <x v="0"/>
    <d v="2023-03-16T00:00:00"/>
    <s v="Day 1"/>
    <x v="73"/>
    <x v="68"/>
    <x v="58"/>
    <x v="12"/>
    <x v="13"/>
    <x v="0"/>
    <x v="1"/>
    <n v="86"/>
    <n v="2.2999999999999998"/>
    <n v="2.2999999999999998"/>
  </r>
  <r>
    <x v="0"/>
    <d v="2023-03-16T00:00:00"/>
    <s v="Day 1"/>
    <x v="73"/>
    <x v="68"/>
    <x v="58"/>
    <x v="12"/>
    <x v="13"/>
    <x v="0"/>
    <x v="1"/>
    <n v="85"/>
    <n v="2.2000000000000002"/>
    <n v="2.2000000000000002"/>
  </r>
  <r>
    <x v="0"/>
    <d v="2023-03-16T00:00:00"/>
    <s v="Day 1"/>
    <x v="73"/>
    <x v="68"/>
    <x v="58"/>
    <x v="12"/>
    <x v="13"/>
    <x v="0"/>
    <x v="4"/>
    <n v="146"/>
    <n v="15.9"/>
    <n v="15.9"/>
  </r>
  <r>
    <x v="0"/>
    <d v="2023-03-16T00:00:00"/>
    <s v="Day 1"/>
    <x v="73"/>
    <x v="68"/>
    <x v="58"/>
    <x v="12"/>
    <x v="13"/>
    <x v="0"/>
    <x v="4"/>
    <n v="155"/>
    <n v="19.5"/>
    <n v="19.5"/>
  </r>
  <r>
    <x v="0"/>
    <d v="2023-03-16T00:00:00"/>
    <s v="Day 1"/>
    <x v="74"/>
    <x v="69"/>
    <x v="59"/>
    <x v="5"/>
    <x v="12"/>
    <x v="1"/>
    <x v="5"/>
    <n v="57"/>
    <n v="1.9"/>
    <n v="1.9"/>
  </r>
  <r>
    <x v="0"/>
    <d v="2023-03-16T00:00:00"/>
    <s v="Day 1"/>
    <x v="74"/>
    <x v="69"/>
    <x v="59"/>
    <x v="5"/>
    <x v="12"/>
    <x v="0"/>
    <x v="4"/>
    <n v="116"/>
    <n v="7.2"/>
    <n v="7.2"/>
  </r>
  <r>
    <x v="0"/>
    <d v="2023-03-16T00:00:00"/>
    <s v="Day 1"/>
    <x v="74"/>
    <x v="69"/>
    <x v="59"/>
    <x v="5"/>
    <x v="12"/>
    <x v="0"/>
    <x v="4"/>
    <n v="120"/>
    <n v="8.1"/>
    <n v="8.1"/>
  </r>
  <r>
    <x v="0"/>
    <d v="2023-03-16T00:00:00"/>
    <s v="Day 1"/>
    <x v="74"/>
    <x v="69"/>
    <x v="59"/>
    <x v="5"/>
    <x v="12"/>
    <x v="0"/>
    <x v="4"/>
    <n v="79"/>
    <n v="1.9"/>
    <n v="1.9"/>
  </r>
  <r>
    <x v="0"/>
    <d v="2023-03-16T00:00:00"/>
    <s v="Day 1"/>
    <x v="74"/>
    <x v="69"/>
    <x v="59"/>
    <x v="5"/>
    <x v="12"/>
    <x v="0"/>
    <x v="4"/>
    <n v="164"/>
    <n v="23.6"/>
    <n v="23.6"/>
  </r>
  <r>
    <x v="0"/>
    <d v="2023-03-16T00:00:00"/>
    <s v="Day 1"/>
    <x v="75"/>
    <x v="70"/>
    <x v="60"/>
    <x v="5"/>
    <x v="12"/>
    <x v="0"/>
    <x v="9"/>
    <n v="44"/>
    <n v="1.3"/>
    <n v="1.3"/>
  </r>
  <r>
    <x v="0"/>
    <d v="2023-03-16T00:00:00"/>
    <s v="Day 1"/>
    <x v="75"/>
    <x v="70"/>
    <x v="60"/>
    <x v="5"/>
    <x v="12"/>
    <x v="0"/>
    <x v="4"/>
    <n v="128"/>
    <n v="10.1"/>
    <n v="10.1"/>
  </r>
  <r>
    <x v="0"/>
    <d v="2023-03-16T00:00:00"/>
    <s v="Day 1"/>
    <x v="75"/>
    <x v="70"/>
    <x v="60"/>
    <x v="5"/>
    <x v="12"/>
    <x v="0"/>
    <x v="4"/>
    <n v="133"/>
    <n v="11.5"/>
    <n v="11.5"/>
  </r>
  <r>
    <x v="0"/>
    <d v="2023-03-16T00:00:00"/>
    <s v="Day 1"/>
    <x v="75"/>
    <x v="70"/>
    <x v="60"/>
    <x v="5"/>
    <x v="12"/>
    <x v="0"/>
    <x v="4"/>
    <n v="126"/>
    <n v="9.6"/>
    <n v="9.6"/>
  </r>
  <r>
    <x v="0"/>
    <d v="2023-03-16T00:00:00"/>
    <s v="Day 1"/>
    <x v="76"/>
    <x v="71"/>
    <x v="61"/>
    <x v="5"/>
    <x v="12"/>
    <x v="1"/>
    <x v="5"/>
    <n v="60"/>
    <n v="2.2000000000000002"/>
    <n v="2.2000000000000002"/>
  </r>
  <r>
    <x v="0"/>
    <d v="2023-03-16T00:00:00"/>
    <s v="Day 1"/>
    <x v="76"/>
    <x v="71"/>
    <x v="61"/>
    <x v="5"/>
    <x v="12"/>
    <x v="1"/>
    <x v="5"/>
    <n v="42"/>
    <n v="0.8"/>
    <n v="0.8"/>
  </r>
  <r>
    <x v="0"/>
    <d v="2023-03-16T00:00:00"/>
    <s v="Day 1"/>
    <x v="76"/>
    <x v="71"/>
    <x v="61"/>
    <x v="5"/>
    <x v="12"/>
    <x v="0"/>
    <x v="2"/>
    <n v="145"/>
    <n v="41.1"/>
    <n v="41.1"/>
  </r>
  <r>
    <x v="0"/>
    <d v="2023-03-16T00:00:00"/>
    <s v="Day 1"/>
    <x v="76"/>
    <x v="71"/>
    <x v="61"/>
    <x v="5"/>
    <x v="12"/>
    <x v="0"/>
    <x v="4"/>
    <n v="137"/>
    <n v="12.8"/>
    <n v="12.8"/>
  </r>
  <r>
    <x v="0"/>
    <d v="2023-03-16T00:00:00"/>
    <s v="Day 1"/>
    <x v="77"/>
    <x v="72"/>
    <x v="62"/>
    <x v="5"/>
    <x v="12"/>
    <x v="0"/>
    <x v="4"/>
    <n v="148"/>
    <n v="16.600000000000001"/>
    <n v="16.600000000000001"/>
  </r>
  <r>
    <x v="0"/>
    <d v="2023-03-16T00:00:00"/>
    <s v="Day 1"/>
    <x v="78"/>
    <x v="73"/>
    <x v="56"/>
    <x v="1"/>
    <x v="12"/>
    <x v="0"/>
    <x v="4"/>
    <n v="143"/>
    <n v="14.8"/>
    <n v="14.8"/>
  </r>
  <r>
    <x v="0"/>
    <d v="2023-03-16T00:00:00"/>
    <s v="Day 1"/>
    <x v="78"/>
    <x v="73"/>
    <x v="56"/>
    <x v="1"/>
    <x v="12"/>
    <x v="0"/>
    <x v="4"/>
    <n v="145"/>
    <n v="15.5"/>
    <n v="15.5"/>
  </r>
  <r>
    <x v="0"/>
    <d v="2023-03-16T00:00:00"/>
    <s v="Day 1"/>
    <x v="78"/>
    <x v="73"/>
    <x v="56"/>
    <x v="1"/>
    <x v="12"/>
    <x v="0"/>
    <x v="4"/>
    <n v="88"/>
    <n v="2.8"/>
    <n v="2.8"/>
  </r>
  <r>
    <x v="0"/>
    <d v="2023-03-16T00:00:00"/>
    <s v="Day 1"/>
    <x v="78"/>
    <x v="73"/>
    <x v="56"/>
    <x v="1"/>
    <x v="12"/>
    <x v="0"/>
    <x v="4"/>
    <n v="110"/>
    <n v="6"/>
    <n v="6"/>
  </r>
  <r>
    <x v="0"/>
    <d v="2023-03-16T00:00:00"/>
    <s v="Day 1"/>
    <x v="79"/>
    <x v="74"/>
    <x v="56"/>
    <x v="4"/>
    <x v="12"/>
    <x v="1"/>
    <x v="5"/>
    <n v="51"/>
    <n v="1.4"/>
    <n v="1.4"/>
  </r>
  <r>
    <x v="0"/>
    <d v="2023-03-16T00:00:00"/>
    <s v="Day 1"/>
    <x v="79"/>
    <x v="74"/>
    <x v="56"/>
    <x v="4"/>
    <x v="12"/>
    <x v="0"/>
    <x v="4"/>
    <n v="163"/>
    <n v="23.1"/>
    <n v="23.1"/>
  </r>
  <r>
    <x v="0"/>
    <d v="2023-03-16T00:00:00"/>
    <s v="Day 1"/>
    <x v="79"/>
    <x v="74"/>
    <x v="56"/>
    <x v="4"/>
    <x v="12"/>
    <x v="0"/>
    <x v="4"/>
    <n v="129"/>
    <n v="10.4"/>
    <n v="10.4"/>
  </r>
  <r>
    <x v="0"/>
    <d v="2023-03-16T00:00:00"/>
    <s v="Day 1"/>
    <x v="79"/>
    <x v="74"/>
    <x v="56"/>
    <x v="4"/>
    <x v="12"/>
    <x v="0"/>
    <x v="4"/>
    <n v="138"/>
    <n v="13.1"/>
    <n v="13.1"/>
  </r>
  <r>
    <x v="0"/>
    <d v="2023-03-16T00:00:00"/>
    <s v="Day 1"/>
    <x v="79"/>
    <x v="74"/>
    <x v="56"/>
    <x v="4"/>
    <x v="12"/>
    <x v="0"/>
    <x v="4"/>
    <n v="152"/>
    <n v="18.2"/>
    <n v="18.2"/>
  </r>
  <r>
    <x v="0"/>
    <d v="2023-03-16T00:00:00"/>
    <s v="Day 1"/>
    <x v="79"/>
    <x v="74"/>
    <x v="56"/>
    <x v="4"/>
    <x v="12"/>
    <x v="1"/>
    <x v="5"/>
    <n v="64"/>
    <n v="2.7"/>
    <n v="2.7"/>
  </r>
  <r>
    <x v="0"/>
    <d v="2023-03-16T00:00:00"/>
    <s v="Day 1"/>
    <x v="80"/>
    <x v="75"/>
    <x v="63"/>
    <x v="4"/>
    <x v="12"/>
    <x v="0"/>
    <x v="2"/>
    <n v="144"/>
    <n v="40.200000000000003"/>
    <n v="40.200000000000003"/>
  </r>
  <r>
    <x v="0"/>
    <d v="2023-03-16T00:00:00"/>
    <s v="Day 1"/>
    <x v="80"/>
    <x v="75"/>
    <x v="63"/>
    <x v="4"/>
    <x v="12"/>
    <x v="0"/>
    <x v="6"/>
    <n v="71"/>
    <n v="2.9"/>
    <n v="2.9"/>
  </r>
  <r>
    <x v="0"/>
    <d v="2023-03-16T00:00:00"/>
    <s v="Day 1"/>
    <x v="80"/>
    <x v="75"/>
    <x v="63"/>
    <x v="4"/>
    <x v="12"/>
    <x v="0"/>
    <x v="4"/>
    <n v="85"/>
    <n v="2.5"/>
    <n v="2.5"/>
  </r>
  <r>
    <x v="0"/>
    <d v="2023-03-16T00:00:00"/>
    <s v="Day 1"/>
    <x v="81"/>
    <x v="76"/>
    <x v="64"/>
    <x v="4"/>
    <x v="14"/>
    <x v="0"/>
    <x v="3"/>
    <n v="80"/>
    <n v="9.4"/>
    <n v="9.4"/>
  </r>
  <r>
    <x v="0"/>
    <d v="2023-03-16T00:00:00"/>
    <s v="Day 1"/>
    <x v="82"/>
    <x v="77"/>
    <x v="65"/>
    <x v="4"/>
    <x v="14"/>
    <x v="0"/>
    <x v="8"/>
    <n v="136"/>
    <n v="32.9"/>
    <n v="32.9"/>
  </r>
  <r>
    <x v="0"/>
    <d v="2023-03-16T00:00:00"/>
    <s v="Day 1"/>
    <x v="82"/>
    <x v="77"/>
    <x v="65"/>
    <x v="4"/>
    <x v="14"/>
    <x v="0"/>
    <x v="4"/>
    <n v="141"/>
    <n v="14.1"/>
    <n v="14.1"/>
  </r>
  <r>
    <x v="0"/>
    <d v="2023-03-16T00:00:00"/>
    <s v="Day 1"/>
    <x v="83"/>
    <x v="78"/>
    <x v="66"/>
    <x v="4"/>
    <x v="14"/>
    <x v="0"/>
    <x v="4"/>
    <n v="134"/>
    <n v="11.8"/>
    <n v="11.8"/>
  </r>
  <r>
    <x v="0"/>
    <d v="2023-03-16T00:00:00"/>
    <s v="Day 1"/>
    <x v="84"/>
    <x v="79"/>
    <x v="67"/>
    <x v="4"/>
    <x v="14"/>
    <x v="0"/>
    <x v="0"/>
    <n v="68"/>
    <n v="4.4000000000000004"/>
    <n v="4.4000000000000004"/>
  </r>
  <r>
    <x v="0"/>
    <d v="2023-03-16T00:00:00"/>
    <s v="Day 1"/>
    <x v="84"/>
    <x v="79"/>
    <x v="67"/>
    <x v="4"/>
    <x v="14"/>
    <x v="0"/>
    <x v="6"/>
    <n v="57"/>
    <n v="1.5"/>
    <n v="1.5"/>
  </r>
  <r>
    <x v="0"/>
    <d v="2023-03-16T00:00:00"/>
    <s v="Day 1"/>
    <x v="84"/>
    <x v="79"/>
    <x v="67"/>
    <x v="4"/>
    <x v="14"/>
    <x v="0"/>
    <x v="4"/>
    <n v="147"/>
    <n v="16.2"/>
    <n v="16.2"/>
  </r>
  <r>
    <x v="0"/>
    <d v="2023-03-16T00:00:00"/>
    <s v="Day 1"/>
    <x v="85"/>
    <x v="80"/>
    <x v="66"/>
    <x v="1"/>
    <x v="14"/>
    <x v="0"/>
    <x v="4"/>
    <n v="109"/>
    <n v="5.8"/>
    <n v="5.8"/>
  </r>
  <r>
    <x v="0"/>
    <d v="2023-03-16T00:00:00"/>
    <s v="Day 1"/>
    <x v="85"/>
    <x v="80"/>
    <x v="66"/>
    <x v="1"/>
    <x v="14"/>
    <x v="0"/>
    <x v="4"/>
    <n v="130"/>
    <n v="10.7"/>
    <n v="10.7"/>
  </r>
  <r>
    <x v="0"/>
    <d v="2023-03-16T00:00:00"/>
    <s v="Day 1"/>
    <x v="86"/>
    <x v="81"/>
    <x v="5"/>
    <x v="4"/>
    <x v="14"/>
    <x v="0"/>
    <x v="5"/>
    <m/>
    <s v=""/>
    <s v=""/>
  </r>
  <r>
    <x v="0"/>
    <d v="2023-03-16T00:00:00"/>
    <s v="Day 1"/>
    <x v="87"/>
    <x v="82"/>
    <x v="68"/>
    <x v="5"/>
    <x v="14"/>
    <x v="0"/>
    <x v="5"/>
    <m/>
    <s v=""/>
    <s v=""/>
  </r>
  <r>
    <x v="0"/>
    <d v="2023-03-16T00:00:00"/>
    <s v="Day 1"/>
    <x v="88"/>
    <x v="47"/>
    <x v="69"/>
    <x v="5"/>
    <x v="10"/>
    <x v="0"/>
    <x v="4"/>
    <n v="152"/>
    <n v="18.2"/>
    <n v="18.2"/>
  </r>
  <r>
    <x v="0"/>
    <d v="2023-03-16T00:00:00"/>
    <s v="Day 1"/>
    <x v="88"/>
    <x v="47"/>
    <x v="69"/>
    <x v="5"/>
    <x v="10"/>
    <x v="0"/>
    <x v="4"/>
    <n v="140"/>
    <n v="13.7"/>
    <n v="13.7"/>
  </r>
  <r>
    <x v="0"/>
    <d v="2023-03-16T00:00:00"/>
    <s v="Day 1"/>
    <x v="88"/>
    <x v="47"/>
    <x v="69"/>
    <x v="5"/>
    <x v="10"/>
    <x v="0"/>
    <x v="4"/>
    <n v="145"/>
    <n v="15.5"/>
    <n v="15.5"/>
  </r>
  <r>
    <x v="0"/>
    <d v="2023-03-16T00:00:00"/>
    <s v="Day 1"/>
    <x v="88"/>
    <x v="47"/>
    <x v="69"/>
    <x v="5"/>
    <x v="10"/>
    <x v="0"/>
    <x v="4"/>
    <n v="139"/>
    <n v="13.4"/>
    <n v="13.4"/>
  </r>
  <r>
    <x v="0"/>
    <d v="2023-03-16T00:00:00"/>
    <s v="Day 1"/>
    <x v="89"/>
    <x v="83"/>
    <x v="70"/>
    <x v="5"/>
    <x v="10"/>
    <x v="0"/>
    <x v="4"/>
    <n v="137"/>
    <n v="12.8"/>
    <n v="12.8"/>
  </r>
  <r>
    <x v="0"/>
    <d v="2023-03-16T00:00:00"/>
    <s v="Day 1"/>
    <x v="89"/>
    <x v="83"/>
    <x v="70"/>
    <x v="5"/>
    <x v="10"/>
    <x v="0"/>
    <x v="2"/>
    <n v="136"/>
    <n v="33.6"/>
    <n v="33.6"/>
  </r>
  <r>
    <x v="0"/>
    <d v="2023-03-16T00:00:00"/>
    <s v="Day 1"/>
    <x v="89"/>
    <x v="83"/>
    <x v="70"/>
    <x v="5"/>
    <x v="10"/>
    <x v="0"/>
    <x v="2"/>
    <n v="156"/>
    <n v="51.7"/>
    <n v="51.7"/>
  </r>
  <r>
    <x v="0"/>
    <d v="2023-03-16T00:00:00"/>
    <s v="Day 1"/>
    <x v="90"/>
    <x v="84"/>
    <x v="71"/>
    <x v="5"/>
    <x v="10"/>
    <x v="0"/>
    <x v="4"/>
    <n v="94"/>
    <n v="3.5"/>
    <n v="3.5"/>
  </r>
  <r>
    <x v="0"/>
    <d v="2023-03-16T00:00:00"/>
    <s v="Day 1"/>
    <x v="90"/>
    <x v="84"/>
    <x v="71"/>
    <x v="5"/>
    <x v="10"/>
    <x v="0"/>
    <x v="2"/>
    <n v="140"/>
    <n v="36.799999999999997"/>
    <n v="36.799999999999997"/>
  </r>
  <r>
    <x v="0"/>
    <d v="2023-03-16T00:00:00"/>
    <s v="Day 1"/>
    <x v="91"/>
    <x v="59"/>
    <x v="72"/>
    <x v="4"/>
    <x v="10"/>
    <x v="0"/>
    <x v="0"/>
    <n v="59"/>
    <n v="3.1"/>
    <n v="3.1"/>
  </r>
  <r>
    <x v="0"/>
    <d v="2023-03-16T00:00:00"/>
    <s v="Day 1"/>
    <x v="91"/>
    <x v="59"/>
    <x v="72"/>
    <x v="4"/>
    <x v="10"/>
    <x v="0"/>
    <x v="7"/>
    <n v="102"/>
    <n v="4"/>
    <n v="4"/>
  </r>
  <r>
    <x v="0"/>
    <d v="2023-03-16T00:00:00"/>
    <s v="Day 1"/>
    <x v="91"/>
    <x v="59"/>
    <x v="72"/>
    <x v="4"/>
    <x v="10"/>
    <x v="0"/>
    <x v="7"/>
    <n v="103"/>
    <n v="4.0999999999999996"/>
    <n v="4.0999999999999996"/>
  </r>
  <r>
    <x v="0"/>
    <d v="2023-03-16T00:00:00"/>
    <s v="Day 1"/>
    <x v="91"/>
    <x v="59"/>
    <x v="72"/>
    <x v="4"/>
    <x v="10"/>
    <x v="0"/>
    <x v="4"/>
    <n v="126"/>
    <n v="9.6"/>
    <n v="9.6"/>
  </r>
  <r>
    <x v="0"/>
    <d v="2023-03-16T00:00:00"/>
    <s v="Day 1"/>
    <x v="92"/>
    <x v="85"/>
    <x v="73"/>
    <x v="4"/>
    <x v="10"/>
    <x v="0"/>
    <x v="7"/>
    <n v="84"/>
    <n v="2"/>
    <n v="2"/>
  </r>
  <r>
    <x v="0"/>
    <d v="2023-03-16T00:00:00"/>
    <s v="Day 1"/>
    <x v="93"/>
    <x v="86"/>
    <x v="74"/>
    <x v="8"/>
    <x v="10"/>
    <x v="0"/>
    <x v="4"/>
    <n v="157"/>
    <n v="20.399999999999999"/>
    <n v="20.399999999999999"/>
  </r>
  <r>
    <x v="0"/>
    <d v="2023-03-16T00:00:00"/>
    <s v="Day 1"/>
    <x v="94"/>
    <x v="87"/>
    <x v="70"/>
    <x v="4"/>
    <x v="10"/>
    <x v="0"/>
    <x v="4"/>
    <n v="104"/>
    <n v="5"/>
    <n v="5"/>
  </r>
  <r>
    <x v="0"/>
    <d v="2023-03-16T00:00:00"/>
    <s v="Day 1"/>
    <x v="94"/>
    <x v="87"/>
    <x v="70"/>
    <x v="4"/>
    <x v="10"/>
    <x v="0"/>
    <x v="4"/>
    <n v="149"/>
    <n v="17"/>
    <n v="17"/>
  </r>
  <r>
    <x v="0"/>
    <d v="2023-03-16T00:00:00"/>
    <s v="Day 1"/>
    <x v="95"/>
    <x v="88"/>
    <x v="70"/>
    <x v="7"/>
    <x v="10"/>
    <x v="0"/>
    <x v="5"/>
    <m/>
    <s v=""/>
    <s v=""/>
  </r>
  <r>
    <x v="0"/>
    <d v="2023-03-16T00:00:00"/>
    <s v="Day 1"/>
    <x v="96"/>
    <x v="89"/>
    <x v="75"/>
    <x v="5"/>
    <x v="10"/>
    <x v="0"/>
    <x v="5"/>
    <m/>
    <s v=""/>
    <s v=""/>
  </r>
  <r>
    <x v="0"/>
    <d v="2023-03-16T00:00:00"/>
    <s v="Day 1"/>
    <x v="97"/>
    <x v="90"/>
    <x v="76"/>
    <x v="5"/>
    <x v="7"/>
    <x v="1"/>
    <x v="5"/>
    <n v="45"/>
    <n v="0.9"/>
    <n v="0.9"/>
  </r>
  <r>
    <x v="0"/>
    <d v="2023-03-16T00:00:00"/>
    <s v="Day 1"/>
    <x v="97"/>
    <x v="90"/>
    <x v="76"/>
    <x v="5"/>
    <x v="7"/>
    <x v="0"/>
    <x v="3"/>
    <n v="86"/>
    <n v="11.7"/>
    <n v="11.7"/>
  </r>
  <r>
    <x v="0"/>
    <d v="2023-03-16T00:00:00"/>
    <s v="Day 1"/>
    <x v="98"/>
    <x v="91"/>
    <x v="72"/>
    <x v="4"/>
    <x v="7"/>
    <x v="0"/>
    <x v="7"/>
    <n v="82"/>
    <n v="1.9"/>
    <n v="1.9"/>
  </r>
  <r>
    <x v="0"/>
    <d v="2023-03-16T00:00:00"/>
    <s v="Day 1"/>
    <x v="99"/>
    <x v="92"/>
    <x v="77"/>
    <x v="8"/>
    <x v="7"/>
    <x v="1"/>
    <x v="5"/>
    <n v="42"/>
    <n v="0.8"/>
    <n v="0.8"/>
  </r>
  <r>
    <x v="0"/>
    <d v="2023-03-16T00:00:00"/>
    <s v="Day 1"/>
    <x v="99"/>
    <x v="92"/>
    <x v="77"/>
    <x v="8"/>
    <x v="7"/>
    <x v="1"/>
    <x v="5"/>
    <n v="69"/>
    <n v="3.4"/>
    <n v="3.4"/>
  </r>
  <r>
    <x v="0"/>
    <d v="2023-03-16T00:00:00"/>
    <s v="Day 1"/>
    <x v="99"/>
    <x v="92"/>
    <x v="77"/>
    <x v="8"/>
    <x v="7"/>
    <x v="0"/>
    <x v="4"/>
    <n v="107"/>
    <n v="5.5"/>
    <n v="5.5"/>
  </r>
  <r>
    <x v="0"/>
    <d v="2023-03-16T00:00:00"/>
    <s v="Day 1"/>
    <x v="100"/>
    <x v="93"/>
    <x v="78"/>
    <x v="8"/>
    <x v="7"/>
    <x v="0"/>
    <x v="0"/>
    <n v="81"/>
    <n v="6.6"/>
    <n v="6.6"/>
  </r>
  <r>
    <x v="0"/>
    <d v="2023-03-16T00:00:00"/>
    <s v="Day 1"/>
    <x v="100"/>
    <x v="93"/>
    <x v="78"/>
    <x v="8"/>
    <x v="7"/>
    <x v="0"/>
    <x v="4"/>
    <n v="110"/>
    <n v="6"/>
    <n v="6"/>
  </r>
  <r>
    <x v="0"/>
    <d v="2023-03-16T00:00:00"/>
    <s v="Day 1"/>
    <x v="100"/>
    <x v="93"/>
    <x v="78"/>
    <x v="8"/>
    <x v="7"/>
    <x v="0"/>
    <x v="4"/>
    <n v="150"/>
    <n v="17.399999999999999"/>
    <n v="17.399999999999999"/>
  </r>
  <r>
    <x v="0"/>
    <d v="2023-03-16T00:00:00"/>
    <s v="Day 1"/>
    <x v="101"/>
    <x v="73"/>
    <x v="79"/>
    <x v="4"/>
    <x v="7"/>
    <x v="0"/>
    <x v="7"/>
    <n v="104"/>
    <n v="4.2"/>
    <n v="4.2"/>
  </r>
  <r>
    <x v="0"/>
    <d v="2023-03-16T00:00:00"/>
    <s v="Day 1"/>
    <x v="101"/>
    <x v="73"/>
    <x v="79"/>
    <x v="4"/>
    <x v="7"/>
    <x v="0"/>
    <x v="6"/>
    <n v="88"/>
    <n v="5.4"/>
    <n v="5.4"/>
  </r>
  <r>
    <x v="0"/>
    <d v="2023-03-16T00:00:00"/>
    <s v="Day 1"/>
    <x v="101"/>
    <x v="73"/>
    <x v="79"/>
    <x v="4"/>
    <x v="7"/>
    <x v="0"/>
    <x v="1"/>
    <n v="77"/>
    <n v="1.6"/>
    <n v="1.6"/>
  </r>
  <r>
    <x v="0"/>
    <d v="2023-03-16T00:00:00"/>
    <s v="Day 1"/>
    <x v="102"/>
    <x v="94"/>
    <x v="80"/>
    <x v="5"/>
    <x v="7"/>
    <x v="1"/>
    <x v="5"/>
    <n v="45"/>
    <n v="0.9"/>
    <n v="0.9"/>
  </r>
  <r>
    <x v="0"/>
    <d v="2023-03-16T00:00:00"/>
    <s v="Day 1"/>
    <x v="102"/>
    <x v="94"/>
    <x v="80"/>
    <x v="5"/>
    <x v="7"/>
    <x v="0"/>
    <x v="3"/>
    <n v="49"/>
    <n v="2.1"/>
    <n v="2.1"/>
  </r>
  <r>
    <x v="0"/>
    <d v="2023-03-16T00:00:00"/>
    <s v="Day 1"/>
    <x v="103"/>
    <x v="95"/>
    <x v="78"/>
    <x v="4"/>
    <x v="7"/>
    <x v="0"/>
    <x v="4"/>
    <n v="143"/>
    <n v="14.8"/>
    <n v="14.8"/>
  </r>
  <r>
    <x v="0"/>
    <d v="2023-03-16T00:00:00"/>
    <s v="Day 1"/>
    <x v="103"/>
    <x v="95"/>
    <x v="78"/>
    <x v="4"/>
    <x v="7"/>
    <x v="0"/>
    <x v="4"/>
    <n v="131"/>
    <n v="10.9"/>
    <n v="10.9"/>
  </r>
  <r>
    <x v="0"/>
    <d v="2023-03-16T00:00:00"/>
    <s v="Day 1"/>
    <x v="104"/>
    <x v="96"/>
    <x v="77"/>
    <x v="5"/>
    <x v="7"/>
    <x v="0"/>
    <x v="4"/>
    <n v="109"/>
    <n v="5.8"/>
    <n v="5.8"/>
  </r>
  <r>
    <x v="0"/>
    <d v="2023-03-16T00:00:00"/>
    <s v="Day 1"/>
    <x v="105"/>
    <x v="97"/>
    <x v="81"/>
    <x v="4"/>
    <x v="7"/>
    <x v="0"/>
    <x v="5"/>
    <m/>
    <s v=""/>
    <s v=""/>
  </r>
  <r>
    <x v="0"/>
    <d v="2023-03-16T00:00:00"/>
    <s v="Day 1"/>
    <x v="106"/>
    <x v="98"/>
    <x v="82"/>
    <x v="5"/>
    <x v="8"/>
    <x v="0"/>
    <x v="3"/>
    <n v="80"/>
    <n v="9.4"/>
    <n v="9.4"/>
  </r>
  <r>
    <x v="0"/>
    <d v="2023-03-16T00:00:00"/>
    <s v="Day 1"/>
    <x v="106"/>
    <x v="98"/>
    <x v="82"/>
    <x v="5"/>
    <x v="8"/>
    <x v="0"/>
    <x v="4"/>
    <n v="83"/>
    <n v="2.2999999999999998"/>
    <n v="2.2999999999999998"/>
  </r>
  <r>
    <x v="0"/>
    <d v="2023-03-16T00:00:00"/>
    <s v="Day 1"/>
    <x v="106"/>
    <x v="98"/>
    <x v="82"/>
    <x v="5"/>
    <x v="8"/>
    <x v="0"/>
    <x v="7"/>
    <n v="104"/>
    <n v="4.2"/>
    <n v="4.2"/>
  </r>
  <r>
    <x v="0"/>
    <d v="2023-03-16T00:00:00"/>
    <s v="Day 1"/>
    <x v="107"/>
    <x v="99"/>
    <x v="83"/>
    <x v="4"/>
    <x v="2"/>
    <x v="0"/>
    <x v="3"/>
    <n v="87"/>
    <n v="12.1"/>
    <n v="12.1"/>
  </r>
  <r>
    <x v="0"/>
    <d v="2023-03-16T00:00:00"/>
    <s v="Day 1"/>
    <x v="107"/>
    <x v="99"/>
    <x v="83"/>
    <x v="4"/>
    <x v="2"/>
    <x v="0"/>
    <x v="4"/>
    <n v="145"/>
    <n v="15.5"/>
    <n v="15.5"/>
  </r>
  <r>
    <x v="0"/>
    <d v="2023-03-16T00:00:00"/>
    <s v="Day 1"/>
    <x v="107"/>
    <x v="99"/>
    <x v="83"/>
    <x v="4"/>
    <x v="2"/>
    <x v="0"/>
    <x v="4"/>
    <n v="135"/>
    <n v="12.1"/>
    <n v="12.1"/>
  </r>
  <r>
    <x v="0"/>
    <d v="2023-03-16T00:00:00"/>
    <s v="Day 1"/>
    <x v="107"/>
    <x v="99"/>
    <x v="83"/>
    <x v="4"/>
    <x v="2"/>
    <x v="0"/>
    <x v="4"/>
    <n v="88"/>
    <n v="2.8"/>
    <n v="2.8"/>
  </r>
  <r>
    <x v="0"/>
    <d v="2023-03-16T00:00:00"/>
    <s v="Day 1"/>
    <x v="108"/>
    <x v="75"/>
    <x v="84"/>
    <x v="4"/>
    <x v="2"/>
    <x v="0"/>
    <x v="1"/>
    <n v="78"/>
    <n v="1.7"/>
    <n v="1.7"/>
  </r>
  <r>
    <x v="0"/>
    <d v="2023-03-16T00:00:00"/>
    <s v="Day 1"/>
    <x v="108"/>
    <x v="75"/>
    <x v="84"/>
    <x v="4"/>
    <x v="2"/>
    <x v="0"/>
    <x v="4"/>
    <n v="107"/>
    <n v="5.5"/>
    <n v="5.5"/>
  </r>
  <r>
    <x v="0"/>
    <d v="2023-03-16T00:00:00"/>
    <s v="Day 1"/>
    <x v="108"/>
    <x v="75"/>
    <x v="84"/>
    <x v="4"/>
    <x v="2"/>
    <x v="0"/>
    <x v="4"/>
    <n v="80"/>
    <n v="2"/>
    <n v="2"/>
  </r>
  <r>
    <x v="0"/>
    <d v="2023-03-16T00:00:00"/>
    <s v="Day 1"/>
    <x v="108"/>
    <x v="75"/>
    <x v="84"/>
    <x v="4"/>
    <x v="2"/>
    <x v="0"/>
    <x v="4"/>
    <n v="87"/>
    <n v="2.7"/>
    <n v="2.7"/>
  </r>
  <r>
    <x v="0"/>
    <d v="2023-03-16T00:00:00"/>
    <s v="Day 1"/>
    <x v="109"/>
    <x v="100"/>
    <x v="85"/>
    <x v="4"/>
    <x v="2"/>
    <x v="0"/>
    <x v="4"/>
    <n v="88"/>
    <n v="2.8"/>
    <n v="2.8"/>
  </r>
  <r>
    <x v="0"/>
    <d v="2023-03-16T00:00:00"/>
    <s v="Day 1"/>
    <x v="110"/>
    <x v="101"/>
    <x v="86"/>
    <x v="5"/>
    <x v="2"/>
    <x v="0"/>
    <x v="4"/>
    <n v="114"/>
    <n v="6.8"/>
    <n v="6.8"/>
  </r>
  <r>
    <x v="0"/>
    <d v="2023-03-16T00:00:00"/>
    <s v="Day 1"/>
    <x v="111"/>
    <x v="102"/>
    <x v="87"/>
    <x v="5"/>
    <x v="2"/>
    <x v="0"/>
    <x v="1"/>
    <n v="84"/>
    <n v="2.2000000000000002"/>
    <n v="2.2000000000000002"/>
  </r>
  <r>
    <x v="0"/>
    <d v="2023-03-16T00:00:00"/>
    <s v="Day 1"/>
    <x v="111"/>
    <x v="102"/>
    <x v="87"/>
    <x v="5"/>
    <x v="2"/>
    <x v="1"/>
    <x v="5"/>
    <n v="68"/>
    <n v="3.3"/>
    <n v="3.3"/>
  </r>
  <r>
    <x v="0"/>
    <d v="2023-03-16T00:00:00"/>
    <s v="Day 1"/>
    <x v="111"/>
    <x v="102"/>
    <x v="87"/>
    <x v="5"/>
    <x v="2"/>
    <x v="0"/>
    <x v="4"/>
    <n v="88"/>
    <n v="2.8"/>
    <n v="2.8"/>
  </r>
  <r>
    <x v="0"/>
    <d v="2023-03-16T00:00:00"/>
    <s v="Day 1"/>
    <x v="111"/>
    <x v="102"/>
    <x v="87"/>
    <x v="5"/>
    <x v="2"/>
    <x v="0"/>
    <x v="7"/>
    <n v="77"/>
    <n v="1.5"/>
    <n v="1.5"/>
  </r>
  <r>
    <x v="0"/>
    <d v="2023-03-16T00:00:00"/>
    <s v="Day 1"/>
    <x v="112"/>
    <x v="47"/>
    <x v="88"/>
    <x v="3"/>
    <x v="2"/>
    <x v="1"/>
    <x v="5"/>
    <n v="61"/>
    <n v="2.2999999999999998"/>
    <n v="2.2999999999999998"/>
  </r>
  <r>
    <x v="0"/>
    <d v="2023-03-16T00:00:00"/>
    <s v="Day 1"/>
    <x v="112"/>
    <x v="47"/>
    <x v="88"/>
    <x v="3"/>
    <x v="2"/>
    <x v="0"/>
    <x v="4"/>
    <n v="146"/>
    <n v="15.9"/>
    <n v="15.9"/>
  </r>
  <r>
    <x v="0"/>
    <d v="2023-03-16T00:00:00"/>
    <s v="Day 1"/>
    <x v="112"/>
    <x v="47"/>
    <x v="88"/>
    <x v="3"/>
    <x v="2"/>
    <x v="0"/>
    <x v="4"/>
    <n v="156"/>
    <n v="19.899999999999999"/>
    <n v="19.899999999999999"/>
  </r>
  <r>
    <x v="0"/>
    <d v="2023-03-16T00:00:00"/>
    <s v="Day 1"/>
    <x v="112"/>
    <x v="47"/>
    <x v="88"/>
    <x v="3"/>
    <x v="2"/>
    <x v="0"/>
    <x v="4"/>
    <n v="144"/>
    <n v="15.1"/>
    <n v="15.1"/>
  </r>
  <r>
    <x v="0"/>
    <d v="2023-03-16T00:00:00"/>
    <s v="Day 1"/>
    <x v="112"/>
    <x v="47"/>
    <x v="88"/>
    <x v="3"/>
    <x v="2"/>
    <x v="0"/>
    <x v="4"/>
    <n v="141"/>
    <n v="14.1"/>
    <n v="14.1"/>
  </r>
  <r>
    <x v="0"/>
    <d v="2023-03-16T00:00:00"/>
    <s v="Day 1"/>
    <x v="113"/>
    <x v="103"/>
    <x v="89"/>
    <x v="11"/>
    <x v="2"/>
    <x v="0"/>
    <x v="4"/>
    <n v="80"/>
    <n v="2"/>
    <n v="2"/>
  </r>
  <r>
    <x v="0"/>
    <d v="2023-03-16T00:00:00"/>
    <s v="Day 1"/>
    <x v="114"/>
    <x v="104"/>
    <x v="90"/>
    <x v="2"/>
    <x v="12"/>
    <x v="0"/>
    <x v="4"/>
    <n v="119"/>
    <n v="7.9"/>
    <n v="7.9"/>
  </r>
  <r>
    <x v="0"/>
    <d v="2023-03-16T00:00:00"/>
    <s v="Day 1"/>
    <x v="114"/>
    <x v="104"/>
    <x v="90"/>
    <x v="2"/>
    <x v="12"/>
    <x v="0"/>
    <x v="4"/>
    <n v="156"/>
    <n v="19.899999999999999"/>
    <n v="19.899999999999999"/>
  </r>
  <r>
    <x v="0"/>
    <d v="2023-03-16T00:00:00"/>
    <s v="Day 1"/>
    <x v="114"/>
    <x v="104"/>
    <x v="90"/>
    <x v="2"/>
    <x v="12"/>
    <x v="0"/>
    <x v="4"/>
    <n v="150"/>
    <n v="17.399999999999999"/>
    <n v="17.399999999999999"/>
  </r>
  <r>
    <x v="0"/>
    <d v="2023-03-16T00:00:00"/>
    <s v="Day 1"/>
    <x v="115"/>
    <x v="105"/>
    <x v="91"/>
    <x v="11"/>
    <x v="15"/>
    <x v="0"/>
    <x v="4"/>
    <n v="145"/>
    <n v="15.5"/>
    <n v="15.5"/>
  </r>
  <r>
    <x v="0"/>
    <d v="2023-03-16T00:00:00"/>
    <s v="Day 1"/>
    <x v="116"/>
    <x v="106"/>
    <x v="92"/>
    <x v="11"/>
    <x v="2"/>
    <x v="0"/>
    <x v="4"/>
    <n v="143"/>
    <n v="14.8"/>
    <n v="14.8"/>
  </r>
  <r>
    <x v="0"/>
    <d v="2023-03-16T00:00:00"/>
    <s v="Day 1"/>
    <x v="116"/>
    <x v="106"/>
    <x v="92"/>
    <x v="11"/>
    <x v="2"/>
    <x v="0"/>
    <x v="4"/>
    <n v="71"/>
    <n v="1.3"/>
    <n v="1.3"/>
  </r>
  <r>
    <x v="0"/>
    <d v="2023-03-16T00:00:00"/>
    <s v="Day 1"/>
    <x v="117"/>
    <x v="107"/>
    <x v="93"/>
    <x v="0"/>
    <x v="2"/>
    <x v="0"/>
    <x v="1"/>
    <n v="90"/>
    <n v="2.7"/>
    <n v="2.7"/>
  </r>
  <r>
    <x v="0"/>
    <d v="2023-03-16T00:00:00"/>
    <s v="Day 1"/>
    <x v="118"/>
    <x v="108"/>
    <x v="40"/>
    <x v="0"/>
    <x v="2"/>
    <x v="0"/>
    <x v="1"/>
    <n v="72"/>
    <n v="1.3"/>
    <n v="1.3"/>
  </r>
  <r>
    <x v="0"/>
    <d v="2023-03-16T00:00:00"/>
    <s v="Day 1"/>
    <x v="119"/>
    <x v="109"/>
    <x v="94"/>
    <x v="0"/>
    <x v="15"/>
    <x v="0"/>
    <x v="5"/>
    <m/>
    <s v=""/>
    <s v=""/>
  </r>
  <r>
    <x v="0"/>
    <d v="2023-03-16T00:00:00"/>
    <s v="Day 1"/>
    <x v="120"/>
    <x v="110"/>
    <x v="95"/>
    <x v="0"/>
    <x v="2"/>
    <x v="1"/>
    <x v="5"/>
    <n v="43"/>
    <n v="0.8"/>
    <n v="0.8"/>
  </r>
  <r>
    <x v="0"/>
    <d v="2023-03-16T00:00:00"/>
    <s v="Day 1"/>
    <x v="120"/>
    <x v="110"/>
    <x v="95"/>
    <x v="0"/>
    <x v="2"/>
    <x v="0"/>
    <x v="4"/>
    <n v="128"/>
    <n v="10.1"/>
    <n v="10.1"/>
  </r>
  <r>
    <x v="0"/>
    <d v="2023-03-16T00:00:00"/>
    <s v="Day 1"/>
    <x v="121"/>
    <x v="75"/>
    <x v="96"/>
    <x v="11"/>
    <x v="2"/>
    <x v="0"/>
    <x v="5"/>
    <m/>
    <s v=""/>
    <s v=""/>
  </r>
  <r>
    <x v="0"/>
    <d v="2023-03-16T00:00:00"/>
    <s v="Day 1"/>
    <x v="122"/>
    <x v="111"/>
    <x v="64"/>
    <x v="5"/>
    <x v="15"/>
    <x v="0"/>
    <x v="3"/>
    <n v="86"/>
    <n v="11.7"/>
    <n v="11.7"/>
  </r>
  <r>
    <x v="0"/>
    <d v="2023-03-16T00:00:00"/>
    <s v="Day 1"/>
    <x v="122"/>
    <x v="111"/>
    <x v="64"/>
    <x v="5"/>
    <x v="15"/>
    <x v="0"/>
    <x v="4"/>
    <n v="144"/>
    <n v="15.1"/>
    <n v="15.1"/>
  </r>
  <r>
    <x v="0"/>
    <d v="2023-03-16T00:00:00"/>
    <s v="Day 1"/>
    <x v="122"/>
    <x v="111"/>
    <x v="64"/>
    <x v="5"/>
    <x v="15"/>
    <x v="0"/>
    <x v="4"/>
    <n v="108"/>
    <n v="5.6"/>
    <n v="5.6"/>
  </r>
  <r>
    <x v="0"/>
    <d v="2023-03-16T00:00:00"/>
    <s v="Day 1"/>
    <x v="122"/>
    <x v="111"/>
    <x v="64"/>
    <x v="5"/>
    <x v="15"/>
    <x v="0"/>
    <x v="4"/>
    <n v="110"/>
    <n v="6"/>
    <n v="6"/>
  </r>
  <r>
    <x v="0"/>
    <d v="2023-03-16T00:00:00"/>
    <s v="Day 1"/>
    <x v="123"/>
    <x v="112"/>
    <x v="97"/>
    <x v="10"/>
    <x v="15"/>
    <x v="0"/>
    <x v="3"/>
    <n v="71"/>
    <n v="6.5"/>
    <n v="6.5"/>
  </r>
  <r>
    <x v="0"/>
    <d v="2023-03-16T00:00:00"/>
    <s v="Day 1"/>
    <x v="123"/>
    <x v="112"/>
    <x v="97"/>
    <x v="10"/>
    <x v="15"/>
    <x v="0"/>
    <x v="4"/>
    <n v="123"/>
    <n v="8.8000000000000007"/>
    <n v="8.8000000000000007"/>
  </r>
  <r>
    <x v="0"/>
    <d v="2023-03-16T00:00:00"/>
    <s v="Day 1"/>
    <x v="124"/>
    <x v="23"/>
    <x v="97"/>
    <x v="4"/>
    <x v="15"/>
    <x v="0"/>
    <x v="4"/>
    <n v="155"/>
    <n v="19.5"/>
    <n v="19.5"/>
  </r>
  <r>
    <x v="0"/>
    <d v="2023-03-16T00:00:00"/>
    <s v="Day 1"/>
    <x v="125"/>
    <x v="113"/>
    <x v="98"/>
    <x v="5"/>
    <x v="2"/>
    <x v="0"/>
    <x v="7"/>
    <n v="87"/>
    <n v="2.2999999999999998"/>
    <n v="2.2999999999999998"/>
  </r>
  <r>
    <x v="0"/>
    <d v="2023-03-16T00:00:00"/>
    <s v="Day 1"/>
    <x v="125"/>
    <x v="113"/>
    <x v="98"/>
    <x v="5"/>
    <x v="2"/>
    <x v="0"/>
    <x v="4"/>
    <n v="86"/>
    <n v="2.6"/>
    <n v="2.6"/>
  </r>
  <r>
    <x v="0"/>
    <d v="2023-03-16T00:00:00"/>
    <s v="Day 1"/>
    <x v="125"/>
    <x v="113"/>
    <x v="98"/>
    <x v="5"/>
    <x v="2"/>
    <x v="0"/>
    <x v="4"/>
    <n v="107"/>
    <n v="5.5"/>
    <n v="5.5"/>
  </r>
  <r>
    <x v="0"/>
    <d v="2023-03-16T00:00:00"/>
    <s v="Day 1"/>
    <x v="125"/>
    <x v="113"/>
    <x v="98"/>
    <x v="5"/>
    <x v="2"/>
    <x v="0"/>
    <x v="4"/>
    <n v="123"/>
    <n v="8.8000000000000007"/>
    <n v="8.8000000000000007"/>
  </r>
  <r>
    <x v="0"/>
    <d v="2023-03-16T00:00:00"/>
    <s v="Day 1"/>
    <x v="126"/>
    <x v="114"/>
    <x v="99"/>
    <x v="5"/>
    <x v="15"/>
    <x v="0"/>
    <x v="5"/>
    <m/>
    <s v=""/>
    <s v=""/>
  </r>
  <r>
    <x v="0"/>
    <d v="2023-03-16T00:00:00"/>
    <s v="Day 1"/>
    <x v="127"/>
    <x v="115"/>
    <x v="99"/>
    <x v="5"/>
    <x v="15"/>
    <x v="0"/>
    <x v="5"/>
    <m/>
    <s v=""/>
    <s v=""/>
  </r>
  <r>
    <x v="0"/>
    <d v="2023-03-16T00:00:00"/>
    <s v="Day 1"/>
    <x v="128"/>
    <x v="116"/>
    <x v="97"/>
    <x v="5"/>
    <x v="15"/>
    <x v="0"/>
    <x v="5"/>
    <m/>
    <s v=""/>
    <s v=""/>
  </r>
  <r>
    <x v="1"/>
    <d v="2023-03-17T00:00:00"/>
    <s v="Day 2"/>
    <x v="3"/>
    <x v="3"/>
    <x v="0"/>
    <x v="3"/>
    <x v="0"/>
    <x v="0"/>
    <x v="4"/>
    <n v="155"/>
    <n v="19.5"/>
    <n v="19.5"/>
  </r>
  <r>
    <x v="1"/>
    <d v="2023-03-17T00:00:00"/>
    <s v="Day 2"/>
    <x v="3"/>
    <x v="3"/>
    <x v="0"/>
    <x v="3"/>
    <x v="0"/>
    <x v="0"/>
    <x v="1"/>
    <n v="93"/>
    <n v="3"/>
    <n v="3"/>
  </r>
  <r>
    <x v="1"/>
    <d v="2023-03-17T00:00:00"/>
    <s v="Day 2"/>
    <x v="6"/>
    <x v="6"/>
    <x v="5"/>
    <x v="3"/>
    <x v="0"/>
    <x v="0"/>
    <x v="4"/>
    <n v="166"/>
    <n v="24.6"/>
    <n v="24.6"/>
  </r>
  <r>
    <x v="1"/>
    <d v="2023-03-17T00:00:00"/>
    <s v="Day 2"/>
    <x v="6"/>
    <x v="6"/>
    <x v="5"/>
    <x v="3"/>
    <x v="0"/>
    <x v="0"/>
    <x v="1"/>
    <n v="84"/>
    <n v="2.2000000000000002"/>
    <n v="2.2000000000000002"/>
  </r>
  <r>
    <x v="1"/>
    <d v="2023-03-17T00:00:00"/>
    <s v="Day 2"/>
    <x v="6"/>
    <x v="6"/>
    <x v="5"/>
    <x v="3"/>
    <x v="0"/>
    <x v="0"/>
    <x v="7"/>
    <n v="157"/>
    <n v="17.899999999999999"/>
    <n v="17.899999999999999"/>
  </r>
  <r>
    <x v="1"/>
    <d v="2023-03-17T00:00:00"/>
    <s v="Day 2"/>
    <x v="5"/>
    <x v="5"/>
    <x v="4"/>
    <x v="4"/>
    <x v="0"/>
    <x v="0"/>
    <x v="7"/>
    <n v="68"/>
    <n v="1"/>
    <n v="1"/>
  </r>
  <r>
    <x v="1"/>
    <d v="2023-03-17T00:00:00"/>
    <s v="Day 2"/>
    <x v="5"/>
    <x v="5"/>
    <x v="4"/>
    <x v="4"/>
    <x v="0"/>
    <x v="0"/>
    <x v="3"/>
    <n v="41"/>
    <n v="1.2"/>
    <n v="1.2"/>
  </r>
  <r>
    <x v="1"/>
    <d v="2023-03-17T00:00:00"/>
    <s v="Day 2"/>
    <x v="5"/>
    <x v="5"/>
    <x v="4"/>
    <x v="4"/>
    <x v="0"/>
    <x v="0"/>
    <x v="1"/>
    <n v="85"/>
    <n v="2.2000000000000002"/>
    <n v="2.2000000000000002"/>
  </r>
  <r>
    <x v="1"/>
    <d v="2023-03-17T00:00:00"/>
    <s v="Day 2"/>
    <x v="7"/>
    <x v="7"/>
    <x v="6"/>
    <x v="5"/>
    <x v="2"/>
    <x v="0"/>
    <x v="5"/>
    <m/>
    <s v=""/>
    <s v=""/>
  </r>
  <r>
    <x v="1"/>
    <d v="2023-03-17T00:00:00"/>
    <s v="Day 2"/>
    <x v="1"/>
    <x v="1"/>
    <x v="1"/>
    <x v="1"/>
    <x v="1"/>
    <x v="0"/>
    <x v="7"/>
    <n v="127"/>
    <n v="8.5"/>
    <n v="8.5"/>
  </r>
  <r>
    <x v="1"/>
    <d v="2023-03-17T00:00:00"/>
    <s v="Day 2"/>
    <x v="1"/>
    <x v="1"/>
    <x v="1"/>
    <x v="1"/>
    <x v="1"/>
    <x v="0"/>
    <x v="4"/>
    <n v="168"/>
    <n v="25.7"/>
    <n v="25.7"/>
  </r>
  <r>
    <x v="1"/>
    <d v="2023-03-17T00:00:00"/>
    <s v="Day 2"/>
    <x v="1"/>
    <x v="1"/>
    <x v="1"/>
    <x v="1"/>
    <x v="1"/>
    <x v="0"/>
    <x v="4"/>
    <n v="168"/>
    <n v="25.7"/>
    <n v="25.7"/>
  </r>
  <r>
    <x v="1"/>
    <d v="2023-03-17T00:00:00"/>
    <s v="Day 2"/>
    <x v="1"/>
    <x v="1"/>
    <x v="1"/>
    <x v="1"/>
    <x v="1"/>
    <x v="0"/>
    <x v="4"/>
    <n v="160"/>
    <n v="21.7"/>
    <n v="21.7"/>
  </r>
  <r>
    <x v="1"/>
    <d v="2023-03-17T00:00:00"/>
    <s v="Day 2"/>
    <x v="1"/>
    <x v="1"/>
    <x v="1"/>
    <x v="1"/>
    <x v="1"/>
    <x v="0"/>
    <x v="4"/>
    <n v="159"/>
    <n v="21.3"/>
    <n v="21.3"/>
  </r>
  <r>
    <x v="1"/>
    <d v="2023-03-17T00:00:00"/>
    <s v="Day 2"/>
    <x v="1"/>
    <x v="1"/>
    <x v="1"/>
    <x v="1"/>
    <x v="1"/>
    <x v="0"/>
    <x v="4"/>
    <n v="157"/>
    <n v="20.399999999999999"/>
    <n v="20.399999999999999"/>
  </r>
  <r>
    <x v="1"/>
    <d v="2023-03-17T00:00:00"/>
    <s v="Day 2"/>
    <x v="2"/>
    <x v="2"/>
    <x v="2"/>
    <x v="2"/>
    <x v="1"/>
    <x v="0"/>
    <x v="4"/>
    <n v="157"/>
    <n v="20.399999999999999"/>
    <n v="20.399999999999999"/>
  </r>
  <r>
    <x v="1"/>
    <d v="2023-03-17T00:00:00"/>
    <s v="Day 2"/>
    <x v="2"/>
    <x v="2"/>
    <x v="2"/>
    <x v="2"/>
    <x v="1"/>
    <x v="0"/>
    <x v="4"/>
    <n v="157"/>
    <n v="20.399999999999999"/>
    <n v="20.399999999999999"/>
  </r>
  <r>
    <x v="1"/>
    <d v="2023-03-17T00:00:00"/>
    <s v="Day 2"/>
    <x v="2"/>
    <x v="2"/>
    <x v="2"/>
    <x v="2"/>
    <x v="1"/>
    <x v="0"/>
    <x v="1"/>
    <n v="97"/>
    <n v="3.4"/>
    <n v="3.4"/>
  </r>
  <r>
    <x v="1"/>
    <d v="2023-03-17T00:00:00"/>
    <s v="Day 2"/>
    <x v="4"/>
    <x v="4"/>
    <x v="3"/>
    <x v="3"/>
    <x v="0"/>
    <x v="0"/>
    <x v="1"/>
    <n v="87"/>
    <n v="2.4"/>
    <n v="2.4"/>
  </r>
  <r>
    <x v="1"/>
    <d v="2023-03-17T00:00:00"/>
    <s v="Day 2"/>
    <x v="4"/>
    <x v="4"/>
    <x v="3"/>
    <x v="3"/>
    <x v="0"/>
    <x v="0"/>
    <x v="7"/>
    <n v="95"/>
    <n v="3.1"/>
    <n v="3.1"/>
  </r>
  <r>
    <x v="1"/>
    <d v="2023-03-17T00:00:00"/>
    <s v="Day 2"/>
    <x v="0"/>
    <x v="0"/>
    <x v="0"/>
    <x v="0"/>
    <x v="0"/>
    <x v="0"/>
    <x v="4"/>
    <n v="107"/>
    <n v="5.5"/>
    <n v="5.5"/>
  </r>
  <r>
    <x v="1"/>
    <d v="2023-03-17T00:00:00"/>
    <s v="Day 2"/>
    <x v="46"/>
    <x v="23"/>
    <x v="39"/>
    <x v="4"/>
    <x v="8"/>
    <x v="0"/>
    <x v="7"/>
    <n v="166"/>
    <n v="21.8"/>
    <n v="21.8"/>
  </r>
  <r>
    <x v="1"/>
    <d v="2023-03-17T00:00:00"/>
    <s v="Day 2"/>
    <x v="49"/>
    <x v="33"/>
    <x v="42"/>
    <x v="11"/>
    <x v="8"/>
    <x v="0"/>
    <x v="7"/>
    <n v="130"/>
    <n v="9.3000000000000007"/>
    <n v="9.3000000000000007"/>
  </r>
  <r>
    <x v="1"/>
    <d v="2023-03-17T00:00:00"/>
    <s v="Day 2"/>
    <x v="49"/>
    <x v="33"/>
    <x v="42"/>
    <x v="11"/>
    <x v="8"/>
    <x v="0"/>
    <x v="7"/>
    <n v="126"/>
    <n v="8.3000000000000007"/>
    <n v="8.3000000000000007"/>
  </r>
  <r>
    <x v="1"/>
    <d v="2023-03-17T00:00:00"/>
    <s v="Day 2"/>
    <x v="49"/>
    <x v="33"/>
    <x v="42"/>
    <x v="11"/>
    <x v="8"/>
    <x v="0"/>
    <x v="4"/>
    <n v="152"/>
    <n v="18.2"/>
    <n v="18.2"/>
  </r>
  <r>
    <x v="1"/>
    <d v="2023-03-17T00:00:00"/>
    <s v="Day 2"/>
    <x v="47"/>
    <x v="44"/>
    <x v="40"/>
    <x v="3"/>
    <x v="8"/>
    <x v="0"/>
    <x v="7"/>
    <n v="127"/>
    <n v="8.5"/>
    <n v="8.5"/>
  </r>
  <r>
    <x v="1"/>
    <d v="2023-03-17T00:00:00"/>
    <s v="Day 2"/>
    <x v="47"/>
    <x v="44"/>
    <x v="40"/>
    <x v="3"/>
    <x v="8"/>
    <x v="0"/>
    <x v="4"/>
    <n v="162"/>
    <n v="22.7"/>
    <n v="22.7"/>
  </r>
  <r>
    <x v="1"/>
    <d v="2023-03-17T00:00:00"/>
    <s v="Day 2"/>
    <x v="47"/>
    <x v="44"/>
    <x v="40"/>
    <x v="3"/>
    <x v="8"/>
    <x v="0"/>
    <x v="2"/>
    <n v="178"/>
    <n v="78.2"/>
    <n v="78.2"/>
  </r>
  <r>
    <x v="1"/>
    <d v="2023-03-17T00:00:00"/>
    <s v="Day 2"/>
    <x v="48"/>
    <x v="45"/>
    <x v="41"/>
    <x v="10"/>
    <x v="8"/>
    <x v="0"/>
    <x v="7"/>
    <n v="156"/>
    <n v="17.5"/>
    <n v="17.5"/>
  </r>
  <r>
    <x v="1"/>
    <d v="2023-03-17T00:00:00"/>
    <s v="Day 2"/>
    <x v="48"/>
    <x v="45"/>
    <x v="41"/>
    <x v="10"/>
    <x v="8"/>
    <x v="0"/>
    <x v="4"/>
    <n v="169"/>
    <n v="26.2"/>
    <n v="26.2"/>
  </r>
  <r>
    <x v="1"/>
    <d v="2023-03-17T00:00:00"/>
    <s v="Day 2"/>
    <x v="48"/>
    <x v="45"/>
    <x v="41"/>
    <x v="10"/>
    <x v="8"/>
    <x v="0"/>
    <x v="4"/>
    <n v="167"/>
    <n v="25.2"/>
    <n v="25.2"/>
  </r>
  <r>
    <x v="1"/>
    <d v="2023-03-17T00:00:00"/>
    <s v="Day 2"/>
    <x v="48"/>
    <x v="45"/>
    <x v="41"/>
    <x v="10"/>
    <x v="8"/>
    <x v="0"/>
    <x v="4"/>
    <n v="124"/>
    <n v="9.1"/>
    <n v="9.1"/>
  </r>
  <r>
    <x v="1"/>
    <d v="2023-03-17T00:00:00"/>
    <s v="Day 2"/>
    <x v="45"/>
    <x v="43"/>
    <x v="38"/>
    <x v="11"/>
    <x v="8"/>
    <x v="0"/>
    <x v="7"/>
    <n v="138"/>
    <n v="11.4"/>
    <n v="11.4"/>
  </r>
  <r>
    <x v="1"/>
    <d v="2023-03-17T00:00:00"/>
    <s v="Day 2"/>
    <x v="45"/>
    <x v="43"/>
    <x v="38"/>
    <x v="11"/>
    <x v="8"/>
    <x v="0"/>
    <x v="7"/>
    <n v="149"/>
    <n v="14.9"/>
    <n v="14.9"/>
  </r>
  <r>
    <x v="1"/>
    <d v="2023-03-17T00:00:00"/>
    <s v="Day 2"/>
    <x v="45"/>
    <x v="43"/>
    <x v="38"/>
    <x v="11"/>
    <x v="8"/>
    <x v="0"/>
    <x v="4"/>
    <n v="150"/>
    <n v="17.399999999999999"/>
    <n v="17.399999999999999"/>
  </r>
  <r>
    <x v="1"/>
    <d v="2023-03-17T00:00:00"/>
    <s v="Day 2"/>
    <x v="45"/>
    <x v="43"/>
    <x v="38"/>
    <x v="11"/>
    <x v="8"/>
    <x v="0"/>
    <x v="4"/>
    <n v="170"/>
    <n v="26.7"/>
    <n v="26.7"/>
  </r>
  <r>
    <x v="1"/>
    <d v="2023-03-17T00:00:00"/>
    <s v="Day 2"/>
    <x v="45"/>
    <x v="43"/>
    <x v="38"/>
    <x v="11"/>
    <x v="8"/>
    <x v="0"/>
    <x v="4"/>
    <n v="167"/>
    <n v="25.2"/>
    <n v="25.2"/>
  </r>
  <r>
    <x v="1"/>
    <d v="2023-03-17T00:00:00"/>
    <s v="Day 2"/>
    <x v="50"/>
    <x v="23"/>
    <x v="43"/>
    <x v="5"/>
    <x v="8"/>
    <x v="0"/>
    <x v="1"/>
    <n v="88"/>
    <n v="2.5"/>
    <n v="2.5"/>
  </r>
  <r>
    <x v="1"/>
    <d v="2023-03-17T00:00:00"/>
    <s v="Day 2"/>
    <x v="50"/>
    <x v="23"/>
    <x v="43"/>
    <x v="5"/>
    <x v="8"/>
    <x v="0"/>
    <x v="4"/>
    <n v="144"/>
    <n v="15.1"/>
    <n v="15.1"/>
  </r>
  <r>
    <x v="1"/>
    <d v="2023-03-17T00:00:00"/>
    <s v="Day 2"/>
    <x v="52"/>
    <x v="47"/>
    <x v="45"/>
    <x v="10"/>
    <x v="8"/>
    <x v="0"/>
    <x v="4"/>
    <n v="138"/>
    <n v="13.1"/>
    <n v="13.1"/>
  </r>
  <r>
    <x v="1"/>
    <d v="2023-03-17T00:00:00"/>
    <s v="Day 2"/>
    <x v="52"/>
    <x v="47"/>
    <x v="45"/>
    <x v="10"/>
    <x v="8"/>
    <x v="0"/>
    <x v="4"/>
    <n v="73"/>
    <n v="1.4"/>
    <n v="1.4"/>
  </r>
  <r>
    <x v="1"/>
    <d v="2023-03-17T00:00:00"/>
    <s v="Day 2"/>
    <x v="52"/>
    <x v="47"/>
    <x v="45"/>
    <x v="10"/>
    <x v="8"/>
    <x v="0"/>
    <x v="4"/>
    <n v="98"/>
    <n v="4"/>
    <n v="4"/>
  </r>
  <r>
    <x v="1"/>
    <d v="2023-03-17T00:00:00"/>
    <s v="Day 2"/>
    <x v="52"/>
    <x v="47"/>
    <x v="45"/>
    <x v="10"/>
    <x v="8"/>
    <x v="0"/>
    <x v="4"/>
    <n v="150"/>
    <n v="17.399999999999999"/>
    <n v="17.399999999999999"/>
  </r>
  <r>
    <x v="1"/>
    <d v="2023-03-17T00:00:00"/>
    <s v="Day 2"/>
    <x v="52"/>
    <x v="47"/>
    <x v="45"/>
    <x v="10"/>
    <x v="8"/>
    <x v="0"/>
    <x v="4"/>
    <n v="155"/>
    <n v="19.5"/>
    <n v="19.5"/>
  </r>
  <r>
    <x v="1"/>
    <d v="2023-03-17T00:00:00"/>
    <s v="Day 2"/>
    <x v="51"/>
    <x v="46"/>
    <x v="44"/>
    <x v="5"/>
    <x v="8"/>
    <x v="0"/>
    <x v="4"/>
    <n v="138"/>
    <n v="13.1"/>
    <n v="13.1"/>
  </r>
  <r>
    <x v="1"/>
    <d v="2023-03-17T00:00:00"/>
    <s v="Day 2"/>
    <x v="51"/>
    <x v="46"/>
    <x v="44"/>
    <x v="5"/>
    <x v="8"/>
    <x v="0"/>
    <x v="4"/>
    <n v="167"/>
    <n v="25.2"/>
    <n v="25.2"/>
  </r>
  <r>
    <x v="1"/>
    <d v="2023-03-17T00:00:00"/>
    <s v="Day 2"/>
    <x v="128"/>
    <x v="116"/>
    <x v="97"/>
    <x v="5"/>
    <x v="15"/>
    <x v="0"/>
    <x v="4"/>
    <n v="69"/>
    <n v="1.2"/>
    <n v="1.2"/>
  </r>
  <r>
    <x v="1"/>
    <d v="2023-03-17T00:00:00"/>
    <s v="Day 2"/>
    <x v="128"/>
    <x v="116"/>
    <x v="97"/>
    <x v="5"/>
    <x v="15"/>
    <x v="0"/>
    <x v="4"/>
    <n v="130"/>
    <n v="10.7"/>
    <n v="10.7"/>
  </r>
  <r>
    <x v="1"/>
    <d v="2023-03-17T00:00:00"/>
    <s v="Day 2"/>
    <x v="128"/>
    <x v="116"/>
    <x v="97"/>
    <x v="5"/>
    <x v="15"/>
    <x v="0"/>
    <x v="4"/>
    <n v="141"/>
    <n v="14.1"/>
    <n v="14.1"/>
  </r>
  <r>
    <x v="1"/>
    <d v="2023-03-17T00:00:00"/>
    <s v="Day 2"/>
    <x v="128"/>
    <x v="116"/>
    <x v="97"/>
    <x v="5"/>
    <x v="15"/>
    <x v="0"/>
    <x v="4"/>
    <n v="116"/>
    <n v="7.2"/>
    <n v="7.2"/>
  </r>
  <r>
    <x v="1"/>
    <d v="2023-03-17T00:00:00"/>
    <s v="Day 2"/>
    <x v="128"/>
    <x v="116"/>
    <x v="97"/>
    <x v="5"/>
    <x v="15"/>
    <x v="0"/>
    <x v="1"/>
    <n v="81"/>
    <n v="1.9"/>
    <n v="1.9"/>
  </r>
  <r>
    <x v="1"/>
    <d v="2023-03-17T00:00:00"/>
    <s v="Day 2"/>
    <x v="128"/>
    <x v="116"/>
    <x v="97"/>
    <x v="5"/>
    <x v="15"/>
    <x v="0"/>
    <x v="7"/>
    <n v="130"/>
    <n v="9.3000000000000007"/>
    <n v="9.3000000000000007"/>
  </r>
  <r>
    <x v="1"/>
    <d v="2023-03-17T00:00:00"/>
    <s v="Day 2"/>
    <x v="128"/>
    <x v="116"/>
    <x v="97"/>
    <x v="5"/>
    <x v="15"/>
    <x v="0"/>
    <x v="2"/>
    <n v="170"/>
    <n v="67.7"/>
    <n v="67.7"/>
  </r>
  <r>
    <x v="1"/>
    <d v="2023-03-17T00:00:00"/>
    <s v="Day 2"/>
    <x v="125"/>
    <x v="113"/>
    <x v="98"/>
    <x v="5"/>
    <x v="2"/>
    <x v="0"/>
    <x v="4"/>
    <n v="144"/>
    <n v="15.1"/>
    <n v="15.1"/>
  </r>
  <r>
    <x v="1"/>
    <d v="2023-03-17T00:00:00"/>
    <s v="Day 2"/>
    <x v="125"/>
    <x v="113"/>
    <x v="98"/>
    <x v="5"/>
    <x v="2"/>
    <x v="0"/>
    <x v="4"/>
    <n v="159"/>
    <n v="21.3"/>
    <n v="21.3"/>
  </r>
  <r>
    <x v="1"/>
    <d v="2023-03-17T00:00:00"/>
    <s v="Day 2"/>
    <x v="125"/>
    <x v="113"/>
    <x v="98"/>
    <x v="5"/>
    <x v="2"/>
    <x v="0"/>
    <x v="4"/>
    <n v="156"/>
    <n v="19.899999999999999"/>
    <n v="19.899999999999999"/>
  </r>
  <r>
    <x v="1"/>
    <d v="2023-03-17T00:00:00"/>
    <s v="Day 2"/>
    <x v="125"/>
    <x v="113"/>
    <x v="98"/>
    <x v="5"/>
    <x v="2"/>
    <x v="0"/>
    <x v="7"/>
    <n v="156"/>
    <n v="17.5"/>
    <n v="17.5"/>
  </r>
  <r>
    <x v="1"/>
    <d v="2023-03-17T00:00:00"/>
    <s v="Day 2"/>
    <x v="125"/>
    <x v="113"/>
    <x v="98"/>
    <x v="5"/>
    <x v="2"/>
    <x v="0"/>
    <x v="7"/>
    <n v="138"/>
    <n v="11.4"/>
    <n v="11.4"/>
  </r>
  <r>
    <x v="1"/>
    <d v="2023-03-17T00:00:00"/>
    <s v="Day 2"/>
    <x v="125"/>
    <x v="113"/>
    <x v="98"/>
    <x v="5"/>
    <x v="2"/>
    <x v="0"/>
    <x v="7"/>
    <n v="129"/>
    <n v="9"/>
    <n v="9"/>
  </r>
  <r>
    <x v="1"/>
    <d v="2023-03-17T00:00:00"/>
    <s v="Day 2"/>
    <x v="126"/>
    <x v="114"/>
    <x v="99"/>
    <x v="5"/>
    <x v="15"/>
    <x v="0"/>
    <x v="4"/>
    <n v="143"/>
    <n v="14.8"/>
    <n v="14.8"/>
  </r>
  <r>
    <x v="1"/>
    <d v="2023-03-17T00:00:00"/>
    <s v="Day 2"/>
    <x v="126"/>
    <x v="114"/>
    <x v="99"/>
    <x v="5"/>
    <x v="15"/>
    <x v="0"/>
    <x v="7"/>
    <n v="154"/>
    <n v="16.8"/>
    <n v="16.8"/>
  </r>
  <r>
    <x v="1"/>
    <d v="2023-03-17T00:00:00"/>
    <s v="Day 2"/>
    <x v="122"/>
    <x v="111"/>
    <x v="64"/>
    <x v="5"/>
    <x v="15"/>
    <x v="0"/>
    <x v="4"/>
    <n v="166"/>
    <n v="24.6"/>
    <n v="24.6"/>
  </r>
  <r>
    <x v="1"/>
    <d v="2023-03-17T00:00:00"/>
    <s v="Day 2"/>
    <x v="122"/>
    <x v="111"/>
    <x v="64"/>
    <x v="5"/>
    <x v="15"/>
    <x v="0"/>
    <x v="4"/>
    <n v="115"/>
    <n v="7"/>
    <n v="7"/>
  </r>
  <r>
    <x v="1"/>
    <d v="2023-03-17T00:00:00"/>
    <s v="Day 2"/>
    <x v="122"/>
    <x v="111"/>
    <x v="64"/>
    <x v="5"/>
    <x v="15"/>
    <x v="0"/>
    <x v="4"/>
    <n v="164"/>
    <n v="23.6"/>
    <n v="23.6"/>
  </r>
  <r>
    <x v="1"/>
    <d v="2023-03-17T00:00:00"/>
    <s v="Day 2"/>
    <x v="122"/>
    <x v="111"/>
    <x v="64"/>
    <x v="5"/>
    <x v="15"/>
    <x v="0"/>
    <x v="1"/>
    <n v="80"/>
    <n v="1.8"/>
    <n v="1.8"/>
  </r>
  <r>
    <x v="1"/>
    <d v="2023-03-17T00:00:00"/>
    <s v="Day 2"/>
    <x v="122"/>
    <x v="111"/>
    <x v="64"/>
    <x v="5"/>
    <x v="15"/>
    <x v="0"/>
    <x v="7"/>
    <n v="140"/>
    <n v="12"/>
    <n v="12"/>
  </r>
  <r>
    <x v="1"/>
    <d v="2023-03-17T00:00:00"/>
    <s v="Day 2"/>
    <x v="122"/>
    <x v="111"/>
    <x v="64"/>
    <x v="5"/>
    <x v="15"/>
    <x v="0"/>
    <x v="7"/>
    <n v="151"/>
    <n v="15.6"/>
    <n v="15.6"/>
  </r>
  <r>
    <x v="1"/>
    <d v="2023-03-17T00:00:00"/>
    <s v="Day 2"/>
    <x v="122"/>
    <x v="111"/>
    <x v="64"/>
    <x v="5"/>
    <x v="15"/>
    <x v="0"/>
    <x v="7"/>
    <n v="158"/>
    <n v="18.3"/>
    <n v="18.3"/>
  </r>
  <r>
    <x v="1"/>
    <d v="2023-03-17T00:00:00"/>
    <s v="Day 2"/>
    <x v="127"/>
    <x v="115"/>
    <x v="99"/>
    <x v="5"/>
    <x v="15"/>
    <x v="0"/>
    <x v="1"/>
    <n v="88"/>
    <n v="2.5"/>
    <n v="2.5"/>
  </r>
  <r>
    <x v="1"/>
    <d v="2023-03-17T00:00:00"/>
    <s v="Day 2"/>
    <x v="127"/>
    <x v="115"/>
    <x v="99"/>
    <x v="5"/>
    <x v="15"/>
    <x v="0"/>
    <x v="1"/>
    <n v="85"/>
    <n v="2.2000000000000002"/>
    <n v="2.2000000000000002"/>
  </r>
  <r>
    <x v="1"/>
    <d v="2023-03-17T00:00:00"/>
    <s v="Day 2"/>
    <x v="127"/>
    <x v="115"/>
    <x v="99"/>
    <x v="5"/>
    <x v="15"/>
    <x v="0"/>
    <x v="4"/>
    <n v="150"/>
    <n v="17.399999999999999"/>
    <n v="17.399999999999999"/>
  </r>
  <r>
    <x v="1"/>
    <d v="2023-03-17T00:00:00"/>
    <s v="Day 2"/>
    <x v="124"/>
    <x v="23"/>
    <x v="97"/>
    <x v="4"/>
    <x v="15"/>
    <x v="0"/>
    <x v="4"/>
    <n v="162"/>
    <n v="22.7"/>
    <n v="22.7"/>
  </r>
  <r>
    <x v="1"/>
    <d v="2023-03-17T00:00:00"/>
    <s v="Day 2"/>
    <x v="123"/>
    <x v="112"/>
    <x v="97"/>
    <x v="10"/>
    <x v="15"/>
    <x v="0"/>
    <x v="4"/>
    <n v="131"/>
    <n v="10.9"/>
    <n v="10.9"/>
  </r>
  <r>
    <x v="1"/>
    <d v="2023-03-17T00:00:00"/>
    <s v="Day 2"/>
    <x v="123"/>
    <x v="112"/>
    <x v="97"/>
    <x v="10"/>
    <x v="15"/>
    <x v="0"/>
    <x v="4"/>
    <n v="156"/>
    <n v="19.899999999999999"/>
    <n v="19.899999999999999"/>
  </r>
  <r>
    <x v="1"/>
    <d v="2023-03-17T00:00:00"/>
    <s v="Day 2"/>
    <x v="19"/>
    <x v="19"/>
    <x v="17"/>
    <x v="5"/>
    <x v="4"/>
    <x v="0"/>
    <x v="7"/>
    <n v="127"/>
    <n v="8.5"/>
    <n v="8.5"/>
  </r>
  <r>
    <x v="1"/>
    <d v="2023-03-17T00:00:00"/>
    <s v="Day 2"/>
    <x v="19"/>
    <x v="19"/>
    <x v="17"/>
    <x v="5"/>
    <x v="4"/>
    <x v="0"/>
    <x v="4"/>
    <n v="139"/>
    <n v="13.4"/>
    <n v="13.4"/>
  </r>
  <r>
    <x v="1"/>
    <d v="2023-03-17T00:00:00"/>
    <s v="Day 2"/>
    <x v="14"/>
    <x v="14"/>
    <x v="12"/>
    <x v="6"/>
    <x v="4"/>
    <x v="0"/>
    <x v="7"/>
    <n v="74"/>
    <n v="1.3"/>
    <n v="1.3"/>
  </r>
  <r>
    <x v="1"/>
    <d v="2023-03-17T00:00:00"/>
    <s v="Day 2"/>
    <x v="10"/>
    <x v="10"/>
    <x v="9"/>
    <x v="5"/>
    <x v="3"/>
    <x v="0"/>
    <x v="4"/>
    <n v="148"/>
    <n v="16.600000000000001"/>
    <n v="16.600000000000001"/>
  </r>
  <r>
    <x v="1"/>
    <d v="2023-03-17T00:00:00"/>
    <s v="Day 2"/>
    <x v="11"/>
    <x v="11"/>
    <x v="10"/>
    <x v="1"/>
    <x v="3"/>
    <x v="0"/>
    <x v="4"/>
    <n v="165"/>
    <n v="24.1"/>
    <n v="24.1"/>
  </r>
  <r>
    <x v="1"/>
    <d v="2023-03-17T00:00:00"/>
    <s v="Day 2"/>
    <x v="11"/>
    <x v="11"/>
    <x v="10"/>
    <x v="1"/>
    <x v="3"/>
    <x v="0"/>
    <x v="4"/>
    <n v="169"/>
    <n v="26.2"/>
    <n v="26.2"/>
  </r>
  <r>
    <x v="1"/>
    <d v="2023-03-17T00:00:00"/>
    <s v="Day 2"/>
    <x v="11"/>
    <x v="11"/>
    <x v="10"/>
    <x v="1"/>
    <x v="3"/>
    <x v="0"/>
    <x v="1"/>
    <n v="86"/>
    <n v="2.2999999999999998"/>
    <n v="2.2999999999999998"/>
  </r>
  <r>
    <x v="1"/>
    <d v="2023-03-17T00:00:00"/>
    <s v="Day 2"/>
    <x v="9"/>
    <x v="9"/>
    <x v="8"/>
    <x v="5"/>
    <x v="4"/>
    <x v="0"/>
    <x v="4"/>
    <n v="160"/>
    <n v="21.7"/>
    <n v="21.7"/>
  </r>
  <r>
    <x v="1"/>
    <d v="2023-03-17T00:00:00"/>
    <s v="Day 2"/>
    <x v="21"/>
    <x v="21"/>
    <x v="19"/>
    <x v="5"/>
    <x v="3"/>
    <x v="0"/>
    <x v="4"/>
    <n v="97"/>
    <n v="3.9"/>
    <n v="3.9"/>
  </r>
  <r>
    <x v="1"/>
    <d v="2023-03-17T00:00:00"/>
    <s v="Day 2"/>
    <x v="21"/>
    <x v="21"/>
    <x v="19"/>
    <x v="5"/>
    <x v="3"/>
    <x v="0"/>
    <x v="4"/>
    <n v="162"/>
    <n v="22.7"/>
    <n v="22.7"/>
  </r>
  <r>
    <x v="1"/>
    <d v="2023-03-17T00:00:00"/>
    <s v="Day 2"/>
    <x v="21"/>
    <x v="21"/>
    <x v="19"/>
    <x v="5"/>
    <x v="3"/>
    <x v="0"/>
    <x v="4"/>
    <n v="161"/>
    <n v="22.2"/>
    <n v="22.2"/>
  </r>
  <r>
    <x v="1"/>
    <d v="2023-03-17T00:00:00"/>
    <s v="Day 2"/>
    <x v="21"/>
    <x v="21"/>
    <x v="19"/>
    <x v="5"/>
    <x v="3"/>
    <x v="0"/>
    <x v="4"/>
    <n v="151"/>
    <n v="17.8"/>
    <n v="17.8"/>
  </r>
  <r>
    <x v="1"/>
    <d v="2023-03-17T00:00:00"/>
    <s v="Day 2"/>
    <x v="13"/>
    <x v="13"/>
    <x v="10"/>
    <x v="0"/>
    <x v="3"/>
    <x v="0"/>
    <x v="4"/>
    <n v="97"/>
    <n v="3.9"/>
    <n v="3.9"/>
  </r>
  <r>
    <x v="1"/>
    <d v="2023-03-17T00:00:00"/>
    <s v="Day 2"/>
    <x v="13"/>
    <x v="13"/>
    <x v="10"/>
    <x v="0"/>
    <x v="3"/>
    <x v="0"/>
    <x v="1"/>
    <n v="85"/>
    <n v="2.2000000000000002"/>
    <n v="2.2000000000000002"/>
  </r>
  <r>
    <x v="1"/>
    <d v="2023-03-17T00:00:00"/>
    <s v="Day 2"/>
    <x v="12"/>
    <x v="12"/>
    <x v="11"/>
    <x v="6"/>
    <x v="3"/>
    <x v="0"/>
    <x v="4"/>
    <n v="114"/>
    <n v="6.8"/>
    <n v="6.8"/>
  </r>
  <r>
    <x v="1"/>
    <d v="2023-03-17T00:00:00"/>
    <s v="Day 2"/>
    <x v="12"/>
    <x v="12"/>
    <x v="11"/>
    <x v="6"/>
    <x v="3"/>
    <x v="0"/>
    <x v="1"/>
    <n v="80"/>
    <n v="1.8"/>
    <n v="1.8"/>
  </r>
  <r>
    <x v="1"/>
    <d v="2023-03-17T00:00:00"/>
    <s v="Day 2"/>
    <x v="17"/>
    <x v="17"/>
    <x v="15"/>
    <x v="4"/>
    <x v="3"/>
    <x v="0"/>
    <x v="4"/>
    <n v="153"/>
    <n v="18.600000000000001"/>
    <n v="18.600000000000001"/>
  </r>
  <r>
    <x v="1"/>
    <d v="2023-03-17T00:00:00"/>
    <s v="Day 2"/>
    <x v="16"/>
    <x v="16"/>
    <x v="14"/>
    <x v="5"/>
    <x v="4"/>
    <x v="0"/>
    <x v="1"/>
    <n v="72"/>
    <n v="1.3"/>
    <n v="1.3"/>
  </r>
  <r>
    <x v="1"/>
    <d v="2023-03-17T00:00:00"/>
    <s v="Day 2"/>
    <x v="16"/>
    <x v="16"/>
    <x v="14"/>
    <x v="5"/>
    <x v="4"/>
    <x v="0"/>
    <x v="10"/>
    <n v="57"/>
    <n v="8.1999999999999993"/>
    <n v="8.1999999999999993"/>
  </r>
  <r>
    <x v="1"/>
    <d v="2023-03-17T00:00:00"/>
    <s v="Day 2"/>
    <x v="22"/>
    <x v="22"/>
    <x v="20"/>
    <x v="7"/>
    <x v="3"/>
    <x v="0"/>
    <x v="5"/>
    <m/>
    <s v=""/>
    <s v=""/>
  </r>
  <r>
    <x v="1"/>
    <d v="2023-03-17T00:00:00"/>
    <s v="Day 2"/>
    <x v="18"/>
    <x v="18"/>
    <x v="16"/>
    <x v="5"/>
    <x v="3"/>
    <x v="0"/>
    <x v="5"/>
    <m/>
    <s v=""/>
    <s v=""/>
  </r>
  <r>
    <x v="1"/>
    <d v="2023-03-17T00:00:00"/>
    <s v="Day 2"/>
    <x v="8"/>
    <x v="8"/>
    <x v="7"/>
    <x v="5"/>
    <x v="3"/>
    <x v="0"/>
    <x v="5"/>
    <m/>
    <s v=""/>
    <s v=""/>
  </r>
  <r>
    <x v="1"/>
    <d v="2023-03-17T00:00:00"/>
    <s v="Day 2"/>
    <x v="20"/>
    <x v="20"/>
    <x v="18"/>
    <x v="4"/>
    <x v="4"/>
    <x v="0"/>
    <x v="5"/>
    <m/>
    <s v=""/>
    <s v=""/>
  </r>
  <r>
    <x v="1"/>
    <d v="2023-03-17T00:00:00"/>
    <s v="Day 2"/>
    <x v="26"/>
    <x v="26"/>
    <x v="24"/>
    <x v="5"/>
    <x v="5"/>
    <x v="0"/>
    <x v="7"/>
    <n v="120"/>
    <n v="7"/>
    <n v="7"/>
  </r>
  <r>
    <x v="1"/>
    <d v="2023-03-17T00:00:00"/>
    <s v="Day 2"/>
    <x v="26"/>
    <x v="26"/>
    <x v="24"/>
    <x v="5"/>
    <x v="5"/>
    <x v="0"/>
    <x v="4"/>
    <n v="154"/>
    <n v="19.100000000000001"/>
    <n v="19.100000000000001"/>
  </r>
  <r>
    <x v="1"/>
    <d v="2023-03-17T00:00:00"/>
    <s v="Day 2"/>
    <x v="26"/>
    <x v="26"/>
    <x v="24"/>
    <x v="5"/>
    <x v="5"/>
    <x v="0"/>
    <x v="4"/>
    <n v="152"/>
    <n v="18.2"/>
    <n v="18.2"/>
  </r>
  <r>
    <x v="1"/>
    <d v="2023-03-17T00:00:00"/>
    <s v="Day 2"/>
    <x v="27"/>
    <x v="27"/>
    <x v="25"/>
    <x v="8"/>
    <x v="7"/>
    <x v="0"/>
    <x v="1"/>
    <n v="83"/>
    <n v="2.1"/>
    <n v="2.1"/>
  </r>
  <r>
    <x v="1"/>
    <d v="2023-03-17T00:00:00"/>
    <s v="Day 2"/>
    <x v="27"/>
    <x v="27"/>
    <x v="25"/>
    <x v="8"/>
    <x v="7"/>
    <x v="0"/>
    <x v="1"/>
    <n v="73"/>
    <n v="1.4"/>
    <n v="1.4"/>
  </r>
  <r>
    <x v="1"/>
    <d v="2023-03-17T00:00:00"/>
    <s v="Day 2"/>
    <x v="27"/>
    <x v="27"/>
    <x v="25"/>
    <x v="8"/>
    <x v="7"/>
    <x v="0"/>
    <x v="7"/>
    <n v="94"/>
    <n v="3"/>
    <n v="3"/>
  </r>
  <r>
    <x v="1"/>
    <d v="2023-03-17T00:00:00"/>
    <s v="Day 2"/>
    <x v="25"/>
    <x v="25"/>
    <x v="23"/>
    <x v="5"/>
    <x v="6"/>
    <x v="0"/>
    <x v="7"/>
    <n v="137"/>
    <n v="11.1"/>
    <n v="11.1"/>
  </r>
  <r>
    <x v="1"/>
    <d v="2023-03-17T00:00:00"/>
    <s v="Day 2"/>
    <x v="25"/>
    <x v="25"/>
    <x v="23"/>
    <x v="5"/>
    <x v="6"/>
    <x v="0"/>
    <x v="4"/>
    <n v="160"/>
    <n v="21.7"/>
    <n v="21.7"/>
  </r>
  <r>
    <x v="1"/>
    <d v="2023-03-17T00:00:00"/>
    <s v="Day 2"/>
    <x v="30"/>
    <x v="30"/>
    <x v="27"/>
    <x v="4"/>
    <x v="5"/>
    <x v="0"/>
    <x v="7"/>
    <n v="130"/>
    <n v="9.3000000000000007"/>
    <n v="9.3000000000000007"/>
  </r>
  <r>
    <x v="1"/>
    <d v="2023-03-17T00:00:00"/>
    <s v="Day 2"/>
    <x v="30"/>
    <x v="30"/>
    <x v="27"/>
    <x v="4"/>
    <x v="5"/>
    <x v="0"/>
    <x v="4"/>
    <n v="156"/>
    <n v="19.899999999999999"/>
    <n v="19.899999999999999"/>
  </r>
  <r>
    <x v="1"/>
    <d v="2023-03-17T00:00:00"/>
    <s v="Day 2"/>
    <x v="30"/>
    <x v="30"/>
    <x v="27"/>
    <x v="4"/>
    <x v="5"/>
    <x v="0"/>
    <x v="4"/>
    <n v="125"/>
    <n v="9.3000000000000007"/>
    <n v="9.3000000000000007"/>
  </r>
  <r>
    <x v="1"/>
    <d v="2023-03-17T00:00:00"/>
    <s v="Day 2"/>
    <x v="23"/>
    <x v="23"/>
    <x v="21"/>
    <x v="3"/>
    <x v="5"/>
    <x v="0"/>
    <x v="4"/>
    <n v="109"/>
    <n v="5.8"/>
    <n v="5.8"/>
  </r>
  <r>
    <x v="1"/>
    <d v="2023-03-17T00:00:00"/>
    <s v="Day 2"/>
    <x v="23"/>
    <x v="23"/>
    <x v="21"/>
    <x v="3"/>
    <x v="5"/>
    <x v="0"/>
    <x v="7"/>
    <n v="104"/>
    <n v="4.2"/>
    <n v="4.2"/>
  </r>
  <r>
    <x v="1"/>
    <d v="2023-03-17T00:00:00"/>
    <s v="Day 2"/>
    <x v="23"/>
    <x v="23"/>
    <x v="21"/>
    <x v="3"/>
    <x v="5"/>
    <x v="0"/>
    <x v="7"/>
    <n v="118"/>
    <n v="6.6"/>
    <n v="6.6"/>
  </r>
  <r>
    <x v="1"/>
    <d v="2023-03-17T00:00:00"/>
    <s v="Day 2"/>
    <x v="23"/>
    <x v="23"/>
    <x v="21"/>
    <x v="3"/>
    <x v="5"/>
    <x v="0"/>
    <x v="1"/>
    <n v="103"/>
    <n v="4.0999999999999996"/>
    <n v="4.0999999999999996"/>
  </r>
  <r>
    <x v="1"/>
    <d v="2023-03-17T00:00:00"/>
    <s v="Day 2"/>
    <x v="23"/>
    <x v="23"/>
    <x v="21"/>
    <x v="3"/>
    <x v="5"/>
    <x v="0"/>
    <x v="2"/>
    <n v="146"/>
    <n v="42"/>
    <n v="42"/>
  </r>
  <r>
    <x v="1"/>
    <d v="2023-03-17T00:00:00"/>
    <s v="Day 2"/>
    <x v="31"/>
    <x v="31"/>
    <x v="28"/>
    <x v="3"/>
    <x v="5"/>
    <x v="0"/>
    <x v="2"/>
    <n v="170"/>
    <n v="67.7"/>
    <n v="67.7"/>
  </r>
  <r>
    <x v="1"/>
    <d v="2023-03-17T00:00:00"/>
    <s v="Day 2"/>
    <x v="31"/>
    <x v="31"/>
    <x v="28"/>
    <x v="3"/>
    <x v="5"/>
    <x v="0"/>
    <x v="4"/>
    <n v="156"/>
    <n v="19.899999999999999"/>
    <n v="19.899999999999999"/>
  </r>
  <r>
    <x v="1"/>
    <d v="2023-03-17T00:00:00"/>
    <s v="Day 2"/>
    <x v="28"/>
    <x v="28"/>
    <x v="26"/>
    <x v="9"/>
    <x v="5"/>
    <x v="0"/>
    <x v="4"/>
    <n v="105"/>
    <n v="5.0999999999999996"/>
    <n v="5.0999999999999996"/>
  </r>
  <r>
    <x v="1"/>
    <d v="2023-03-17T00:00:00"/>
    <s v="Day 2"/>
    <x v="32"/>
    <x v="32"/>
    <x v="29"/>
    <x v="0"/>
    <x v="5"/>
    <x v="0"/>
    <x v="9"/>
    <n v="41"/>
    <n v="1.1000000000000001"/>
    <n v="1.1000000000000001"/>
  </r>
  <r>
    <x v="1"/>
    <d v="2023-03-17T00:00:00"/>
    <s v="Day 2"/>
    <x v="32"/>
    <x v="32"/>
    <x v="29"/>
    <x v="0"/>
    <x v="5"/>
    <x v="0"/>
    <x v="1"/>
    <n v="78"/>
    <n v="1.7"/>
    <n v="1.7"/>
  </r>
  <r>
    <x v="1"/>
    <d v="2023-03-17T00:00:00"/>
    <s v="Day 2"/>
    <x v="32"/>
    <x v="32"/>
    <x v="29"/>
    <x v="0"/>
    <x v="5"/>
    <x v="0"/>
    <x v="4"/>
    <n v="120"/>
    <n v="8.1"/>
    <n v="8.1"/>
  </r>
  <r>
    <x v="1"/>
    <d v="2023-03-17T00:00:00"/>
    <s v="Day 2"/>
    <x v="24"/>
    <x v="24"/>
    <x v="22"/>
    <x v="4"/>
    <x v="5"/>
    <x v="0"/>
    <x v="1"/>
    <n v="89"/>
    <n v="2.6"/>
    <n v="2.6"/>
  </r>
  <r>
    <x v="1"/>
    <d v="2023-03-17T00:00:00"/>
    <s v="Day 2"/>
    <x v="24"/>
    <x v="24"/>
    <x v="22"/>
    <x v="4"/>
    <x v="5"/>
    <x v="0"/>
    <x v="4"/>
    <n v="156"/>
    <n v="19.899999999999999"/>
    <n v="19.899999999999999"/>
  </r>
  <r>
    <x v="1"/>
    <d v="2023-03-17T00:00:00"/>
    <s v="Day 2"/>
    <x v="24"/>
    <x v="24"/>
    <x v="22"/>
    <x v="4"/>
    <x v="5"/>
    <x v="0"/>
    <x v="4"/>
    <n v="93"/>
    <n v="3.4"/>
    <n v="3.4"/>
  </r>
  <r>
    <x v="1"/>
    <d v="2023-03-17T00:00:00"/>
    <s v="Day 2"/>
    <x v="24"/>
    <x v="24"/>
    <x v="22"/>
    <x v="4"/>
    <x v="5"/>
    <x v="0"/>
    <x v="4"/>
    <n v="156"/>
    <n v="19.899999999999999"/>
    <n v="19.899999999999999"/>
  </r>
  <r>
    <x v="1"/>
    <d v="2023-03-17T00:00:00"/>
    <s v="Day 2"/>
    <x v="64"/>
    <x v="59"/>
    <x v="17"/>
    <x v="5"/>
    <x v="11"/>
    <x v="0"/>
    <x v="1"/>
    <n v="81"/>
    <n v="1.9"/>
    <n v="1.9"/>
  </r>
  <r>
    <x v="1"/>
    <d v="2023-03-17T00:00:00"/>
    <s v="Day 2"/>
    <x v="64"/>
    <x v="59"/>
    <x v="17"/>
    <x v="5"/>
    <x v="11"/>
    <x v="0"/>
    <x v="1"/>
    <n v="87"/>
    <n v="2.4"/>
    <n v="2.4"/>
  </r>
  <r>
    <x v="1"/>
    <d v="2023-03-17T00:00:00"/>
    <s v="Day 2"/>
    <x v="64"/>
    <x v="59"/>
    <x v="17"/>
    <x v="5"/>
    <x v="11"/>
    <x v="0"/>
    <x v="4"/>
    <n v="104"/>
    <n v="5"/>
    <n v="5"/>
  </r>
  <r>
    <x v="1"/>
    <d v="2023-03-17T00:00:00"/>
    <s v="Day 2"/>
    <x v="64"/>
    <x v="59"/>
    <x v="17"/>
    <x v="5"/>
    <x v="11"/>
    <x v="0"/>
    <x v="4"/>
    <n v="150"/>
    <n v="17.399999999999999"/>
    <n v="17.399999999999999"/>
  </r>
  <r>
    <x v="1"/>
    <d v="2023-03-17T00:00:00"/>
    <s v="Day 2"/>
    <x v="64"/>
    <x v="59"/>
    <x v="17"/>
    <x v="5"/>
    <x v="11"/>
    <x v="0"/>
    <x v="7"/>
    <n v="135"/>
    <n v="10.6"/>
    <n v="10.6"/>
  </r>
  <r>
    <x v="1"/>
    <d v="2023-03-17T00:00:00"/>
    <s v="Day 2"/>
    <x v="64"/>
    <x v="59"/>
    <x v="17"/>
    <x v="5"/>
    <x v="11"/>
    <x v="0"/>
    <x v="7"/>
    <n v="74"/>
    <n v="1.3"/>
    <n v="1.3"/>
  </r>
  <r>
    <x v="1"/>
    <d v="2023-03-17T00:00:00"/>
    <s v="Day 2"/>
    <x v="69"/>
    <x v="64"/>
    <x v="54"/>
    <x v="5"/>
    <x v="11"/>
    <x v="0"/>
    <x v="4"/>
    <n v="160"/>
    <n v="21.7"/>
    <n v="21.7"/>
  </r>
  <r>
    <x v="1"/>
    <d v="2023-03-17T00:00:00"/>
    <s v="Day 2"/>
    <x v="69"/>
    <x v="64"/>
    <x v="54"/>
    <x v="5"/>
    <x v="11"/>
    <x v="0"/>
    <x v="7"/>
    <n v="137"/>
    <n v="11.1"/>
    <n v="11.1"/>
  </r>
  <r>
    <x v="1"/>
    <d v="2023-03-17T00:00:00"/>
    <s v="Day 2"/>
    <x v="70"/>
    <x v="65"/>
    <x v="55"/>
    <x v="4"/>
    <x v="11"/>
    <x v="0"/>
    <x v="4"/>
    <n v="99"/>
    <n v="4.2"/>
    <n v="4.2"/>
  </r>
  <r>
    <x v="1"/>
    <d v="2023-03-17T00:00:00"/>
    <s v="Day 2"/>
    <x v="63"/>
    <x v="58"/>
    <x v="52"/>
    <x v="7"/>
    <x v="10"/>
    <x v="1"/>
    <x v="5"/>
    <n v="50"/>
    <n v="1.3"/>
    <n v="1.3"/>
  </r>
  <r>
    <x v="1"/>
    <d v="2023-03-17T00:00:00"/>
    <s v="Day 2"/>
    <x v="63"/>
    <x v="58"/>
    <x v="52"/>
    <x v="7"/>
    <x v="10"/>
    <x v="0"/>
    <x v="1"/>
    <n v="73"/>
    <n v="1.4"/>
    <n v="1.4"/>
  </r>
  <r>
    <x v="1"/>
    <d v="2023-03-17T00:00:00"/>
    <s v="Day 2"/>
    <x v="65"/>
    <x v="60"/>
    <x v="53"/>
    <x v="4"/>
    <x v="11"/>
    <x v="0"/>
    <x v="4"/>
    <n v="99"/>
    <n v="4.2"/>
    <n v="4.2"/>
  </r>
  <r>
    <x v="1"/>
    <d v="2023-03-17T00:00:00"/>
    <s v="Day 2"/>
    <x v="66"/>
    <x v="61"/>
    <x v="3"/>
    <x v="4"/>
    <x v="11"/>
    <x v="0"/>
    <x v="4"/>
    <n v="149"/>
    <n v="17"/>
    <n v="17"/>
  </r>
  <r>
    <x v="1"/>
    <d v="2023-03-17T00:00:00"/>
    <s v="Day 2"/>
    <x v="67"/>
    <x v="62"/>
    <x v="53"/>
    <x v="4"/>
    <x v="11"/>
    <x v="0"/>
    <x v="4"/>
    <n v="126"/>
    <n v="9.6"/>
    <n v="9.6"/>
  </r>
  <r>
    <x v="1"/>
    <d v="2023-03-17T00:00:00"/>
    <s v="Day 2"/>
    <x v="67"/>
    <x v="62"/>
    <x v="53"/>
    <x v="4"/>
    <x v="11"/>
    <x v="0"/>
    <x v="4"/>
    <n v="153"/>
    <n v="18.600000000000001"/>
    <n v="18.600000000000001"/>
  </r>
  <r>
    <x v="1"/>
    <d v="2023-03-17T00:00:00"/>
    <s v="Day 2"/>
    <x v="67"/>
    <x v="62"/>
    <x v="53"/>
    <x v="4"/>
    <x v="11"/>
    <x v="0"/>
    <x v="4"/>
    <n v="145"/>
    <n v="15.5"/>
    <n v="15.5"/>
  </r>
  <r>
    <x v="1"/>
    <d v="2023-03-17T00:00:00"/>
    <s v="Day 2"/>
    <x v="67"/>
    <x v="62"/>
    <x v="53"/>
    <x v="4"/>
    <x v="11"/>
    <x v="0"/>
    <x v="4"/>
    <n v="158"/>
    <n v="20.8"/>
    <n v="20.8"/>
  </r>
  <r>
    <x v="1"/>
    <d v="2023-03-17T00:00:00"/>
    <s v="Day 2"/>
    <x v="68"/>
    <x v="63"/>
    <x v="28"/>
    <x v="5"/>
    <x v="11"/>
    <x v="0"/>
    <x v="5"/>
    <m/>
    <s v=""/>
    <s v=""/>
  </r>
  <r>
    <x v="1"/>
    <d v="2023-03-17T00:00:00"/>
    <s v="Day 2"/>
    <x v="74"/>
    <x v="69"/>
    <x v="59"/>
    <x v="5"/>
    <x v="12"/>
    <x v="0"/>
    <x v="7"/>
    <n v="138"/>
    <n v="11.4"/>
    <n v="11.4"/>
  </r>
  <r>
    <x v="1"/>
    <d v="2023-03-17T00:00:00"/>
    <s v="Day 2"/>
    <x v="74"/>
    <x v="69"/>
    <x v="59"/>
    <x v="5"/>
    <x v="12"/>
    <x v="0"/>
    <x v="7"/>
    <n v="157"/>
    <n v="17.899999999999999"/>
    <n v="17.899999999999999"/>
  </r>
  <r>
    <x v="1"/>
    <d v="2023-03-17T00:00:00"/>
    <s v="Day 2"/>
    <x v="74"/>
    <x v="69"/>
    <x v="59"/>
    <x v="5"/>
    <x v="12"/>
    <x v="0"/>
    <x v="7"/>
    <n v="150"/>
    <n v="15.3"/>
    <n v="15.3"/>
  </r>
  <r>
    <x v="1"/>
    <d v="2023-03-17T00:00:00"/>
    <s v="Day 2"/>
    <x v="74"/>
    <x v="69"/>
    <x v="59"/>
    <x v="5"/>
    <x v="12"/>
    <x v="0"/>
    <x v="7"/>
    <n v="133"/>
    <n v="10"/>
    <n v="10"/>
  </r>
  <r>
    <x v="1"/>
    <d v="2023-03-17T00:00:00"/>
    <s v="Day 2"/>
    <x v="74"/>
    <x v="69"/>
    <x v="59"/>
    <x v="5"/>
    <x v="12"/>
    <x v="0"/>
    <x v="1"/>
    <n v="88"/>
    <n v="2.5"/>
    <n v="2.5"/>
  </r>
  <r>
    <x v="1"/>
    <d v="2023-03-17T00:00:00"/>
    <s v="Day 2"/>
    <x v="74"/>
    <x v="69"/>
    <x v="59"/>
    <x v="5"/>
    <x v="12"/>
    <x v="0"/>
    <x v="1"/>
    <n v="95"/>
    <n v="3.2"/>
    <n v="3.2"/>
  </r>
  <r>
    <x v="1"/>
    <d v="2023-03-17T00:00:00"/>
    <s v="Day 2"/>
    <x v="74"/>
    <x v="69"/>
    <x v="59"/>
    <x v="5"/>
    <x v="12"/>
    <x v="0"/>
    <x v="4"/>
    <n v="159"/>
    <n v="21.3"/>
    <n v="21.3"/>
  </r>
  <r>
    <x v="1"/>
    <d v="2023-03-17T00:00:00"/>
    <s v="Day 2"/>
    <x v="74"/>
    <x v="69"/>
    <x v="59"/>
    <x v="5"/>
    <x v="12"/>
    <x v="0"/>
    <x v="4"/>
    <n v="153"/>
    <n v="18.600000000000001"/>
    <n v="18.600000000000001"/>
  </r>
  <r>
    <x v="1"/>
    <d v="2023-03-17T00:00:00"/>
    <s v="Day 2"/>
    <x v="74"/>
    <x v="69"/>
    <x v="59"/>
    <x v="5"/>
    <x v="12"/>
    <x v="0"/>
    <x v="4"/>
    <n v="163"/>
    <n v="23.1"/>
    <n v="23.1"/>
  </r>
  <r>
    <x v="1"/>
    <d v="2023-03-17T00:00:00"/>
    <s v="Day 2"/>
    <x v="74"/>
    <x v="69"/>
    <x v="59"/>
    <x v="5"/>
    <x v="12"/>
    <x v="0"/>
    <x v="4"/>
    <n v="168"/>
    <n v="25.7"/>
    <n v="25.7"/>
  </r>
  <r>
    <x v="1"/>
    <d v="2023-03-17T00:00:00"/>
    <s v="Day 2"/>
    <x v="74"/>
    <x v="69"/>
    <x v="59"/>
    <x v="5"/>
    <x v="12"/>
    <x v="0"/>
    <x v="4"/>
    <n v="171"/>
    <n v="27.3"/>
    <n v="27.3"/>
  </r>
  <r>
    <x v="1"/>
    <d v="2023-03-17T00:00:00"/>
    <s v="Day 2"/>
    <x v="74"/>
    <x v="69"/>
    <x v="59"/>
    <x v="5"/>
    <x v="12"/>
    <x v="0"/>
    <x v="4"/>
    <n v="157"/>
    <n v="20.399999999999999"/>
    <n v="20.399999999999999"/>
  </r>
  <r>
    <x v="1"/>
    <d v="2023-03-17T00:00:00"/>
    <s v="Day 2"/>
    <x v="74"/>
    <x v="69"/>
    <x v="59"/>
    <x v="5"/>
    <x v="12"/>
    <x v="0"/>
    <x v="4"/>
    <n v="161"/>
    <n v="22.2"/>
    <n v="22.2"/>
  </r>
  <r>
    <x v="1"/>
    <d v="2023-03-17T00:00:00"/>
    <s v="Day 2"/>
    <x v="74"/>
    <x v="69"/>
    <x v="59"/>
    <x v="5"/>
    <x v="12"/>
    <x v="0"/>
    <x v="4"/>
    <n v="157"/>
    <n v="20.399999999999999"/>
    <n v="20.399999999999999"/>
  </r>
  <r>
    <x v="1"/>
    <d v="2023-03-17T00:00:00"/>
    <s v="Day 2"/>
    <x v="78"/>
    <x v="73"/>
    <x v="56"/>
    <x v="1"/>
    <x v="12"/>
    <x v="0"/>
    <x v="4"/>
    <n v="98"/>
    <n v="4"/>
    <n v="4"/>
  </r>
  <r>
    <x v="1"/>
    <d v="2023-03-17T00:00:00"/>
    <s v="Day 2"/>
    <x v="78"/>
    <x v="73"/>
    <x v="56"/>
    <x v="1"/>
    <x v="12"/>
    <x v="0"/>
    <x v="4"/>
    <n v="157"/>
    <n v="20.399999999999999"/>
    <n v="20.399999999999999"/>
  </r>
  <r>
    <x v="1"/>
    <d v="2023-03-17T00:00:00"/>
    <s v="Day 2"/>
    <x v="78"/>
    <x v="73"/>
    <x v="56"/>
    <x v="1"/>
    <x v="12"/>
    <x v="0"/>
    <x v="7"/>
    <n v="118"/>
    <n v="6.6"/>
    <n v="6.6"/>
  </r>
  <r>
    <x v="1"/>
    <d v="2023-03-17T00:00:00"/>
    <s v="Day 2"/>
    <x v="78"/>
    <x v="73"/>
    <x v="56"/>
    <x v="1"/>
    <x v="12"/>
    <x v="0"/>
    <x v="7"/>
    <n v="131"/>
    <n v="9.5"/>
    <n v="9.5"/>
  </r>
  <r>
    <x v="1"/>
    <d v="2023-03-17T00:00:00"/>
    <s v="Day 2"/>
    <x v="78"/>
    <x v="73"/>
    <x v="56"/>
    <x v="1"/>
    <x v="12"/>
    <x v="0"/>
    <x v="1"/>
    <n v="91"/>
    <n v="2.8"/>
    <n v="2.8"/>
  </r>
  <r>
    <x v="1"/>
    <d v="2023-03-17T00:00:00"/>
    <s v="Day 2"/>
    <x v="78"/>
    <x v="73"/>
    <x v="56"/>
    <x v="1"/>
    <x v="12"/>
    <x v="0"/>
    <x v="1"/>
    <n v="94"/>
    <n v="3.1"/>
    <n v="3.1"/>
  </r>
  <r>
    <x v="1"/>
    <d v="2023-03-17T00:00:00"/>
    <s v="Day 2"/>
    <x v="78"/>
    <x v="73"/>
    <x v="56"/>
    <x v="1"/>
    <x v="12"/>
    <x v="0"/>
    <x v="1"/>
    <n v="87"/>
    <n v="2.4"/>
    <n v="2.4"/>
  </r>
  <r>
    <x v="1"/>
    <d v="2023-03-17T00:00:00"/>
    <s v="Day 2"/>
    <x v="78"/>
    <x v="73"/>
    <x v="56"/>
    <x v="1"/>
    <x v="12"/>
    <x v="0"/>
    <x v="1"/>
    <n v="81"/>
    <n v="1.9"/>
    <n v="1.9"/>
  </r>
  <r>
    <x v="1"/>
    <d v="2023-03-17T00:00:00"/>
    <s v="Day 2"/>
    <x v="78"/>
    <x v="73"/>
    <x v="56"/>
    <x v="1"/>
    <x v="12"/>
    <x v="0"/>
    <x v="2"/>
    <n v="206"/>
    <n v="123.7"/>
    <n v="123.7"/>
  </r>
  <r>
    <x v="1"/>
    <d v="2023-03-17T00:00:00"/>
    <s v="Day 2"/>
    <x v="72"/>
    <x v="67"/>
    <x v="57"/>
    <x v="6"/>
    <x v="12"/>
    <x v="0"/>
    <x v="4"/>
    <n v="80"/>
    <n v="2"/>
    <n v="2"/>
  </r>
  <r>
    <x v="1"/>
    <d v="2023-03-17T00:00:00"/>
    <s v="Day 2"/>
    <x v="72"/>
    <x v="67"/>
    <x v="57"/>
    <x v="6"/>
    <x v="12"/>
    <x v="0"/>
    <x v="4"/>
    <n v="113"/>
    <n v="6.6"/>
    <n v="6.6"/>
  </r>
  <r>
    <x v="1"/>
    <d v="2023-03-17T00:00:00"/>
    <s v="Day 2"/>
    <x v="72"/>
    <x v="67"/>
    <x v="57"/>
    <x v="6"/>
    <x v="12"/>
    <x v="0"/>
    <x v="7"/>
    <n v="79"/>
    <n v="1.6"/>
    <n v="1.6"/>
  </r>
  <r>
    <x v="1"/>
    <d v="2023-03-17T00:00:00"/>
    <s v="Day 2"/>
    <x v="79"/>
    <x v="74"/>
    <x v="56"/>
    <x v="4"/>
    <x v="12"/>
    <x v="0"/>
    <x v="4"/>
    <n v="145"/>
    <n v="15.5"/>
    <n v="15.5"/>
  </r>
  <r>
    <x v="1"/>
    <d v="2023-03-17T00:00:00"/>
    <s v="Day 2"/>
    <x v="79"/>
    <x v="74"/>
    <x v="56"/>
    <x v="4"/>
    <x v="12"/>
    <x v="0"/>
    <x v="4"/>
    <n v="163"/>
    <n v="23.1"/>
    <n v="23.1"/>
  </r>
  <r>
    <x v="1"/>
    <d v="2023-03-17T00:00:00"/>
    <s v="Day 2"/>
    <x v="79"/>
    <x v="74"/>
    <x v="56"/>
    <x v="4"/>
    <x v="12"/>
    <x v="0"/>
    <x v="4"/>
    <n v="160"/>
    <n v="21.7"/>
    <n v="21.7"/>
  </r>
  <r>
    <x v="1"/>
    <d v="2023-03-17T00:00:00"/>
    <s v="Day 2"/>
    <x v="79"/>
    <x v="74"/>
    <x v="56"/>
    <x v="4"/>
    <x v="12"/>
    <x v="0"/>
    <x v="7"/>
    <n v="138"/>
    <n v="11.4"/>
    <n v="11.4"/>
  </r>
  <r>
    <x v="1"/>
    <d v="2023-03-17T00:00:00"/>
    <s v="Day 2"/>
    <x v="79"/>
    <x v="74"/>
    <x v="56"/>
    <x v="4"/>
    <x v="12"/>
    <x v="0"/>
    <x v="7"/>
    <n v="126"/>
    <n v="8.3000000000000007"/>
    <n v="8.3000000000000007"/>
  </r>
  <r>
    <x v="1"/>
    <d v="2023-03-17T00:00:00"/>
    <s v="Day 2"/>
    <x v="79"/>
    <x v="74"/>
    <x v="56"/>
    <x v="4"/>
    <x v="12"/>
    <x v="0"/>
    <x v="7"/>
    <n v="139"/>
    <n v="11.7"/>
    <n v="11.7"/>
  </r>
  <r>
    <x v="1"/>
    <d v="2023-03-17T00:00:00"/>
    <s v="Day 2"/>
    <x v="80"/>
    <x v="75"/>
    <x v="63"/>
    <x v="4"/>
    <x v="12"/>
    <x v="0"/>
    <x v="7"/>
    <n v="137"/>
    <n v="11.1"/>
    <n v="11.1"/>
  </r>
  <r>
    <x v="1"/>
    <d v="2023-03-17T00:00:00"/>
    <s v="Day 2"/>
    <x v="80"/>
    <x v="75"/>
    <x v="63"/>
    <x v="4"/>
    <x v="12"/>
    <x v="0"/>
    <x v="7"/>
    <n v="137"/>
    <n v="11.1"/>
    <n v="11.1"/>
  </r>
  <r>
    <x v="1"/>
    <d v="2023-03-17T00:00:00"/>
    <s v="Day 2"/>
    <x v="80"/>
    <x v="75"/>
    <x v="63"/>
    <x v="4"/>
    <x v="12"/>
    <x v="0"/>
    <x v="7"/>
    <n v="127"/>
    <n v="8.5"/>
    <n v="8.5"/>
  </r>
  <r>
    <x v="1"/>
    <d v="2023-03-17T00:00:00"/>
    <s v="Day 2"/>
    <x v="80"/>
    <x v="75"/>
    <x v="63"/>
    <x v="4"/>
    <x v="12"/>
    <x v="0"/>
    <x v="4"/>
    <n v="106"/>
    <n v="5.3"/>
    <n v="5.3"/>
  </r>
  <r>
    <x v="1"/>
    <d v="2023-03-17T00:00:00"/>
    <s v="Day 2"/>
    <x v="80"/>
    <x v="75"/>
    <x v="63"/>
    <x v="4"/>
    <x v="12"/>
    <x v="0"/>
    <x v="4"/>
    <n v="161"/>
    <n v="22.2"/>
    <n v="22.2"/>
  </r>
  <r>
    <x v="1"/>
    <d v="2023-03-17T00:00:00"/>
    <s v="Day 2"/>
    <x v="76"/>
    <x v="71"/>
    <x v="61"/>
    <x v="5"/>
    <x v="12"/>
    <x v="0"/>
    <x v="4"/>
    <n v="172"/>
    <n v="27.8"/>
    <n v="27.8"/>
  </r>
  <r>
    <x v="1"/>
    <d v="2023-03-17T00:00:00"/>
    <s v="Day 2"/>
    <x v="76"/>
    <x v="71"/>
    <x v="61"/>
    <x v="5"/>
    <x v="12"/>
    <x v="0"/>
    <x v="4"/>
    <n v="151"/>
    <n v="17.8"/>
    <n v="17.8"/>
  </r>
  <r>
    <x v="1"/>
    <d v="2023-03-17T00:00:00"/>
    <s v="Day 2"/>
    <x v="76"/>
    <x v="71"/>
    <x v="61"/>
    <x v="5"/>
    <x v="12"/>
    <x v="0"/>
    <x v="7"/>
    <n v="125"/>
    <n v="8.1"/>
    <n v="8.1"/>
  </r>
  <r>
    <x v="1"/>
    <d v="2023-03-17T00:00:00"/>
    <s v="Day 2"/>
    <x v="76"/>
    <x v="71"/>
    <x v="61"/>
    <x v="5"/>
    <x v="12"/>
    <x v="1"/>
    <x v="5"/>
    <n v="46"/>
    <n v="1"/>
    <n v="1"/>
  </r>
  <r>
    <x v="1"/>
    <d v="2023-03-17T00:00:00"/>
    <s v="Day 2"/>
    <x v="76"/>
    <x v="71"/>
    <x v="61"/>
    <x v="5"/>
    <x v="12"/>
    <x v="0"/>
    <x v="1"/>
    <n v="89"/>
    <n v="2.6"/>
    <n v="2.6"/>
  </r>
  <r>
    <x v="1"/>
    <d v="2023-03-17T00:00:00"/>
    <s v="Day 2"/>
    <x v="75"/>
    <x v="70"/>
    <x v="60"/>
    <x v="5"/>
    <x v="12"/>
    <x v="0"/>
    <x v="4"/>
    <n v="164"/>
    <n v="23.6"/>
    <n v="23.6"/>
  </r>
  <r>
    <x v="1"/>
    <d v="2023-03-17T00:00:00"/>
    <s v="Day 2"/>
    <x v="75"/>
    <x v="70"/>
    <x v="60"/>
    <x v="5"/>
    <x v="12"/>
    <x v="0"/>
    <x v="4"/>
    <n v="154"/>
    <n v="19.100000000000001"/>
    <n v="19.100000000000001"/>
  </r>
  <r>
    <x v="1"/>
    <d v="2023-03-17T00:00:00"/>
    <s v="Day 2"/>
    <x v="75"/>
    <x v="70"/>
    <x v="60"/>
    <x v="5"/>
    <x v="12"/>
    <x v="1"/>
    <x v="5"/>
    <n v="65"/>
    <n v="2.8"/>
    <n v="2.8"/>
  </r>
  <r>
    <x v="1"/>
    <d v="2023-03-17T00:00:00"/>
    <s v="Day 2"/>
    <x v="73"/>
    <x v="68"/>
    <x v="58"/>
    <x v="12"/>
    <x v="13"/>
    <x v="1"/>
    <x v="5"/>
    <n v="43"/>
    <n v="0.8"/>
    <n v="0.8"/>
  </r>
  <r>
    <x v="1"/>
    <d v="2023-03-17T00:00:00"/>
    <s v="Day 2"/>
    <x v="73"/>
    <x v="68"/>
    <x v="58"/>
    <x v="12"/>
    <x v="13"/>
    <x v="0"/>
    <x v="1"/>
    <n v="84"/>
    <n v="2.2000000000000002"/>
    <n v="2.2000000000000002"/>
  </r>
  <r>
    <x v="1"/>
    <d v="2023-03-17T00:00:00"/>
    <s v="Day 2"/>
    <x v="73"/>
    <x v="68"/>
    <x v="58"/>
    <x v="12"/>
    <x v="13"/>
    <x v="0"/>
    <x v="1"/>
    <n v="72"/>
    <n v="1.3"/>
    <n v="1.3"/>
  </r>
  <r>
    <x v="1"/>
    <d v="2023-03-17T00:00:00"/>
    <s v="Day 2"/>
    <x v="73"/>
    <x v="68"/>
    <x v="58"/>
    <x v="12"/>
    <x v="13"/>
    <x v="0"/>
    <x v="3"/>
    <n v="84"/>
    <n v="10.9"/>
    <n v="10.9"/>
  </r>
  <r>
    <x v="1"/>
    <d v="2023-03-17T00:00:00"/>
    <s v="Day 2"/>
    <x v="71"/>
    <x v="66"/>
    <x v="56"/>
    <x v="6"/>
    <x v="12"/>
    <x v="0"/>
    <x v="5"/>
    <m/>
    <s v=""/>
    <s v=""/>
  </r>
  <r>
    <x v="1"/>
    <d v="2023-03-17T00:00:00"/>
    <s v="Day 2"/>
    <x v="77"/>
    <x v="72"/>
    <x v="62"/>
    <x v="5"/>
    <x v="12"/>
    <x v="0"/>
    <x v="4"/>
    <n v="95"/>
    <n v="3.6"/>
    <n v="3.6"/>
  </r>
  <r>
    <x v="1"/>
    <d v="2023-03-17T00:00:00"/>
    <s v="Day 2"/>
    <x v="77"/>
    <x v="72"/>
    <x v="62"/>
    <x v="5"/>
    <x v="12"/>
    <x v="0"/>
    <x v="4"/>
    <n v="124"/>
    <n v="9.1"/>
    <n v="9.1"/>
  </r>
  <r>
    <x v="1"/>
    <d v="2023-03-17T00:00:00"/>
    <s v="Day 2"/>
    <x v="77"/>
    <x v="72"/>
    <x v="62"/>
    <x v="5"/>
    <x v="12"/>
    <x v="0"/>
    <x v="4"/>
    <n v="161"/>
    <n v="22.2"/>
    <n v="22.2"/>
  </r>
  <r>
    <x v="1"/>
    <d v="2023-03-17T00:00:00"/>
    <s v="Day 2"/>
    <x v="77"/>
    <x v="72"/>
    <x v="62"/>
    <x v="5"/>
    <x v="12"/>
    <x v="0"/>
    <x v="4"/>
    <n v="157"/>
    <n v="20.399999999999999"/>
    <n v="20.399999999999999"/>
  </r>
  <r>
    <x v="1"/>
    <d v="2023-03-17T00:00:00"/>
    <s v="Day 2"/>
    <x v="77"/>
    <x v="72"/>
    <x v="62"/>
    <x v="5"/>
    <x v="12"/>
    <x v="0"/>
    <x v="4"/>
    <n v="158"/>
    <n v="20.8"/>
    <n v="20.8"/>
  </r>
  <r>
    <x v="1"/>
    <d v="2023-03-17T00:00:00"/>
    <s v="Day 2"/>
    <x v="77"/>
    <x v="72"/>
    <x v="62"/>
    <x v="5"/>
    <x v="12"/>
    <x v="0"/>
    <x v="1"/>
    <n v="82"/>
    <n v="2"/>
    <n v="2"/>
  </r>
  <r>
    <x v="1"/>
    <d v="2023-03-17T00:00:00"/>
    <s v="Day 2"/>
    <x v="77"/>
    <x v="72"/>
    <x v="62"/>
    <x v="5"/>
    <x v="12"/>
    <x v="0"/>
    <x v="1"/>
    <n v="95"/>
    <n v="3.2"/>
    <n v="3.2"/>
  </r>
  <r>
    <x v="1"/>
    <d v="2023-03-17T00:00:00"/>
    <s v="Day 2"/>
    <x v="77"/>
    <x v="72"/>
    <x v="62"/>
    <x v="5"/>
    <x v="12"/>
    <x v="0"/>
    <x v="1"/>
    <n v="75"/>
    <n v="1.5"/>
    <n v="1.5"/>
  </r>
  <r>
    <x v="1"/>
    <d v="2023-03-17T00:00:00"/>
    <s v="Day 2"/>
    <x v="39"/>
    <x v="23"/>
    <x v="17"/>
    <x v="4"/>
    <x v="1"/>
    <x v="0"/>
    <x v="7"/>
    <n v="101"/>
    <n v="3.8"/>
    <n v="3.8"/>
  </r>
  <r>
    <x v="1"/>
    <d v="2023-03-17T00:00:00"/>
    <s v="Day 2"/>
    <x v="39"/>
    <x v="23"/>
    <x v="17"/>
    <x v="4"/>
    <x v="1"/>
    <x v="0"/>
    <x v="7"/>
    <n v="144"/>
    <n v="13.2"/>
    <n v="13.2"/>
  </r>
  <r>
    <x v="1"/>
    <d v="2023-03-17T00:00:00"/>
    <s v="Day 2"/>
    <x v="39"/>
    <x v="23"/>
    <x v="17"/>
    <x v="4"/>
    <x v="1"/>
    <x v="0"/>
    <x v="7"/>
    <n v="150"/>
    <n v="15.3"/>
    <n v="15.3"/>
  </r>
  <r>
    <x v="1"/>
    <d v="2023-03-17T00:00:00"/>
    <s v="Day 2"/>
    <x v="39"/>
    <x v="23"/>
    <x v="17"/>
    <x v="4"/>
    <x v="1"/>
    <x v="0"/>
    <x v="7"/>
    <n v="135"/>
    <n v="10.6"/>
    <n v="10.6"/>
  </r>
  <r>
    <x v="1"/>
    <d v="2023-03-17T00:00:00"/>
    <s v="Day 2"/>
    <x v="39"/>
    <x v="23"/>
    <x v="17"/>
    <x v="4"/>
    <x v="1"/>
    <x v="0"/>
    <x v="4"/>
    <n v="155"/>
    <n v="19.5"/>
    <n v="19.5"/>
  </r>
  <r>
    <x v="1"/>
    <d v="2023-03-17T00:00:00"/>
    <s v="Day 2"/>
    <x v="39"/>
    <x v="23"/>
    <x v="17"/>
    <x v="4"/>
    <x v="1"/>
    <x v="0"/>
    <x v="4"/>
    <n v="173"/>
    <n v="28.4"/>
    <n v="28.4"/>
  </r>
  <r>
    <x v="1"/>
    <d v="2023-03-17T00:00:00"/>
    <s v="Day 2"/>
    <x v="39"/>
    <x v="23"/>
    <x v="17"/>
    <x v="4"/>
    <x v="1"/>
    <x v="0"/>
    <x v="4"/>
    <n v="159"/>
    <n v="21.3"/>
    <n v="21.3"/>
  </r>
  <r>
    <x v="1"/>
    <d v="2023-03-17T00:00:00"/>
    <s v="Day 2"/>
    <x v="39"/>
    <x v="23"/>
    <x v="17"/>
    <x v="4"/>
    <x v="1"/>
    <x v="0"/>
    <x v="4"/>
    <n v="164"/>
    <n v="23.6"/>
    <n v="23.6"/>
  </r>
  <r>
    <x v="1"/>
    <d v="2023-03-17T00:00:00"/>
    <s v="Day 2"/>
    <x v="38"/>
    <x v="38"/>
    <x v="34"/>
    <x v="5"/>
    <x v="1"/>
    <x v="0"/>
    <x v="2"/>
    <n v="139"/>
    <n v="36"/>
    <n v="36"/>
  </r>
  <r>
    <x v="1"/>
    <d v="2023-03-17T00:00:00"/>
    <s v="Day 2"/>
    <x v="38"/>
    <x v="38"/>
    <x v="34"/>
    <x v="5"/>
    <x v="1"/>
    <x v="0"/>
    <x v="2"/>
    <n v="198"/>
    <n v="109.2"/>
    <n v="109.2"/>
  </r>
  <r>
    <x v="1"/>
    <d v="2023-03-17T00:00:00"/>
    <s v="Day 2"/>
    <x v="38"/>
    <x v="38"/>
    <x v="34"/>
    <x v="5"/>
    <x v="1"/>
    <x v="0"/>
    <x v="4"/>
    <n v="150"/>
    <n v="17.399999999999999"/>
    <n v="17.399999999999999"/>
  </r>
  <r>
    <x v="1"/>
    <d v="2023-03-17T00:00:00"/>
    <s v="Day 2"/>
    <x v="38"/>
    <x v="38"/>
    <x v="34"/>
    <x v="5"/>
    <x v="1"/>
    <x v="0"/>
    <x v="4"/>
    <n v="176"/>
    <n v="30.1"/>
    <n v="30.1"/>
  </r>
  <r>
    <x v="1"/>
    <d v="2023-03-17T00:00:00"/>
    <s v="Day 2"/>
    <x v="38"/>
    <x v="38"/>
    <x v="34"/>
    <x v="5"/>
    <x v="1"/>
    <x v="0"/>
    <x v="4"/>
    <n v="157"/>
    <n v="20.399999999999999"/>
    <n v="20.399999999999999"/>
  </r>
  <r>
    <x v="1"/>
    <d v="2023-03-17T00:00:00"/>
    <s v="Day 2"/>
    <x v="43"/>
    <x v="41"/>
    <x v="32"/>
    <x v="7"/>
    <x v="1"/>
    <x v="0"/>
    <x v="1"/>
    <n v="84"/>
    <n v="2.2000000000000002"/>
    <n v="2.2000000000000002"/>
  </r>
  <r>
    <x v="1"/>
    <d v="2023-03-17T00:00:00"/>
    <s v="Day 2"/>
    <x v="43"/>
    <x v="41"/>
    <x v="32"/>
    <x v="7"/>
    <x v="1"/>
    <x v="0"/>
    <x v="4"/>
    <n v="117"/>
    <n v="7.4"/>
    <n v="7.4"/>
  </r>
  <r>
    <x v="1"/>
    <d v="2023-03-17T00:00:00"/>
    <s v="Day 2"/>
    <x v="43"/>
    <x v="41"/>
    <x v="32"/>
    <x v="7"/>
    <x v="1"/>
    <x v="0"/>
    <x v="4"/>
    <n v="105"/>
    <n v="5.0999999999999996"/>
    <n v="5.0999999999999996"/>
  </r>
  <r>
    <x v="1"/>
    <d v="2023-03-17T00:00:00"/>
    <s v="Day 2"/>
    <x v="43"/>
    <x v="41"/>
    <x v="32"/>
    <x v="7"/>
    <x v="1"/>
    <x v="0"/>
    <x v="4"/>
    <n v="67"/>
    <n v="1.1000000000000001"/>
    <n v="1.1000000000000001"/>
  </r>
  <r>
    <x v="1"/>
    <d v="2023-03-17T00:00:00"/>
    <s v="Day 2"/>
    <x v="43"/>
    <x v="41"/>
    <x v="32"/>
    <x v="7"/>
    <x v="1"/>
    <x v="0"/>
    <x v="4"/>
    <n v="124"/>
    <n v="9.1"/>
    <n v="9.1"/>
  </r>
  <r>
    <x v="1"/>
    <d v="2023-03-17T00:00:00"/>
    <s v="Day 2"/>
    <x v="34"/>
    <x v="34"/>
    <x v="30"/>
    <x v="3"/>
    <x v="1"/>
    <x v="0"/>
    <x v="1"/>
    <n v="69"/>
    <n v="1.2"/>
    <n v="1.2"/>
  </r>
  <r>
    <x v="1"/>
    <d v="2023-03-17T00:00:00"/>
    <s v="Day 2"/>
    <x v="42"/>
    <x v="40"/>
    <x v="36"/>
    <x v="9"/>
    <x v="1"/>
    <x v="0"/>
    <x v="4"/>
    <n v="127"/>
    <n v="9.8000000000000007"/>
    <n v="9.8000000000000007"/>
  </r>
  <r>
    <x v="1"/>
    <d v="2023-03-17T00:00:00"/>
    <s v="Day 2"/>
    <x v="42"/>
    <x v="40"/>
    <x v="36"/>
    <x v="9"/>
    <x v="1"/>
    <x v="0"/>
    <x v="1"/>
    <n v="75"/>
    <n v="1.5"/>
    <n v="1.5"/>
  </r>
  <r>
    <x v="1"/>
    <d v="2023-03-17T00:00:00"/>
    <s v="Day 2"/>
    <x v="37"/>
    <x v="37"/>
    <x v="33"/>
    <x v="4"/>
    <x v="1"/>
    <x v="0"/>
    <x v="4"/>
    <n v="120"/>
    <n v="8.1"/>
    <n v="8.1"/>
  </r>
  <r>
    <x v="1"/>
    <d v="2023-03-17T00:00:00"/>
    <s v="Day 2"/>
    <x v="37"/>
    <x v="37"/>
    <x v="33"/>
    <x v="4"/>
    <x v="1"/>
    <x v="0"/>
    <x v="4"/>
    <n v="152"/>
    <n v="18.2"/>
    <n v="18.2"/>
  </r>
  <r>
    <x v="1"/>
    <d v="2023-03-17T00:00:00"/>
    <s v="Day 2"/>
    <x v="37"/>
    <x v="37"/>
    <x v="33"/>
    <x v="4"/>
    <x v="1"/>
    <x v="0"/>
    <x v="7"/>
    <n v="137"/>
    <n v="11.1"/>
    <n v="11.1"/>
  </r>
  <r>
    <x v="1"/>
    <d v="2023-03-17T00:00:00"/>
    <s v="Day 2"/>
    <x v="37"/>
    <x v="37"/>
    <x v="33"/>
    <x v="4"/>
    <x v="1"/>
    <x v="0"/>
    <x v="7"/>
    <n v="138"/>
    <n v="11.4"/>
    <n v="11.4"/>
  </r>
  <r>
    <x v="1"/>
    <d v="2023-03-17T00:00:00"/>
    <s v="Day 2"/>
    <x v="37"/>
    <x v="37"/>
    <x v="33"/>
    <x v="4"/>
    <x v="1"/>
    <x v="0"/>
    <x v="9"/>
    <n v="44"/>
    <n v="1.3"/>
    <n v="1.3"/>
  </r>
  <r>
    <x v="1"/>
    <d v="2023-03-17T00:00:00"/>
    <s v="Day 2"/>
    <x v="41"/>
    <x v="39"/>
    <x v="32"/>
    <x v="1"/>
    <x v="1"/>
    <x v="0"/>
    <x v="1"/>
    <n v="76"/>
    <n v="1.6"/>
    <n v="1.6"/>
  </r>
  <r>
    <x v="1"/>
    <d v="2023-03-17T00:00:00"/>
    <s v="Day 2"/>
    <x v="41"/>
    <x v="39"/>
    <x v="32"/>
    <x v="1"/>
    <x v="1"/>
    <x v="0"/>
    <x v="1"/>
    <n v="74"/>
    <n v="1.5"/>
    <n v="1.5"/>
  </r>
  <r>
    <x v="1"/>
    <d v="2023-03-17T00:00:00"/>
    <s v="Day 2"/>
    <x v="36"/>
    <x v="36"/>
    <x v="32"/>
    <x v="4"/>
    <x v="1"/>
    <x v="0"/>
    <x v="7"/>
    <n v="129"/>
    <n v="9"/>
    <n v="9"/>
  </r>
  <r>
    <x v="1"/>
    <d v="2023-03-17T00:00:00"/>
    <s v="Day 2"/>
    <x v="36"/>
    <x v="36"/>
    <x v="32"/>
    <x v="4"/>
    <x v="1"/>
    <x v="0"/>
    <x v="7"/>
    <n v="148"/>
    <n v="14.6"/>
    <n v="14.6"/>
  </r>
  <r>
    <x v="1"/>
    <d v="2023-03-17T00:00:00"/>
    <s v="Day 2"/>
    <x v="36"/>
    <x v="36"/>
    <x v="32"/>
    <x v="4"/>
    <x v="1"/>
    <x v="0"/>
    <x v="7"/>
    <n v="115"/>
    <n v="6"/>
    <n v="6"/>
  </r>
  <r>
    <x v="1"/>
    <d v="2023-03-17T00:00:00"/>
    <s v="Day 2"/>
    <x v="36"/>
    <x v="36"/>
    <x v="32"/>
    <x v="4"/>
    <x v="1"/>
    <x v="0"/>
    <x v="7"/>
    <n v="155"/>
    <n v="17.100000000000001"/>
    <n v="17.100000000000001"/>
  </r>
  <r>
    <x v="1"/>
    <d v="2023-03-17T00:00:00"/>
    <s v="Day 2"/>
    <x v="36"/>
    <x v="36"/>
    <x v="32"/>
    <x v="4"/>
    <x v="1"/>
    <x v="0"/>
    <x v="4"/>
    <n v="151"/>
    <n v="17.8"/>
    <n v="17.8"/>
  </r>
  <r>
    <x v="1"/>
    <d v="2023-03-17T00:00:00"/>
    <s v="Day 2"/>
    <x v="36"/>
    <x v="36"/>
    <x v="32"/>
    <x v="4"/>
    <x v="1"/>
    <x v="0"/>
    <x v="4"/>
    <n v="163"/>
    <n v="23.1"/>
    <n v="23.1"/>
  </r>
  <r>
    <x v="1"/>
    <d v="2023-03-17T00:00:00"/>
    <s v="Day 2"/>
    <x v="36"/>
    <x v="36"/>
    <x v="32"/>
    <x v="4"/>
    <x v="1"/>
    <x v="0"/>
    <x v="4"/>
    <n v="160"/>
    <n v="21.7"/>
    <n v="21.7"/>
  </r>
  <r>
    <x v="1"/>
    <d v="2023-03-17T00:00:00"/>
    <s v="Day 2"/>
    <x v="36"/>
    <x v="36"/>
    <x v="32"/>
    <x v="4"/>
    <x v="1"/>
    <x v="0"/>
    <x v="4"/>
    <n v="154"/>
    <n v="19.100000000000001"/>
    <n v="19.100000000000001"/>
  </r>
  <r>
    <x v="1"/>
    <d v="2023-03-17T00:00:00"/>
    <s v="Day 2"/>
    <x v="36"/>
    <x v="36"/>
    <x v="32"/>
    <x v="4"/>
    <x v="1"/>
    <x v="0"/>
    <x v="4"/>
    <n v="171"/>
    <n v="27.3"/>
    <n v="27.3"/>
  </r>
  <r>
    <x v="1"/>
    <d v="2023-03-17T00:00:00"/>
    <s v="Day 2"/>
    <x v="35"/>
    <x v="35"/>
    <x v="31"/>
    <x v="4"/>
    <x v="1"/>
    <x v="0"/>
    <x v="7"/>
    <n v="122"/>
    <n v="7.4"/>
    <n v="7.4"/>
  </r>
  <r>
    <x v="1"/>
    <d v="2023-03-17T00:00:00"/>
    <s v="Day 2"/>
    <x v="35"/>
    <x v="35"/>
    <x v="31"/>
    <x v="4"/>
    <x v="1"/>
    <x v="0"/>
    <x v="7"/>
    <n v="116"/>
    <n v="6.2"/>
    <n v="6.2"/>
  </r>
  <r>
    <x v="1"/>
    <d v="2023-03-17T00:00:00"/>
    <s v="Day 2"/>
    <x v="35"/>
    <x v="35"/>
    <x v="31"/>
    <x v="4"/>
    <x v="1"/>
    <x v="0"/>
    <x v="7"/>
    <n v="146"/>
    <n v="13.9"/>
    <n v="13.9"/>
  </r>
  <r>
    <x v="1"/>
    <d v="2023-03-17T00:00:00"/>
    <s v="Day 2"/>
    <x v="35"/>
    <x v="35"/>
    <x v="31"/>
    <x v="4"/>
    <x v="1"/>
    <x v="0"/>
    <x v="7"/>
    <n v="140"/>
    <n v="12"/>
    <n v="12"/>
  </r>
  <r>
    <x v="1"/>
    <d v="2023-03-17T00:00:00"/>
    <s v="Day 2"/>
    <x v="35"/>
    <x v="35"/>
    <x v="31"/>
    <x v="4"/>
    <x v="1"/>
    <x v="0"/>
    <x v="4"/>
    <n v="171"/>
    <n v="27.3"/>
    <n v="27.3"/>
  </r>
  <r>
    <x v="1"/>
    <d v="2023-03-17T00:00:00"/>
    <s v="Day 2"/>
    <x v="35"/>
    <x v="35"/>
    <x v="31"/>
    <x v="4"/>
    <x v="1"/>
    <x v="0"/>
    <x v="4"/>
    <n v="156"/>
    <n v="19.899999999999999"/>
    <n v="19.899999999999999"/>
  </r>
  <r>
    <x v="1"/>
    <d v="2023-03-17T00:00:00"/>
    <s v="Day 2"/>
    <x v="35"/>
    <x v="35"/>
    <x v="31"/>
    <x v="4"/>
    <x v="1"/>
    <x v="0"/>
    <x v="1"/>
    <n v="81"/>
    <n v="1.9"/>
    <n v="1.9"/>
  </r>
  <r>
    <x v="1"/>
    <d v="2023-03-17T00:00:00"/>
    <s v="Day 2"/>
    <x v="40"/>
    <x v="23"/>
    <x v="35"/>
    <x v="4"/>
    <x v="1"/>
    <x v="0"/>
    <x v="7"/>
    <n v="122"/>
    <n v="7.4"/>
    <n v="7.4"/>
  </r>
  <r>
    <x v="1"/>
    <d v="2023-03-17T00:00:00"/>
    <s v="Day 2"/>
    <x v="40"/>
    <x v="23"/>
    <x v="35"/>
    <x v="4"/>
    <x v="1"/>
    <x v="0"/>
    <x v="7"/>
    <n v="167"/>
    <n v="22.2"/>
    <n v="22.2"/>
  </r>
  <r>
    <x v="1"/>
    <d v="2023-03-17T00:00:00"/>
    <s v="Day 2"/>
    <x v="40"/>
    <x v="23"/>
    <x v="35"/>
    <x v="4"/>
    <x v="1"/>
    <x v="0"/>
    <x v="4"/>
    <n v="153"/>
    <n v="18.600000000000001"/>
    <n v="18.600000000000001"/>
  </r>
  <r>
    <x v="1"/>
    <d v="2023-03-17T00:00:00"/>
    <s v="Day 2"/>
    <x v="40"/>
    <x v="23"/>
    <x v="35"/>
    <x v="4"/>
    <x v="1"/>
    <x v="0"/>
    <x v="4"/>
    <n v="161"/>
    <n v="22.2"/>
    <n v="22.2"/>
  </r>
  <r>
    <x v="1"/>
    <d v="2023-03-17T00:00:00"/>
    <s v="Day 2"/>
    <x v="40"/>
    <x v="23"/>
    <x v="35"/>
    <x v="4"/>
    <x v="1"/>
    <x v="0"/>
    <x v="4"/>
    <n v="146"/>
    <n v="15.9"/>
    <n v="15.9"/>
  </r>
  <r>
    <x v="1"/>
    <d v="2023-03-17T00:00:00"/>
    <s v="Day 2"/>
    <x v="40"/>
    <x v="23"/>
    <x v="35"/>
    <x v="4"/>
    <x v="1"/>
    <x v="0"/>
    <x v="2"/>
    <n v="151"/>
    <n v="46.6"/>
    <n v="46.6"/>
  </r>
  <r>
    <x v="1"/>
    <d v="2023-03-17T00:00:00"/>
    <s v="Day 2"/>
    <x v="44"/>
    <x v="42"/>
    <x v="37"/>
    <x v="4"/>
    <x v="1"/>
    <x v="0"/>
    <x v="5"/>
    <m/>
    <s v=""/>
    <s v=""/>
  </r>
  <r>
    <x v="1"/>
    <d v="2023-03-17T00:00:00"/>
    <s v="Day 2"/>
    <x v="56"/>
    <x v="51"/>
    <x v="49"/>
    <x v="4"/>
    <x v="9"/>
    <x v="0"/>
    <x v="7"/>
    <n v="152"/>
    <n v="16"/>
    <n v="16"/>
  </r>
  <r>
    <x v="1"/>
    <d v="2023-03-17T00:00:00"/>
    <s v="Day 2"/>
    <x v="56"/>
    <x v="51"/>
    <x v="49"/>
    <x v="4"/>
    <x v="9"/>
    <x v="0"/>
    <x v="9"/>
    <n v="46"/>
    <n v="1.5"/>
    <n v="1.5"/>
  </r>
  <r>
    <x v="1"/>
    <d v="2023-03-17T00:00:00"/>
    <s v="Day 2"/>
    <x v="56"/>
    <x v="51"/>
    <x v="49"/>
    <x v="4"/>
    <x v="9"/>
    <x v="1"/>
    <x v="5"/>
    <n v="84"/>
    <n v="6.2"/>
    <n v="6.2"/>
  </r>
  <r>
    <x v="1"/>
    <d v="2023-03-17T00:00:00"/>
    <s v="Day 2"/>
    <x v="56"/>
    <x v="51"/>
    <x v="49"/>
    <x v="4"/>
    <x v="9"/>
    <x v="0"/>
    <x v="4"/>
    <n v="153"/>
    <n v="18.600000000000001"/>
    <n v="18.600000000000001"/>
  </r>
  <r>
    <x v="1"/>
    <d v="2023-03-17T00:00:00"/>
    <s v="Day 2"/>
    <x v="56"/>
    <x v="51"/>
    <x v="49"/>
    <x v="4"/>
    <x v="9"/>
    <x v="0"/>
    <x v="4"/>
    <n v="161"/>
    <n v="22.2"/>
    <n v="22.2"/>
  </r>
  <r>
    <x v="1"/>
    <d v="2023-03-17T00:00:00"/>
    <s v="Day 2"/>
    <x v="62"/>
    <x v="57"/>
    <x v="51"/>
    <x v="5"/>
    <x v="9"/>
    <x v="0"/>
    <x v="7"/>
    <n v="133"/>
    <n v="10"/>
    <n v="10"/>
  </r>
  <r>
    <x v="1"/>
    <d v="2023-03-17T00:00:00"/>
    <s v="Day 2"/>
    <x v="57"/>
    <x v="52"/>
    <x v="47"/>
    <x v="4"/>
    <x v="9"/>
    <x v="0"/>
    <x v="7"/>
    <n v="120"/>
    <n v="7"/>
    <n v="7"/>
  </r>
  <r>
    <x v="1"/>
    <d v="2023-03-17T00:00:00"/>
    <s v="Day 2"/>
    <x v="57"/>
    <x v="52"/>
    <x v="47"/>
    <x v="4"/>
    <x v="9"/>
    <x v="0"/>
    <x v="7"/>
    <n v="119"/>
    <n v="6.8"/>
    <n v="6.8"/>
  </r>
  <r>
    <x v="1"/>
    <d v="2023-03-17T00:00:00"/>
    <s v="Day 2"/>
    <x v="57"/>
    <x v="52"/>
    <x v="47"/>
    <x v="4"/>
    <x v="9"/>
    <x v="0"/>
    <x v="3"/>
    <n v="47"/>
    <n v="1.8"/>
    <n v="1.8"/>
  </r>
  <r>
    <x v="1"/>
    <d v="2023-03-17T00:00:00"/>
    <s v="Day 2"/>
    <x v="57"/>
    <x v="52"/>
    <x v="47"/>
    <x v="4"/>
    <x v="9"/>
    <x v="0"/>
    <x v="4"/>
    <n v="145"/>
    <n v="15.5"/>
    <n v="15.5"/>
  </r>
  <r>
    <x v="1"/>
    <d v="2023-03-17T00:00:00"/>
    <s v="Day 2"/>
    <x v="57"/>
    <x v="52"/>
    <x v="47"/>
    <x v="4"/>
    <x v="9"/>
    <x v="0"/>
    <x v="4"/>
    <n v="151"/>
    <n v="17.8"/>
    <n v="17.8"/>
  </r>
  <r>
    <x v="1"/>
    <d v="2023-03-17T00:00:00"/>
    <s v="Day 2"/>
    <x v="54"/>
    <x v="49"/>
    <x v="47"/>
    <x v="7"/>
    <x v="9"/>
    <x v="0"/>
    <x v="4"/>
    <n v="108"/>
    <n v="5.6"/>
    <n v="5.6"/>
  </r>
  <r>
    <x v="1"/>
    <d v="2023-03-17T00:00:00"/>
    <s v="Day 2"/>
    <x v="54"/>
    <x v="49"/>
    <x v="47"/>
    <x v="7"/>
    <x v="9"/>
    <x v="0"/>
    <x v="7"/>
    <n v="115"/>
    <n v="6"/>
    <n v="6"/>
  </r>
  <r>
    <x v="1"/>
    <d v="2023-03-17T00:00:00"/>
    <s v="Day 2"/>
    <x v="54"/>
    <x v="49"/>
    <x v="47"/>
    <x v="7"/>
    <x v="9"/>
    <x v="0"/>
    <x v="6"/>
    <n v="65"/>
    <n v="2.2000000000000002"/>
    <n v="2.2000000000000002"/>
  </r>
  <r>
    <x v="1"/>
    <d v="2023-03-17T00:00:00"/>
    <s v="Day 2"/>
    <x v="59"/>
    <x v="54"/>
    <x v="46"/>
    <x v="5"/>
    <x v="9"/>
    <x v="0"/>
    <x v="1"/>
    <n v="92"/>
    <n v="2.9"/>
    <n v="2.9"/>
  </r>
  <r>
    <x v="1"/>
    <d v="2023-03-17T00:00:00"/>
    <s v="Day 2"/>
    <x v="59"/>
    <x v="54"/>
    <x v="46"/>
    <x v="5"/>
    <x v="9"/>
    <x v="0"/>
    <x v="1"/>
    <n v="86"/>
    <n v="2.2999999999999998"/>
    <n v="2.2999999999999998"/>
  </r>
  <r>
    <x v="1"/>
    <d v="2023-03-17T00:00:00"/>
    <s v="Day 2"/>
    <x v="59"/>
    <x v="54"/>
    <x v="46"/>
    <x v="5"/>
    <x v="9"/>
    <x v="0"/>
    <x v="7"/>
    <n v="141"/>
    <n v="12.3"/>
    <n v="12.3"/>
  </r>
  <r>
    <x v="1"/>
    <d v="2023-03-17T00:00:00"/>
    <s v="Day 2"/>
    <x v="59"/>
    <x v="54"/>
    <x v="46"/>
    <x v="5"/>
    <x v="9"/>
    <x v="0"/>
    <x v="7"/>
    <n v="138"/>
    <n v="11.4"/>
    <n v="11.4"/>
  </r>
  <r>
    <x v="1"/>
    <d v="2023-03-17T00:00:00"/>
    <s v="Day 2"/>
    <x v="59"/>
    <x v="54"/>
    <x v="46"/>
    <x v="5"/>
    <x v="9"/>
    <x v="0"/>
    <x v="4"/>
    <n v="157"/>
    <n v="20.399999999999999"/>
    <n v="20.399999999999999"/>
  </r>
  <r>
    <x v="1"/>
    <d v="2023-03-17T00:00:00"/>
    <s v="Day 2"/>
    <x v="59"/>
    <x v="54"/>
    <x v="46"/>
    <x v="5"/>
    <x v="9"/>
    <x v="0"/>
    <x v="4"/>
    <n v="157"/>
    <n v="20.399999999999999"/>
    <n v="20.399999999999999"/>
  </r>
  <r>
    <x v="1"/>
    <d v="2023-03-17T00:00:00"/>
    <s v="Day 2"/>
    <x v="55"/>
    <x v="50"/>
    <x v="48"/>
    <x v="5"/>
    <x v="9"/>
    <x v="0"/>
    <x v="7"/>
    <n v="130"/>
    <n v="9.3000000000000007"/>
    <n v="9.3000000000000007"/>
  </r>
  <r>
    <x v="1"/>
    <d v="2023-03-17T00:00:00"/>
    <s v="Day 2"/>
    <x v="55"/>
    <x v="50"/>
    <x v="48"/>
    <x v="5"/>
    <x v="9"/>
    <x v="0"/>
    <x v="7"/>
    <n v="116"/>
    <n v="6.2"/>
    <n v="6.2"/>
  </r>
  <r>
    <x v="1"/>
    <d v="2023-03-17T00:00:00"/>
    <s v="Day 2"/>
    <x v="55"/>
    <x v="50"/>
    <x v="48"/>
    <x v="5"/>
    <x v="9"/>
    <x v="0"/>
    <x v="4"/>
    <n v="179"/>
    <n v="31.9"/>
    <n v="31.9"/>
  </r>
  <r>
    <x v="1"/>
    <d v="2023-03-17T00:00:00"/>
    <s v="Day 2"/>
    <x v="55"/>
    <x v="50"/>
    <x v="48"/>
    <x v="5"/>
    <x v="9"/>
    <x v="0"/>
    <x v="4"/>
    <n v="157"/>
    <n v="20.399999999999999"/>
    <n v="20.399999999999999"/>
  </r>
  <r>
    <x v="1"/>
    <d v="2023-03-17T00:00:00"/>
    <s v="Day 2"/>
    <x v="58"/>
    <x v="53"/>
    <x v="46"/>
    <x v="3"/>
    <x v="9"/>
    <x v="0"/>
    <x v="4"/>
    <n v="156"/>
    <n v="19.899999999999999"/>
    <n v="19.899999999999999"/>
  </r>
  <r>
    <x v="1"/>
    <d v="2023-03-17T00:00:00"/>
    <s v="Day 2"/>
    <x v="58"/>
    <x v="53"/>
    <x v="46"/>
    <x v="3"/>
    <x v="9"/>
    <x v="0"/>
    <x v="4"/>
    <n v="161"/>
    <n v="22.2"/>
    <n v="22.2"/>
  </r>
  <r>
    <x v="1"/>
    <d v="2023-03-17T00:00:00"/>
    <s v="Day 2"/>
    <x v="58"/>
    <x v="53"/>
    <x v="46"/>
    <x v="3"/>
    <x v="9"/>
    <x v="0"/>
    <x v="4"/>
    <n v="164"/>
    <n v="23.6"/>
    <n v="23.6"/>
  </r>
  <r>
    <x v="1"/>
    <d v="2023-03-17T00:00:00"/>
    <s v="Day 2"/>
    <x v="58"/>
    <x v="53"/>
    <x v="46"/>
    <x v="3"/>
    <x v="9"/>
    <x v="0"/>
    <x v="7"/>
    <n v="125"/>
    <n v="8.1"/>
    <n v="8.1"/>
  </r>
  <r>
    <x v="1"/>
    <d v="2023-03-17T00:00:00"/>
    <s v="Day 2"/>
    <x v="58"/>
    <x v="53"/>
    <x v="46"/>
    <x v="3"/>
    <x v="9"/>
    <x v="0"/>
    <x v="7"/>
    <n v="142"/>
    <n v="12.6"/>
    <n v="12.6"/>
  </r>
  <r>
    <x v="1"/>
    <d v="2023-03-17T00:00:00"/>
    <s v="Day 2"/>
    <x v="58"/>
    <x v="53"/>
    <x v="46"/>
    <x v="3"/>
    <x v="9"/>
    <x v="0"/>
    <x v="7"/>
    <n v="131"/>
    <n v="9.5"/>
    <n v="9.5"/>
  </r>
  <r>
    <x v="1"/>
    <d v="2023-03-17T00:00:00"/>
    <s v="Day 2"/>
    <x v="58"/>
    <x v="53"/>
    <x v="46"/>
    <x v="3"/>
    <x v="9"/>
    <x v="0"/>
    <x v="1"/>
    <n v="84"/>
    <n v="2.2000000000000002"/>
    <n v="2.2000000000000002"/>
  </r>
  <r>
    <x v="1"/>
    <d v="2023-03-17T00:00:00"/>
    <s v="Day 2"/>
    <x v="61"/>
    <x v="56"/>
    <x v="46"/>
    <x v="3"/>
    <x v="9"/>
    <x v="0"/>
    <x v="7"/>
    <n v="132"/>
    <n v="9.8000000000000007"/>
    <n v="9.8000000000000007"/>
  </r>
  <r>
    <x v="1"/>
    <d v="2023-03-17T00:00:00"/>
    <s v="Day 2"/>
    <x v="61"/>
    <x v="56"/>
    <x v="46"/>
    <x v="3"/>
    <x v="9"/>
    <x v="0"/>
    <x v="7"/>
    <n v="132"/>
    <n v="9.8000000000000007"/>
    <n v="9.8000000000000007"/>
  </r>
  <r>
    <x v="1"/>
    <d v="2023-03-17T00:00:00"/>
    <s v="Day 2"/>
    <x v="61"/>
    <x v="56"/>
    <x v="46"/>
    <x v="3"/>
    <x v="9"/>
    <x v="0"/>
    <x v="7"/>
    <n v="125"/>
    <n v="8.1"/>
    <n v="8.1"/>
  </r>
  <r>
    <x v="1"/>
    <d v="2023-03-17T00:00:00"/>
    <s v="Day 2"/>
    <x v="61"/>
    <x v="56"/>
    <x v="46"/>
    <x v="3"/>
    <x v="9"/>
    <x v="0"/>
    <x v="7"/>
    <n v="123"/>
    <n v="7.6"/>
    <n v="7.6"/>
  </r>
  <r>
    <x v="1"/>
    <d v="2023-03-17T00:00:00"/>
    <s v="Day 2"/>
    <x v="61"/>
    <x v="56"/>
    <x v="46"/>
    <x v="3"/>
    <x v="9"/>
    <x v="0"/>
    <x v="7"/>
    <n v="141"/>
    <n v="12.3"/>
    <n v="12.3"/>
  </r>
  <r>
    <x v="1"/>
    <d v="2023-03-17T00:00:00"/>
    <s v="Day 2"/>
    <x v="61"/>
    <x v="56"/>
    <x v="46"/>
    <x v="3"/>
    <x v="9"/>
    <x v="0"/>
    <x v="7"/>
    <n v="150"/>
    <n v="15.3"/>
    <n v="15.3"/>
  </r>
  <r>
    <x v="1"/>
    <d v="2023-03-17T00:00:00"/>
    <s v="Day 2"/>
    <x v="61"/>
    <x v="56"/>
    <x v="46"/>
    <x v="3"/>
    <x v="9"/>
    <x v="0"/>
    <x v="7"/>
    <n v="140"/>
    <n v="12"/>
    <n v="12"/>
  </r>
  <r>
    <x v="1"/>
    <d v="2023-03-17T00:00:00"/>
    <s v="Day 2"/>
    <x v="61"/>
    <x v="56"/>
    <x v="46"/>
    <x v="3"/>
    <x v="9"/>
    <x v="0"/>
    <x v="4"/>
    <n v="159"/>
    <n v="21.3"/>
    <n v="21.3"/>
  </r>
  <r>
    <x v="1"/>
    <d v="2023-03-17T00:00:00"/>
    <s v="Day 2"/>
    <x v="61"/>
    <x v="56"/>
    <x v="46"/>
    <x v="3"/>
    <x v="9"/>
    <x v="0"/>
    <x v="4"/>
    <n v="164"/>
    <n v="23.6"/>
    <n v="23.6"/>
  </r>
  <r>
    <x v="1"/>
    <d v="2023-03-17T00:00:00"/>
    <s v="Day 2"/>
    <x v="53"/>
    <x v="48"/>
    <x v="46"/>
    <x v="7"/>
    <x v="9"/>
    <x v="0"/>
    <x v="4"/>
    <n v="103"/>
    <n v="4.8"/>
    <n v="4.8"/>
  </r>
  <r>
    <x v="1"/>
    <d v="2023-03-17T00:00:00"/>
    <s v="Day 2"/>
    <x v="53"/>
    <x v="48"/>
    <x v="46"/>
    <x v="7"/>
    <x v="9"/>
    <x v="0"/>
    <x v="4"/>
    <n v="107"/>
    <n v="5.5"/>
    <n v="5.5"/>
  </r>
  <r>
    <x v="1"/>
    <d v="2023-03-17T00:00:00"/>
    <s v="Day 2"/>
    <x v="53"/>
    <x v="48"/>
    <x v="46"/>
    <x v="7"/>
    <x v="9"/>
    <x v="0"/>
    <x v="4"/>
    <n v="126"/>
    <n v="9.6"/>
    <n v="9.6"/>
  </r>
  <r>
    <x v="1"/>
    <d v="2023-03-17T00:00:00"/>
    <s v="Day 2"/>
    <x v="60"/>
    <x v="55"/>
    <x v="50"/>
    <x v="5"/>
    <x v="9"/>
    <x v="0"/>
    <x v="4"/>
    <n v="128"/>
    <n v="10.1"/>
    <n v="10.1"/>
  </r>
  <r>
    <x v="1"/>
    <d v="2023-03-17T00:00:00"/>
    <s v="Day 2"/>
    <x v="60"/>
    <x v="55"/>
    <x v="50"/>
    <x v="5"/>
    <x v="9"/>
    <x v="0"/>
    <x v="4"/>
    <n v="148"/>
    <n v="16.600000000000001"/>
    <n v="16.600000000000001"/>
  </r>
  <r>
    <x v="1"/>
    <d v="2023-03-17T00:00:00"/>
    <s v="Day 2"/>
    <x v="60"/>
    <x v="55"/>
    <x v="50"/>
    <x v="5"/>
    <x v="9"/>
    <x v="0"/>
    <x v="4"/>
    <n v="157"/>
    <n v="20.399999999999999"/>
    <n v="20.399999999999999"/>
  </r>
  <r>
    <x v="1"/>
    <d v="2023-03-17T00:00:00"/>
    <s v="Day 2"/>
    <x v="60"/>
    <x v="55"/>
    <x v="50"/>
    <x v="5"/>
    <x v="9"/>
    <x v="0"/>
    <x v="4"/>
    <n v="157"/>
    <n v="20.399999999999999"/>
    <n v="20.399999999999999"/>
  </r>
  <r>
    <x v="1"/>
    <d v="2023-03-17T00:00:00"/>
    <s v="Day 2"/>
    <x v="60"/>
    <x v="55"/>
    <x v="50"/>
    <x v="5"/>
    <x v="9"/>
    <x v="0"/>
    <x v="4"/>
    <n v="153"/>
    <n v="18.600000000000001"/>
    <n v="18.600000000000001"/>
  </r>
  <r>
    <x v="1"/>
    <d v="2023-03-17T00:00:00"/>
    <s v="Day 2"/>
    <x v="60"/>
    <x v="55"/>
    <x v="50"/>
    <x v="5"/>
    <x v="9"/>
    <x v="0"/>
    <x v="4"/>
    <n v="157"/>
    <n v="20.399999999999999"/>
    <n v="20.399999999999999"/>
  </r>
  <r>
    <x v="1"/>
    <d v="2023-03-17T00:00:00"/>
    <s v="Day 2"/>
    <x v="60"/>
    <x v="55"/>
    <x v="50"/>
    <x v="5"/>
    <x v="9"/>
    <x v="0"/>
    <x v="4"/>
    <n v="155"/>
    <n v="19.5"/>
    <n v="19.5"/>
  </r>
  <r>
    <x v="1"/>
    <d v="2023-03-17T00:00:00"/>
    <s v="Day 2"/>
    <x v="60"/>
    <x v="55"/>
    <x v="50"/>
    <x v="5"/>
    <x v="9"/>
    <x v="0"/>
    <x v="4"/>
    <n v="161"/>
    <n v="22.2"/>
    <n v="22.2"/>
  </r>
  <r>
    <x v="1"/>
    <d v="2023-03-17T00:00:00"/>
    <s v="Day 2"/>
    <x v="60"/>
    <x v="55"/>
    <x v="50"/>
    <x v="5"/>
    <x v="9"/>
    <x v="0"/>
    <x v="7"/>
    <n v="124"/>
    <n v="7.9"/>
    <n v="7.9"/>
  </r>
  <r>
    <x v="1"/>
    <d v="2023-03-17T00:00:00"/>
    <s v="Day 2"/>
    <x v="60"/>
    <x v="55"/>
    <x v="50"/>
    <x v="5"/>
    <x v="9"/>
    <x v="0"/>
    <x v="7"/>
    <n v="102"/>
    <n v="4"/>
    <n v="4"/>
  </r>
  <r>
    <x v="1"/>
    <d v="2023-03-17T00:00:00"/>
    <s v="Day 2"/>
    <x v="84"/>
    <x v="79"/>
    <x v="67"/>
    <x v="4"/>
    <x v="14"/>
    <x v="0"/>
    <x v="7"/>
    <n v="144"/>
    <n v="13.2"/>
    <n v="13.2"/>
  </r>
  <r>
    <x v="1"/>
    <d v="2023-03-17T00:00:00"/>
    <s v="Day 2"/>
    <x v="83"/>
    <x v="78"/>
    <x v="66"/>
    <x v="4"/>
    <x v="14"/>
    <x v="0"/>
    <x v="9"/>
    <n v="41"/>
    <n v="1.1000000000000001"/>
    <n v="1.1000000000000001"/>
  </r>
  <r>
    <x v="1"/>
    <d v="2023-03-17T00:00:00"/>
    <s v="Day 2"/>
    <x v="83"/>
    <x v="78"/>
    <x v="66"/>
    <x v="4"/>
    <x v="14"/>
    <x v="0"/>
    <x v="7"/>
    <n v="148"/>
    <n v="14.6"/>
    <n v="14.6"/>
  </r>
  <r>
    <x v="1"/>
    <d v="2023-03-17T00:00:00"/>
    <s v="Day 2"/>
    <x v="83"/>
    <x v="78"/>
    <x v="66"/>
    <x v="4"/>
    <x v="14"/>
    <x v="1"/>
    <x v="5"/>
    <n v="70"/>
    <n v="3.6"/>
    <n v="3.6"/>
  </r>
  <r>
    <x v="1"/>
    <d v="2023-03-17T00:00:00"/>
    <s v="Day 2"/>
    <x v="86"/>
    <x v="81"/>
    <x v="5"/>
    <x v="4"/>
    <x v="14"/>
    <x v="0"/>
    <x v="7"/>
    <n v="126"/>
    <n v="8.3000000000000007"/>
    <n v="8.3000000000000007"/>
  </r>
  <r>
    <x v="1"/>
    <d v="2023-03-17T00:00:00"/>
    <s v="Day 2"/>
    <x v="86"/>
    <x v="81"/>
    <x v="5"/>
    <x v="4"/>
    <x v="14"/>
    <x v="0"/>
    <x v="7"/>
    <n v="135"/>
    <n v="10.6"/>
    <n v="10.6"/>
  </r>
  <r>
    <x v="1"/>
    <d v="2023-03-17T00:00:00"/>
    <s v="Day 2"/>
    <x v="86"/>
    <x v="81"/>
    <x v="5"/>
    <x v="4"/>
    <x v="14"/>
    <x v="0"/>
    <x v="7"/>
    <n v="90"/>
    <n v="2.6"/>
    <n v="2.6"/>
  </r>
  <r>
    <x v="1"/>
    <d v="2023-03-17T00:00:00"/>
    <s v="Day 2"/>
    <x v="86"/>
    <x v="81"/>
    <x v="5"/>
    <x v="4"/>
    <x v="14"/>
    <x v="0"/>
    <x v="4"/>
    <n v="160"/>
    <n v="21.7"/>
    <n v="21.7"/>
  </r>
  <r>
    <x v="1"/>
    <d v="2023-03-17T00:00:00"/>
    <s v="Day 2"/>
    <x v="85"/>
    <x v="80"/>
    <x v="66"/>
    <x v="1"/>
    <x v="14"/>
    <x v="1"/>
    <x v="5"/>
    <n v="85"/>
    <n v="6.4"/>
    <n v="6.4"/>
  </r>
  <r>
    <x v="1"/>
    <d v="2023-03-17T00:00:00"/>
    <s v="Day 2"/>
    <x v="85"/>
    <x v="80"/>
    <x v="66"/>
    <x v="1"/>
    <x v="14"/>
    <x v="0"/>
    <x v="7"/>
    <n v="116"/>
    <n v="6.2"/>
    <n v="6.2"/>
  </r>
  <r>
    <x v="1"/>
    <d v="2023-03-17T00:00:00"/>
    <s v="Day 2"/>
    <x v="81"/>
    <x v="76"/>
    <x v="64"/>
    <x v="4"/>
    <x v="14"/>
    <x v="0"/>
    <x v="9"/>
    <n v="43"/>
    <n v="1.2"/>
    <n v="1.2"/>
  </r>
  <r>
    <x v="1"/>
    <d v="2023-03-17T00:00:00"/>
    <s v="Day 2"/>
    <x v="81"/>
    <x v="76"/>
    <x v="64"/>
    <x v="4"/>
    <x v="14"/>
    <x v="0"/>
    <x v="9"/>
    <n v="41"/>
    <n v="1.1000000000000001"/>
    <n v="1.1000000000000001"/>
  </r>
  <r>
    <x v="1"/>
    <d v="2023-03-17T00:00:00"/>
    <s v="Day 2"/>
    <x v="81"/>
    <x v="76"/>
    <x v="64"/>
    <x v="4"/>
    <x v="14"/>
    <x v="0"/>
    <x v="4"/>
    <n v="156"/>
    <n v="19.899999999999999"/>
    <n v="19.899999999999999"/>
  </r>
  <r>
    <x v="1"/>
    <d v="2023-03-17T00:00:00"/>
    <s v="Day 2"/>
    <x v="81"/>
    <x v="76"/>
    <x v="64"/>
    <x v="4"/>
    <x v="14"/>
    <x v="0"/>
    <x v="4"/>
    <n v="157"/>
    <n v="20.399999999999999"/>
    <n v="20.399999999999999"/>
  </r>
  <r>
    <x v="1"/>
    <d v="2023-03-17T00:00:00"/>
    <s v="Day 2"/>
    <x v="81"/>
    <x v="76"/>
    <x v="64"/>
    <x v="4"/>
    <x v="14"/>
    <x v="0"/>
    <x v="4"/>
    <n v="149"/>
    <n v="17"/>
    <n v="17"/>
  </r>
  <r>
    <x v="1"/>
    <d v="2023-03-17T00:00:00"/>
    <s v="Day 2"/>
    <x v="87"/>
    <x v="82"/>
    <x v="68"/>
    <x v="5"/>
    <x v="14"/>
    <x v="1"/>
    <x v="5"/>
    <n v="52"/>
    <n v="1.4"/>
    <n v="1.4"/>
  </r>
  <r>
    <x v="1"/>
    <d v="2023-03-17T00:00:00"/>
    <s v="Day 2"/>
    <x v="82"/>
    <x v="77"/>
    <x v="65"/>
    <x v="4"/>
    <x v="14"/>
    <x v="0"/>
    <x v="5"/>
    <m/>
    <s v=""/>
    <s v=""/>
  </r>
  <r>
    <x v="1"/>
    <d v="2023-03-17T00:00:00"/>
    <s v="Day 2"/>
    <x v="94"/>
    <x v="87"/>
    <x v="70"/>
    <x v="4"/>
    <x v="10"/>
    <x v="0"/>
    <x v="4"/>
    <n v="156"/>
    <n v="19.899999999999999"/>
    <n v="19.899999999999999"/>
  </r>
  <r>
    <x v="1"/>
    <d v="2023-03-17T00:00:00"/>
    <s v="Day 2"/>
    <x v="94"/>
    <x v="87"/>
    <x v="70"/>
    <x v="4"/>
    <x v="10"/>
    <x v="0"/>
    <x v="4"/>
    <n v="153"/>
    <n v="18.600000000000001"/>
    <n v="18.600000000000001"/>
  </r>
  <r>
    <x v="1"/>
    <d v="2023-03-17T00:00:00"/>
    <s v="Day 2"/>
    <x v="94"/>
    <x v="87"/>
    <x v="70"/>
    <x v="4"/>
    <x v="10"/>
    <x v="0"/>
    <x v="7"/>
    <n v="136"/>
    <n v="10.8"/>
    <n v="10.8"/>
  </r>
  <r>
    <x v="1"/>
    <d v="2023-03-17T00:00:00"/>
    <s v="Day 2"/>
    <x v="94"/>
    <x v="87"/>
    <x v="70"/>
    <x v="4"/>
    <x v="10"/>
    <x v="0"/>
    <x v="7"/>
    <n v="144"/>
    <n v="13.2"/>
    <n v="13.2"/>
  </r>
  <r>
    <x v="1"/>
    <d v="2023-03-17T00:00:00"/>
    <s v="Day 2"/>
    <x v="94"/>
    <x v="87"/>
    <x v="70"/>
    <x v="4"/>
    <x v="10"/>
    <x v="0"/>
    <x v="11"/>
    <n v="162"/>
    <n v="55.7"/>
    <n v="55.7"/>
  </r>
  <r>
    <x v="1"/>
    <d v="2023-03-17T00:00:00"/>
    <s v="Day 2"/>
    <x v="92"/>
    <x v="85"/>
    <x v="73"/>
    <x v="4"/>
    <x v="10"/>
    <x v="0"/>
    <x v="4"/>
    <n v="120"/>
    <n v="8.1"/>
    <n v="8.1"/>
  </r>
  <r>
    <x v="1"/>
    <d v="2023-03-17T00:00:00"/>
    <s v="Day 2"/>
    <x v="92"/>
    <x v="85"/>
    <x v="73"/>
    <x v="4"/>
    <x v="10"/>
    <x v="0"/>
    <x v="7"/>
    <n v="142"/>
    <n v="12.6"/>
    <n v="12.6"/>
  </r>
  <r>
    <x v="1"/>
    <d v="2023-03-17T00:00:00"/>
    <s v="Day 2"/>
    <x v="90"/>
    <x v="84"/>
    <x v="71"/>
    <x v="5"/>
    <x v="10"/>
    <x v="0"/>
    <x v="4"/>
    <n v="146"/>
    <n v="15.9"/>
    <n v="15.9"/>
  </r>
  <r>
    <x v="1"/>
    <d v="2023-03-17T00:00:00"/>
    <s v="Day 2"/>
    <x v="90"/>
    <x v="84"/>
    <x v="71"/>
    <x v="5"/>
    <x v="10"/>
    <x v="0"/>
    <x v="7"/>
    <n v="131"/>
    <n v="9.5"/>
    <n v="9.5"/>
  </r>
  <r>
    <x v="1"/>
    <d v="2023-03-17T00:00:00"/>
    <s v="Day 2"/>
    <x v="90"/>
    <x v="84"/>
    <x v="71"/>
    <x v="5"/>
    <x v="10"/>
    <x v="0"/>
    <x v="9"/>
    <n v="45"/>
    <n v="1.4"/>
    <n v="1.4"/>
  </r>
  <r>
    <x v="1"/>
    <d v="2023-03-17T00:00:00"/>
    <s v="Day 2"/>
    <x v="89"/>
    <x v="83"/>
    <x v="70"/>
    <x v="5"/>
    <x v="10"/>
    <x v="0"/>
    <x v="1"/>
    <n v="89"/>
    <n v="2.6"/>
    <n v="2.6"/>
  </r>
  <r>
    <x v="1"/>
    <d v="2023-03-17T00:00:00"/>
    <s v="Day 2"/>
    <x v="89"/>
    <x v="83"/>
    <x v="70"/>
    <x v="5"/>
    <x v="10"/>
    <x v="0"/>
    <x v="4"/>
    <n v="155"/>
    <n v="19.5"/>
    <n v="19.5"/>
  </r>
  <r>
    <x v="1"/>
    <d v="2023-03-17T00:00:00"/>
    <s v="Day 2"/>
    <x v="89"/>
    <x v="83"/>
    <x v="70"/>
    <x v="5"/>
    <x v="10"/>
    <x v="0"/>
    <x v="4"/>
    <n v="158"/>
    <n v="20.8"/>
    <n v="20.8"/>
  </r>
  <r>
    <x v="1"/>
    <d v="2023-03-17T00:00:00"/>
    <s v="Day 2"/>
    <x v="88"/>
    <x v="47"/>
    <x v="69"/>
    <x v="5"/>
    <x v="10"/>
    <x v="0"/>
    <x v="4"/>
    <n v="162"/>
    <n v="22.7"/>
    <n v="22.7"/>
  </r>
  <r>
    <x v="1"/>
    <d v="2023-03-17T00:00:00"/>
    <s v="Day 2"/>
    <x v="88"/>
    <x v="47"/>
    <x v="69"/>
    <x v="5"/>
    <x v="10"/>
    <x v="0"/>
    <x v="4"/>
    <n v="154"/>
    <n v="19.100000000000001"/>
    <n v="19.100000000000001"/>
  </r>
  <r>
    <x v="1"/>
    <d v="2023-03-17T00:00:00"/>
    <s v="Day 2"/>
    <x v="88"/>
    <x v="47"/>
    <x v="69"/>
    <x v="5"/>
    <x v="10"/>
    <x v="0"/>
    <x v="4"/>
    <n v="157"/>
    <n v="20.399999999999999"/>
    <n v="20.399999999999999"/>
  </r>
  <r>
    <x v="1"/>
    <d v="2023-03-17T00:00:00"/>
    <s v="Day 2"/>
    <x v="96"/>
    <x v="89"/>
    <x v="75"/>
    <x v="5"/>
    <x v="10"/>
    <x v="0"/>
    <x v="1"/>
    <n v="87"/>
    <n v="2.4"/>
    <n v="2.4"/>
  </r>
  <r>
    <x v="1"/>
    <d v="2023-03-17T00:00:00"/>
    <s v="Day 2"/>
    <x v="96"/>
    <x v="89"/>
    <x v="75"/>
    <x v="5"/>
    <x v="10"/>
    <x v="0"/>
    <x v="4"/>
    <n v="145"/>
    <n v="15.5"/>
    <n v="15.5"/>
  </r>
  <r>
    <x v="1"/>
    <d v="2023-03-17T00:00:00"/>
    <s v="Day 2"/>
    <x v="91"/>
    <x v="59"/>
    <x v="72"/>
    <x v="4"/>
    <x v="10"/>
    <x v="0"/>
    <x v="1"/>
    <n v="87"/>
    <n v="2.4"/>
    <n v="2.4"/>
  </r>
  <r>
    <x v="1"/>
    <d v="2023-03-17T00:00:00"/>
    <s v="Day 2"/>
    <x v="91"/>
    <x v="59"/>
    <x v="72"/>
    <x v="4"/>
    <x v="10"/>
    <x v="0"/>
    <x v="1"/>
    <n v="86"/>
    <n v="2.2999999999999998"/>
    <n v="2.2999999999999998"/>
  </r>
  <r>
    <x v="1"/>
    <d v="2023-03-17T00:00:00"/>
    <s v="Day 2"/>
    <x v="91"/>
    <x v="59"/>
    <x v="72"/>
    <x v="4"/>
    <x v="10"/>
    <x v="0"/>
    <x v="1"/>
    <n v="80"/>
    <n v="1.8"/>
    <n v="1.8"/>
  </r>
  <r>
    <x v="1"/>
    <d v="2023-03-17T00:00:00"/>
    <s v="Day 2"/>
    <x v="91"/>
    <x v="59"/>
    <x v="72"/>
    <x v="4"/>
    <x v="10"/>
    <x v="0"/>
    <x v="1"/>
    <n v="84"/>
    <n v="2.2000000000000002"/>
    <n v="2.2000000000000002"/>
  </r>
  <r>
    <x v="1"/>
    <d v="2023-03-17T00:00:00"/>
    <s v="Day 2"/>
    <x v="91"/>
    <x v="59"/>
    <x v="72"/>
    <x v="4"/>
    <x v="10"/>
    <x v="0"/>
    <x v="4"/>
    <n v="152"/>
    <n v="18.2"/>
    <n v="18.2"/>
  </r>
  <r>
    <x v="1"/>
    <d v="2023-03-17T00:00:00"/>
    <s v="Day 2"/>
    <x v="91"/>
    <x v="59"/>
    <x v="72"/>
    <x v="4"/>
    <x v="10"/>
    <x v="0"/>
    <x v="4"/>
    <n v="161"/>
    <n v="22.2"/>
    <n v="22.2"/>
  </r>
  <r>
    <x v="1"/>
    <d v="2023-03-17T00:00:00"/>
    <s v="Day 2"/>
    <x v="91"/>
    <x v="59"/>
    <x v="72"/>
    <x v="4"/>
    <x v="10"/>
    <x v="0"/>
    <x v="4"/>
    <n v="160"/>
    <n v="21.7"/>
    <n v="21.7"/>
  </r>
  <r>
    <x v="1"/>
    <d v="2023-03-17T00:00:00"/>
    <s v="Day 2"/>
    <x v="93"/>
    <x v="86"/>
    <x v="74"/>
    <x v="8"/>
    <x v="10"/>
    <x v="0"/>
    <x v="1"/>
    <n v="85"/>
    <n v="2.2000000000000002"/>
    <n v="2.2000000000000002"/>
  </r>
  <r>
    <x v="1"/>
    <d v="2023-03-17T00:00:00"/>
    <s v="Day 2"/>
    <x v="93"/>
    <x v="86"/>
    <x v="74"/>
    <x v="8"/>
    <x v="10"/>
    <x v="0"/>
    <x v="4"/>
    <n v="89"/>
    <n v="2.9"/>
    <n v="2.9"/>
  </r>
  <r>
    <x v="1"/>
    <d v="2023-03-17T00:00:00"/>
    <s v="Day 2"/>
    <x v="95"/>
    <x v="88"/>
    <x v="70"/>
    <x v="7"/>
    <x v="10"/>
    <x v="0"/>
    <x v="5"/>
    <m/>
    <s v=""/>
    <s v=""/>
  </r>
  <r>
    <x v="1"/>
    <d v="2023-03-17T00:00:00"/>
    <s v="Day 2"/>
    <x v="109"/>
    <x v="100"/>
    <x v="85"/>
    <x v="4"/>
    <x v="2"/>
    <x v="0"/>
    <x v="7"/>
    <n v="120"/>
    <n v="7"/>
    <n v="7"/>
  </r>
  <r>
    <x v="1"/>
    <d v="2023-03-17T00:00:00"/>
    <s v="Day 2"/>
    <x v="109"/>
    <x v="100"/>
    <x v="85"/>
    <x v="4"/>
    <x v="2"/>
    <x v="0"/>
    <x v="7"/>
    <n v="129"/>
    <n v="9"/>
    <n v="9"/>
  </r>
  <r>
    <x v="1"/>
    <d v="2023-03-17T00:00:00"/>
    <s v="Day 2"/>
    <x v="109"/>
    <x v="100"/>
    <x v="85"/>
    <x v="4"/>
    <x v="2"/>
    <x v="0"/>
    <x v="7"/>
    <n v="138"/>
    <n v="11.4"/>
    <n v="11.4"/>
  </r>
  <r>
    <x v="1"/>
    <d v="2023-03-17T00:00:00"/>
    <s v="Day 2"/>
    <x v="109"/>
    <x v="100"/>
    <x v="85"/>
    <x v="4"/>
    <x v="2"/>
    <x v="0"/>
    <x v="7"/>
    <n v="149"/>
    <n v="14.9"/>
    <n v="14.9"/>
  </r>
  <r>
    <x v="1"/>
    <d v="2023-03-17T00:00:00"/>
    <s v="Day 2"/>
    <x v="109"/>
    <x v="100"/>
    <x v="85"/>
    <x v="4"/>
    <x v="2"/>
    <x v="0"/>
    <x v="4"/>
    <n v="172"/>
    <n v="27.8"/>
    <n v="27.8"/>
  </r>
  <r>
    <x v="1"/>
    <d v="2023-03-17T00:00:00"/>
    <s v="Day 2"/>
    <x v="109"/>
    <x v="100"/>
    <x v="85"/>
    <x v="4"/>
    <x v="2"/>
    <x v="0"/>
    <x v="4"/>
    <n v="160"/>
    <n v="21.7"/>
    <n v="21.7"/>
  </r>
  <r>
    <x v="1"/>
    <d v="2023-03-17T00:00:00"/>
    <s v="Day 2"/>
    <x v="109"/>
    <x v="100"/>
    <x v="85"/>
    <x v="4"/>
    <x v="2"/>
    <x v="0"/>
    <x v="4"/>
    <n v="148"/>
    <n v="16.600000000000001"/>
    <n v="16.600000000000001"/>
  </r>
  <r>
    <x v="1"/>
    <d v="2023-03-17T00:00:00"/>
    <s v="Day 2"/>
    <x v="110"/>
    <x v="101"/>
    <x v="86"/>
    <x v="5"/>
    <x v="2"/>
    <x v="0"/>
    <x v="7"/>
    <n v="130"/>
    <n v="9.3000000000000007"/>
    <n v="9.3000000000000007"/>
  </r>
  <r>
    <x v="1"/>
    <d v="2023-03-17T00:00:00"/>
    <s v="Day 2"/>
    <x v="110"/>
    <x v="101"/>
    <x v="86"/>
    <x v="5"/>
    <x v="2"/>
    <x v="0"/>
    <x v="4"/>
    <n v="155"/>
    <n v="19.5"/>
    <n v="19.5"/>
  </r>
  <r>
    <x v="1"/>
    <d v="2023-03-17T00:00:00"/>
    <s v="Day 2"/>
    <x v="110"/>
    <x v="101"/>
    <x v="86"/>
    <x v="5"/>
    <x v="2"/>
    <x v="0"/>
    <x v="4"/>
    <n v="162"/>
    <n v="22.7"/>
    <n v="22.7"/>
  </r>
  <r>
    <x v="1"/>
    <d v="2023-03-17T00:00:00"/>
    <s v="Day 2"/>
    <x v="113"/>
    <x v="103"/>
    <x v="89"/>
    <x v="11"/>
    <x v="2"/>
    <x v="0"/>
    <x v="7"/>
    <n v="124"/>
    <n v="7.9"/>
    <n v="7.9"/>
  </r>
  <r>
    <x v="1"/>
    <d v="2023-03-17T00:00:00"/>
    <s v="Day 2"/>
    <x v="113"/>
    <x v="103"/>
    <x v="89"/>
    <x v="11"/>
    <x v="2"/>
    <x v="0"/>
    <x v="7"/>
    <n v="122"/>
    <n v="7.4"/>
    <n v="7.4"/>
  </r>
  <r>
    <x v="1"/>
    <d v="2023-03-17T00:00:00"/>
    <s v="Day 2"/>
    <x v="113"/>
    <x v="103"/>
    <x v="89"/>
    <x v="11"/>
    <x v="2"/>
    <x v="0"/>
    <x v="4"/>
    <n v="141"/>
    <n v="14.1"/>
    <n v="14.1"/>
  </r>
  <r>
    <x v="1"/>
    <d v="2023-03-17T00:00:00"/>
    <s v="Day 2"/>
    <x v="113"/>
    <x v="103"/>
    <x v="89"/>
    <x v="11"/>
    <x v="2"/>
    <x v="0"/>
    <x v="4"/>
    <n v="143"/>
    <n v="14.8"/>
    <n v="14.8"/>
  </r>
  <r>
    <x v="1"/>
    <d v="2023-03-17T00:00:00"/>
    <s v="Day 2"/>
    <x v="107"/>
    <x v="99"/>
    <x v="83"/>
    <x v="4"/>
    <x v="2"/>
    <x v="0"/>
    <x v="7"/>
    <n v="119"/>
    <n v="6.8"/>
    <n v="6.8"/>
  </r>
  <r>
    <x v="1"/>
    <d v="2023-03-17T00:00:00"/>
    <s v="Day 2"/>
    <x v="107"/>
    <x v="99"/>
    <x v="83"/>
    <x v="4"/>
    <x v="2"/>
    <x v="0"/>
    <x v="7"/>
    <n v="130"/>
    <n v="9.3000000000000007"/>
    <n v="9.3000000000000007"/>
  </r>
  <r>
    <x v="1"/>
    <d v="2023-03-17T00:00:00"/>
    <s v="Day 2"/>
    <x v="107"/>
    <x v="99"/>
    <x v="83"/>
    <x v="4"/>
    <x v="2"/>
    <x v="0"/>
    <x v="7"/>
    <n v="138"/>
    <n v="11.4"/>
    <n v="11.4"/>
  </r>
  <r>
    <x v="1"/>
    <d v="2023-03-17T00:00:00"/>
    <s v="Day 2"/>
    <x v="107"/>
    <x v="99"/>
    <x v="83"/>
    <x v="4"/>
    <x v="2"/>
    <x v="0"/>
    <x v="10"/>
    <n v="70"/>
    <n v="16"/>
    <n v="16"/>
  </r>
  <r>
    <x v="1"/>
    <d v="2023-03-17T00:00:00"/>
    <s v="Day 2"/>
    <x v="107"/>
    <x v="99"/>
    <x v="83"/>
    <x v="4"/>
    <x v="2"/>
    <x v="0"/>
    <x v="4"/>
    <n v="162"/>
    <n v="22.7"/>
    <n v="22.7"/>
  </r>
  <r>
    <x v="1"/>
    <d v="2023-03-17T00:00:00"/>
    <s v="Day 2"/>
    <x v="116"/>
    <x v="106"/>
    <x v="92"/>
    <x v="11"/>
    <x v="2"/>
    <x v="0"/>
    <x v="4"/>
    <n v="149"/>
    <n v="17"/>
    <n v="17"/>
  </r>
  <r>
    <x v="1"/>
    <d v="2023-03-17T00:00:00"/>
    <s v="Day 2"/>
    <x v="116"/>
    <x v="106"/>
    <x v="92"/>
    <x v="11"/>
    <x v="2"/>
    <x v="0"/>
    <x v="4"/>
    <n v="156"/>
    <n v="19.899999999999999"/>
    <n v="19.899999999999999"/>
  </r>
  <r>
    <x v="1"/>
    <d v="2023-03-17T00:00:00"/>
    <s v="Day 2"/>
    <x v="116"/>
    <x v="106"/>
    <x v="92"/>
    <x v="11"/>
    <x v="2"/>
    <x v="0"/>
    <x v="4"/>
    <n v="153"/>
    <n v="18.600000000000001"/>
    <n v="18.600000000000001"/>
  </r>
  <r>
    <x v="1"/>
    <d v="2023-03-17T00:00:00"/>
    <s v="Day 2"/>
    <x v="116"/>
    <x v="106"/>
    <x v="92"/>
    <x v="11"/>
    <x v="2"/>
    <x v="0"/>
    <x v="7"/>
    <n v="121"/>
    <n v="7.2"/>
    <n v="7.2"/>
  </r>
  <r>
    <x v="1"/>
    <d v="2023-03-17T00:00:00"/>
    <s v="Day 2"/>
    <x v="116"/>
    <x v="106"/>
    <x v="92"/>
    <x v="11"/>
    <x v="2"/>
    <x v="0"/>
    <x v="7"/>
    <n v="132"/>
    <n v="9.8000000000000007"/>
    <n v="9.8000000000000007"/>
  </r>
  <r>
    <x v="1"/>
    <d v="2023-03-17T00:00:00"/>
    <s v="Day 2"/>
    <x v="106"/>
    <x v="98"/>
    <x v="82"/>
    <x v="5"/>
    <x v="8"/>
    <x v="0"/>
    <x v="7"/>
    <n v="146"/>
    <n v="13.9"/>
    <n v="13.9"/>
  </r>
  <r>
    <x v="1"/>
    <d v="2023-03-17T00:00:00"/>
    <s v="Day 2"/>
    <x v="114"/>
    <x v="104"/>
    <x v="90"/>
    <x v="2"/>
    <x v="12"/>
    <x v="0"/>
    <x v="7"/>
    <n v="151"/>
    <n v="15.6"/>
    <n v="15.6"/>
  </r>
  <r>
    <x v="1"/>
    <d v="2023-03-17T00:00:00"/>
    <s v="Day 2"/>
    <x v="114"/>
    <x v="104"/>
    <x v="90"/>
    <x v="2"/>
    <x v="12"/>
    <x v="0"/>
    <x v="7"/>
    <n v="142"/>
    <n v="12.6"/>
    <n v="12.6"/>
  </r>
  <r>
    <x v="1"/>
    <d v="2023-03-17T00:00:00"/>
    <s v="Day 2"/>
    <x v="114"/>
    <x v="104"/>
    <x v="90"/>
    <x v="2"/>
    <x v="12"/>
    <x v="0"/>
    <x v="7"/>
    <n v="140"/>
    <n v="12"/>
    <n v="12"/>
  </r>
  <r>
    <x v="1"/>
    <d v="2023-03-17T00:00:00"/>
    <s v="Day 2"/>
    <x v="114"/>
    <x v="104"/>
    <x v="90"/>
    <x v="2"/>
    <x v="12"/>
    <x v="0"/>
    <x v="7"/>
    <n v="154"/>
    <n v="16.8"/>
    <n v="16.8"/>
  </r>
  <r>
    <x v="1"/>
    <d v="2023-03-17T00:00:00"/>
    <s v="Day 2"/>
    <x v="114"/>
    <x v="104"/>
    <x v="90"/>
    <x v="2"/>
    <x v="12"/>
    <x v="0"/>
    <x v="9"/>
    <n v="43"/>
    <n v="1.2"/>
    <n v="1.2"/>
  </r>
  <r>
    <x v="1"/>
    <d v="2023-03-17T00:00:00"/>
    <s v="Day 2"/>
    <x v="114"/>
    <x v="104"/>
    <x v="90"/>
    <x v="2"/>
    <x v="12"/>
    <x v="0"/>
    <x v="4"/>
    <n v="153"/>
    <n v="18.600000000000001"/>
    <n v="18.600000000000001"/>
  </r>
  <r>
    <x v="1"/>
    <d v="2023-03-17T00:00:00"/>
    <s v="Day 2"/>
    <x v="114"/>
    <x v="104"/>
    <x v="90"/>
    <x v="2"/>
    <x v="12"/>
    <x v="0"/>
    <x v="4"/>
    <n v="160"/>
    <n v="21.7"/>
    <n v="21.7"/>
  </r>
  <r>
    <x v="1"/>
    <d v="2023-03-17T00:00:00"/>
    <s v="Day 2"/>
    <x v="114"/>
    <x v="104"/>
    <x v="90"/>
    <x v="2"/>
    <x v="12"/>
    <x v="0"/>
    <x v="4"/>
    <n v="165"/>
    <n v="24.1"/>
    <n v="24.1"/>
  </r>
  <r>
    <x v="1"/>
    <d v="2023-03-17T00:00:00"/>
    <s v="Day 2"/>
    <x v="114"/>
    <x v="104"/>
    <x v="90"/>
    <x v="2"/>
    <x v="12"/>
    <x v="0"/>
    <x v="4"/>
    <n v="160"/>
    <n v="21.7"/>
    <n v="21.7"/>
  </r>
  <r>
    <x v="1"/>
    <d v="2023-03-17T00:00:00"/>
    <s v="Day 2"/>
    <x v="115"/>
    <x v="105"/>
    <x v="91"/>
    <x v="11"/>
    <x v="15"/>
    <x v="0"/>
    <x v="4"/>
    <n v="167"/>
    <n v="25.2"/>
    <n v="25.2"/>
  </r>
  <r>
    <x v="1"/>
    <d v="2023-03-17T00:00:00"/>
    <s v="Day 2"/>
    <x v="115"/>
    <x v="105"/>
    <x v="91"/>
    <x v="11"/>
    <x v="15"/>
    <x v="0"/>
    <x v="7"/>
    <n v="151"/>
    <n v="15.6"/>
    <n v="15.6"/>
  </r>
  <r>
    <x v="1"/>
    <d v="2023-03-17T00:00:00"/>
    <s v="Day 2"/>
    <x v="115"/>
    <x v="105"/>
    <x v="91"/>
    <x v="11"/>
    <x v="15"/>
    <x v="0"/>
    <x v="1"/>
    <n v="91"/>
    <n v="2.8"/>
    <n v="2.8"/>
  </r>
  <r>
    <x v="1"/>
    <d v="2023-03-17T00:00:00"/>
    <s v="Day 2"/>
    <x v="121"/>
    <x v="75"/>
    <x v="96"/>
    <x v="11"/>
    <x v="2"/>
    <x v="0"/>
    <x v="4"/>
    <n v="154"/>
    <n v="19.100000000000001"/>
    <n v="19.100000000000001"/>
  </r>
  <r>
    <x v="1"/>
    <d v="2023-03-17T00:00:00"/>
    <s v="Day 2"/>
    <x v="121"/>
    <x v="75"/>
    <x v="96"/>
    <x v="11"/>
    <x v="2"/>
    <x v="0"/>
    <x v="3"/>
    <n v="77"/>
    <n v="8.4"/>
    <n v="8.4"/>
  </r>
  <r>
    <x v="1"/>
    <d v="2023-03-17T00:00:00"/>
    <s v="Day 2"/>
    <x v="111"/>
    <x v="102"/>
    <x v="87"/>
    <x v="5"/>
    <x v="2"/>
    <x v="0"/>
    <x v="4"/>
    <n v="155"/>
    <n v="19.5"/>
    <n v="19.5"/>
  </r>
  <r>
    <x v="1"/>
    <d v="2023-03-17T00:00:00"/>
    <s v="Day 2"/>
    <x v="111"/>
    <x v="102"/>
    <x v="87"/>
    <x v="5"/>
    <x v="2"/>
    <x v="0"/>
    <x v="4"/>
    <n v="155"/>
    <n v="19.5"/>
    <n v="19.5"/>
  </r>
  <r>
    <x v="1"/>
    <d v="2023-03-17T00:00:00"/>
    <s v="Day 2"/>
    <x v="111"/>
    <x v="102"/>
    <x v="87"/>
    <x v="5"/>
    <x v="2"/>
    <x v="0"/>
    <x v="7"/>
    <n v="146"/>
    <n v="13.9"/>
    <n v="13.9"/>
  </r>
  <r>
    <x v="1"/>
    <d v="2023-03-17T00:00:00"/>
    <s v="Day 2"/>
    <x v="111"/>
    <x v="102"/>
    <x v="87"/>
    <x v="5"/>
    <x v="2"/>
    <x v="0"/>
    <x v="7"/>
    <n v="120"/>
    <n v="7"/>
    <n v="7"/>
  </r>
  <r>
    <x v="1"/>
    <d v="2023-03-17T00:00:00"/>
    <s v="Day 2"/>
    <x v="108"/>
    <x v="75"/>
    <x v="84"/>
    <x v="4"/>
    <x v="2"/>
    <x v="0"/>
    <x v="7"/>
    <n v="132"/>
    <n v="9.8000000000000007"/>
    <n v="9.8000000000000007"/>
  </r>
  <r>
    <x v="1"/>
    <d v="2023-03-17T00:00:00"/>
    <s v="Day 2"/>
    <x v="108"/>
    <x v="75"/>
    <x v="84"/>
    <x v="4"/>
    <x v="2"/>
    <x v="0"/>
    <x v="4"/>
    <n v="160"/>
    <n v="21.7"/>
    <n v="21.7"/>
  </r>
  <r>
    <x v="1"/>
    <d v="2023-03-17T00:00:00"/>
    <s v="Day 2"/>
    <x v="108"/>
    <x v="75"/>
    <x v="84"/>
    <x v="4"/>
    <x v="2"/>
    <x v="0"/>
    <x v="4"/>
    <n v="157"/>
    <n v="20.399999999999999"/>
    <n v="20.399999999999999"/>
  </r>
  <r>
    <x v="1"/>
    <d v="2023-03-17T00:00:00"/>
    <s v="Day 2"/>
    <x v="108"/>
    <x v="75"/>
    <x v="84"/>
    <x v="4"/>
    <x v="2"/>
    <x v="0"/>
    <x v="4"/>
    <n v="166"/>
    <n v="24.6"/>
    <n v="24.6"/>
  </r>
  <r>
    <x v="1"/>
    <d v="2023-03-17T00:00:00"/>
    <s v="Day 2"/>
    <x v="112"/>
    <x v="47"/>
    <x v="88"/>
    <x v="3"/>
    <x v="2"/>
    <x v="0"/>
    <x v="7"/>
    <n v="123"/>
    <n v="7.6"/>
    <n v="7.6"/>
  </r>
  <r>
    <x v="1"/>
    <d v="2023-03-17T00:00:00"/>
    <s v="Day 2"/>
    <x v="112"/>
    <x v="47"/>
    <x v="88"/>
    <x v="3"/>
    <x v="2"/>
    <x v="0"/>
    <x v="4"/>
    <n v="164"/>
    <n v="23.6"/>
    <n v="23.6"/>
  </r>
  <r>
    <x v="1"/>
    <d v="2023-03-17T00:00:00"/>
    <s v="Day 2"/>
    <x v="119"/>
    <x v="109"/>
    <x v="94"/>
    <x v="0"/>
    <x v="15"/>
    <x v="0"/>
    <x v="1"/>
    <n v="88"/>
    <n v="2.5"/>
    <n v="2.5"/>
  </r>
  <r>
    <x v="1"/>
    <d v="2023-03-17T00:00:00"/>
    <s v="Day 2"/>
    <x v="119"/>
    <x v="109"/>
    <x v="94"/>
    <x v="0"/>
    <x v="15"/>
    <x v="0"/>
    <x v="1"/>
    <n v="79"/>
    <n v="1.8"/>
    <n v="1.8"/>
  </r>
  <r>
    <x v="1"/>
    <d v="2023-03-17T00:00:00"/>
    <s v="Day 2"/>
    <x v="119"/>
    <x v="109"/>
    <x v="94"/>
    <x v="0"/>
    <x v="15"/>
    <x v="0"/>
    <x v="1"/>
    <n v="90"/>
    <n v="2.7"/>
    <n v="2.7"/>
  </r>
  <r>
    <x v="1"/>
    <d v="2023-03-17T00:00:00"/>
    <s v="Day 2"/>
    <x v="119"/>
    <x v="109"/>
    <x v="94"/>
    <x v="0"/>
    <x v="15"/>
    <x v="0"/>
    <x v="1"/>
    <n v="80"/>
    <n v="1.8"/>
    <n v="1.8"/>
  </r>
  <r>
    <x v="1"/>
    <d v="2023-03-17T00:00:00"/>
    <s v="Day 2"/>
    <x v="119"/>
    <x v="109"/>
    <x v="94"/>
    <x v="0"/>
    <x v="15"/>
    <x v="0"/>
    <x v="3"/>
    <n v="61"/>
    <n v="4.0999999999999996"/>
    <n v="4.0999999999999996"/>
  </r>
  <r>
    <x v="1"/>
    <d v="2023-03-17T00:00:00"/>
    <s v="Day 2"/>
    <x v="117"/>
    <x v="107"/>
    <x v="93"/>
    <x v="0"/>
    <x v="2"/>
    <x v="0"/>
    <x v="3"/>
    <n v="58"/>
    <n v="3.5"/>
    <n v="3.5"/>
  </r>
  <r>
    <x v="1"/>
    <d v="2023-03-17T00:00:00"/>
    <s v="Day 2"/>
    <x v="118"/>
    <x v="108"/>
    <x v="40"/>
    <x v="0"/>
    <x v="2"/>
    <x v="0"/>
    <x v="1"/>
    <n v="82"/>
    <n v="2"/>
    <n v="2"/>
  </r>
  <r>
    <x v="1"/>
    <d v="2023-03-17T00:00:00"/>
    <s v="Day 2"/>
    <x v="120"/>
    <x v="110"/>
    <x v="95"/>
    <x v="0"/>
    <x v="2"/>
    <x v="0"/>
    <x v="5"/>
    <m/>
    <s v=""/>
    <s v=""/>
  </r>
  <r>
    <x v="1"/>
    <d v="2023-03-17T00:00:00"/>
    <s v="Day 2"/>
    <x v="105"/>
    <x v="97"/>
    <x v="81"/>
    <x v="4"/>
    <x v="7"/>
    <x v="0"/>
    <x v="6"/>
    <n v="65"/>
    <n v="2.2000000000000002"/>
    <n v="2.2000000000000002"/>
  </r>
  <r>
    <x v="1"/>
    <d v="2023-03-17T00:00:00"/>
    <s v="Day 2"/>
    <x v="105"/>
    <x v="97"/>
    <x v="81"/>
    <x v="4"/>
    <x v="7"/>
    <x v="0"/>
    <x v="1"/>
    <n v="76"/>
    <n v="1.6"/>
    <n v="1.6"/>
  </r>
  <r>
    <x v="1"/>
    <d v="2023-03-17T00:00:00"/>
    <s v="Day 2"/>
    <x v="105"/>
    <x v="97"/>
    <x v="81"/>
    <x v="4"/>
    <x v="7"/>
    <x v="0"/>
    <x v="7"/>
    <n v="99"/>
    <n v="3.6"/>
    <n v="3.6"/>
  </r>
  <r>
    <x v="1"/>
    <d v="2023-03-17T00:00:00"/>
    <s v="Day 2"/>
    <x v="105"/>
    <x v="97"/>
    <x v="81"/>
    <x v="4"/>
    <x v="7"/>
    <x v="0"/>
    <x v="0"/>
    <n v="84"/>
    <n v="7.2"/>
    <n v="7.2"/>
  </r>
  <r>
    <x v="1"/>
    <d v="2023-03-17T00:00:00"/>
    <s v="Day 2"/>
    <x v="101"/>
    <x v="73"/>
    <x v="79"/>
    <x v="4"/>
    <x v="7"/>
    <x v="0"/>
    <x v="7"/>
    <n v="130"/>
    <n v="9.3000000000000007"/>
    <n v="9.3000000000000007"/>
  </r>
  <r>
    <x v="1"/>
    <d v="2023-03-17T00:00:00"/>
    <s v="Day 2"/>
    <x v="103"/>
    <x v="95"/>
    <x v="78"/>
    <x v="4"/>
    <x v="7"/>
    <x v="0"/>
    <x v="7"/>
    <n v="109"/>
    <n v="5"/>
    <n v="5"/>
  </r>
  <r>
    <x v="1"/>
    <d v="2023-03-17T00:00:00"/>
    <s v="Day 2"/>
    <x v="103"/>
    <x v="95"/>
    <x v="78"/>
    <x v="4"/>
    <x v="7"/>
    <x v="0"/>
    <x v="7"/>
    <n v="128"/>
    <n v="8.8000000000000007"/>
    <n v="8.8000000000000007"/>
  </r>
  <r>
    <x v="1"/>
    <d v="2023-03-17T00:00:00"/>
    <s v="Day 2"/>
    <x v="103"/>
    <x v="95"/>
    <x v="78"/>
    <x v="4"/>
    <x v="7"/>
    <x v="1"/>
    <x v="5"/>
    <n v="49"/>
    <n v="1.2"/>
    <n v="1.2"/>
  </r>
  <r>
    <x v="1"/>
    <d v="2023-03-17T00:00:00"/>
    <s v="Day 2"/>
    <x v="103"/>
    <x v="95"/>
    <x v="78"/>
    <x v="4"/>
    <x v="7"/>
    <x v="0"/>
    <x v="11"/>
    <n v="200"/>
    <n v="107.3"/>
    <n v="107.3"/>
  </r>
  <r>
    <x v="1"/>
    <d v="2023-03-17T00:00:00"/>
    <s v="Day 2"/>
    <x v="100"/>
    <x v="93"/>
    <x v="78"/>
    <x v="8"/>
    <x v="7"/>
    <x v="0"/>
    <x v="7"/>
    <n v="104"/>
    <n v="4.2"/>
    <n v="4.2"/>
  </r>
  <r>
    <x v="1"/>
    <d v="2023-03-17T00:00:00"/>
    <s v="Day 2"/>
    <x v="100"/>
    <x v="93"/>
    <x v="78"/>
    <x v="8"/>
    <x v="7"/>
    <x v="0"/>
    <x v="7"/>
    <n v="78"/>
    <n v="1.5"/>
    <n v="1.5"/>
  </r>
  <r>
    <x v="1"/>
    <d v="2023-03-17T00:00:00"/>
    <s v="Day 2"/>
    <x v="100"/>
    <x v="93"/>
    <x v="78"/>
    <x v="8"/>
    <x v="7"/>
    <x v="0"/>
    <x v="4"/>
    <n v="99"/>
    <n v="4.2"/>
    <n v="4.2"/>
  </r>
  <r>
    <x v="1"/>
    <d v="2023-03-17T00:00:00"/>
    <s v="Day 2"/>
    <x v="100"/>
    <x v="93"/>
    <x v="78"/>
    <x v="8"/>
    <x v="7"/>
    <x v="0"/>
    <x v="4"/>
    <n v="103"/>
    <n v="4.8"/>
    <n v="4.8"/>
  </r>
  <r>
    <x v="1"/>
    <d v="2023-03-17T00:00:00"/>
    <s v="Day 2"/>
    <x v="102"/>
    <x v="94"/>
    <x v="80"/>
    <x v="5"/>
    <x v="7"/>
    <x v="0"/>
    <x v="7"/>
    <n v="90"/>
    <n v="2.6"/>
    <n v="2.6"/>
  </r>
  <r>
    <x v="1"/>
    <d v="2023-03-17T00:00:00"/>
    <s v="Day 2"/>
    <x v="102"/>
    <x v="94"/>
    <x v="80"/>
    <x v="5"/>
    <x v="7"/>
    <x v="0"/>
    <x v="7"/>
    <n v="119"/>
    <n v="6.8"/>
    <n v="6.8"/>
  </r>
  <r>
    <x v="1"/>
    <d v="2023-03-17T00:00:00"/>
    <s v="Day 2"/>
    <x v="102"/>
    <x v="94"/>
    <x v="80"/>
    <x v="5"/>
    <x v="7"/>
    <x v="0"/>
    <x v="1"/>
    <n v="82"/>
    <n v="2"/>
    <n v="2"/>
  </r>
  <r>
    <x v="1"/>
    <d v="2023-03-17T00:00:00"/>
    <s v="Day 2"/>
    <x v="102"/>
    <x v="94"/>
    <x v="80"/>
    <x v="5"/>
    <x v="7"/>
    <x v="0"/>
    <x v="4"/>
    <n v="127"/>
    <n v="9.8000000000000007"/>
    <n v="9.8000000000000007"/>
  </r>
  <r>
    <x v="1"/>
    <d v="2023-03-17T00:00:00"/>
    <s v="Day 2"/>
    <x v="98"/>
    <x v="91"/>
    <x v="72"/>
    <x v="4"/>
    <x v="7"/>
    <x v="0"/>
    <x v="4"/>
    <n v="106"/>
    <n v="5.3"/>
    <n v="5.3"/>
  </r>
  <r>
    <x v="1"/>
    <d v="2023-03-17T00:00:00"/>
    <s v="Day 2"/>
    <x v="98"/>
    <x v="91"/>
    <x v="72"/>
    <x v="4"/>
    <x v="7"/>
    <x v="0"/>
    <x v="7"/>
    <n v="80"/>
    <n v="1.7"/>
    <n v="1.7"/>
  </r>
  <r>
    <x v="1"/>
    <d v="2023-03-17T00:00:00"/>
    <s v="Day 2"/>
    <x v="97"/>
    <x v="90"/>
    <x v="76"/>
    <x v="5"/>
    <x v="7"/>
    <x v="0"/>
    <x v="4"/>
    <n v="113"/>
    <n v="6.6"/>
    <n v="6.6"/>
  </r>
  <r>
    <x v="1"/>
    <d v="2023-03-17T00:00:00"/>
    <s v="Day 2"/>
    <x v="99"/>
    <x v="92"/>
    <x v="77"/>
    <x v="8"/>
    <x v="7"/>
    <x v="1"/>
    <x v="5"/>
    <n v="96"/>
    <n v="9.3000000000000007"/>
    <n v="9.3000000000000007"/>
  </r>
  <r>
    <x v="1"/>
    <d v="2023-03-17T00:00:00"/>
    <s v="Day 2"/>
    <x v="104"/>
    <x v="96"/>
    <x v="77"/>
    <x v="5"/>
    <x v="7"/>
    <x v="0"/>
    <x v="5"/>
    <m/>
    <s v=""/>
    <s v=""/>
  </r>
  <r>
    <x v="0"/>
    <d v="2023-03-16T00:00:00"/>
    <s v="Day 1"/>
    <x v="63"/>
    <x v="58"/>
    <x v="52"/>
    <x v="7"/>
    <x v="10"/>
    <x v="0"/>
    <x v="3"/>
    <n v="73"/>
    <n v="7.1"/>
    <n v="7.1"/>
  </r>
  <r>
    <x v="1"/>
    <d v="2023-03-17T00:00:00"/>
    <s v="Day 2"/>
    <x v="33"/>
    <x v="33"/>
    <x v="28"/>
    <x v="5"/>
    <x v="5"/>
    <x v="0"/>
    <x v="7"/>
    <n v="135"/>
    <n v="10.6"/>
    <n v="10.6"/>
  </r>
  <r>
    <x v="1"/>
    <d v="2023-03-17T00:00:00"/>
    <s v="Day 2"/>
    <x v="33"/>
    <x v="33"/>
    <x v="28"/>
    <x v="5"/>
    <x v="5"/>
    <x v="0"/>
    <x v="7"/>
    <n v="151"/>
    <n v="15.6"/>
    <n v="15.6"/>
  </r>
  <r>
    <x v="1"/>
    <d v="2023-03-17T00:00:00"/>
    <s v="Day 2"/>
    <x v="33"/>
    <x v="33"/>
    <x v="28"/>
    <x v="5"/>
    <x v="5"/>
    <x v="0"/>
    <x v="7"/>
    <n v="132"/>
    <n v="9.8000000000000007"/>
    <n v="9.8000000000000007"/>
  </r>
  <r>
    <x v="1"/>
    <d v="2023-03-17T00:00:00"/>
    <s v="Day 2"/>
    <x v="33"/>
    <x v="33"/>
    <x v="28"/>
    <x v="5"/>
    <x v="5"/>
    <x v="0"/>
    <x v="7"/>
    <n v="131"/>
    <n v="9.5"/>
    <n v="9.5"/>
  </r>
  <r>
    <x v="1"/>
    <d v="2023-03-17T00:00:00"/>
    <s v="Day 2"/>
    <x v="33"/>
    <x v="33"/>
    <x v="28"/>
    <x v="5"/>
    <x v="5"/>
    <x v="0"/>
    <x v="4"/>
    <n v="168"/>
    <n v="25.7"/>
    <n v="25.7"/>
  </r>
  <r>
    <x v="1"/>
    <d v="2023-03-17T00:00:00"/>
    <s v="Day 2"/>
    <x v="33"/>
    <x v="33"/>
    <x v="28"/>
    <x v="5"/>
    <x v="5"/>
    <x v="0"/>
    <x v="4"/>
    <n v="147"/>
    <n v="16.2"/>
    <n v="16.2"/>
  </r>
  <r>
    <x v="2"/>
    <d v="2023-03-18T00:00:00"/>
    <s v="Day 3"/>
    <x v="6"/>
    <x v="6"/>
    <x v="5"/>
    <x v="3"/>
    <x v="0"/>
    <x v="0"/>
    <x v="4"/>
    <n v="151"/>
    <n v="17.8"/>
    <n v="17.8"/>
  </r>
  <r>
    <x v="2"/>
    <d v="2023-03-18T00:00:00"/>
    <s v="Day 3"/>
    <x v="1"/>
    <x v="1"/>
    <x v="1"/>
    <x v="1"/>
    <x v="1"/>
    <x v="0"/>
    <x v="5"/>
    <m/>
    <s v=""/>
    <s v=""/>
  </r>
  <r>
    <x v="2"/>
    <d v="2023-03-18T00:00:00"/>
    <s v="Day 3"/>
    <x v="0"/>
    <x v="0"/>
    <x v="0"/>
    <x v="0"/>
    <x v="0"/>
    <x v="0"/>
    <x v="5"/>
    <m/>
    <s v=""/>
    <s v=""/>
  </r>
  <r>
    <x v="2"/>
    <d v="2023-03-18T00:00:00"/>
    <s v="Day 3"/>
    <x v="3"/>
    <x v="3"/>
    <x v="0"/>
    <x v="3"/>
    <x v="0"/>
    <x v="0"/>
    <x v="1"/>
    <n v="83"/>
    <n v="2.1"/>
    <n v="2.1"/>
  </r>
  <r>
    <x v="2"/>
    <d v="2023-03-18T00:00:00"/>
    <s v="Day 3"/>
    <x v="7"/>
    <x v="7"/>
    <x v="6"/>
    <x v="5"/>
    <x v="2"/>
    <x v="1"/>
    <x v="5"/>
    <n v="108"/>
    <n v="13.3"/>
    <n v="13.3"/>
  </r>
  <r>
    <x v="2"/>
    <d v="2023-03-18T00:00:00"/>
    <s v="Day 3"/>
    <x v="2"/>
    <x v="2"/>
    <x v="2"/>
    <x v="2"/>
    <x v="1"/>
    <x v="0"/>
    <x v="5"/>
    <m/>
    <s v=""/>
    <s v=""/>
  </r>
  <r>
    <x v="2"/>
    <d v="2023-03-18T00:00:00"/>
    <s v="Day 3"/>
    <x v="5"/>
    <x v="5"/>
    <x v="4"/>
    <x v="4"/>
    <x v="0"/>
    <x v="0"/>
    <x v="4"/>
    <n v="130"/>
    <n v="10.7"/>
    <n v="10.7"/>
  </r>
  <r>
    <x v="2"/>
    <d v="2023-03-18T00:00:00"/>
    <s v="Day 3"/>
    <x v="5"/>
    <x v="5"/>
    <x v="4"/>
    <x v="4"/>
    <x v="0"/>
    <x v="0"/>
    <x v="4"/>
    <n v="139"/>
    <n v="13.4"/>
    <n v="13.4"/>
  </r>
  <r>
    <x v="2"/>
    <d v="2023-03-18T00:00:00"/>
    <s v="Day 3"/>
    <x v="5"/>
    <x v="5"/>
    <x v="4"/>
    <x v="4"/>
    <x v="0"/>
    <x v="1"/>
    <x v="5"/>
    <n v="53"/>
    <n v="1.5"/>
    <n v="1.5"/>
  </r>
  <r>
    <x v="2"/>
    <d v="2023-03-18T00:00:00"/>
    <s v="Day 3"/>
    <x v="5"/>
    <x v="5"/>
    <x v="4"/>
    <x v="4"/>
    <x v="0"/>
    <x v="0"/>
    <x v="0"/>
    <n v="63"/>
    <n v="3.7"/>
    <n v="3.7"/>
  </r>
  <r>
    <x v="2"/>
    <d v="2023-03-18T00:00:00"/>
    <s v="Day 3"/>
    <x v="4"/>
    <x v="4"/>
    <x v="3"/>
    <x v="3"/>
    <x v="0"/>
    <x v="1"/>
    <x v="5"/>
    <n v="46"/>
    <n v="1"/>
    <n v="1"/>
  </r>
  <r>
    <x v="2"/>
    <d v="2023-03-18T00:00:00"/>
    <s v="Day 3"/>
    <x v="4"/>
    <x v="4"/>
    <x v="3"/>
    <x v="3"/>
    <x v="0"/>
    <x v="0"/>
    <x v="9"/>
    <n v="41"/>
    <n v="1.1000000000000001"/>
    <n v="1.1000000000000001"/>
  </r>
  <r>
    <x v="2"/>
    <d v="2023-03-18T00:00:00"/>
    <s v="Day 3"/>
    <x v="4"/>
    <x v="4"/>
    <x v="3"/>
    <x v="3"/>
    <x v="0"/>
    <x v="0"/>
    <x v="6"/>
    <n v="64"/>
    <n v="2.1"/>
    <n v="2.1"/>
  </r>
  <r>
    <x v="2"/>
    <d v="2023-03-18T00:00:00"/>
    <s v="Day 3"/>
    <x v="18"/>
    <x v="18"/>
    <x v="16"/>
    <x v="5"/>
    <x v="3"/>
    <x v="0"/>
    <x v="4"/>
    <n v="155"/>
    <n v="19.5"/>
    <n v="19.5"/>
  </r>
  <r>
    <x v="2"/>
    <d v="2023-03-18T00:00:00"/>
    <s v="Day 3"/>
    <x v="21"/>
    <x v="21"/>
    <x v="19"/>
    <x v="5"/>
    <x v="3"/>
    <x v="0"/>
    <x v="4"/>
    <n v="150"/>
    <n v="17.399999999999999"/>
    <n v="17.399999999999999"/>
  </r>
  <r>
    <x v="2"/>
    <d v="2023-03-18T00:00:00"/>
    <s v="Day 3"/>
    <x v="16"/>
    <x v="16"/>
    <x v="14"/>
    <x v="5"/>
    <x v="4"/>
    <x v="1"/>
    <x v="5"/>
    <n v="48"/>
    <n v="1.1000000000000001"/>
    <n v="1.1000000000000001"/>
  </r>
  <r>
    <x v="2"/>
    <d v="2023-03-18T00:00:00"/>
    <s v="Day 3"/>
    <x v="17"/>
    <x v="17"/>
    <x v="15"/>
    <x v="4"/>
    <x v="3"/>
    <x v="0"/>
    <x v="4"/>
    <n v="105"/>
    <n v="5.0999999999999996"/>
    <n v="5.0999999999999996"/>
  </r>
  <r>
    <x v="2"/>
    <d v="2023-03-18T00:00:00"/>
    <s v="Day 3"/>
    <x v="17"/>
    <x v="17"/>
    <x v="15"/>
    <x v="4"/>
    <x v="3"/>
    <x v="0"/>
    <x v="4"/>
    <n v="106"/>
    <n v="5.3"/>
    <n v="5.3"/>
  </r>
  <r>
    <x v="2"/>
    <d v="2023-03-18T00:00:00"/>
    <s v="Day 3"/>
    <x v="8"/>
    <x v="8"/>
    <x v="7"/>
    <x v="5"/>
    <x v="3"/>
    <x v="0"/>
    <x v="4"/>
    <n v="99"/>
    <n v="4.2"/>
    <n v="4.2"/>
  </r>
  <r>
    <x v="2"/>
    <d v="2023-03-18T00:00:00"/>
    <s v="Day 3"/>
    <x v="20"/>
    <x v="20"/>
    <x v="18"/>
    <x v="4"/>
    <x v="4"/>
    <x v="0"/>
    <x v="7"/>
    <n v="105"/>
    <n v="4.4000000000000004"/>
    <n v="4.4000000000000004"/>
  </r>
  <r>
    <x v="2"/>
    <d v="2023-03-18T00:00:00"/>
    <s v="Day 3"/>
    <x v="20"/>
    <x v="20"/>
    <x v="18"/>
    <x v="4"/>
    <x v="4"/>
    <x v="0"/>
    <x v="4"/>
    <n v="158"/>
    <n v="20.8"/>
    <n v="20.8"/>
  </r>
  <r>
    <x v="2"/>
    <d v="2023-03-18T00:00:00"/>
    <s v="Day 3"/>
    <x v="19"/>
    <x v="19"/>
    <x v="17"/>
    <x v="5"/>
    <x v="4"/>
    <x v="0"/>
    <x v="5"/>
    <m/>
    <s v=""/>
    <s v=""/>
  </r>
  <r>
    <x v="2"/>
    <d v="2023-03-18T00:00:00"/>
    <s v="Day 3"/>
    <x v="15"/>
    <x v="15"/>
    <x v="13"/>
    <x v="7"/>
    <x v="3"/>
    <x v="0"/>
    <x v="4"/>
    <n v="110"/>
    <n v="6"/>
    <n v="6"/>
  </r>
  <r>
    <x v="2"/>
    <d v="2023-03-18T00:00:00"/>
    <s v="Day 3"/>
    <x v="15"/>
    <x v="15"/>
    <x v="13"/>
    <x v="7"/>
    <x v="3"/>
    <x v="0"/>
    <x v="4"/>
    <n v="82"/>
    <n v="2.2000000000000002"/>
    <n v="2.2000000000000002"/>
  </r>
  <r>
    <x v="2"/>
    <d v="2023-03-18T00:00:00"/>
    <s v="Day 3"/>
    <x v="15"/>
    <x v="15"/>
    <x v="13"/>
    <x v="7"/>
    <x v="3"/>
    <x v="1"/>
    <x v="5"/>
    <n v="46"/>
    <n v="1"/>
    <n v="1"/>
  </r>
  <r>
    <x v="2"/>
    <d v="2023-03-18T00:00:00"/>
    <s v="Day 3"/>
    <x v="15"/>
    <x v="15"/>
    <x v="13"/>
    <x v="7"/>
    <x v="3"/>
    <x v="1"/>
    <x v="5"/>
    <n v="47"/>
    <n v="1.1000000000000001"/>
    <n v="1.1000000000000001"/>
  </r>
  <r>
    <x v="2"/>
    <d v="2023-03-18T00:00:00"/>
    <s v="Day 3"/>
    <x v="15"/>
    <x v="15"/>
    <x v="13"/>
    <x v="7"/>
    <x v="3"/>
    <x v="1"/>
    <x v="5"/>
    <n v="61"/>
    <n v="2.2999999999999998"/>
    <n v="2.2999999999999998"/>
  </r>
  <r>
    <x v="2"/>
    <d v="2023-03-18T00:00:00"/>
    <s v="Day 3"/>
    <x v="15"/>
    <x v="15"/>
    <x v="13"/>
    <x v="7"/>
    <x v="3"/>
    <x v="1"/>
    <x v="5"/>
    <n v="52"/>
    <n v="1.4"/>
    <n v="1.4"/>
  </r>
  <r>
    <x v="2"/>
    <d v="2023-03-18T00:00:00"/>
    <s v="Day 3"/>
    <x v="12"/>
    <x v="12"/>
    <x v="11"/>
    <x v="6"/>
    <x v="3"/>
    <x v="0"/>
    <x v="4"/>
    <n v="150"/>
    <n v="17.399999999999999"/>
    <n v="17.399999999999999"/>
  </r>
  <r>
    <x v="2"/>
    <d v="2023-03-18T00:00:00"/>
    <s v="Day 3"/>
    <x v="12"/>
    <x v="12"/>
    <x v="11"/>
    <x v="6"/>
    <x v="3"/>
    <x v="0"/>
    <x v="1"/>
    <n v="82"/>
    <n v="2"/>
    <n v="2"/>
  </r>
  <r>
    <x v="2"/>
    <d v="2023-03-18T00:00:00"/>
    <s v="Day 3"/>
    <x v="22"/>
    <x v="22"/>
    <x v="20"/>
    <x v="7"/>
    <x v="3"/>
    <x v="0"/>
    <x v="4"/>
    <n v="151"/>
    <n v="17.8"/>
    <n v="17.8"/>
  </r>
  <r>
    <x v="2"/>
    <d v="2023-03-18T00:00:00"/>
    <s v="Day 3"/>
    <x v="14"/>
    <x v="14"/>
    <x v="12"/>
    <x v="6"/>
    <x v="4"/>
    <x v="0"/>
    <x v="4"/>
    <n v="110"/>
    <n v="6"/>
    <n v="6"/>
  </r>
  <r>
    <x v="2"/>
    <d v="2023-03-18T00:00:00"/>
    <s v="Day 3"/>
    <x v="13"/>
    <x v="13"/>
    <x v="10"/>
    <x v="0"/>
    <x v="3"/>
    <x v="1"/>
    <x v="5"/>
    <n v="41"/>
    <n v="0.7"/>
    <n v="0.7"/>
  </r>
  <r>
    <x v="2"/>
    <d v="2023-03-18T00:00:00"/>
    <s v="Day 3"/>
    <x v="11"/>
    <x v="11"/>
    <x v="10"/>
    <x v="1"/>
    <x v="3"/>
    <x v="0"/>
    <x v="4"/>
    <n v="99"/>
    <n v="4.2"/>
    <n v="4.2"/>
  </r>
  <r>
    <x v="2"/>
    <d v="2023-03-18T00:00:00"/>
    <s v="Day 3"/>
    <x v="9"/>
    <x v="9"/>
    <x v="8"/>
    <x v="5"/>
    <x v="4"/>
    <x v="0"/>
    <x v="5"/>
    <m/>
    <s v=""/>
    <s v=""/>
  </r>
  <r>
    <x v="2"/>
    <d v="2023-03-18T00:00:00"/>
    <s v="Day 3"/>
    <x v="25"/>
    <x v="25"/>
    <x v="23"/>
    <x v="5"/>
    <x v="6"/>
    <x v="0"/>
    <x v="5"/>
    <m/>
    <s v=""/>
    <s v=""/>
  </r>
  <r>
    <x v="2"/>
    <d v="2023-03-18T00:00:00"/>
    <s v="Day 3"/>
    <x v="31"/>
    <x v="31"/>
    <x v="28"/>
    <x v="3"/>
    <x v="5"/>
    <x v="0"/>
    <x v="7"/>
    <n v="97"/>
    <n v="3.3"/>
    <n v="3.3"/>
  </r>
  <r>
    <x v="2"/>
    <d v="2023-03-18T00:00:00"/>
    <s v="Day 3"/>
    <x v="31"/>
    <x v="31"/>
    <x v="28"/>
    <x v="3"/>
    <x v="5"/>
    <x v="0"/>
    <x v="4"/>
    <n v="147"/>
    <n v="16.2"/>
    <n v="16.2"/>
  </r>
  <r>
    <x v="2"/>
    <d v="2023-03-18T00:00:00"/>
    <s v="Day 3"/>
    <x v="31"/>
    <x v="31"/>
    <x v="28"/>
    <x v="3"/>
    <x v="5"/>
    <x v="1"/>
    <x v="5"/>
    <n v="56"/>
    <n v="1.8"/>
    <n v="1.8"/>
  </r>
  <r>
    <x v="2"/>
    <d v="2023-03-18T00:00:00"/>
    <s v="Day 3"/>
    <x v="26"/>
    <x v="26"/>
    <x v="24"/>
    <x v="5"/>
    <x v="5"/>
    <x v="1"/>
    <x v="5"/>
    <n v="44"/>
    <n v="0.9"/>
    <n v="0.9"/>
  </r>
  <r>
    <x v="2"/>
    <d v="2023-03-18T00:00:00"/>
    <s v="Day 3"/>
    <x v="26"/>
    <x v="26"/>
    <x v="24"/>
    <x v="5"/>
    <x v="5"/>
    <x v="0"/>
    <x v="2"/>
    <n v="142"/>
    <n v="38.5"/>
    <n v="38.5"/>
  </r>
  <r>
    <x v="2"/>
    <d v="2023-03-18T00:00:00"/>
    <s v="Day 3"/>
    <x v="30"/>
    <x v="30"/>
    <x v="27"/>
    <x v="4"/>
    <x v="5"/>
    <x v="0"/>
    <x v="4"/>
    <n v="143"/>
    <n v="14.8"/>
    <n v="14.8"/>
  </r>
  <r>
    <x v="2"/>
    <d v="2023-03-18T00:00:00"/>
    <s v="Day 3"/>
    <x v="30"/>
    <x v="30"/>
    <x v="27"/>
    <x v="4"/>
    <x v="5"/>
    <x v="0"/>
    <x v="4"/>
    <n v="117"/>
    <n v="7.4"/>
    <n v="7.4"/>
  </r>
  <r>
    <x v="2"/>
    <d v="2023-03-18T00:00:00"/>
    <s v="Day 3"/>
    <x v="33"/>
    <x v="33"/>
    <x v="28"/>
    <x v="5"/>
    <x v="5"/>
    <x v="0"/>
    <x v="7"/>
    <n v="106"/>
    <n v="4.5"/>
    <n v="4.5"/>
  </r>
  <r>
    <x v="2"/>
    <d v="2023-03-18T00:00:00"/>
    <s v="Day 3"/>
    <x v="23"/>
    <x v="23"/>
    <x v="21"/>
    <x v="3"/>
    <x v="5"/>
    <x v="0"/>
    <x v="7"/>
    <n v="94"/>
    <n v="3"/>
    <n v="3"/>
  </r>
  <r>
    <x v="2"/>
    <d v="2023-03-18T00:00:00"/>
    <s v="Day 3"/>
    <x v="23"/>
    <x v="23"/>
    <x v="21"/>
    <x v="3"/>
    <x v="5"/>
    <x v="0"/>
    <x v="4"/>
    <n v="148"/>
    <n v="16.600000000000001"/>
    <n v="16.600000000000001"/>
  </r>
  <r>
    <x v="2"/>
    <d v="2023-03-18T00:00:00"/>
    <s v="Day 3"/>
    <x v="29"/>
    <x v="29"/>
    <x v="26"/>
    <x v="10"/>
    <x v="5"/>
    <x v="0"/>
    <x v="4"/>
    <n v="148"/>
    <n v="16.600000000000001"/>
    <n v="16.600000000000001"/>
  </r>
  <r>
    <x v="2"/>
    <d v="2023-03-18T00:00:00"/>
    <s v="Day 3"/>
    <x v="29"/>
    <x v="29"/>
    <x v="26"/>
    <x v="10"/>
    <x v="5"/>
    <x v="0"/>
    <x v="4"/>
    <n v="110"/>
    <n v="6"/>
    <n v="6"/>
  </r>
  <r>
    <x v="2"/>
    <d v="2023-03-18T00:00:00"/>
    <s v="Day 3"/>
    <x v="29"/>
    <x v="29"/>
    <x v="26"/>
    <x v="10"/>
    <x v="5"/>
    <x v="0"/>
    <x v="4"/>
    <n v="118"/>
    <n v="7.6"/>
    <n v="7.6"/>
  </r>
  <r>
    <x v="2"/>
    <d v="2023-03-18T00:00:00"/>
    <s v="Day 3"/>
    <x v="29"/>
    <x v="29"/>
    <x v="26"/>
    <x v="10"/>
    <x v="5"/>
    <x v="0"/>
    <x v="0"/>
    <n v="67"/>
    <n v="4.2"/>
    <n v="4.2"/>
  </r>
  <r>
    <x v="2"/>
    <d v="2023-03-18T00:00:00"/>
    <s v="Day 3"/>
    <x v="29"/>
    <x v="29"/>
    <x v="26"/>
    <x v="10"/>
    <x v="5"/>
    <x v="0"/>
    <x v="7"/>
    <n v="104"/>
    <n v="4.2"/>
    <n v="4.2"/>
  </r>
  <r>
    <x v="2"/>
    <d v="2023-03-18T00:00:00"/>
    <s v="Day 3"/>
    <x v="24"/>
    <x v="24"/>
    <x v="22"/>
    <x v="4"/>
    <x v="5"/>
    <x v="0"/>
    <x v="7"/>
    <n v="100"/>
    <n v="3.7"/>
    <n v="3.7"/>
  </r>
  <r>
    <x v="2"/>
    <d v="2023-03-18T00:00:00"/>
    <s v="Day 3"/>
    <x v="24"/>
    <x v="24"/>
    <x v="22"/>
    <x v="4"/>
    <x v="5"/>
    <x v="0"/>
    <x v="4"/>
    <n v="104"/>
    <n v="5"/>
    <n v="5"/>
  </r>
  <r>
    <x v="2"/>
    <d v="2023-03-18T00:00:00"/>
    <s v="Day 3"/>
    <x v="24"/>
    <x v="24"/>
    <x v="22"/>
    <x v="4"/>
    <x v="5"/>
    <x v="0"/>
    <x v="2"/>
    <n v="201"/>
    <n v="114.5"/>
    <n v="114.5"/>
  </r>
  <r>
    <x v="2"/>
    <d v="2023-03-18T00:00:00"/>
    <s v="Day 3"/>
    <x v="27"/>
    <x v="27"/>
    <x v="25"/>
    <x v="8"/>
    <x v="7"/>
    <x v="1"/>
    <x v="5"/>
    <n v="60"/>
    <n v="2.2000000000000002"/>
    <n v="2.2000000000000002"/>
  </r>
  <r>
    <x v="2"/>
    <d v="2023-03-18T00:00:00"/>
    <s v="Day 3"/>
    <x v="27"/>
    <x v="27"/>
    <x v="25"/>
    <x v="8"/>
    <x v="7"/>
    <x v="0"/>
    <x v="4"/>
    <n v="77"/>
    <n v="1.8"/>
    <n v="1.8"/>
  </r>
  <r>
    <x v="2"/>
    <d v="2023-03-18T00:00:00"/>
    <s v="Day 3"/>
    <x v="27"/>
    <x v="27"/>
    <x v="25"/>
    <x v="8"/>
    <x v="7"/>
    <x v="0"/>
    <x v="4"/>
    <n v="80"/>
    <n v="2"/>
    <n v="2"/>
  </r>
  <r>
    <x v="2"/>
    <d v="2023-03-18T00:00:00"/>
    <s v="Day 3"/>
    <x v="27"/>
    <x v="27"/>
    <x v="25"/>
    <x v="8"/>
    <x v="7"/>
    <x v="0"/>
    <x v="4"/>
    <n v="85"/>
    <n v="2.5"/>
    <n v="2.5"/>
  </r>
  <r>
    <x v="2"/>
    <d v="2023-03-18T00:00:00"/>
    <s v="Day 3"/>
    <x v="27"/>
    <x v="27"/>
    <x v="25"/>
    <x v="8"/>
    <x v="7"/>
    <x v="0"/>
    <x v="4"/>
    <n v="92"/>
    <n v="3.3"/>
    <n v="3.3"/>
  </r>
  <r>
    <x v="2"/>
    <d v="2023-03-18T00:00:00"/>
    <s v="Day 3"/>
    <x v="32"/>
    <x v="32"/>
    <x v="29"/>
    <x v="0"/>
    <x v="5"/>
    <x v="0"/>
    <x v="4"/>
    <n v="80"/>
    <n v="2"/>
    <n v="2"/>
  </r>
  <r>
    <x v="2"/>
    <d v="2023-03-18T00:00:00"/>
    <s v="Day 3"/>
    <x v="32"/>
    <x v="32"/>
    <x v="29"/>
    <x v="0"/>
    <x v="5"/>
    <x v="0"/>
    <x v="7"/>
    <n v="69"/>
    <n v="1"/>
    <n v="1"/>
  </r>
  <r>
    <x v="2"/>
    <d v="2023-03-18T00:00:00"/>
    <s v="Day 3"/>
    <x v="28"/>
    <x v="28"/>
    <x v="26"/>
    <x v="9"/>
    <x v="5"/>
    <x v="0"/>
    <x v="1"/>
    <n v="84"/>
    <n v="2.2000000000000002"/>
    <n v="2.2000000000000002"/>
  </r>
  <r>
    <x v="2"/>
    <d v="2023-03-18T00:00:00"/>
    <s v="Day 3"/>
    <x v="36"/>
    <x v="36"/>
    <x v="32"/>
    <x v="4"/>
    <x v="1"/>
    <x v="0"/>
    <x v="4"/>
    <n v="148"/>
    <n v="16.600000000000001"/>
    <n v="16.600000000000001"/>
  </r>
  <r>
    <x v="2"/>
    <d v="2023-03-18T00:00:00"/>
    <s v="Day 3"/>
    <x v="36"/>
    <x v="36"/>
    <x v="32"/>
    <x v="4"/>
    <x v="1"/>
    <x v="0"/>
    <x v="4"/>
    <n v="114"/>
    <n v="6.8"/>
    <n v="6.8"/>
  </r>
  <r>
    <x v="2"/>
    <d v="2023-03-18T00:00:00"/>
    <s v="Day 3"/>
    <x v="36"/>
    <x v="36"/>
    <x v="32"/>
    <x v="4"/>
    <x v="1"/>
    <x v="0"/>
    <x v="4"/>
    <n v="107"/>
    <n v="5.5"/>
    <n v="5.5"/>
  </r>
  <r>
    <x v="2"/>
    <d v="2023-03-18T00:00:00"/>
    <s v="Day 3"/>
    <x v="36"/>
    <x v="36"/>
    <x v="32"/>
    <x v="4"/>
    <x v="1"/>
    <x v="0"/>
    <x v="0"/>
    <n v="63"/>
    <n v="3.7"/>
    <n v="3.7"/>
  </r>
  <r>
    <x v="2"/>
    <d v="2023-03-18T00:00:00"/>
    <s v="Day 3"/>
    <x v="36"/>
    <x v="36"/>
    <x v="32"/>
    <x v="4"/>
    <x v="1"/>
    <x v="0"/>
    <x v="0"/>
    <n v="67"/>
    <n v="4.2"/>
    <n v="4.2"/>
  </r>
  <r>
    <x v="2"/>
    <d v="2023-03-18T00:00:00"/>
    <s v="Day 3"/>
    <x v="34"/>
    <x v="34"/>
    <x v="30"/>
    <x v="3"/>
    <x v="1"/>
    <x v="0"/>
    <x v="7"/>
    <n v="90"/>
    <n v="2.6"/>
    <n v="2.6"/>
  </r>
  <r>
    <x v="2"/>
    <d v="2023-03-18T00:00:00"/>
    <s v="Day 3"/>
    <x v="40"/>
    <x v="23"/>
    <x v="35"/>
    <x v="4"/>
    <x v="1"/>
    <x v="0"/>
    <x v="4"/>
    <n v="150"/>
    <n v="17.399999999999999"/>
    <n v="17.399999999999999"/>
  </r>
  <r>
    <x v="2"/>
    <d v="2023-03-18T00:00:00"/>
    <s v="Day 3"/>
    <x v="39"/>
    <x v="23"/>
    <x v="17"/>
    <x v="4"/>
    <x v="1"/>
    <x v="0"/>
    <x v="4"/>
    <n v="148"/>
    <n v="16.600000000000001"/>
    <n v="16.600000000000001"/>
  </r>
  <r>
    <x v="2"/>
    <d v="2023-03-18T00:00:00"/>
    <s v="Day 3"/>
    <x v="39"/>
    <x v="23"/>
    <x v="17"/>
    <x v="4"/>
    <x v="1"/>
    <x v="0"/>
    <x v="2"/>
    <n v="140"/>
    <n v="36.799999999999997"/>
    <n v="36.799999999999997"/>
  </r>
  <r>
    <x v="2"/>
    <d v="2023-03-18T00:00:00"/>
    <s v="Day 3"/>
    <x v="38"/>
    <x v="38"/>
    <x v="34"/>
    <x v="5"/>
    <x v="1"/>
    <x v="0"/>
    <x v="7"/>
    <n v="81"/>
    <n v="1.8"/>
    <n v="1.8"/>
  </r>
  <r>
    <x v="2"/>
    <d v="2023-03-18T00:00:00"/>
    <s v="Day 3"/>
    <x v="38"/>
    <x v="38"/>
    <x v="34"/>
    <x v="5"/>
    <x v="1"/>
    <x v="0"/>
    <x v="4"/>
    <n v="101"/>
    <n v="4.5"/>
    <n v="4.5"/>
  </r>
  <r>
    <x v="2"/>
    <d v="2023-03-18T00:00:00"/>
    <s v="Day 3"/>
    <x v="38"/>
    <x v="38"/>
    <x v="34"/>
    <x v="5"/>
    <x v="1"/>
    <x v="0"/>
    <x v="4"/>
    <n v="136"/>
    <n v="12.4"/>
    <n v="12.4"/>
  </r>
  <r>
    <x v="2"/>
    <d v="2023-03-18T00:00:00"/>
    <s v="Day 3"/>
    <x v="42"/>
    <x v="40"/>
    <x v="36"/>
    <x v="9"/>
    <x v="1"/>
    <x v="1"/>
    <x v="5"/>
    <n v="44"/>
    <n v="0.9"/>
    <n v="0.9"/>
  </r>
  <r>
    <x v="2"/>
    <d v="2023-03-18T00:00:00"/>
    <s v="Day 3"/>
    <x v="42"/>
    <x v="40"/>
    <x v="36"/>
    <x v="9"/>
    <x v="1"/>
    <x v="1"/>
    <x v="5"/>
    <n v="54"/>
    <n v="1.6"/>
    <n v="1.6"/>
  </r>
  <r>
    <x v="2"/>
    <d v="2023-03-18T00:00:00"/>
    <s v="Day 3"/>
    <x v="42"/>
    <x v="40"/>
    <x v="36"/>
    <x v="9"/>
    <x v="1"/>
    <x v="1"/>
    <x v="5"/>
    <n v="46"/>
    <n v="1"/>
    <n v="1"/>
  </r>
  <r>
    <x v="2"/>
    <d v="2023-03-18T00:00:00"/>
    <s v="Day 3"/>
    <x v="42"/>
    <x v="40"/>
    <x v="36"/>
    <x v="9"/>
    <x v="1"/>
    <x v="1"/>
    <x v="5"/>
    <n v="48"/>
    <n v="1.1000000000000001"/>
    <n v="1.1000000000000001"/>
  </r>
  <r>
    <x v="2"/>
    <d v="2023-03-18T00:00:00"/>
    <s v="Day 3"/>
    <x v="44"/>
    <x v="42"/>
    <x v="37"/>
    <x v="4"/>
    <x v="1"/>
    <x v="0"/>
    <x v="7"/>
    <n v="96"/>
    <n v="3.2"/>
    <n v="3.2"/>
  </r>
  <r>
    <x v="2"/>
    <d v="2023-03-18T00:00:00"/>
    <s v="Day 3"/>
    <x v="44"/>
    <x v="42"/>
    <x v="37"/>
    <x v="4"/>
    <x v="1"/>
    <x v="0"/>
    <x v="4"/>
    <n v="134"/>
    <n v="11.8"/>
    <n v="11.8"/>
  </r>
  <r>
    <x v="2"/>
    <d v="2023-03-18T00:00:00"/>
    <s v="Day 3"/>
    <x v="37"/>
    <x v="37"/>
    <x v="33"/>
    <x v="4"/>
    <x v="1"/>
    <x v="0"/>
    <x v="3"/>
    <n v="78"/>
    <n v="8.6999999999999993"/>
    <n v="8.6999999999999993"/>
  </r>
  <r>
    <x v="2"/>
    <d v="2023-03-18T00:00:00"/>
    <s v="Day 3"/>
    <x v="35"/>
    <x v="35"/>
    <x v="31"/>
    <x v="4"/>
    <x v="1"/>
    <x v="0"/>
    <x v="2"/>
    <n v="172"/>
    <n v="70.2"/>
    <n v="70.2"/>
  </r>
  <r>
    <x v="2"/>
    <d v="2023-03-18T00:00:00"/>
    <s v="Day 3"/>
    <x v="41"/>
    <x v="39"/>
    <x v="32"/>
    <x v="1"/>
    <x v="1"/>
    <x v="1"/>
    <x v="5"/>
    <n v="75"/>
    <n v="4.4000000000000004"/>
    <n v="4.4000000000000004"/>
  </r>
  <r>
    <x v="2"/>
    <d v="2023-03-18T00:00:00"/>
    <s v="Day 3"/>
    <x v="41"/>
    <x v="39"/>
    <x v="32"/>
    <x v="1"/>
    <x v="1"/>
    <x v="0"/>
    <x v="4"/>
    <n v="113"/>
    <n v="6.6"/>
    <n v="6.6"/>
  </r>
  <r>
    <x v="2"/>
    <d v="2023-03-18T00:00:00"/>
    <s v="Day 3"/>
    <x v="41"/>
    <x v="39"/>
    <x v="32"/>
    <x v="1"/>
    <x v="1"/>
    <x v="0"/>
    <x v="4"/>
    <n v="138"/>
    <n v="13.1"/>
    <n v="13.1"/>
  </r>
  <r>
    <x v="2"/>
    <d v="2023-03-18T00:00:00"/>
    <s v="Day 3"/>
    <x v="41"/>
    <x v="39"/>
    <x v="32"/>
    <x v="1"/>
    <x v="1"/>
    <x v="0"/>
    <x v="4"/>
    <n v="144"/>
    <n v="15.1"/>
    <n v="15.1"/>
  </r>
  <r>
    <x v="2"/>
    <d v="2023-03-18T00:00:00"/>
    <s v="Day 3"/>
    <x v="43"/>
    <x v="41"/>
    <x v="32"/>
    <x v="7"/>
    <x v="1"/>
    <x v="1"/>
    <x v="5"/>
    <n v="43"/>
    <n v="0.8"/>
    <n v="0.8"/>
  </r>
  <r>
    <x v="2"/>
    <d v="2023-03-18T00:00:00"/>
    <s v="Day 3"/>
    <x v="43"/>
    <x v="41"/>
    <x v="32"/>
    <x v="7"/>
    <x v="1"/>
    <x v="0"/>
    <x v="4"/>
    <n v="119"/>
    <n v="7.9"/>
    <n v="7.9"/>
  </r>
  <r>
    <x v="2"/>
    <d v="2023-03-18T00:00:00"/>
    <s v="Day 3"/>
    <x v="43"/>
    <x v="41"/>
    <x v="32"/>
    <x v="7"/>
    <x v="1"/>
    <x v="0"/>
    <x v="4"/>
    <n v="81"/>
    <n v="2.1"/>
    <n v="2.1"/>
  </r>
  <r>
    <x v="2"/>
    <d v="2023-03-18T00:00:00"/>
    <s v="Day 3"/>
    <x v="49"/>
    <x v="33"/>
    <x v="42"/>
    <x v="11"/>
    <x v="8"/>
    <x v="0"/>
    <x v="5"/>
    <m/>
    <s v=""/>
    <s v=""/>
  </r>
  <r>
    <x v="2"/>
    <d v="2023-03-18T00:00:00"/>
    <s v="Day 3"/>
    <x v="45"/>
    <x v="43"/>
    <x v="38"/>
    <x v="11"/>
    <x v="8"/>
    <x v="0"/>
    <x v="2"/>
    <n v="163"/>
    <n v="59.3"/>
    <n v="59.3"/>
  </r>
  <r>
    <x v="2"/>
    <d v="2023-03-18T00:00:00"/>
    <s v="Day 3"/>
    <x v="45"/>
    <x v="43"/>
    <x v="38"/>
    <x v="11"/>
    <x v="8"/>
    <x v="1"/>
    <x v="5"/>
    <n v="62"/>
    <n v="2.5"/>
    <n v="2.5"/>
  </r>
  <r>
    <x v="2"/>
    <d v="2023-03-18T00:00:00"/>
    <s v="Day 3"/>
    <x v="51"/>
    <x v="46"/>
    <x v="44"/>
    <x v="5"/>
    <x v="8"/>
    <x v="1"/>
    <x v="5"/>
    <n v="50"/>
    <n v="1.3"/>
    <n v="1.3"/>
  </r>
  <r>
    <x v="2"/>
    <d v="2023-03-18T00:00:00"/>
    <s v="Day 3"/>
    <x v="51"/>
    <x v="46"/>
    <x v="44"/>
    <x v="5"/>
    <x v="8"/>
    <x v="0"/>
    <x v="7"/>
    <n v="120"/>
    <n v="7"/>
    <n v="7"/>
  </r>
  <r>
    <x v="2"/>
    <d v="2023-03-18T00:00:00"/>
    <s v="Day 3"/>
    <x v="51"/>
    <x v="46"/>
    <x v="44"/>
    <x v="5"/>
    <x v="8"/>
    <x v="0"/>
    <x v="0"/>
    <n v="67"/>
    <n v="4.2"/>
    <n v="4.2"/>
  </r>
  <r>
    <x v="2"/>
    <d v="2023-03-18T00:00:00"/>
    <s v="Day 3"/>
    <x v="51"/>
    <x v="46"/>
    <x v="44"/>
    <x v="5"/>
    <x v="8"/>
    <x v="0"/>
    <x v="0"/>
    <n v="48"/>
    <n v="2"/>
    <n v="2"/>
  </r>
  <r>
    <x v="2"/>
    <d v="2023-03-18T00:00:00"/>
    <s v="Day 3"/>
    <x v="51"/>
    <x v="46"/>
    <x v="44"/>
    <x v="5"/>
    <x v="8"/>
    <x v="0"/>
    <x v="11"/>
    <n v="149"/>
    <n v="43"/>
    <n v="43"/>
  </r>
  <r>
    <x v="2"/>
    <d v="2023-03-18T00:00:00"/>
    <s v="Day 3"/>
    <x v="47"/>
    <x v="44"/>
    <x v="40"/>
    <x v="3"/>
    <x v="8"/>
    <x v="0"/>
    <x v="4"/>
    <n v="146"/>
    <n v="15.9"/>
    <n v="15.9"/>
  </r>
  <r>
    <x v="2"/>
    <d v="2023-03-18T00:00:00"/>
    <s v="Day 3"/>
    <x v="47"/>
    <x v="44"/>
    <x v="40"/>
    <x v="3"/>
    <x v="8"/>
    <x v="0"/>
    <x v="4"/>
    <n v="93"/>
    <n v="3.4"/>
    <n v="3.4"/>
  </r>
  <r>
    <x v="2"/>
    <d v="2023-03-18T00:00:00"/>
    <s v="Day 3"/>
    <x v="47"/>
    <x v="44"/>
    <x v="40"/>
    <x v="3"/>
    <x v="8"/>
    <x v="0"/>
    <x v="0"/>
    <n v="53"/>
    <n v="2.5"/>
    <n v="2.5"/>
  </r>
  <r>
    <x v="2"/>
    <d v="2023-03-18T00:00:00"/>
    <s v="Day 3"/>
    <x v="52"/>
    <x v="47"/>
    <x v="45"/>
    <x v="10"/>
    <x v="8"/>
    <x v="1"/>
    <x v="5"/>
    <n v="46"/>
    <n v="1"/>
    <n v="1"/>
  </r>
  <r>
    <x v="2"/>
    <d v="2023-03-18T00:00:00"/>
    <s v="Day 3"/>
    <x v="52"/>
    <x v="47"/>
    <x v="45"/>
    <x v="10"/>
    <x v="8"/>
    <x v="0"/>
    <x v="7"/>
    <n v="93"/>
    <n v="2.9"/>
    <n v="2.9"/>
  </r>
  <r>
    <x v="2"/>
    <d v="2023-03-18T00:00:00"/>
    <s v="Day 3"/>
    <x v="46"/>
    <x v="23"/>
    <x v="39"/>
    <x v="4"/>
    <x v="8"/>
    <x v="0"/>
    <x v="6"/>
    <n v="61"/>
    <n v="1.8"/>
    <n v="1.8"/>
  </r>
  <r>
    <x v="2"/>
    <d v="2023-03-18T00:00:00"/>
    <s v="Day 3"/>
    <x v="48"/>
    <x v="45"/>
    <x v="41"/>
    <x v="10"/>
    <x v="8"/>
    <x v="0"/>
    <x v="4"/>
    <n v="147"/>
    <n v="16.2"/>
    <n v="16.2"/>
  </r>
  <r>
    <x v="2"/>
    <d v="2023-03-18T00:00:00"/>
    <s v="Day 3"/>
    <x v="50"/>
    <x v="23"/>
    <x v="43"/>
    <x v="5"/>
    <x v="8"/>
    <x v="0"/>
    <x v="0"/>
    <n v="97"/>
    <n v="10"/>
    <n v="10"/>
  </r>
  <r>
    <x v="2"/>
    <d v="2023-03-18T00:00:00"/>
    <s v="Day 3"/>
    <x v="50"/>
    <x v="23"/>
    <x v="43"/>
    <x v="5"/>
    <x v="8"/>
    <x v="0"/>
    <x v="0"/>
    <n v="69"/>
    <n v="4.5"/>
    <n v="4.5"/>
  </r>
  <r>
    <x v="2"/>
    <d v="2023-03-18T00:00:00"/>
    <s v="Day 3"/>
    <x v="50"/>
    <x v="23"/>
    <x v="43"/>
    <x v="5"/>
    <x v="8"/>
    <x v="0"/>
    <x v="0"/>
    <n v="54"/>
    <n v="2.6"/>
    <n v="2.6"/>
  </r>
  <r>
    <x v="2"/>
    <d v="2023-03-18T00:00:00"/>
    <s v="Day 3"/>
    <x v="50"/>
    <x v="23"/>
    <x v="43"/>
    <x v="5"/>
    <x v="8"/>
    <x v="0"/>
    <x v="0"/>
    <n v="55"/>
    <n v="2.7"/>
    <n v="2.7"/>
  </r>
  <r>
    <x v="2"/>
    <d v="2023-03-18T00:00:00"/>
    <s v="Day 3"/>
    <x v="50"/>
    <x v="23"/>
    <x v="43"/>
    <x v="5"/>
    <x v="8"/>
    <x v="0"/>
    <x v="4"/>
    <n v="111"/>
    <n v="6.2"/>
    <n v="6.2"/>
  </r>
  <r>
    <x v="2"/>
    <d v="2023-03-18T00:00:00"/>
    <s v="Day 3"/>
    <x v="50"/>
    <x v="23"/>
    <x v="43"/>
    <x v="5"/>
    <x v="8"/>
    <x v="0"/>
    <x v="4"/>
    <n v="101"/>
    <n v="4.5"/>
    <n v="4.5"/>
  </r>
  <r>
    <x v="2"/>
    <d v="2023-03-18T00:00:00"/>
    <s v="Day 3"/>
    <x v="63"/>
    <x v="58"/>
    <x v="52"/>
    <x v="7"/>
    <x v="10"/>
    <x v="0"/>
    <x v="4"/>
    <n v="72"/>
    <n v="1.4"/>
    <n v="1.4"/>
  </r>
  <r>
    <x v="2"/>
    <d v="2023-03-18T00:00:00"/>
    <s v="Day 3"/>
    <x v="63"/>
    <x v="58"/>
    <x v="52"/>
    <x v="7"/>
    <x v="10"/>
    <x v="0"/>
    <x v="4"/>
    <n v="142"/>
    <n v="14.4"/>
    <n v="14.4"/>
  </r>
  <r>
    <x v="2"/>
    <d v="2023-03-18T00:00:00"/>
    <s v="Day 3"/>
    <x v="70"/>
    <x v="65"/>
    <x v="55"/>
    <x v="4"/>
    <x v="11"/>
    <x v="1"/>
    <x v="5"/>
    <n v="59"/>
    <n v="2.1"/>
    <n v="2.1"/>
  </r>
  <r>
    <x v="2"/>
    <d v="2023-03-18T00:00:00"/>
    <s v="Day 3"/>
    <x v="65"/>
    <x v="60"/>
    <x v="53"/>
    <x v="4"/>
    <x v="11"/>
    <x v="0"/>
    <x v="5"/>
    <m/>
    <s v=""/>
    <s v=""/>
  </r>
  <r>
    <x v="2"/>
    <d v="2023-03-18T00:00:00"/>
    <s v="Day 3"/>
    <x v="66"/>
    <x v="61"/>
    <x v="3"/>
    <x v="4"/>
    <x v="11"/>
    <x v="0"/>
    <x v="4"/>
    <n v="132"/>
    <n v="11.2"/>
    <n v="11.2"/>
  </r>
  <r>
    <x v="2"/>
    <d v="2023-03-18T00:00:00"/>
    <s v="Day 3"/>
    <x v="66"/>
    <x v="61"/>
    <x v="3"/>
    <x v="4"/>
    <x v="11"/>
    <x v="0"/>
    <x v="4"/>
    <n v="134"/>
    <n v="11.8"/>
    <n v="11.8"/>
  </r>
  <r>
    <x v="2"/>
    <d v="2023-03-18T00:00:00"/>
    <s v="Day 3"/>
    <x v="64"/>
    <x v="59"/>
    <x v="17"/>
    <x v="5"/>
    <x v="11"/>
    <x v="0"/>
    <x v="0"/>
    <n v="68"/>
    <n v="4.4000000000000004"/>
    <n v="4.4000000000000004"/>
  </r>
  <r>
    <x v="2"/>
    <d v="2023-03-18T00:00:00"/>
    <s v="Day 3"/>
    <x v="64"/>
    <x v="59"/>
    <x v="17"/>
    <x v="5"/>
    <x v="11"/>
    <x v="0"/>
    <x v="0"/>
    <n v="63"/>
    <n v="3.7"/>
    <n v="3.7"/>
  </r>
  <r>
    <x v="2"/>
    <d v="2023-03-18T00:00:00"/>
    <s v="Day 3"/>
    <x v="64"/>
    <x v="59"/>
    <x v="17"/>
    <x v="5"/>
    <x v="11"/>
    <x v="0"/>
    <x v="7"/>
    <n v="99"/>
    <n v="3.6"/>
    <n v="3.6"/>
  </r>
  <r>
    <x v="2"/>
    <d v="2023-03-18T00:00:00"/>
    <s v="Day 3"/>
    <x v="64"/>
    <x v="59"/>
    <x v="17"/>
    <x v="5"/>
    <x v="11"/>
    <x v="0"/>
    <x v="1"/>
    <n v="73"/>
    <n v="1.4"/>
    <n v="1.4"/>
  </r>
  <r>
    <x v="2"/>
    <d v="2023-03-18T00:00:00"/>
    <s v="Day 3"/>
    <x v="68"/>
    <x v="63"/>
    <x v="28"/>
    <x v="5"/>
    <x v="11"/>
    <x v="0"/>
    <x v="0"/>
    <n v="68"/>
    <n v="4.4000000000000004"/>
    <n v="4.4000000000000004"/>
  </r>
  <r>
    <x v="2"/>
    <d v="2023-03-18T00:00:00"/>
    <s v="Day 3"/>
    <x v="68"/>
    <x v="63"/>
    <x v="28"/>
    <x v="5"/>
    <x v="11"/>
    <x v="0"/>
    <x v="4"/>
    <n v="113"/>
    <n v="6.6"/>
    <n v="6.6"/>
  </r>
  <r>
    <x v="2"/>
    <d v="2023-03-18T00:00:00"/>
    <s v="Day 3"/>
    <x v="68"/>
    <x v="63"/>
    <x v="28"/>
    <x v="5"/>
    <x v="11"/>
    <x v="1"/>
    <x v="5"/>
    <n v="52"/>
    <n v="1.4"/>
    <n v="1.4"/>
  </r>
  <r>
    <x v="2"/>
    <d v="2023-03-18T00:00:00"/>
    <s v="Day 3"/>
    <x v="69"/>
    <x v="64"/>
    <x v="54"/>
    <x v="5"/>
    <x v="11"/>
    <x v="0"/>
    <x v="7"/>
    <n v="121"/>
    <n v="7.2"/>
    <n v="7.2"/>
  </r>
  <r>
    <x v="2"/>
    <d v="2023-03-18T00:00:00"/>
    <s v="Day 3"/>
    <x v="67"/>
    <x v="62"/>
    <x v="53"/>
    <x v="4"/>
    <x v="11"/>
    <x v="1"/>
    <x v="5"/>
    <n v="56"/>
    <n v="1.8"/>
    <n v="1.8"/>
  </r>
  <r>
    <x v="2"/>
    <d v="2023-03-18T00:00:00"/>
    <s v="Day 3"/>
    <x v="67"/>
    <x v="62"/>
    <x v="53"/>
    <x v="4"/>
    <x v="11"/>
    <x v="0"/>
    <x v="4"/>
    <n v="156"/>
    <n v="19.899999999999999"/>
    <n v="19.899999999999999"/>
  </r>
  <r>
    <x v="2"/>
    <d v="2023-03-18T00:00:00"/>
    <s v="Day 3"/>
    <x v="74"/>
    <x v="69"/>
    <x v="59"/>
    <x v="5"/>
    <x v="12"/>
    <x v="1"/>
    <x v="5"/>
    <n v="133"/>
    <n v="25.1"/>
    <n v="25.1"/>
  </r>
  <r>
    <x v="2"/>
    <d v="2023-03-18T00:00:00"/>
    <s v="Day 3"/>
    <x v="74"/>
    <x v="69"/>
    <x v="59"/>
    <x v="5"/>
    <x v="12"/>
    <x v="0"/>
    <x v="4"/>
    <n v="128"/>
    <n v="10.1"/>
    <n v="10.1"/>
  </r>
  <r>
    <x v="2"/>
    <d v="2023-03-18T00:00:00"/>
    <s v="Day 3"/>
    <x v="74"/>
    <x v="69"/>
    <x v="59"/>
    <x v="5"/>
    <x v="12"/>
    <x v="0"/>
    <x v="1"/>
    <n v="76"/>
    <n v="1.6"/>
    <n v="1.6"/>
  </r>
  <r>
    <x v="2"/>
    <d v="2023-03-18T00:00:00"/>
    <s v="Day 3"/>
    <x v="73"/>
    <x v="68"/>
    <x v="58"/>
    <x v="12"/>
    <x v="13"/>
    <x v="0"/>
    <x v="5"/>
    <m/>
    <s v=""/>
    <s v=""/>
  </r>
  <r>
    <x v="2"/>
    <d v="2023-03-18T00:00:00"/>
    <s v="Day 3"/>
    <x v="77"/>
    <x v="72"/>
    <x v="62"/>
    <x v="5"/>
    <x v="12"/>
    <x v="0"/>
    <x v="4"/>
    <n v="115"/>
    <n v="7"/>
    <n v="7"/>
  </r>
  <r>
    <x v="2"/>
    <d v="2023-03-18T00:00:00"/>
    <s v="Day 3"/>
    <x v="77"/>
    <x v="72"/>
    <x v="62"/>
    <x v="5"/>
    <x v="12"/>
    <x v="0"/>
    <x v="4"/>
    <n v="133"/>
    <n v="11.5"/>
    <n v="11.5"/>
  </r>
  <r>
    <x v="2"/>
    <d v="2023-03-18T00:00:00"/>
    <s v="Day 3"/>
    <x v="78"/>
    <x v="73"/>
    <x v="56"/>
    <x v="1"/>
    <x v="12"/>
    <x v="0"/>
    <x v="4"/>
    <n v="113"/>
    <n v="6.6"/>
    <n v="6.6"/>
  </r>
  <r>
    <x v="2"/>
    <d v="2023-03-18T00:00:00"/>
    <s v="Day 3"/>
    <x v="78"/>
    <x v="73"/>
    <x v="56"/>
    <x v="1"/>
    <x v="12"/>
    <x v="0"/>
    <x v="1"/>
    <n v="80"/>
    <n v="1.8"/>
    <n v="1.8"/>
  </r>
  <r>
    <x v="2"/>
    <d v="2023-03-18T00:00:00"/>
    <s v="Day 3"/>
    <x v="78"/>
    <x v="73"/>
    <x v="56"/>
    <x v="1"/>
    <x v="12"/>
    <x v="0"/>
    <x v="7"/>
    <n v="105"/>
    <n v="4.4000000000000004"/>
    <n v="4.4000000000000004"/>
  </r>
  <r>
    <x v="2"/>
    <d v="2023-03-18T00:00:00"/>
    <s v="Day 3"/>
    <x v="76"/>
    <x v="71"/>
    <x v="61"/>
    <x v="5"/>
    <x v="12"/>
    <x v="0"/>
    <x v="4"/>
    <n v="91"/>
    <n v="3.1"/>
    <n v="3.1"/>
  </r>
  <r>
    <x v="2"/>
    <d v="2023-03-18T00:00:00"/>
    <s v="Day 3"/>
    <x v="71"/>
    <x v="66"/>
    <x v="56"/>
    <x v="6"/>
    <x v="12"/>
    <x v="0"/>
    <x v="4"/>
    <n v="103"/>
    <n v="4.8"/>
    <n v="4.8"/>
  </r>
  <r>
    <x v="2"/>
    <d v="2023-03-18T00:00:00"/>
    <s v="Day 3"/>
    <x v="71"/>
    <x v="66"/>
    <x v="56"/>
    <x v="6"/>
    <x v="12"/>
    <x v="1"/>
    <x v="5"/>
    <n v="105"/>
    <n v="12.2"/>
    <n v="12.2"/>
  </r>
  <r>
    <x v="2"/>
    <d v="2023-03-18T00:00:00"/>
    <s v="Day 3"/>
    <x v="72"/>
    <x v="67"/>
    <x v="57"/>
    <x v="6"/>
    <x v="12"/>
    <x v="1"/>
    <x v="5"/>
    <n v="47"/>
    <n v="1.1000000000000001"/>
    <n v="1.1000000000000001"/>
  </r>
  <r>
    <x v="2"/>
    <d v="2023-03-18T00:00:00"/>
    <s v="Day 3"/>
    <x v="72"/>
    <x v="67"/>
    <x v="57"/>
    <x v="6"/>
    <x v="12"/>
    <x v="1"/>
    <x v="5"/>
    <n v="50"/>
    <n v="1.3"/>
    <n v="1.3"/>
  </r>
  <r>
    <x v="2"/>
    <d v="2023-03-18T00:00:00"/>
    <s v="Day 3"/>
    <x v="72"/>
    <x v="67"/>
    <x v="57"/>
    <x v="6"/>
    <x v="12"/>
    <x v="1"/>
    <x v="5"/>
    <n v="68"/>
    <n v="3.3"/>
    <n v="3.3"/>
  </r>
  <r>
    <x v="2"/>
    <d v="2023-03-18T00:00:00"/>
    <s v="Day 3"/>
    <x v="80"/>
    <x v="75"/>
    <x v="63"/>
    <x v="4"/>
    <x v="12"/>
    <x v="0"/>
    <x v="1"/>
    <n v="78"/>
    <n v="1.7"/>
    <n v="1.7"/>
  </r>
  <r>
    <x v="2"/>
    <d v="2023-03-18T00:00:00"/>
    <s v="Day 3"/>
    <x v="80"/>
    <x v="75"/>
    <x v="63"/>
    <x v="4"/>
    <x v="12"/>
    <x v="0"/>
    <x v="4"/>
    <n v="100"/>
    <n v="4.3"/>
    <n v="4.3"/>
  </r>
  <r>
    <x v="2"/>
    <d v="2023-03-18T00:00:00"/>
    <s v="Day 3"/>
    <x v="80"/>
    <x v="75"/>
    <x v="63"/>
    <x v="4"/>
    <x v="12"/>
    <x v="0"/>
    <x v="4"/>
    <n v="144"/>
    <n v="15.1"/>
    <n v="15.1"/>
  </r>
  <r>
    <x v="2"/>
    <d v="2023-03-18T00:00:00"/>
    <s v="Day 3"/>
    <x v="80"/>
    <x v="75"/>
    <x v="63"/>
    <x v="4"/>
    <x v="12"/>
    <x v="0"/>
    <x v="4"/>
    <n v="86"/>
    <n v="2.6"/>
    <n v="2.6"/>
  </r>
  <r>
    <x v="2"/>
    <d v="2023-03-18T00:00:00"/>
    <s v="Day 3"/>
    <x v="80"/>
    <x v="75"/>
    <x v="63"/>
    <x v="4"/>
    <x v="12"/>
    <x v="0"/>
    <x v="4"/>
    <n v="91"/>
    <n v="3.1"/>
    <n v="3.1"/>
  </r>
  <r>
    <x v="2"/>
    <d v="2023-03-18T00:00:00"/>
    <s v="Day 3"/>
    <x v="75"/>
    <x v="70"/>
    <x v="60"/>
    <x v="5"/>
    <x v="12"/>
    <x v="0"/>
    <x v="4"/>
    <n v="158"/>
    <n v="20.8"/>
    <n v="20.8"/>
  </r>
  <r>
    <x v="2"/>
    <d v="2023-03-18T00:00:00"/>
    <s v="Day 3"/>
    <x v="75"/>
    <x v="70"/>
    <x v="60"/>
    <x v="5"/>
    <x v="12"/>
    <x v="0"/>
    <x v="4"/>
    <n v="108"/>
    <n v="5.6"/>
    <n v="5.6"/>
  </r>
  <r>
    <x v="2"/>
    <d v="2023-03-18T00:00:00"/>
    <s v="Day 3"/>
    <x v="75"/>
    <x v="70"/>
    <x v="60"/>
    <x v="5"/>
    <x v="12"/>
    <x v="0"/>
    <x v="4"/>
    <n v="175"/>
    <n v="29.5"/>
    <n v="29.5"/>
  </r>
  <r>
    <x v="2"/>
    <d v="2023-03-18T00:00:00"/>
    <s v="Day 3"/>
    <x v="79"/>
    <x v="74"/>
    <x v="56"/>
    <x v="4"/>
    <x v="12"/>
    <x v="1"/>
    <x v="5"/>
    <n v="59"/>
    <n v="2.1"/>
    <n v="2.1"/>
  </r>
  <r>
    <x v="2"/>
    <d v="2023-03-18T00:00:00"/>
    <s v="Day 3"/>
    <x v="79"/>
    <x v="74"/>
    <x v="56"/>
    <x v="4"/>
    <x v="12"/>
    <x v="0"/>
    <x v="3"/>
    <n v="59"/>
    <n v="3.7"/>
    <n v="3.7"/>
  </r>
  <r>
    <x v="2"/>
    <d v="2023-03-18T00:00:00"/>
    <s v="Day 3"/>
    <x v="79"/>
    <x v="74"/>
    <x v="56"/>
    <x v="4"/>
    <x v="12"/>
    <x v="0"/>
    <x v="4"/>
    <n v="148"/>
    <n v="16.600000000000001"/>
    <n v="16.600000000000001"/>
  </r>
  <r>
    <x v="2"/>
    <d v="2023-03-18T00:00:00"/>
    <s v="Day 3"/>
    <x v="79"/>
    <x v="74"/>
    <x v="56"/>
    <x v="4"/>
    <x v="12"/>
    <x v="0"/>
    <x v="4"/>
    <n v="87"/>
    <n v="2.7"/>
    <n v="2.7"/>
  </r>
  <r>
    <x v="2"/>
    <d v="2023-03-18T00:00:00"/>
    <s v="Day 3"/>
    <x v="79"/>
    <x v="74"/>
    <x v="56"/>
    <x v="4"/>
    <x v="12"/>
    <x v="0"/>
    <x v="4"/>
    <n v="68"/>
    <n v="1.2"/>
    <n v="1.2"/>
  </r>
  <r>
    <x v="2"/>
    <d v="2023-03-18T00:00:00"/>
    <s v="Day 3"/>
    <x v="79"/>
    <x v="74"/>
    <x v="56"/>
    <x v="4"/>
    <x v="12"/>
    <x v="0"/>
    <x v="4"/>
    <n v="103"/>
    <n v="4.8"/>
    <n v="4.8"/>
  </r>
  <r>
    <x v="2"/>
    <d v="2023-03-18T00:00:00"/>
    <s v="Day 3"/>
    <x v="79"/>
    <x v="74"/>
    <x v="56"/>
    <x v="4"/>
    <x v="12"/>
    <x v="0"/>
    <x v="4"/>
    <n v="99"/>
    <n v="4.2"/>
    <n v="4.2"/>
  </r>
  <r>
    <x v="2"/>
    <d v="2023-03-18T00:00:00"/>
    <s v="Day 3"/>
    <x v="79"/>
    <x v="74"/>
    <x v="56"/>
    <x v="4"/>
    <x v="12"/>
    <x v="0"/>
    <x v="4"/>
    <n v="96"/>
    <n v="3.8"/>
    <n v="3.8"/>
  </r>
  <r>
    <x v="2"/>
    <d v="2023-03-18T00:00:00"/>
    <s v="Day 3"/>
    <x v="87"/>
    <x v="82"/>
    <x v="68"/>
    <x v="5"/>
    <x v="14"/>
    <x v="0"/>
    <x v="1"/>
    <n v="80"/>
    <n v="1.8"/>
    <n v="1.8"/>
  </r>
  <r>
    <x v="2"/>
    <d v="2023-03-18T00:00:00"/>
    <s v="Day 3"/>
    <x v="84"/>
    <x v="79"/>
    <x v="67"/>
    <x v="4"/>
    <x v="14"/>
    <x v="0"/>
    <x v="6"/>
    <n v="74"/>
    <n v="3.2"/>
    <n v="3.2"/>
  </r>
  <r>
    <x v="2"/>
    <d v="2023-03-18T00:00:00"/>
    <s v="Day 3"/>
    <x v="83"/>
    <x v="78"/>
    <x v="66"/>
    <x v="4"/>
    <x v="14"/>
    <x v="0"/>
    <x v="7"/>
    <n v="100"/>
    <n v="3.7"/>
    <n v="3.7"/>
  </r>
  <r>
    <x v="2"/>
    <d v="2023-03-18T00:00:00"/>
    <s v="Day 3"/>
    <x v="86"/>
    <x v="81"/>
    <x v="5"/>
    <x v="4"/>
    <x v="14"/>
    <x v="0"/>
    <x v="4"/>
    <n v="160"/>
    <n v="21.7"/>
    <n v="21.7"/>
  </r>
  <r>
    <x v="2"/>
    <d v="2023-03-18T00:00:00"/>
    <s v="Day 3"/>
    <x v="81"/>
    <x v="76"/>
    <x v="64"/>
    <x v="4"/>
    <x v="14"/>
    <x v="0"/>
    <x v="4"/>
    <n v="148"/>
    <n v="16.600000000000001"/>
    <n v="16.600000000000001"/>
  </r>
  <r>
    <x v="2"/>
    <d v="2023-03-18T00:00:00"/>
    <s v="Day 3"/>
    <x v="82"/>
    <x v="77"/>
    <x v="65"/>
    <x v="4"/>
    <x v="14"/>
    <x v="0"/>
    <x v="0"/>
    <n v="85"/>
    <n v="7.4"/>
    <n v="7.4"/>
  </r>
  <r>
    <x v="2"/>
    <d v="2023-03-18T00:00:00"/>
    <s v="Day 3"/>
    <x v="82"/>
    <x v="77"/>
    <x v="65"/>
    <x v="4"/>
    <x v="14"/>
    <x v="0"/>
    <x v="0"/>
    <n v="82"/>
    <n v="6.7"/>
    <n v="6.7"/>
  </r>
  <r>
    <x v="2"/>
    <d v="2023-03-18T00:00:00"/>
    <s v="Day 3"/>
    <x v="82"/>
    <x v="77"/>
    <x v="65"/>
    <x v="4"/>
    <x v="14"/>
    <x v="0"/>
    <x v="7"/>
    <n v="86"/>
    <n v="2.2000000000000002"/>
    <n v="2.2000000000000002"/>
  </r>
  <r>
    <x v="2"/>
    <d v="2023-03-18T00:00:00"/>
    <s v="Day 3"/>
    <x v="82"/>
    <x v="77"/>
    <x v="65"/>
    <x v="4"/>
    <x v="14"/>
    <x v="0"/>
    <x v="8"/>
    <n v="108"/>
    <n v="15.4"/>
    <n v="15.4"/>
  </r>
  <r>
    <x v="2"/>
    <d v="2023-03-18T00:00:00"/>
    <s v="Day 3"/>
    <x v="85"/>
    <x v="80"/>
    <x v="66"/>
    <x v="1"/>
    <x v="14"/>
    <x v="0"/>
    <x v="4"/>
    <n v="91"/>
    <n v="3.1"/>
    <n v="3.1"/>
  </r>
  <r>
    <x v="2"/>
    <d v="2023-03-18T00:00:00"/>
    <s v="Day 3"/>
    <x v="85"/>
    <x v="80"/>
    <x v="66"/>
    <x v="1"/>
    <x v="14"/>
    <x v="1"/>
    <x v="5"/>
    <n v="62"/>
    <n v="2.5"/>
    <n v="2.5"/>
  </r>
  <r>
    <x v="2"/>
    <d v="2023-03-18T00:00:00"/>
    <s v="Day 3"/>
    <x v="55"/>
    <x v="50"/>
    <x v="48"/>
    <x v="5"/>
    <x v="9"/>
    <x v="0"/>
    <x v="5"/>
    <m/>
    <s v=""/>
    <s v=""/>
  </r>
  <r>
    <x v="2"/>
    <d v="2023-03-18T00:00:00"/>
    <s v="Day 3"/>
    <x v="56"/>
    <x v="51"/>
    <x v="49"/>
    <x v="4"/>
    <x v="9"/>
    <x v="0"/>
    <x v="4"/>
    <n v="158"/>
    <n v="20.8"/>
    <n v="20.8"/>
  </r>
  <r>
    <x v="2"/>
    <d v="2023-03-18T00:00:00"/>
    <s v="Day 3"/>
    <x v="59"/>
    <x v="54"/>
    <x v="46"/>
    <x v="5"/>
    <x v="9"/>
    <x v="0"/>
    <x v="4"/>
    <n v="118"/>
    <n v="7.6"/>
    <n v="7.6"/>
  </r>
  <r>
    <x v="2"/>
    <d v="2023-03-18T00:00:00"/>
    <s v="Day 3"/>
    <x v="53"/>
    <x v="48"/>
    <x v="46"/>
    <x v="7"/>
    <x v="9"/>
    <x v="0"/>
    <x v="5"/>
    <m/>
    <s v=""/>
    <s v=""/>
  </r>
  <r>
    <x v="2"/>
    <d v="2023-03-18T00:00:00"/>
    <s v="Day 3"/>
    <x v="62"/>
    <x v="57"/>
    <x v="51"/>
    <x v="5"/>
    <x v="9"/>
    <x v="0"/>
    <x v="4"/>
    <n v="150"/>
    <n v="17.399999999999999"/>
    <n v="17.399999999999999"/>
  </r>
  <r>
    <x v="2"/>
    <d v="2023-03-18T00:00:00"/>
    <s v="Day 3"/>
    <x v="62"/>
    <x v="57"/>
    <x v="51"/>
    <x v="5"/>
    <x v="9"/>
    <x v="0"/>
    <x v="7"/>
    <n v="132"/>
    <n v="9.8000000000000007"/>
    <n v="9.8000000000000007"/>
  </r>
  <r>
    <x v="2"/>
    <d v="2023-03-18T00:00:00"/>
    <s v="Day 3"/>
    <x v="58"/>
    <x v="53"/>
    <x v="46"/>
    <x v="3"/>
    <x v="9"/>
    <x v="0"/>
    <x v="4"/>
    <n v="90"/>
    <n v="3"/>
    <n v="3"/>
  </r>
  <r>
    <x v="2"/>
    <d v="2023-03-18T00:00:00"/>
    <s v="Day 3"/>
    <x v="61"/>
    <x v="56"/>
    <x v="46"/>
    <x v="3"/>
    <x v="9"/>
    <x v="0"/>
    <x v="5"/>
    <m/>
    <s v=""/>
    <s v=""/>
  </r>
  <r>
    <x v="2"/>
    <d v="2023-03-18T00:00:00"/>
    <s v="Day 3"/>
    <x v="57"/>
    <x v="52"/>
    <x v="47"/>
    <x v="4"/>
    <x v="9"/>
    <x v="0"/>
    <x v="5"/>
    <m/>
    <s v=""/>
    <s v=""/>
  </r>
  <r>
    <x v="2"/>
    <d v="2023-03-18T00:00:00"/>
    <s v="Day 3"/>
    <x v="54"/>
    <x v="49"/>
    <x v="47"/>
    <x v="7"/>
    <x v="9"/>
    <x v="0"/>
    <x v="4"/>
    <n v="105"/>
    <n v="5.0999999999999996"/>
    <n v="5.0999999999999996"/>
  </r>
  <r>
    <x v="2"/>
    <d v="2023-03-18T00:00:00"/>
    <s v="Day 3"/>
    <x v="60"/>
    <x v="55"/>
    <x v="50"/>
    <x v="5"/>
    <x v="9"/>
    <x v="0"/>
    <x v="2"/>
    <n v="137"/>
    <n v="34.4"/>
    <n v="34.4"/>
  </r>
  <r>
    <x v="2"/>
    <d v="2023-03-18T00:00:00"/>
    <s v="Day 3"/>
    <x v="94"/>
    <x v="87"/>
    <x v="70"/>
    <x v="4"/>
    <x v="10"/>
    <x v="0"/>
    <x v="11"/>
    <n v="160"/>
    <n v="53.6"/>
    <n v="53.6"/>
  </r>
  <r>
    <x v="2"/>
    <d v="2023-03-18T00:00:00"/>
    <s v="Day 3"/>
    <x v="94"/>
    <x v="87"/>
    <x v="70"/>
    <x v="4"/>
    <x v="10"/>
    <x v="0"/>
    <x v="8"/>
    <n v="156"/>
    <n v="51.6"/>
    <n v="51.6"/>
  </r>
  <r>
    <x v="2"/>
    <d v="2023-03-18T00:00:00"/>
    <s v="Day 3"/>
    <x v="94"/>
    <x v="87"/>
    <x v="70"/>
    <x v="4"/>
    <x v="10"/>
    <x v="0"/>
    <x v="4"/>
    <n v="153"/>
    <n v="18.600000000000001"/>
    <n v="18.600000000000001"/>
  </r>
  <r>
    <x v="2"/>
    <d v="2023-03-18T00:00:00"/>
    <s v="Day 3"/>
    <x v="94"/>
    <x v="87"/>
    <x v="70"/>
    <x v="4"/>
    <x v="10"/>
    <x v="0"/>
    <x v="4"/>
    <n v="151"/>
    <n v="17.8"/>
    <n v="17.8"/>
  </r>
  <r>
    <x v="2"/>
    <d v="2023-03-18T00:00:00"/>
    <s v="Day 3"/>
    <x v="92"/>
    <x v="85"/>
    <x v="73"/>
    <x v="4"/>
    <x v="10"/>
    <x v="0"/>
    <x v="4"/>
    <n v="137"/>
    <n v="12.8"/>
    <n v="12.8"/>
  </r>
  <r>
    <x v="2"/>
    <d v="2023-03-18T00:00:00"/>
    <s v="Day 3"/>
    <x v="88"/>
    <x v="47"/>
    <x v="69"/>
    <x v="5"/>
    <x v="10"/>
    <x v="0"/>
    <x v="4"/>
    <n v="153"/>
    <n v="18.600000000000001"/>
    <n v="18.600000000000001"/>
  </r>
  <r>
    <x v="2"/>
    <d v="2023-03-18T00:00:00"/>
    <s v="Day 3"/>
    <x v="90"/>
    <x v="84"/>
    <x v="71"/>
    <x v="5"/>
    <x v="10"/>
    <x v="0"/>
    <x v="2"/>
    <n v="184"/>
    <n v="86.7"/>
    <n v="86.7"/>
  </r>
  <r>
    <x v="2"/>
    <d v="2023-03-18T00:00:00"/>
    <s v="Day 3"/>
    <x v="89"/>
    <x v="83"/>
    <x v="70"/>
    <x v="5"/>
    <x v="10"/>
    <x v="0"/>
    <x v="4"/>
    <n v="145"/>
    <n v="15.5"/>
    <n v="15.5"/>
  </r>
  <r>
    <x v="2"/>
    <d v="2023-03-18T00:00:00"/>
    <s v="Day 3"/>
    <x v="89"/>
    <x v="83"/>
    <x v="70"/>
    <x v="5"/>
    <x v="10"/>
    <x v="0"/>
    <x v="4"/>
    <n v="141"/>
    <n v="14.1"/>
    <n v="14.1"/>
  </r>
  <r>
    <x v="2"/>
    <d v="2023-03-18T00:00:00"/>
    <s v="Day 3"/>
    <x v="96"/>
    <x v="89"/>
    <x v="75"/>
    <x v="5"/>
    <x v="10"/>
    <x v="0"/>
    <x v="5"/>
    <m/>
    <s v=""/>
    <s v=""/>
  </r>
  <r>
    <x v="2"/>
    <d v="2023-03-18T00:00:00"/>
    <s v="Day 3"/>
    <x v="91"/>
    <x v="59"/>
    <x v="72"/>
    <x v="4"/>
    <x v="10"/>
    <x v="0"/>
    <x v="5"/>
    <m/>
    <s v=""/>
    <s v=""/>
  </r>
  <r>
    <x v="2"/>
    <d v="2023-03-18T00:00:00"/>
    <s v="Day 3"/>
    <x v="93"/>
    <x v="86"/>
    <x v="74"/>
    <x v="8"/>
    <x v="10"/>
    <x v="1"/>
    <x v="5"/>
    <n v="43"/>
    <n v="0.8"/>
    <n v="0.8"/>
  </r>
  <r>
    <x v="2"/>
    <d v="2023-03-18T00:00:00"/>
    <s v="Day 3"/>
    <x v="93"/>
    <x v="86"/>
    <x v="74"/>
    <x v="8"/>
    <x v="10"/>
    <x v="1"/>
    <x v="5"/>
    <n v="45"/>
    <n v="0.9"/>
    <n v="0.9"/>
  </r>
  <r>
    <x v="2"/>
    <d v="2023-03-18T00:00:00"/>
    <s v="Day 3"/>
    <x v="95"/>
    <x v="88"/>
    <x v="70"/>
    <x v="7"/>
    <x v="10"/>
    <x v="1"/>
    <x v="5"/>
    <n v="64"/>
    <n v="2.7"/>
    <n v="2.7"/>
  </r>
  <r>
    <x v="2"/>
    <d v="2023-03-18T00:00:00"/>
    <s v="Day 3"/>
    <x v="95"/>
    <x v="88"/>
    <x v="70"/>
    <x v="7"/>
    <x v="10"/>
    <x v="1"/>
    <x v="5"/>
    <n v="45"/>
    <n v="0.9"/>
    <n v="0.9"/>
  </r>
  <r>
    <x v="2"/>
    <d v="2023-03-18T00:00:00"/>
    <s v="Day 3"/>
    <x v="97"/>
    <x v="90"/>
    <x v="76"/>
    <x v="5"/>
    <x v="7"/>
    <x v="1"/>
    <x v="5"/>
    <n v="49"/>
    <n v="1.2"/>
    <n v="1.2"/>
  </r>
  <r>
    <x v="2"/>
    <d v="2023-03-18T00:00:00"/>
    <s v="Day 3"/>
    <x v="97"/>
    <x v="90"/>
    <x v="76"/>
    <x v="5"/>
    <x v="7"/>
    <x v="1"/>
    <x v="5"/>
    <n v="49"/>
    <n v="1.2"/>
    <n v="1.2"/>
  </r>
  <r>
    <x v="2"/>
    <d v="2023-03-18T00:00:00"/>
    <s v="Day 3"/>
    <x v="97"/>
    <x v="90"/>
    <x v="76"/>
    <x v="5"/>
    <x v="7"/>
    <x v="1"/>
    <x v="5"/>
    <n v="49"/>
    <n v="1.2"/>
    <n v="1.2"/>
  </r>
  <r>
    <x v="2"/>
    <d v="2023-03-18T00:00:00"/>
    <s v="Day 3"/>
    <x v="97"/>
    <x v="90"/>
    <x v="76"/>
    <x v="5"/>
    <x v="7"/>
    <x v="1"/>
    <x v="5"/>
    <n v="50"/>
    <n v="1.3"/>
    <n v="1.3"/>
  </r>
  <r>
    <x v="2"/>
    <d v="2023-03-18T00:00:00"/>
    <s v="Day 3"/>
    <x v="97"/>
    <x v="90"/>
    <x v="76"/>
    <x v="5"/>
    <x v="7"/>
    <x v="1"/>
    <x v="5"/>
    <n v="53"/>
    <n v="1.5"/>
    <n v="1.5"/>
  </r>
  <r>
    <x v="2"/>
    <d v="2023-03-18T00:00:00"/>
    <s v="Day 3"/>
    <x v="97"/>
    <x v="90"/>
    <x v="76"/>
    <x v="5"/>
    <x v="7"/>
    <x v="0"/>
    <x v="1"/>
    <n v="79"/>
    <n v="1.8"/>
    <n v="1.8"/>
  </r>
  <r>
    <x v="2"/>
    <d v="2023-03-18T00:00:00"/>
    <s v="Day 3"/>
    <x v="97"/>
    <x v="90"/>
    <x v="76"/>
    <x v="5"/>
    <x v="7"/>
    <x v="0"/>
    <x v="4"/>
    <n v="69"/>
    <n v="1.2"/>
    <n v="1.2"/>
  </r>
  <r>
    <x v="2"/>
    <d v="2023-03-18T00:00:00"/>
    <s v="Day 3"/>
    <x v="97"/>
    <x v="90"/>
    <x v="76"/>
    <x v="5"/>
    <x v="7"/>
    <x v="0"/>
    <x v="4"/>
    <n v="97"/>
    <n v="3.9"/>
    <n v="3.9"/>
  </r>
  <r>
    <x v="2"/>
    <d v="2023-03-18T00:00:00"/>
    <s v="Day 3"/>
    <x v="105"/>
    <x v="97"/>
    <x v="81"/>
    <x v="4"/>
    <x v="7"/>
    <x v="0"/>
    <x v="4"/>
    <n v="111"/>
    <n v="6.2"/>
    <n v="6.2"/>
  </r>
  <r>
    <x v="2"/>
    <d v="2023-03-18T00:00:00"/>
    <s v="Day 3"/>
    <x v="105"/>
    <x v="97"/>
    <x v="81"/>
    <x v="4"/>
    <x v="7"/>
    <x v="0"/>
    <x v="4"/>
    <n v="154"/>
    <n v="19.100000000000001"/>
    <n v="19.100000000000001"/>
  </r>
  <r>
    <x v="2"/>
    <d v="2023-03-18T00:00:00"/>
    <s v="Day 3"/>
    <x v="105"/>
    <x v="97"/>
    <x v="81"/>
    <x v="4"/>
    <x v="7"/>
    <x v="0"/>
    <x v="4"/>
    <n v="113"/>
    <n v="6.6"/>
    <n v="6.6"/>
  </r>
  <r>
    <x v="2"/>
    <d v="2023-03-18T00:00:00"/>
    <s v="Day 3"/>
    <x v="101"/>
    <x v="73"/>
    <x v="79"/>
    <x v="4"/>
    <x v="7"/>
    <x v="1"/>
    <x v="5"/>
    <n v="60"/>
    <n v="2.2000000000000002"/>
    <n v="2.2000000000000002"/>
  </r>
  <r>
    <x v="2"/>
    <d v="2023-03-18T00:00:00"/>
    <s v="Day 3"/>
    <x v="101"/>
    <x v="73"/>
    <x v="79"/>
    <x v="4"/>
    <x v="7"/>
    <x v="0"/>
    <x v="1"/>
    <n v="67"/>
    <n v="1.1000000000000001"/>
    <n v="1.1000000000000001"/>
  </r>
  <r>
    <x v="2"/>
    <d v="2023-03-18T00:00:00"/>
    <s v="Day 3"/>
    <x v="101"/>
    <x v="73"/>
    <x v="79"/>
    <x v="4"/>
    <x v="7"/>
    <x v="0"/>
    <x v="7"/>
    <n v="83"/>
    <n v="1.9"/>
    <n v="1.9"/>
  </r>
  <r>
    <x v="2"/>
    <d v="2023-03-18T00:00:00"/>
    <s v="Day 3"/>
    <x v="98"/>
    <x v="91"/>
    <x v="72"/>
    <x v="4"/>
    <x v="7"/>
    <x v="0"/>
    <x v="4"/>
    <n v="147"/>
    <n v="16.2"/>
    <n v="16.2"/>
  </r>
  <r>
    <x v="2"/>
    <d v="2023-03-18T00:00:00"/>
    <s v="Day 3"/>
    <x v="98"/>
    <x v="91"/>
    <x v="72"/>
    <x v="4"/>
    <x v="7"/>
    <x v="0"/>
    <x v="4"/>
    <n v="170"/>
    <n v="26.7"/>
    <n v="26.7"/>
  </r>
  <r>
    <x v="2"/>
    <d v="2023-03-18T00:00:00"/>
    <s v="Day 3"/>
    <x v="100"/>
    <x v="93"/>
    <x v="78"/>
    <x v="8"/>
    <x v="7"/>
    <x v="0"/>
    <x v="4"/>
    <n v="107"/>
    <n v="5.5"/>
    <n v="5.5"/>
  </r>
  <r>
    <x v="2"/>
    <d v="2023-03-18T00:00:00"/>
    <s v="Day 3"/>
    <x v="100"/>
    <x v="93"/>
    <x v="78"/>
    <x v="8"/>
    <x v="7"/>
    <x v="0"/>
    <x v="4"/>
    <n v="77"/>
    <n v="1.8"/>
    <n v="1.8"/>
  </r>
  <r>
    <x v="2"/>
    <d v="2023-03-18T00:00:00"/>
    <s v="Day 3"/>
    <x v="100"/>
    <x v="93"/>
    <x v="78"/>
    <x v="8"/>
    <x v="7"/>
    <x v="0"/>
    <x v="4"/>
    <n v="105"/>
    <n v="5.0999999999999996"/>
    <n v="5.0999999999999996"/>
  </r>
  <r>
    <x v="2"/>
    <d v="2023-03-18T00:00:00"/>
    <s v="Day 3"/>
    <x v="100"/>
    <x v="93"/>
    <x v="78"/>
    <x v="8"/>
    <x v="7"/>
    <x v="0"/>
    <x v="4"/>
    <n v="82"/>
    <n v="2.2000000000000002"/>
    <n v="2.2000000000000002"/>
  </r>
  <r>
    <x v="2"/>
    <d v="2023-03-18T00:00:00"/>
    <s v="Day 3"/>
    <x v="99"/>
    <x v="92"/>
    <x v="77"/>
    <x v="8"/>
    <x v="7"/>
    <x v="0"/>
    <x v="5"/>
    <m/>
    <s v=""/>
    <s v=""/>
  </r>
  <r>
    <x v="2"/>
    <d v="2023-03-18T00:00:00"/>
    <s v="Day 3"/>
    <x v="103"/>
    <x v="95"/>
    <x v="78"/>
    <x v="4"/>
    <x v="7"/>
    <x v="0"/>
    <x v="4"/>
    <n v="147"/>
    <n v="16.2"/>
    <n v="16.2"/>
  </r>
  <r>
    <x v="2"/>
    <d v="2023-03-18T00:00:00"/>
    <s v="Day 3"/>
    <x v="103"/>
    <x v="95"/>
    <x v="78"/>
    <x v="4"/>
    <x v="7"/>
    <x v="0"/>
    <x v="4"/>
    <n v="89"/>
    <n v="2.9"/>
    <n v="2.9"/>
  </r>
  <r>
    <x v="2"/>
    <d v="2023-03-18T00:00:00"/>
    <s v="Day 3"/>
    <x v="103"/>
    <x v="95"/>
    <x v="78"/>
    <x v="4"/>
    <x v="7"/>
    <x v="0"/>
    <x v="4"/>
    <n v="133"/>
    <n v="11.5"/>
    <n v="11.5"/>
  </r>
  <r>
    <x v="2"/>
    <d v="2023-03-18T00:00:00"/>
    <s v="Day 3"/>
    <x v="103"/>
    <x v="95"/>
    <x v="78"/>
    <x v="4"/>
    <x v="7"/>
    <x v="0"/>
    <x v="4"/>
    <n v="126"/>
    <n v="9.6"/>
    <n v="9.6"/>
  </r>
  <r>
    <x v="2"/>
    <d v="2023-03-18T00:00:00"/>
    <s v="Day 3"/>
    <x v="103"/>
    <x v="95"/>
    <x v="78"/>
    <x v="4"/>
    <x v="7"/>
    <x v="0"/>
    <x v="4"/>
    <n v="76"/>
    <n v="1.7"/>
    <n v="1.7"/>
  </r>
  <r>
    <x v="2"/>
    <d v="2023-03-18T00:00:00"/>
    <s v="Day 3"/>
    <x v="103"/>
    <x v="95"/>
    <x v="78"/>
    <x v="4"/>
    <x v="7"/>
    <x v="0"/>
    <x v="4"/>
    <n v="99"/>
    <n v="4.2"/>
    <n v="4.2"/>
  </r>
  <r>
    <x v="2"/>
    <d v="2023-03-18T00:00:00"/>
    <s v="Day 3"/>
    <x v="103"/>
    <x v="95"/>
    <x v="78"/>
    <x v="4"/>
    <x v="7"/>
    <x v="0"/>
    <x v="4"/>
    <n v="68"/>
    <n v="1.2"/>
    <n v="1.2"/>
  </r>
  <r>
    <x v="2"/>
    <d v="2023-03-18T00:00:00"/>
    <s v="Day 3"/>
    <x v="104"/>
    <x v="96"/>
    <x v="77"/>
    <x v="5"/>
    <x v="7"/>
    <x v="1"/>
    <x v="5"/>
    <n v="52"/>
    <n v="1.4"/>
    <n v="1.4"/>
  </r>
  <r>
    <x v="2"/>
    <d v="2023-03-18T00:00:00"/>
    <s v="Day 3"/>
    <x v="102"/>
    <x v="94"/>
    <x v="80"/>
    <x v="5"/>
    <x v="7"/>
    <x v="1"/>
    <x v="5"/>
    <n v="62"/>
    <n v="2.5"/>
    <n v="2.5"/>
  </r>
  <r>
    <x v="2"/>
    <d v="2023-03-18T00:00:00"/>
    <s v="Day 3"/>
    <x v="102"/>
    <x v="94"/>
    <x v="80"/>
    <x v="5"/>
    <x v="7"/>
    <x v="0"/>
    <x v="7"/>
    <n v="92"/>
    <n v="2.8"/>
    <n v="2.8"/>
  </r>
  <r>
    <x v="2"/>
    <d v="2023-03-18T00:00:00"/>
    <s v="Day 3"/>
    <x v="102"/>
    <x v="94"/>
    <x v="80"/>
    <x v="5"/>
    <x v="7"/>
    <x v="0"/>
    <x v="4"/>
    <n v="151"/>
    <n v="17.8"/>
    <n v="17.8"/>
  </r>
  <r>
    <x v="2"/>
    <d v="2023-03-18T00:00:00"/>
    <s v="Day 3"/>
    <x v="102"/>
    <x v="94"/>
    <x v="80"/>
    <x v="5"/>
    <x v="7"/>
    <x v="0"/>
    <x v="4"/>
    <n v="94"/>
    <n v="3.5"/>
    <n v="3.5"/>
  </r>
  <r>
    <x v="2"/>
    <d v="2023-03-18T00:00:00"/>
    <s v="Day 3"/>
    <x v="112"/>
    <x v="47"/>
    <x v="88"/>
    <x v="3"/>
    <x v="2"/>
    <x v="1"/>
    <x v="5"/>
    <n v="68"/>
    <n v="3.3"/>
    <n v="3.3"/>
  </r>
  <r>
    <x v="2"/>
    <d v="2023-03-18T00:00:00"/>
    <s v="Day 3"/>
    <x v="112"/>
    <x v="47"/>
    <x v="88"/>
    <x v="3"/>
    <x v="2"/>
    <x v="0"/>
    <x v="4"/>
    <n v="93"/>
    <n v="3.4"/>
    <n v="3.4"/>
  </r>
  <r>
    <x v="2"/>
    <d v="2023-03-18T00:00:00"/>
    <s v="Day 3"/>
    <x v="112"/>
    <x v="47"/>
    <x v="88"/>
    <x v="3"/>
    <x v="2"/>
    <x v="0"/>
    <x v="4"/>
    <n v="149"/>
    <n v="17"/>
    <n v="17"/>
  </r>
  <r>
    <x v="2"/>
    <d v="2023-03-18T00:00:00"/>
    <s v="Day 3"/>
    <x v="112"/>
    <x v="47"/>
    <x v="88"/>
    <x v="3"/>
    <x v="2"/>
    <x v="0"/>
    <x v="8"/>
    <n v="167"/>
    <n v="64.5"/>
    <n v="64.5"/>
  </r>
  <r>
    <x v="2"/>
    <d v="2023-03-18T00:00:00"/>
    <s v="Day 3"/>
    <x v="111"/>
    <x v="102"/>
    <x v="87"/>
    <x v="5"/>
    <x v="2"/>
    <x v="0"/>
    <x v="7"/>
    <n v="120"/>
    <n v="7"/>
    <n v="7"/>
  </r>
  <r>
    <x v="2"/>
    <d v="2023-03-18T00:00:00"/>
    <s v="Day 3"/>
    <x v="111"/>
    <x v="102"/>
    <x v="87"/>
    <x v="5"/>
    <x v="2"/>
    <x v="0"/>
    <x v="4"/>
    <n v="156"/>
    <n v="19.899999999999999"/>
    <n v="19.899999999999999"/>
  </r>
  <r>
    <x v="2"/>
    <d v="2023-03-18T00:00:00"/>
    <s v="Day 3"/>
    <x v="111"/>
    <x v="102"/>
    <x v="87"/>
    <x v="5"/>
    <x v="2"/>
    <x v="2"/>
    <x v="5"/>
    <n v="77"/>
    <n v="6"/>
    <n v="6"/>
  </r>
  <r>
    <x v="2"/>
    <d v="2023-03-18T00:00:00"/>
    <s v="Day 3"/>
    <x v="107"/>
    <x v="99"/>
    <x v="83"/>
    <x v="4"/>
    <x v="2"/>
    <x v="0"/>
    <x v="0"/>
    <n v="77"/>
    <n v="5.8"/>
    <n v="5.8"/>
  </r>
  <r>
    <x v="2"/>
    <d v="2023-03-18T00:00:00"/>
    <s v="Day 3"/>
    <x v="107"/>
    <x v="99"/>
    <x v="83"/>
    <x v="4"/>
    <x v="2"/>
    <x v="0"/>
    <x v="7"/>
    <n v="103"/>
    <n v="4.0999999999999996"/>
    <n v="4.0999999999999996"/>
  </r>
  <r>
    <x v="2"/>
    <d v="2023-03-18T00:00:00"/>
    <s v="Day 3"/>
    <x v="107"/>
    <x v="99"/>
    <x v="83"/>
    <x v="4"/>
    <x v="2"/>
    <x v="0"/>
    <x v="7"/>
    <n v="104"/>
    <n v="4.2"/>
    <n v="4.2"/>
  </r>
  <r>
    <x v="2"/>
    <d v="2023-03-18T00:00:00"/>
    <s v="Day 3"/>
    <x v="106"/>
    <x v="98"/>
    <x v="82"/>
    <x v="5"/>
    <x v="8"/>
    <x v="0"/>
    <x v="0"/>
    <n v="72"/>
    <n v="5"/>
    <n v="5"/>
  </r>
  <r>
    <x v="2"/>
    <d v="2023-03-18T00:00:00"/>
    <s v="Day 3"/>
    <x v="110"/>
    <x v="101"/>
    <x v="86"/>
    <x v="5"/>
    <x v="2"/>
    <x v="0"/>
    <x v="5"/>
    <m/>
    <s v=""/>
    <s v=""/>
  </r>
  <r>
    <x v="2"/>
    <d v="2023-03-18T00:00:00"/>
    <s v="Day 3"/>
    <x v="108"/>
    <x v="75"/>
    <x v="84"/>
    <x v="4"/>
    <x v="2"/>
    <x v="0"/>
    <x v="2"/>
    <n v="160"/>
    <n v="55.9"/>
    <n v="55.9"/>
  </r>
  <r>
    <x v="2"/>
    <d v="2023-03-18T00:00:00"/>
    <s v="Day 3"/>
    <x v="109"/>
    <x v="100"/>
    <x v="85"/>
    <x v="4"/>
    <x v="2"/>
    <x v="0"/>
    <x v="7"/>
    <n v="125"/>
    <n v="8.1"/>
    <n v="8.1"/>
  </r>
  <r>
    <x v="2"/>
    <d v="2023-03-18T00:00:00"/>
    <s v="Day 3"/>
    <x v="109"/>
    <x v="100"/>
    <x v="85"/>
    <x v="4"/>
    <x v="2"/>
    <x v="0"/>
    <x v="0"/>
    <n v="67"/>
    <n v="4.2"/>
    <n v="4.2"/>
  </r>
  <r>
    <x v="2"/>
    <d v="2023-03-18T00:00:00"/>
    <s v="Day 3"/>
    <x v="109"/>
    <x v="100"/>
    <x v="85"/>
    <x v="4"/>
    <x v="2"/>
    <x v="0"/>
    <x v="4"/>
    <n v="151"/>
    <n v="17.8"/>
    <n v="17.8"/>
  </r>
  <r>
    <x v="2"/>
    <d v="2023-03-18T00:00:00"/>
    <s v="Day 3"/>
    <x v="109"/>
    <x v="100"/>
    <x v="85"/>
    <x v="4"/>
    <x v="2"/>
    <x v="0"/>
    <x v="4"/>
    <n v="162"/>
    <n v="22.7"/>
    <n v="22.7"/>
  </r>
  <r>
    <x v="2"/>
    <d v="2023-03-18T00:00:00"/>
    <s v="Day 3"/>
    <x v="113"/>
    <x v="103"/>
    <x v="89"/>
    <x v="11"/>
    <x v="2"/>
    <x v="0"/>
    <x v="7"/>
    <n v="103"/>
    <n v="4.0999999999999996"/>
    <n v="4.0999999999999996"/>
  </r>
  <r>
    <x v="2"/>
    <d v="2023-03-18T00:00:00"/>
    <s v="Day 3"/>
    <x v="113"/>
    <x v="103"/>
    <x v="89"/>
    <x v="11"/>
    <x v="2"/>
    <x v="0"/>
    <x v="2"/>
    <n v="156"/>
    <n v="51.7"/>
    <n v="51.7"/>
  </r>
  <r>
    <x v="2"/>
    <d v="2023-03-18T00:00:00"/>
    <s v="Day 3"/>
    <x v="119"/>
    <x v="109"/>
    <x v="94"/>
    <x v="0"/>
    <x v="15"/>
    <x v="0"/>
    <x v="4"/>
    <n v="71"/>
    <n v="1.3"/>
    <n v="1.3"/>
  </r>
  <r>
    <x v="2"/>
    <d v="2023-03-18T00:00:00"/>
    <s v="Day 3"/>
    <x v="118"/>
    <x v="108"/>
    <x v="40"/>
    <x v="0"/>
    <x v="2"/>
    <x v="0"/>
    <x v="4"/>
    <n v="75"/>
    <n v="1.6"/>
    <n v="1.6"/>
  </r>
  <r>
    <x v="2"/>
    <d v="2023-03-18T00:00:00"/>
    <s v="Day 3"/>
    <x v="120"/>
    <x v="110"/>
    <x v="95"/>
    <x v="0"/>
    <x v="2"/>
    <x v="0"/>
    <x v="1"/>
    <n v="76"/>
    <n v="1.6"/>
    <n v="1.6"/>
  </r>
  <r>
    <x v="2"/>
    <d v="2023-03-18T00:00:00"/>
    <s v="Day 3"/>
    <x v="114"/>
    <x v="104"/>
    <x v="90"/>
    <x v="2"/>
    <x v="12"/>
    <x v="0"/>
    <x v="4"/>
    <n v="118"/>
    <n v="7.6"/>
    <n v="7.6"/>
  </r>
  <r>
    <x v="2"/>
    <d v="2023-03-18T00:00:00"/>
    <s v="Day 3"/>
    <x v="114"/>
    <x v="104"/>
    <x v="90"/>
    <x v="2"/>
    <x v="12"/>
    <x v="0"/>
    <x v="7"/>
    <n v="125"/>
    <n v="8.1"/>
    <n v="8.1"/>
  </r>
  <r>
    <x v="2"/>
    <d v="2023-03-18T00:00:00"/>
    <s v="Day 3"/>
    <x v="116"/>
    <x v="106"/>
    <x v="92"/>
    <x v="11"/>
    <x v="2"/>
    <x v="0"/>
    <x v="4"/>
    <n v="145"/>
    <n v="15.5"/>
    <n v="15.5"/>
  </r>
  <r>
    <x v="2"/>
    <d v="2023-03-18T00:00:00"/>
    <s v="Day 3"/>
    <x v="116"/>
    <x v="106"/>
    <x v="92"/>
    <x v="11"/>
    <x v="2"/>
    <x v="0"/>
    <x v="4"/>
    <n v="147"/>
    <n v="16.2"/>
    <n v="16.2"/>
  </r>
  <r>
    <x v="2"/>
    <d v="2023-03-18T00:00:00"/>
    <s v="Day 3"/>
    <x v="121"/>
    <x v="75"/>
    <x v="96"/>
    <x v="11"/>
    <x v="2"/>
    <x v="0"/>
    <x v="4"/>
    <n v="66"/>
    <n v="1"/>
    <n v="1"/>
  </r>
  <r>
    <x v="2"/>
    <d v="2023-03-18T00:00:00"/>
    <s v="Day 3"/>
    <x v="121"/>
    <x v="75"/>
    <x v="96"/>
    <x v="11"/>
    <x v="2"/>
    <x v="0"/>
    <x v="7"/>
    <n v="121"/>
    <n v="7.2"/>
    <n v="7.2"/>
  </r>
  <r>
    <x v="2"/>
    <d v="2023-03-18T00:00:00"/>
    <s v="Day 3"/>
    <x v="115"/>
    <x v="105"/>
    <x v="91"/>
    <x v="11"/>
    <x v="15"/>
    <x v="0"/>
    <x v="4"/>
    <n v="157"/>
    <n v="20.399999999999999"/>
    <n v="20.399999999999999"/>
  </r>
  <r>
    <x v="2"/>
    <d v="2023-03-18T00:00:00"/>
    <s v="Day 3"/>
    <x v="127"/>
    <x v="115"/>
    <x v="99"/>
    <x v="5"/>
    <x v="15"/>
    <x v="1"/>
    <x v="5"/>
    <n v="55"/>
    <n v="1.7"/>
    <n v="1.7"/>
  </r>
  <r>
    <x v="2"/>
    <d v="2023-03-18T00:00:00"/>
    <s v="Day 3"/>
    <x v="122"/>
    <x v="111"/>
    <x v="64"/>
    <x v="5"/>
    <x v="15"/>
    <x v="0"/>
    <x v="0"/>
    <n v="73"/>
    <n v="5.0999999999999996"/>
    <n v="5.0999999999999996"/>
  </r>
  <r>
    <x v="2"/>
    <d v="2023-03-18T00:00:00"/>
    <s v="Day 3"/>
    <x v="122"/>
    <x v="111"/>
    <x v="64"/>
    <x v="5"/>
    <x v="15"/>
    <x v="0"/>
    <x v="0"/>
    <n v="66"/>
    <n v="4.0999999999999996"/>
    <n v="4.0999999999999996"/>
  </r>
  <r>
    <x v="2"/>
    <d v="2023-03-18T00:00:00"/>
    <s v="Day 3"/>
    <x v="122"/>
    <x v="111"/>
    <x v="64"/>
    <x v="5"/>
    <x v="15"/>
    <x v="0"/>
    <x v="0"/>
    <n v="69"/>
    <n v="4.5"/>
    <n v="4.5"/>
  </r>
  <r>
    <x v="2"/>
    <d v="2023-03-18T00:00:00"/>
    <s v="Day 3"/>
    <x v="122"/>
    <x v="111"/>
    <x v="64"/>
    <x v="5"/>
    <x v="15"/>
    <x v="0"/>
    <x v="4"/>
    <n v="142"/>
    <n v="14.4"/>
    <n v="14.4"/>
  </r>
  <r>
    <x v="2"/>
    <d v="2023-03-18T00:00:00"/>
    <s v="Day 3"/>
    <x v="122"/>
    <x v="111"/>
    <x v="64"/>
    <x v="5"/>
    <x v="15"/>
    <x v="0"/>
    <x v="4"/>
    <n v="110"/>
    <n v="6"/>
    <n v="6"/>
  </r>
  <r>
    <x v="2"/>
    <d v="2023-03-18T00:00:00"/>
    <s v="Day 3"/>
    <x v="122"/>
    <x v="111"/>
    <x v="64"/>
    <x v="5"/>
    <x v="15"/>
    <x v="0"/>
    <x v="4"/>
    <n v="105"/>
    <n v="5.0999999999999996"/>
    <n v="5.0999999999999996"/>
  </r>
  <r>
    <x v="2"/>
    <d v="2023-03-18T00:00:00"/>
    <s v="Day 3"/>
    <x v="122"/>
    <x v="111"/>
    <x v="64"/>
    <x v="5"/>
    <x v="15"/>
    <x v="0"/>
    <x v="7"/>
    <n v="87"/>
    <n v="2.2999999999999998"/>
    <n v="2.2999999999999998"/>
  </r>
  <r>
    <x v="2"/>
    <d v="2023-03-18T00:00:00"/>
    <s v="Day 3"/>
    <x v="128"/>
    <x v="116"/>
    <x v="97"/>
    <x v="5"/>
    <x v="15"/>
    <x v="0"/>
    <x v="0"/>
    <n v="68"/>
    <n v="4.4000000000000004"/>
    <n v="4.4000000000000004"/>
  </r>
  <r>
    <x v="2"/>
    <d v="2023-03-18T00:00:00"/>
    <s v="Day 3"/>
    <x v="128"/>
    <x v="116"/>
    <x v="97"/>
    <x v="5"/>
    <x v="15"/>
    <x v="0"/>
    <x v="0"/>
    <n v="67"/>
    <n v="4.2"/>
    <n v="4.2"/>
  </r>
  <r>
    <x v="2"/>
    <d v="2023-03-18T00:00:00"/>
    <s v="Day 3"/>
    <x v="128"/>
    <x v="116"/>
    <x v="97"/>
    <x v="5"/>
    <x v="15"/>
    <x v="0"/>
    <x v="6"/>
    <n v="72"/>
    <n v="3"/>
    <n v="3"/>
  </r>
  <r>
    <x v="2"/>
    <d v="2023-03-18T00:00:00"/>
    <s v="Day 3"/>
    <x v="126"/>
    <x v="114"/>
    <x v="99"/>
    <x v="5"/>
    <x v="15"/>
    <x v="0"/>
    <x v="5"/>
    <m/>
    <s v=""/>
    <s v=""/>
  </r>
  <r>
    <x v="2"/>
    <d v="2023-03-18T00:00:00"/>
    <s v="Day 3"/>
    <x v="124"/>
    <x v="23"/>
    <x v="97"/>
    <x v="4"/>
    <x v="15"/>
    <x v="0"/>
    <x v="4"/>
    <n v="155"/>
    <n v="19.5"/>
    <n v="19.5"/>
  </r>
  <r>
    <x v="2"/>
    <d v="2023-03-18T00:00:00"/>
    <s v="Day 3"/>
    <x v="124"/>
    <x v="23"/>
    <x v="97"/>
    <x v="4"/>
    <x v="15"/>
    <x v="0"/>
    <x v="4"/>
    <n v="158"/>
    <n v="20.8"/>
    <n v="20.8"/>
  </r>
  <r>
    <x v="2"/>
    <d v="2023-03-18T00:00:00"/>
    <s v="Day 3"/>
    <x v="124"/>
    <x v="23"/>
    <x v="97"/>
    <x v="4"/>
    <x v="15"/>
    <x v="0"/>
    <x v="4"/>
    <n v="125"/>
    <n v="9.3000000000000007"/>
    <n v="9.3000000000000007"/>
  </r>
  <r>
    <x v="2"/>
    <d v="2023-03-18T00:00:00"/>
    <s v="Day 3"/>
    <x v="124"/>
    <x v="23"/>
    <x v="97"/>
    <x v="4"/>
    <x v="15"/>
    <x v="0"/>
    <x v="4"/>
    <n v="90"/>
    <n v="3"/>
    <n v="3"/>
  </r>
  <r>
    <x v="2"/>
    <d v="2023-03-18T00:00:00"/>
    <s v="Day 3"/>
    <x v="125"/>
    <x v="113"/>
    <x v="98"/>
    <x v="5"/>
    <x v="2"/>
    <x v="0"/>
    <x v="5"/>
    <m/>
    <s v=""/>
    <s v=""/>
  </r>
  <r>
    <x v="2"/>
    <d v="2023-03-18T00:00:00"/>
    <s v="Day 3"/>
    <x v="123"/>
    <x v="112"/>
    <x v="97"/>
    <x v="10"/>
    <x v="15"/>
    <x v="0"/>
    <x v="7"/>
    <n v="80"/>
    <n v="1.7"/>
    <n v="1.7"/>
  </r>
  <r>
    <x v="2"/>
    <d v="2023-03-18T00:00:00"/>
    <s v="Day 3"/>
    <x v="53"/>
    <x v="48"/>
    <x v="46"/>
    <x v="7"/>
    <x v="9"/>
    <x v="0"/>
    <x v="4"/>
    <n v="178"/>
    <n v="31.3"/>
    <n v="31.3"/>
  </r>
  <r>
    <x v="2"/>
    <d v="2023-03-18T00:00:00"/>
    <s v="Day 3"/>
    <x v="79"/>
    <x v="74"/>
    <x v="56"/>
    <x v="4"/>
    <x v="12"/>
    <x v="0"/>
    <x v="4"/>
    <n v="171"/>
    <n v="27.3"/>
    <n v="27.3"/>
  </r>
  <r>
    <x v="2"/>
    <d v="2023-03-18T00:00:00"/>
    <s v="Day 3"/>
    <x v="97"/>
    <x v="90"/>
    <x v="76"/>
    <x v="5"/>
    <x v="7"/>
    <x v="0"/>
    <x v="4"/>
    <n v="169"/>
    <n v="26.2"/>
    <n v="26.2"/>
  </r>
  <r>
    <x v="2"/>
    <d v="2023-03-18T00:00:00"/>
    <s v="Day 3"/>
    <x v="85"/>
    <x v="80"/>
    <x v="66"/>
    <x v="1"/>
    <x v="14"/>
    <x v="0"/>
    <x v="4"/>
    <n v="169"/>
    <n v="26.2"/>
    <n v="26.2"/>
  </r>
  <r>
    <x v="2"/>
    <d v="2023-03-18T00:00:00"/>
    <s v="Day 3"/>
    <x v="129"/>
    <x v="117"/>
    <x v="100"/>
    <x v="7"/>
    <x v="0"/>
    <x v="0"/>
    <x v="7"/>
    <n v="95"/>
    <n v="3.1"/>
    <n v="3.1"/>
  </r>
  <r>
    <x v="2"/>
    <d v="2023-03-18T00:00:00"/>
    <s v="Day 3"/>
    <x v="130"/>
    <x v="118"/>
    <x v="93"/>
    <x v="4"/>
    <x v="0"/>
    <x v="0"/>
    <x v="7"/>
    <n v="74"/>
    <n v="1.3"/>
    <n v="1.3"/>
  </r>
  <r>
    <x v="2"/>
    <d v="2023-03-18T00:00:00"/>
    <s v="Day 3"/>
    <x v="130"/>
    <x v="118"/>
    <x v="93"/>
    <x v="4"/>
    <x v="0"/>
    <x v="0"/>
    <x v="7"/>
    <n v="68"/>
    <n v="1"/>
    <n v="1"/>
  </r>
  <r>
    <x v="2"/>
    <d v="2023-03-18T00:00:00"/>
    <s v="Day 3"/>
    <x v="130"/>
    <x v="118"/>
    <x v="93"/>
    <x v="4"/>
    <x v="0"/>
    <x v="0"/>
    <x v="7"/>
    <n v="118"/>
    <n v="6.6"/>
    <n v="6.6"/>
  </r>
  <r>
    <x v="2"/>
    <d v="2023-03-18T00:00:00"/>
    <s v="Day 3"/>
    <x v="130"/>
    <x v="118"/>
    <x v="93"/>
    <x v="4"/>
    <x v="0"/>
    <x v="0"/>
    <x v="7"/>
    <n v="87"/>
    <n v="2.2999999999999998"/>
    <n v="2.2999999999999998"/>
  </r>
  <r>
    <x v="2"/>
    <d v="2023-03-18T00:00:00"/>
    <s v="Day 3"/>
    <x v="50"/>
    <x v="23"/>
    <x v="43"/>
    <x v="5"/>
    <x v="8"/>
    <x v="0"/>
    <x v="4"/>
    <n v="168"/>
    <n v="25.7"/>
    <n v="25.7"/>
  </r>
  <r>
    <x v="2"/>
    <d v="2023-03-18T00:00:00"/>
    <s v="Day 3"/>
    <x v="131"/>
    <x v="119"/>
    <x v="101"/>
    <x v="4"/>
    <x v="0"/>
    <x v="0"/>
    <x v="1"/>
    <n v="75"/>
    <n v="1.5"/>
    <n v="1.5"/>
  </r>
  <r>
    <x v="2"/>
    <d v="2023-03-18T00:00:00"/>
    <s v="Day 3"/>
    <x v="3"/>
    <x v="3"/>
    <x v="0"/>
    <x v="3"/>
    <x v="0"/>
    <x v="0"/>
    <x v="5"/>
    <m/>
    <s v=""/>
    <s v=""/>
  </r>
  <r>
    <x v="2"/>
    <d v="2023-03-18T00:00:00"/>
    <s v="Day 3"/>
    <x v="129"/>
    <x v="117"/>
    <x v="100"/>
    <x v="7"/>
    <x v="0"/>
    <x v="0"/>
    <x v="4"/>
    <n v="168"/>
    <n v="25.7"/>
    <n v="25.7"/>
  </r>
  <r>
    <x v="2"/>
    <d v="2023-03-18T00:00:00"/>
    <s v="Day 3"/>
    <x v="71"/>
    <x v="66"/>
    <x v="56"/>
    <x v="6"/>
    <x v="12"/>
    <x v="0"/>
    <x v="4"/>
    <n v="167"/>
    <n v="25.2"/>
    <n v="25.2"/>
  </r>
  <r>
    <x v="2"/>
    <d v="2023-03-18T00:00:00"/>
    <s v="Day 3"/>
    <x v="50"/>
    <x v="23"/>
    <x v="43"/>
    <x v="5"/>
    <x v="8"/>
    <x v="0"/>
    <x v="4"/>
    <n v="166"/>
    <n v="24.6"/>
    <n v="24.6"/>
  </r>
  <r>
    <x v="2"/>
    <d v="2023-03-18T00:00:00"/>
    <s v="Day 3"/>
    <x v="71"/>
    <x v="66"/>
    <x v="56"/>
    <x v="6"/>
    <x v="12"/>
    <x v="0"/>
    <x v="4"/>
    <n v="165"/>
    <n v="24.1"/>
    <n v="24.1"/>
  </r>
  <r>
    <x v="2"/>
    <d v="2023-03-18T00:00:00"/>
    <s v="Day 3"/>
    <x v="132"/>
    <x v="120"/>
    <x v="35"/>
    <x v="5"/>
    <x v="3"/>
    <x v="0"/>
    <x v="7"/>
    <n v="110"/>
    <n v="5.2"/>
    <n v="5.2"/>
  </r>
  <r>
    <x v="2"/>
    <d v="2023-03-18T00:00:00"/>
    <s v="Day 3"/>
    <x v="132"/>
    <x v="120"/>
    <x v="35"/>
    <x v="5"/>
    <x v="3"/>
    <x v="0"/>
    <x v="7"/>
    <n v="104"/>
    <n v="4.2"/>
    <n v="4.2"/>
  </r>
  <r>
    <x v="2"/>
    <d v="2023-03-18T00:00:00"/>
    <s v="Day 3"/>
    <x v="132"/>
    <x v="120"/>
    <x v="35"/>
    <x v="5"/>
    <x v="3"/>
    <x v="0"/>
    <x v="7"/>
    <n v="76"/>
    <n v="1.4"/>
    <n v="1.4"/>
  </r>
  <r>
    <x v="2"/>
    <d v="2023-03-18T00:00:00"/>
    <s v="Day 3"/>
    <x v="132"/>
    <x v="120"/>
    <x v="35"/>
    <x v="5"/>
    <x v="3"/>
    <x v="0"/>
    <x v="7"/>
    <n v="106"/>
    <n v="4.5"/>
    <n v="4.5"/>
  </r>
  <r>
    <x v="2"/>
    <d v="2023-03-18T00:00:00"/>
    <s v="Day 3"/>
    <x v="133"/>
    <x v="121"/>
    <x v="10"/>
    <x v="3"/>
    <x v="3"/>
    <x v="0"/>
    <x v="7"/>
    <n v="105"/>
    <n v="4.4000000000000004"/>
    <n v="4.4000000000000004"/>
  </r>
  <r>
    <x v="2"/>
    <d v="2023-03-18T00:00:00"/>
    <s v="Day 3"/>
    <x v="133"/>
    <x v="121"/>
    <x v="10"/>
    <x v="3"/>
    <x v="3"/>
    <x v="0"/>
    <x v="7"/>
    <n v="109"/>
    <n v="5"/>
    <n v="5"/>
  </r>
  <r>
    <x v="2"/>
    <d v="2023-03-18T00:00:00"/>
    <s v="Day 3"/>
    <x v="133"/>
    <x v="121"/>
    <x v="10"/>
    <x v="3"/>
    <x v="3"/>
    <x v="0"/>
    <x v="7"/>
    <n v="112"/>
    <n v="5.5"/>
    <n v="5.5"/>
  </r>
  <r>
    <x v="2"/>
    <d v="2023-03-18T00:00:00"/>
    <s v="Day 3"/>
    <x v="53"/>
    <x v="48"/>
    <x v="46"/>
    <x v="7"/>
    <x v="9"/>
    <x v="0"/>
    <x v="4"/>
    <n v="164"/>
    <n v="23.6"/>
    <n v="23.6"/>
  </r>
  <r>
    <x v="2"/>
    <d v="2023-03-18T00:00:00"/>
    <s v="Day 3"/>
    <x v="134"/>
    <x v="24"/>
    <x v="102"/>
    <x v="3"/>
    <x v="3"/>
    <x v="0"/>
    <x v="7"/>
    <n v="94"/>
    <n v="3"/>
    <n v="3"/>
  </r>
  <r>
    <x v="2"/>
    <d v="2023-03-18T00:00:00"/>
    <s v="Day 3"/>
    <x v="134"/>
    <x v="24"/>
    <x v="102"/>
    <x v="3"/>
    <x v="3"/>
    <x v="0"/>
    <x v="7"/>
    <n v="105"/>
    <n v="4.4000000000000004"/>
    <n v="4.4000000000000004"/>
  </r>
  <r>
    <x v="2"/>
    <d v="2023-03-18T00:00:00"/>
    <s v="Day 3"/>
    <x v="18"/>
    <x v="18"/>
    <x v="16"/>
    <x v="5"/>
    <x v="3"/>
    <x v="0"/>
    <x v="7"/>
    <n v="89"/>
    <n v="2.5"/>
    <n v="2.5"/>
  </r>
  <r>
    <x v="2"/>
    <d v="2023-03-18T00:00:00"/>
    <s v="Day 3"/>
    <x v="18"/>
    <x v="18"/>
    <x v="16"/>
    <x v="5"/>
    <x v="3"/>
    <x v="0"/>
    <x v="7"/>
    <n v="83"/>
    <n v="1.9"/>
    <n v="1.9"/>
  </r>
  <r>
    <x v="2"/>
    <d v="2023-03-18T00:00:00"/>
    <s v="Day 3"/>
    <x v="15"/>
    <x v="15"/>
    <x v="13"/>
    <x v="7"/>
    <x v="3"/>
    <x v="0"/>
    <x v="2"/>
    <n v="158"/>
    <n v="53.8"/>
    <n v="53.8"/>
  </r>
  <r>
    <x v="2"/>
    <d v="2023-03-18T00:00:00"/>
    <s v="Day 3"/>
    <x v="37"/>
    <x v="37"/>
    <x v="33"/>
    <x v="4"/>
    <x v="1"/>
    <x v="0"/>
    <x v="4"/>
    <n v="163"/>
    <n v="23.1"/>
    <n v="23.1"/>
  </r>
  <r>
    <x v="2"/>
    <d v="2023-03-18T00:00:00"/>
    <s v="Day 3"/>
    <x v="135"/>
    <x v="122"/>
    <x v="103"/>
    <x v="7"/>
    <x v="2"/>
    <x v="0"/>
    <x v="4"/>
    <n v="163"/>
    <n v="23.1"/>
    <n v="23.1"/>
  </r>
  <r>
    <x v="2"/>
    <d v="2023-03-18T00:00:00"/>
    <s v="Day 3"/>
    <x v="49"/>
    <x v="33"/>
    <x v="42"/>
    <x v="11"/>
    <x v="8"/>
    <x v="0"/>
    <x v="4"/>
    <n v="161"/>
    <n v="22.2"/>
    <n v="22.2"/>
  </r>
  <r>
    <x v="2"/>
    <d v="2023-03-18T00:00:00"/>
    <s v="Day 3"/>
    <x v="136"/>
    <x v="59"/>
    <x v="15"/>
    <x v="4"/>
    <x v="11"/>
    <x v="0"/>
    <x v="4"/>
    <n v="161"/>
    <n v="22.2"/>
    <n v="22.2"/>
  </r>
  <r>
    <x v="2"/>
    <d v="2023-03-18T00:00:00"/>
    <s v="Day 3"/>
    <x v="137"/>
    <x v="123"/>
    <x v="104"/>
    <x v="8"/>
    <x v="3"/>
    <x v="0"/>
    <x v="12"/>
    <n v="120"/>
    <n v="15.7"/>
    <n v="15.7"/>
  </r>
  <r>
    <x v="2"/>
    <d v="2023-03-18T00:00:00"/>
    <s v="Day 3"/>
    <x v="137"/>
    <x v="123"/>
    <x v="104"/>
    <x v="8"/>
    <x v="3"/>
    <x v="0"/>
    <x v="7"/>
    <n v="70"/>
    <n v="1.1000000000000001"/>
    <n v="1.1000000000000001"/>
  </r>
  <r>
    <x v="2"/>
    <d v="2023-03-18T00:00:00"/>
    <s v="Day 3"/>
    <x v="13"/>
    <x v="13"/>
    <x v="10"/>
    <x v="0"/>
    <x v="3"/>
    <x v="1"/>
    <x v="5"/>
    <n v="54"/>
    <n v="1.6"/>
    <n v="1.6"/>
  </r>
  <r>
    <x v="2"/>
    <d v="2023-03-18T00:00:00"/>
    <s v="Day 3"/>
    <x v="61"/>
    <x v="56"/>
    <x v="46"/>
    <x v="3"/>
    <x v="9"/>
    <x v="0"/>
    <x v="4"/>
    <n v="161"/>
    <n v="22.2"/>
    <n v="22.2"/>
  </r>
  <r>
    <x v="2"/>
    <d v="2023-03-18T00:00:00"/>
    <s v="Day 3"/>
    <x v="11"/>
    <x v="11"/>
    <x v="10"/>
    <x v="1"/>
    <x v="3"/>
    <x v="0"/>
    <x v="6"/>
    <n v="74"/>
    <n v="3.2"/>
    <n v="3.2"/>
  </r>
  <r>
    <x v="2"/>
    <d v="2023-03-18T00:00:00"/>
    <s v="Day 3"/>
    <x v="11"/>
    <x v="11"/>
    <x v="10"/>
    <x v="1"/>
    <x v="3"/>
    <x v="0"/>
    <x v="7"/>
    <n v="71"/>
    <n v="1.1000000000000001"/>
    <n v="1.1000000000000001"/>
  </r>
  <r>
    <x v="2"/>
    <d v="2023-03-18T00:00:00"/>
    <s v="Day 3"/>
    <x v="22"/>
    <x v="22"/>
    <x v="20"/>
    <x v="7"/>
    <x v="3"/>
    <x v="0"/>
    <x v="5"/>
    <m/>
    <s v=""/>
    <s v=""/>
  </r>
  <r>
    <x v="2"/>
    <d v="2023-03-18T00:00:00"/>
    <s v="Day 3"/>
    <x v="13"/>
    <x v="13"/>
    <x v="10"/>
    <x v="0"/>
    <x v="3"/>
    <x v="0"/>
    <x v="4"/>
    <n v="160"/>
    <n v="21.7"/>
    <n v="21.7"/>
  </r>
  <r>
    <x v="2"/>
    <d v="2023-03-18T00:00:00"/>
    <s v="Day 3"/>
    <x v="56"/>
    <x v="51"/>
    <x v="49"/>
    <x v="4"/>
    <x v="9"/>
    <x v="0"/>
    <x v="4"/>
    <n v="160"/>
    <n v="21.7"/>
    <n v="21.7"/>
  </r>
  <r>
    <x v="2"/>
    <d v="2023-03-18T00:00:00"/>
    <s v="Day 3"/>
    <x v="81"/>
    <x v="76"/>
    <x v="64"/>
    <x v="4"/>
    <x v="14"/>
    <x v="0"/>
    <x v="4"/>
    <n v="159"/>
    <n v="21.3"/>
    <n v="21.3"/>
  </r>
  <r>
    <x v="2"/>
    <d v="2023-03-18T00:00:00"/>
    <s v="Day 3"/>
    <x v="63"/>
    <x v="58"/>
    <x v="52"/>
    <x v="7"/>
    <x v="10"/>
    <x v="0"/>
    <x v="4"/>
    <n v="159"/>
    <n v="21.3"/>
    <n v="21.3"/>
  </r>
  <r>
    <x v="2"/>
    <d v="2023-03-18T00:00:00"/>
    <s v="Day 3"/>
    <x v="53"/>
    <x v="48"/>
    <x v="46"/>
    <x v="7"/>
    <x v="9"/>
    <x v="0"/>
    <x v="4"/>
    <n v="159"/>
    <n v="21.3"/>
    <n v="21.3"/>
  </r>
  <r>
    <x v="2"/>
    <d v="2023-03-18T00:00:00"/>
    <s v="Day 3"/>
    <x v="138"/>
    <x v="124"/>
    <x v="105"/>
    <x v="4"/>
    <x v="9"/>
    <x v="0"/>
    <x v="4"/>
    <n v="159"/>
    <n v="21.3"/>
    <n v="21.3"/>
  </r>
  <r>
    <x v="2"/>
    <d v="2023-03-18T00:00:00"/>
    <s v="Day 3"/>
    <x v="132"/>
    <x v="120"/>
    <x v="35"/>
    <x v="5"/>
    <x v="3"/>
    <x v="0"/>
    <x v="4"/>
    <n v="156"/>
    <n v="19.899999999999999"/>
    <n v="19.899999999999999"/>
  </r>
  <r>
    <x v="2"/>
    <d v="2023-03-18T00:00:00"/>
    <s v="Day 3"/>
    <x v="51"/>
    <x v="46"/>
    <x v="44"/>
    <x v="5"/>
    <x v="8"/>
    <x v="0"/>
    <x v="4"/>
    <n v="156"/>
    <n v="19.899999999999999"/>
    <n v="19.899999999999999"/>
  </r>
  <r>
    <x v="2"/>
    <d v="2023-03-18T00:00:00"/>
    <s v="Day 3"/>
    <x v="26"/>
    <x v="26"/>
    <x v="24"/>
    <x v="5"/>
    <x v="5"/>
    <x v="0"/>
    <x v="7"/>
    <n v="105"/>
    <n v="4.4000000000000004"/>
    <n v="4.4000000000000004"/>
  </r>
  <r>
    <x v="2"/>
    <d v="2023-03-18T00:00:00"/>
    <s v="Day 3"/>
    <x v="26"/>
    <x v="26"/>
    <x v="24"/>
    <x v="5"/>
    <x v="5"/>
    <x v="0"/>
    <x v="7"/>
    <n v="86"/>
    <n v="2.2000000000000002"/>
    <n v="2.2000000000000002"/>
  </r>
  <r>
    <x v="2"/>
    <d v="2023-03-18T00:00:00"/>
    <s v="Day 3"/>
    <x v="26"/>
    <x v="26"/>
    <x v="24"/>
    <x v="5"/>
    <x v="5"/>
    <x v="0"/>
    <x v="7"/>
    <n v="97"/>
    <n v="3.3"/>
    <n v="3.3"/>
  </r>
  <r>
    <x v="2"/>
    <d v="2023-03-18T00:00:00"/>
    <s v="Day 3"/>
    <x v="26"/>
    <x v="26"/>
    <x v="24"/>
    <x v="5"/>
    <x v="5"/>
    <x v="0"/>
    <x v="7"/>
    <n v="81"/>
    <n v="1.8"/>
    <n v="1.8"/>
  </r>
  <r>
    <x v="2"/>
    <d v="2023-03-18T00:00:00"/>
    <s v="Day 3"/>
    <x v="26"/>
    <x v="26"/>
    <x v="24"/>
    <x v="5"/>
    <x v="5"/>
    <x v="0"/>
    <x v="7"/>
    <n v="88"/>
    <n v="2.4"/>
    <n v="2.4"/>
  </r>
  <r>
    <x v="2"/>
    <d v="2023-03-18T00:00:00"/>
    <s v="Day 3"/>
    <x v="31"/>
    <x v="31"/>
    <x v="28"/>
    <x v="3"/>
    <x v="5"/>
    <x v="0"/>
    <x v="7"/>
    <n v="98"/>
    <n v="3.4"/>
    <n v="3.4"/>
  </r>
  <r>
    <x v="2"/>
    <d v="2023-03-18T00:00:00"/>
    <s v="Day 3"/>
    <x v="31"/>
    <x v="31"/>
    <x v="28"/>
    <x v="3"/>
    <x v="5"/>
    <x v="0"/>
    <x v="7"/>
    <n v="82"/>
    <n v="1.9"/>
    <n v="1.9"/>
  </r>
  <r>
    <x v="2"/>
    <d v="2023-03-18T00:00:00"/>
    <s v="Day 3"/>
    <x v="31"/>
    <x v="31"/>
    <x v="28"/>
    <x v="3"/>
    <x v="5"/>
    <x v="0"/>
    <x v="7"/>
    <n v="73"/>
    <n v="1.2"/>
    <n v="1.2"/>
  </r>
  <r>
    <x v="2"/>
    <d v="2023-03-18T00:00:00"/>
    <s v="Day 3"/>
    <x v="31"/>
    <x v="31"/>
    <x v="28"/>
    <x v="3"/>
    <x v="5"/>
    <x v="0"/>
    <x v="7"/>
    <n v="77"/>
    <n v="1.5"/>
    <n v="1.5"/>
  </r>
  <r>
    <x v="2"/>
    <d v="2023-03-18T00:00:00"/>
    <s v="Day 3"/>
    <x v="26"/>
    <x v="26"/>
    <x v="24"/>
    <x v="5"/>
    <x v="5"/>
    <x v="0"/>
    <x v="4"/>
    <n v="156"/>
    <n v="19.899999999999999"/>
    <n v="19.899999999999999"/>
  </r>
  <r>
    <x v="2"/>
    <d v="2023-03-18T00:00:00"/>
    <s v="Day 3"/>
    <x v="83"/>
    <x v="78"/>
    <x v="66"/>
    <x v="4"/>
    <x v="14"/>
    <x v="0"/>
    <x v="4"/>
    <n v="156"/>
    <n v="19.899999999999999"/>
    <n v="19.899999999999999"/>
  </r>
  <r>
    <x v="2"/>
    <d v="2023-03-18T00:00:00"/>
    <s v="Day 3"/>
    <x v="139"/>
    <x v="125"/>
    <x v="95"/>
    <x v="3"/>
    <x v="2"/>
    <x v="0"/>
    <x v="4"/>
    <n v="156"/>
    <n v="19.899999999999999"/>
    <n v="19.899999999999999"/>
  </r>
  <r>
    <x v="2"/>
    <d v="2023-03-18T00:00:00"/>
    <s v="Day 3"/>
    <x v="29"/>
    <x v="29"/>
    <x v="26"/>
    <x v="10"/>
    <x v="5"/>
    <x v="0"/>
    <x v="1"/>
    <n v="80"/>
    <n v="1.8"/>
    <n v="1.8"/>
  </r>
  <r>
    <x v="2"/>
    <d v="2023-03-18T00:00:00"/>
    <s v="Day 3"/>
    <x v="29"/>
    <x v="29"/>
    <x v="26"/>
    <x v="10"/>
    <x v="5"/>
    <x v="0"/>
    <x v="1"/>
    <n v="79"/>
    <n v="1.8"/>
    <n v="1.8"/>
  </r>
  <r>
    <x v="2"/>
    <d v="2023-03-18T00:00:00"/>
    <s v="Day 3"/>
    <x v="29"/>
    <x v="29"/>
    <x v="26"/>
    <x v="10"/>
    <x v="5"/>
    <x v="0"/>
    <x v="1"/>
    <n v="94"/>
    <n v="3.1"/>
    <n v="3.1"/>
  </r>
  <r>
    <x v="2"/>
    <d v="2023-03-18T00:00:00"/>
    <s v="Day 3"/>
    <x v="29"/>
    <x v="29"/>
    <x v="26"/>
    <x v="10"/>
    <x v="5"/>
    <x v="0"/>
    <x v="7"/>
    <n v="102"/>
    <n v="4"/>
    <n v="4"/>
  </r>
  <r>
    <x v="2"/>
    <d v="2023-03-18T00:00:00"/>
    <s v="Day 3"/>
    <x v="29"/>
    <x v="29"/>
    <x v="26"/>
    <x v="10"/>
    <x v="5"/>
    <x v="0"/>
    <x v="7"/>
    <n v="99"/>
    <n v="3.6"/>
    <n v="3.6"/>
  </r>
  <r>
    <x v="2"/>
    <d v="2023-03-18T00:00:00"/>
    <s v="Day 3"/>
    <x v="29"/>
    <x v="29"/>
    <x v="26"/>
    <x v="10"/>
    <x v="5"/>
    <x v="0"/>
    <x v="7"/>
    <n v="87"/>
    <n v="2.2999999999999998"/>
    <n v="2.2999999999999998"/>
  </r>
  <r>
    <x v="2"/>
    <d v="2023-03-18T00:00:00"/>
    <s v="Day 3"/>
    <x v="29"/>
    <x v="29"/>
    <x v="26"/>
    <x v="10"/>
    <x v="5"/>
    <x v="0"/>
    <x v="7"/>
    <n v="113"/>
    <n v="5.7"/>
    <n v="5.7"/>
  </r>
  <r>
    <x v="2"/>
    <d v="2023-03-18T00:00:00"/>
    <s v="Day 3"/>
    <x v="33"/>
    <x v="33"/>
    <x v="28"/>
    <x v="5"/>
    <x v="5"/>
    <x v="0"/>
    <x v="7"/>
    <n v="77"/>
    <n v="1.5"/>
    <n v="1.5"/>
  </r>
  <r>
    <x v="2"/>
    <d v="2023-03-18T00:00:00"/>
    <s v="Day 3"/>
    <x v="33"/>
    <x v="33"/>
    <x v="28"/>
    <x v="5"/>
    <x v="5"/>
    <x v="0"/>
    <x v="7"/>
    <n v="98"/>
    <n v="3.4"/>
    <n v="3.4"/>
  </r>
  <r>
    <x v="2"/>
    <d v="2023-03-18T00:00:00"/>
    <s v="Day 3"/>
    <x v="33"/>
    <x v="33"/>
    <x v="28"/>
    <x v="5"/>
    <x v="5"/>
    <x v="0"/>
    <x v="7"/>
    <n v="84"/>
    <n v="2"/>
    <n v="2"/>
  </r>
  <r>
    <x v="2"/>
    <d v="2023-03-18T00:00:00"/>
    <s v="Day 3"/>
    <x v="33"/>
    <x v="33"/>
    <x v="28"/>
    <x v="5"/>
    <x v="5"/>
    <x v="0"/>
    <x v="7"/>
    <n v="97"/>
    <n v="3.3"/>
    <n v="3.3"/>
  </r>
  <r>
    <x v="2"/>
    <d v="2023-03-18T00:00:00"/>
    <s v="Day 3"/>
    <x v="140"/>
    <x v="126"/>
    <x v="53"/>
    <x v="5"/>
    <x v="10"/>
    <x v="0"/>
    <x v="4"/>
    <n v="155"/>
    <n v="19.5"/>
    <n v="19.5"/>
  </r>
  <r>
    <x v="2"/>
    <d v="2023-03-18T00:00:00"/>
    <s v="Day 3"/>
    <x v="135"/>
    <x v="122"/>
    <x v="103"/>
    <x v="7"/>
    <x v="2"/>
    <x v="0"/>
    <x v="4"/>
    <n v="155"/>
    <n v="19.5"/>
    <n v="19.5"/>
  </r>
  <r>
    <x v="2"/>
    <d v="2023-03-18T00:00:00"/>
    <s v="Day 3"/>
    <x v="141"/>
    <x v="127"/>
    <x v="106"/>
    <x v="5"/>
    <x v="5"/>
    <x v="0"/>
    <x v="1"/>
    <n v="83"/>
    <n v="2.1"/>
    <n v="2.1"/>
  </r>
  <r>
    <x v="2"/>
    <d v="2023-03-18T00:00:00"/>
    <s v="Day 3"/>
    <x v="141"/>
    <x v="127"/>
    <x v="106"/>
    <x v="5"/>
    <x v="5"/>
    <x v="0"/>
    <x v="7"/>
    <n v="79"/>
    <n v="1.6"/>
    <n v="1.6"/>
  </r>
  <r>
    <x v="2"/>
    <d v="2023-03-18T00:00:00"/>
    <s v="Day 3"/>
    <x v="141"/>
    <x v="127"/>
    <x v="106"/>
    <x v="5"/>
    <x v="5"/>
    <x v="0"/>
    <x v="7"/>
    <n v="86"/>
    <n v="2.2000000000000002"/>
    <n v="2.2000000000000002"/>
  </r>
  <r>
    <x v="2"/>
    <d v="2023-03-18T00:00:00"/>
    <s v="Day 3"/>
    <x v="24"/>
    <x v="24"/>
    <x v="22"/>
    <x v="4"/>
    <x v="5"/>
    <x v="0"/>
    <x v="7"/>
    <n v="89"/>
    <n v="2.5"/>
    <n v="2.5"/>
  </r>
  <r>
    <x v="2"/>
    <d v="2023-03-18T00:00:00"/>
    <s v="Day 3"/>
    <x v="142"/>
    <x v="15"/>
    <x v="81"/>
    <x v="7"/>
    <x v="7"/>
    <x v="0"/>
    <x v="4"/>
    <n v="155"/>
    <n v="19.5"/>
    <n v="19.5"/>
  </r>
  <r>
    <x v="2"/>
    <d v="2023-03-18T00:00:00"/>
    <s v="Day 3"/>
    <x v="23"/>
    <x v="23"/>
    <x v="21"/>
    <x v="3"/>
    <x v="5"/>
    <x v="0"/>
    <x v="1"/>
    <n v="88"/>
    <n v="2.5"/>
    <n v="2.5"/>
  </r>
  <r>
    <x v="2"/>
    <d v="2023-03-18T00:00:00"/>
    <s v="Day 3"/>
    <x v="23"/>
    <x v="23"/>
    <x v="21"/>
    <x v="3"/>
    <x v="5"/>
    <x v="0"/>
    <x v="7"/>
    <n v="72"/>
    <n v="1.2"/>
    <n v="1.2"/>
  </r>
  <r>
    <x v="2"/>
    <d v="2023-03-18T00:00:00"/>
    <s v="Day 3"/>
    <x v="37"/>
    <x v="37"/>
    <x v="33"/>
    <x v="4"/>
    <x v="1"/>
    <x v="0"/>
    <x v="4"/>
    <n v="154"/>
    <n v="19.100000000000001"/>
    <n v="19.100000000000001"/>
  </r>
  <r>
    <x v="2"/>
    <d v="2023-03-18T00:00:00"/>
    <s v="Day 3"/>
    <x v="86"/>
    <x v="81"/>
    <x v="5"/>
    <x v="4"/>
    <x v="14"/>
    <x v="0"/>
    <x v="4"/>
    <n v="154"/>
    <n v="19.100000000000001"/>
    <n v="19.100000000000001"/>
  </r>
  <r>
    <x v="2"/>
    <d v="2023-03-18T00:00:00"/>
    <s v="Day 3"/>
    <x v="85"/>
    <x v="80"/>
    <x v="66"/>
    <x v="1"/>
    <x v="14"/>
    <x v="0"/>
    <x v="4"/>
    <n v="154"/>
    <n v="19.100000000000001"/>
    <n v="19.100000000000001"/>
  </r>
  <r>
    <x v="2"/>
    <d v="2023-03-18T00:00:00"/>
    <s v="Day 3"/>
    <x v="137"/>
    <x v="123"/>
    <x v="104"/>
    <x v="8"/>
    <x v="3"/>
    <x v="0"/>
    <x v="4"/>
    <n v="153"/>
    <n v="18.600000000000001"/>
    <n v="18.600000000000001"/>
  </r>
  <r>
    <x v="2"/>
    <d v="2023-03-18T00:00:00"/>
    <s v="Day 3"/>
    <x v="42"/>
    <x v="40"/>
    <x v="36"/>
    <x v="9"/>
    <x v="1"/>
    <x v="0"/>
    <x v="12"/>
    <n v="120"/>
    <n v="15.7"/>
    <n v="15.7"/>
  </r>
  <r>
    <x v="2"/>
    <d v="2023-03-18T00:00:00"/>
    <s v="Day 3"/>
    <x v="103"/>
    <x v="95"/>
    <x v="78"/>
    <x v="4"/>
    <x v="7"/>
    <x v="0"/>
    <x v="4"/>
    <n v="152"/>
    <n v="18.2"/>
    <n v="18.2"/>
  </r>
  <r>
    <x v="2"/>
    <d v="2023-03-18T00:00:00"/>
    <s v="Day 3"/>
    <x v="41"/>
    <x v="39"/>
    <x v="32"/>
    <x v="1"/>
    <x v="1"/>
    <x v="0"/>
    <x v="4"/>
    <n v="152"/>
    <n v="18.2"/>
    <n v="18.2"/>
  </r>
  <r>
    <x v="2"/>
    <d v="2023-03-18T00:00:00"/>
    <s v="Day 3"/>
    <x v="143"/>
    <x v="47"/>
    <x v="107"/>
    <x v="5"/>
    <x v="8"/>
    <x v="0"/>
    <x v="4"/>
    <n v="152"/>
    <n v="18.2"/>
    <n v="18.2"/>
  </r>
  <r>
    <x v="2"/>
    <d v="2023-03-18T00:00:00"/>
    <s v="Day 3"/>
    <x v="76"/>
    <x v="71"/>
    <x v="61"/>
    <x v="5"/>
    <x v="12"/>
    <x v="0"/>
    <x v="4"/>
    <n v="152"/>
    <n v="18.2"/>
    <n v="18.2"/>
  </r>
  <r>
    <x v="2"/>
    <d v="2023-03-18T00:00:00"/>
    <s v="Day 3"/>
    <x v="43"/>
    <x v="41"/>
    <x v="32"/>
    <x v="7"/>
    <x v="1"/>
    <x v="0"/>
    <x v="7"/>
    <n v="118"/>
    <n v="6.6"/>
    <n v="6.6"/>
  </r>
  <r>
    <x v="2"/>
    <d v="2023-03-18T00:00:00"/>
    <s v="Day 3"/>
    <x v="71"/>
    <x v="66"/>
    <x v="56"/>
    <x v="6"/>
    <x v="12"/>
    <x v="0"/>
    <x v="4"/>
    <n v="151"/>
    <n v="17.8"/>
    <n v="17.8"/>
  </r>
  <r>
    <x v="2"/>
    <d v="2023-03-18T00:00:00"/>
    <s v="Day 3"/>
    <x v="41"/>
    <x v="39"/>
    <x v="32"/>
    <x v="1"/>
    <x v="1"/>
    <x v="0"/>
    <x v="4"/>
    <n v="151"/>
    <n v="17.8"/>
    <n v="17.8"/>
  </r>
  <r>
    <x v="2"/>
    <d v="2023-03-18T00:00:00"/>
    <s v="Day 3"/>
    <x v="100"/>
    <x v="93"/>
    <x v="78"/>
    <x v="8"/>
    <x v="7"/>
    <x v="0"/>
    <x v="4"/>
    <n v="150"/>
    <n v="17.399999999999999"/>
    <n v="17.399999999999999"/>
  </r>
  <r>
    <x v="2"/>
    <d v="2023-03-18T00:00:00"/>
    <s v="Day 3"/>
    <x v="144"/>
    <x v="128"/>
    <x v="104"/>
    <x v="4"/>
    <x v="1"/>
    <x v="0"/>
    <x v="1"/>
    <n v="73"/>
    <n v="1.4"/>
    <n v="1.4"/>
  </r>
  <r>
    <x v="2"/>
    <d v="2023-03-18T00:00:00"/>
    <s v="Day 3"/>
    <x v="144"/>
    <x v="128"/>
    <x v="104"/>
    <x v="4"/>
    <x v="1"/>
    <x v="0"/>
    <x v="7"/>
    <n v="88"/>
    <n v="2.4"/>
    <n v="2.4"/>
  </r>
  <r>
    <x v="2"/>
    <d v="2023-03-18T00:00:00"/>
    <s v="Day 3"/>
    <x v="53"/>
    <x v="48"/>
    <x v="46"/>
    <x v="7"/>
    <x v="9"/>
    <x v="0"/>
    <x v="4"/>
    <n v="150"/>
    <n v="17.399999999999999"/>
    <n v="17.399999999999999"/>
  </r>
  <r>
    <x v="2"/>
    <d v="2023-03-18T00:00:00"/>
    <s v="Day 3"/>
    <x v="145"/>
    <x v="129"/>
    <x v="78"/>
    <x v="7"/>
    <x v="7"/>
    <x v="0"/>
    <x v="4"/>
    <n v="150"/>
    <n v="17.399999999999999"/>
    <n v="17.399999999999999"/>
  </r>
  <r>
    <x v="2"/>
    <d v="2023-03-18T00:00:00"/>
    <s v="Day 3"/>
    <x v="41"/>
    <x v="39"/>
    <x v="32"/>
    <x v="1"/>
    <x v="1"/>
    <x v="0"/>
    <x v="1"/>
    <n v="76"/>
    <n v="1.6"/>
    <n v="1.6"/>
  </r>
  <r>
    <x v="2"/>
    <d v="2023-03-18T00:00:00"/>
    <s v="Day 3"/>
    <x v="41"/>
    <x v="39"/>
    <x v="32"/>
    <x v="1"/>
    <x v="1"/>
    <x v="0"/>
    <x v="7"/>
    <n v="87"/>
    <n v="2.2999999999999998"/>
    <n v="2.2999999999999998"/>
  </r>
  <r>
    <x v="2"/>
    <d v="2023-03-18T00:00:00"/>
    <s v="Day 3"/>
    <x v="41"/>
    <x v="39"/>
    <x v="32"/>
    <x v="1"/>
    <x v="1"/>
    <x v="0"/>
    <x v="7"/>
    <n v="89"/>
    <n v="2.5"/>
    <n v="2.5"/>
  </r>
  <r>
    <x v="2"/>
    <d v="2023-03-18T00:00:00"/>
    <s v="Day 3"/>
    <x v="41"/>
    <x v="39"/>
    <x v="32"/>
    <x v="1"/>
    <x v="1"/>
    <x v="0"/>
    <x v="7"/>
    <n v="79"/>
    <n v="1.6"/>
    <n v="1.6"/>
  </r>
  <r>
    <x v="2"/>
    <d v="2023-03-18T00:00:00"/>
    <s v="Day 3"/>
    <x v="75"/>
    <x v="70"/>
    <x v="60"/>
    <x v="5"/>
    <x v="12"/>
    <x v="0"/>
    <x v="4"/>
    <n v="149"/>
    <n v="17"/>
    <n v="17"/>
  </r>
  <r>
    <x v="2"/>
    <d v="2023-03-18T00:00:00"/>
    <s v="Day 3"/>
    <x v="35"/>
    <x v="35"/>
    <x v="31"/>
    <x v="4"/>
    <x v="1"/>
    <x v="0"/>
    <x v="6"/>
    <n v="80"/>
    <n v="4.0999999999999996"/>
    <n v="4.0999999999999996"/>
  </r>
  <r>
    <x v="2"/>
    <d v="2023-03-18T00:00:00"/>
    <s v="Day 3"/>
    <x v="35"/>
    <x v="35"/>
    <x v="31"/>
    <x v="4"/>
    <x v="1"/>
    <x v="0"/>
    <x v="7"/>
    <n v="84"/>
    <n v="2"/>
    <n v="2"/>
  </r>
  <r>
    <x v="2"/>
    <d v="2023-03-18T00:00:00"/>
    <s v="Day 3"/>
    <x v="67"/>
    <x v="62"/>
    <x v="53"/>
    <x v="4"/>
    <x v="11"/>
    <x v="0"/>
    <x v="4"/>
    <n v="149"/>
    <n v="17"/>
    <n v="17"/>
  </r>
  <r>
    <x v="2"/>
    <d v="2023-03-18T00:00:00"/>
    <s v="Day 3"/>
    <x v="144"/>
    <x v="128"/>
    <x v="104"/>
    <x v="4"/>
    <x v="1"/>
    <x v="0"/>
    <x v="4"/>
    <n v="148"/>
    <n v="16.600000000000001"/>
    <n v="16.600000000000001"/>
  </r>
  <r>
    <x v="2"/>
    <d v="2023-03-18T00:00:00"/>
    <s v="Day 3"/>
    <x v="31"/>
    <x v="31"/>
    <x v="28"/>
    <x v="3"/>
    <x v="5"/>
    <x v="0"/>
    <x v="4"/>
    <n v="148"/>
    <n v="16.600000000000001"/>
    <n v="16.600000000000001"/>
  </r>
  <r>
    <x v="2"/>
    <d v="2023-03-18T00:00:00"/>
    <s v="Day 3"/>
    <x v="47"/>
    <x v="44"/>
    <x v="40"/>
    <x v="3"/>
    <x v="8"/>
    <x v="0"/>
    <x v="4"/>
    <n v="147"/>
    <n v="16.2"/>
    <n v="16.2"/>
  </r>
  <r>
    <x v="2"/>
    <d v="2023-03-18T00:00:00"/>
    <s v="Day 3"/>
    <x v="36"/>
    <x v="36"/>
    <x v="32"/>
    <x v="4"/>
    <x v="1"/>
    <x v="0"/>
    <x v="3"/>
    <n v="77"/>
    <n v="8.4"/>
    <n v="8.4"/>
  </r>
  <r>
    <x v="2"/>
    <d v="2023-03-18T00:00:00"/>
    <s v="Day 3"/>
    <x v="36"/>
    <x v="36"/>
    <x v="32"/>
    <x v="4"/>
    <x v="1"/>
    <x v="0"/>
    <x v="7"/>
    <n v="93"/>
    <n v="2.9"/>
    <n v="2.9"/>
  </r>
  <r>
    <x v="2"/>
    <d v="2023-03-18T00:00:00"/>
    <s v="Day 3"/>
    <x v="36"/>
    <x v="36"/>
    <x v="32"/>
    <x v="4"/>
    <x v="1"/>
    <x v="0"/>
    <x v="7"/>
    <n v="84"/>
    <n v="2"/>
    <n v="2"/>
  </r>
  <r>
    <x v="2"/>
    <d v="2023-03-18T00:00:00"/>
    <s v="Day 3"/>
    <x v="36"/>
    <x v="36"/>
    <x v="32"/>
    <x v="4"/>
    <x v="1"/>
    <x v="0"/>
    <x v="7"/>
    <n v="90"/>
    <n v="2.6"/>
    <n v="2.6"/>
  </r>
  <r>
    <x v="2"/>
    <d v="2023-03-18T00:00:00"/>
    <s v="Day 3"/>
    <x v="36"/>
    <x v="36"/>
    <x v="32"/>
    <x v="4"/>
    <x v="1"/>
    <x v="0"/>
    <x v="7"/>
    <n v="94"/>
    <n v="3"/>
    <n v="3"/>
  </r>
  <r>
    <x v="2"/>
    <d v="2023-03-18T00:00:00"/>
    <s v="Day 3"/>
    <x v="36"/>
    <x v="36"/>
    <x v="32"/>
    <x v="4"/>
    <x v="1"/>
    <x v="0"/>
    <x v="7"/>
    <n v="102"/>
    <n v="4"/>
    <n v="4"/>
  </r>
  <r>
    <x v="2"/>
    <d v="2023-03-18T00:00:00"/>
    <s v="Day 3"/>
    <x v="76"/>
    <x v="71"/>
    <x v="61"/>
    <x v="5"/>
    <x v="12"/>
    <x v="0"/>
    <x v="4"/>
    <n v="147"/>
    <n v="16.2"/>
    <n v="16.2"/>
  </r>
  <r>
    <x v="2"/>
    <d v="2023-03-18T00:00:00"/>
    <s v="Day 3"/>
    <x v="1"/>
    <x v="1"/>
    <x v="1"/>
    <x v="1"/>
    <x v="1"/>
    <x v="0"/>
    <x v="7"/>
    <n v="109"/>
    <n v="5"/>
    <n v="5"/>
  </r>
  <r>
    <x v="2"/>
    <d v="2023-03-18T00:00:00"/>
    <s v="Day 3"/>
    <x v="1"/>
    <x v="1"/>
    <x v="1"/>
    <x v="1"/>
    <x v="1"/>
    <x v="0"/>
    <x v="7"/>
    <n v="94"/>
    <n v="3"/>
    <n v="3"/>
  </r>
  <r>
    <x v="2"/>
    <d v="2023-03-18T00:00:00"/>
    <s v="Day 3"/>
    <x v="40"/>
    <x v="23"/>
    <x v="35"/>
    <x v="4"/>
    <x v="1"/>
    <x v="0"/>
    <x v="7"/>
    <n v="92"/>
    <n v="2.8"/>
    <n v="2.8"/>
  </r>
  <r>
    <x v="2"/>
    <d v="2023-03-18T00:00:00"/>
    <s v="Day 3"/>
    <x v="40"/>
    <x v="23"/>
    <x v="35"/>
    <x v="4"/>
    <x v="1"/>
    <x v="0"/>
    <x v="7"/>
    <n v="92"/>
    <n v="2.8"/>
    <n v="2.8"/>
  </r>
  <r>
    <x v="2"/>
    <d v="2023-03-18T00:00:00"/>
    <s v="Day 3"/>
    <x v="40"/>
    <x v="23"/>
    <x v="35"/>
    <x v="4"/>
    <x v="1"/>
    <x v="0"/>
    <x v="7"/>
    <n v="100"/>
    <n v="3.7"/>
    <n v="3.7"/>
  </r>
  <r>
    <x v="2"/>
    <d v="2023-03-18T00:00:00"/>
    <s v="Day 3"/>
    <x v="67"/>
    <x v="62"/>
    <x v="53"/>
    <x v="4"/>
    <x v="11"/>
    <x v="0"/>
    <x v="4"/>
    <n v="147"/>
    <n v="16.2"/>
    <n v="16.2"/>
  </r>
  <r>
    <x v="2"/>
    <d v="2023-03-18T00:00:00"/>
    <s v="Day 3"/>
    <x v="63"/>
    <x v="58"/>
    <x v="52"/>
    <x v="7"/>
    <x v="10"/>
    <x v="0"/>
    <x v="4"/>
    <n v="147"/>
    <n v="16.2"/>
    <n v="16.2"/>
  </r>
  <r>
    <x v="2"/>
    <d v="2023-03-18T00:00:00"/>
    <s v="Day 3"/>
    <x v="57"/>
    <x v="52"/>
    <x v="47"/>
    <x v="4"/>
    <x v="9"/>
    <x v="0"/>
    <x v="4"/>
    <n v="146"/>
    <n v="15.9"/>
    <n v="15.9"/>
  </r>
  <r>
    <x v="2"/>
    <d v="2023-03-18T00:00:00"/>
    <s v="Day 3"/>
    <x v="49"/>
    <x v="33"/>
    <x v="42"/>
    <x v="11"/>
    <x v="8"/>
    <x v="0"/>
    <x v="1"/>
    <n v="67"/>
    <n v="1.1000000000000001"/>
    <n v="1.1000000000000001"/>
  </r>
  <r>
    <x v="2"/>
    <d v="2023-03-18T00:00:00"/>
    <s v="Day 3"/>
    <x v="146"/>
    <x v="130"/>
    <x v="41"/>
    <x v="4"/>
    <x v="15"/>
    <x v="0"/>
    <x v="4"/>
    <n v="146"/>
    <n v="15.9"/>
    <n v="15.9"/>
  </r>
  <r>
    <x v="2"/>
    <d v="2023-03-18T00:00:00"/>
    <s v="Day 3"/>
    <x v="33"/>
    <x v="33"/>
    <x v="28"/>
    <x v="5"/>
    <x v="5"/>
    <x v="0"/>
    <x v="4"/>
    <n v="145"/>
    <n v="15.5"/>
    <n v="15.5"/>
  </r>
  <r>
    <x v="2"/>
    <d v="2023-03-18T00:00:00"/>
    <s v="Day 3"/>
    <x v="143"/>
    <x v="47"/>
    <x v="107"/>
    <x v="5"/>
    <x v="8"/>
    <x v="0"/>
    <x v="4"/>
    <n v="145"/>
    <n v="15.5"/>
    <n v="15.5"/>
  </r>
  <r>
    <x v="2"/>
    <d v="2023-03-18T00:00:00"/>
    <s v="Day 3"/>
    <x v="53"/>
    <x v="48"/>
    <x v="46"/>
    <x v="7"/>
    <x v="9"/>
    <x v="0"/>
    <x v="4"/>
    <n v="145"/>
    <n v="15.5"/>
    <n v="15.5"/>
  </r>
  <r>
    <x v="2"/>
    <d v="2023-03-18T00:00:00"/>
    <s v="Day 3"/>
    <x v="88"/>
    <x v="47"/>
    <x v="69"/>
    <x v="5"/>
    <x v="10"/>
    <x v="0"/>
    <x v="4"/>
    <n v="145"/>
    <n v="15.5"/>
    <n v="15.5"/>
  </r>
  <r>
    <x v="2"/>
    <d v="2023-03-18T00:00:00"/>
    <s v="Day 3"/>
    <x v="57"/>
    <x v="52"/>
    <x v="47"/>
    <x v="4"/>
    <x v="9"/>
    <x v="0"/>
    <x v="4"/>
    <n v="144"/>
    <n v="15.1"/>
    <n v="15.1"/>
  </r>
  <r>
    <x v="2"/>
    <d v="2023-03-18T00:00:00"/>
    <s v="Day 3"/>
    <x v="147"/>
    <x v="131"/>
    <x v="75"/>
    <x v="7"/>
    <x v="15"/>
    <x v="0"/>
    <x v="4"/>
    <n v="144"/>
    <n v="15.1"/>
    <n v="15.1"/>
  </r>
  <r>
    <x v="2"/>
    <d v="2023-03-18T00:00:00"/>
    <s v="Day 3"/>
    <x v="148"/>
    <x v="132"/>
    <x v="41"/>
    <x v="6"/>
    <x v="15"/>
    <x v="0"/>
    <x v="4"/>
    <n v="144"/>
    <n v="15.1"/>
    <n v="15.1"/>
  </r>
  <r>
    <x v="2"/>
    <d v="2023-03-18T00:00:00"/>
    <s v="Day 3"/>
    <x v="149"/>
    <x v="133"/>
    <x v="75"/>
    <x v="4"/>
    <x v="15"/>
    <x v="0"/>
    <x v="4"/>
    <n v="144"/>
    <n v="15.1"/>
    <n v="15.1"/>
  </r>
  <r>
    <x v="2"/>
    <d v="2023-03-18T00:00:00"/>
    <s v="Day 3"/>
    <x v="150"/>
    <x v="134"/>
    <x v="97"/>
    <x v="7"/>
    <x v="15"/>
    <x v="0"/>
    <x v="4"/>
    <n v="144"/>
    <n v="15.1"/>
    <n v="15.1"/>
  </r>
  <r>
    <x v="2"/>
    <d v="2023-03-18T00:00:00"/>
    <s v="Day 3"/>
    <x v="51"/>
    <x v="46"/>
    <x v="44"/>
    <x v="5"/>
    <x v="8"/>
    <x v="0"/>
    <x v="7"/>
    <n v="114"/>
    <n v="5.8"/>
    <n v="5.8"/>
  </r>
  <r>
    <x v="2"/>
    <d v="2023-03-18T00:00:00"/>
    <s v="Day 3"/>
    <x v="57"/>
    <x v="52"/>
    <x v="47"/>
    <x v="4"/>
    <x v="9"/>
    <x v="0"/>
    <x v="4"/>
    <n v="144"/>
    <n v="15.1"/>
    <n v="15.1"/>
  </r>
  <r>
    <x v="2"/>
    <d v="2023-03-18T00:00:00"/>
    <s v="Day 3"/>
    <x v="49"/>
    <x v="33"/>
    <x v="42"/>
    <x v="11"/>
    <x v="8"/>
    <x v="0"/>
    <x v="4"/>
    <n v="143"/>
    <n v="14.8"/>
    <n v="14.8"/>
  </r>
  <r>
    <x v="2"/>
    <d v="2023-03-18T00:00:00"/>
    <s v="Day 3"/>
    <x v="72"/>
    <x v="67"/>
    <x v="57"/>
    <x v="6"/>
    <x v="12"/>
    <x v="0"/>
    <x v="4"/>
    <n v="143"/>
    <n v="14.8"/>
    <n v="14.8"/>
  </r>
  <r>
    <x v="2"/>
    <d v="2023-03-18T00:00:00"/>
    <s v="Day 3"/>
    <x v="58"/>
    <x v="53"/>
    <x v="46"/>
    <x v="3"/>
    <x v="9"/>
    <x v="0"/>
    <x v="4"/>
    <n v="143"/>
    <n v="14.8"/>
    <n v="14.8"/>
  </r>
  <r>
    <x v="2"/>
    <d v="2023-03-18T00:00:00"/>
    <s v="Day 3"/>
    <x v="139"/>
    <x v="125"/>
    <x v="95"/>
    <x v="3"/>
    <x v="2"/>
    <x v="0"/>
    <x v="4"/>
    <n v="142"/>
    <n v="14.4"/>
    <n v="14.4"/>
  </r>
  <r>
    <x v="2"/>
    <d v="2023-03-18T00:00:00"/>
    <s v="Day 3"/>
    <x v="85"/>
    <x v="80"/>
    <x v="66"/>
    <x v="1"/>
    <x v="14"/>
    <x v="0"/>
    <x v="4"/>
    <n v="142"/>
    <n v="14.4"/>
    <n v="14.4"/>
  </r>
  <r>
    <x v="2"/>
    <d v="2023-03-18T00:00:00"/>
    <s v="Day 3"/>
    <x v="60"/>
    <x v="55"/>
    <x v="50"/>
    <x v="5"/>
    <x v="9"/>
    <x v="0"/>
    <x v="4"/>
    <n v="142"/>
    <n v="14.4"/>
    <n v="14.4"/>
  </r>
  <r>
    <x v="2"/>
    <d v="2023-03-18T00:00:00"/>
    <s v="Day 3"/>
    <x v="151"/>
    <x v="82"/>
    <x v="79"/>
    <x v="4"/>
    <x v="8"/>
    <x v="1"/>
    <x v="5"/>
    <n v="66"/>
    <n v="3"/>
    <n v="3"/>
  </r>
  <r>
    <x v="2"/>
    <d v="2023-03-18T00:00:00"/>
    <s v="Day 3"/>
    <x v="151"/>
    <x v="82"/>
    <x v="79"/>
    <x v="4"/>
    <x v="8"/>
    <x v="1"/>
    <x v="5"/>
    <n v="47"/>
    <n v="1.1000000000000001"/>
    <n v="1.1000000000000001"/>
  </r>
  <r>
    <x v="2"/>
    <d v="2023-03-18T00:00:00"/>
    <s v="Day 3"/>
    <x v="113"/>
    <x v="103"/>
    <x v="89"/>
    <x v="11"/>
    <x v="2"/>
    <x v="0"/>
    <x v="4"/>
    <n v="142"/>
    <n v="14.4"/>
    <n v="14.4"/>
  </r>
  <r>
    <x v="2"/>
    <d v="2023-03-18T00:00:00"/>
    <s v="Day 3"/>
    <x v="136"/>
    <x v="59"/>
    <x v="15"/>
    <x v="4"/>
    <x v="11"/>
    <x v="0"/>
    <x v="2"/>
    <n v="189"/>
    <n v="94.4"/>
    <n v="94.4"/>
  </r>
  <r>
    <x v="2"/>
    <d v="2023-03-18T00:00:00"/>
    <s v="Day 3"/>
    <x v="152"/>
    <x v="135"/>
    <x v="108"/>
    <x v="5"/>
    <x v="10"/>
    <x v="0"/>
    <x v="4"/>
    <n v="141"/>
    <n v="14.1"/>
    <n v="14.1"/>
  </r>
  <r>
    <x v="2"/>
    <d v="2023-03-18T00:00:00"/>
    <s v="Day 3"/>
    <x v="153"/>
    <x v="121"/>
    <x v="109"/>
    <x v="5"/>
    <x v="11"/>
    <x v="0"/>
    <x v="1"/>
    <n v="87"/>
    <n v="2.4"/>
    <n v="2.4"/>
  </r>
  <r>
    <x v="2"/>
    <d v="2023-03-18T00:00:00"/>
    <s v="Day 3"/>
    <x v="153"/>
    <x v="121"/>
    <x v="109"/>
    <x v="5"/>
    <x v="11"/>
    <x v="0"/>
    <x v="7"/>
    <n v="70"/>
    <n v="1.1000000000000001"/>
    <n v="1.1000000000000001"/>
  </r>
  <r>
    <x v="2"/>
    <d v="2023-03-18T00:00:00"/>
    <s v="Day 3"/>
    <x v="153"/>
    <x v="121"/>
    <x v="109"/>
    <x v="5"/>
    <x v="11"/>
    <x v="0"/>
    <x v="7"/>
    <n v="125"/>
    <n v="8.1"/>
    <n v="8.1"/>
  </r>
  <r>
    <x v="2"/>
    <d v="2023-03-18T00:00:00"/>
    <s v="Day 3"/>
    <x v="153"/>
    <x v="121"/>
    <x v="109"/>
    <x v="5"/>
    <x v="11"/>
    <x v="0"/>
    <x v="7"/>
    <n v="76"/>
    <n v="1.4"/>
    <n v="1.4"/>
  </r>
  <r>
    <x v="2"/>
    <d v="2023-03-18T00:00:00"/>
    <s v="Day 3"/>
    <x v="153"/>
    <x v="121"/>
    <x v="109"/>
    <x v="5"/>
    <x v="11"/>
    <x v="0"/>
    <x v="7"/>
    <n v="89"/>
    <n v="2.5"/>
    <n v="2.5"/>
  </r>
  <r>
    <x v="2"/>
    <d v="2023-03-18T00:00:00"/>
    <s v="Day 3"/>
    <x v="27"/>
    <x v="27"/>
    <x v="25"/>
    <x v="8"/>
    <x v="7"/>
    <x v="0"/>
    <x v="4"/>
    <n v="141"/>
    <n v="14.1"/>
    <n v="14.1"/>
  </r>
  <r>
    <x v="2"/>
    <d v="2023-03-18T00:00:00"/>
    <s v="Day 3"/>
    <x v="70"/>
    <x v="65"/>
    <x v="55"/>
    <x v="4"/>
    <x v="11"/>
    <x v="0"/>
    <x v="1"/>
    <n v="77"/>
    <n v="1.6"/>
    <n v="1.6"/>
  </r>
  <r>
    <x v="2"/>
    <d v="2023-03-18T00:00:00"/>
    <s v="Day 3"/>
    <x v="70"/>
    <x v="65"/>
    <x v="55"/>
    <x v="4"/>
    <x v="11"/>
    <x v="0"/>
    <x v="7"/>
    <n v="80"/>
    <n v="1.7"/>
    <n v="1.7"/>
  </r>
  <r>
    <x v="2"/>
    <d v="2023-03-18T00:00:00"/>
    <s v="Day 3"/>
    <x v="69"/>
    <x v="64"/>
    <x v="54"/>
    <x v="5"/>
    <x v="11"/>
    <x v="0"/>
    <x v="7"/>
    <n v="73"/>
    <n v="1.2"/>
    <n v="1.2"/>
  </r>
  <r>
    <x v="2"/>
    <d v="2023-03-18T00:00:00"/>
    <s v="Day 3"/>
    <x v="69"/>
    <x v="64"/>
    <x v="54"/>
    <x v="5"/>
    <x v="11"/>
    <x v="0"/>
    <x v="7"/>
    <n v="100"/>
    <n v="3.7"/>
    <n v="3.7"/>
  </r>
  <r>
    <x v="2"/>
    <d v="2023-03-18T00:00:00"/>
    <s v="Day 3"/>
    <x v="64"/>
    <x v="59"/>
    <x v="17"/>
    <x v="5"/>
    <x v="11"/>
    <x v="0"/>
    <x v="7"/>
    <n v="103"/>
    <n v="4.0999999999999996"/>
    <n v="4.0999999999999996"/>
  </r>
  <r>
    <x v="2"/>
    <d v="2023-03-18T00:00:00"/>
    <s v="Day 3"/>
    <x v="72"/>
    <x v="67"/>
    <x v="57"/>
    <x v="6"/>
    <x v="12"/>
    <x v="0"/>
    <x v="4"/>
    <n v="141"/>
    <n v="14.1"/>
    <n v="14.1"/>
  </r>
  <r>
    <x v="2"/>
    <d v="2023-03-18T00:00:00"/>
    <s v="Day 3"/>
    <x v="67"/>
    <x v="62"/>
    <x v="53"/>
    <x v="4"/>
    <x v="11"/>
    <x v="0"/>
    <x v="5"/>
    <m/>
    <s v=""/>
    <s v=""/>
  </r>
  <r>
    <x v="2"/>
    <d v="2023-03-18T00:00:00"/>
    <s v="Day 3"/>
    <x v="150"/>
    <x v="134"/>
    <x v="97"/>
    <x v="7"/>
    <x v="15"/>
    <x v="0"/>
    <x v="4"/>
    <n v="141"/>
    <n v="14.1"/>
    <n v="14.1"/>
  </r>
  <r>
    <x v="2"/>
    <d v="2023-03-18T00:00:00"/>
    <s v="Day 3"/>
    <x v="141"/>
    <x v="127"/>
    <x v="106"/>
    <x v="5"/>
    <x v="5"/>
    <x v="0"/>
    <x v="4"/>
    <n v="141"/>
    <n v="14.1"/>
    <n v="14.1"/>
  </r>
  <r>
    <x v="2"/>
    <d v="2023-03-18T00:00:00"/>
    <s v="Day 3"/>
    <x v="75"/>
    <x v="70"/>
    <x v="60"/>
    <x v="5"/>
    <x v="12"/>
    <x v="0"/>
    <x v="3"/>
    <n v="92"/>
    <n v="14.4"/>
    <n v="14.4"/>
  </r>
  <r>
    <x v="2"/>
    <d v="2023-03-18T00:00:00"/>
    <s v="Day 3"/>
    <x v="75"/>
    <x v="70"/>
    <x v="60"/>
    <x v="5"/>
    <x v="12"/>
    <x v="0"/>
    <x v="7"/>
    <n v="112"/>
    <n v="5.5"/>
    <n v="5.5"/>
  </r>
  <r>
    <x v="2"/>
    <d v="2023-03-18T00:00:00"/>
    <s v="Day 3"/>
    <x v="154"/>
    <x v="75"/>
    <x v="3"/>
    <x v="5"/>
    <x v="12"/>
    <x v="0"/>
    <x v="7"/>
    <n v="115"/>
    <n v="6"/>
    <n v="6"/>
  </r>
  <r>
    <x v="2"/>
    <d v="2023-03-18T00:00:00"/>
    <s v="Day 3"/>
    <x v="154"/>
    <x v="75"/>
    <x v="3"/>
    <x v="5"/>
    <x v="12"/>
    <x v="0"/>
    <x v="7"/>
    <n v="87"/>
    <n v="2.2999999999999998"/>
    <n v="2.2999999999999998"/>
  </r>
  <r>
    <x v="2"/>
    <d v="2023-03-18T00:00:00"/>
    <s v="Day 3"/>
    <x v="154"/>
    <x v="75"/>
    <x v="3"/>
    <x v="5"/>
    <x v="12"/>
    <x v="0"/>
    <x v="7"/>
    <n v="98"/>
    <n v="3.4"/>
    <n v="3.4"/>
  </r>
  <r>
    <x v="2"/>
    <d v="2023-03-18T00:00:00"/>
    <s v="Day 3"/>
    <x v="154"/>
    <x v="75"/>
    <x v="3"/>
    <x v="5"/>
    <x v="12"/>
    <x v="0"/>
    <x v="7"/>
    <n v="108"/>
    <n v="4.8"/>
    <n v="4.8"/>
  </r>
  <r>
    <x v="2"/>
    <d v="2023-03-18T00:00:00"/>
    <s v="Day 3"/>
    <x v="101"/>
    <x v="73"/>
    <x v="79"/>
    <x v="4"/>
    <x v="7"/>
    <x v="0"/>
    <x v="4"/>
    <n v="141"/>
    <n v="14.1"/>
    <n v="14.1"/>
  </r>
  <r>
    <x v="2"/>
    <d v="2023-03-18T00:00:00"/>
    <s v="Day 3"/>
    <x v="116"/>
    <x v="106"/>
    <x v="92"/>
    <x v="11"/>
    <x v="2"/>
    <x v="0"/>
    <x v="4"/>
    <n v="140"/>
    <n v="13.7"/>
    <n v="13.7"/>
  </r>
  <r>
    <x v="2"/>
    <d v="2023-03-18T00:00:00"/>
    <s v="Day 3"/>
    <x v="135"/>
    <x v="122"/>
    <x v="103"/>
    <x v="7"/>
    <x v="2"/>
    <x v="0"/>
    <x v="4"/>
    <n v="139"/>
    <n v="13.4"/>
    <n v="13.4"/>
  </r>
  <r>
    <x v="2"/>
    <d v="2023-03-18T00:00:00"/>
    <s v="Day 3"/>
    <x v="155"/>
    <x v="136"/>
    <x v="110"/>
    <x v="5"/>
    <x v="12"/>
    <x v="0"/>
    <x v="7"/>
    <n v="76"/>
    <n v="1.4"/>
    <n v="1.4"/>
  </r>
  <r>
    <x v="2"/>
    <d v="2023-03-18T00:00:00"/>
    <s v="Day 3"/>
    <x v="155"/>
    <x v="136"/>
    <x v="110"/>
    <x v="5"/>
    <x v="12"/>
    <x v="0"/>
    <x v="7"/>
    <n v="81"/>
    <n v="1.8"/>
    <n v="1.8"/>
  </r>
  <r>
    <x v="2"/>
    <d v="2023-03-18T00:00:00"/>
    <s v="Day 3"/>
    <x v="155"/>
    <x v="136"/>
    <x v="110"/>
    <x v="5"/>
    <x v="12"/>
    <x v="0"/>
    <x v="7"/>
    <n v="75"/>
    <n v="1.3"/>
    <n v="1.3"/>
  </r>
  <r>
    <x v="2"/>
    <d v="2023-03-18T00:00:00"/>
    <s v="Day 3"/>
    <x v="78"/>
    <x v="73"/>
    <x v="56"/>
    <x v="1"/>
    <x v="12"/>
    <x v="0"/>
    <x v="1"/>
    <n v="69"/>
    <n v="1.2"/>
    <n v="1.2"/>
  </r>
  <r>
    <x v="2"/>
    <d v="2023-03-18T00:00:00"/>
    <s v="Day 3"/>
    <x v="78"/>
    <x v="73"/>
    <x v="56"/>
    <x v="1"/>
    <x v="12"/>
    <x v="0"/>
    <x v="7"/>
    <n v="87"/>
    <n v="2.2999999999999998"/>
    <n v="2.2999999999999998"/>
  </r>
  <r>
    <x v="2"/>
    <d v="2023-03-18T00:00:00"/>
    <s v="Day 3"/>
    <x v="78"/>
    <x v="73"/>
    <x v="56"/>
    <x v="1"/>
    <x v="12"/>
    <x v="0"/>
    <x v="7"/>
    <n v="82"/>
    <n v="1.9"/>
    <n v="1.9"/>
  </r>
  <r>
    <x v="2"/>
    <d v="2023-03-18T00:00:00"/>
    <s v="Day 3"/>
    <x v="78"/>
    <x v="73"/>
    <x v="56"/>
    <x v="1"/>
    <x v="12"/>
    <x v="0"/>
    <x v="7"/>
    <n v="90"/>
    <n v="2.6"/>
    <n v="2.6"/>
  </r>
  <r>
    <x v="2"/>
    <d v="2023-03-18T00:00:00"/>
    <s v="Day 3"/>
    <x v="78"/>
    <x v="73"/>
    <x v="56"/>
    <x v="1"/>
    <x v="12"/>
    <x v="0"/>
    <x v="7"/>
    <n v="96"/>
    <n v="3.2"/>
    <n v="3.2"/>
  </r>
  <r>
    <x v="2"/>
    <d v="2023-03-18T00:00:00"/>
    <s v="Day 3"/>
    <x v="78"/>
    <x v="73"/>
    <x v="56"/>
    <x v="1"/>
    <x v="12"/>
    <x v="0"/>
    <x v="7"/>
    <n v="72"/>
    <n v="1.2"/>
    <n v="1.2"/>
  </r>
  <r>
    <x v="2"/>
    <d v="2023-03-18T00:00:00"/>
    <s v="Day 3"/>
    <x v="78"/>
    <x v="73"/>
    <x v="56"/>
    <x v="1"/>
    <x v="12"/>
    <x v="0"/>
    <x v="7"/>
    <n v="113"/>
    <n v="5.7"/>
    <n v="5.7"/>
  </r>
  <r>
    <x v="2"/>
    <d v="2023-03-18T00:00:00"/>
    <s v="Day 3"/>
    <x v="78"/>
    <x v="73"/>
    <x v="56"/>
    <x v="1"/>
    <x v="12"/>
    <x v="0"/>
    <x v="7"/>
    <n v="109"/>
    <n v="5"/>
    <n v="5"/>
  </r>
  <r>
    <x v="2"/>
    <d v="2023-03-18T00:00:00"/>
    <s v="Day 3"/>
    <x v="78"/>
    <x v="73"/>
    <x v="56"/>
    <x v="1"/>
    <x v="12"/>
    <x v="0"/>
    <x v="7"/>
    <n v="85"/>
    <n v="2.1"/>
    <n v="2.1"/>
  </r>
  <r>
    <x v="2"/>
    <d v="2023-03-18T00:00:00"/>
    <s v="Day 3"/>
    <x v="78"/>
    <x v="73"/>
    <x v="56"/>
    <x v="1"/>
    <x v="12"/>
    <x v="0"/>
    <x v="7"/>
    <n v="93"/>
    <n v="2.9"/>
    <n v="2.9"/>
  </r>
  <r>
    <x v="2"/>
    <d v="2023-03-18T00:00:00"/>
    <s v="Day 3"/>
    <x v="74"/>
    <x v="69"/>
    <x v="59"/>
    <x v="5"/>
    <x v="12"/>
    <x v="0"/>
    <x v="4"/>
    <n v="139"/>
    <n v="13.4"/>
    <n v="13.4"/>
  </r>
  <r>
    <x v="2"/>
    <d v="2023-03-18T00:00:00"/>
    <s v="Day 3"/>
    <x v="132"/>
    <x v="120"/>
    <x v="35"/>
    <x v="5"/>
    <x v="3"/>
    <x v="0"/>
    <x v="4"/>
    <n v="138"/>
    <n v="13.1"/>
    <n v="13.1"/>
  </r>
  <r>
    <x v="2"/>
    <d v="2023-03-18T00:00:00"/>
    <s v="Day 3"/>
    <x v="63"/>
    <x v="58"/>
    <x v="52"/>
    <x v="7"/>
    <x v="10"/>
    <x v="0"/>
    <x v="4"/>
    <n v="138"/>
    <n v="13.1"/>
    <n v="13.1"/>
  </r>
  <r>
    <x v="2"/>
    <d v="2023-03-18T00:00:00"/>
    <s v="Day 3"/>
    <x v="74"/>
    <x v="69"/>
    <x v="59"/>
    <x v="5"/>
    <x v="12"/>
    <x v="0"/>
    <x v="1"/>
    <n v="65"/>
    <n v="1"/>
    <n v="1"/>
  </r>
  <r>
    <x v="2"/>
    <d v="2023-03-18T00:00:00"/>
    <s v="Day 3"/>
    <x v="74"/>
    <x v="69"/>
    <x v="59"/>
    <x v="5"/>
    <x v="12"/>
    <x v="0"/>
    <x v="7"/>
    <n v="78"/>
    <n v="1.5"/>
    <n v="1.5"/>
  </r>
  <r>
    <x v="2"/>
    <d v="2023-03-18T00:00:00"/>
    <s v="Day 3"/>
    <x v="74"/>
    <x v="69"/>
    <x v="59"/>
    <x v="5"/>
    <x v="12"/>
    <x v="0"/>
    <x v="7"/>
    <n v="108"/>
    <n v="4.8"/>
    <n v="4.8"/>
  </r>
  <r>
    <x v="2"/>
    <d v="2023-03-18T00:00:00"/>
    <s v="Day 3"/>
    <x v="74"/>
    <x v="69"/>
    <x v="59"/>
    <x v="5"/>
    <x v="12"/>
    <x v="0"/>
    <x v="7"/>
    <n v="74"/>
    <n v="1.3"/>
    <n v="1.3"/>
  </r>
  <r>
    <x v="2"/>
    <d v="2023-03-18T00:00:00"/>
    <s v="Day 3"/>
    <x v="76"/>
    <x v="71"/>
    <x v="61"/>
    <x v="5"/>
    <x v="12"/>
    <x v="0"/>
    <x v="7"/>
    <n v="75"/>
    <n v="1.3"/>
    <n v="1.3"/>
  </r>
  <r>
    <x v="2"/>
    <d v="2023-03-18T00:00:00"/>
    <s v="Day 3"/>
    <x v="76"/>
    <x v="71"/>
    <x v="61"/>
    <x v="5"/>
    <x v="12"/>
    <x v="0"/>
    <x v="7"/>
    <n v="87"/>
    <n v="2.2999999999999998"/>
    <n v="2.2999999999999998"/>
  </r>
  <r>
    <x v="2"/>
    <d v="2023-03-18T00:00:00"/>
    <s v="Day 3"/>
    <x v="76"/>
    <x v="71"/>
    <x v="61"/>
    <x v="5"/>
    <x v="12"/>
    <x v="0"/>
    <x v="7"/>
    <n v="97"/>
    <n v="3.3"/>
    <n v="3.3"/>
  </r>
  <r>
    <x v="2"/>
    <d v="2023-03-18T00:00:00"/>
    <s v="Day 3"/>
    <x v="76"/>
    <x v="71"/>
    <x v="61"/>
    <x v="5"/>
    <x v="12"/>
    <x v="0"/>
    <x v="7"/>
    <n v="108"/>
    <n v="4.8"/>
    <n v="4.8"/>
  </r>
  <r>
    <x v="2"/>
    <d v="2023-03-18T00:00:00"/>
    <s v="Day 3"/>
    <x v="95"/>
    <x v="88"/>
    <x v="70"/>
    <x v="7"/>
    <x v="10"/>
    <x v="0"/>
    <x v="4"/>
    <n v="138"/>
    <n v="13.1"/>
    <n v="13.1"/>
  </r>
  <r>
    <x v="2"/>
    <d v="2023-03-18T00:00:00"/>
    <s v="Day 3"/>
    <x v="76"/>
    <x v="71"/>
    <x v="61"/>
    <x v="5"/>
    <x v="12"/>
    <x v="0"/>
    <x v="9"/>
    <n v="40"/>
    <n v="1"/>
    <n v="1"/>
  </r>
  <r>
    <x v="2"/>
    <d v="2023-03-18T00:00:00"/>
    <s v="Day 3"/>
    <x v="76"/>
    <x v="71"/>
    <x v="61"/>
    <x v="5"/>
    <x v="12"/>
    <x v="0"/>
    <x v="1"/>
    <n v="84"/>
    <n v="2.2000000000000002"/>
    <n v="2.2000000000000002"/>
  </r>
  <r>
    <x v="2"/>
    <d v="2023-03-18T00:00:00"/>
    <s v="Day 3"/>
    <x v="79"/>
    <x v="74"/>
    <x v="56"/>
    <x v="4"/>
    <x v="12"/>
    <x v="0"/>
    <x v="7"/>
    <n v="108"/>
    <n v="4.8"/>
    <n v="4.8"/>
  </r>
  <r>
    <x v="2"/>
    <d v="2023-03-18T00:00:00"/>
    <s v="Day 3"/>
    <x v="79"/>
    <x v="74"/>
    <x v="56"/>
    <x v="4"/>
    <x v="12"/>
    <x v="0"/>
    <x v="7"/>
    <n v="112"/>
    <n v="5.5"/>
    <n v="5.5"/>
  </r>
  <r>
    <x v="2"/>
    <d v="2023-03-18T00:00:00"/>
    <s v="Day 3"/>
    <x v="79"/>
    <x v="74"/>
    <x v="56"/>
    <x v="4"/>
    <x v="12"/>
    <x v="0"/>
    <x v="7"/>
    <n v="101"/>
    <n v="3.8"/>
    <n v="3.8"/>
  </r>
  <r>
    <x v="2"/>
    <d v="2023-03-18T00:00:00"/>
    <s v="Day 3"/>
    <x v="79"/>
    <x v="74"/>
    <x v="56"/>
    <x v="4"/>
    <x v="12"/>
    <x v="0"/>
    <x v="7"/>
    <n v="80"/>
    <n v="1.7"/>
    <n v="1.7"/>
  </r>
  <r>
    <x v="2"/>
    <d v="2023-03-18T00:00:00"/>
    <s v="Day 3"/>
    <x v="149"/>
    <x v="133"/>
    <x v="75"/>
    <x v="4"/>
    <x v="15"/>
    <x v="0"/>
    <x v="4"/>
    <n v="138"/>
    <n v="13.1"/>
    <n v="13.1"/>
  </r>
  <r>
    <x v="2"/>
    <d v="2023-03-18T00:00:00"/>
    <s v="Day 3"/>
    <x v="53"/>
    <x v="48"/>
    <x v="46"/>
    <x v="7"/>
    <x v="9"/>
    <x v="0"/>
    <x v="4"/>
    <n v="137"/>
    <n v="12.8"/>
    <n v="12.8"/>
  </r>
  <r>
    <x v="2"/>
    <d v="2023-03-18T00:00:00"/>
    <s v="Day 3"/>
    <x v="147"/>
    <x v="131"/>
    <x v="75"/>
    <x v="7"/>
    <x v="15"/>
    <x v="0"/>
    <x v="4"/>
    <n v="137"/>
    <n v="12.8"/>
    <n v="12.8"/>
  </r>
  <r>
    <x v="2"/>
    <d v="2023-03-18T00:00:00"/>
    <s v="Day 3"/>
    <x v="49"/>
    <x v="33"/>
    <x v="42"/>
    <x v="11"/>
    <x v="8"/>
    <x v="0"/>
    <x v="4"/>
    <n v="137"/>
    <n v="12.8"/>
    <n v="12.8"/>
  </r>
  <r>
    <x v="2"/>
    <d v="2023-03-18T00:00:00"/>
    <s v="Day 3"/>
    <x v="71"/>
    <x v="66"/>
    <x v="56"/>
    <x v="6"/>
    <x v="12"/>
    <x v="0"/>
    <x v="3"/>
    <n v="49"/>
    <n v="2.1"/>
    <n v="2.1"/>
  </r>
  <r>
    <x v="2"/>
    <d v="2023-03-18T00:00:00"/>
    <s v="Day 3"/>
    <x v="72"/>
    <x v="67"/>
    <x v="57"/>
    <x v="6"/>
    <x v="12"/>
    <x v="0"/>
    <x v="5"/>
    <m/>
    <s v=""/>
    <s v=""/>
  </r>
  <r>
    <x v="2"/>
    <d v="2023-03-18T00:00:00"/>
    <s v="Day 3"/>
    <x v="53"/>
    <x v="48"/>
    <x v="46"/>
    <x v="7"/>
    <x v="9"/>
    <x v="0"/>
    <x v="4"/>
    <n v="136"/>
    <n v="12.4"/>
    <n v="12.4"/>
  </r>
  <r>
    <x v="2"/>
    <d v="2023-03-18T00:00:00"/>
    <s v="Day 3"/>
    <x v="95"/>
    <x v="88"/>
    <x v="70"/>
    <x v="7"/>
    <x v="10"/>
    <x v="0"/>
    <x v="4"/>
    <n v="135"/>
    <n v="12.1"/>
    <n v="12.1"/>
  </r>
  <r>
    <x v="2"/>
    <d v="2023-03-18T00:00:00"/>
    <s v="Day 3"/>
    <x v="76"/>
    <x v="71"/>
    <x v="61"/>
    <x v="5"/>
    <x v="12"/>
    <x v="0"/>
    <x v="4"/>
    <n v="134"/>
    <n v="11.8"/>
    <n v="11.8"/>
  </r>
  <r>
    <x v="2"/>
    <d v="2023-03-18T00:00:00"/>
    <s v="Day 3"/>
    <x v="156"/>
    <x v="137"/>
    <x v="111"/>
    <x v="6"/>
    <x v="14"/>
    <x v="0"/>
    <x v="9"/>
    <n v="40"/>
    <n v="1"/>
    <n v="1"/>
  </r>
  <r>
    <x v="2"/>
    <d v="2023-03-18T00:00:00"/>
    <s v="Day 3"/>
    <x v="156"/>
    <x v="137"/>
    <x v="111"/>
    <x v="6"/>
    <x v="14"/>
    <x v="0"/>
    <x v="1"/>
    <n v="81"/>
    <n v="1.9"/>
    <n v="1.9"/>
  </r>
  <r>
    <x v="2"/>
    <d v="2023-03-18T00:00:00"/>
    <s v="Day 3"/>
    <x v="149"/>
    <x v="133"/>
    <x v="75"/>
    <x v="4"/>
    <x v="15"/>
    <x v="0"/>
    <x v="4"/>
    <n v="134"/>
    <n v="11.8"/>
    <n v="11.8"/>
  </r>
  <r>
    <x v="2"/>
    <d v="2023-03-18T00:00:00"/>
    <s v="Day 3"/>
    <x v="85"/>
    <x v="80"/>
    <x v="66"/>
    <x v="1"/>
    <x v="14"/>
    <x v="0"/>
    <x v="7"/>
    <n v="98"/>
    <n v="3.4"/>
    <n v="3.4"/>
  </r>
  <r>
    <x v="2"/>
    <d v="2023-03-18T00:00:00"/>
    <s v="Day 3"/>
    <x v="85"/>
    <x v="80"/>
    <x v="66"/>
    <x v="1"/>
    <x v="14"/>
    <x v="0"/>
    <x v="7"/>
    <n v="72"/>
    <n v="1.2"/>
    <n v="1.2"/>
  </r>
  <r>
    <x v="2"/>
    <d v="2023-03-18T00:00:00"/>
    <s v="Day 3"/>
    <x v="83"/>
    <x v="78"/>
    <x v="66"/>
    <x v="4"/>
    <x v="14"/>
    <x v="0"/>
    <x v="7"/>
    <n v="106"/>
    <n v="4.5"/>
    <n v="4.5"/>
  </r>
  <r>
    <x v="2"/>
    <d v="2023-03-18T00:00:00"/>
    <s v="Day 3"/>
    <x v="83"/>
    <x v="78"/>
    <x v="66"/>
    <x v="4"/>
    <x v="14"/>
    <x v="0"/>
    <x v="7"/>
    <n v="81"/>
    <n v="1.8"/>
    <n v="1.8"/>
  </r>
  <r>
    <x v="2"/>
    <d v="2023-03-18T00:00:00"/>
    <s v="Day 3"/>
    <x v="83"/>
    <x v="78"/>
    <x v="66"/>
    <x v="4"/>
    <x v="14"/>
    <x v="0"/>
    <x v="7"/>
    <n v="77"/>
    <n v="1.5"/>
    <n v="1.5"/>
  </r>
  <r>
    <x v="2"/>
    <d v="2023-03-18T00:00:00"/>
    <s v="Day 3"/>
    <x v="83"/>
    <x v="78"/>
    <x v="66"/>
    <x v="4"/>
    <x v="14"/>
    <x v="0"/>
    <x v="7"/>
    <n v="72"/>
    <n v="1.2"/>
    <n v="1.2"/>
  </r>
  <r>
    <x v="2"/>
    <d v="2023-03-18T00:00:00"/>
    <s v="Day 3"/>
    <x v="81"/>
    <x v="76"/>
    <x v="64"/>
    <x v="4"/>
    <x v="14"/>
    <x v="0"/>
    <x v="7"/>
    <n v="125"/>
    <n v="8.1"/>
    <n v="8.1"/>
  </r>
  <r>
    <x v="2"/>
    <d v="2023-03-18T00:00:00"/>
    <s v="Day 3"/>
    <x v="81"/>
    <x v="76"/>
    <x v="64"/>
    <x v="4"/>
    <x v="14"/>
    <x v="0"/>
    <x v="7"/>
    <n v="84"/>
    <n v="2"/>
    <n v="2"/>
  </r>
  <r>
    <x v="2"/>
    <d v="2023-03-18T00:00:00"/>
    <s v="Day 3"/>
    <x v="81"/>
    <x v="76"/>
    <x v="64"/>
    <x v="4"/>
    <x v="14"/>
    <x v="0"/>
    <x v="7"/>
    <n v="94"/>
    <n v="3"/>
    <n v="3"/>
  </r>
  <r>
    <x v="2"/>
    <d v="2023-03-18T00:00:00"/>
    <s v="Day 3"/>
    <x v="81"/>
    <x v="76"/>
    <x v="64"/>
    <x v="4"/>
    <x v="14"/>
    <x v="0"/>
    <x v="7"/>
    <n v="80"/>
    <n v="1.7"/>
    <n v="1.7"/>
  </r>
  <r>
    <x v="2"/>
    <d v="2023-03-18T00:00:00"/>
    <s v="Day 3"/>
    <x v="81"/>
    <x v="76"/>
    <x v="64"/>
    <x v="4"/>
    <x v="14"/>
    <x v="0"/>
    <x v="7"/>
    <n v="70"/>
    <n v="1.1000000000000001"/>
    <n v="1.1000000000000001"/>
  </r>
  <r>
    <x v="2"/>
    <d v="2023-03-18T00:00:00"/>
    <s v="Day 3"/>
    <x v="81"/>
    <x v="76"/>
    <x v="64"/>
    <x v="4"/>
    <x v="14"/>
    <x v="0"/>
    <x v="7"/>
    <n v="87"/>
    <n v="2.2999999999999998"/>
    <n v="2.2999999999999998"/>
  </r>
  <r>
    <x v="2"/>
    <d v="2023-03-18T00:00:00"/>
    <s v="Day 3"/>
    <x v="36"/>
    <x v="36"/>
    <x v="32"/>
    <x v="4"/>
    <x v="1"/>
    <x v="0"/>
    <x v="4"/>
    <n v="132"/>
    <n v="11.2"/>
    <n v="11.2"/>
  </r>
  <r>
    <x v="2"/>
    <d v="2023-03-18T00:00:00"/>
    <s v="Day 3"/>
    <x v="87"/>
    <x v="82"/>
    <x v="68"/>
    <x v="5"/>
    <x v="14"/>
    <x v="0"/>
    <x v="7"/>
    <n v="74"/>
    <n v="1.3"/>
    <n v="1.3"/>
  </r>
  <r>
    <x v="2"/>
    <d v="2023-03-18T00:00:00"/>
    <s v="Day 3"/>
    <x v="87"/>
    <x v="82"/>
    <x v="68"/>
    <x v="5"/>
    <x v="14"/>
    <x v="0"/>
    <x v="7"/>
    <n v="84"/>
    <n v="2"/>
    <n v="2"/>
  </r>
  <r>
    <x v="2"/>
    <d v="2023-03-18T00:00:00"/>
    <s v="Day 3"/>
    <x v="87"/>
    <x v="82"/>
    <x v="68"/>
    <x v="5"/>
    <x v="14"/>
    <x v="0"/>
    <x v="7"/>
    <n v="89"/>
    <n v="2.5"/>
    <n v="2.5"/>
  </r>
  <r>
    <x v="2"/>
    <d v="2023-03-18T00:00:00"/>
    <s v="Day 3"/>
    <x v="87"/>
    <x v="82"/>
    <x v="68"/>
    <x v="5"/>
    <x v="14"/>
    <x v="0"/>
    <x v="7"/>
    <n v="118"/>
    <n v="6.6"/>
    <n v="6.6"/>
  </r>
  <r>
    <x v="2"/>
    <d v="2023-03-18T00:00:00"/>
    <s v="Day 3"/>
    <x v="87"/>
    <x v="82"/>
    <x v="68"/>
    <x v="5"/>
    <x v="14"/>
    <x v="0"/>
    <x v="7"/>
    <n v="75"/>
    <n v="1.3"/>
    <n v="1.3"/>
  </r>
  <r>
    <x v="2"/>
    <d v="2023-03-18T00:00:00"/>
    <s v="Day 3"/>
    <x v="157"/>
    <x v="138"/>
    <x v="112"/>
    <x v="4"/>
    <x v="14"/>
    <x v="0"/>
    <x v="1"/>
    <n v="81"/>
    <n v="1.9"/>
    <n v="1.9"/>
  </r>
  <r>
    <x v="2"/>
    <d v="2023-03-18T00:00:00"/>
    <s v="Day 3"/>
    <x v="157"/>
    <x v="138"/>
    <x v="112"/>
    <x v="4"/>
    <x v="14"/>
    <x v="0"/>
    <x v="4"/>
    <n v="132"/>
    <n v="11.2"/>
    <n v="11.2"/>
  </r>
  <r>
    <x v="2"/>
    <d v="2023-03-18T00:00:00"/>
    <s v="Day 3"/>
    <x v="63"/>
    <x v="58"/>
    <x v="52"/>
    <x v="7"/>
    <x v="10"/>
    <x v="0"/>
    <x v="4"/>
    <n v="131"/>
    <n v="10.9"/>
    <n v="10.9"/>
  </r>
  <r>
    <x v="2"/>
    <d v="2023-03-18T00:00:00"/>
    <s v="Day 3"/>
    <x v="86"/>
    <x v="81"/>
    <x v="5"/>
    <x v="4"/>
    <x v="14"/>
    <x v="0"/>
    <x v="7"/>
    <n v="106"/>
    <n v="4.5"/>
    <n v="4.5"/>
  </r>
  <r>
    <x v="2"/>
    <d v="2023-03-18T00:00:00"/>
    <s v="Day 3"/>
    <x v="86"/>
    <x v="81"/>
    <x v="5"/>
    <x v="4"/>
    <x v="14"/>
    <x v="0"/>
    <x v="7"/>
    <n v="129"/>
    <n v="9"/>
    <n v="9"/>
  </r>
  <r>
    <x v="2"/>
    <d v="2023-03-18T00:00:00"/>
    <s v="Day 3"/>
    <x v="86"/>
    <x v="81"/>
    <x v="5"/>
    <x v="4"/>
    <x v="14"/>
    <x v="0"/>
    <x v="7"/>
    <n v="85"/>
    <n v="2.1"/>
    <n v="2.1"/>
  </r>
  <r>
    <x v="2"/>
    <d v="2023-03-18T00:00:00"/>
    <s v="Day 3"/>
    <x v="86"/>
    <x v="81"/>
    <x v="5"/>
    <x v="4"/>
    <x v="14"/>
    <x v="0"/>
    <x v="7"/>
    <n v="107"/>
    <n v="4.7"/>
    <n v="4.7"/>
  </r>
  <r>
    <x v="2"/>
    <d v="2023-03-18T00:00:00"/>
    <s v="Day 3"/>
    <x v="86"/>
    <x v="81"/>
    <x v="5"/>
    <x v="4"/>
    <x v="14"/>
    <x v="0"/>
    <x v="7"/>
    <n v="100"/>
    <n v="3.7"/>
    <n v="3.7"/>
  </r>
  <r>
    <x v="2"/>
    <d v="2023-03-18T00:00:00"/>
    <s v="Day 3"/>
    <x v="82"/>
    <x v="77"/>
    <x v="65"/>
    <x v="4"/>
    <x v="14"/>
    <x v="0"/>
    <x v="5"/>
    <m/>
    <s v=""/>
    <s v=""/>
  </r>
  <r>
    <x v="2"/>
    <d v="2023-03-18T00:00:00"/>
    <s v="Day 3"/>
    <x v="53"/>
    <x v="48"/>
    <x v="46"/>
    <x v="7"/>
    <x v="9"/>
    <x v="0"/>
    <x v="7"/>
    <n v="112"/>
    <n v="5.5"/>
    <n v="5.5"/>
  </r>
  <r>
    <x v="2"/>
    <d v="2023-03-18T00:00:00"/>
    <s v="Day 3"/>
    <x v="53"/>
    <x v="48"/>
    <x v="46"/>
    <x v="7"/>
    <x v="9"/>
    <x v="0"/>
    <x v="7"/>
    <n v="87"/>
    <n v="2.2999999999999998"/>
    <n v="2.2999999999999998"/>
  </r>
  <r>
    <x v="2"/>
    <d v="2023-03-18T00:00:00"/>
    <s v="Day 3"/>
    <x v="96"/>
    <x v="89"/>
    <x v="75"/>
    <x v="5"/>
    <x v="10"/>
    <x v="0"/>
    <x v="4"/>
    <n v="131"/>
    <n v="10.9"/>
    <n v="10.9"/>
  </r>
  <r>
    <x v="2"/>
    <d v="2023-03-18T00:00:00"/>
    <s v="Day 3"/>
    <x v="50"/>
    <x v="23"/>
    <x v="43"/>
    <x v="5"/>
    <x v="8"/>
    <x v="0"/>
    <x v="4"/>
    <n v="130"/>
    <n v="10.7"/>
    <n v="10.7"/>
  </r>
  <r>
    <x v="2"/>
    <d v="2023-03-18T00:00:00"/>
    <s v="Day 3"/>
    <x v="64"/>
    <x v="59"/>
    <x v="17"/>
    <x v="5"/>
    <x v="11"/>
    <x v="0"/>
    <x v="4"/>
    <n v="130"/>
    <n v="10.7"/>
    <n v="10.7"/>
  </r>
  <r>
    <x v="2"/>
    <d v="2023-03-18T00:00:00"/>
    <s v="Day 3"/>
    <x v="51"/>
    <x v="46"/>
    <x v="44"/>
    <x v="5"/>
    <x v="8"/>
    <x v="0"/>
    <x v="4"/>
    <n v="130"/>
    <n v="10.7"/>
    <n v="10.7"/>
  </r>
  <r>
    <x v="2"/>
    <d v="2023-03-18T00:00:00"/>
    <s v="Day 3"/>
    <x v="42"/>
    <x v="40"/>
    <x v="36"/>
    <x v="9"/>
    <x v="1"/>
    <x v="0"/>
    <x v="4"/>
    <n v="129"/>
    <n v="10.4"/>
    <n v="10.4"/>
  </r>
  <r>
    <x v="2"/>
    <d v="2023-03-18T00:00:00"/>
    <s v="Day 3"/>
    <x v="15"/>
    <x v="15"/>
    <x v="13"/>
    <x v="7"/>
    <x v="3"/>
    <x v="0"/>
    <x v="4"/>
    <n v="128"/>
    <n v="10.1"/>
    <n v="10.1"/>
  </r>
  <r>
    <x v="2"/>
    <d v="2023-03-18T00:00:00"/>
    <s v="Day 3"/>
    <x v="158"/>
    <x v="139"/>
    <x v="113"/>
    <x v="7"/>
    <x v="9"/>
    <x v="0"/>
    <x v="5"/>
    <m/>
    <s v=""/>
    <s v=""/>
  </r>
  <r>
    <x v="2"/>
    <d v="2023-03-18T00:00:00"/>
    <s v="Day 3"/>
    <x v="60"/>
    <x v="55"/>
    <x v="50"/>
    <x v="5"/>
    <x v="9"/>
    <x v="0"/>
    <x v="7"/>
    <n v="125"/>
    <n v="8.1"/>
    <n v="8.1"/>
  </r>
  <r>
    <x v="2"/>
    <d v="2023-03-18T00:00:00"/>
    <s v="Day 3"/>
    <x v="60"/>
    <x v="55"/>
    <x v="50"/>
    <x v="5"/>
    <x v="9"/>
    <x v="0"/>
    <x v="7"/>
    <n v="96"/>
    <n v="3.2"/>
    <n v="3.2"/>
  </r>
  <r>
    <x v="2"/>
    <d v="2023-03-18T00:00:00"/>
    <s v="Day 3"/>
    <x v="60"/>
    <x v="55"/>
    <x v="50"/>
    <x v="5"/>
    <x v="9"/>
    <x v="0"/>
    <x v="7"/>
    <n v="89"/>
    <n v="2.5"/>
    <n v="2.5"/>
  </r>
  <r>
    <x v="2"/>
    <d v="2023-03-18T00:00:00"/>
    <s v="Day 3"/>
    <x v="60"/>
    <x v="55"/>
    <x v="50"/>
    <x v="5"/>
    <x v="9"/>
    <x v="0"/>
    <x v="7"/>
    <n v="93"/>
    <n v="2.9"/>
    <n v="2.9"/>
  </r>
  <r>
    <x v="2"/>
    <d v="2023-03-18T00:00:00"/>
    <s v="Day 3"/>
    <x v="60"/>
    <x v="55"/>
    <x v="50"/>
    <x v="5"/>
    <x v="9"/>
    <x v="0"/>
    <x v="7"/>
    <n v="113"/>
    <n v="5.7"/>
    <n v="5.7"/>
  </r>
  <r>
    <x v="2"/>
    <d v="2023-03-18T00:00:00"/>
    <s v="Day 3"/>
    <x v="61"/>
    <x v="56"/>
    <x v="46"/>
    <x v="3"/>
    <x v="9"/>
    <x v="0"/>
    <x v="7"/>
    <n v="90"/>
    <n v="2.6"/>
    <n v="2.6"/>
  </r>
  <r>
    <x v="2"/>
    <d v="2023-03-18T00:00:00"/>
    <s v="Day 3"/>
    <x v="61"/>
    <x v="56"/>
    <x v="46"/>
    <x v="3"/>
    <x v="9"/>
    <x v="0"/>
    <x v="7"/>
    <n v="115"/>
    <n v="6"/>
    <n v="6"/>
  </r>
  <r>
    <x v="2"/>
    <d v="2023-03-18T00:00:00"/>
    <s v="Day 3"/>
    <x v="61"/>
    <x v="56"/>
    <x v="46"/>
    <x v="3"/>
    <x v="9"/>
    <x v="0"/>
    <x v="7"/>
    <n v="82"/>
    <n v="1.9"/>
    <n v="1.9"/>
  </r>
  <r>
    <x v="2"/>
    <d v="2023-03-18T00:00:00"/>
    <s v="Day 3"/>
    <x v="61"/>
    <x v="56"/>
    <x v="46"/>
    <x v="3"/>
    <x v="9"/>
    <x v="0"/>
    <x v="7"/>
    <n v="78"/>
    <n v="1.5"/>
    <n v="1.5"/>
  </r>
  <r>
    <x v="2"/>
    <d v="2023-03-18T00:00:00"/>
    <s v="Day 3"/>
    <x v="61"/>
    <x v="56"/>
    <x v="46"/>
    <x v="3"/>
    <x v="9"/>
    <x v="0"/>
    <x v="7"/>
    <n v="74"/>
    <n v="1.3"/>
    <n v="1.3"/>
  </r>
  <r>
    <x v="2"/>
    <d v="2023-03-18T00:00:00"/>
    <s v="Day 3"/>
    <x v="61"/>
    <x v="56"/>
    <x v="46"/>
    <x v="3"/>
    <x v="9"/>
    <x v="0"/>
    <x v="7"/>
    <n v="94"/>
    <n v="3"/>
    <n v="3"/>
  </r>
  <r>
    <x v="2"/>
    <d v="2023-03-18T00:00:00"/>
    <s v="Day 3"/>
    <x v="154"/>
    <x v="75"/>
    <x v="3"/>
    <x v="5"/>
    <x v="12"/>
    <x v="0"/>
    <x v="4"/>
    <n v="128"/>
    <n v="10.1"/>
    <n v="10.1"/>
  </r>
  <r>
    <x v="2"/>
    <d v="2023-03-18T00:00:00"/>
    <s v="Day 3"/>
    <x v="61"/>
    <x v="56"/>
    <x v="46"/>
    <x v="3"/>
    <x v="9"/>
    <x v="0"/>
    <x v="0"/>
    <n v="46"/>
    <n v="1.8"/>
    <n v="1.8"/>
  </r>
  <r>
    <x v="2"/>
    <d v="2023-03-18T00:00:00"/>
    <s v="Day 3"/>
    <x v="57"/>
    <x v="52"/>
    <x v="47"/>
    <x v="4"/>
    <x v="9"/>
    <x v="0"/>
    <x v="8"/>
    <n v="162"/>
    <n v="58.3"/>
    <n v="58.3"/>
  </r>
  <r>
    <x v="2"/>
    <d v="2023-03-18T00:00:00"/>
    <s v="Day 3"/>
    <x v="57"/>
    <x v="52"/>
    <x v="47"/>
    <x v="4"/>
    <x v="9"/>
    <x v="0"/>
    <x v="3"/>
    <n v="108"/>
    <n v="23.5"/>
    <n v="23.5"/>
  </r>
  <r>
    <x v="2"/>
    <d v="2023-03-18T00:00:00"/>
    <s v="Day 3"/>
    <x v="57"/>
    <x v="52"/>
    <x v="47"/>
    <x v="4"/>
    <x v="9"/>
    <x v="0"/>
    <x v="2"/>
    <n v="206"/>
    <n v="123.7"/>
    <n v="123.7"/>
  </r>
  <r>
    <x v="2"/>
    <d v="2023-03-18T00:00:00"/>
    <s v="Day 3"/>
    <x v="121"/>
    <x v="75"/>
    <x v="96"/>
    <x v="11"/>
    <x v="2"/>
    <x v="0"/>
    <x v="4"/>
    <n v="128"/>
    <n v="10.1"/>
    <n v="10.1"/>
  </r>
  <r>
    <x v="2"/>
    <d v="2023-03-18T00:00:00"/>
    <s v="Day 3"/>
    <x v="63"/>
    <x v="58"/>
    <x v="52"/>
    <x v="7"/>
    <x v="10"/>
    <x v="0"/>
    <x v="4"/>
    <n v="128"/>
    <n v="10.1"/>
    <n v="10.1"/>
  </r>
  <r>
    <x v="2"/>
    <d v="2023-03-18T00:00:00"/>
    <s v="Day 3"/>
    <x v="74"/>
    <x v="69"/>
    <x v="59"/>
    <x v="5"/>
    <x v="12"/>
    <x v="0"/>
    <x v="4"/>
    <n v="127"/>
    <n v="9.8000000000000007"/>
    <n v="9.8000000000000007"/>
  </r>
  <r>
    <x v="2"/>
    <d v="2023-03-18T00:00:00"/>
    <s v="Day 3"/>
    <x v="63"/>
    <x v="58"/>
    <x v="52"/>
    <x v="7"/>
    <x v="10"/>
    <x v="0"/>
    <x v="4"/>
    <n v="127"/>
    <n v="9.8000000000000007"/>
    <n v="9.8000000000000007"/>
  </r>
  <r>
    <x v="2"/>
    <d v="2023-03-18T00:00:00"/>
    <s v="Day 3"/>
    <x v="59"/>
    <x v="54"/>
    <x v="46"/>
    <x v="5"/>
    <x v="9"/>
    <x v="0"/>
    <x v="6"/>
    <n v="71"/>
    <n v="2.9"/>
    <n v="2.9"/>
  </r>
  <r>
    <x v="2"/>
    <d v="2023-03-18T00:00:00"/>
    <s v="Day 3"/>
    <x v="59"/>
    <x v="54"/>
    <x v="46"/>
    <x v="5"/>
    <x v="9"/>
    <x v="0"/>
    <x v="6"/>
    <n v="65"/>
    <n v="2.2000000000000002"/>
    <n v="2.2000000000000002"/>
  </r>
  <r>
    <x v="2"/>
    <d v="2023-03-18T00:00:00"/>
    <s v="Day 3"/>
    <x v="145"/>
    <x v="129"/>
    <x v="78"/>
    <x v="7"/>
    <x v="7"/>
    <x v="0"/>
    <x v="4"/>
    <n v="127"/>
    <n v="9.8000000000000007"/>
    <n v="9.8000000000000007"/>
  </r>
  <r>
    <x v="2"/>
    <d v="2023-03-18T00:00:00"/>
    <s v="Day 3"/>
    <x v="138"/>
    <x v="124"/>
    <x v="105"/>
    <x v="4"/>
    <x v="9"/>
    <x v="0"/>
    <x v="4"/>
    <n v="127"/>
    <n v="9.8000000000000007"/>
    <n v="9.8000000000000007"/>
  </r>
  <r>
    <x v="2"/>
    <d v="2023-03-18T00:00:00"/>
    <s v="Day 3"/>
    <x v="58"/>
    <x v="53"/>
    <x v="46"/>
    <x v="3"/>
    <x v="9"/>
    <x v="0"/>
    <x v="4"/>
    <n v="127"/>
    <n v="9.8000000000000007"/>
    <n v="9.8000000000000007"/>
  </r>
  <r>
    <x v="2"/>
    <d v="2023-03-18T00:00:00"/>
    <s v="Day 3"/>
    <x v="159"/>
    <x v="140"/>
    <x v="81"/>
    <x v="7"/>
    <x v="7"/>
    <x v="0"/>
    <x v="4"/>
    <n v="127"/>
    <n v="9.8000000000000007"/>
    <n v="9.8000000000000007"/>
  </r>
  <r>
    <x v="2"/>
    <d v="2023-03-18T00:00:00"/>
    <s v="Day 3"/>
    <x v="150"/>
    <x v="134"/>
    <x v="97"/>
    <x v="7"/>
    <x v="15"/>
    <x v="0"/>
    <x v="4"/>
    <n v="127"/>
    <n v="9.8000000000000007"/>
    <n v="9.8000000000000007"/>
  </r>
  <r>
    <x v="2"/>
    <d v="2023-03-18T00:00:00"/>
    <s v="Day 3"/>
    <x v="56"/>
    <x v="51"/>
    <x v="49"/>
    <x v="4"/>
    <x v="9"/>
    <x v="0"/>
    <x v="7"/>
    <n v="109"/>
    <n v="5"/>
    <n v="5"/>
  </r>
  <r>
    <x v="2"/>
    <d v="2023-03-18T00:00:00"/>
    <s v="Day 3"/>
    <x v="56"/>
    <x v="51"/>
    <x v="49"/>
    <x v="4"/>
    <x v="9"/>
    <x v="0"/>
    <x v="7"/>
    <n v="76"/>
    <n v="1.4"/>
    <n v="1.4"/>
  </r>
  <r>
    <x v="2"/>
    <d v="2023-03-18T00:00:00"/>
    <s v="Day 3"/>
    <x v="56"/>
    <x v="51"/>
    <x v="49"/>
    <x v="4"/>
    <x v="9"/>
    <x v="0"/>
    <x v="6"/>
    <n v="86"/>
    <n v="5.0999999999999996"/>
    <n v="5.0999999999999996"/>
  </r>
  <r>
    <x v="2"/>
    <d v="2023-03-18T00:00:00"/>
    <s v="Day 3"/>
    <x v="138"/>
    <x v="124"/>
    <x v="105"/>
    <x v="4"/>
    <x v="9"/>
    <x v="0"/>
    <x v="7"/>
    <n v="84"/>
    <n v="2"/>
    <n v="2"/>
  </r>
  <r>
    <x v="2"/>
    <d v="2023-03-18T00:00:00"/>
    <s v="Day 3"/>
    <x v="138"/>
    <x v="124"/>
    <x v="105"/>
    <x v="4"/>
    <x v="9"/>
    <x v="0"/>
    <x v="7"/>
    <n v="106"/>
    <n v="4.5"/>
    <n v="4.5"/>
  </r>
  <r>
    <x v="2"/>
    <d v="2023-03-18T00:00:00"/>
    <s v="Day 3"/>
    <x v="138"/>
    <x v="124"/>
    <x v="105"/>
    <x v="4"/>
    <x v="9"/>
    <x v="0"/>
    <x v="7"/>
    <n v="82"/>
    <n v="1.9"/>
    <n v="1.9"/>
  </r>
  <r>
    <x v="2"/>
    <d v="2023-03-18T00:00:00"/>
    <s v="Day 3"/>
    <x v="138"/>
    <x v="124"/>
    <x v="105"/>
    <x v="4"/>
    <x v="9"/>
    <x v="0"/>
    <x v="7"/>
    <n v="110"/>
    <n v="5.2"/>
    <n v="5.2"/>
  </r>
  <r>
    <x v="2"/>
    <d v="2023-03-18T00:00:00"/>
    <s v="Day 3"/>
    <x v="138"/>
    <x v="124"/>
    <x v="105"/>
    <x v="4"/>
    <x v="9"/>
    <x v="0"/>
    <x v="7"/>
    <n v="91"/>
    <n v="2.7"/>
    <n v="2.7"/>
  </r>
  <r>
    <x v="2"/>
    <d v="2023-03-18T00:00:00"/>
    <s v="Day 3"/>
    <x v="138"/>
    <x v="124"/>
    <x v="105"/>
    <x v="4"/>
    <x v="9"/>
    <x v="0"/>
    <x v="7"/>
    <n v="79"/>
    <n v="1.6"/>
    <n v="1.6"/>
  </r>
  <r>
    <x v="2"/>
    <d v="2023-03-18T00:00:00"/>
    <s v="Day 3"/>
    <x v="138"/>
    <x v="124"/>
    <x v="105"/>
    <x v="4"/>
    <x v="9"/>
    <x v="0"/>
    <x v="7"/>
    <n v="96"/>
    <n v="3.2"/>
    <n v="3.2"/>
  </r>
  <r>
    <x v="2"/>
    <d v="2023-03-18T00:00:00"/>
    <s v="Day 3"/>
    <x v="138"/>
    <x v="124"/>
    <x v="105"/>
    <x v="4"/>
    <x v="9"/>
    <x v="0"/>
    <x v="7"/>
    <n v="97"/>
    <n v="3.3"/>
    <n v="3.3"/>
  </r>
  <r>
    <x v="2"/>
    <d v="2023-03-18T00:00:00"/>
    <s v="Day 3"/>
    <x v="138"/>
    <x v="124"/>
    <x v="105"/>
    <x v="4"/>
    <x v="9"/>
    <x v="0"/>
    <x v="1"/>
    <n v="86"/>
    <n v="2.2999999999999998"/>
    <n v="2.2999999999999998"/>
  </r>
  <r>
    <x v="2"/>
    <d v="2023-03-18T00:00:00"/>
    <s v="Day 3"/>
    <x v="37"/>
    <x v="37"/>
    <x v="33"/>
    <x v="4"/>
    <x v="1"/>
    <x v="0"/>
    <x v="4"/>
    <n v="127"/>
    <n v="9.8000000000000007"/>
    <n v="9.8000000000000007"/>
  </r>
  <r>
    <x v="2"/>
    <d v="2023-03-18T00:00:00"/>
    <s v="Day 3"/>
    <x v="56"/>
    <x v="51"/>
    <x v="49"/>
    <x v="4"/>
    <x v="9"/>
    <x v="0"/>
    <x v="4"/>
    <n v="127"/>
    <n v="9.8000000000000007"/>
    <n v="9.8000000000000007"/>
  </r>
  <r>
    <x v="2"/>
    <d v="2023-03-18T00:00:00"/>
    <s v="Day 3"/>
    <x v="69"/>
    <x v="64"/>
    <x v="54"/>
    <x v="5"/>
    <x v="11"/>
    <x v="0"/>
    <x v="4"/>
    <n v="126"/>
    <n v="9.6"/>
    <n v="9.6"/>
  </r>
  <r>
    <x v="2"/>
    <d v="2023-03-18T00:00:00"/>
    <s v="Day 3"/>
    <x v="135"/>
    <x v="122"/>
    <x v="103"/>
    <x v="7"/>
    <x v="2"/>
    <x v="0"/>
    <x v="4"/>
    <n v="126"/>
    <n v="9.6"/>
    <n v="9.6"/>
  </r>
  <r>
    <x v="2"/>
    <d v="2023-03-18T00:00:00"/>
    <s v="Day 3"/>
    <x v="74"/>
    <x v="69"/>
    <x v="59"/>
    <x v="5"/>
    <x v="12"/>
    <x v="0"/>
    <x v="4"/>
    <n v="125"/>
    <n v="9.3000000000000007"/>
    <n v="9.3000000000000007"/>
  </r>
  <r>
    <x v="2"/>
    <d v="2023-03-18T00:00:00"/>
    <s v="Day 3"/>
    <x v="152"/>
    <x v="135"/>
    <x v="108"/>
    <x v="5"/>
    <x v="10"/>
    <x v="0"/>
    <x v="4"/>
    <n v="125"/>
    <n v="9.3000000000000007"/>
    <n v="9.3000000000000007"/>
  </r>
  <r>
    <x v="2"/>
    <d v="2023-03-18T00:00:00"/>
    <s v="Day 3"/>
    <x v="58"/>
    <x v="53"/>
    <x v="46"/>
    <x v="3"/>
    <x v="9"/>
    <x v="0"/>
    <x v="7"/>
    <n v="109"/>
    <n v="5"/>
    <n v="5"/>
  </r>
  <r>
    <x v="2"/>
    <d v="2023-03-18T00:00:00"/>
    <s v="Day 3"/>
    <x v="58"/>
    <x v="53"/>
    <x v="46"/>
    <x v="3"/>
    <x v="9"/>
    <x v="0"/>
    <x v="7"/>
    <n v="110"/>
    <n v="5.2"/>
    <n v="5.2"/>
  </r>
  <r>
    <x v="2"/>
    <d v="2023-03-18T00:00:00"/>
    <s v="Day 3"/>
    <x v="58"/>
    <x v="53"/>
    <x v="46"/>
    <x v="3"/>
    <x v="9"/>
    <x v="0"/>
    <x v="7"/>
    <n v="91"/>
    <n v="2.7"/>
    <n v="2.7"/>
  </r>
  <r>
    <x v="2"/>
    <d v="2023-03-18T00:00:00"/>
    <s v="Day 3"/>
    <x v="58"/>
    <x v="53"/>
    <x v="46"/>
    <x v="3"/>
    <x v="9"/>
    <x v="0"/>
    <x v="7"/>
    <n v="93"/>
    <n v="2.9"/>
    <n v="2.9"/>
  </r>
  <r>
    <x v="2"/>
    <d v="2023-03-18T00:00:00"/>
    <s v="Day 3"/>
    <x v="58"/>
    <x v="53"/>
    <x v="46"/>
    <x v="3"/>
    <x v="9"/>
    <x v="0"/>
    <x v="7"/>
    <n v="112"/>
    <n v="5.5"/>
    <n v="5.5"/>
  </r>
  <r>
    <x v="2"/>
    <d v="2023-03-18T00:00:00"/>
    <s v="Day 3"/>
    <x v="58"/>
    <x v="53"/>
    <x v="46"/>
    <x v="3"/>
    <x v="9"/>
    <x v="0"/>
    <x v="7"/>
    <n v="76"/>
    <n v="1.4"/>
    <n v="1.4"/>
  </r>
  <r>
    <x v="2"/>
    <d v="2023-03-18T00:00:00"/>
    <s v="Day 3"/>
    <x v="58"/>
    <x v="53"/>
    <x v="46"/>
    <x v="3"/>
    <x v="9"/>
    <x v="0"/>
    <x v="7"/>
    <n v="103"/>
    <n v="4.0999999999999996"/>
    <n v="4.0999999999999996"/>
  </r>
  <r>
    <x v="2"/>
    <d v="2023-03-18T00:00:00"/>
    <s v="Day 3"/>
    <x v="58"/>
    <x v="53"/>
    <x v="46"/>
    <x v="3"/>
    <x v="9"/>
    <x v="0"/>
    <x v="7"/>
    <n v="109"/>
    <n v="5"/>
    <n v="5"/>
  </r>
  <r>
    <x v="2"/>
    <d v="2023-03-18T00:00:00"/>
    <s v="Day 3"/>
    <x v="58"/>
    <x v="53"/>
    <x v="46"/>
    <x v="3"/>
    <x v="9"/>
    <x v="0"/>
    <x v="7"/>
    <n v="114"/>
    <n v="5.8"/>
    <n v="5.8"/>
  </r>
  <r>
    <x v="2"/>
    <d v="2023-03-18T00:00:00"/>
    <s v="Day 3"/>
    <x v="58"/>
    <x v="53"/>
    <x v="46"/>
    <x v="3"/>
    <x v="9"/>
    <x v="0"/>
    <x v="7"/>
    <n v="100"/>
    <n v="3.7"/>
    <n v="3.7"/>
  </r>
  <r>
    <x v="2"/>
    <d v="2023-03-18T00:00:00"/>
    <s v="Day 3"/>
    <x v="58"/>
    <x v="53"/>
    <x v="46"/>
    <x v="3"/>
    <x v="9"/>
    <x v="0"/>
    <x v="7"/>
    <n v="94"/>
    <n v="3"/>
    <n v="3"/>
  </r>
  <r>
    <x v="2"/>
    <d v="2023-03-18T00:00:00"/>
    <s v="Day 3"/>
    <x v="58"/>
    <x v="53"/>
    <x v="46"/>
    <x v="3"/>
    <x v="9"/>
    <x v="1"/>
    <x v="5"/>
    <n v="47"/>
    <n v="1.1000000000000001"/>
    <n v="1.1000000000000001"/>
  </r>
  <r>
    <x v="2"/>
    <d v="2023-03-18T00:00:00"/>
    <s v="Day 3"/>
    <x v="27"/>
    <x v="27"/>
    <x v="25"/>
    <x v="8"/>
    <x v="7"/>
    <x v="0"/>
    <x v="4"/>
    <n v="125"/>
    <n v="9.3000000000000007"/>
    <n v="9.3000000000000007"/>
  </r>
  <r>
    <x v="2"/>
    <d v="2023-03-18T00:00:00"/>
    <s v="Day 3"/>
    <x v="83"/>
    <x v="78"/>
    <x v="66"/>
    <x v="4"/>
    <x v="14"/>
    <x v="0"/>
    <x v="4"/>
    <n v="125"/>
    <n v="9.3000000000000007"/>
    <n v="9.3000000000000007"/>
  </r>
  <r>
    <x v="2"/>
    <d v="2023-03-18T00:00:00"/>
    <s v="Day 3"/>
    <x v="79"/>
    <x v="74"/>
    <x v="56"/>
    <x v="4"/>
    <x v="12"/>
    <x v="0"/>
    <x v="4"/>
    <n v="124"/>
    <n v="9.1"/>
    <n v="9.1"/>
  </r>
  <r>
    <x v="2"/>
    <d v="2023-03-18T00:00:00"/>
    <s v="Day 3"/>
    <x v="145"/>
    <x v="129"/>
    <x v="78"/>
    <x v="7"/>
    <x v="7"/>
    <x v="0"/>
    <x v="4"/>
    <n v="124"/>
    <n v="9.1"/>
    <n v="9.1"/>
  </r>
  <r>
    <x v="2"/>
    <d v="2023-03-18T00:00:00"/>
    <s v="Day 3"/>
    <x v="36"/>
    <x v="36"/>
    <x v="32"/>
    <x v="4"/>
    <x v="1"/>
    <x v="0"/>
    <x v="4"/>
    <n v="124"/>
    <n v="9.1"/>
    <n v="9.1"/>
  </r>
  <r>
    <x v="2"/>
    <d v="2023-03-18T00:00:00"/>
    <s v="Day 3"/>
    <x v="94"/>
    <x v="87"/>
    <x v="70"/>
    <x v="4"/>
    <x v="10"/>
    <x v="0"/>
    <x v="7"/>
    <n v="105"/>
    <n v="4.4000000000000004"/>
    <n v="4.4000000000000004"/>
  </r>
  <r>
    <x v="2"/>
    <d v="2023-03-18T00:00:00"/>
    <s v="Day 3"/>
    <x v="94"/>
    <x v="87"/>
    <x v="70"/>
    <x v="4"/>
    <x v="10"/>
    <x v="0"/>
    <x v="7"/>
    <n v="82"/>
    <n v="1.9"/>
    <n v="1.9"/>
  </r>
  <r>
    <x v="2"/>
    <d v="2023-03-18T00:00:00"/>
    <s v="Day 3"/>
    <x v="94"/>
    <x v="87"/>
    <x v="70"/>
    <x v="4"/>
    <x v="10"/>
    <x v="0"/>
    <x v="7"/>
    <n v="95"/>
    <n v="3.1"/>
    <n v="3.1"/>
  </r>
  <r>
    <x v="2"/>
    <d v="2023-03-18T00:00:00"/>
    <s v="Day 3"/>
    <x v="94"/>
    <x v="87"/>
    <x v="70"/>
    <x v="4"/>
    <x v="10"/>
    <x v="0"/>
    <x v="7"/>
    <n v="97"/>
    <n v="3.3"/>
    <n v="3.3"/>
  </r>
  <r>
    <x v="2"/>
    <d v="2023-03-18T00:00:00"/>
    <s v="Day 3"/>
    <x v="94"/>
    <x v="87"/>
    <x v="70"/>
    <x v="4"/>
    <x v="10"/>
    <x v="0"/>
    <x v="7"/>
    <n v="91"/>
    <n v="2.7"/>
    <n v="2.7"/>
  </r>
  <r>
    <x v="2"/>
    <d v="2023-03-18T00:00:00"/>
    <s v="Day 3"/>
    <x v="96"/>
    <x v="89"/>
    <x v="75"/>
    <x v="5"/>
    <x v="10"/>
    <x v="0"/>
    <x v="7"/>
    <n v="77"/>
    <n v="1.5"/>
    <n v="1.5"/>
  </r>
  <r>
    <x v="2"/>
    <d v="2023-03-18T00:00:00"/>
    <s v="Day 3"/>
    <x v="96"/>
    <x v="89"/>
    <x v="75"/>
    <x v="5"/>
    <x v="10"/>
    <x v="0"/>
    <x v="7"/>
    <n v="111"/>
    <n v="5.3"/>
    <n v="5.3"/>
  </r>
  <r>
    <x v="2"/>
    <d v="2023-03-18T00:00:00"/>
    <s v="Day 3"/>
    <x v="96"/>
    <x v="89"/>
    <x v="75"/>
    <x v="5"/>
    <x v="10"/>
    <x v="0"/>
    <x v="7"/>
    <n v="94"/>
    <n v="3"/>
    <n v="3"/>
  </r>
  <r>
    <x v="2"/>
    <d v="2023-03-18T00:00:00"/>
    <s v="Day 3"/>
    <x v="90"/>
    <x v="84"/>
    <x v="71"/>
    <x v="5"/>
    <x v="10"/>
    <x v="0"/>
    <x v="7"/>
    <n v="108"/>
    <n v="4.8"/>
    <n v="4.8"/>
  </r>
  <r>
    <x v="2"/>
    <d v="2023-03-18T00:00:00"/>
    <s v="Day 3"/>
    <x v="90"/>
    <x v="84"/>
    <x v="71"/>
    <x v="5"/>
    <x v="10"/>
    <x v="0"/>
    <x v="7"/>
    <n v="110"/>
    <n v="5.2"/>
    <n v="5.2"/>
  </r>
  <r>
    <x v="2"/>
    <d v="2023-03-18T00:00:00"/>
    <s v="Day 3"/>
    <x v="90"/>
    <x v="84"/>
    <x v="71"/>
    <x v="5"/>
    <x v="10"/>
    <x v="0"/>
    <x v="7"/>
    <n v="96"/>
    <n v="3.2"/>
    <n v="3.2"/>
  </r>
  <r>
    <x v="2"/>
    <d v="2023-03-18T00:00:00"/>
    <s v="Day 3"/>
    <x v="90"/>
    <x v="84"/>
    <x v="71"/>
    <x v="5"/>
    <x v="10"/>
    <x v="0"/>
    <x v="7"/>
    <n v="84"/>
    <n v="2"/>
    <n v="2"/>
  </r>
  <r>
    <x v="2"/>
    <d v="2023-03-18T00:00:00"/>
    <s v="Day 3"/>
    <x v="90"/>
    <x v="84"/>
    <x v="71"/>
    <x v="5"/>
    <x v="10"/>
    <x v="0"/>
    <x v="7"/>
    <n v="96"/>
    <n v="3.2"/>
    <n v="3.2"/>
  </r>
  <r>
    <x v="2"/>
    <d v="2023-03-18T00:00:00"/>
    <s v="Day 3"/>
    <x v="75"/>
    <x v="70"/>
    <x v="60"/>
    <x v="5"/>
    <x v="12"/>
    <x v="0"/>
    <x v="4"/>
    <n v="124"/>
    <n v="9.1"/>
    <n v="9.1"/>
  </r>
  <r>
    <x v="2"/>
    <d v="2023-03-18T00:00:00"/>
    <s v="Day 3"/>
    <x v="92"/>
    <x v="85"/>
    <x v="73"/>
    <x v="4"/>
    <x v="10"/>
    <x v="0"/>
    <x v="7"/>
    <n v="107"/>
    <n v="4.7"/>
    <n v="4.7"/>
  </r>
  <r>
    <x v="2"/>
    <d v="2023-03-18T00:00:00"/>
    <s v="Day 3"/>
    <x v="63"/>
    <x v="58"/>
    <x v="52"/>
    <x v="7"/>
    <x v="10"/>
    <x v="0"/>
    <x v="4"/>
    <n v="124"/>
    <n v="9.1"/>
    <n v="9.1"/>
  </r>
  <r>
    <x v="2"/>
    <d v="2023-03-18T00:00:00"/>
    <s v="Day 3"/>
    <x v="140"/>
    <x v="126"/>
    <x v="53"/>
    <x v="5"/>
    <x v="10"/>
    <x v="0"/>
    <x v="7"/>
    <n v="107"/>
    <n v="4.7"/>
    <n v="4.7"/>
  </r>
  <r>
    <x v="2"/>
    <d v="2023-03-18T00:00:00"/>
    <s v="Day 3"/>
    <x v="152"/>
    <x v="135"/>
    <x v="108"/>
    <x v="5"/>
    <x v="10"/>
    <x v="0"/>
    <x v="2"/>
    <n v="166"/>
    <n v="62.8"/>
    <n v="62.8"/>
  </r>
  <r>
    <x v="2"/>
    <d v="2023-03-18T00:00:00"/>
    <s v="Day 3"/>
    <x v="97"/>
    <x v="90"/>
    <x v="76"/>
    <x v="5"/>
    <x v="7"/>
    <x v="0"/>
    <x v="4"/>
    <n v="124"/>
    <n v="9.1"/>
    <n v="9.1"/>
  </r>
  <r>
    <x v="2"/>
    <d v="2023-03-18T00:00:00"/>
    <s v="Day 3"/>
    <x v="53"/>
    <x v="48"/>
    <x v="46"/>
    <x v="7"/>
    <x v="9"/>
    <x v="0"/>
    <x v="4"/>
    <n v="124"/>
    <n v="9.1"/>
    <n v="9.1"/>
  </r>
  <r>
    <x v="2"/>
    <d v="2023-03-18T00:00:00"/>
    <s v="Day 3"/>
    <x v="154"/>
    <x v="75"/>
    <x v="3"/>
    <x v="5"/>
    <x v="12"/>
    <x v="0"/>
    <x v="4"/>
    <n v="123"/>
    <n v="8.8000000000000007"/>
    <n v="8.8000000000000007"/>
  </r>
  <r>
    <x v="2"/>
    <d v="2023-03-18T00:00:00"/>
    <s v="Day 3"/>
    <x v="35"/>
    <x v="35"/>
    <x v="31"/>
    <x v="4"/>
    <x v="1"/>
    <x v="0"/>
    <x v="4"/>
    <n v="123"/>
    <n v="8.8000000000000007"/>
    <n v="8.8000000000000007"/>
  </r>
  <r>
    <x v="2"/>
    <d v="2023-03-18T00:00:00"/>
    <s v="Day 3"/>
    <x v="85"/>
    <x v="80"/>
    <x v="66"/>
    <x v="1"/>
    <x v="14"/>
    <x v="0"/>
    <x v="4"/>
    <n v="123"/>
    <n v="8.8000000000000007"/>
    <n v="8.8000000000000007"/>
  </r>
  <r>
    <x v="2"/>
    <d v="2023-03-18T00:00:00"/>
    <s v="Day 3"/>
    <x v="125"/>
    <x v="113"/>
    <x v="98"/>
    <x v="5"/>
    <x v="2"/>
    <x v="0"/>
    <x v="4"/>
    <n v="123"/>
    <n v="8.8000000000000007"/>
    <n v="8.8000000000000007"/>
  </r>
  <r>
    <x v="2"/>
    <d v="2023-03-18T00:00:00"/>
    <s v="Day 3"/>
    <x v="125"/>
    <x v="113"/>
    <x v="98"/>
    <x v="5"/>
    <x v="2"/>
    <x v="0"/>
    <x v="4"/>
    <n v="122"/>
    <n v="8.6"/>
    <n v="8.6"/>
  </r>
  <r>
    <x v="2"/>
    <d v="2023-03-18T00:00:00"/>
    <s v="Day 3"/>
    <x v="109"/>
    <x v="100"/>
    <x v="85"/>
    <x v="4"/>
    <x v="2"/>
    <x v="0"/>
    <x v="4"/>
    <n v="122"/>
    <n v="8.6"/>
    <n v="8.6"/>
  </r>
  <r>
    <x v="2"/>
    <d v="2023-03-18T00:00:00"/>
    <s v="Day 3"/>
    <x v="95"/>
    <x v="88"/>
    <x v="70"/>
    <x v="7"/>
    <x v="10"/>
    <x v="0"/>
    <x v="3"/>
    <n v="52"/>
    <n v="2.5"/>
    <n v="2.5"/>
  </r>
  <r>
    <x v="2"/>
    <d v="2023-03-18T00:00:00"/>
    <s v="Day 3"/>
    <x v="146"/>
    <x v="130"/>
    <x v="41"/>
    <x v="4"/>
    <x v="15"/>
    <x v="0"/>
    <x v="4"/>
    <n v="122"/>
    <n v="8.6"/>
    <n v="8.6"/>
  </r>
  <r>
    <x v="2"/>
    <d v="2023-03-18T00:00:00"/>
    <s v="Day 3"/>
    <x v="160"/>
    <x v="141"/>
    <x v="114"/>
    <x v="7"/>
    <x v="10"/>
    <x v="0"/>
    <x v="5"/>
    <m/>
    <s v=""/>
    <s v=""/>
  </r>
  <r>
    <x v="2"/>
    <d v="2023-03-18T00:00:00"/>
    <s v="Day 3"/>
    <x v="161"/>
    <x v="142"/>
    <x v="70"/>
    <x v="7"/>
    <x v="10"/>
    <x v="0"/>
    <x v="5"/>
    <m/>
    <s v=""/>
    <s v=""/>
  </r>
  <r>
    <x v="2"/>
    <d v="2023-03-18T00:00:00"/>
    <s v="Day 3"/>
    <x v="102"/>
    <x v="94"/>
    <x v="80"/>
    <x v="5"/>
    <x v="7"/>
    <x v="0"/>
    <x v="1"/>
    <n v="81"/>
    <n v="1.9"/>
    <n v="1.9"/>
  </r>
  <r>
    <x v="2"/>
    <d v="2023-03-18T00:00:00"/>
    <s v="Day 3"/>
    <x v="37"/>
    <x v="37"/>
    <x v="33"/>
    <x v="4"/>
    <x v="1"/>
    <x v="0"/>
    <x v="4"/>
    <n v="122"/>
    <n v="8.6"/>
    <n v="8.6"/>
  </r>
  <r>
    <x v="2"/>
    <d v="2023-03-18T00:00:00"/>
    <s v="Day 3"/>
    <x v="105"/>
    <x v="97"/>
    <x v="81"/>
    <x v="4"/>
    <x v="7"/>
    <x v="0"/>
    <x v="7"/>
    <n v="105"/>
    <n v="4.4000000000000004"/>
    <n v="4.4000000000000004"/>
  </r>
  <r>
    <x v="2"/>
    <d v="2023-03-18T00:00:00"/>
    <s v="Day 3"/>
    <x v="105"/>
    <x v="97"/>
    <x v="81"/>
    <x v="4"/>
    <x v="7"/>
    <x v="0"/>
    <x v="7"/>
    <n v="94"/>
    <n v="3"/>
    <n v="3"/>
  </r>
  <r>
    <x v="2"/>
    <d v="2023-03-18T00:00:00"/>
    <s v="Day 3"/>
    <x v="105"/>
    <x v="97"/>
    <x v="81"/>
    <x v="4"/>
    <x v="7"/>
    <x v="0"/>
    <x v="7"/>
    <n v="111"/>
    <n v="5.3"/>
    <n v="5.3"/>
  </r>
  <r>
    <x v="2"/>
    <d v="2023-03-18T00:00:00"/>
    <s v="Day 3"/>
    <x v="105"/>
    <x v="97"/>
    <x v="81"/>
    <x v="4"/>
    <x v="7"/>
    <x v="0"/>
    <x v="7"/>
    <n v="108"/>
    <n v="4.8"/>
    <n v="4.8"/>
  </r>
  <r>
    <x v="2"/>
    <d v="2023-03-18T00:00:00"/>
    <s v="Day 3"/>
    <x v="103"/>
    <x v="95"/>
    <x v="78"/>
    <x v="4"/>
    <x v="7"/>
    <x v="0"/>
    <x v="7"/>
    <n v="82"/>
    <n v="1.9"/>
    <n v="1.9"/>
  </r>
  <r>
    <x v="2"/>
    <d v="2023-03-18T00:00:00"/>
    <s v="Day 3"/>
    <x v="103"/>
    <x v="95"/>
    <x v="78"/>
    <x v="4"/>
    <x v="7"/>
    <x v="0"/>
    <x v="1"/>
    <n v="75"/>
    <n v="1.5"/>
    <n v="1.5"/>
  </r>
  <r>
    <x v="2"/>
    <d v="2023-03-18T00:00:00"/>
    <s v="Day 3"/>
    <x v="103"/>
    <x v="95"/>
    <x v="78"/>
    <x v="4"/>
    <x v="7"/>
    <x v="0"/>
    <x v="1"/>
    <n v="73"/>
    <n v="1.4"/>
    <n v="1.4"/>
  </r>
  <r>
    <x v="2"/>
    <d v="2023-03-18T00:00:00"/>
    <s v="Day 3"/>
    <x v="137"/>
    <x v="123"/>
    <x v="104"/>
    <x v="8"/>
    <x v="3"/>
    <x v="0"/>
    <x v="4"/>
    <n v="121"/>
    <n v="8.3000000000000007"/>
    <n v="8.3000000000000007"/>
  </r>
  <r>
    <x v="2"/>
    <d v="2023-03-18T00:00:00"/>
    <s v="Day 3"/>
    <x v="13"/>
    <x v="13"/>
    <x v="10"/>
    <x v="0"/>
    <x v="3"/>
    <x v="0"/>
    <x v="4"/>
    <n v="121"/>
    <n v="8.3000000000000007"/>
    <n v="8.3000000000000007"/>
  </r>
  <r>
    <x v="2"/>
    <d v="2023-03-18T00:00:00"/>
    <s v="Day 3"/>
    <x v="144"/>
    <x v="128"/>
    <x v="104"/>
    <x v="4"/>
    <x v="1"/>
    <x v="0"/>
    <x v="4"/>
    <n v="121"/>
    <n v="8.3000000000000007"/>
    <n v="8.3000000000000007"/>
  </r>
  <r>
    <x v="2"/>
    <d v="2023-03-18T00:00:00"/>
    <s v="Day 3"/>
    <x v="101"/>
    <x v="73"/>
    <x v="79"/>
    <x v="4"/>
    <x v="7"/>
    <x v="0"/>
    <x v="7"/>
    <n v="85"/>
    <n v="2.1"/>
    <n v="2.1"/>
  </r>
  <r>
    <x v="2"/>
    <d v="2023-03-18T00:00:00"/>
    <s v="Day 3"/>
    <x v="101"/>
    <x v="73"/>
    <x v="79"/>
    <x v="4"/>
    <x v="7"/>
    <x v="0"/>
    <x v="7"/>
    <n v="79"/>
    <n v="1.6"/>
    <n v="1.6"/>
  </r>
  <r>
    <x v="2"/>
    <d v="2023-03-18T00:00:00"/>
    <s v="Day 3"/>
    <x v="101"/>
    <x v="73"/>
    <x v="79"/>
    <x v="4"/>
    <x v="7"/>
    <x v="0"/>
    <x v="7"/>
    <n v="97"/>
    <n v="3.3"/>
    <n v="3.3"/>
  </r>
  <r>
    <x v="2"/>
    <d v="2023-03-18T00:00:00"/>
    <s v="Day 3"/>
    <x v="101"/>
    <x v="73"/>
    <x v="79"/>
    <x v="4"/>
    <x v="7"/>
    <x v="0"/>
    <x v="7"/>
    <n v="77"/>
    <n v="1.5"/>
    <n v="1.5"/>
  </r>
  <r>
    <x v="2"/>
    <d v="2023-03-18T00:00:00"/>
    <s v="Day 3"/>
    <x v="113"/>
    <x v="103"/>
    <x v="89"/>
    <x v="11"/>
    <x v="2"/>
    <x v="0"/>
    <x v="4"/>
    <n v="121"/>
    <n v="8.3000000000000007"/>
    <n v="8.3000000000000007"/>
  </r>
  <r>
    <x v="2"/>
    <d v="2023-03-18T00:00:00"/>
    <s v="Day 3"/>
    <x v="120"/>
    <x v="110"/>
    <x v="95"/>
    <x v="0"/>
    <x v="2"/>
    <x v="0"/>
    <x v="4"/>
    <n v="121"/>
    <n v="8.3000000000000007"/>
    <n v="8.3000000000000007"/>
  </r>
  <r>
    <x v="2"/>
    <d v="2023-03-18T00:00:00"/>
    <s v="Day 3"/>
    <x v="162"/>
    <x v="143"/>
    <x v="115"/>
    <x v="5"/>
    <x v="7"/>
    <x v="0"/>
    <x v="7"/>
    <n v="68"/>
    <n v="1"/>
    <n v="1"/>
  </r>
  <r>
    <x v="2"/>
    <d v="2023-03-18T00:00:00"/>
    <s v="Day 3"/>
    <x v="162"/>
    <x v="143"/>
    <x v="115"/>
    <x v="5"/>
    <x v="7"/>
    <x v="0"/>
    <x v="7"/>
    <n v="70"/>
    <n v="1.1000000000000001"/>
    <n v="1.1000000000000001"/>
  </r>
  <r>
    <x v="2"/>
    <d v="2023-03-18T00:00:00"/>
    <s v="Day 3"/>
    <x v="163"/>
    <x v="144"/>
    <x v="116"/>
    <x v="5"/>
    <x v="7"/>
    <x v="0"/>
    <x v="7"/>
    <n v="106"/>
    <n v="4.5"/>
    <n v="4.5"/>
  </r>
  <r>
    <x v="2"/>
    <d v="2023-03-18T00:00:00"/>
    <s v="Day 3"/>
    <x v="163"/>
    <x v="144"/>
    <x v="116"/>
    <x v="5"/>
    <x v="7"/>
    <x v="0"/>
    <x v="7"/>
    <n v="75"/>
    <n v="1.3"/>
    <n v="1.3"/>
  </r>
  <r>
    <x v="2"/>
    <d v="2023-03-18T00:00:00"/>
    <s v="Day 3"/>
    <x v="163"/>
    <x v="144"/>
    <x v="116"/>
    <x v="5"/>
    <x v="7"/>
    <x v="0"/>
    <x v="7"/>
    <n v="73"/>
    <n v="1.2"/>
    <n v="1.2"/>
  </r>
  <r>
    <x v="2"/>
    <d v="2023-03-18T00:00:00"/>
    <s v="Day 3"/>
    <x v="83"/>
    <x v="78"/>
    <x v="66"/>
    <x v="4"/>
    <x v="14"/>
    <x v="0"/>
    <x v="4"/>
    <n v="121"/>
    <n v="8.3000000000000007"/>
    <n v="8.3000000000000007"/>
  </r>
  <r>
    <x v="2"/>
    <d v="2023-03-18T00:00:00"/>
    <s v="Day 3"/>
    <x v="142"/>
    <x v="15"/>
    <x v="81"/>
    <x v="7"/>
    <x v="7"/>
    <x v="1"/>
    <x v="5"/>
    <n v="47"/>
    <n v="1.1000000000000001"/>
    <n v="1.1000000000000001"/>
  </r>
  <r>
    <x v="2"/>
    <d v="2023-03-18T00:00:00"/>
    <s v="Day 3"/>
    <x v="145"/>
    <x v="129"/>
    <x v="78"/>
    <x v="7"/>
    <x v="7"/>
    <x v="0"/>
    <x v="7"/>
    <n v="109"/>
    <n v="5"/>
    <n v="5"/>
  </r>
  <r>
    <x v="2"/>
    <d v="2023-03-18T00:00:00"/>
    <s v="Day 3"/>
    <x v="43"/>
    <x v="41"/>
    <x v="32"/>
    <x v="7"/>
    <x v="1"/>
    <x v="0"/>
    <x v="4"/>
    <n v="120"/>
    <n v="8.1"/>
    <n v="8.1"/>
  </r>
  <r>
    <x v="2"/>
    <d v="2023-03-18T00:00:00"/>
    <s v="Day 3"/>
    <x v="97"/>
    <x v="90"/>
    <x v="76"/>
    <x v="5"/>
    <x v="7"/>
    <x v="0"/>
    <x v="4"/>
    <n v="120"/>
    <n v="8.1"/>
    <n v="8.1"/>
  </r>
  <r>
    <x v="2"/>
    <d v="2023-03-18T00:00:00"/>
    <s v="Day 3"/>
    <x v="100"/>
    <x v="93"/>
    <x v="78"/>
    <x v="8"/>
    <x v="7"/>
    <x v="0"/>
    <x v="4"/>
    <n v="120"/>
    <n v="8.1"/>
    <n v="8.1"/>
  </r>
  <r>
    <x v="2"/>
    <d v="2023-03-18T00:00:00"/>
    <s v="Day 3"/>
    <x v="159"/>
    <x v="140"/>
    <x v="81"/>
    <x v="7"/>
    <x v="7"/>
    <x v="0"/>
    <x v="7"/>
    <n v="112"/>
    <n v="5.5"/>
    <n v="5.5"/>
  </r>
  <r>
    <x v="2"/>
    <d v="2023-03-18T00:00:00"/>
    <s v="Day 3"/>
    <x v="164"/>
    <x v="145"/>
    <x v="65"/>
    <x v="7"/>
    <x v="14"/>
    <x v="0"/>
    <x v="4"/>
    <n v="120"/>
    <n v="8.1"/>
    <n v="8.1"/>
  </r>
  <r>
    <x v="2"/>
    <d v="2023-03-18T00:00:00"/>
    <s v="Day 3"/>
    <x v="32"/>
    <x v="32"/>
    <x v="29"/>
    <x v="0"/>
    <x v="5"/>
    <x v="0"/>
    <x v="4"/>
    <n v="119"/>
    <n v="7.9"/>
    <n v="7.9"/>
  </r>
  <r>
    <x v="2"/>
    <d v="2023-03-18T00:00:00"/>
    <s v="Day 3"/>
    <x v="122"/>
    <x v="111"/>
    <x v="64"/>
    <x v="5"/>
    <x v="15"/>
    <x v="0"/>
    <x v="4"/>
    <n v="119"/>
    <n v="7.9"/>
    <n v="7.9"/>
  </r>
  <r>
    <x v="2"/>
    <d v="2023-03-18T00:00:00"/>
    <s v="Day 3"/>
    <x v="132"/>
    <x v="120"/>
    <x v="35"/>
    <x v="5"/>
    <x v="3"/>
    <x v="0"/>
    <x v="4"/>
    <n v="118"/>
    <n v="7.6"/>
    <n v="7.6"/>
  </r>
  <r>
    <x v="2"/>
    <d v="2023-03-18T00:00:00"/>
    <s v="Day 3"/>
    <x v="59"/>
    <x v="54"/>
    <x v="46"/>
    <x v="5"/>
    <x v="9"/>
    <x v="0"/>
    <x v="4"/>
    <n v="118"/>
    <n v="7.6"/>
    <n v="7.6"/>
  </r>
  <r>
    <x v="2"/>
    <d v="2023-03-18T00:00:00"/>
    <s v="Day 3"/>
    <x v="135"/>
    <x v="122"/>
    <x v="103"/>
    <x v="7"/>
    <x v="2"/>
    <x v="0"/>
    <x v="4"/>
    <n v="118"/>
    <n v="7.6"/>
    <n v="7.6"/>
  </r>
  <r>
    <x v="2"/>
    <d v="2023-03-18T00:00:00"/>
    <s v="Day 3"/>
    <x v="76"/>
    <x v="71"/>
    <x v="61"/>
    <x v="5"/>
    <x v="12"/>
    <x v="0"/>
    <x v="4"/>
    <n v="118"/>
    <n v="7.6"/>
    <n v="7.6"/>
  </r>
  <r>
    <x v="2"/>
    <d v="2023-03-18T00:00:00"/>
    <s v="Day 3"/>
    <x v="83"/>
    <x v="78"/>
    <x v="66"/>
    <x v="4"/>
    <x v="14"/>
    <x v="0"/>
    <x v="4"/>
    <n v="118"/>
    <n v="7.6"/>
    <n v="7.6"/>
  </r>
  <r>
    <x v="2"/>
    <d v="2023-03-18T00:00:00"/>
    <s v="Day 3"/>
    <x v="113"/>
    <x v="103"/>
    <x v="89"/>
    <x v="11"/>
    <x v="2"/>
    <x v="0"/>
    <x v="7"/>
    <n v="108"/>
    <n v="4.8"/>
    <n v="4.8"/>
  </r>
  <r>
    <x v="2"/>
    <d v="2023-03-18T00:00:00"/>
    <s v="Day 3"/>
    <x v="113"/>
    <x v="103"/>
    <x v="89"/>
    <x v="11"/>
    <x v="2"/>
    <x v="0"/>
    <x v="7"/>
    <n v="122"/>
    <n v="7.4"/>
    <n v="7.4"/>
  </r>
  <r>
    <x v="2"/>
    <d v="2023-03-18T00:00:00"/>
    <s v="Day 3"/>
    <x v="113"/>
    <x v="103"/>
    <x v="89"/>
    <x v="11"/>
    <x v="2"/>
    <x v="0"/>
    <x v="7"/>
    <n v="82"/>
    <n v="1.9"/>
    <n v="1.9"/>
  </r>
  <r>
    <x v="2"/>
    <d v="2023-03-18T00:00:00"/>
    <s v="Day 3"/>
    <x v="113"/>
    <x v="103"/>
    <x v="89"/>
    <x v="11"/>
    <x v="2"/>
    <x v="0"/>
    <x v="7"/>
    <n v="127"/>
    <n v="8.5"/>
    <n v="8.5"/>
  </r>
  <r>
    <x v="2"/>
    <d v="2023-03-18T00:00:00"/>
    <s v="Day 3"/>
    <x v="50"/>
    <x v="23"/>
    <x v="43"/>
    <x v="5"/>
    <x v="8"/>
    <x v="0"/>
    <x v="4"/>
    <n v="117"/>
    <n v="7.4"/>
    <n v="7.4"/>
  </r>
  <r>
    <x v="2"/>
    <d v="2023-03-18T00:00:00"/>
    <s v="Day 3"/>
    <x v="113"/>
    <x v="103"/>
    <x v="89"/>
    <x v="11"/>
    <x v="2"/>
    <x v="1"/>
    <x v="5"/>
    <n v="60"/>
    <n v="2.2000000000000002"/>
    <n v="2.2000000000000002"/>
  </r>
  <r>
    <x v="2"/>
    <d v="2023-03-18T00:00:00"/>
    <s v="Day 3"/>
    <x v="113"/>
    <x v="103"/>
    <x v="89"/>
    <x v="11"/>
    <x v="2"/>
    <x v="1"/>
    <x v="5"/>
    <n v="58"/>
    <n v="2"/>
    <n v="2"/>
  </r>
  <r>
    <x v="2"/>
    <d v="2023-03-18T00:00:00"/>
    <s v="Day 3"/>
    <x v="112"/>
    <x v="47"/>
    <x v="88"/>
    <x v="3"/>
    <x v="2"/>
    <x v="0"/>
    <x v="7"/>
    <n v="91"/>
    <n v="2.7"/>
    <n v="2.7"/>
  </r>
  <r>
    <x v="2"/>
    <d v="2023-03-18T00:00:00"/>
    <s v="Day 3"/>
    <x v="112"/>
    <x v="47"/>
    <x v="88"/>
    <x v="3"/>
    <x v="2"/>
    <x v="0"/>
    <x v="7"/>
    <n v="75"/>
    <n v="1.3"/>
    <n v="1.3"/>
  </r>
  <r>
    <x v="2"/>
    <d v="2023-03-18T00:00:00"/>
    <s v="Day 3"/>
    <x v="163"/>
    <x v="144"/>
    <x v="116"/>
    <x v="5"/>
    <x v="7"/>
    <x v="0"/>
    <x v="4"/>
    <n v="117"/>
    <n v="7.4"/>
    <n v="7.4"/>
  </r>
  <r>
    <x v="2"/>
    <d v="2023-03-18T00:00:00"/>
    <s v="Day 3"/>
    <x v="112"/>
    <x v="47"/>
    <x v="88"/>
    <x v="3"/>
    <x v="2"/>
    <x v="0"/>
    <x v="1"/>
    <n v="82"/>
    <n v="2"/>
    <n v="2"/>
  </r>
  <r>
    <x v="2"/>
    <d v="2023-03-18T00:00:00"/>
    <s v="Day 3"/>
    <x v="112"/>
    <x v="47"/>
    <x v="88"/>
    <x v="3"/>
    <x v="2"/>
    <x v="0"/>
    <x v="1"/>
    <n v="72"/>
    <n v="1.3"/>
    <n v="1.3"/>
  </r>
  <r>
    <x v="2"/>
    <d v="2023-03-18T00:00:00"/>
    <s v="Day 3"/>
    <x v="103"/>
    <x v="95"/>
    <x v="78"/>
    <x v="4"/>
    <x v="7"/>
    <x v="0"/>
    <x v="4"/>
    <n v="117"/>
    <n v="7.4"/>
    <n v="7.4"/>
  </r>
  <r>
    <x v="2"/>
    <d v="2023-03-18T00:00:00"/>
    <s v="Day 3"/>
    <x v="120"/>
    <x v="110"/>
    <x v="95"/>
    <x v="0"/>
    <x v="2"/>
    <x v="0"/>
    <x v="4"/>
    <n v="117"/>
    <n v="7.4"/>
    <n v="7.4"/>
  </r>
  <r>
    <x v="2"/>
    <d v="2023-03-18T00:00:00"/>
    <s v="Day 3"/>
    <x v="120"/>
    <x v="110"/>
    <x v="95"/>
    <x v="0"/>
    <x v="2"/>
    <x v="0"/>
    <x v="4"/>
    <n v="117"/>
    <n v="7.4"/>
    <n v="7.4"/>
  </r>
  <r>
    <x v="2"/>
    <d v="2023-03-18T00:00:00"/>
    <s v="Day 3"/>
    <x v="88"/>
    <x v="47"/>
    <x v="69"/>
    <x v="5"/>
    <x v="10"/>
    <x v="0"/>
    <x v="4"/>
    <n v="117"/>
    <n v="7.4"/>
    <n v="7.4"/>
  </r>
  <r>
    <x v="2"/>
    <d v="2023-03-18T00:00:00"/>
    <s v="Day 3"/>
    <x v="59"/>
    <x v="54"/>
    <x v="46"/>
    <x v="5"/>
    <x v="9"/>
    <x v="0"/>
    <x v="4"/>
    <n v="116"/>
    <n v="7.2"/>
    <n v="7.2"/>
  </r>
  <r>
    <x v="2"/>
    <d v="2023-03-18T00:00:00"/>
    <s v="Day 3"/>
    <x v="100"/>
    <x v="93"/>
    <x v="78"/>
    <x v="8"/>
    <x v="7"/>
    <x v="0"/>
    <x v="4"/>
    <n v="116"/>
    <n v="7.2"/>
    <n v="7.2"/>
  </r>
  <r>
    <x v="2"/>
    <d v="2023-03-18T00:00:00"/>
    <s v="Day 3"/>
    <x v="125"/>
    <x v="113"/>
    <x v="98"/>
    <x v="5"/>
    <x v="2"/>
    <x v="0"/>
    <x v="4"/>
    <n v="116"/>
    <n v="7.2"/>
    <n v="7.2"/>
  </r>
  <r>
    <x v="2"/>
    <d v="2023-03-18T00:00:00"/>
    <s v="Day 3"/>
    <x v="149"/>
    <x v="133"/>
    <x v="75"/>
    <x v="4"/>
    <x v="15"/>
    <x v="0"/>
    <x v="4"/>
    <n v="116"/>
    <n v="7.2"/>
    <n v="7.2"/>
  </r>
  <r>
    <x v="2"/>
    <d v="2023-03-18T00:00:00"/>
    <s v="Day 3"/>
    <x v="36"/>
    <x v="36"/>
    <x v="32"/>
    <x v="4"/>
    <x v="1"/>
    <x v="0"/>
    <x v="4"/>
    <n v="116"/>
    <n v="7.2"/>
    <n v="7.2"/>
  </r>
  <r>
    <x v="2"/>
    <d v="2023-03-18T00:00:00"/>
    <s v="Day 3"/>
    <x v="107"/>
    <x v="99"/>
    <x v="83"/>
    <x v="4"/>
    <x v="2"/>
    <x v="0"/>
    <x v="4"/>
    <n v="116"/>
    <n v="7.2"/>
    <n v="7.2"/>
  </r>
  <r>
    <x v="2"/>
    <d v="2023-03-18T00:00:00"/>
    <s v="Day 3"/>
    <x v="13"/>
    <x v="13"/>
    <x v="10"/>
    <x v="0"/>
    <x v="3"/>
    <x v="0"/>
    <x v="4"/>
    <n v="115"/>
    <n v="7"/>
    <n v="7"/>
  </r>
  <r>
    <x v="2"/>
    <d v="2023-03-18T00:00:00"/>
    <s v="Day 3"/>
    <x v="125"/>
    <x v="113"/>
    <x v="98"/>
    <x v="5"/>
    <x v="2"/>
    <x v="0"/>
    <x v="7"/>
    <n v="100"/>
    <n v="3.7"/>
    <n v="3.7"/>
  </r>
  <r>
    <x v="2"/>
    <d v="2023-03-18T00:00:00"/>
    <s v="Day 3"/>
    <x v="125"/>
    <x v="113"/>
    <x v="98"/>
    <x v="5"/>
    <x v="2"/>
    <x v="0"/>
    <x v="7"/>
    <n v="93"/>
    <n v="2.9"/>
    <n v="2.9"/>
  </r>
  <r>
    <x v="2"/>
    <d v="2023-03-18T00:00:00"/>
    <s v="Day 3"/>
    <x v="165"/>
    <x v="146"/>
    <x v="117"/>
    <x v="4"/>
    <x v="2"/>
    <x v="0"/>
    <x v="7"/>
    <n v="76"/>
    <n v="1.4"/>
    <n v="1.4"/>
  </r>
  <r>
    <x v="2"/>
    <d v="2023-03-18T00:00:00"/>
    <s v="Day 3"/>
    <x v="107"/>
    <x v="99"/>
    <x v="83"/>
    <x v="4"/>
    <x v="2"/>
    <x v="0"/>
    <x v="7"/>
    <n v="80"/>
    <n v="1.7"/>
    <n v="1.7"/>
  </r>
  <r>
    <x v="2"/>
    <d v="2023-03-18T00:00:00"/>
    <s v="Day 3"/>
    <x v="107"/>
    <x v="99"/>
    <x v="83"/>
    <x v="4"/>
    <x v="2"/>
    <x v="0"/>
    <x v="7"/>
    <n v="68"/>
    <n v="1"/>
    <n v="1"/>
  </r>
  <r>
    <x v="2"/>
    <d v="2023-03-18T00:00:00"/>
    <s v="Day 3"/>
    <x v="107"/>
    <x v="99"/>
    <x v="83"/>
    <x v="4"/>
    <x v="2"/>
    <x v="0"/>
    <x v="7"/>
    <n v="104"/>
    <n v="4.2"/>
    <n v="4.2"/>
  </r>
  <r>
    <x v="2"/>
    <d v="2023-03-18T00:00:00"/>
    <s v="Day 3"/>
    <x v="107"/>
    <x v="99"/>
    <x v="83"/>
    <x v="4"/>
    <x v="2"/>
    <x v="0"/>
    <x v="8"/>
    <n v="168"/>
    <n v="65.7"/>
    <n v="65.7"/>
  </r>
  <r>
    <x v="2"/>
    <d v="2023-03-18T00:00:00"/>
    <s v="Day 3"/>
    <x v="137"/>
    <x v="123"/>
    <x v="104"/>
    <x v="8"/>
    <x v="3"/>
    <x v="0"/>
    <x v="4"/>
    <n v="115"/>
    <n v="7"/>
    <n v="7"/>
  </r>
  <r>
    <x v="2"/>
    <d v="2023-03-18T00:00:00"/>
    <s v="Day 3"/>
    <x v="135"/>
    <x v="122"/>
    <x v="103"/>
    <x v="7"/>
    <x v="2"/>
    <x v="0"/>
    <x v="4"/>
    <n v="115"/>
    <n v="7"/>
    <n v="7"/>
  </r>
  <r>
    <x v="2"/>
    <d v="2023-03-18T00:00:00"/>
    <s v="Day 3"/>
    <x v="152"/>
    <x v="135"/>
    <x v="108"/>
    <x v="5"/>
    <x v="10"/>
    <x v="0"/>
    <x v="4"/>
    <n v="115"/>
    <n v="7"/>
    <n v="7"/>
  </r>
  <r>
    <x v="2"/>
    <d v="2023-03-18T00:00:00"/>
    <s v="Day 3"/>
    <x v="110"/>
    <x v="101"/>
    <x v="86"/>
    <x v="5"/>
    <x v="2"/>
    <x v="0"/>
    <x v="7"/>
    <n v="74"/>
    <n v="1.3"/>
    <n v="1.3"/>
  </r>
  <r>
    <x v="2"/>
    <d v="2023-03-18T00:00:00"/>
    <s v="Day 3"/>
    <x v="110"/>
    <x v="101"/>
    <x v="86"/>
    <x v="5"/>
    <x v="2"/>
    <x v="0"/>
    <x v="7"/>
    <n v="93"/>
    <n v="2.9"/>
    <n v="2.9"/>
  </r>
  <r>
    <x v="2"/>
    <d v="2023-03-18T00:00:00"/>
    <s v="Day 3"/>
    <x v="110"/>
    <x v="101"/>
    <x v="86"/>
    <x v="5"/>
    <x v="2"/>
    <x v="0"/>
    <x v="7"/>
    <n v="81"/>
    <n v="1.8"/>
    <n v="1.8"/>
  </r>
  <r>
    <x v="2"/>
    <d v="2023-03-18T00:00:00"/>
    <s v="Day 3"/>
    <x v="110"/>
    <x v="101"/>
    <x v="86"/>
    <x v="5"/>
    <x v="2"/>
    <x v="0"/>
    <x v="7"/>
    <n v="95"/>
    <n v="3.1"/>
    <n v="3.1"/>
  </r>
  <r>
    <x v="2"/>
    <d v="2023-03-18T00:00:00"/>
    <s v="Day 3"/>
    <x v="110"/>
    <x v="101"/>
    <x v="86"/>
    <x v="5"/>
    <x v="2"/>
    <x v="0"/>
    <x v="7"/>
    <n v="72"/>
    <n v="1.2"/>
    <n v="1.2"/>
  </r>
  <r>
    <x v="2"/>
    <d v="2023-03-18T00:00:00"/>
    <s v="Day 3"/>
    <x v="110"/>
    <x v="101"/>
    <x v="86"/>
    <x v="5"/>
    <x v="2"/>
    <x v="0"/>
    <x v="7"/>
    <n v="105"/>
    <n v="4.4000000000000004"/>
    <n v="4.4000000000000004"/>
  </r>
  <r>
    <x v="2"/>
    <d v="2023-03-18T00:00:00"/>
    <s v="Day 3"/>
    <x v="110"/>
    <x v="101"/>
    <x v="86"/>
    <x v="5"/>
    <x v="2"/>
    <x v="0"/>
    <x v="7"/>
    <n v="114"/>
    <n v="5.8"/>
    <n v="5.8"/>
  </r>
  <r>
    <x v="2"/>
    <d v="2023-03-18T00:00:00"/>
    <s v="Day 3"/>
    <x v="49"/>
    <x v="33"/>
    <x v="42"/>
    <x v="11"/>
    <x v="8"/>
    <x v="0"/>
    <x v="4"/>
    <n v="114"/>
    <n v="6.8"/>
    <n v="6.8"/>
  </r>
  <r>
    <x v="2"/>
    <d v="2023-03-18T00:00:00"/>
    <s v="Day 3"/>
    <x v="88"/>
    <x v="47"/>
    <x v="69"/>
    <x v="5"/>
    <x v="10"/>
    <x v="0"/>
    <x v="4"/>
    <n v="114"/>
    <n v="6.8"/>
    <n v="6.8"/>
  </r>
  <r>
    <x v="2"/>
    <d v="2023-03-18T00:00:00"/>
    <s v="Day 3"/>
    <x v="90"/>
    <x v="84"/>
    <x v="71"/>
    <x v="5"/>
    <x v="10"/>
    <x v="0"/>
    <x v="4"/>
    <n v="114"/>
    <n v="6.8"/>
    <n v="6.8"/>
  </r>
  <r>
    <x v="2"/>
    <d v="2023-03-18T00:00:00"/>
    <s v="Day 3"/>
    <x v="109"/>
    <x v="100"/>
    <x v="85"/>
    <x v="4"/>
    <x v="2"/>
    <x v="0"/>
    <x v="1"/>
    <n v="83"/>
    <n v="2.1"/>
    <n v="2.1"/>
  </r>
  <r>
    <x v="2"/>
    <d v="2023-03-18T00:00:00"/>
    <s v="Day 3"/>
    <x v="109"/>
    <x v="100"/>
    <x v="85"/>
    <x v="4"/>
    <x v="2"/>
    <x v="0"/>
    <x v="7"/>
    <n v="71"/>
    <n v="1.1000000000000001"/>
    <n v="1.1000000000000001"/>
  </r>
  <r>
    <x v="2"/>
    <d v="2023-03-18T00:00:00"/>
    <s v="Day 3"/>
    <x v="109"/>
    <x v="100"/>
    <x v="85"/>
    <x v="4"/>
    <x v="2"/>
    <x v="0"/>
    <x v="7"/>
    <n v="86"/>
    <n v="2.2000000000000002"/>
    <n v="2.2000000000000002"/>
  </r>
  <r>
    <x v="2"/>
    <d v="2023-03-18T00:00:00"/>
    <s v="Day 3"/>
    <x v="121"/>
    <x v="75"/>
    <x v="96"/>
    <x v="11"/>
    <x v="2"/>
    <x v="0"/>
    <x v="7"/>
    <n v="83"/>
    <n v="1.9"/>
    <n v="1.9"/>
  </r>
  <r>
    <x v="2"/>
    <d v="2023-03-18T00:00:00"/>
    <s v="Day 3"/>
    <x v="121"/>
    <x v="75"/>
    <x v="96"/>
    <x v="11"/>
    <x v="2"/>
    <x v="0"/>
    <x v="1"/>
    <n v="88"/>
    <n v="2.5"/>
    <n v="2.5"/>
  </r>
  <r>
    <x v="2"/>
    <d v="2023-03-18T00:00:00"/>
    <s v="Day 3"/>
    <x v="120"/>
    <x v="110"/>
    <x v="95"/>
    <x v="0"/>
    <x v="2"/>
    <x v="0"/>
    <x v="4"/>
    <n v="114"/>
    <n v="6.8"/>
    <n v="6.8"/>
  </r>
  <r>
    <x v="2"/>
    <d v="2023-03-18T00:00:00"/>
    <s v="Day 3"/>
    <x v="138"/>
    <x v="124"/>
    <x v="105"/>
    <x v="4"/>
    <x v="9"/>
    <x v="0"/>
    <x v="4"/>
    <n v="114"/>
    <n v="6.8"/>
    <n v="6.8"/>
  </r>
  <r>
    <x v="2"/>
    <d v="2023-03-18T00:00:00"/>
    <s v="Day 3"/>
    <x v="53"/>
    <x v="48"/>
    <x v="46"/>
    <x v="7"/>
    <x v="9"/>
    <x v="0"/>
    <x v="4"/>
    <n v="114"/>
    <n v="6.8"/>
    <n v="6.8"/>
  </r>
  <r>
    <x v="2"/>
    <d v="2023-03-18T00:00:00"/>
    <s v="Day 3"/>
    <x v="96"/>
    <x v="89"/>
    <x v="75"/>
    <x v="5"/>
    <x v="10"/>
    <x v="0"/>
    <x v="4"/>
    <n v="114"/>
    <n v="6.8"/>
    <n v="6.8"/>
  </r>
  <r>
    <x v="2"/>
    <d v="2023-03-18T00:00:00"/>
    <s v="Day 3"/>
    <x v="107"/>
    <x v="99"/>
    <x v="83"/>
    <x v="4"/>
    <x v="2"/>
    <x v="0"/>
    <x v="4"/>
    <n v="114"/>
    <n v="6.8"/>
    <n v="6.8"/>
  </r>
  <r>
    <x v="2"/>
    <d v="2023-03-18T00:00:00"/>
    <s v="Day 3"/>
    <x v="36"/>
    <x v="36"/>
    <x v="32"/>
    <x v="4"/>
    <x v="1"/>
    <x v="0"/>
    <x v="4"/>
    <n v="113"/>
    <n v="6.6"/>
    <n v="6.6"/>
  </r>
  <r>
    <x v="2"/>
    <d v="2023-03-18T00:00:00"/>
    <s v="Day 3"/>
    <x v="61"/>
    <x v="56"/>
    <x v="46"/>
    <x v="3"/>
    <x v="9"/>
    <x v="0"/>
    <x v="4"/>
    <n v="113"/>
    <n v="6.6"/>
    <n v="6.6"/>
  </r>
  <r>
    <x v="2"/>
    <d v="2023-03-18T00:00:00"/>
    <s v="Day 3"/>
    <x v="57"/>
    <x v="52"/>
    <x v="47"/>
    <x v="4"/>
    <x v="9"/>
    <x v="0"/>
    <x v="4"/>
    <n v="113"/>
    <n v="6.6"/>
    <n v="6.6"/>
  </r>
  <r>
    <x v="2"/>
    <d v="2023-03-18T00:00:00"/>
    <s v="Day 3"/>
    <x v="166"/>
    <x v="147"/>
    <x v="118"/>
    <x v="6"/>
    <x v="2"/>
    <x v="0"/>
    <x v="1"/>
    <n v="70"/>
    <n v="1.2"/>
    <n v="1.2"/>
  </r>
  <r>
    <x v="2"/>
    <d v="2023-03-18T00:00:00"/>
    <s v="Day 3"/>
    <x v="112"/>
    <x v="47"/>
    <x v="88"/>
    <x v="3"/>
    <x v="2"/>
    <x v="0"/>
    <x v="4"/>
    <n v="113"/>
    <n v="6.6"/>
    <n v="6.6"/>
  </r>
  <r>
    <x v="2"/>
    <d v="2023-03-18T00:00:00"/>
    <s v="Day 3"/>
    <x v="36"/>
    <x v="36"/>
    <x v="32"/>
    <x v="4"/>
    <x v="1"/>
    <x v="0"/>
    <x v="4"/>
    <n v="113"/>
    <n v="6.6"/>
    <n v="6.6"/>
  </r>
  <r>
    <x v="2"/>
    <d v="2023-03-18T00:00:00"/>
    <s v="Day 3"/>
    <x v="1"/>
    <x v="1"/>
    <x v="1"/>
    <x v="1"/>
    <x v="1"/>
    <x v="0"/>
    <x v="4"/>
    <n v="113"/>
    <n v="6.6"/>
    <n v="6.6"/>
  </r>
  <r>
    <x v="2"/>
    <d v="2023-03-18T00:00:00"/>
    <s v="Day 3"/>
    <x v="135"/>
    <x v="122"/>
    <x v="103"/>
    <x v="7"/>
    <x v="2"/>
    <x v="0"/>
    <x v="7"/>
    <n v="102"/>
    <n v="4"/>
    <n v="4"/>
  </r>
  <r>
    <x v="2"/>
    <d v="2023-03-18T00:00:00"/>
    <s v="Day 3"/>
    <x v="118"/>
    <x v="108"/>
    <x v="40"/>
    <x v="0"/>
    <x v="2"/>
    <x v="0"/>
    <x v="5"/>
    <m/>
    <s v=""/>
    <s v=""/>
  </r>
  <r>
    <x v="2"/>
    <d v="2023-03-18T00:00:00"/>
    <s v="Day 3"/>
    <x v="147"/>
    <x v="131"/>
    <x v="75"/>
    <x v="7"/>
    <x v="15"/>
    <x v="0"/>
    <x v="2"/>
    <n v="142"/>
    <n v="38.5"/>
    <n v="38.5"/>
  </r>
  <r>
    <x v="2"/>
    <d v="2023-03-18T00:00:00"/>
    <s v="Day 3"/>
    <x v="79"/>
    <x v="74"/>
    <x v="56"/>
    <x v="4"/>
    <x v="12"/>
    <x v="0"/>
    <x v="4"/>
    <n v="113"/>
    <n v="6.6"/>
    <n v="6.6"/>
  </r>
  <r>
    <x v="2"/>
    <d v="2023-03-18T00:00:00"/>
    <s v="Day 3"/>
    <x v="138"/>
    <x v="124"/>
    <x v="105"/>
    <x v="4"/>
    <x v="9"/>
    <x v="0"/>
    <x v="4"/>
    <n v="113"/>
    <n v="6.6"/>
    <n v="6.6"/>
  </r>
  <r>
    <x v="2"/>
    <d v="2023-03-18T00:00:00"/>
    <s v="Day 3"/>
    <x v="149"/>
    <x v="133"/>
    <x v="75"/>
    <x v="4"/>
    <x v="15"/>
    <x v="0"/>
    <x v="4"/>
    <n v="112"/>
    <n v="6.4"/>
    <n v="6.4"/>
  </r>
  <r>
    <x v="2"/>
    <d v="2023-03-18T00:00:00"/>
    <s v="Day 3"/>
    <x v="153"/>
    <x v="121"/>
    <x v="109"/>
    <x v="5"/>
    <x v="11"/>
    <x v="0"/>
    <x v="4"/>
    <n v="112"/>
    <n v="6.4"/>
    <n v="6.4"/>
  </r>
  <r>
    <x v="2"/>
    <d v="2023-03-18T00:00:00"/>
    <s v="Day 3"/>
    <x v="150"/>
    <x v="134"/>
    <x v="97"/>
    <x v="7"/>
    <x v="15"/>
    <x v="0"/>
    <x v="7"/>
    <n v="74"/>
    <n v="1.3"/>
    <n v="1.3"/>
  </r>
  <r>
    <x v="2"/>
    <d v="2023-03-18T00:00:00"/>
    <s v="Day 3"/>
    <x v="88"/>
    <x v="47"/>
    <x v="69"/>
    <x v="5"/>
    <x v="10"/>
    <x v="0"/>
    <x v="4"/>
    <n v="112"/>
    <n v="6.4"/>
    <n v="6.4"/>
  </r>
  <r>
    <x v="2"/>
    <d v="2023-03-18T00:00:00"/>
    <s v="Day 3"/>
    <x v="50"/>
    <x v="23"/>
    <x v="43"/>
    <x v="5"/>
    <x v="8"/>
    <x v="0"/>
    <x v="4"/>
    <n v="111"/>
    <n v="6.2"/>
    <n v="6.2"/>
  </r>
  <r>
    <x v="2"/>
    <d v="2023-03-18T00:00:00"/>
    <s v="Day 3"/>
    <x v="32"/>
    <x v="32"/>
    <x v="29"/>
    <x v="0"/>
    <x v="5"/>
    <x v="0"/>
    <x v="4"/>
    <n v="111"/>
    <n v="6.2"/>
    <n v="6.2"/>
  </r>
  <r>
    <x v="2"/>
    <d v="2023-03-18T00:00:00"/>
    <s v="Day 3"/>
    <x v="119"/>
    <x v="109"/>
    <x v="94"/>
    <x v="0"/>
    <x v="15"/>
    <x v="0"/>
    <x v="7"/>
    <n v="100"/>
    <n v="3.7"/>
    <n v="3.7"/>
  </r>
  <r>
    <x v="2"/>
    <d v="2023-03-18T00:00:00"/>
    <s v="Day 3"/>
    <x v="119"/>
    <x v="109"/>
    <x v="94"/>
    <x v="0"/>
    <x v="15"/>
    <x v="0"/>
    <x v="7"/>
    <n v="122"/>
    <n v="7.4"/>
    <n v="7.4"/>
  </r>
  <r>
    <x v="2"/>
    <d v="2023-03-18T00:00:00"/>
    <s v="Day 3"/>
    <x v="124"/>
    <x v="23"/>
    <x v="97"/>
    <x v="4"/>
    <x v="15"/>
    <x v="0"/>
    <x v="7"/>
    <n v="107"/>
    <n v="4.7"/>
    <n v="4.7"/>
  </r>
  <r>
    <x v="2"/>
    <d v="2023-03-18T00:00:00"/>
    <s v="Day 3"/>
    <x v="124"/>
    <x v="23"/>
    <x v="97"/>
    <x v="4"/>
    <x v="15"/>
    <x v="0"/>
    <x v="7"/>
    <n v="74"/>
    <n v="1.3"/>
    <n v="1.3"/>
  </r>
  <r>
    <x v="2"/>
    <d v="2023-03-18T00:00:00"/>
    <s v="Day 3"/>
    <x v="124"/>
    <x v="23"/>
    <x v="97"/>
    <x v="4"/>
    <x v="15"/>
    <x v="0"/>
    <x v="7"/>
    <n v="110"/>
    <n v="5.2"/>
    <n v="5.2"/>
  </r>
  <r>
    <x v="2"/>
    <d v="2023-03-18T00:00:00"/>
    <s v="Day 3"/>
    <x v="124"/>
    <x v="23"/>
    <x v="97"/>
    <x v="4"/>
    <x v="15"/>
    <x v="0"/>
    <x v="7"/>
    <n v="82"/>
    <n v="1.9"/>
    <n v="1.9"/>
  </r>
  <r>
    <x v="2"/>
    <d v="2023-03-18T00:00:00"/>
    <s v="Day 3"/>
    <x v="124"/>
    <x v="23"/>
    <x v="97"/>
    <x v="4"/>
    <x v="15"/>
    <x v="0"/>
    <x v="2"/>
    <n v="158"/>
    <n v="53.8"/>
    <n v="53.8"/>
  </r>
  <r>
    <x v="2"/>
    <d v="2023-03-18T00:00:00"/>
    <s v="Day 3"/>
    <x v="122"/>
    <x v="111"/>
    <x v="64"/>
    <x v="5"/>
    <x v="15"/>
    <x v="0"/>
    <x v="1"/>
    <n v="88"/>
    <n v="2.5"/>
    <n v="2.5"/>
  </r>
  <r>
    <x v="2"/>
    <d v="2023-03-18T00:00:00"/>
    <s v="Day 3"/>
    <x v="129"/>
    <x v="117"/>
    <x v="100"/>
    <x v="7"/>
    <x v="0"/>
    <x v="0"/>
    <x v="4"/>
    <n v="110"/>
    <n v="6"/>
    <n v="6"/>
  </r>
  <r>
    <x v="2"/>
    <d v="2023-03-18T00:00:00"/>
    <s v="Day 3"/>
    <x v="31"/>
    <x v="31"/>
    <x v="28"/>
    <x v="3"/>
    <x v="5"/>
    <x v="0"/>
    <x v="4"/>
    <n v="110"/>
    <n v="6"/>
    <n v="6"/>
  </r>
  <r>
    <x v="2"/>
    <d v="2023-03-18T00:00:00"/>
    <s v="Day 3"/>
    <x v="127"/>
    <x v="115"/>
    <x v="99"/>
    <x v="5"/>
    <x v="15"/>
    <x v="0"/>
    <x v="7"/>
    <n v="71"/>
    <n v="1.1000000000000001"/>
    <n v="1.1000000000000001"/>
  </r>
  <r>
    <x v="2"/>
    <d v="2023-03-18T00:00:00"/>
    <s v="Day 3"/>
    <x v="149"/>
    <x v="133"/>
    <x v="75"/>
    <x v="4"/>
    <x v="15"/>
    <x v="0"/>
    <x v="7"/>
    <n v="87"/>
    <n v="2.2999999999999998"/>
    <n v="2.2999999999999998"/>
  </r>
  <r>
    <x v="2"/>
    <d v="2023-03-18T00:00:00"/>
    <s v="Day 3"/>
    <x v="149"/>
    <x v="133"/>
    <x v="75"/>
    <x v="4"/>
    <x v="15"/>
    <x v="0"/>
    <x v="7"/>
    <n v="88"/>
    <n v="2.4"/>
    <n v="2.4"/>
  </r>
  <r>
    <x v="2"/>
    <d v="2023-03-18T00:00:00"/>
    <s v="Day 3"/>
    <x v="129"/>
    <x v="117"/>
    <x v="100"/>
    <x v="7"/>
    <x v="0"/>
    <x v="0"/>
    <x v="4"/>
    <n v="110"/>
    <n v="6"/>
    <n v="6"/>
  </r>
  <r>
    <x v="2"/>
    <d v="2023-03-18T00:00:00"/>
    <s v="Day 3"/>
    <x v="129"/>
    <x v="117"/>
    <x v="100"/>
    <x v="7"/>
    <x v="0"/>
    <x v="0"/>
    <x v="4"/>
    <n v="110"/>
    <n v="6"/>
    <n v="6"/>
  </r>
  <r>
    <x v="2"/>
    <d v="2023-03-18T00:00:00"/>
    <s v="Day 3"/>
    <x v="126"/>
    <x v="114"/>
    <x v="99"/>
    <x v="5"/>
    <x v="15"/>
    <x v="0"/>
    <x v="7"/>
    <n v="85"/>
    <n v="2.1"/>
    <n v="2.1"/>
  </r>
  <r>
    <x v="2"/>
    <d v="2023-03-18T00:00:00"/>
    <s v="Day 3"/>
    <x v="146"/>
    <x v="130"/>
    <x v="41"/>
    <x v="4"/>
    <x v="15"/>
    <x v="0"/>
    <x v="7"/>
    <n v="90"/>
    <n v="2.6"/>
    <n v="2.6"/>
  </r>
  <r>
    <x v="2"/>
    <d v="2023-03-18T00:00:00"/>
    <s v="Day 3"/>
    <x v="146"/>
    <x v="130"/>
    <x v="41"/>
    <x v="4"/>
    <x v="15"/>
    <x v="0"/>
    <x v="7"/>
    <n v="103"/>
    <n v="4.0999999999999996"/>
    <n v="4.0999999999999996"/>
  </r>
  <r>
    <x v="2"/>
    <d v="2023-03-18T00:00:00"/>
    <s v="Day 3"/>
    <x v="146"/>
    <x v="130"/>
    <x v="41"/>
    <x v="4"/>
    <x v="15"/>
    <x v="0"/>
    <x v="7"/>
    <n v="106"/>
    <n v="4.5"/>
    <n v="4.5"/>
  </r>
  <r>
    <x v="2"/>
    <d v="2023-03-18T00:00:00"/>
    <s v="Day 3"/>
    <x v="146"/>
    <x v="130"/>
    <x v="41"/>
    <x v="4"/>
    <x v="15"/>
    <x v="0"/>
    <x v="7"/>
    <n v="100"/>
    <n v="3.7"/>
    <n v="3.7"/>
  </r>
  <r>
    <x v="2"/>
    <d v="2023-03-18T00:00:00"/>
    <s v="Day 3"/>
    <x v="115"/>
    <x v="105"/>
    <x v="91"/>
    <x v="11"/>
    <x v="15"/>
    <x v="0"/>
    <x v="7"/>
    <n v="87"/>
    <n v="2.2999999999999998"/>
    <n v="2.2999999999999998"/>
  </r>
  <r>
    <x v="2"/>
    <d v="2023-03-18T00:00:00"/>
    <s v="Day 3"/>
    <x v="115"/>
    <x v="105"/>
    <x v="91"/>
    <x v="11"/>
    <x v="15"/>
    <x v="0"/>
    <x v="7"/>
    <n v="94"/>
    <n v="3"/>
    <n v="3"/>
  </r>
  <r>
    <x v="2"/>
    <d v="2023-03-18T00:00:00"/>
    <s v="Day 3"/>
    <x v="115"/>
    <x v="105"/>
    <x v="91"/>
    <x v="11"/>
    <x v="15"/>
    <x v="0"/>
    <x v="7"/>
    <n v="101"/>
    <n v="3.8"/>
    <n v="3.8"/>
  </r>
  <r>
    <x v="2"/>
    <d v="2023-03-18T00:00:00"/>
    <s v="Day 3"/>
    <x v="72"/>
    <x v="67"/>
    <x v="57"/>
    <x v="6"/>
    <x v="12"/>
    <x v="0"/>
    <x v="4"/>
    <n v="110"/>
    <n v="6"/>
    <n v="6"/>
  </r>
  <r>
    <x v="2"/>
    <d v="2023-03-18T00:00:00"/>
    <s v="Day 3"/>
    <x v="53"/>
    <x v="48"/>
    <x v="46"/>
    <x v="7"/>
    <x v="9"/>
    <x v="0"/>
    <x v="4"/>
    <n v="110"/>
    <n v="6"/>
    <n v="6"/>
  </r>
  <r>
    <x v="2"/>
    <d v="2023-03-18T00:00:00"/>
    <s v="Day 3"/>
    <x v="128"/>
    <x v="116"/>
    <x v="97"/>
    <x v="5"/>
    <x v="15"/>
    <x v="0"/>
    <x v="8"/>
    <n v="132"/>
    <n v="29.8"/>
    <n v="29.8"/>
  </r>
  <r>
    <x v="2"/>
    <d v="2023-03-18T00:00:00"/>
    <s v="Day 3"/>
    <x v="107"/>
    <x v="99"/>
    <x v="83"/>
    <x v="4"/>
    <x v="2"/>
    <x v="0"/>
    <x v="4"/>
    <n v="110"/>
    <n v="6"/>
    <n v="6"/>
  </r>
  <r>
    <x v="2"/>
    <d v="2023-03-18T00:00:00"/>
    <s v="Day 3"/>
    <x v="148"/>
    <x v="132"/>
    <x v="41"/>
    <x v="6"/>
    <x v="15"/>
    <x v="0"/>
    <x v="4"/>
    <n v="110"/>
    <n v="6"/>
    <n v="6"/>
  </r>
  <r>
    <x v="2"/>
    <d v="2023-03-18T00:00:00"/>
    <s v="Day 3"/>
    <x v="152"/>
    <x v="135"/>
    <x v="108"/>
    <x v="5"/>
    <x v="10"/>
    <x v="0"/>
    <x v="4"/>
    <n v="109"/>
    <n v="5.8"/>
    <n v="5.8"/>
  </r>
  <r>
    <x v="2"/>
    <d v="2023-03-18T00:00:00"/>
    <s v="Day 3"/>
    <x v="3"/>
    <x v="3"/>
    <x v="0"/>
    <x v="3"/>
    <x v="0"/>
    <x v="1"/>
    <x v="5"/>
    <n v="59"/>
    <n v="2.1"/>
    <n v="2.1"/>
  </r>
  <r>
    <x v="2"/>
    <d v="2023-03-18T00:00:00"/>
    <s v="Day 3"/>
    <x v="131"/>
    <x v="119"/>
    <x v="101"/>
    <x v="4"/>
    <x v="0"/>
    <x v="0"/>
    <x v="5"/>
    <m/>
    <s v=""/>
    <s v=""/>
  </r>
  <r>
    <x v="2"/>
    <d v="2023-03-18T00:00:00"/>
    <s v="Day 3"/>
    <x v="153"/>
    <x v="121"/>
    <x v="109"/>
    <x v="5"/>
    <x v="11"/>
    <x v="0"/>
    <x v="4"/>
    <n v="109"/>
    <n v="5.8"/>
    <n v="5.8"/>
  </r>
  <r>
    <x v="2"/>
    <d v="2023-03-18T00:00:00"/>
    <s v="Day 3"/>
    <x v="164"/>
    <x v="145"/>
    <x v="65"/>
    <x v="7"/>
    <x v="14"/>
    <x v="0"/>
    <x v="4"/>
    <n v="109"/>
    <n v="5.8"/>
    <n v="5.8"/>
  </r>
  <r>
    <x v="2"/>
    <d v="2023-03-18T00:00:00"/>
    <s v="Day 3"/>
    <x v="0"/>
    <x v="0"/>
    <x v="0"/>
    <x v="0"/>
    <x v="0"/>
    <x v="0"/>
    <x v="7"/>
    <n v="100"/>
    <n v="3.7"/>
    <n v="3.7"/>
  </r>
  <r>
    <x v="2"/>
    <d v="2023-03-18T00:00:00"/>
    <s v="Day 3"/>
    <x v="135"/>
    <x v="122"/>
    <x v="103"/>
    <x v="7"/>
    <x v="2"/>
    <x v="0"/>
    <x v="4"/>
    <n v="109"/>
    <n v="5.8"/>
    <n v="5.8"/>
  </r>
  <r>
    <x v="2"/>
    <d v="2023-03-18T00:00:00"/>
    <s v="Day 3"/>
    <x v="0"/>
    <x v="0"/>
    <x v="0"/>
    <x v="0"/>
    <x v="0"/>
    <x v="1"/>
    <x v="5"/>
    <n v="69"/>
    <n v="3.4"/>
    <n v="3.4"/>
  </r>
  <r>
    <x v="2"/>
    <d v="2023-03-18T00:00:00"/>
    <s v="Day 3"/>
    <x v="130"/>
    <x v="118"/>
    <x v="93"/>
    <x v="4"/>
    <x v="0"/>
    <x v="0"/>
    <x v="5"/>
    <m/>
    <s v=""/>
    <s v=""/>
  </r>
  <r>
    <x v="2"/>
    <d v="2023-03-18T00:00:00"/>
    <s v="Day 3"/>
    <x v="149"/>
    <x v="133"/>
    <x v="75"/>
    <x v="4"/>
    <x v="15"/>
    <x v="0"/>
    <x v="4"/>
    <n v="109"/>
    <n v="5.8"/>
    <n v="5.8"/>
  </r>
  <r>
    <x v="2"/>
    <d v="2023-03-18T00:00:00"/>
    <s v="Day 3"/>
    <x v="138"/>
    <x v="124"/>
    <x v="105"/>
    <x v="4"/>
    <x v="9"/>
    <x v="0"/>
    <x v="4"/>
    <n v="109"/>
    <n v="5.8"/>
    <n v="5.8"/>
  </r>
  <r>
    <x v="2"/>
    <d v="2023-03-18T00:00:00"/>
    <s v="Day 3"/>
    <x v="163"/>
    <x v="144"/>
    <x v="116"/>
    <x v="5"/>
    <x v="7"/>
    <x v="0"/>
    <x v="4"/>
    <n v="109"/>
    <n v="5.8"/>
    <n v="5.8"/>
  </r>
  <r>
    <x v="2"/>
    <d v="2023-03-18T00:00:00"/>
    <s v="Day 3"/>
    <x v="29"/>
    <x v="29"/>
    <x v="26"/>
    <x v="10"/>
    <x v="5"/>
    <x v="0"/>
    <x v="4"/>
    <n v="108"/>
    <n v="5.6"/>
    <n v="5.6"/>
  </r>
  <r>
    <x v="2"/>
    <d v="2023-03-18T00:00:00"/>
    <s v="Day 3"/>
    <x v="37"/>
    <x v="37"/>
    <x v="33"/>
    <x v="4"/>
    <x v="1"/>
    <x v="0"/>
    <x v="4"/>
    <n v="108"/>
    <n v="5.6"/>
    <n v="5.6"/>
  </r>
  <r>
    <x v="2"/>
    <d v="2023-03-18T00:00:00"/>
    <s v="Day 3"/>
    <x v="65"/>
    <x v="60"/>
    <x v="53"/>
    <x v="4"/>
    <x v="11"/>
    <x v="0"/>
    <x v="4"/>
    <n v="108"/>
    <n v="5.6"/>
    <n v="5.6"/>
  </r>
  <r>
    <x v="2"/>
    <d v="2023-03-18T00:00:00"/>
    <s v="Day 3"/>
    <x v="75"/>
    <x v="70"/>
    <x v="60"/>
    <x v="5"/>
    <x v="12"/>
    <x v="0"/>
    <x v="4"/>
    <n v="108"/>
    <n v="5.6"/>
    <n v="5.6"/>
  </r>
  <r>
    <x v="2"/>
    <d v="2023-03-18T00:00:00"/>
    <s v="Day 3"/>
    <x v="15"/>
    <x v="15"/>
    <x v="13"/>
    <x v="7"/>
    <x v="3"/>
    <x v="0"/>
    <x v="4"/>
    <n v="108"/>
    <n v="5.6"/>
    <n v="5.6"/>
  </r>
  <r>
    <x v="2"/>
    <d v="2023-03-18T00:00:00"/>
    <s v="Day 3"/>
    <x v="57"/>
    <x v="52"/>
    <x v="47"/>
    <x v="4"/>
    <x v="9"/>
    <x v="0"/>
    <x v="4"/>
    <n v="108"/>
    <n v="5.6"/>
    <n v="5.6"/>
  </r>
  <r>
    <x v="2"/>
    <d v="2023-03-18T00:00:00"/>
    <s v="Day 3"/>
    <x v="90"/>
    <x v="84"/>
    <x v="71"/>
    <x v="5"/>
    <x v="10"/>
    <x v="0"/>
    <x v="4"/>
    <n v="108"/>
    <n v="5.6"/>
    <n v="5.6"/>
  </r>
  <r>
    <x v="2"/>
    <d v="2023-03-18T00:00:00"/>
    <s v="Day 3"/>
    <x v="133"/>
    <x v="121"/>
    <x v="10"/>
    <x v="3"/>
    <x v="3"/>
    <x v="0"/>
    <x v="6"/>
    <n v="82"/>
    <n v="4.4000000000000004"/>
    <n v="4.4000000000000004"/>
  </r>
  <r>
    <x v="2"/>
    <d v="2023-03-18T00:00:00"/>
    <s v="Day 3"/>
    <x v="133"/>
    <x v="121"/>
    <x v="10"/>
    <x v="3"/>
    <x v="3"/>
    <x v="0"/>
    <x v="1"/>
    <n v="76"/>
    <n v="1.6"/>
    <n v="1.6"/>
  </r>
  <r>
    <x v="2"/>
    <d v="2023-03-18T00:00:00"/>
    <s v="Day 3"/>
    <x v="134"/>
    <x v="24"/>
    <x v="102"/>
    <x v="3"/>
    <x v="3"/>
    <x v="0"/>
    <x v="6"/>
    <n v="70"/>
    <n v="2.7"/>
    <n v="2.7"/>
  </r>
  <r>
    <x v="2"/>
    <d v="2023-03-18T00:00:00"/>
    <s v="Day 3"/>
    <x v="132"/>
    <x v="120"/>
    <x v="35"/>
    <x v="5"/>
    <x v="3"/>
    <x v="0"/>
    <x v="1"/>
    <n v="73"/>
    <n v="1.4"/>
    <n v="1.4"/>
  </r>
  <r>
    <x v="2"/>
    <d v="2023-03-18T00:00:00"/>
    <s v="Day 3"/>
    <x v="21"/>
    <x v="21"/>
    <x v="19"/>
    <x v="5"/>
    <x v="3"/>
    <x v="0"/>
    <x v="5"/>
    <m/>
    <s v=""/>
    <s v=""/>
  </r>
  <r>
    <x v="2"/>
    <d v="2023-03-18T00:00:00"/>
    <s v="Day 3"/>
    <x v="22"/>
    <x v="22"/>
    <x v="20"/>
    <x v="7"/>
    <x v="3"/>
    <x v="0"/>
    <x v="5"/>
    <m/>
    <s v=""/>
    <s v=""/>
  </r>
  <r>
    <x v="2"/>
    <d v="2023-03-18T00:00:00"/>
    <s v="Day 3"/>
    <x v="11"/>
    <x v="11"/>
    <x v="10"/>
    <x v="1"/>
    <x v="3"/>
    <x v="0"/>
    <x v="5"/>
    <m/>
    <s v=""/>
    <s v=""/>
  </r>
  <r>
    <x v="2"/>
    <d v="2023-03-18T00:00:00"/>
    <s v="Day 3"/>
    <x v="18"/>
    <x v="18"/>
    <x v="16"/>
    <x v="5"/>
    <x v="3"/>
    <x v="0"/>
    <x v="5"/>
    <m/>
    <s v=""/>
    <s v=""/>
  </r>
  <r>
    <x v="2"/>
    <d v="2023-03-18T00:00:00"/>
    <s v="Day 3"/>
    <x v="29"/>
    <x v="29"/>
    <x v="26"/>
    <x v="10"/>
    <x v="5"/>
    <x v="0"/>
    <x v="7"/>
    <n v="76"/>
    <n v="1.4"/>
    <n v="1.4"/>
  </r>
  <r>
    <x v="2"/>
    <d v="2023-03-18T00:00:00"/>
    <s v="Day 3"/>
    <x v="29"/>
    <x v="29"/>
    <x v="26"/>
    <x v="10"/>
    <x v="5"/>
    <x v="0"/>
    <x v="7"/>
    <n v="69"/>
    <n v="1"/>
    <n v="1"/>
  </r>
  <r>
    <x v="2"/>
    <d v="2023-03-18T00:00:00"/>
    <s v="Day 3"/>
    <x v="63"/>
    <x v="58"/>
    <x v="52"/>
    <x v="7"/>
    <x v="10"/>
    <x v="0"/>
    <x v="4"/>
    <n v="108"/>
    <n v="5.6"/>
    <n v="5.6"/>
  </r>
  <r>
    <x v="2"/>
    <d v="2023-03-18T00:00:00"/>
    <s v="Day 3"/>
    <x v="147"/>
    <x v="131"/>
    <x v="75"/>
    <x v="7"/>
    <x v="15"/>
    <x v="0"/>
    <x v="4"/>
    <n v="108"/>
    <n v="5.6"/>
    <n v="5.6"/>
  </r>
  <r>
    <x v="2"/>
    <d v="2023-03-18T00:00:00"/>
    <s v="Day 3"/>
    <x v="58"/>
    <x v="53"/>
    <x v="46"/>
    <x v="3"/>
    <x v="9"/>
    <x v="0"/>
    <x v="4"/>
    <n v="108"/>
    <n v="5.6"/>
    <n v="5.6"/>
  </r>
  <r>
    <x v="2"/>
    <d v="2023-03-18T00:00:00"/>
    <s v="Day 3"/>
    <x v="141"/>
    <x v="127"/>
    <x v="106"/>
    <x v="5"/>
    <x v="5"/>
    <x v="0"/>
    <x v="3"/>
    <n v="55"/>
    <n v="3"/>
    <n v="3"/>
  </r>
  <r>
    <x v="2"/>
    <d v="2023-03-18T00:00:00"/>
    <s v="Day 3"/>
    <x v="141"/>
    <x v="127"/>
    <x v="106"/>
    <x v="5"/>
    <x v="5"/>
    <x v="0"/>
    <x v="7"/>
    <n v="115"/>
    <n v="6"/>
    <n v="6"/>
  </r>
  <r>
    <x v="2"/>
    <d v="2023-03-18T00:00:00"/>
    <s v="Day 3"/>
    <x v="31"/>
    <x v="31"/>
    <x v="28"/>
    <x v="3"/>
    <x v="5"/>
    <x v="0"/>
    <x v="2"/>
    <n v="185"/>
    <n v="88.2"/>
    <n v="88.2"/>
  </r>
  <r>
    <x v="2"/>
    <d v="2023-03-18T00:00:00"/>
    <s v="Day 3"/>
    <x v="33"/>
    <x v="33"/>
    <x v="28"/>
    <x v="5"/>
    <x v="5"/>
    <x v="0"/>
    <x v="5"/>
    <m/>
    <s v=""/>
    <s v=""/>
  </r>
  <r>
    <x v="2"/>
    <d v="2023-03-18T00:00:00"/>
    <s v="Day 3"/>
    <x v="24"/>
    <x v="24"/>
    <x v="22"/>
    <x v="4"/>
    <x v="5"/>
    <x v="0"/>
    <x v="5"/>
    <m/>
    <s v=""/>
    <s v=""/>
  </r>
  <r>
    <x v="2"/>
    <d v="2023-03-18T00:00:00"/>
    <s v="Day 3"/>
    <x v="23"/>
    <x v="23"/>
    <x v="21"/>
    <x v="3"/>
    <x v="5"/>
    <x v="0"/>
    <x v="5"/>
    <m/>
    <s v=""/>
    <s v=""/>
  </r>
  <r>
    <x v="2"/>
    <d v="2023-03-18T00:00:00"/>
    <s v="Day 3"/>
    <x v="71"/>
    <x v="66"/>
    <x v="56"/>
    <x v="6"/>
    <x v="12"/>
    <x v="0"/>
    <x v="4"/>
    <n v="107"/>
    <n v="5.5"/>
    <n v="5.5"/>
  </r>
  <r>
    <x v="2"/>
    <d v="2023-03-18T00:00:00"/>
    <s v="Day 3"/>
    <x v="86"/>
    <x v="81"/>
    <x v="5"/>
    <x v="4"/>
    <x v="14"/>
    <x v="0"/>
    <x v="4"/>
    <n v="107"/>
    <n v="5.5"/>
    <n v="5.5"/>
  </r>
  <r>
    <x v="2"/>
    <d v="2023-03-18T00:00:00"/>
    <s v="Day 3"/>
    <x v="56"/>
    <x v="51"/>
    <x v="49"/>
    <x v="4"/>
    <x v="9"/>
    <x v="0"/>
    <x v="4"/>
    <n v="107"/>
    <n v="5.5"/>
    <n v="5.5"/>
  </r>
  <r>
    <x v="2"/>
    <d v="2023-03-18T00:00:00"/>
    <s v="Day 3"/>
    <x v="147"/>
    <x v="131"/>
    <x v="75"/>
    <x v="7"/>
    <x v="15"/>
    <x v="0"/>
    <x v="4"/>
    <n v="107"/>
    <n v="5.5"/>
    <n v="5.5"/>
  </r>
  <r>
    <x v="2"/>
    <d v="2023-03-18T00:00:00"/>
    <s v="Day 3"/>
    <x v="95"/>
    <x v="88"/>
    <x v="70"/>
    <x v="7"/>
    <x v="10"/>
    <x v="0"/>
    <x v="4"/>
    <n v="107"/>
    <n v="5.5"/>
    <n v="5.5"/>
  </r>
  <r>
    <x v="2"/>
    <d v="2023-03-18T00:00:00"/>
    <s v="Day 3"/>
    <x v="32"/>
    <x v="32"/>
    <x v="29"/>
    <x v="0"/>
    <x v="5"/>
    <x v="1"/>
    <x v="5"/>
    <n v="88"/>
    <n v="7.2"/>
    <n v="7.2"/>
  </r>
  <r>
    <x v="2"/>
    <d v="2023-03-18T00:00:00"/>
    <s v="Day 3"/>
    <x v="167"/>
    <x v="148"/>
    <x v="119"/>
    <x v="0"/>
    <x v="5"/>
    <x v="0"/>
    <x v="1"/>
    <n v="74"/>
    <n v="1.5"/>
    <n v="1.5"/>
  </r>
  <r>
    <x v="2"/>
    <d v="2023-03-18T00:00:00"/>
    <s v="Day 3"/>
    <x v="43"/>
    <x v="41"/>
    <x v="32"/>
    <x v="7"/>
    <x v="1"/>
    <x v="0"/>
    <x v="7"/>
    <n v="93"/>
    <n v="2.9"/>
    <n v="2.9"/>
  </r>
  <r>
    <x v="2"/>
    <d v="2023-03-18T00:00:00"/>
    <s v="Day 3"/>
    <x v="43"/>
    <x v="41"/>
    <x v="32"/>
    <x v="7"/>
    <x v="1"/>
    <x v="0"/>
    <x v="7"/>
    <n v="101"/>
    <n v="3.8"/>
    <n v="3.8"/>
  </r>
  <r>
    <x v="2"/>
    <d v="2023-03-18T00:00:00"/>
    <s v="Day 3"/>
    <x v="43"/>
    <x v="41"/>
    <x v="32"/>
    <x v="7"/>
    <x v="1"/>
    <x v="0"/>
    <x v="7"/>
    <n v="93"/>
    <n v="2.9"/>
    <n v="2.9"/>
  </r>
  <r>
    <x v="2"/>
    <d v="2023-03-18T00:00:00"/>
    <s v="Day 3"/>
    <x v="43"/>
    <x v="41"/>
    <x v="32"/>
    <x v="7"/>
    <x v="1"/>
    <x v="0"/>
    <x v="7"/>
    <n v="88"/>
    <n v="2.4"/>
    <n v="2.4"/>
  </r>
  <r>
    <x v="2"/>
    <d v="2023-03-18T00:00:00"/>
    <s v="Day 3"/>
    <x v="43"/>
    <x v="41"/>
    <x v="32"/>
    <x v="7"/>
    <x v="1"/>
    <x v="0"/>
    <x v="7"/>
    <n v="87"/>
    <n v="2.2999999999999998"/>
    <n v="2.2999999999999998"/>
  </r>
  <r>
    <x v="2"/>
    <d v="2023-03-18T00:00:00"/>
    <s v="Day 3"/>
    <x v="43"/>
    <x v="41"/>
    <x v="32"/>
    <x v="7"/>
    <x v="1"/>
    <x v="0"/>
    <x v="8"/>
    <n v="108"/>
    <n v="15.4"/>
    <n v="15.4"/>
  </r>
  <r>
    <x v="2"/>
    <d v="2023-03-18T00:00:00"/>
    <s v="Day 3"/>
    <x v="120"/>
    <x v="110"/>
    <x v="95"/>
    <x v="0"/>
    <x v="2"/>
    <x v="0"/>
    <x v="4"/>
    <n v="107"/>
    <n v="5.5"/>
    <n v="5.5"/>
  </r>
  <r>
    <x v="2"/>
    <d v="2023-03-18T00:00:00"/>
    <s v="Day 3"/>
    <x v="70"/>
    <x v="65"/>
    <x v="55"/>
    <x v="4"/>
    <x v="11"/>
    <x v="0"/>
    <x v="4"/>
    <n v="107"/>
    <n v="5.5"/>
    <n v="5.5"/>
  </r>
  <r>
    <x v="2"/>
    <d v="2023-03-18T00:00:00"/>
    <s v="Day 3"/>
    <x v="144"/>
    <x v="128"/>
    <x v="104"/>
    <x v="4"/>
    <x v="1"/>
    <x v="0"/>
    <x v="4"/>
    <n v="106"/>
    <n v="5.3"/>
    <n v="5.3"/>
  </r>
  <r>
    <x v="2"/>
    <d v="2023-03-18T00:00:00"/>
    <s v="Day 3"/>
    <x v="41"/>
    <x v="39"/>
    <x v="32"/>
    <x v="1"/>
    <x v="1"/>
    <x v="0"/>
    <x v="4"/>
    <n v="106"/>
    <n v="5.3"/>
    <n v="5.3"/>
  </r>
  <r>
    <x v="2"/>
    <d v="2023-03-18T00:00:00"/>
    <s v="Day 3"/>
    <x v="125"/>
    <x v="113"/>
    <x v="98"/>
    <x v="5"/>
    <x v="2"/>
    <x v="0"/>
    <x v="4"/>
    <n v="106"/>
    <n v="5.3"/>
    <n v="5.3"/>
  </r>
  <r>
    <x v="2"/>
    <d v="2023-03-18T00:00:00"/>
    <s v="Day 3"/>
    <x v="110"/>
    <x v="101"/>
    <x v="86"/>
    <x v="5"/>
    <x v="2"/>
    <x v="0"/>
    <x v="4"/>
    <n v="106"/>
    <n v="5.3"/>
    <n v="5.3"/>
  </r>
  <r>
    <x v="2"/>
    <d v="2023-03-18T00:00:00"/>
    <s v="Day 3"/>
    <x v="144"/>
    <x v="128"/>
    <x v="104"/>
    <x v="4"/>
    <x v="1"/>
    <x v="0"/>
    <x v="2"/>
    <n v="149"/>
    <n v="44.7"/>
    <n v="44.7"/>
  </r>
  <r>
    <x v="2"/>
    <d v="2023-03-18T00:00:00"/>
    <s v="Day 3"/>
    <x v="148"/>
    <x v="132"/>
    <x v="41"/>
    <x v="6"/>
    <x v="15"/>
    <x v="0"/>
    <x v="4"/>
    <n v="106"/>
    <n v="5.3"/>
    <n v="5.3"/>
  </r>
  <r>
    <x v="2"/>
    <d v="2023-03-18T00:00:00"/>
    <s v="Day 3"/>
    <x v="140"/>
    <x v="126"/>
    <x v="53"/>
    <x v="5"/>
    <x v="10"/>
    <x v="0"/>
    <x v="4"/>
    <n v="106"/>
    <n v="5.3"/>
    <n v="5.3"/>
  </r>
  <r>
    <x v="2"/>
    <d v="2023-03-18T00:00:00"/>
    <s v="Day 3"/>
    <x v="1"/>
    <x v="1"/>
    <x v="1"/>
    <x v="1"/>
    <x v="1"/>
    <x v="0"/>
    <x v="1"/>
    <n v="77"/>
    <n v="1.6"/>
    <n v="1.6"/>
  </r>
  <r>
    <x v="2"/>
    <d v="2023-03-18T00:00:00"/>
    <s v="Day 3"/>
    <x v="36"/>
    <x v="36"/>
    <x v="32"/>
    <x v="4"/>
    <x v="1"/>
    <x v="0"/>
    <x v="7"/>
    <n v="103"/>
    <n v="4.0999999999999996"/>
    <n v="4.0999999999999996"/>
  </r>
  <r>
    <x v="2"/>
    <d v="2023-03-18T00:00:00"/>
    <s v="Day 3"/>
    <x v="146"/>
    <x v="130"/>
    <x v="41"/>
    <x v="4"/>
    <x v="15"/>
    <x v="0"/>
    <x v="4"/>
    <n v="106"/>
    <n v="5.3"/>
    <n v="5.3"/>
  </r>
  <r>
    <x v="2"/>
    <d v="2023-03-18T00:00:00"/>
    <s v="Day 3"/>
    <x v="32"/>
    <x v="32"/>
    <x v="29"/>
    <x v="0"/>
    <x v="5"/>
    <x v="0"/>
    <x v="4"/>
    <n v="105"/>
    <n v="5.0999999999999996"/>
    <n v="5.0999999999999996"/>
  </r>
  <r>
    <x v="2"/>
    <d v="2023-03-18T00:00:00"/>
    <s v="Day 3"/>
    <x v="36"/>
    <x v="36"/>
    <x v="32"/>
    <x v="4"/>
    <x v="1"/>
    <x v="0"/>
    <x v="1"/>
    <n v="75"/>
    <n v="1.5"/>
    <n v="1.5"/>
  </r>
  <r>
    <x v="2"/>
    <d v="2023-03-18T00:00:00"/>
    <s v="Day 3"/>
    <x v="36"/>
    <x v="36"/>
    <x v="32"/>
    <x v="4"/>
    <x v="1"/>
    <x v="0"/>
    <x v="1"/>
    <n v="67"/>
    <n v="1.1000000000000001"/>
    <n v="1.1000000000000001"/>
  </r>
  <r>
    <x v="2"/>
    <d v="2023-03-18T00:00:00"/>
    <s v="Day 3"/>
    <x v="36"/>
    <x v="36"/>
    <x v="32"/>
    <x v="4"/>
    <x v="1"/>
    <x v="0"/>
    <x v="1"/>
    <n v="72"/>
    <n v="1.3"/>
    <n v="1.3"/>
  </r>
  <r>
    <x v="2"/>
    <d v="2023-03-18T00:00:00"/>
    <s v="Day 3"/>
    <x v="36"/>
    <x v="36"/>
    <x v="32"/>
    <x v="4"/>
    <x v="1"/>
    <x v="0"/>
    <x v="1"/>
    <n v="79"/>
    <n v="1.8"/>
    <n v="1.8"/>
  </r>
  <r>
    <x v="2"/>
    <d v="2023-03-18T00:00:00"/>
    <s v="Day 3"/>
    <x v="35"/>
    <x v="35"/>
    <x v="31"/>
    <x v="4"/>
    <x v="1"/>
    <x v="0"/>
    <x v="5"/>
    <m/>
    <s v=""/>
    <s v=""/>
  </r>
  <r>
    <x v="2"/>
    <d v="2023-03-18T00:00:00"/>
    <s v="Day 3"/>
    <x v="42"/>
    <x v="40"/>
    <x v="36"/>
    <x v="9"/>
    <x v="1"/>
    <x v="0"/>
    <x v="5"/>
    <m/>
    <s v=""/>
    <s v=""/>
  </r>
  <r>
    <x v="2"/>
    <d v="2023-03-18T00:00:00"/>
    <s v="Day 3"/>
    <x v="50"/>
    <x v="23"/>
    <x v="43"/>
    <x v="5"/>
    <x v="8"/>
    <x v="0"/>
    <x v="4"/>
    <n v="105"/>
    <n v="5.0999999999999996"/>
    <n v="5.0999999999999996"/>
  </r>
  <r>
    <x v="2"/>
    <d v="2023-03-18T00:00:00"/>
    <s v="Day 3"/>
    <x v="50"/>
    <x v="23"/>
    <x v="43"/>
    <x v="5"/>
    <x v="8"/>
    <x v="0"/>
    <x v="7"/>
    <n v="73"/>
    <n v="1.2"/>
    <n v="1.2"/>
  </r>
  <r>
    <x v="2"/>
    <d v="2023-03-18T00:00:00"/>
    <s v="Day 3"/>
    <x v="110"/>
    <x v="101"/>
    <x v="86"/>
    <x v="5"/>
    <x v="2"/>
    <x v="0"/>
    <x v="4"/>
    <n v="105"/>
    <n v="5.0999999999999996"/>
    <n v="5.0999999999999996"/>
  </r>
  <r>
    <x v="2"/>
    <d v="2023-03-18T00:00:00"/>
    <s v="Day 3"/>
    <x v="116"/>
    <x v="106"/>
    <x v="92"/>
    <x v="11"/>
    <x v="2"/>
    <x v="0"/>
    <x v="4"/>
    <n v="105"/>
    <n v="5.0999999999999996"/>
    <n v="5.0999999999999996"/>
  </r>
  <r>
    <x v="2"/>
    <d v="2023-03-18T00:00:00"/>
    <s v="Day 3"/>
    <x v="120"/>
    <x v="110"/>
    <x v="95"/>
    <x v="0"/>
    <x v="2"/>
    <x v="0"/>
    <x v="4"/>
    <n v="105"/>
    <n v="5.0999999999999996"/>
    <n v="5.0999999999999996"/>
  </r>
  <r>
    <x v="2"/>
    <d v="2023-03-18T00:00:00"/>
    <s v="Day 3"/>
    <x v="168"/>
    <x v="23"/>
    <x v="120"/>
    <x v="4"/>
    <x v="8"/>
    <x v="0"/>
    <x v="1"/>
    <n v="73"/>
    <n v="1.4"/>
    <n v="1.4"/>
  </r>
  <r>
    <x v="2"/>
    <d v="2023-03-18T00:00:00"/>
    <s v="Day 3"/>
    <x v="151"/>
    <x v="82"/>
    <x v="79"/>
    <x v="4"/>
    <x v="8"/>
    <x v="0"/>
    <x v="1"/>
    <n v="76"/>
    <n v="1.6"/>
    <n v="1.6"/>
  </r>
  <r>
    <x v="2"/>
    <d v="2023-03-18T00:00:00"/>
    <s v="Day 3"/>
    <x v="169"/>
    <x v="149"/>
    <x v="121"/>
    <x v="3"/>
    <x v="8"/>
    <x v="0"/>
    <x v="5"/>
    <m/>
    <s v=""/>
    <s v=""/>
  </r>
  <r>
    <x v="2"/>
    <d v="2023-03-18T00:00:00"/>
    <s v="Day 3"/>
    <x v="51"/>
    <x v="46"/>
    <x v="44"/>
    <x v="5"/>
    <x v="8"/>
    <x v="0"/>
    <x v="5"/>
    <m/>
    <s v=""/>
    <s v=""/>
  </r>
  <r>
    <x v="2"/>
    <d v="2023-03-18T00:00:00"/>
    <s v="Day 3"/>
    <x v="65"/>
    <x v="60"/>
    <x v="53"/>
    <x v="4"/>
    <x v="11"/>
    <x v="0"/>
    <x v="4"/>
    <n v="105"/>
    <n v="5.0999999999999996"/>
    <n v="5.0999999999999996"/>
  </r>
  <r>
    <x v="2"/>
    <d v="2023-03-18T00:00:00"/>
    <s v="Day 3"/>
    <x v="61"/>
    <x v="56"/>
    <x v="46"/>
    <x v="3"/>
    <x v="9"/>
    <x v="0"/>
    <x v="4"/>
    <n v="105"/>
    <n v="5.0999999999999996"/>
    <n v="5.0999999999999996"/>
  </r>
  <r>
    <x v="2"/>
    <d v="2023-03-18T00:00:00"/>
    <s v="Day 3"/>
    <x v="63"/>
    <x v="58"/>
    <x v="52"/>
    <x v="7"/>
    <x v="10"/>
    <x v="0"/>
    <x v="4"/>
    <n v="105"/>
    <n v="5.0999999999999996"/>
    <n v="5.0999999999999996"/>
  </r>
  <r>
    <x v="2"/>
    <d v="2023-03-18T00:00:00"/>
    <s v="Day 3"/>
    <x v="155"/>
    <x v="136"/>
    <x v="110"/>
    <x v="5"/>
    <x v="12"/>
    <x v="0"/>
    <x v="5"/>
    <m/>
    <s v=""/>
    <s v=""/>
  </r>
  <r>
    <x v="2"/>
    <d v="2023-03-18T00:00:00"/>
    <s v="Day 3"/>
    <x v="70"/>
    <x v="65"/>
    <x v="55"/>
    <x v="4"/>
    <x v="11"/>
    <x v="0"/>
    <x v="5"/>
    <m/>
    <s v=""/>
    <s v=""/>
  </r>
  <r>
    <x v="2"/>
    <d v="2023-03-18T00:00:00"/>
    <s v="Day 3"/>
    <x v="157"/>
    <x v="138"/>
    <x v="112"/>
    <x v="4"/>
    <x v="14"/>
    <x v="0"/>
    <x v="5"/>
    <m/>
    <s v=""/>
    <s v=""/>
  </r>
  <r>
    <x v="2"/>
    <d v="2023-03-18T00:00:00"/>
    <s v="Day 3"/>
    <x v="87"/>
    <x v="82"/>
    <x v="68"/>
    <x v="5"/>
    <x v="14"/>
    <x v="0"/>
    <x v="5"/>
    <m/>
    <s v=""/>
    <s v=""/>
  </r>
  <r>
    <x v="2"/>
    <d v="2023-03-18T00:00:00"/>
    <s v="Day 3"/>
    <x v="60"/>
    <x v="55"/>
    <x v="50"/>
    <x v="5"/>
    <x v="9"/>
    <x v="0"/>
    <x v="5"/>
    <m/>
    <s v=""/>
    <s v=""/>
  </r>
  <r>
    <x v="2"/>
    <d v="2023-03-18T00:00:00"/>
    <s v="Day 3"/>
    <x v="56"/>
    <x v="51"/>
    <x v="49"/>
    <x v="4"/>
    <x v="9"/>
    <x v="0"/>
    <x v="5"/>
    <m/>
    <s v=""/>
    <s v=""/>
  </r>
  <r>
    <x v="2"/>
    <d v="2023-03-18T00:00:00"/>
    <s v="Day 3"/>
    <x v="94"/>
    <x v="87"/>
    <x v="70"/>
    <x v="4"/>
    <x v="10"/>
    <x v="0"/>
    <x v="5"/>
    <m/>
    <s v=""/>
    <s v=""/>
  </r>
  <r>
    <x v="2"/>
    <d v="2023-03-18T00:00:00"/>
    <s v="Day 3"/>
    <x v="88"/>
    <x v="47"/>
    <x v="69"/>
    <x v="5"/>
    <x v="10"/>
    <x v="0"/>
    <x v="5"/>
    <m/>
    <s v=""/>
    <s v=""/>
  </r>
  <r>
    <x v="2"/>
    <d v="2023-03-18T00:00:00"/>
    <s v="Day 3"/>
    <x v="142"/>
    <x v="15"/>
    <x v="81"/>
    <x v="7"/>
    <x v="7"/>
    <x v="0"/>
    <x v="5"/>
    <m/>
    <s v=""/>
    <s v=""/>
  </r>
  <r>
    <x v="2"/>
    <d v="2023-03-18T00:00:00"/>
    <s v="Day 3"/>
    <x v="100"/>
    <x v="93"/>
    <x v="78"/>
    <x v="8"/>
    <x v="7"/>
    <x v="0"/>
    <x v="5"/>
    <m/>
    <s v=""/>
    <s v=""/>
  </r>
  <r>
    <x v="2"/>
    <d v="2023-03-18T00:00:00"/>
    <s v="Day 3"/>
    <x v="27"/>
    <x v="27"/>
    <x v="25"/>
    <x v="8"/>
    <x v="7"/>
    <x v="0"/>
    <x v="5"/>
    <m/>
    <s v=""/>
    <s v=""/>
  </r>
  <r>
    <x v="2"/>
    <d v="2023-03-18T00:00:00"/>
    <s v="Day 3"/>
    <x v="102"/>
    <x v="94"/>
    <x v="80"/>
    <x v="5"/>
    <x v="7"/>
    <x v="0"/>
    <x v="5"/>
    <m/>
    <s v=""/>
    <s v=""/>
  </r>
  <r>
    <x v="2"/>
    <d v="2023-03-18T00:00:00"/>
    <s v="Day 3"/>
    <x v="110"/>
    <x v="101"/>
    <x v="86"/>
    <x v="5"/>
    <x v="2"/>
    <x v="0"/>
    <x v="5"/>
    <m/>
    <s v=""/>
    <s v=""/>
  </r>
  <r>
    <x v="2"/>
    <d v="2023-03-18T00:00:00"/>
    <s v="Day 3"/>
    <x v="119"/>
    <x v="109"/>
    <x v="94"/>
    <x v="0"/>
    <x v="15"/>
    <x v="0"/>
    <x v="5"/>
    <m/>
    <s v=""/>
    <s v=""/>
  </r>
  <r>
    <x v="2"/>
    <d v="2023-03-18T00:00:00"/>
    <s v="Day 3"/>
    <x v="127"/>
    <x v="115"/>
    <x v="99"/>
    <x v="5"/>
    <x v="15"/>
    <x v="0"/>
    <x v="5"/>
    <m/>
    <s v=""/>
    <s v=""/>
  </r>
  <r>
    <x v="2"/>
    <d v="2023-03-18T00:00:00"/>
    <s v="Day 3"/>
    <x v="122"/>
    <x v="111"/>
    <x v="64"/>
    <x v="5"/>
    <x v="15"/>
    <x v="0"/>
    <x v="5"/>
    <m/>
    <s v=""/>
    <s v=""/>
  </r>
  <r>
    <x v="2"/>
    <d v="2023-03-18T00:00:00"/>
    <s v="Day 3"/>
    <x v="124"/>
    <x v="23"/>
    <x v="97"/>
    <x v="4"/>
    <x v="15"/>
    <x v="0"/>
    <x v="5"/>
    <m/>
    <s v=""/>
    <s v=""/>
  </r>
  <r>
    <x v="2"/>
    <d v="2023-03-18T00:00:00"/>
    <s v="Day 3"/>
    <x v="126"/>
    <x v="114"/>
    <x v="99"/>
    <x v="5"/>
    <x v="15"/>
    <x v="0"/>
    <x v="5"/>
    <m/>
    <s v=""/>
    <s v=""/>
  </r>
  <r>
    <x v="2"/>
    <d v="2023-03-18T00:00:00"/>
    <s v="Day 3"/>
    <x v="22"/>
    <x v="22"/>
    <x v="20"/>
    <x v="7"/>
    <x v="3"/>
    <x v="0"/>
    <x v="5"/>
    <m/>
    <s v=""/>
    <s v=""/>
  </r>
  <r>
    <x v="2"/>
    <d v="2023-03-18T00:00:00"/>
    <s v="Day 3"/>
    <x v="137"/>
    <x v="123"/>
    <x v="104"/>
    <x v="8"/>
    <x v="3"/>
    <x v="0"/>
    <x v="5"/>
    <m/>
    <s v=""/>
    <s v=""/>
  </r>
  <r>
    <x v="2"/>
    <d v="2023-03-18T00:00:00"/>
    <s v="Day 3"/>
    <x v="32"/>
    <x v="32"/>
    <x v="29"/>
    <x v="0"/>
    <x v="5"/>
    <x v="0"/>
    <x v="5"/>
    <m/>
    <s v=""/>
    <s v=""/>
  </r>
  <r>
    <x v="2"/>
    <d v="2023-03-18T00:00:00"/>
    <s v="Day 3"/>
    <x v="167"/>
    <x v="148"/>
    <x v="119"/>
    <x v="0"/>
    <x v="5"/>
    <x v="0"/>
    <x v="5"/>
    <m/>
    <s v=""/>
    <s v=""/>
  </r>
  <r>
    <x v="2"/>
    <d v="2023-03-18T00:00:00"/>
    <s v="Day 3"/>
    <x v="43"/>
    <x v="41"/>
    <x v="32"/>
    <x v="7"/>
    <x v="1"/>
    <x v="0"/>
    <x v="5"/>
    <m/>
    <s v=""/>
    <s v=""/>
  </r>
  <r>
    <x v="2"/>
    <d v="2023-03-18T00:00:00"/>
    <s v="Day 3"/>
    <x v="156"/>
    <x v="137"/>
    <x v="111"/>
    <x v="6"/>
    <x v="14"/>
    <x v="0"/>
    <x v="5"/>
    <m/>
    <s v=""/>
    <s v=""/>
  </r>
  <r>
    <x v="2"/>
    <d v="2023-03-18T00:00:00"/>
    <s v="Day 3"/>
    <x v="164"/>
    <x v="145"/>
    <x v="65"/>
    <x v="7"/>
    <x v="14"/>
    <x v="0"/>
    <x v="5"/>
    <m/>
    <s v=""/>
    <s v=""/>
  </r>
  <r>
    <x v="2"/>
    <d v="2023-03-18T00:00:00"/>
    <s v="Day 3"/>
    <x v="170"/>
    <x v="150"/>
    <x v="66"/>
    <x v="7"/>
    <x v="14"/>
    <x v="0"/>
    <x v="5"/>
    <m/>
    <s v=""/>
    <s v=""/>
  </r>
  <r>
    <x v="2"/>
    <d v="2023-03-18T00:00:00"/>
    <s v="Day 3"/>
    <x v="158"/>
    <x v="139"/>
    <x v="113"/>
    <x v="7"/>
    <x v="9"/>
    <x v="0"/>
    <x v="5"/>
    <m/>
    <s v=""/>
    <s v=""/>
  </r>
  <r>
    <x v="2"/>
    <d v="2023-03-18T00:00:00"/>
    <s v="Day 3"/>
    <x v="147"/>
    <x v="131"/>
    <x v="75"/>
    <x v="7"/>
    <x v="15"/>
    <x v="0"/>
    <x v="5"/>
    <m/>
    <s v=""/>
    <s v=""/>
  </r>
  <r>
    <x v="2"/>
    <d v="2023-03-18T00:00:00"/>
    <s v="Day 3"/>
    <x v="119"/>
    <x v="109"/>
    <x v="94"/>
    <x v="0"/>
    <x v="15"/>
    <x v="0"/>
    <x v="5"/>
    <m/>
    <s v=""/>
    <s v=""/>
  </r>
  <r>
    <x v="2"/>
    <d v="2023-03-18T00:00:00"/>
    <s v="Day 3"/>
    <x v="148"/>
    <x v="132"/>
    <x v="41"/>
    <x v="6"/>
    <x v="15"/>
    <x v="0"/>
    <x v="5"/>
    <m/>
    <s v=""/>
    <s v=""/>
  </r>
  <r>
    <x v="2"/>
    <d v="2023-03-18T00:00:00"/>
    <s v="Day 3"/>
    <x v="63"/>
    <x v="58"/>
    <x v="52"/>
    <x v="7"/>
    <x v="10"/>
    <x v="0"/>
    <x v="5"/>
    <m/>
    <s v=""/>
    <s v=""/>
  </r>
  <r>
    <x v="2"/>
    <d v="2023-03-18T00:00:00"/>
    <s v="Day 3"/>
    <x v="93"/>
    <x v="86"/>
    <x v="74"/>
    <x v="8"/>
    <x v="10"/>
    <x v="0"/>
    <x v="5"/>
    <m/>
    <s v=""/>
    <s v=""/>
  </r>
  <r>
    <x v="2"/>
    <d v="2023-03-18T00:00:00"/>
    <s v="Day 3"/>
    <x v="161"/>
    <x v="142"/>
    <x v="70"/>
    <x v="7"/>
    <x v="10"/>
    <x v="0"/>
    <x v="5"/>
    <m/>
    <s v=""/>
    <s v=""/>
  </r>
  <r>
    <x v="2"/>
    <d v="2023-03-18T00:00:00"/>
    <s v="Day 3"/>
    <x v="95"/>
    <x v="88"/>
    <x v="70"/>
    <x v="7"/>
    <x v="10"/>
    <x v="0"/>
    <x v="5"/>
    <m/>
    <s v=""/>
    <s v=""/>
  </r>
  <r>
    <x v="2"/>
    <d v="2023-03-18T00:00:00"/>
    <s v="Day 3"/>
    <x v="160"/>
    <x v="141"/>
    <x v="114"/>
    <x v="7"/>
    <x v="10"/>
    <x v="0"/>
    <x v="5"/>
    <m/>
    <s v=""/>
    <s v=""/>
  </r>
  <r>
    <x v="2"/>
    <d v="2023-03-18T00:00:00"/>
    <s v="Day 3"/>
    <x v="118"/>
    <x v="108"/>
    <x v="40"/>
    <x v="0"/>
    <x v="2"/>
    <x v="0"/>
    <x v="5"/>
    <m/>
    <s v=""/>
    <s v=""/>
  </r>
  <r>
    <x v="2"/>
    <d v="2023-03-18T00:00:00"/>
    <s v="Day 3"/>
    <x v="145"/>
    <x v="129"/>
    <x v="78"/>
    <x v="7"/>
    <x v="7"/>
    <x v="0"/>
    <x v="5"/>
    <m/>
    <s v=""/>
    <s v=""/>
  </r>
  <r>
    <x v="2"/>
    <d v="2023-03-18T00:00:00"/>
    <s v="Day 3"/>
    <x v="159"/>
    <x v="140"/>
    <x v="81"/>
    <x v="7"/>
    <x v="7"/>
    <x v="0"/>
    <x v="5"/>
    <m/>
    <s v=""/>
    <s v=""/>
  </r>
  <r>
    <x v="2"/>
    <d v="2023-03-18T00:00:00"/>
    <s v="Day 3"/>
    <x v="3"/>
    <x v="3"/>
    <x v="0"/>
    <x v="3"/>
    <x v="0"/>
    <x v="0"/>
    <x v="5"/>
    <m/>
    <s v=""/>
    <s v=""/>
  </r>
  <r>
    <x v="2"/>
    <d v="2023-03-18T00:00:00"/>
    <s v="Day 3"/>
    <x v="130"/>
    <x v="118"/>
    <x v="93"/>
    <x v="4"/>
    <x v="0"/>
    <x v="0"/>
    <x v="5"/>
    <m/>
    <s v=""/>
    <s v=""/>
  </r>
  <r>
    <x v="2"/>
    <d v="2023-03-18T00:00:00"/>
    <s v="Day 3"/>
    <x v="11"/>
    <x v="11"/>
    <x v="10"/>
    <x v="1"/>
    <x v="3"/>
    <x v="0"/>
    <x v="5"/>
    <m/>
    <s v=""/>
    <s v=""/>
  </r>
  <r>
    <x v="2"/>
    <d v="2023-03-18T00:00:00"/>
    <s v="Day 3"/>
    <x v="133"/>
    <x v="121"/>
    <x v="10"/>
    <x v="3"/>
    <x v="3"/>
    <x v="0"/>
    <x v="5"/>
    <m/>
    <s v=""/>
    <s v=""/>
  </r>
  <r>
    <x v="2"/>
    <d v="2023-03-18T00:00:00"/>
    <s v="Day 3"/>
    <x v="134"/>
    <x v="24"/>
    <x v="102"/>
    <x v="3"/>
    <x v="3"/>
    <x v="0"/>
    <x v="5"/>
    <m/>
    <s v=""/>
    <s v=""/>
  </r>
  <r>
    <x v="2"/>
    <d v="2023-03-18T00:00:00"/>
    <s v="Day 3"/>
    <x v="21"/>
    <x v="21"/>
    <x v="19"/>
    <x v="5"/>
    <x v="3"/>
    <x v="0"/>
    <x v="5"/>
    <m/>
    <s v=""/>
    <s v=""/>
  </r>
  <r>
    <x v="2"/>
    <d v="2023-03-18T00:00:00"/>
    <s v="Day 3"/>
    <x v="26"/>
    <x v="26"/>
    <x v="24"/>
    <x v="5"/>
    <x v="5"/>
    <x v="0"/>
    <x v="5"/>
    <m/>
    <s v=""/>
    <s v=""/>
  </r>
  <r>
    <x v="2"/>
    <d v="2023-03-18T00:00:00"/>
    <s v="Day 3"/>
    <x v="33"/>
    <x v="33"/>
    <x v="28"/>
    <x v="5"/>
    <x v="5"/>
    <x v="0"/>
    <x v="5"/>
    <m/>
    <s v=""/>
    <s v=""/>
  </r>
  <r>
    <x v="2"/>
    <d v="2023-03-18T00:00:00"/>
    <s v="Day 3"/>
    <x v="29"/>
    <x v="29"/>
    <x v="26"/>
    <x v="10"/>
    <x v="5"/>
    <x v="0"/>
    <x v="5"/>
    <m/>
    <s v=""/>
    <s v=""/>
  </r>
  <r>
    <x v="2"/>
    <d v="2023-03-18T00:00:00"/>
    <s v="Day 3"/>
    <x v="151"/>
    <x v="82"/>
    <x v="79"/>
    <x v="4"/>
    <x v="8"/>
    <x v="0"/>
    <x v="5"/>
    <m/>
    <s v=""/>
    <s v=""/>
  </r>
  <r>
    <x v="2"/>
    <d v="2023-03-18T00:00:00"/>
    <s v="Day 3"/>
    <x v="169"/>
    <x v="149"/>
    <x v="121"/>
    <x v="3"/>
    <x v="8"/>
    <x v="0"/>
    <x v="5"/>
    <m/>
    <s v=""/>
    <s v=""/>
  </r>
  <r>
    <x v="2"/>
    <d v="2023-03-18T00:00:00"/>
    <s v="Day 3"/>
    <x v="47"/>
    <x v="44"/>
    <x v="40"/>
    <x v="3"/>
    <x v="8"/>
    <x v="0"/>
    <x v="5"/>
    <m/>
    <s v=""/>
    <s v=""/>
  </r>
  <r>
    <x v="2"/>
    <d v="2023-03-18T00:00:00"/>
    <s v="Day 3"/>
    <x v="69"/>
    <x v="64"/>
    <x v="54"/>
    <x v="5"/>
    <x v="11"/>
    <x v="0"/>
    <x v="5"/>
    <m/>
    <s v=""/>
    <s v=""/>
  </r>
  <r>
    <x v="2"/>
    <d v="2023-03-18T00:00:00"/>
    <s v="Day 3"/>
    <x v="136"/>
    <x v="59"/>
    <x v="15"/>
    <x v="4"/>
    <x v="11"/>
    <x v="0"/>
    <x v="5"/>
    <m/>
    <s v=""/>
    <s v=""/>
  </r>
  <r>
    <x v="2"/>
    <d v="2023-03-18T00:00:00"/>
    <s v="Day 3"/>
    <x v="65"/>
    <x v="60"/>
    <x v="53"/>
    <x v="4"/>
    <x v="11"/>
    <x v="0"/>
    <x v="5"/>
    <m/>
    <s v=""/>
    <s v=""/>
  </r>
  <r>
    <x v="2"/>
    <d v="2023-03-18T00:00:00"/>
    <s v="Day 3"/>
    <x v="64"/>
    <x v="59"/>
    <x v="17"/>
    <x v="5"/>
    <x v="11"/>
    <x v="0"/>
    <x v="5"/>
    <m/>
    <s v=""/>
    <s v=""/>
  </r>
  <r>
    <x v="2"/>
    <d v="2023-03-18T00:00:00"/>
    <s v="Day 3"/>
    <x v="155"/>
    <x v="136"/>
    <x v="110"/>
    <x v="5"/>
    <x v="12"/>
    <x v="0"/>
    <x v="5"/>
    <m/>
    <s v=""/>
    <s v=""/>
  </r>
  <r>
    <x v="2"/>
    <d v="2023-03-18T00:00:00"/>
    <s v="Day 3"/>
    <x v="86"/>
    <x v="81"/>
    <x v="5"/>
    <x v="4"/>
    <x v="14"/>
    <x v="0"/>
    <x v="5"/>
    <m/>
    <s v=""/>
    <s v=""/>
  </r>
  <r>
    <x v="2"/>
    <d v="2023-03-18T00:00:00"/>
    <s v="Day 3"/>
    <x v="87"/>
    <x v="82"/>
    <x v="68"/>
    <x v="5"/>
    <x v="14"/>
    <x v="0"/>
    <x v="5"/>
    <m/>
    <s v=""/>
    <s v=""/>
  </r>
  <r>
    <x v="2"/>
    <d v="2023-03-18T00:00:00"/>
    <s v="Day 3"/>
    <x v="82"/>
    <x v="77"/>
    <x v="65"/>
    <x v="4"/>
    <x v="14"/>
    <x v="0"/>
    <x v="5"/>
    <m/>
    <s v=""/>
    <s v=""/>
  </r>
  <r>
    <x v="2"/>
    <d v="2023-03-18T00:00:00"/>
    <s v="Day 3"/>
    <x v="105"/>
    <x v="97"/>
    <x v="81"/>
    <x v="4"/>
    <x v="7"/>
    <x v="0"/>
    <x v="5"/>
    <m/>
    <s v=""/>
    <s v=""/>
  </r>
  <r>
    <x v="2"/>
    <d v="2023-03-18T00:00:00"/>
    <s v="Day 3"/>
    <x v="162"/>
    <x v="143"/>
    <x v="115"/>
    <x v="5"/>
    <x v="7"/>
    <x v="0"/>
    <x v="5"/>
    <m/>
    <s v=""/>
    <s v=""/>
  </r>
  <r>
    <x v="2"/>
    <d v="2023-03-18T00:00:00"/>
    <s v="Day 3"/>
    <x v="97"/>
    <x v="90"/>
    <x v="76"/>
    <x v="5"/>
    <x v="7"/>
    <x v="0"/>
    <x v="5"/>
    <m/>
    <s v=""/>
    <s v=""/>
  </r>
  <r>
    <x v="2"/>
    <d v="2023-03-18T00:00:00"/>
    <s v="Day 3"/>
    <x v="103"/>
    <x v="95"/>
    <x v="78"/>
    <x v="4"/>
    <x v="7"/>
    <x v="0"/>
    <x v="5"/>
    <m/>
    <s v=""/>
    <s v=""/>
  </r>
  <r>
    <x v="2"/>
    <d v="2023-03-18T00:00:00"/>
    <s v="Day 3"/>
    <x v="90"/>
    <x v="84"/>
    <x v="71"/>
    <x v="5"/>
    <x v="10"/>
    <x v="0"/>
    <x v="5"/>
    <m/>
    <s v=""/>
    <s v=""/>
  </r>
  <r>
    <x v="2"/>
    <d v="2023-03-18T00:00:00"/>
    <s v="Day 3"/>
    <x v="124"/>
    <x v="23"/>
    <x v="97"/>
    <x v="4"/>
    <x v="15"/>
    <x v="0"/>
    <x v="5"/>
    <m/>
    <s v=""/>
    <s v=""/>
  </r>
  <r>
    <x v="2"/>
    <d v="2023-03-18T00:00:00"/>
    <s v="Day 3"/>
    <x v="127"/>
    <x v="115"/>
    <x v="99"/>
    <x v="5"/>
    <x v="15"/>
    <x v="0"/>
    <x v="5"/>
    <m/>
    <s v=""/>
    <s v=""/>
  </r>
  <r>
    <x v="2"/>
    <d v="2023-03-18T00:00:00"/>
    <s v="Day 3"/>
    <x v="40"/>
    <x v="23"/>
    <x v="35"/>
    <x v="4"/>
    <x v="1"/>
    <x v="0"/>
    <x v="11"/>
    <n v="192"/>
    <n v="94.5"/>
    <n v="94.5"/>
  </r>
  <r>
    <x v="2"/>
    <d v="2023-03-18T00:00:00"/>
    <s v="Day 3"/>
    <x v="165"/>
    <x v="146"/>
    <x v="117"/>
    <x v="4"/>
    <x v="2"/>
    <x v="0"/>
    <x v="2"/>
    <n v="163"/>
    <n v="59.3"/>
    <n v="59.3"/>
  </r>
  <r>
    <x v="2"/>
    <d v="2023-03-18T00:00:00"/>
    <s v="Day 3"/>
    <x v="18"/>
    <x v="18"/>
    <x v="16"/>
    <x v="5"/>
    <x v="3"/>
    <x v="0"/>
    <x v="8"/>
    <n v="162"/>
    <n v="58.3"/>
    <n v="58.3"/>
  </r>
  <r>
    <x v="2"/>
    <d v="2023-03-18T00:00:00"/>
    <s v="Day 3"/>
    <x v="116"/>
    <x v="106"/>
    <x v="92"/>
    <x v="11"/>
    <x v="2"/>
    <x v="0"/>
    <x v="2"/>
    <n v="156"/>
    <n v="51.7"/>
    <n v="51.7"/>
  </r>
  <r>
    <x v="2"/>
    <d v="2023-03-18T00:00:00"/>
    <s v="Day 3"/>
    <x v="138"/>
    <x v="124"/>
    <x v="105"/>
    <x v="4"/>
    <x v="9"/>
    <x v="0"/>
    <x v="11"/>
    <n v="155"/>
    <n v="48.6"/>
    <n v="48.6"/>
  </r>
  <r>
    <x v="2"/>
    <d v="2023-03-18T00:00:00"/>
    <s v="Day 3"/>
    <x v="96"/>
    <x v="89"/>
    <x v="75"/>
    <x v="5"/>
    <x v="10"/>
    <x v="0"/>
    <x v="2"/>
    <n v="151"/>
    <n v="46.6"/>
    <n v="46.6"/>
  </r>
  <r>
    <x v="2"/>
    <d v="2023-03-18T00:00:00"/>
    <s v="Day 3"/>
    <x v="94"/>
    <x v="87"/>
    <x v="70"/>
    <x v="4"/>
    <x v="10"/>
    <x v="0"/>
    <x v="8"/>
    <n v="151"/>
    <n v="46.3"/>
    <n v="46.3"/>
  </r>
  <r>
    <x v="2"/>
    <d v="2023-03-18T00:00:00"/>
    <s v="Day 3"/>
    <x v="144"/>
    <x v="128"/>
    <x v="104"/>
    <x v="4"/>
    <x v="1"/>
    <x v="0"/>
    <x v="2"/>
    <n v="150"/>
    <n v="45.7"/>
    <n v="45.7"/>
  </r>
  <r>
    <x v="2"/>
    <d v="2023-03-18T00:00:00"/>
    <s v="Day 3"/>
    <x v="143"/>
    <x v="47"/>
    <x v="107"/>
    <x v="5"/>
    <x v="8"/>
    <x v="0"/>
    <x v="2"/>
    <n v="144"/>
    <n v="40.200000000000003"/>
    <n v="40.200000000000003"/>
  </r>
  <r>
    <x v="2"/>
    <d v="2023-03-18T00:00:00"/>
    <s v="Day 3"/>
    <x v="126"/>
    <x v="114"/>
    <x v="99"/>
    <x v="5"/>
    <x v="15"/>
    <x v="0"/>
    <x v="2"/>
    <n v="142"/>
    <n v="38.5"/>
    <n v="38.5"/>
  </r>
  <r>
    <x v="2"/>
    <d v="2023-03-18T00:00:00"/>
    <s v="Day 3"/>
    <x v="37"/>
    <x v="37"/>
    <x v="33"/>
    <x v="4"/>
    <x v="1"/>
    <x v="0"/>
    <x v="2"/>
    <n v="140"/>
    <n v="36.799999999999997"/>
    <n v="36.799999999999997"/>
  </r>
  <r>
    <x v="2"/>
    <d v="2023-03-18T00:00:00"/>
    <s v="Day 3"/>
    <x v="149"/>
    <x v="133"/>
    <x v="75"/>
    <x v="4"/>
    <x v="15"/>
    <x v="0"/>
    <x v="8"/>
    <n v="132"/>
    <n v="29.8"/>
    <n v="29.8"/>
  </r>
  <r>
    <x v="2"/>
    <d v="2023-03-18T00:00:00"/>
    <s v="Day 3"/>
    <x v="122"/>
    <x v="111"/>
    <x v="64"/>
    <x v="5"/>
    <x v="15"/>
    <x v="0"/>
    <x v="8"/>
    <n v="130"/>
    <n v="28.3"/>
    <n v="28.3"/>
  </r>
  <r>
    <x v="2"/>
    <d v="2023-03-18T00:00:00"/>
    <s v="Day 3"/>
    <x v="92"/>
    <x v="85"/>
    <x v="73"/>
    <x v="4"/>
    <x v="10"/>
    <x v="0"/>
    <x v="8"/>
    <n v="117"/>
    <n v="20.100000000000001"/>
    <n v="20.100000000000001"/>
  </r>
  <r>
    <x v="2"/>
    <d v="2023-03-18T00:00:00"/>
    <s v="Day 3"/>
    <x v="59"/>
    <x v="54"/>
    <x v="46"/>
    <x v="5"/>
    <x v="9"/>
    <x v="0"/>
    <x v="10"/>
    <n v="74"/>
    <n v="19.2"/>
    <n v="19.2"/>
  </r>
  <r>
    <x v="2"/>
    <d v="2023-03-18T00:00:00"/>
    <s v="Day 3"/>
    <x v="115"/>
    <x v="105"/>
    <x v="91"/>
    <x v="11"/>
    <x v="15"/>
    <x v="0"/>
    <x v="3"/>
    <n v="98"/>
    <n v="17.5"/>
    <n v="17.5"/>
  </r>
  <r>
    <x v="2"/>
    <d v="2023-03-18T00:00:00"/>
    <s v="Day 3"/>
    <x v="149"/>
    <x v="133"/>
    <x v="75"/>
    <x v="4"/>
    <x v="15"/>
    <x v="0"/>
    <x v="3"/>
    <n v="90"/>
    <n v="13.5"/>
    <n v="13.5"/>
  </r>
  <r>
    <x v="2"/>
    <d v="2023-03-18T00:00:00"/>
    <s v="Day 3"/>
    <x v="83"/>
    <x v="78"/>
    <x v="66"/>
    <x v="4"/>
    <x v="14"/>
    <x v="0"/>
    <x v="8"/>
    <n v="103"/>
    <n v="13.2"/>
    <n v="13.2"/>
  </r>
  <r>
    <x v="2"/>
    <d v="2023-03-18T00:00:00"/>
    <s v="Day 3"/>
    <x v="128"/>
    <x v="116"/>
    <x v="97"/>
    <x v="5"/>
    <x v="15"/>
    <x v="0"/>
    <x v="3"/>
    <n v="84"/>
    <n v="10.9"/>
    <n v="10.9"/>
  </r>
  <r>
    <x v="2"/>
    <d v="2023-03-18T00:00:00"/>
    <s v="Day 3"/>
    <x v="113"/>
    <x v="103"/>
    <x v="89"/>
    <x v="11"/>
    <x v="2"/>
    <x v="0"/>
    <x v="3"/>
    <n v="82"/>
    <n v="10.1"/>
    <n v="10.1"/>
  </r>
  <r>
    <x v="2"/>
    <d v="2023-03-18T00:00:00"/>
    <s v="Day 3"/>
    <x v="120"/>
    <x v="110"/>
    <x v="95"/>
    <x v="0"/>
    <x v="2"/>
    <x v="1"/>
    <x v="5"/>
    <n v="95"/>
    <n v="9"/>
    <n v="9"/>
  </r>
  <r>
    <x v="2"/>
    <d v="2023-03-18T00:00:00"/>
    <s v="Day 3"/>
    <x v="163"/>
    <x v="144"/>
    <x v="116"/>
    <x v="5"/>
    <x v="7"/>
    <x v="0"/>
    <x v="3"/>
    <n v="77"/>
    <n v="8.4"/>
    <n v="8.4"/>
  </r>
  <r>
    <x v="2"/>
    <d v="2023-03-18T00:00:00"/>
    <s v="Day 3"/>
    <x v="157"/>
    <x v="138"/>
    <x v="112"/>
    <x v="4"/>
    <x v="14"/>
    <x v="0"/>
    <x v="3"/>
    <n v="77"/>
    <n v="8.4"/>
    <n v="8.4"/>
  </r>
  <r>
    <x v="2"/>
    <d v="2023-03-18T00:00:00"/>
    <s v="Day 3"/>
    <x v="166"/>
    <x v="147"/>
    <x v="118"/>
    <x v="6"/>
    <x v="2"/>
    <x v="1"/>
    <x v="5"/>
    <n v="88"/>
    <n v="7.2"/>
    <n v="7.2"/>
  </r>
  <r>
    <x v="2"/>
    <d v="2023-03-18T00:00:00"/>
    <s v="Day 3"/>
    <x v="100"/>
    <x v="93"/>
    <x v="78"/>
    <x v="8"/>
    <x v="7"/>
    <x v="0"/>
    <x v="3"/>
    <n v="73"/>
    <n v="7.1"/>
    <n v="7.1"/>
  </r>
  <r>
    <x v="2"/>
    <d v="2023-03-18T00:00:00"/>
    <s v="Day 3"/>
    <x v="51"/>
    <x v="46"/>
    <x v="44"/>
    <x v="5"/>
    <x v="8"/>
    <x v="0"/>
    <x v="3"/>
    <n v="72"/>
    <n v="6.8"/>
    <n v="6.8"/>
  </r>
  <r>
    <x v="2"/>
    <d v="2023-03-18T00:00:00"/>
    <s v="Day 3"/>
    <x v="74"/>
    <x v="69"/>
    <x v="59"/>
    <x v="5"/>
    <x v="12"/>
    <x v="0"/>
    <x v="7"/>
    <n v="116"/>
    <n v="6.2"/>
    <n v="6.2"/>
  </r>
  <r>
    <x v="2"/>
    <d v="2023-03-18T00:00:00"/>
    <s v="Day 3"/>
    <x v="158"/>
    <x v="139"/>
    <x v="113"/>
    <x v="7"/>
    <x v="9"/>
    <x v="0"/>
    <x v="7"/>
    <n v="116"/>
    <n v="6.2"/>
    <n v="6.2"/>
  </r>
  <r>
    <x v="3"/>
    <d v="2024-03-21T00:00:00"/>
    <s v="Day 1"/>
    <x v="0"/>
    <x v="0"/>
    <x v="0"/>
    <x v="0"/>
    <x v="0"/>
    <x v="0"/>
    <x v="4"/>
    <n v="104"/>
    <n v="5"/>
    <n v="5"/>
  </r>
  <r>
    <x v="3"/>
    <d v="2024-03-21T00:00:00"/>
    <s v="Day 1"/>
    <x v="0"/>
    <x v="0"/>
    <x v="0"/>
    <x v="0"/>
    <x v="0"/>
    <x v="0"/>
    <x v="4"/>
    <n v="83"/>
    <n v="2.2999999999999998"/>
    <n v="2.2999999999999998"/>
  </r>
  <r>
    <x v="3"/>
    <d v="2024-03-21T00:00:00"/>
    <s v="Day 1"/>
    <x v="129"/>
    <x v="117"/>
    <x v="100"/>
    <x v="7"/>
    <x v="0"/>
    <x v="0"/>
    <x v="4"/>
    <n v="110"/>
    <n v="6"/>
    <n v="6"/>
  </r>
  <r>
    <x v="3"/>
    <d v="2024-03-21T00:00:00"/>
    <s v="Day 1"/>
    <x v="129"/>
    <x v="117"/>
    <x v="100"/>
    <x v="7"/>
    <x v="0"/>
    <x v="0"/>
    <x v="4"/>
    <n v="87"/>
    <n v="2.7"/>
    <n v="2.7"/>
  </r>
  <r>
    <x v="3"/>
    <d v="2024-03-21T00:00:00"/>
    <s v="Day 1"/>
    <x v="129"/>
    <x v="117"/>
    <x v="100"/>
    <x v="7"/>
    <x v="0"/>
    <x v="0"/>
    <x v="7"/>
    <n v="95"/>
    <n v="3.1"/>
    <n v="3.1"/>
  </r>
  <r>
    <x v="3"/>
    <d v="2024-03-21T00:00:00"/>
    <s v="Day 1"/>
    <x v="130"/>
    <x v="118"/>
    <x v="93"/>
    <x v="4"/>
    <x v="0"/>
    <x v="0"/>
    <x v="7"/>
    <n v="74"/>
    <n v="1.3"/>
    <n v="1.3"/>
  </r>
  <r>
    <x v="3"/>
    <d v="2024-03-21T00:00:00"/>
    <s v="Day 1"/>
    <x v="130"/>
    <x v="118"/>
    <x v="93"/>
    <x v="4"/>
    <x v="0"/>
    <x v="0"/>
    <x v="7"/>
    <n v="68"/>
    <n v="1"/>
    <n v="1"/>
  </r>
  <r>
    <x v="3"/>
    <d v="2024-03-21T00:00:00"/>
    <s v="Day 1"/>
    <x v="130"/>
    <x v="118"/>
    <x v="93"/>
    <x v="4"/>
    <x v="0"/>
    <x v="0"/>
    <x v="7"/>
    <n v="118"/>
    <n v="6.6"/>
    <n v="6.6"/>
  </r>
  <r>
    <x v="3"/>
    <d v="2024-03-21T00:00:00"/>
    <s v="Day 1"/>
    <x v="130"/>
    <x v="118"/>
    <x v="93"/>
    <x v="4"/>
    <x v="0"/>
    <x v="0"/>
    <x v="7"/>
    <n v="87"/>
    <n v="2.2999999999999998"/>
    <n v="2.2999999999999998"/>
  </r>
  <r>
    <x v="3"/>
    <d v="2024-03-21T00:00:00"/>
    <s v="Day 1"/>
    <x v="130"/>
    <x v="118"/>
    <x v="93"/>
    <x v="4"/>
    <x v="0"/>
    <x v="0"/>
    <x v="4"/>
    <n v="77"/>
    <n v="1.8"/>
    <n v="1.8"/>
  </r>
  <r>
    <x v="3"/>
    <d v="2024-03-21T00:00:00"/>
    <s v="Day 1"/>
    <x v="131"/>
    <x v="119"/>
    <x v="101"/>
    <x v="4"/>
    <x v="0"/>
    <x v="0"/>
    <x v="1"/>
    <n v="75"/>
    <n v="1.5"/>
    <n v="1.5"/>
  </r>
  <r>
    <x v="3"/>
    <d v="2024-03-21T00:00:00"/>
    <s v="Day 1"/>
    <x v="3"/>
    <x v="3"/>
    <x v="0"/>
    <x v="3"/>
    <x v="0"/>
    <x v="0"/>
    <x v="5"/>
    <m/>
    <s v=""/>
    <s v=""/>
  </r>
  <r>
    <x v="3"/>
    <d v="2024-03-21T00:00:00"/>
    <s v="Day 1"/>
    <x v="21"/>
    <x v="21"/>
    <x v="19"/>
    <x v="5"/>
    <x v="3"/>
    <x v="0"/>
    <x v="4"/>
    <n v="90"/>
    <n v="3"/>
    <n v="3"/>
  </r>
  <r>
    <x v="3"/>
    <d v="2024-03-21T00:00:00"/>
    <s v="Day 1"/>
    <x v="132"/>
    <x v="120"/>
    <x v="35"/>
    <x v="5"/>
    <x v="3"/>
    <x v="0"/>
    <x v="4"/>
    <n v="138"/>
    <n v="13.1"/>
    <n v="13.1"/>
  </r>
  <r>
    <x v="3"/>
    <d v="2024-03-21T00:00:00"/>
    <s v="Day 1"/>
    <x v="132"/>
    <x v="120"/>
    <x v="35"/>
    <x v="5"/>
    <x v="3"/>
    <x v="0"/>
    <x v="4"/>
    <n v="118"/>
    <n v="7.6"/>
    <n v="7.6"/>
  </r>
  <r>
    <x v="3"/>
    <d v="2024-03-21T00:00:00"/>
    <s v="Day 1"/>
    <x v="132"/>
    <x v="120"/>
    <x v="35"/>
    <x v="5"/>
    <x v="3"/>
    <x v="0"/>
    <x v="4"/>
    <n v="74"/>
    <n v="1.5"/>
    <n v="1.5"/>
  </r>
  <r>
    <x v="3"/>
    <d v="2024-03-21T00:00:00"/>
    <s v="Day 1"/>
    <x v="132"/>
    <x v="120"/>
    <x v="35"/>
    <x v="5"/>
    <x v="3"/>
    <x v="0"/>
    <x v="7"/>
    <n v="110"/>
    <n v="5.2"/>
    <n v="5.2"/>
  </r>
  <r>
    <x v="3"/>
    <d v="2024-03-21T00:00:00"/>
    <s v="Day 1"/>
    <x v="132"/>
    <x v="120"/>
    <x v="35"/>
    <x v="5"/>
    <x v="3"/>
    <x v="0"/>
    <x v="7"/>
    <n v="104"/>
    <n v="4.2"/>
    <n v="4.2"/>
  </r>
  <r>
    <x v="3"/>
    <d v="2024-03-21T00:00:00"/>
    <s v="Day 1"/>
    <x v="132"/>
    <x v="120"/>
    <x v="35"/>
    <x v="5"/>
    <x v="3"/>
    <x v="0"/>
    <x v="7"/>
    <n v="76"/>
    <n v="1.4"/>
    <n v="1.4"/>
  </r>
  <r>
    <x v="3"/>
    <d v="2024-03-21T00:00:00"/>
    <s v="Day 1"/>
    <x v="132"/>
    <x v="120"/>
    <x v="35"/>
    <x v="5"/>
    <x v="3"/>
    <x v="0"/>
    <x v="7"/>
    <n v="106"/>
    <n v="4.5"/>
    <n v="4.5"/>
  </r>
  <r>
    <x v="3"/>
    <d v="2024-03-21T00:00:00"/>
    <s v="Day 1"/>
    <x v="133"/>
    <x v="121"/>
    <x v="10"/>
    <x v="3"/>
    <x v="3"/>
    <x v="0"/>
    <x v="7"/>
    <n v="105"/>
    <n v="4.4000000000000004"/>
    <n v="4.4000000000000004"/>
  </r>
  <r>
    <x v="3"/>
    <d v="2024-03-21T00:00:00"/>
    <s v="Day 1"/>
    <x v="133"/>
    <x v="121"/>
    <x v="10"/>
    <x v="3"/>
    <x v="3"/>
    <x v="0"/>
    <x v="7"/>
    <n v="109"/>
    <n v="5"/>
    <n v="5"/>
  </r>
  <r>
    <x v="3"/>
    <d v="2024-03-21T00:00:00"/>
    <s v="Day 1"/>
    <x v="133"/>
    <x v="121"/>
    <x v="10"/>
    <x v="3"/>
    <x v="3"/>
    <x v="0"/>
    <x v="7"/>
    <n v="112"/>
    <n v="5.5"/>
    <n v="5.5"/>
  </r>
  <r>
    <x v="3"/>
    <d v="2024-03-21T00:00:00"/>
    <s v="Day 1"/>
    <x v="133"/>
    <x v="121"/>
    <x v="10"/>
    <x v="3"/>
    <x v="3"/>
    <x v="0"/>
    <x v="4"/>
    <n v="82"/>
    <n v="2.2000000000000002"/>
    <n v="2.2000000000000002"/>
  </r>
  <r>
    <x v="3"/>
    <d v="2024-03-21T00:00:00"/>
    <s v="Day 1"/>
    <x v="134"/>
    <x v="24"/>
    <x v="102"/>
    <x v="3"/>
    <x v="3"/>
    <x v="0"/>
    <x v="7"/>
    <n v="94"/>
    <n v="3"/>
    <n v="3"/>
  </r>
  <r>
    <x v="3"/>
    <d v="2024-03-21T00:00:00"/>
    <s v="Day 1"/>
    <x v="134"/>
    <x v="24"/>
    <x v="102"/>
    <x v="3"/>
    <x v="3"/>
    <x v="0"/>
    <x v="7"/>
    <n v="105"/>
    <n v="4.4000000000000004"/>
    <n v="4.4000000000000004"/>
  </r>
  <r>
    <x v="3"/>
    <d v="2024-03-21T00:00:00"/>
    <s v="Day 1"/>
    <x v="18"/>
    <x v="18"/>
    <x v="16"/>
    <x v="5"/>
    <x v="3"/>
    <x v="0"/>
    <x v="7"/>
    <n v="89"/>
    <n v="2.5"/>
    <n v="2.5"/>
  </r>
  <r>
    <x v="3"/>
    <d v="2024-03-21T00:00:00"/>
    <s v="Day 1"/>
    <x v="18"/>
    <x v="18"/>
    <x v="16"/>
    <x v="5"/>
    <x v="3"/>
    <x v="0"/>
    <x v="7"/>
    <n v="83"/>
    <n v="1.9"/>
    <n v="1.9"/>
  </r>
  <r>
    <x v="3"/>
    <d v="2024-03-21T00:00:00"/>
    <s v="Day 1"/>
    <x v="15"/>
    <x v="15"/>
    <x v="13"/>
    <x v="7"/>
    <x v="3"/>
    <x v="0"/>
    <x v="2"/>
    <n v="158"/>
    <n v="53.8"/>
    <n v="53.8"/>
  </r>
  <r>
    <x v="3"/>
    <d v="2024-03-21T00:00:00"/>
    <s v="Day 1"/>
    <x v="15"/>
    <x v="15"/>
    <x v="13"/>
    <x v="7"/>
    <x v="3"/>
    <x v="0"/>
    <x v="4"/>
    <n v="108"/>
    <n v="5.6"/>
    <n v="5.6"/>
  </r>
  <r>
    <x v="3"/>
    <d v="2024-03-21T00:00:00"/>
    <s v="Day 1"/>
    <x v="15"/>
    <x v="15"/>
    <x v="13"/>
    <x v="7"/>
    <x v="3"/>
    <x v="0"/>
    <x v="4"/>
    <n v="97"/>
    <n v="3.9"/>
    <n v="3.9"/>
  </r>
  <r>
    <x v="3"/>
    <d v="2024-03-21T00:00:00"/>
    <s v="Day 1"/>
    <x v="137"/>
    <x v="123"/>
    <x v="104"/>
    <x v="8"/>
    <x v="3"/>
    <x v="0"/>
    <x v="4"/>
    <n v="121"/>
    <n v="8.3000000000000007"/>
    <n v="8.3000000000000007"/>
  </r>
  <r>
    <x v="3"/>
    <d v="2024-03-21T00:00:00"/>
    <s v="Day 1"/>
    <x v="137"/>
    <x v="123"/>
    <x v="104"/>
    <x v="8"/>
    <x v="3"/>
    <x v="0"/>
    <x v="4"/>
    <n v="104"/>
    <n v="5"/>
    <n v="5"/>
  </r>
  <r>
    <x v="3"/>
    <d v="2024-03-21T00:00:00"/>
    <s v="Day 1"/>
    <x v="137"/>
    <x v="123"/>
    <x v="104"/>
    <x v="8"/>
    <x v="3"/>
    <x v="0"/>
    <x v="7"/>
    <n v="70"/>
    <n v="1.1000000000000001"/>
    <n v="1.1000000000000001"/>
  </r>
  <r>
    <x v="3"/>
    <d v="2024-03-21T00:00:00"/>
    <s v="Day 1"/>
    <x v="137"/>
    <x v="123"/>
    <x v="104"/>
    <x v="8"/>
    <x v="3"/>
    <x v="0"/>
    <x v="12"/>
    <n v="120"/>
    <n v="15.7"/>
    <n v="15.7"/>
  </r>
  <r>
    <x v="3"/>
    <d v="2024-03-21T00:00:00"/>
    <s v="Day 1"/>
    <x v="13"/>
    <x v="13"/>
    <x v="10"/>
    <x v="0"/>
    <x v="3"/>
    <x v="1"/>
    <x v="5"/>
    <n v="54"/>
    <n v="1.6"/>
    <n v="1.6"/>
  </r>
  <r>
    <x v="3"/>
    <d v="2024-03-21T00:00:00"/>
    <s v="Day 1"/>
    <x v="13"/>
    <x v="13"/>
    <x v="10"/>
    <x v="0"/>
    <x v="3"/>
    <x v="0"/>
    <x v="4"/>
    <n v="115"/>
    <n v="7"/>
    <n v="7"/>
  </r>
  <r>
    <x v="3"/>
    <d v="2024-03-21T00:00:00"/>
    <s v="Day 1"/>
    <x v="11"/>
    <x v="11"/>
    <x v="10"/>
    <x v="1"/>
    <x v="3"/>
    <x v="0"/>
    <x v="6"/>
    <n v="74"/>
    <n v="3.2"/>
    <n v="3.2"/>
  </r>
  <r>
    <x v="3"/>
    <d v="2024-03-21T00:00:00"/>
    <s v="Day 1"/>
    <x v="11"/>
    <x v="11"/>
    <x v="10"/>
    <x v="1"/>
    <x v="3"/>
    <x v="0"/>
    <x v="7"/>
    <n v="71"/>
    <n v="1.1000000000000001"/>
    <n v="1.1000000000000001"/>
  </r>
  <r>
    <x v="3"/>
    <d v="2024-03-21T00:00:00"/>
    <s v="Day 1"/>
    <x v="22"/>
    <x v="22"/>
    <x v="20"/>
    <x v="7"/>
    <x v="3"/>
    <x v="0"/>
    <x v="5"/>
    <m/>
    <s v=""/>
    <s v=""/>
  </r>
  <r>
    <x v="3"/>
    <d v="2024-03-21T00:00:00"/>
    <s v="Day 1"/>
    <x v="32"/>
    <x v="32"/>
    <x v="29"/>
    <x v="0"/>
    <x v="5"/>
    <x v="0"/>
    <x v="4"/>
    <n v="105"/>
    <n v="5.0999999999999996"/>
    <n v="5.0999999999999996"/>
  </r>
  <r>
    <x v="3"/>
    <d v="2024-03-21T00:00:00"/>
    <s v="Day 1"/>
    <x v="32"/>
    <x v="32"/>
    <x v="29"/>
    <x v="0"/>
    <x v="5"/>
    <x v="0"/>
    <x v="4"/>
    <n v="100"/>
    <n v="4.3"/>
    <n v="4.3"/>
  </r>
  <r>
    <x v="3"/>
    <d v="2024-03-21T00:00:00"/>
    <s v="Day 1"/>
    <x v="32"/>
    <x v="32"/>
    <x v="29"/>
    <x v="0"/>
    <x v="5"/>
    <x v="0"/>
    <x v="4"/>
    <n v="119"/>
    <n v="7.9"/>
    <n v="7.9"/>
  </r>
  <r>
    <x v="3"/>
    <d v="2024-03-21T00:00:00"/>
    <s v="Day 1"/>
    <x v="32"/>
    <x v="32"/>
    <x v="29"/>
    <x v="0"/>
    <x v="5"/>
    <x v="0"/>
    <x v="4"/>
    <n v="104"/>
    <n v="5"/>
    <n v="5"/>
  </r>
  <r>
    <x v="3"/>
    <d v="2024-03-21T00:00:00"/>
    <s v="Day 1"/>
    <x v="167"/>
    <x v="148"/>
    <x v="119"/>
    <x v="0"/>
    <x v="5"/>
    <x v="0"/>
    <x v="4"/>
    <n v="84"/>
    <n v="2.4"/>
    <n v="2.4"/>
  </r>
  <r>
    <x v="3"/>
    <d v="2024-03-21T00:00:00"/>
    <s v="Day 1"/>
    <x v="26"/>
    <x v="26"/>
    <x v="24"/>
    <x v="5"/>
    <x v="5"/>
    <x v="0"/>
    <x v="4"/>
    <n v="67"/>
    <n v="1.1000000000000001"/>
    <n v="1.1000000000000001"/>
  </r>
  <r>
    <x v="3"/>
    <d v="2024-03-21T00:00:00"/>
    <s v="Day 1"/>
    <x v="26"/>
    <x v="26"/>
    <x v="24"/>
    <x v="5"/>
    <x v="5"/>
    <x v="0"/>
    <x v="4"/>
    <n v="82"/>
    <n v="2.2000000000000002"/>
    <n v="2.2000000000000002"/>
  </r>
  <r>
    <x v="3"/>
    <d v="2024-03-21T00:00:00"/>
    <s v="Day 1"/>
    <x v="26"/>
    <x v="26"/>
    <x v="24"/>
    <x v="5"/>
    <x v="5"/>
    <x v="0"/>
    <x v="4"/>
    <n v="71"/>
    <n v="1.3"/>
    <n v="1.3"/>
  </r>
  <r>
    <x v="3"/>
    <d v="2024-03-21T00:00:00"/>
    <s v="Day 1"/>
    <x v="26"/>
    <x v="26"/>
    <x v="24"/>
    <x v="5"/>
    <x v="5"/>
    <x v="0"/>
    <x v="7"/>
    <n v="105"/>
    <n v="4.4000000000000004"/>
    <n v="4.4000000000000004"/>
  </r>
  <r>
    <x v="3"/>
    <d v="2024-03-21T00:00:00"/>
    <s v="Day 1"/>
    <x v="26"/>
    <x v="26"/>
    <x v="24"/>
    <x v="5"/>
    <x v="5"/>
    <x v="0"/>
    <x v="7"/>
    <n v="86"/>
    <n v="2.2000000000000002"/>
    <n v="2.2000000000000002"/>
  </r>
  <r>
    <x v="3"/>
    <d v="2024-03-21T00:00:00"/>
    <s v="Day 1"/>
    <x v="26"/>
    <x v="26"/>
    <x v="24"/>
    <x v="5"/>
    <x v="5"/>
    <x v="0"/>
    <x v="7"/>
    <n v="97"/>
    <n v="3.3"/>
    <n v="3.3"/>
  </r>
  <r>
    <x v="3"/>
    <d v="2024-03-21T00:00:00"/>
    <s v="Day 1"/>
    <x v="26"/>
    <x v="26"/>
    <x v="24"/>
    <x v="5"/>
    <x v="5"/>
    <x v="0"/>
    <x v="7"/>
    <n v="81"/>
    <n v="1.8"/>
    <n v="1.8"/>
  </r>
  <r>
    <x v="3"/>
    <d v="2024-03-21T00:00:00"/>
    <s v="Day 1"/>
    <x v="26"/>
    <x v="26"/>
    <x v="24"/>
    <x v="5"/>
    <x v="5"/>
    <x v="0"/>
    <x v="7"/>
    <n v="88"/>
    <n v="2.4"/>
    <n v="2.4"/>
  </r>
  <r>
    <x v="3"/>
    <d v="2024-03-21T00:00:00"/>
    <s v="Day 1"/>
    <x v="31"/>
    <x v="31"/>
    <x v="28"/>
    <x v="3"/>
    <x v="5"/>
    <x v="0"/>
    <x v="7"/>
    <n v="98"/>
    <n v="3.4"/>
    <n v="3.4"/>
  </r>
  <r>
    <x v="3"/>
    <d v="2024-03-21T00:00:00"/>
    <s v="Day 1"/>
    <x v="31"/>
    <x v="31"/>
    <x v="28"/>
    <x v="3"/>
    <x v="5"/>
    <x v="0"/>
    <x v="7"/>
    <n v="82"/>
    <n v="1.9"/>
    <n v="1.9"/>
  </r>
  <r>
    <x v="3"/>
    <d v="2024-03-21T00:00:00"/>
    <s v="Day 1"/>
    <x v="31"/>
    <x v="31"/>
    <x v="28"/>
    <x v="3"/>
    <x v="5"/>
    <x v="0"/>
    <x v="7"/>
    <n v="73"/>
    <n v="1.2"/>
    <n v="1.2"/>
  </r>
  <r>
    <x v="3"/>
    <d v="2024-03-21T00:00:00"/>
    <s v="Day 1"/>
    <x v="31"/>
    <x v="31"/>
    <x v="28"/>
    <x v="3"/>
    <x v="5"/>
    <x v="0"/>
    <x v="7"/>
    <n v="77"/>
    <n v="1.5"/>
    <n v="1.5"/>
  </r>
  <r>
    <x v="3"/>
    <d v="2024-03-21T00:00:00"/>
    <s v="Day 1"/>
    <x v="31"/>
    <x v="31"/>
    <x v="28"/>
    <x v="3"/>
    <x v="5"/>
    <x v="0"/>
    <x v="4"/>
    <n v="110"/>
    <n v="6"/>
    <n v="6"/>
  </r>
  <r>
    <x v="3"/>
    <d v="2024-03-21T00:00:00"/>
    <s v="Day 1"/>
    <x v="29"/>
    <x v="29"/>
    <x v="26"/>
    <x v="10"/>
    <x v="5"/>
    <x v="0"/>
    <x v="4"/>
    <n v="108"/>
    <n v="5.6"/>
    <n v="5.6"/>
  </r>
  <r>
    <x v="3"/>
    <d v="2024-03-21T00:00:00"/>
    <s v="Day 1"/>
    <x v="29"/>
    <x v="29"/>
    <x v="26"/>
    <x v="10"/>
    <x v="5"/>
    <x v="0"/>
    <x v="4"/>
    <n v="73"/>
    <n v="1.4"/>
    <n v="1.4"/>
  </r>
  <r>
    <x v="3"/>
    <d v="2024-03-21T00:00:00"/>
    <s v="Day 1"/>
    <x v="29"/>
    <x v="29"/>
    <x v="26"/>
    <x v="10"/>
    <x v="5"/>
    <x v="0"/>
    <x v="1"/>
    <n v="80"/>
    <n v="1.8"/>
    <n v="1.8"/>
  </r>
  <r>
    <x v="3"/>
    <d v="2024-03-21T00:00:00"/>
    <s v="Day 1"/>
    <x v="29"/>
    <x v="29"/>
    <x v="26"/>
    <x v="10"/>
    <x v="5"/>
    <x v="0"/>
    <x v="1"/>
    <n v="79"/>
    <n v="1.8"/>
    <n v="1.8"/>
  </r>
  <r>
    <x v="3"/>
    <d v="2024-03-21T00:00:00"/>
    <s v="Day 1"/>
    <x v="29"/>
    <x v="29"/>
    <x v="26"/>
    <x v="10"/>
    <x v="5"/>
    <x v="0"/>
    <x v="1"/>
    <n v="94"/>
    <n v="3.1"/>
    <n v="3.1"/>
  </r>
  <r>
    <x v="3"/>
    <d v="2024-03-21T00:00:00"/>
    <s v="Day 1"/>
    <x v="29"/>
    <x v="29"/>
    <x v="26"/>
    <x v="10"/>
    <x v="5"/>
    <x v="0"/>
    <x v="7"/>
    <n v="102"/>
    <n v="4"/>
    <n v="4"/>
  </r>
  <r>
    <x v="3"/>
    <d v="2024-03-21T00:00:00"/>
    <s v="Day 1"/>
    <x v="29"/>
    <x v="29"/>
    <x v="26"/>
    <x v="10"/>
    <x v="5"/>
    <x v="0"/>
    <x v="7"/>
    <n v="99"/>
    <n v="3.6"/>
    <n v="3.6"/>
  </r>
  <r>
    <x v="3"/>
    <d v="2024-03-21T00:00:00"/>
    <s v="Day 1"/>
    <x v="29"/>
    <x v="29"/>
    <x v="26"/>
    <x v="10"/>
    <x v="5"/>
    <x v="0"/>
    <x v="7"/>
    <n v="87"/>
    <n v="2.2999999999999998"/>
    <n v="2.2999999999999998"/>
  </r>
  <r>
    <x v="3"/>
    <d v="2024-03-21T00:00:00"/>
    <s v="Day 1"/>
    <x v="29"/>
    <x v="29"/>
    <x v="26"/>
    <x v="10"/>
    <x v="5"/>
    <x v="0"/>
    <x v="7"/>
    <n v="113"/>
    <n v="5.7"/>
    <n v="5.7"/>
  </r>
  <r>
    <x v="3"/>
    <d v="2024-03-21T00:00:00"/>
    <s v="Day 1"/>
    <x v="33"/>
    <x v="33"/>
    <x v="28"/>
    <x v="5"/>
    <x v="5"/>
    <x v="0"/>
    <x v="7"/>
    <n v="77"/>
    <n v="1.5"/>
    <n v="1.5"/>
  </r>
  <r>
    <x v="3"/>
    <d v="2024-03-21T00:00:00"/>
    <s v="Day 1"/>
    <x v="33"/>
    <x v="33"/>
    <x v="28"/>
    <x v="5"/>
    <x v="5"/>
    <x v="0"/>
    <x v="7"/>
    <n v="98"/>
    <n v="3.4"/>
    <n v="3.4"/>
  </r>
  <r>
    <x v="3"/>
    <d v="2024-03-21T00:00:00"/>
    <s v="Day 1"/>
    <x v="33"/>
    <x v="33"/>
    <x v="28"/>
    <x v="5"/>
    <x v="5"/>
    <x v="0"/>
    <x v="7"/>
    <n v="84"/>
    <n v="2"/>
    <n v="2"/>
  </r>
  <r>
    <x v="3"/>
    <d v="2024-03-21T00:00:00"/>
    <s v="Day 1"/>
    <x v="33"/>
    <x v="33"/>
    <x v="28"/>
    <x v="5"/>
    <x v="5"/>
    <x v="0"/>
    <x v="7"/>
    <n v="97"/>
    <n v="3.3"/>
    <n v="3.3"/>
  </r>
  <r>
    <x v="3"/>
    <d v="2024-03-21T00:00:00"/>
    <s v="Day 1"/>
    <x v="33"/>
    <x v="33"/>
    <x v="28"/>
    <x v="5"/>
    <x v="5"/>
    <x v="0"/>
    <x v="4"/>
    <n v="145"/>
    <n v="15.5"/>
    <n v="15.5"/>
  </r>
  <r>
    <x v="3"/>
    <d v="2024-03-21T00:00:00"/>
    <s v="Day 1"/>
    <x v="141"/>
    <x v="127"/>
    <x v="106"/>
    <x v="5"/>
    <x v="5"/>
    <x v="0"/>
    <x v="4"/>
    <n v="83"/>
    <n v="2.2999999999999998"/>
    <n v="2.2999999999999998"/>
  </r>
  <r>
    <x v="3"/>
    <d v="2024-03-21T00:00:00"/>
    <s v="Day 1"/>
    <x v="141"/>
    <x v="127"/>
    <x v="106"/>
    <x v="5"/>
    <x v="5"/>
    <x v="0"/>
    <x v="1"/>
    <n v="83"/>
    <n v="2.1"/>
    <n v="2.1"/>
  </r>
  <r>
    <x v="3"/>
    <d v="2024-03-21T00:00:00"/>
    <s v="Day 1"/>
    <x v="141"/>
    <x v="127"/>
    <x v="106"/>
    <x v="5"/>
    <x v="5"/>
    <x v="0"/>
    <x v="7"/>
    <n v="79"/>
    <n v="1.6"/>
    <n v="1.6"/>
  </r>
  <r>
    <x v="3"/>
    <d v="2024-03-21T00:00:00"/>
    <s v="Day 1"/>
    <x v="141"/>
    <x v="127"/>
    <x v="106"/>
    <x v="5"/>
    <x v="5"/>
    <x v="0"/>
    <x v="7"/>
    <n v="86"/>
    <n v="2.2000000000000002"/>
    <n v="2.2000000000000002"/>
  </r>
  <r>
    <x v="3"/>
    <d v="2024-03-21T00:00:00"/>
    <s v="Day 1"/>
    <x v="24"/>
    <x v="24"/>
    <x v="22"/>
    <x v="4"/>
    <x v="5"/>
    <x v="0"/>
    <x v="4"/>
    <n v="104"/>
    <n v="5"/>
    <n v="5"/>
  </r>
  <r>
    <x v="3"/>
    <d v="2024-03-21T00:00:00"/>
    <s v="Day 1"/>
    <x v="24"/>
    <x v="24"/>
    <x v="22"/>
    <x v="4"/>
    <x v="5"/>
    <x v="0"/>
    <x v="7"/>
    <n v="89"/>
    <n v="2.5"/>
    <n v="2.5"/>
  </r>
  <r>
    <x v="3"/>
    <d v="2024-03-21T00:00:00"/>
    <s v="Day 1"/>
    <x v="23"/>
    <x v="23"/>
    <x v="21"/>
    <x v="3"/>
    <x v="5"/>
    <x v="0"/>
    <x v="4"/>
    <n v="76"/>
    <n v="1.7"/>
    <n v="1.7"/>
  </r>
  <r>
    <x v="3"/>
    <d v="2024-03-21T00:00:00"/>
    <s v="Day 1"/>
    <x v="23"/>
    <x v="23"/>
    <x v="21"/>
    <x v="3"/>
    <x v="5"/>
    <x v="0"/>
    <x v="4"/>
    <n v="79"/>
    <n v="1.9"/>
    <n v="1.9"/>
  </r>
  <r>
    <x v="3"/>
    <d v="2024-03-21T00:00:00"/>
    <s v="Day 1"/>
    <x v="23"/>
    <x v="23"/>
    <x v="21"/>
    <x v="3"/>
    <x v="5"/>
    <x v="0"/>
    <x v="5"/>
    <m/>
    <s v=""/>
    <s v=""/>
  </r>
  <r>
    <x v="3"/>
    <d v="2024-03-21T00:00:00"/>
    <s v="Day 1"/>
    <x v="23"/>
    <x v="23"/>
    <x v="21"/>
    <x v="3"/>
    <x v="5"/>
    <x v="0"/>
    <x v="7"/>
    <n v="72"/>
    <n v="1.2"/>
    <n v="1.2"/>
  </r>
  <r>
    <x v="3"/>
    <d v="2024-03-21T00:00:00"/>
    <s v="Day 1"/>
    <x v="23"/>
    <x v="23"/>
    <x v="21"/>
    <x v="3"/>
    <x v="5"/>
    <x v="0"/>
    <x v="1"/>
    <n v="88"/>
    <n v="2.5"/>
    <n v="2.5"/>
  </r>
  <r>
    <x v="3"/>
    <d v="2024-03-21T00:00:00"/>
    <s v="Day 1"/>
    <x v="42"/>
    <x v="40"/>
    <x v="36"/>
    <x v="9"/>
    <x v="1"/>
    <x v="0"/>
    <x v="12"/>
    <n v="120"/>
    <n v="15.7"/>
    <n v="15.7"/>
  </r>
  <r>
    <x v="3"/>
    <d v="2024-03-21T00:00:00"/>
    <s v="Day 1"/>
    <x v="42"/>
    <x v="40"/>
    <x v="36"/>
    <x v="9"/>
    <x v="1"/>
    <x v="0"/>
    <x v="4"/>
    <n v="85"/>
    <n v="2.5"/>
    <n v="2.5"/>
  </r>
  <r>
    <x v="3"/>
    <d v="2024-03-21T00:00:00"/>
    <s v="Day 1"/>
    <x v="42"/>
    <x v="40"/>
    <x v="36"/>
    <x v="9"/>
    <x v="1"/>
    <x v="0"/>
    <x v="4"/>
    <n v="129"/>
    <n v="10.4"/>
    <n v="10.4"/>
  </r>
  <r>
    <x v="3"/>
    <d v="2024-03-21T00:00:00"/>
    <s v="Day 1"/>
    <x v="43"/>
    <x v="41"/>
    <x v="32"/>
    <x v="7"/>
    <x v="1"/>
    <x v="0"/>
    <x v="4"/>
    <n v="104"/>
    <n v="5"/>
    <n v="5"/>
  </r>
  <r>
    <x v="3"/>
    <d v="2024-03-21T00:00:00"/>
    <s v="Day 1"/>
    <x v="43"/>
    <x v="41"/>
    <x v="32"/>
    <x v="7"/>
    <x v="1"/>
    <x v="0"/>
    <x v="4"/>
    <n v="120"/>
    <n v="8.1"/>
    <n v="8.1"/>
  </r>
  <r>
    <x v="3"/>
    <d v="2024-03-21T00:00:00"/>
    <s v="Day 1"/>
    <x v="43"/>
    <x v="41"/>
    <x v="32"/>
    <x v="7"/>
    <x v="1"/>
    <x v="0"/>
    <x v="4"/>
    <n v="74"/>
    <n v="1.5"/>
    <n v="1.5"/>
  </r>
  <r>
    <x v="3"/>
    <d v="2024-03-21T00:00:00"/>
    <s v="Day 1"/>
    <x v="43"/>
    <x v="41"/>
    <x v="32"/>
    <x v="7"/>
    <x v="1"/>
    <x v="0"/>
    <x v="4"/>
    <n v="87"/>
    <n v="2.7"/>
    <n v="2.7"/>
  </r>
  <r>
    <x v="3"/>
    <d v="2024-03-21T00:00:00"/>
    <s v="Day 1"/>
    <x v="43"/>
    <x v="41"/>
    <x v="32"/>
    <x v="7"/>
    <x v="1"/>
    <x v="0"/>
    <x v="7"/>
    <n v="118"/>
    <n v="6.6"/>
    <n v="6.6"/>
  </r>
  <r>
    <x v="3"/>
    <d v="2024-03-21T00:00:00"/>
    <s v="Day 1"/>
    <x v="144"/>
    <x v="128"/>
    <x v="104"/>
    <x v="4"/>
    <x v="1"/>
    <x v="0"/>
    <x v="7"/>
    <n v="88"/>
    <n v="2.4"/>
    <n v="2.4"/>
  </r>
  <r>
    <x v="3"/>
    <d v="2024-03-21T00:00:00"/>
    <s v="Day 1"/>
    <x v="144"/>
    <x v="128"/>
    <x v="104"/>
    <x v="4"/>
    <x v="1"/>
    <x v="0"/>
    <x v="1"/>
    <n v="73"/>
    <n v="1.4"/>
    <n v="1.4"/>
  </r>
  <r>
    <x v="3"/>
    <d v="2024-03-21T00:00:00"/>
    <s v="Day 1"/>
    <x v="144"/>
    <x v="128"/>
    <x v="104"/>
    <x v="4"/>
    <x v="1"/>
    <x v="0"/>
    <x v="4"/>
    <n v="121"/>
    <n v="8.3000000000000007"/>
    <n v="8.3000000000000007"/>
  </r>
  <r>
    <x v="3"/>
    <d v="2024-03-21T00:00:00"/>
    <s v="Day 1"/>
    <x v="144"/>
    <x v="128"/>
    <x v="104"/>
    <x v="4"/>
    <x v="1"/>
    <x v="0"/>
    <x v="4"/>
    <n v="106"/>
    <n v="5.3"/>
    <n v="5.3"/>
  </r>
  <r>
    <x v="3"/>
    <d v="2024-03-21T00:00:00"/>
    <s v="Day 1"/>
    <x v="144"/>
    <x v="128"/>
    <x v="104"/>
    <x v="4"/>
    <x v="1"/>
    <x v="0"/>
    <x v="4"/>
    <n v="70"/>
    <n v="1.3"/>
    <n v="1.3"/>
  </r>
  <r>
    <x v="3"/>
    <d v="2024-03-21T00:00:00"/>
    <s v="Day 1"/>
    <x v="41"/>
    <x v="39"/>
    <x v="32"/>
    <x v="1"/>
    <x v="1"/>
    <x v="0"/>
    <x v="4"/>
    <n v="106"/>
    <n v="5.3"/>
    <n v="5.3"/>
  </r>
  <r>
    <x v="3"/>
    <d v="2024-03-21T00:00:00"/>
    <s v="Day 1"/>
    <x v="41"/>
    <x v="39"/>
    <x v="32"/>
    <x v="1"/>
    <x v="1"/>
    <x v="0"/>
    <x v="4"/>
    <n v="83"/>
    <n v="2.2999999999999998"/>
    <n v="2.2999999999999998"/>
  </r>
  <r>
    <x v="3"/>
    <d v="2024-03-21T00:00:00"/>
    <s v="Day 1"/>
    <x v="41"/>
    <x v="39"/>
    <x v="32"/>
    <x v="1"/>
    <x v="1"/>
    <x v="0"/>
    <x v="1"/>
    <n v="76"/>
    <n v="1.6"/>
    <n v="1.6"/>
  </r>
  <r>
    <x v="3"/>
    <d v="2024-03-21T00:00:00"/>
    <s v="Day 1"/>
    <x v="41"/>
    <x v="39"/>
    <x v="32"/>
    <x v="1"/>
    <x v="1"/>
    <x v="0"/>
    <x v="7"/>
    <n v="87"/>
    <n v="2.2999999999999998"/>
    <n v="2.2999999999999998"/>
  </r>
  <r>
    <x v="3"/>
    <d v="2024-03-21T00:00:00"/>
    <s v="Day 1"/>
    <x v="41"/>
    <x v="39"/>
    <x v="32"/>
    <x v="1"/>
    <x v="1"/>
    <x v="0"/>
    <x v="7"/>
    <n v="89"/>
    <n v="2.5"/>
    <n v="2.5"/>
  </r>
  <r>
    <x v="3"/>
    <d v="2024-03-21T00:00:00"/>
    <s v="Day 1"/>
    <x v="41"/>
    <x v="39"/>
    <x v="32"/>
    <x v="1"/>
    <x v="1"/>
    <x v="0"/>
    <x v="7"/>
    <n v="79"/>
    <n v="1.6"/>
    <n v="1.6"/>
  </r>
  <r>
    <x v="3"/>
    <d v="2024-03-21T00:00:00"/>
    <s v="Day 1"/>
    <x v="37"/>
    <x v="37"/>
    <x v="33"/>
    <x v="4"/>
    <x v="1"/>
    <x v="0"/>
    <x v="4"/>
    <n v="108"/>
    <n v="5.6"/>
    <n v="5.6"/>
  </r>
  <r>
    <x v="3"/>
    <d v="2024-03-21T00:00:00"/>
    <s v="Day 1"/>
    <x v="35"/>
    <x v="35"/>
    <x v="31"/>
    <x v="4"/>
    <x v="1"/>
    <x v="0"/>
    <x v="4"/>
    <n v="84"/>
    <n v="2.4"/>
    <n v="2.4"/>
  </r>
  <r>
    <x v="3"/>
    <d v="2024-03-21T00:00:00"/>
    <s v="Day 1"/>
    <x v="35"/>
    <x v="35"/>
    <x v="31"/>
    <x v="4"/>
    <x v="1"/>
    <x v="0"/>
    <x v="4"/>
    <n v="98"/>
    <n v="4"/>
    <n v="4"/>
  </r>
  <r>
    <x v="3"/>
    <d v="2024-03-21T00:00:00"/>
    <s v="Day 1"/>
    <x v="35"/>
    <x v="35"/>
    <x v="31"/>
    <x v="4"/>
    <x v="1"/>
    <x v="0"/>
    <x v="6"/>
    <n v="80"/>
    <n v="4.0999999999999996"/>
    <n v="4.0999999999999996"/>
  </r>
  <r>
    <x v="3"/>
    <d v="2024-03-21T00:00:00"/>
    <s v="Day 1"/>
    <x v="35"/>
    <x v="35"/>
    <x v="31"/>
    <x v="4"/>
    <x v="1"/>
    <x v="0"/>
    <x v="7"/>
    <n v="84"/>
    <n v="2"/>
    <n v="2"/>
  </r>
  <r>
    <x v="3"/>
    <d v="2024-03-21T00:00:00"/>
    <s v="Day 1"/>
    <x v="36"/>
    <x v="36"/>
    <x v="32"/>
    <x v="4"/>
    <x v="1"/>
    <x v="0"/>
    <x v="7"/>
    <n v="93"/>
    <n v="2.9"/>
    <n v="2.9"/>
  </r>
  <r>
    <x v="3"/>
    <d v="2024-03-21T00:00:00"/>
    <s v="Day 1"/>
    <x v="36"/>
    <x v="36"/>
    <x v="32"/>
    <x v="4"/>
    <x v="1"/>
    <x v="0"/>
    <x v="7"/>
    <n v="84"/>
    <n v="2"/>
    <n v="2"/>
  </r>
  <r>
    <x v="3"/>
    <d v="2024-03-21T00:00:00"/>
    <s v="Day 1"/>
    <x v="36"/>
    <x v="36"/>
    <x v="32"/>
    <x v="4"/>
    <x v="1"/>
    <x v="0"/>
    <x v="7"/>
    <n v="90"/>
    <n v="2.6"/>
    <n v="2.6"/>
  </r>
  <r>
    <x v="3"/>
    <d v="2024-03-21T00:00:00"/>
    <s v="Day 1"/>
    <x v="36"/>
    <x v="36"/>
    <x v="32"/>
    <x v="4"/>
    <x v="1"/>
    <x v="0"/>
    <x v="7"/>
    <n v="94"/>
    <n v="3"/>
    <n v="3"/>
  </r>
  <r>
    <x v="3"/>
    <d v="2024-03-21T00:00:00"/>
    <s v="Day 1"/>
    <x v="36"/>
    <x v="36"/>
    <x v="32"/>
    <x v="4"/>
    <x v="1"/>
    <x v="0"/>
    <x v="7"/>
    <n v="102"/>
    <n v="4"/>
    <n v="4"/>
  </r>
  <r>
    <x v="3"/>
    <d v="2024-03-21T00:00:00"/>
    <s v="Day 1"/>
    <x v="36"/>
    <x v="36"/>
    <x v="32"/>
    <x v="4"/>
    <x v="1"/>
    <x v="0"/>
    <x v="3"/>
    <n v="77"/>
    <n v="8.4"/>
    <n v="8.4"/>
  </r>
  <r>
    <x v="3"/>
    <d v="2024-03-21T00:00:00"/>
    <s v="Day 1"/>
    <x v="36"/>
    <x v="36"/>
    <x v="32"/>
    <x v="4"/>
    <x v="1"/>
    <x v="0"/>
    <x v="4"/>
    <n v="113"/>
    <n v="6.6"/>
    <n v="6.6"/>
  </r>
  <r>
    <x v="3"/>
    <d v="2024-03-21T00:00:00"/>
    <s v="Day 1"/>
    <x v="36"/>
    <x v="36"/>
    <x v="32"/>
    <x v="4"/>
    <x v="1"/>
    <x v="0"/>
    <x v="4"/>
    <n v="132"/>
    <n v="11.2"/>
    <n v="11.2"/>
  </r>
  <r>
    <x v="3"/>
    <d v="2024-03-21T00:00:00"/>
    <s v="Day 1"/>
    <x v="1"/>
    <x v="1"/>
    <x v="1"/>
    <x v="1"/>
    <x v="1"/>
    <x v="0"/>
    <x v="4"/>
    <n v="86"/>
    <n v="2.6"/>
    <n v="2.6"/>
  </r>
  <r>
    <x v="3"/>
    <d v="2024-03-21T00:00:00"/>
    <s v="Day 1"/>
    <x v="1"/>
    <x v="1"/>
    <x v="1"/>
    <x v="1"/>
    <x v="1"/>
    <x v="0"/>
    <x v="7"/>
    <n v="109"/>
    <n v="5"/>
    <n v="5"/>
  </r>
  <r>
    <x v="3"/>
    <d v="2024-03-21T00:00:00"/>
    <s v="Day 1"/>
    <x v="1"/>
    <x v="1"/>
    <x v="1"/>
    <x v="1"/>
    <x v="1"/>
    <x v="0"/>
    <x v="7"/>
    <n v="94"/>
    <n v="3"/>
    <n v="3"/>
  </r>
  <r>
    <x v="3"/>
    <d v="2024-03-21T00:00:00"/>
    <s v="Day 1"/>
    <x v="40"/>
    <x v="23"/>
    <x v="35"/>
    <x v="4"/>
    <x v="1"/>
    <x v="0"/>
    <x v="7"/>
    <n v="92"/>
    <n v="2.8"/>
    <n v="2.8"/>
  </r>
  <r>
    <x v="3"/>
    <d v="2024-03-21T00:00:00"/>
    <s v="Day 1"/>
    <x v="40"/>
    <x v="23"/>
    <x v="35"/>
    <x v="4"/>
    <x v="1"/>
    <x v="0"/>
    <x v="7"/>
    <n v="94"/>
    <n v="3"/>
    <n v="3"/>
  </r>
  <r>
    <x v="3"/>
    <d v="2024-03-21T00:00:00"/>
    <s v="Day 1"/>
    <x v="40"/>
    <x v="23"/>
    <x v="35"/>
    <x v="4"/>
    <x v="1"/>
    <x v="0"/>
    <x v="7"/>
    <n v="100"/>
    <n v="3.7"/>
    <n v="3.7"/>
  </r>
  <r>
    <x v="3"/>
    <d v="2024-03-21T00:00:00"/>
    <s v="Day 1"/>
    <x v="40"/>
    <x v="23"/>
    <x v="35"/>
    <x v="4"/>
    <x v="1"/>
    <x v="0"/>
    <x v="4"/>
    <n v="100"/>
    <n v="4.3"/>
    <n v="4.3"/>
  </r>
  <r>
    <x v="3"/>
    <d v="2024-03-21T00:00:00"/>
    <s v="Day 1"/>
    <x v="45"/>
    <x v="43"/>
    <x v="38"/>
    <x v="11"/>
    <x v="8"/>
    <x v="0"/>
    <x v="4"/>
    <n v="74"/>
    <n v="1.5"/>
    <n v="1.5"/>
  </r>
  <r>
    <x v="3"/>
    <d v="2024-03-21T00:00:00"/>
    <s v="Day 1"/>
    <x v="45"/>
    <x v="43"/>
    <x v="38"/>
    <x v="11"/>
    <x v="8"/>
    <x v="0"/>
    <x v="4"/>
    <n v="97"/>
    <n v="3.9"/>
    <n v="3.9"/>
  </r>
  <r>
    <x v="3"/>
    <d v="2024-03-21T00:00:00"/>
    <s v="Day 1"/>
    <x v="49"/>
    <x v="33"/>
    <x v="42"/>
    <x v="11"/>
    <x v="8"/>
    <x v="0"/>
    <x v="4"/>
    <n v="161"/>
    <n v="22.2"/>
    <n v="22.2"/>
  </r>
  <r>
    <x v="3"/>
    <d v="2024-03-21T00:00:00"/>
    <s v="Day 1"/>
    <x v="49"/>
    <x v="33"/>
    <x v="42"/>
    <x v="11"/>
    <x v="8"/>
    <x v="0"/>
    <x v="4"/>
    <n v="143"/>
    <n v="14.8"/>
    <n v="14.8"/>
  </r>
  <r>
    <x v="3"/>
    <d v="2024-03-21T00:00:00"/>
    <s v="Day 1"/>
    <x v="49"/>
    <x v="33"/>
    <x v="42"/>
    <x v="11"/>
    <x v="8"/>
    <x v="0"/>
    <x v="4"/>
    <n v="114"/>
    <n v="6.8"/>
    <n v="6.8"/>
  </r>
  <r>
    <x v="3"/>
    <d v="2024-03-21T00:00:00"/>
    <s v="Day 1"/>
    <x v="49"/>
    <x v="33"/>
    <x v="42"/>
    <x v="11"/>
    <x v="8"/>
    <x v="0"/>
    <x v="1"/>
    <n v="67"/>
    <n v="1.1000000000000001"/>
    <n v="1.1000000000000001"/>
  </r>
  <r>
    <x v="3"/>
    <d v="2024-03-21T00:00:00"/>
    <s v="Day 1"/>
    <x v="50"/>
    <x v="23"/>
    <x v="43"/>
    <x v="5"/>
    <x v="8"/>
    <x v="0"/>
    <x v="4"/>
    <n v="166"/>
    <n v="24.6"/>
    <n v="24.6"/>
  </r>
  <r>
    <x v="3"/>
    <d v="2024-03-21T00:00:00"/>
    <s v="Day 1"/>
    <x v="50"/>
    <x v="23"/>
    <x v="43"/>
    <x v="5"/>
    <x v="8"/>
    <x v="0"/>
    <x v="4"/>
    <n v="130"/>
    <n v="10.7"/>
    <n v="10.7"/>
  </r>
  <r>
    <x v="3"/>
    <d v="2024-03-21T00:00:00"/>
    <s v="Day 1"/>
    <x v="50"/>
    <x v="23"/>
    <x v="43"/>
    <x v="5"/>
    <x v="8"/>
    <x v="0"/>
    <x v="4"/>
    <n v="105"/>
    <n v="5.0999999999999996"/>
    <n v="5.0999999999999996"/>
  </r>
  <r>
    <x v="3"/>
    <d v="2024-03-21T00:00:00"/>
    <s v="Day 1"/>
    <x v="50"/>
    <x v="23"/>
    <x v="43"/>
    <x v="5"/>
    <x v="8"/>
    <x v="0"/>
    <x v="4"/>
    <n v="94"/>
    <n v="3.5"/>
    <n v="3.5"/>
  </r>
  <r>
    <x v="3"/>
    <d v="2024-03-21T00:00:00"/>
    <s v="Day 1"/>
    <x v="50"/>
    <x v="23"/>
    <x v="43"/>
    <x v="5"/>
    <x v="8"/>
    <x v="0"/>
    <x v="4"/>
    <n v="117"/>
    <n v="7.4"/>
    <n v="7.4"/>
  </r>
  <r>
    <x v="3"/>
    <d v="2024-03-21T00:00:00"/>
    <s v="Day 1"/>
    <x v="50"/>
    <x v="23"/>
    <x v="43"/>
    <x v="5"/>
    <x v="8"/>
    <x v="0"/>
    <x v="4"/>
    <n v="111"/>
    <n v="6.2"/>
    <n v="6.2"/>
  </r>
  <r>
    <x v="3"/>
    <d v="2024-03-21T00:00:00"/>
    <s v="Day 1"/>
    <x v="50"/>
    <x v="23"/>
    <x v="43"/>
    <x v="5"/>
    <x v="8"/>
    <x v="0"/>
    <x v="4"/>
    <n v="96"/>
    <n v="3.8"/>
    <n v="3.8"/>
  </r>
  <r>
    <x v="3"/>
    <d v="2024-03-21T00:00:00"/>
    <s v="Day 1"/>
    <x v="51"/>
    <x v="46"/>
    <x v="44"/>
    <x v="5"/>
    <x v="8"/>
    <x v="0"/>
    <x v="4"/>
    <n v="156"/>
    <n v="19.899999999999999"/>
    <n v="19.899999999999999"/>
  </r>
  <r>
    <x v="3"/>
    <d v="2024-03-21T00:00:00"/>
    <s v="Day 1"/>
    <x v="51"/>
    <x v="46"/>
    <x v="44"/>
    <x v="5"/>
    <x v="8"/>
    <x v="0"/>
    <x v="7"/>
    <n v="114"/>
    <n v="5.8"/>
    <n v="5.8"/>
  </r>
  <r>
    <x v="3"/>
    <d v="2024-03-21T00:00:00"/>
    <s v="Day 1"/>
    <x v="168"/>
    <x v="23"/>
    <x v="120"/>
    <x v="4"/>
    <x v="8"/>
    <x v="0"/>
    <x v="4"/>
    <n v="83"/>
    <n v="2.2999999999999998"/>
    <n v="2.2999999999999998"/>
  </r>
  <r>
    <x v="3"/>
    <d v="2024-03-21T00:00:00"/>
    <s v="Day 1"/>
    <x v="169"/>
    <x v="149"/>
    <x v="121"/>
    <x v="3"/>
    <x v="8"/>
    <x v="0"/>
    <x v="4"/>
    <n v="102"/>
    <n v="4.5999999999999996"/>
    <n v="4.5999999999999996"/>
  </r>
  <r>
    <x v="3"/>
    <d v="2024-03-21T00:00:00"/>
    <s v="Day 1"/>
    <x v="169"/>
    <x v="149"/>
    <x v="121"/>
    <x v="3"/>
    <x v="8"/>
    <x v="0"/>
    <x v="4"/>
    <n v="83"/>
    <n v="2.2999999999999998"/>
    <n v="2.2999999999999998"/>
  </r>
  <r>
    <x v="3"/>
    <d v="2024-03-21T00:00:00"/>
    <s v="Day 1"/>
    <x v="169"/>
    <x v="149"/>
    <x v="121"/>
    <x v="3"/>
    <x v="8"/>
    <x v="0"/>
    <x v="4"/>
    <n v="74"/>
    <n v="1.5"/>
    <n v="1.5"/>
  </r>
  <r>
    <x v="3"/>
    <d v="2024-03-21T00:00:00"/>
    <s v="Day 1"/>
    <x v="143"/>
    <x v="47"/>
    <x v="107"/>
    <x v="5"/>
    <x v="8"/>
    <x v="0"/>
    <x v="4"/>
    <n v="145"/>
    <n v="15.5"/>
    <n v="15.5"/>
  </r>
  <r>
    <x v="3"/>
    <d v="2024-03-21T00:00:00"/>
    <s v="Day 1"/>
    <x v="47"/>
    <x v="44"/>
    <x v="40"/>
    <x v="3"/>
    <x v="8"/>
    <x v="0"/>
    <x v="4"/>
    <n v="91"/>
    <n v="3.1"/>
    <n v="3.1"/>
  </r>
  <r>
    <x v="3"/>
    <d v="2024-03-21T00:00:00"/>
    <s v="Day 1"/>
    <x v="151"/>
    <x v="82"/>
    <x v="79"/>
    <x v="4"/>
    <x v="8"/>
    <x v="1"/>
    <x v="5"/>
    <n v="66"/>
    <n v="3"/>
    <n v="3"/>
  </r>
  <r>
    <x v="3"/>
    <d v="2024-03-21T00:00:00"/>
    <s v="Day 1"/>
    <x v="151"/>
    <x v="82"/>
    <x v="79"/>
    <x v="4"/>
    <x v="8"/>
    <x v="1"/>
    <x v="5"/>
    <n v="47"/>
    <n v="1.1000000000000001"/>
    <n v="1.1000000000000001"/>
  </r>
  <r>
    <x v="3"/>
    <d v="2024-03-21T00:00:00"/>
    <s v="Day 1"/>
    <x v="151"/>
    <x v="82"/>
    <x v="79"/>
    <x v="4"/>
    <x v="8"/>
    <x v="0"/>
    <x v="4"/>
    <n v="90"/>
    <n v="3"/>
    <n v="3"/>
  </r>
  <r>
    <x v="3"/>
    <d v="2024-03-21T00:00:00"/>
    <s v="Day 1"/>
    <x v="136"/>
    <x v="59"/>
    <x v="15"/>
    <x v="4"/>
    <x v="11"/>
    <x v="0"/>
    <x v="4"/>
    <n v="161"/>
    <n v="22.2"/>
    <n v="22.2"/>
  </r>
  <r>
    <x v="3"/>
    <d v="2024-03-21T00:00:00"/>
    <s v="Day 1"/>
    <x v="136"/>
    <x v="59"/>
    <x v="15"/>
    <x v="4"/>
    <x v="11"/>
    <x v="0"/>
    <x v="2"/>
    <n v="189"/>
    <n v="94.4"/>
    <n v="94.4"/>
  </r>
  <r>
    <x v="3"/>
    <d v="2024-03-21T00:00:00"/>
    <s v="Day 1"/>
    <x v="153"/>
    <x v="121"/>
    <x v="109"/>
    <x v="5"/>
    <x v="11"/>
    <x v="0"/>
    <x v="1"/>
    <n v="87"/>
    <n v="2.4"/>
    <n v="2.4"/>
  </r>
  <r>
    <x v="3"/>
    <d v="2024-03-21T00:00:00"/>
    <s v="Day 1"/>
    <x v="153"/>
    <x v="121"/>
    <x v="109"/>
    <x v="5"/>
    <x v="11"/>
    <x v="0"/>
    <x v="7"/>
    <n v="70"/>
    <n v="1.1000000000000001"/>
    <n v="1.1000000000000001"/>
  </r>
  <r>
    <x v="3"/>
    <d v="2024-03-21T00:00:00"/>
    <s v="Day 1"/>
    <x v="153"/>
    <x v="121"/>
    <x v="109"/>
    <x v="5"/>
    <x v="11"/>
    <x v="0"/>
    <x v="7"/>
    <n v="125"/>
    <n v="8.1"/>
    <n v="8.1"/>
  </r>
  <r>
    <x v="3"/>
    <d v="2024-03-21T00:00:00"/>
    <s v="Day 1"/>
    <x v="153"/>
    <x v="121"/>
    <x v="109"/>
    <x v="5"/>
    <x v="11"/>
    <x v="0"/>
    <x v="7"/>
    <n v="76"/>
    <n v="1.4"/>
    <n v="1.4"/>
  </r>
  <r>
    <x v="3"/>
    <d v="2024-03-21T00:00:00"/>
    <s v="Day 1"/>
    <x v="153"/>
    <x v="121"/>
    <x v="109"/>
    <x v="5"/>
    <x v="11"/>
    <x v="0"/>
    <x v="7"/>
    <n v="89"/>
    <n v="2.5"/>
    <n v="2.5"/>
  </r>
  <r>
    <x v="3"/>
    <d v="2024-03-21T00:00:00"/>
    <s v="Day 1"/>
    <x v="65"/>
    <x v="60"/>
    <x v="53"/>
    <x v="4"/>
    <x v="11"/>
    <x v="0"/>
    <x v="4"/>
    <n v="108"/>
    <n v="5.6"/>
    <n v="5.6"/>
  </r>
  <r>
    <x v="3"/>
    <d v="2024-03-21T00:00:00"/>
    <s v="Day 1"/>
    <x v="70"/>
    <x v="65"/>
    <x v="55"/>
    <x v="4"/>
    <x v="11"/>
    <x v="0"/>
    <x v="1"/>
    <n v="77"/>
    <n v="1.6"/>
    <n v="1.6"/>
  </r>
  <r>
    <x v="3"/>
    <d v="2024-03-21T00:00:00"/>
    <s v="Day 1"/>
    <x v="70"/>
    <x v="65"/>
    <x v="55"/>
    <x v="4"/>
    <x v="11"/>
    <x v="0"/>
    <x v="7"/>
    <n v="80"/>
    <n v="1.7"/>
    <n v="1.7"/>
  </r>
  <r>
    <x v="3"/>
    <d v="2024-03-21T00:00:00"/>
    <s v="Day 1"/>
    <x v="69"/>
    <x v="64"/>
    <x v="54"/>
    <x v="5"/>
    <x v="11"/>
    <x v="0"/>
    <x v="7"/>
    <n v="73"/>
    <n v="1.2"/>
    <n v="1.2"/>
  </r>
  <r>
    <x v="3"/>
    <d v="2024-03-21T00:00:00"/>
    <s v="Day 1"/>
    <x v="69"/>
    <x v="64"/>
    <x v="54"/>
    <x v="5"/>
    <x v="11"/>
    <x v="0"/>
    <x v="7"/>
    <n v="100"/>
    <n v="3.7"/>
    <n v="3.7"/>
  </r>
  <r>
    <x v="3"/>
    <d v="2024-03-21T00:00:00"/>
    <s v="Day 1"/>
    <x v="64"/>
    <x v="59"/>
    <x v="17"/>
    <x v="5"/>
    <x v="11"/>
    <x v="0"/>
    <x v="7"/>
    <n v="103"/>
    <n v="4.0999999999999996"/>
    <n v="4.0999999999999996"/>
  </r>
  <r>
    <x v="3"/>
    <d v="2024-03-21T00:00:00"/>
    <s v="Day 1"/>
    <x v="64"/>
    <x v="59"/>
    <x v="17"/>
    <x v="5"/>
    <x v="11"/>
    <x v="0"/>
    <x v="4"/>
    <n v="130"/>
    <n v="10.7"/>
    <n v="10.7"/>
  </r>
  <r>
    <x v="3"/>
    <d v="2024-03-21T00:00:00"/>
    <s v="Day 1"/>
    <x v="67"/>
    <x v="62"/>
    <x v="53"/>
    <x v="4"/>
    <x v="11"/>
    <x v="0"/>
    <x v="5"/>
    <m/>
    <s v=""/>
    <s v=""/>
  </r>
  <r>
    <x v="3"/>
    <d v="2024-03-21T00:00:00"/>
    <s v="Day 1"/>
    <x v="75"/>
    <x v="70"/>
    <x v="60"/>
    <x v="5"/>
    <x v="12"/>
    <x v="0"/>
    <x v="3"/>
    <n v="92"/>
    <n v="14.4"/>
    <n v="14.4"/>
  </r>
  <r>
    <x v="3"/>
    <d v="2024-03-21T00:00:00"/>
    <s v="Day 1"/>
    <x v="75"/>
    <x v="70"/>
    <x v="60"/>
    <x v="5"/>
    <x v="12"/>
    <x v="0"/>
    <x v="7"/>
    <n v="112"/>
    <n v="5.5"/>
    <n v="5.5"/>
  </r>
  <r>
    <x v="3"/>
    <d v="2024-03-21T00:00:00"/>
    <s v="Day 1"/>
    <x v="75"/>
    <x v="70"/>
    <x v="60"/>
    <x v="5"/>
    <x v="12"/>
    <x v="0"/>
    <x v="4"/>
    <n v="66"/>
    <n v="1"/>
    <n v="1"/>
  </r>
  <r>
    <x v="3"/>
    <d v="2024-03-21T00:00:00"/>
    <s v="Day 1"/>
    <x v="75"/>
    <x v="70"/>
    <x v="60"/>
    <x v="5"/>
    <x v="12"/>
    <x v="0"/>
    <x v="4"/>
    <n v="108"/>
    <n v="5.6"/>
    <n v="5.6"/>
  </r>
  <r>
    <x v="3"/>
    <d v="2024-03-21T00:00:00"/>
    <s v="Day 1"/>
    <x v="154"/>
    <x v="75"/>
    <x v="3"/>
    <x v="5"/>
    <x v="12"/>
    <x v="0"/>
    <x v="4"/>
    <n v="128"/>
    <n v="10.1"/>
    <n v="10.1"/>
  </r>
  <r>
    <x v="3"/>
    <d v="2024-03-21T00:00:00"/>
    <s v="Day 1"/>
    <x v="154"/>
    <x v="75"/>
    <x v="3"/>
    <x v="5"/>
    <x v="12"/>
    <x v="0"/>
    <x v="4"/>
    <n v="123"/>
    <n v="8.8000000000000007"/>
    <n v="8.8000000000000007"/>
  </r>
  <r>
    <x v="3"/>
    <d v="2024-03-21T00:00:00"/>
    <s v="Day 1"/>
    <x v="154"/>
    <x v="75"/>
    <x v="3"/>
    <x v="5"/>
    <x v="12"/>
    <x v="0"/>
    <x v="7"/>
    <n v="115"/>
    <n v="6"/>
    <n v="6"/>
  </r>
  <r>
    <x v="3"/>
    <d v="2024-03-21T00:00:00"/>
    <s v="Day 1"/>
    <x v="154"/>
    <x v="75"/>
    <x v="3"/>
    <x v="5"/>
    <x v="12"/>
    <x v="0"/>
    <x v="7"/>
    <n v="87"/>
    <n v="2.2999999999999998"/>
    <n v="2.2999999999999998"/>
  </r>
  <r>
    <x v="3"/>
    <d v="2024-03-21T00:00:00"/>
    <s v="Day 1"/>
    <x v="154"/>
    <x v="75"/>
    <x v="3"/>
    <x v="5"/>
    <x v="12"/>
    <x v="0"/>
    <x v="7"/>
    <n v="98"/>
    <n v="3.4"/>
    <n v="3.4"/>
  </r>
  <r>
    <x v="3"/>
    <d v="2024-03-21T00:00:00"/>
    <s v="Day 1"/>
    <x v="154"/>
    <x v="75"/>
    <x v="3"/>
    <x v="5"/>
    <x v="12"/>
    <x v="0"/>
    <x v="7"/>
    <n v="108"/>
    <n v="4.8"/>
    <n v="4.8"/>
  </r>
  <r>
    <x v="3"/>
    <d v="2024-03-21T00:00:00"/>
    <s v="Day 1"/>
    <x v="155"/>
    <x v="136"/>
    <x v="110"/>
    <x v="5"/>
    <x v="12"/>
    <x v="0"/>
    <x v="7"/>
    <n v="76"/>
    <n v="1.4"/>
    <n v="1.4"/>
  </r>
  <r>
    <x v="3"/>
    <d v="2024-03-21T00:00:00"/>
    <s v="Day 1"/>
    <x v="155"/>
    <x v="136"/>
    <x v="110"/>
    <x v="5"/>
    <x v="12"/>
    <x v="0"/>
    <x v="7"/>
    <n v="81"/>
    <n v="1.8"/>
    <n v="1.8"/>
  </r>
  <r>
    <x v="3"/>
    <d v="2024-03-21T00:00:00"/>
    <s v="Day 1"/>
    <x v="155"/>
    <x v="136"/>
    <x v="110"/>
    <x v="5"/>
    <x v="12"/>
    <x v="0"/>
    <x v="7"/>
    <n v="75"/>
    <n v="1.3"/>
    <n v="1.3"/>
  </r>
  <r>
    <x v="3"/>
    <d v="2024-03-21T00:00:00"/>
    <s v="Day 1"/>
    <x v="155"/>
    <x v="136"/>
    <x v="110"/>
    <x v="5"/>
    <x v="12"/>
    <x v="0"/>
    <x v="4"/>
    <n v="69"/>
    <n v="1.2"/>
    <n v="1.2"/>
  </r>
  <r>
    <x v="3"/>
    <d v="2024-03-21T00:00:00"/>
    <s v="Day 1"/>
    <x v="78"/>
    <x v="73"/>
    <x v="56"/>
    <x v="1"/>
    <x v="12"/>
    <x v="0"/>
    <x v="1"/>
    <n v="69"/>
    <n v="1.2"/>
    <n v="1.2"/>
  </r>
  <r>
    <x v="3"/>
    <d v="2024-03-21T00:00:00"/>
    <s v="Day 1"/>
    <x v="78"/>
    <x v="73"/>
    <x v="56"/>
    <x v="1"/>
    <x v="12"/>
    <x v="0"/>
    <x v="7"/>
    <n v="87"/>
    <n v="2.2999999999999998"/>
    <n v="2.2999999999999998"/>
  </r>
  <r>
    <x v="3"/>
    <d v="2024-03-21T00:00:00"/>
    <s v="Day 1"/>
    <x v="78"/>
    <x v="73"/>
    <x v="56"/>
    <x v="1"/>
    <x v="12"/>
    <x v="0"/>
    <x v="7"/>
    <n v="82"/>
    <n v="1.9"/>
    <n v="1.9"/>
  </r>
  <r>
    <x v="3"/>
    <d v="2024-03-21T00:00:00"/>
    <s v="Day 1"/>
    <x v="78"/>
    <x v="73"/>
    <x v="56"/>
    <x v="1"/>
    <x v="12"/>
    <x v="0"/>
    <x v="7"/>
    <n v="90"/>
    <n v="2.6"/>
    <n v="2.6"/>
  </r>
  <r>
    <x v="3"/>
    <d v="2024-03-21T00:00:00"/>
    <s v="Day 1"/>
    <x v="78"/>
    <x v="73"/>
    <x v="56"/>
    <x v="1"/>
    <x v="12"/>
    <x v="0"/>
    <x v="7"/>
    <n v="96"/>
    <n v="3.2"/>
    <n v="3.2"/>
  </r>
  <r>
    <x v="3"/>
    <d v="2024-03-21T00:00:00"/>
    <s v="Day 1"/>
    <x v="78"/>
    <x v="73"/>
    <x v="56"/>
    <x v="1"/>
    <x v="12"/>
    <x v="0"/>
    <x v="7"/>
    <n v="72"/>
    <n v="1.2"/>
    <n v="1.2"/>
  </r>
  <r>
    <x v="3"/>
    <d v="2024-03-21T00:00:00"/>
    <s v="Day 1"/>
    <x v="78"/>
    <x v="73"/>
    <x v="56"/>
    <x v="1"/>
    <x v="12"/>
    <x v="0"/>
    <x v="7"/>
    <n v="113"/>
    <n v="5.7"/>
    <n v="5.7"/>
  </r>
  <r>
    <x v="3"/>
    <d v="2024-03-21T00:00:00"/>
    <s v="Day 1"/>
    <x v="78"/>
    <x v="73"/>
    <x v="56"/>
    <x v="1"/>
    <x v="12"/>
    <x v="0"/>
    <x v="7"/>
    <n v="109"/>
    <n v="5"/>
    <n v="5"/>
  </r>
  <r>
    <x v="3"/>
    <d v="2024-03-21T00:00:00"/>
    <s v="Day 1"/>
    <x v="78"/>
    <x v="73"/>
    <x v="56"/>
    <x v="1"/>
    <x v="12"/>
    <x v="0"/>
    <x v="7"/>
    <n v="85"/>
    <n v="2.1"/>
    <n v="2.1"/>
  </r>
  <r>
    <x v="3"/>
    <d v="2024-03-21T00:00:00"/>
    <s v="Day 1"/>
    <x v="78"/>
    <x v="73"/>
    <x v="56"/>
    <x v="1"/>
    <x v="12"/>
    <x v="0"/>
    <x v="7"/>
    <n v="93"/>
    <n v="2.9"/>
    <n v="2.9"/>
  </r>
  <r>
    <x v="3"/>
    <d v="2024-03-21T00:00:00"/>
    <s v="Day 1"/>
    <x v="74"/>
    <x v="69"/>
    <x v="59"/>
    <x v="5"/>
    <x v="12"/>
    <x v="0"/>
    <x v="7"/>
    <n v="78"/>
    <n v="1.5"/>
    <n v="1.5"/>
  </r>
  <r>
    <x v="3"/>
    <d v="2024-03-21T00:00:00"/>
    <s v="Day 1"/>
    <x v="74"/>
    <x v="69"/>
    <x v="59"/>
    <x v="5"/>
    <x v="12"/>
    <x v="0"/>
    <x v="7"/>
    <n v="108"/>
    <n v="4.8"/>
    <n v="4.8"/>
  </r>
  <r>
    <x v="3"/>
    <d v="2024-03-21T00:00:00"/>
    <s v="Day 1"/>
    <x v="74"/>
    <x v="69"/>
    <x v="59"/>
    <x v="5"/>
    <x v="12"/>
    <x v="0"/>
    <x v="7"/>
    <n v="74"/>
    <n v="1.3"/>
    <n v="1.3"/>
  </r>
  <r>
    <x v="3"/>
    <d v="2024-03-21T00:00:00"/>
    <s v="Day 1"/>
    <x v="74"/>
    <x v="69"/>
    <x v="59"/>
    <x v="5"/>
    <x v="12"/>
    <x v="0"/>
    <x v="1"/>
    <n v="65"/>
    <n v="1"/>
    <n v="1"/>
  </r>
  <r>
    <x v="3"/>
    <d v="2024-03-21T00:00:00"/>
    <s v="Day 1"/>
    <x v="74"/>
    <x v="69"/>
    <x v="59"/>
    <x v="5"/>
    <x v="12"/>
    <x v="0"/>
    <x v="4"/>
    <n v="127"/>
    <n v="9.8000000000000007"/>
    <n v="9.8000000000000007"/>
  </r>
  <r>
    <x v="3"/>
    <d v="2024-03-21T00:00:00"/>
    <s v="Day 1"/>
    <x v="74"/>
    <x v="69"/>
    <x v="59"/>
    <x v="5"/>
    <x v="12"/>
    <x v="0"/>
    <x v="4"/>
    <n v="79"/>
    <n v="1.9"/>
    <n v="1.9"/>
  </r>
  <r>
    <x v="3"/>
    <d v="2024-03-21T00:00:00"/>
    <s v="Day 1"/>
    <x v="74"/>
    <x v="69"/>
    <x v="59"/>
    <x v="5"/>
    <x v="12"/>
    <x v="0"/>
    <x v="4"/>
    <n v="125"/>
    <n v="9.3000000000000007"/>
    <n v="9.3000000000000007"/>
  </r>
  <r>
    <x v="3"/>
    <d v="2024-03-21T00:00:00"/>
    <s v="Day 1"/>
    <x v="76"/>
    <x v="71"/>
    <x v="61"/>
    <x v="5"/>
    <x v="12"/>
    <x v="0"/>
    <x v="4"/>
    <n v="98"/>
    <n v="4"/>
    <n v="4"/>
  </r>
  <r>
    <x v="3"/>
    <d v="2024-03-21T00:00:00"/>
    <s v="Day 1"/>
    <x v="76"/>
    <x v="71"/>
    <x v="61"/>
    <x v="5"/>
    <x v="12"/>
    <x v="0"/>
    <x v="9"/>
    <n v="40"/>
    <n v="1"/>
    <n v="1"/>
  </r>
  <r>
    <x v="3"/>
    <d v="2024-03-21T00:00:00"/>
    <s v="Day 1"/>
    <x v="76"/>
    <x v="71"/>
    <x v="61"/>
    <x v="5"/>
    <x v="12"/>
    <x v="0"/>
    <x v="1"/>
    <n v="84"/>
    <n v="2.2000000000000002"/>
    <n v="2.2000000000000002"/>
  </r>
  <r>
    <x v="3"/>
    <d v="2024-03-21T00:00:00"/>
    <s v="Day 1"/>
    <x v="76"/>
    <x v="71"/>
    <x v="61"/>
    <x v="5"/>
    <x v="12"/>
    <x v="0"/>
    <x v="7"/>
    <n v="75"/>
    <n v="1.3"/>
    <n v="1.3"/>
  </r>
  <r>
    <x v="3"/>
    <d v="2024-03-21T00:00:00"/>
    <s v="Day 1"/>
    <x v="76"/>
    <x v="71"/>
    <x v="61"/>
    <x v="5"/>
    <x v="12"/>
    <x v="0"/>
    <x v="7"/>
    <n v="87"/>
    <n v="2.2999999999999998"/>
    <n v="2.2999999999999998"/>
  </r>
  <r>
    <x v="3"/>
    <d v="2024-03-21T00:00:00"/>
    <s v="Day 1"/>
    <x v="76"/>
    <x v="71"/>
    <x v="61"/>
    <x v="5"/>
    <x v="12"/>
    <x v="0"/>
    <x v="7"/>
    <n v="97"/>
    <n v="3.3"/>
    <n v="3.3"/>
  </r>
  <r>
    <x v="3"/>
    <d v="2024-03-21T00:00:00"/>
    <s v="Day 1"/>
    <x v="76"/>
    <x v="71"/>
    <x v="61"/>
    <x v="5"/>
    <x v="12"/>
    <x v="0"/>
    <x v="7"/>
    <n v="108"/>
    <n v="4.8"/>
    <n v="4.8"/>
  </r>
  <r>
    <x v="3"/>
    <d v="2024-03-21T00:00:00"/>
    <s v="Day 1"/>
    <x v="79"/>
    <x v="74"/>
    <x v="56"/>
    <x v="4"/>
    <x v="12"/>
    <x v="0"/>
    <x v="7"/>
    <n v="108"/>
    <n v="4.8"/>
    <n v="4.8"/>
  </r>
  <r>
    <x v="3"/>
    <d v="2024-03-21T00:00:00"/>
    <s v="Day 1"/>
    <x v="79"/>
    <x v="74"/>
    <x v="56"/>
    <x v="4"/>
    <x v="12"/>
    <x v="0"/>
    <x v="7"/>
    <n v="112"/>
    <n v="5.5"/>
    <n v="5.5"/>
  </r>
  <r>
    <x v="3"/>
    <d v="2024-03-21T00:00:00"/>
    <s v="Day 1"/>
    <x v="79"/>
    <x v="74"/>
    <x v="56"/>
    <x v="4"/>
    <x v="12"/>
    <x v="0"/>
    <x v="7"/>
    <n v="101"/>
    <n v="3.8"/>
    <n v="3.8"/>
  </r>
  <r>
    <x v="3"/>
    <d v="2024-03-21T00:00:00"/>
    <s v="Day 1"/>
    <x v="79"/>
    <x v="74"/>
    <x v="56"/>
    <x v="4"/>
    <x v="12"/>
    <x v="0"/>
    <x v="7"/>
    <n v="80"/>
    <n v="1.7"/>
    <n v="1.7"/>
  </r>
  <r>
    <x v="3"/>
    <d v="2024-03-21T00:00:00"/>
    <s v="Day 1"/>
    <x v="79"/>
    <x v="74"/>
    <x v="56"/>
    <x v="4"/>
    <x v="12"/>
    <x v="0"/>
    <x v="4"/>
    <n v="124"/>
    <n v="9.1"/>
    <n v="9.1"/>
  </r>
  <r>
    <x v="3"/>
    <d v="2024-03-21T00:00:00"/>
    <s v="Day 1"/>
    <x v="79"/>
    <x v="74"/>
    <x v="56"/>
    <x v="4"/>
    <x v="12"/>
    <x v="0"/>
    <x v="4"/>
    <n v="171"/>
    <n v="27.3"/>
    <n v="27.3"/>
  </r>
  <r>
    <x v="3"/>
    <d v="2024-03-21T00:00:00"/>
    <s v="Day 1"/>
    <x v="71"/>
    <x v="66"/>
    <x v="56"/>
    <x v="6"/>
    <x v="12"/>
    <x v="0"/>
    <x v="3"/>
    <n v="49"/>
    <n v="2.1"/>
    <n v="2.1"/>
  </r>
  <r>
    <x v="3"/>
    <d v="2024-03-21T00:00:00"/>
    <s v="Day 1"/>
    <x v="71"/>
    <x v="66"/>
    <x v="56"/>
    <x v="6"/>
    <x v="12"/>
    <x v="0"/>
    <x v="4"/>
    <n v="107"/>
    <n v="5.5"/>
    <n v="5.5"/>
  </r>
  <r>
    <x v="3"/>
    <d v="2024-03-21T00:00:00"/>
    <s v="Day 1"/>
    <x v="71"/>
    <x v="66"/>
    <x v="56"/>
    <x v="6"/>
    <x v="12"/>
    <x v="0"/>
    <x v="4"/>
    <n v="151"/>
    <n v="17.8"/>
    <n v="17.8"/>
  </r>
  <r>
    <x v="3"/>
    <d v="2024-03-21T00:00:00"/>
    <s v="Day 1"/>
    <x v="72"/>
    <x v="67"/>
    <x v="57"/>
    <x v="6"/>
    <x v="12"/>
    <x v="0"/>
    <x v="5"/>
    <m/>
    <s v=""/>
    <s v=""/>
  </r>
  <r>
    <x v="3"/>
    <d v="2024-03-21T00:00:00"/>
    <s v="Day 1"/>
    <x v="170"/>
    <x v="150"/>
    <x v="66"/>
    <x v="7"/>
    <x v="14"/>
    <x v="0"/>
    <x v="4"/>
    <n v="80"/>
    <n v="2"/>
    <n v="2"/>
  </r>
  <r>
    <x v="3"/>
    <d v="2024-03-21T00:00:00"/>
    <s v="Day 1"/>
    <x v="170"/>
    <x v="150"/>
    <x v="66"/>
    <x v="7"/>
    <x v="14"/>
    <x v="0"/>
    <x v="4"/>
    <n v="84"/>
    <n v="2.4"/>
    <n v="2.4"/>
  </r>
  <r>
    <x v="3"/>
    <d v="2024-03-21T00:00:00"/>
    <s v="Day 1"/>
    <x v="164"/>
    <x v="145"/>
    <x v="65"/>
    <x v="7"/>
    <x v="14"/>
    <x v="0"/>
    <x v="4"/>
    <n v="82"/>
    <n v="2.2000000000000002"/>
    <n v="2.2000000000000002"/>
  </r>
  <r>
    <x v="3"/>
    <d v="2024-03-21T00:00:00"/>
    <s v="Day 1"/>
    <x v="156"/>
    <x v="137"/>
    <x v="111"/>
    <x v="6"/>
    <x v="14"/>
    <x v="0"/>
    <x v="4"/>
    <n v="93"/>
    <n v="3.4"/>
    <n v="3.4"/>
  </r>
  <r>
    <x v="3"/>
    <d v="2024-03-21T00:00:00"/>
    <s v="Day 1"/>
    <x v="156"/>
    <x v="137"/>
    <x v="111"/>
    <x v="6"/>
    <x v="14"/>
    <x v="0"/>
    <x v="9"/>
    <n v="40"/>
    <n v="1"/>
    <n v="1"/>
  </r>
  <r>
    <x v="3"/>
    <d v="2024-03-21T00:00:00"/>
    <s v="Day 1"/>
    <x v="156"/>
    <x v="137"/>
    <x v="111"/>
    <x v="6"/>
    <x v="14"/>
    <x v="0"/>
    <x v="1"/>
    <n v="81"/>
    <n v="1.9"/>
    <n v="1.9"/>
  </r>
  <r>
    <x v="3"/>
    <d v="2024-03-21T00:00:00"/>
    <s v="Day 1"/>
    <x v="85"/>
    <x v="80"/>
    <x v="66"/>
    <x v="1"/>
    <x v="14"/>
    <x v="0"/>
    <x v="7"/>
    <n v="98"/>
    <n v="3.4"/>
    <n v="3.4"/>
  </r>
  <r>
    <x v="3"/>
    <d v="2024-03-21T00:00:00"/>
    <s v="Day 1"/>
    <x v="85"/>
    <x v="80"/>
    <x v="66"/>
    <x v="1"/>
    <x v="14"/>
    <x v="0"/>
    <x v="7"/>
    <n v="72"/>
    <n v="1.2"/>
    <n v="1.2"/>
  </r>
  <r>
    <x v="3"/>
    <d v="2024-03-21T00:00:00"/>
    <s v="Day 1"/>
    <x v="83"/>
    <x v="78"/>
    <x v="66"/>
    <x v="4"/>
    <x v="14"/>
    <x v="0"/>
    <x v="7"/>
    <n v="106"/>
    <n v="4.5"/>
    <n v="4.5"/>
  </r>
  <r>
    <x v="3"/>
    <d v="2024-03-21T00:00:00"/>
    <s v="Day 1"/>
    <x v="83"/>
    <x v="78"/>
    <x v="66"/>
    <x v="4"/>
    <x v="14"/>
    <x v="0"/>
    <x v="7"/>
    <n v="81"/>
    <n v="1.8"/>
    <n v="1.8"/>
  </r>
  <r>
    <x v="3"/>
    <d v="2024-03-21T00:00:00"/>
    <s v="Day 1"/>
    <x v="83"/>
    <x v="78"/>
    <x v="66"/>
    <x v="4"/>
    <x v="14"/>
    <x v="0"/>
    <x v="7"/>
    <n v="77"/>
    <n v="1.5"/>
    <n v="1.5"/>
  </r>
  <r>
    <x v="3"/>
    <d v="2024-03-21T00:00:00"/>
    <s v="Day 1"/>
    <x v="83"/>
    <x v="78"/>
    <x v="66"/>
    <x v="4"/>
    <x v="14"/>
    <x v="0"/>
    <x v="7"/>
    <n v="72"/>
    <n v="1.2"/>
    <n v="1.2"/>
  </r>
  <r>
    <x v="3"/>
    <d v="2024-03-21T00:00:00"/>
    <s v="Day 1"/>
    <x v="81"/>
    <x v="76"/>
    <x v="64"/>
    <x v="4"/>
    <x v="14"/>
    <x v="0"/>
    <x v="7"/>
    <n v="125"/>
    <n v="8.1"/>
    <n v="8.1"/>
  </r>
  <r>
    <x v="3"/>
    <d v="2024-03-21T00:00:00"/>
    <s v="Day 1"/>
    <x v="81"/>
    <x v="76"/>
    <x v="64"/>
    <x v="4"/>
    <x v="14"/>
    <x v="0"/>
    <x v="7"/>
    <n v="84"/>
    <n v="2"/>
    <n v="2"/>
  </r>
  <r>
    <x v="3"/>
    <d v="2024-03-21T00:00:00"/>
    <s v="Day 1"/>
    <x v="81"/>
    <x v="76"/>
    <x v="64"/>
    <x v="4"/>
    <x v="14"/>
    <x v="0"/>
    <x v="7"/>
    <n v="94"/>
    <n v="3"/>
    <n v="3"/>
  </r>
  <r>
    <x v="3"/>
    <d v="2024-03-21T00:00:00"/>
    <s v="Day 1"/>
    <x v="81"/>
    <x v="76"/>
    <x v="64"/>
    <x v="4"/>
    <x v="14"/>
    <x v="0"/>
    <x v="7"/>
    <n v="80"/>
    <n v="1.7"/>
    <n v="1.7"/>
  </r>
  <r>
    <x v="3"/>
    <d v="2024-03-21T00:00:00"/>
    <s v="Day 1"/>
    <x v="81"/>
    <x v="76"/>
    <x v="64"/>
    <x v="4"/>
    <x v="14"/>
    <x v="0"/>
    <x v="7"/>
    <n v="70"/>
    <n v="1.1000000000000001"/>
    <n v="1.1000000000000001"/>
  </r>
  <r>
    <x v="3"/>
    <d v="2024-03-21T00:00:00"/>
    <s v="Day 1"/>
    <x v="81"/>
    <x v="76"/>
    <x v="64"/>
    <x v="4"/>
    <x v="14"/>
    <x v="0"/>
    <x v="7"/>
    <n v="87"/>
    <n v="2.2999999999999998"/>
    <n v="2.2999999999999998"/>
  </r>
  <r>
    <x v="3"/>
    <d v="2024-03-21T00:00:00"/>
    <s v="Day 1"/>
    <x v="81"/>
    <x v="76"/>
    <x v="64"/>
    <x v="4"/>
    <x v="14"/>
    <x v="0"/>
    <x v="4"/>
    <n v="159"/>
    <n v="21.3"/>
    <n v="21.3"/>
  </r>
  <r>
    <x v="3"/>
    <d v="2024-03-21T00:00:00"/>
    <s v="Day 1"/>
    <x v="87"/>
    <x v="82"/>
    <x v="68"/>
    <x v="5"/>
    <x v="14"/>
    <x v="0"/>
    <x v="7"/>
    <n v="74"/>
    <n v="1.3"/>
    <n v="1.3"/>
  </r>
  <r>
    <x v="3"/>
    <d v="2024-03-21T00:00:00"/>
    <s v="Day 1"/>
    <x v="87"/>
    <x v="82"/>
    <x v="68"/>
    <x v="5"/>
    <x v="14"/>
    <x v="0"/>
    <x v="7"/>
    <n v="84"/>
    <n v="2"/>
    <n v="2"/>
  </r>
  <r>
    <x v="3"/>
    <d v="2024-03-21T00:00:00"/>
    <s v="Day 1"/>
    <x v="87"/>
    <x v="82"/>
    <x v="68"/>
    <x v="5"/>
    <x v="14"/>
    <x v="0"/>
    <x v="7"/>
    <n v="89"/>
    <n v="2.5"/>
    <n v="2.5"/>
  </r>
  <r>
    <x v="3"/>
    <d v="2024-03-21T00:00:00"/>
    <s v="Day 1"/>
    <x v="87"/>
    <x v="82"/>
    <x v="68"/>
    <x v="5"/>
    <x v="14"/>
    <x v="0"/>
    <x v="7"/>
    <n v="118"/>
    <n v="6.6"/>
    <n v="6.6"/>
  </r>
  <r>
    <x v="3"/>
    <d v="2024-03-21T00:00:00"/>
    <s v="Day 1"/>
    <x v="87"/>
    <x v="82"/>
    <x v="68"/>
    <x v="5"/>
    <x v="14"/>
    <x v="0"/>
    <x v="7"/>
    <n v="75"/>
    <n v="1.3"/>
    <n v="1.3"/>
  </r>
  <r>
    <x v="3"/>
    <d v="2024-03-21T00:00:00"/>
    <s v="Day 1"/>
    <x v="157"/>
    <x v="138"/>
    <x v="112"/>
    <x v="4"/>
    <x v="14"/>
    <x v="0"/>
    <x v="1"/>
    <n v="81"/>
    <n v="1.9"/>
    <n v="1.9"/>
  </r>
  <r>
    <x v="3"/>
    <d v="2024-03-21T00:00:00"/>
    <s v="Day 1"/>
    <x v="157"/>
    <x v="138"/>
    <x v="112"/>
    <x v="4"/>
    <x v="14"/>
    <x v="0"/>
    <x v="4"/>
    <n v="132"/>
    <n v="11.2"/>
    <n v="11.2"/>
  </r>
  <r>
    <x v="3"/>
    <d v="2024-03-21T00:00:00"/>
    <s v="Day 1"/>
    <x v="86"/>
    <x v="81"/>
    <x v="5"/>
    <x v="4"/>
    <x v="14"/>
    <x v="0"/>
    <x v="4"/>
    <n v="107"/>
    <n v="5.5"/>
    <n v="5.5"/>
  </r>
  <r>
    <x v="3"/>
    <d v="2024-03-21T00:00:00"/>
    <s v="Day 1"/>
    <x v="86"/>
    <x v="81"/>
    <x v="5"/>
    <x v="4"/>
    <x v="14"/>
    <x v="0"/>
    <x v="7"/>
    <n v="106"/>
    <n v="4.5"/>
    <n v="4.5"/>
  </r>
  <r>
    <x v="3"/>
    <d v="2024-03-21T00:00:00"/>
    <s v="Day 1"/>
    <x v="86"/>
    <x v="81"/>
    <x v="5"/>
    <x v="4"/>
    <x v="14"/>
    <x v="0"/>
    <x v="7"/>
    <n v="129"/>
    <n v="9"/>
    <n v="9"/>
  </r>
  <r>
    <x v="3"/>
    <d v="2024-03-21T00:00:00"/>
    <s v="Day 1"/>
    <x v="86"/>
    <x v="81"/>
    <x v="5"/>
    <x v="4"/>
    <x v="14"/>
    <x v="0"/>
    <x v="7"/>
    <n v="85"/>
    <n v="2.1"/>
    <n v="2.1"/>
  </r>
  <r>
    <x v="3"/>
    <d v="2024-03-21T00:00:00"/>
    <s v="Day 1"/>
    <x v="86"/>
    <x v="81"/>
    <x v="5"/>
    <x v="4"/>
    <x v="14"/>
    <x v="0"/>
    <x v="7"/>
    <n v="107"/>
    <n v="4.7"/>
    <n v="4.7"/>
  </r>
  <r>
    <x v="3"/>
    <d v="2024-03-21T00:00:00"/>
    <s v="Day 1"/>
    <x v="86"/>
    <x v="81"/>
    <x v="5"/>
    <x v="4"/>
    <x v="14"/>
    <x v="0"/>
    <x v="7"/>
    <n v="100"/>
    <n v="3.7"/>
    <n v="3.7"/>
  </r>
  <r>
    <x v="3"/>
    <d v="2024-03-21T00:00:00"/>
    <s v="Day 1"/>
    <x v="82"/>
    <x v="77"/>
    <x v="65"/>
    <x v="4"/>
    <x v="14"/>
    <x v="0"/>
    <x v="5"/>
    <m/>
    <s v=""/>
    <s v=""/>
  </r>
  <r>
    <x v="3"/>
    <d v="2024-03-21T00:00:00"/>
    <s v="Day 1"/>
    <x v="53"/>
    <x v="48"/>
    <x v="46"/>
    <x v="7"/>
    <x v="9"/>
    <x v="0"/>
    <x v="7"/>
    <n v="112"/>
    <n v="5.5"/>
    <n v="5.5"/>
  </r>
  <r>
    <x v="3"/>
    <d v="2024-03-21T00:00:00"/>
    <s v="Day 1"/>
    <x v="53"/>
    <x v="48"/>
    <x v="46"/>
    <x v="7"/>
    <x v="9"/>
    <x v="0"/>
    <x v="7"/>
    <n v="87"/>
    <n v="2.2999999999999998"/>
    <n v="2.2999999999999998"/>
  </r>
  <r>
    <x v="3"/>
    <d v="2024-03-21T00:00:00"/>
    <s v="Day 1"/>
    <x v="53"/>
    <x v="48"/>
    <x v="46"/>
    <x v="7"/>
    <x v="9"/>
    <x v="0"/>
    <x v="4"/>
    <n v="86"/>
    <n v="2.6"/>
    <n v="2.6"/>
  </r>
  <r>
    <x v="3"/>
    <d v="2024-03-21T00:00:00"/>
    <s v="Day 1"/>
    <x v="53"/>
    <x v="48"/>
    <x v="46"/>
    <x v="7"/>
    <x v="9"/>
    <x v="0"/>
    <x v="4"/>
    <n v="137"/>
    <n v="12.8"/>
    <n v="12.8"/>
  </r>
  <r>
    <x v="3"/>
    <d v="2024-03-21T00:00:00"/>
    <s v="Day 1"/>
    <x v="53"/>
    <x v="48"/>
    <x v="46"/>
    <x v="7"/>
    <x v="9"/>
    <x v="0"/>
    <x v="4"/>
    <n v="178"/>
    <n v="31.3"/>
    <n v="31.3"/>
  </r>
  <r>
    <x v="3"/>
    <d v="2024-03-21T00:00:00"/>
    <s v="Day 1"/>
    <x v="53"/>
    <x v="48"/>
    <x v="46"/>
    <x v="7"/>
    <x v="9"/>
    <x v="0"/>
    <x v="4"/>
    <n v="145"/>
    <n v="15.5"/>
    <n v="15.5"/>
  </r>
  <r>
    <x v="3"/>
    <d v="2024-03-21T00:00:00"/>
    <s v="Day 1"/>
    <x v="53"/>
    <x v="48"/>
    <x v="46"/>
    <x v="7"/>
    <x v="9"/>
    <x v="0"/>
    <x v="4"/>
    <n v="164"/>
    <n v="23.6"/>
    <n v="23.6"/>
  </r>
  <r>
    <x v="3"/>
    <d v="2024-03-21T00:00:00"/>
    <s v="Day 1"/>
    <x v="53"/>
    <x v="48"/>
    <x v="46"/>
    <x v="7"/>
    <x v="9"/>
    <x v="0"/>
    <x v="4"/>
    <n v="136"/>
    <n v="12.4"/>
    <n v="12.4"/>
  </r>
  <r>
    <x v="3"/>
    <d v="2024-03-21T00:00:00"/>
    <s v="Day 1"/>
    <x v="158"/>
    <x v="139"/>
    <x v="113"/>
    <x v="7"/>
    <x v="9"/>
    <x v="0"/>
    <x v="5"/>
    <m/>
    <s v=""/>
    <s v=""/>
  </r>
  <r>
    <x v="3"/>
    <d v="2024-03-21T00:00:00"/>
    <s v="Day 1"/>
    <x v="60"/>
    <x v="55"/>
    <x v="50"/>
    <x v="5"/>
    <x v="9"/>
    <x v="0"/>
    <x v="7"/>
    <n v="125"/>
    <n v="8.1"/>
    <n v="8.1"/>
  </r>
  <r>
    <x v="3"/>
    <d v="2024-03-21T00:00:00"/>
    <s v="Day 1"/>
    <x v="60"/>
    <x v="55"/>
    <x v="50"/>
    <x v="5"/>
    <x v="9"/>
    <x v="0"/>
    <x v="7"/>
    <n v="96"/>
    <n v="3.2"/>
    <n v="3.2"/>
  </r>
  <r>
    <x v="3"/>
    <d v="2024-03-21T00:00:00"/>
    <s v="Day 1"/>
    <x v="60"/>
    <x v="55"/>
    <x v="50"/>
    <x v="5"/>
    <x v="9"/>
    <x v="0"/>
    <x v="7"/>
    <n v="89"/>
    <n v="2.5"/>
    <n v="2.5"/>
  </r>
  <r>
    <x v="3"/>
    <d v="2024-03-21T00:00:00"/>
    <s v="Day 1"/>
    <x v="60"/>
    <x v="55"/>
    <x v="50"/>
    <x v="5"/>
    <x v="9"/>
    <x v="0"/>
    <x v="7"/>
    <n v="93"/>
    <n v="2.9"/>
    <n v="2.9"/>
  </r>
  <r>
    <x v="3"/>
    <d v="2024-03-21T00:00:00"/>
    <s v="Day 1"/>
    <x v="60"/>
    <x v="55"/>
    <x v="50"/>
    <x v="5"/>
    <x v="9"/>
    <x v="0"/>
    <x v="7"/>
    <n v="113"/>
    <n v="5.7"/>
    <n v="5.7"/>
  </r>
  <r>
    <x v="3"/>
    <d v="2024-03-21T00:00:00"/>
    <s v="Day 1"/>
    <x v="61"/>
    <x v="56"/>
    <x v="46"/>
    <x v="3"/>
    <x v="9"/>
    <x v="0"/>
    <x v="0"/>
    <n v="46"/>
    <n v="1.8"/>
    <n v="1.8"/>
  </r>
  <r>
    <x v="3"/>
    <d v="2024-03-21T00:00:00"/>
    <s v="Day 1"/>
    <x v="61"/>
    <x v="56"/>
    <x v="46"/>
    <x v="3"/>
    <x v="9"/>
    <x v="0"/>
    <x v="4"/>
    <n v="99"/>
    <n v="4.2"/>
    <n v="4.2"/>
  </r>
  <r>
    <x v="3"/>
    <d v="2024-03-21T00:00:00"/>
    <s v="Day 1"/>
    <x v="61"/>
    <x v="56"/>
    <x v="46"/>
    <x v="3"/>
    <x v="9"/>
    <x v="0"/>
    <x v="7"/>
    <n v="90"/>
    <n v="2.6"/>
    <n v="2.6"/>
  </r>
  <r>
    <x v="3"/>
    <d v="2024-03-21T00:00:00"/>
    <s v="Day 1"/>
    <x v="61"/>
    <x v="56"/>
    <x v="46"/>
    <x v="3"/>
    <x v="9"/>
    <x v="0"/>
    <x v="7"/>
    <n v="115"/>
    <n v="6"/>
    <n v="6"/>
  </r>
  <r>
    <x v="3"/>
    <d v="2024-03-21T00:00:00"/>
    <s v="Day 1"/>
    <x v="61"/>
    <x v="56"/>
    <x v="46"/>
    <x v="3"/>
    <x v="9"/>
    <x v="0"/>
    <x v="7"/>
    <n v="82"/>
    <n v="1.9"/>
    <n v="1.9"/>
  </r>
  <r>
    <x v="3"/>
    <d v="2024-03-21T00:00:00"/>
    <s v="Day 1"/>
    <x v="61"/>
    <x v="56"/>
    <x v="46"/>
    <x v="3"/>
    <x v="9"/>
    <x v="0"/>
    <x v="7"/>
    <n v="78"/>
    <n v="1.5"/>
    <n v="1.5"/>
  </r>
  <r>
    <x v="3"/>
    <d v="2024-03-21T00:00:00"/>
    <s v="Day 1"/>
    <x v="61"/>
    <x v="56"/>
    <x v="46"/>
    <x v="3"/>
    <x v="9"/>
    <x v="0"/>
    <x v="7"/>
    <n v="74"/>
    <n v="1.3"/>
    <n v="1.3"/>
  </r>
  <r>
    <x v="3"/>
    <d v="2024-03-21T00:00:00"/>
    <s v="Day 1"/>
    <x v="61"/>
    <x v="56"/>
    <x v="46"/>
    <x v="3"/>
    <x v="9"/>
    <x v="0"/>
    <x v="7"/>
    <n v="94"/>
    <n v="3"/>
    <n v="3"/>
  </r>
  <r>
    <x v="3"/>
    <d v="2024-03-21T00:00:00"/>
    <s v="Day 1"/>
    <x v="57"/>
    <x v="52"/>
    <x v="47"/>
    <x v="4"/>
    <x v="9"/>
    <x v="0"/>
    <x v="4"/>
    <n v="99"/>
    <n v="4.2"/>
    <n v="4.2"/>
  </r>
  <r>
    <x v="3"/>
    <d v="2024-03-21T00:00:00"/>
    <s v="Day 1"/>
    <x v="57"/>
    <x v="52"/>
    <x v="47"/>
    <x v="4"/>
    <x v="9"/>
    <x v="0"/>
    <x v="4"/>
    <n v="144"/>
    <n v="15.1"/>
    <n v="15.1"/>
  </r>
  <r>
    <x v="3"/>
    <d v="2024-03-21T00:00:00"/>
    <s v="Day 1"/>
    <x v="57"/>
    <x v="52"/>
    <x v="47"/>
    <x v="4"/>
    <x v="9"/>
    <x v="0"/>
    <x v="2"/>
    <n v="206"/>
    <n v="123.7"/>
    <n v="123.7"/>
  </r>
  <r>
    <x v="3"/>
    <d v="2024-03-21T00:00:00"/>
    <s v="Day 1"/>
    <x v="57"/>
    <x v="52"/>
    <x v="47"/>
    <x v="4"/>
    <x v="9"/>
    <x v="0"/>
    <x v="8"/>
    <n v="162"/>
    <n v="58.3"/>
    <n v="58.3"/>
  </r>
  <r>
    <x v="3"/>
    <d v="2024-03-21T00:00:00"/>
    <s v="Day 1"/>
    <x v="57"/>
    <x v="52"/>
    <x v="47"/>
    <x v="4"/>
    <x v="9"/>
    <x v="0"/>
    <x v="3"/>
    <n v="108"/>
    <n v="23.5"/>
    <n v="23.5"/>
  </r>
  <r>
    <x v="3"/>
    <d v="2024-03-21T00:00:00"/>
    <s v="Day 1"/>
    <x v="59"/>
    <x v="54"/>
    <x v="46"/>
    <x v="5"/>
    <x v="9"/>
    <x v="0"/>
    <x v="6"/>
    <n v="71"/>
    <n v="2.9"/>
    <n v="2.9"/>
  </r>
  <r>
    <x v="3"/>
    <d v="2024-03-21T00:00:00"/>
    <s v="Day 1"/>
    <x v="59"/>
    <x v="54"/>
    <x v="46"/>
    <x v="5"/>
    <x v="9"/>
    <x v="0"/>
    <x v="6"/>
    <n v="65"/>
    <n v="2.2000000000000002"/>
    <n v="2.2000000000000002"/>
  </r>
  <r>
    <x v="3"/>
    <d v="2024-03-21T00:00:00"/>
    <s v="Day 1"/>
    <x v="59"/>
    <x v="54"/>
    <x v="46"/>
    <x v="5"/>
    <x v="9"/>
    <x v="0"/>
    <x v="4"/>
    <n v="116"/>
    <n v="7.2"/>
    <n v="7.2"/>
  </r>
  <r>
    <x v="3"/>
    <d v="2024-03-21T00:00:00"/>
    <s v="Day 1"/>
    <x v="59"/>
    <x v="54"/>
    <x v="46"/>
    <x v="5"/>
    <x v="9"/>
    <x v="0"/>
    <x v="4"/>
    <n v="96"/>
    <n v="3.8"/>
    <n v="3.8"/>
  </r>
  <r>
    <x v="3"/>
    <d v="2024-03-21T00:00:00"/>
    <s v="Day 1"/>
    <x v="56"/>
    <x v="51"/>
    <x v="49"/>
    <x v="4"/>
    <x v="9"/>
    <x v="0"/>
    <x v="4"/>
    <n v="100"/>
    <n v="4.3"/>
    <n v="4.3"/>
  </r>
  <r>
    <x v="3"/>
    <d v="2024-03-21T00:00:00"/>
    <s v="Day 1"/>
    <x v="56"/>
    <x v="51"/>
    <x v="49"/>
    <x v="4"/>
    <x v="9"/>
    <x v="0"/>
    <x v="4"/>
    <n v="107"/>
    <n v="5.5"/>
    <n v="5.5"/>
  </r>
  <r>
    <x v="3"/>
    <d v="2024-03-21T00:00:00"/>
    <s v="Day 1"/>
    <x v="56"/>
    <x v="51"/>
    <x v="49"/>
    <x v="4"/>
    <x v="9"/>
    <x v="0"/>
    <x v="4"/>
    <n v="101"/>
    <n v="4.5"/>
    <n v="4.5"/>
  </r>
  <r>
    <x v="3"/>
    <d v="2024-03-21T00:00:00"/>
    <s v="Day 1"/>
    <x v="56"/>
    <x v="51"/>
    <x v="49"/>
    <x v="4"/>
    <x v="9"/>
    <x v="0"/>
    <x v="4"/>
    <n v="160"/>
    <n v="21.7"/>
    <n v="21.7"/>
  </r>
  <r>
    <x v="3"/>
    <d v="2024-03-21T00:00:00"/>
    <s v="Day 1"/>
    <x v="56"/>
    <x v="51"/>
    <x v="49"/>
    <x v="4"/>
    <x v="9"/>
    <x v="0"/>
    <x v="4"/>
    <n v="71"/>
    <n v="1.3"/>
    <n v="1.3"/>
  </r>
  <r>
    <x v="3"/>
    <d v="2024-03-21T00:00:00"/>
    <s v="Day 1"/>
    <x v="56"/>
    <x v="51"/>
    <x v="49"/>
    <x v="4"/>
    <x v="9"/>
    <x v="0"/>
    <x v="6"/>
    <n v="86"/>
    <n v="5.0999999999999996"/>
    <n v="5.0999999999999996"/>
  </r>
  <r>
    <x v="3"/>
    <d v="2024-03-21T00:00:00"/>
    <s v="Day 1"/>
    <x v="56"/>
    <x v="51"/>
    <x v="49"/>
    <x v="4"/>
    <x v="9"/>
    <x v="0"/>
    <x v="7"/>
    <n v="109"/>
    <n v="5"/>
    <n v="5"/>
  </r>
  <r>
    <x v="3"/>
    <d v="2024-03-21T00:00:00"/>
    <s v="Day 1"/>
    <x v="56"/>
    <x v="51"/>
    <x v="49"/>
    <x v="4"/>
    <x v="9"/>
    <x v="0"/>
    <x v="7"/>
    <n v="76"/>
    <n v="1.4"/>
    <n v="1.4"/>
  </r>
  <r>
    <x v="3"/>
    <d v="2024-03-21T00:00:00"/>
    <s v="Day 1"/>
    <x v="138"/>
    <x v="124"/>
    <x v="105"/>
    <x v="4"/>
    <x v="9"/>
    <x v="0"/>
    <x v="7"/>
    <n v="84"/>
    <n v="2"/>
    <n v="2"/>
  </r>
  <r>
    <x v="3"/>
    <d v="2024-03-21T00:00:00"/>
    <s v="Day 1"/>
    <x v="138"/>
    <x v="124"/>
    <x v="105"/>
    <x v="4"/>
    <x v="9"/>
    <x v="0"/>
    <x v="7"/>
    <n v="106"/>
    <n v="4.5"/>
    <n v="4.5"/>
  </r>
  <r>
    <x v="3"/>
    <d v="2024-03-21T00:00:00"/>
    <s v="Day 1"/>
    <x v="138"/>
    <x v="124"/>
    <x v="105"/>
    <x v="4"/>
    <x v="9"/>
    <x v="0"/>
    <x v="7"/>
    <n v="82"/>
    <n v="1.9"/>
    <n v="1.9"/>
  </r>
  <r>
    <x v="3"/>
    <d v="2024-03-21T00:00:00"/>
    <s v="Day 1"/>
    <x v="138"/>
    <x v="124"/>
    <x v="105"/>
    <x v="4"/>
    <x v="9"/>
    <x v="0"/>
    <x v="7"/>
    <n v="110"/>
    <n v="5.2"/>
    <n v="5.2"/>
  </r>
  <r>
    <x v="3"/>
    <d v="2024-03-21T00:00:00"/>
    <s v="Day 1"/>
    <x v="138"/>
    <x v="124"/>
    <x v="105"/>
    <x v="4"/>
    <x v="9"/>
    <x v="0"/>
    <x v="7"/>
    <n v="91"/>
    <n v="2.7"/>
    <n v="2.7"/>
  </r>
  <r>
    <x v="3"/>
    <d v="2024-03-21T00:00:00"/>
    <s v="Day 1"/>
    <x v="138"/>
    <x v="124"/>
    <x v="105"/>
    <x v="4"/>
    <x v="9"/>
    <x v="0"/>
    <x v="7"/>
    <n v="79"/>
    <n v="1.6"/>
    <n v="1.6"/>
  </r>
  <r>
    <x v="3"/>
    <d v="2024-03-21T00:00:00"/>
    <s v="Day 1"/>
    <x v="138"/>
    <x v="124"/>
    <x v="105"/>
    <x v="4"/>
    <x v="9"/>
    <x v="0"/>
    <x v="7"/>
    <n v="96"/>
    <n v="3.2"/>
    <n v="3.2"/>
  </r>
  <r>
    <x v="3"/>
    <d v="2024-03-21T00:00:00"/>
    <s v="Day 1"/>
    <x v="138"/>
    <x v="124"/>
    <x v="105"/>
    <x v="4"/>
    <x v="9"/>
    <x v="0"/>
    <x v="7"/>
    <n v="97"/>
    <n v="3.3"/>
    <n v="3.3"/>
  </r>
  <r>
    <x v="3"/>
    <d v="2024-03-21T00:00:00"/>
    <s v="Day 1"/>
    <x v="138"/>
    <x v="124"/>
    <x v="105"/>
    <x v="4"/>
    <x v="9"/>
    <x v="0"/>
    <x v="1"/>
    <n v="86"/>
    <n v="2.2999999999999998"/>
    <n v="2.2999999999999998"/>
  </r>
  <r>
    <x v="3"/>
    <d v="2024-03-21T00:00:00"/>
    <s v="Day 1"/>
    <x v="138"/>
    <x v="124"/>
    <x v="105"/>
    <x v="4"/>
    <x v="9"/>
    <x v="0"/>
    <x v="4"/>
    <n v="92"/>
    <n v="3.3"/>
    <n v="3.3"/>
  </r>
  <r>
    <x v="3"/>
    <d v="2024-03-21T00:00:00"/>
    <s v="Day 1"/>
    <x v="138"/>
    <x v="124"/>
    <x v="105"/>
    <x v="4"/>
    <x v="9"/>
    <x v="0"/>
    <x v="4"/>
    <n v="88"/>
    <n v="2.8"/>
    <n v="2.8"/>
  </r>
  <r>
    <x v="3"/>
    <d v="2024-03-21T00:00:00"/>
    <s v="Day 1"/>
    <x v="138"/>
    <x v="124"/>
    <x v="105"/>
    <x v="4"/>
    <x v="9"/>
    <x v="0"/>
    <x v="4"/>
    <n v="89"/>
    <n v="2.9"/>
    <n v="2.9"/>
  </r>
  <r>
    <x v="3"/>
    <d v="2024-03-21T00:00:00"/>
    <s v="Day 1"/>
    <x v="138"/>
    <x v="124"/>
    <x v="105"/>
    <x v="4"/>
    <x v="9"/>
    <x v="0"/>
    <x v="4"/>
    <n v="75"/>
    <n v="1.6"/>
    <n v="1.6"/>
  </r>
  <r>
    <x v="3"/>
    <d v="2024-03-21T00:00:00"/>
    <s v="Day 1"/>
    <x v="138"/>
    <x v="124"/>
    <x v="105"/>
    <x v="4"/>
    <x v="9"/>
    <x v="0"/>
    <x v="4"/>
    <n v="98"/>
    <n v="4"/>
    <n v="4"/>
  </r>
  <r>
    <x v="3"/>
    <d v="2024-03-21T00:00:00"/>
    <s v="Day 1"/>
    <x v="138"/>
    <x v="124"/>
    <x v="105"/>
    <x v="4"/>
    <x v="9"/>
    <x v="0"/>
    <x v="4"/>
    <n v="84"/>
    <n v="2.4"/>
    <n v="2.4"/>
  </r>
  <r>
    <x v="3"/>
    <d v="2024-03-21T00:00:00"/>
    <s v="Day 1"/>
    <x v="58"/>
    <x v="53"/>
    <x v="46"/>
    <x v="3"/>
    <x v="9"/>
    <x v="1"/>
    <x v="5"/>
    <n v="47"/>
    <n v="1.1000000000000001"/>
    <n v="1.1000000000000001"/>
  </r>
  <r>
    <x v="3"/>
    <d v="2024-03-21T00:00:00"/>
    <s v="Day 1"/>
    <x v="58"/>
    <x v="53"/>
    <x v="46"/>
    <x v="3"/>
    <x v="9"/>
    <x v="0"/>
    <x v="4"/>
    <n v="98"/>
    <n v="4"/>
    <n v="4"/>
  </r>
  <r>
    <x v="3"/>
    <d v="2024-03-21T00:00:00"/>
    <s v="Day 1"/>
    <x v="58"/>
    <x v="53"/>
    <x v="46"/>
    <x v="3"/>
    <x v="9"/>
    <x v="0"/>
    <x v="4"/>
    <n v="97"/>
    <n v="3.9"/>
    <n v="3.9"/>
  </r>
  <r>
    <x v="3"/>
    <d v="2024-03-21T00:00:00"/>
    <s v="Day 1"/>
    <x v="58"/>
    <x v="53"/>
    <x v="46"/>
    <x v="3"/>
    <x v="9"/>
    <x v="0"/>
    <x v="4"/>
    <n v="88"/>
    <n v="2.8"/>
    <n v="2.8"/>
  </r>
  <r>
    <x v="3"/>
    <d v="2024-03-21T00:00:00"/>
    <s v="Day 1"/>
    <x v="58"/>
    <x v="53"/>
    <x v="46"/>
    <x v="3"/>
    <x v="9"/>
    <x v="0"/>
    <x v="7"/>
    <n v="109"/>
    <n v="5"/>
    <n v="5"/>
  </r>
  <r>
    <x v="3"/>
    <d v="2024-03-21T00:00:00"/>
    <s v="Day 1"/>
    <x v="58"/>
    <x v="53"/>
    <x v="46"/>
    <x v="3"/>
    <x v="9"/>
    <x v="0"/>
    <x v="7"/>
    <n v="110"/>
    <n v="5.2"/>
    <n v="5.2"/>
  </r>
  <r>
    <x v="3"/>
    <d v="2024-03-21T00:00:00"/>
    <s v="Day 1"/>
    <x v="58"/>
    <x v="53"/>
    <x v="46"/>
    <x v="3"/>
    <x v="9"/>
    <x v="0"/>
    <x v="7"/>
    <n v="91"/>
    <n v="2.7"/>
    <n v="2.7"/>
  </r>
  <r>
    <x v="3"/>
    <d v="2024-03-21T00:00:00"/>
    <s v="Day 1"/>
    <x v="58"/>
    <x v="53"/>
    <x v="46"/>
    <x v="3"/>
    <x v="9"/>
    <x v="0"/>
    <x v="7"/>
    <n v="93"/>
    <n v="2.9"/>
    <n v="2.9"/>
  </r>
  <r>
    <x v="3"/>
    <d v="2024-03-21T00:00:00"/>
    <s v="Day 1"/>
    <x v="58"/>
    <x v="53"/>
    <x v="46"/>
    <x v="3"/>
    <x v="9"/>
    <x v="0"/>
    <x v="7"/>
    <n v="112"/>
    <n v="5.5"/>
    <n v="5.5"/>
  </r>
  <r>
    <x v="3"/>
    <d v="2024-03-21T00:00:00"/>
    <s v="Day 1"/>
    <x v="58"/>
    <x v="53"/>
    <x v="46"/>
    <x v="3"/>
    <x v="9"/>
    <x v="0"/>
    <x v="7"/>
    <n v="76"/>
    <n v="1.4"/>
    <n v="1.4"/>
  </r>
  <r>
    <x v="3"/>
    <d v="2024-03-21T00:00:00"/>
    <s v="Day 1"/>
    <x v="58"/>
    <x v="53"/>
    <x v="46"/>
    <x v="3"/>
    <x v="9"/>
    <x v="0"/>
    <x v="7"/>
    <n v="103"/>
    <n v="4.0999999999999996"/>
    <n v="4.0999999999999996"/>
  </r>
  <r>
    <x v="3"/>
    <d v="2024-03-21T00:00:00"/>
    <s v="Day 1"/>
    <x v="58"/>
    <x v="53"/>
    <x v="46"/>
    <x v="3"/>
    <x v="9"/>
    <x v="0"/>
    <x v="7"/>
    <n v="109"/>
    <n v="5"/>
    <n v="5"/>
  </r>
  <r>
    <x v="3"/>
    <d v="2024-03-21T00:00:00"/>
    <s v="Day 1"/>
    <x v="58"/>
    <x v="53"/>
    <x v="46"/>
    <x v="3"/>
    <x v="9"/>
    <x v="0"/>
    <x v="7"/>
    <n v="114"/>
    <n v="5.8"/>
    <n v="5.8"/>
  </r>
  <r>
    <x v="3"/>
    <d v="2024-03-21T00:00:00"/>
    <s v="Day 1"/>
    <x v="58"/>
    <x v="53"/>
    <x v="46"/>
    <x v="3"/>
    <x v="9"/>
    <x v="0"/>
    <x v="7"/>
    <n v="100"/>
    <n v="3.7"/>
    <n v="3.7"/>
  </r>
  <r>
    <x v="3"/>
    <d v="2024-03-21T00:00:00"/>
    <s v="Day 1"/>
    <x v="58"/>
    <x v="53"/>
    <x v="46"/>
    <x v="3"/>
    <x v="9"/>
    <x v="0"/>
    <x v="7"/>
    <n v="94"/>
    <n v="3"/>
    <n v="3"/>
  </r>
  <r>
    <x v="3"/>
    <d v="2024-03-21T00:00:00"/>
    <s v="Day 1"/>
    <x v="88"/>
    <x v="47"/>
    <x v="69"/>
    <x v="5"/>
    <x v="10"/>
    <x v="0"/>
    <x v="4"/>
    <n v="114"/>
    <n v="6.8"/>
    <n v="6.8"/>
  </r>
  <r>
    <x v="3"/>
    <d v="2024-03-21T00:00:00"/>
    <s v="Day 1"/>
    <x v="88"/>
    <x v="47"/>
    <x v="69"/>
    <x v="5"/>
    <x v="10"/>
    <x v="0"/>
    <x v="4"/>
    <n v="145"/>
    <n v="15.5"/>
    <n v="15.5"/>
  </r>
  <r>
    <x v="3"/>
    <d v="2024-03-21T00:00:00"/>
    <s v="Day 1"/>
    <x v="94"/>
    <x v="87"/>
    <x v="70"/>
    <x v="4"/>
    <x v="10"/>
    <x v="0"/>
    <x v="7"/>
    <n v="105"/>
    <n v="4.4000000000000004"/>
    <n v="4.4000000000000004"/>
  </r>
  <r>
    <x v="3"/>
    <d v="2024-03-21T00:00:00"/>
    <s v="Day 1"/>
    <x v="94"/>
    <x v="87"/>
    <x v="70"/>
    <x v="4"/>
    <x v="10"/>
    <x v="0"/>
    <x v="7"/>
    <n v="82"/>
    <n v="1.9"/>
    <n v="1.9"/>
  </r>
  <r>
    <x v="3"/>
    <d v="2024-03-21T00:00:00"/>
    <s v="Day 1"/>
    <x v="94"/>
    <x v="87"/>
    <x v="70"/>
    <x v="4"/>
    <x v="10"/>
    <x v="0"/>
    <x v="7"/>
    <n v="95"/>
    <n v="3.1"/>
    <n v="3.1"/>
  </r>
  <r>
    <x v="3"/>
    <d v="2024-03-21T00:00:00"/>
    <s v="Day 1"/>
    <x v="94"/>
    <x v="87"/>
    <x v="70"/>
    <x v="4"/>
    <x v="10"/>
    <x v="0"/>
    <x v="7"/>
    <n v="97"/>
    <n v="3.3"/>
    <n v="3.3"/>
  </r>
  <r>
    <x v="3"/>
    <d v="2024-03-21T00:00:00"/>
    <s v="Day 1"/>
    <x v="94"/>
    <x v="87"/>
    <x v="70"/>
    <x v="4"/>
    <x v="10"/>
    <x v="0"/>
    <x v="7"/>
    <n v="91"/>
    <n v="2.7"/>
    <n v="2.7"/>
  </r>
  <r>
    <x v="3"/>
    <d v="2024-03-21T00:00:00"/>
    <s v="Day 1"/>
    <x v="96"/>
    <x v="89"/>
    <x v="75"/>
    <x v="5"/>
    <x v="10"/>
    <x v="0"/>
    <x v="7"/>
    <n v="77"/>
    <n v="1.5"/>
    <n v="1.5"/>
  </r>
  <r>
    <x v="3"/>
    <d v="2024-03-21T00:00:00"/>
    <s v="Day 1"/>
    <x v="96"/>
    <x v="89"/>
    <x v="75"/>
    <x v="5"/>
    <x v="10"/>
    <x v="0"/>
    <x v="7"/>
    <n v="111"/>
    <n v="5.3"/>
    <n v="5.3"/>
  </r>
  <r>
    <x v="3"/>
    <d v="2024-03-21T00:00:00"/>
    <s v="Day 1"/>
    <x v="96"/>
    <x v="89"/>
    <x v="75"/>
    <x v="5"/>
    <x v="10"/>
    <x v="0"/>
    <x v="7"/>
    <n v="94"/>
    <n v="3"/>
    <n v="3"/>
  </r>
  <r>
    <x v="3"/>
    <d v="2024-03-21T00:00:00"/>
    <s v="Day 1"/>
    <x v="90"/>
    <x v="84"/>
    <x v="71"/>
    <x v="5"/>
    <x v="10"/>
    <x v="0"/>
    <x v="7"/>
    <n v="108"/>
    <n v="4.8"/>
    <n v="4.8"/>
  </r>
  <r>
    <x v="3"/>
    <d v="2024-03-21T00:00:00"/>
    <s v="Day 1"/>
    <x v="90"/>
    <x v="84"/>
    <x v="71"/>
    <x v="5"/>
    <x v="10"/>
    <x v="0"/>
    <x v="7"/>
    <n v="110"/>
    <n v="5.2"/>
    <n v="5.2"/>
  </r>
  <r>
    <x v="3"/>
    <d v="2024-03-21T00:00:00"/>
    <s v="Day 1"/>
    <x v="90"/>
    <x v="84"/>
    <x v="71"/>
    <x v="5"/>
    <x v="10"/>
    <x v="0"/>
    <x v="7"/>
    <n v="96"/>
    <n v="3.2"/>
    <n v="3.2"/>
  </r>
  <r>
    <x v="3"/>
    <d v="2024-03-21T00:00:00"/>
    <s v="Day 1"/>
    <x v="90"/>
    <x v="84"/>
    <x v="71"/>
    <x v="5"/>
    <x v="10"/>
    <x v="0"/>
    <x v="7"/>
    <n v="84"/>
    <n v="2"/>
    <n v="2"/>
  </r>
  <r>
    <x v="3"/>
    <d v="2024-03-21T00:00:00"/>
    <s v="Day 1"/>
    <x v="90"/>
    <x v="84"/>
    <x v="71"/>
    <x v="5"/>
    <x v="10"/>
    <x v="0"/>
    <x v="7"/>
    <n v="96"/>
    <n v="3.2"/>
    <n v="3.2"/>
  </r>
  <r>
    <x v="3"/>
    <d v="2024-03-21T00:00:00"/>
    <s v="Day 1"/>
    <x v="90"/>
    <x v="84"/>
    <x v="71"/>
    <x v="5"/>
    <x v="10"/>
    <x v="0"/>
    <x v="4"/>
    <n v="114"/>
    <n v="6.8"/>
    <n v="6.8"/>
  </r>
  <r>
    <x v="3"/>
    <d v="2024-03-21T00:00:00"/>
    <s v="Day 1"/>
    <x v="92"/>
    <x v="85"/>
    <x v="73"/>
    <x v="4"/>
    <x v="10"/>
    <x v="0"/>
    <x v="7"/>
    <n v="107"/>
    <n v="4.7"/>
    <n v="4.7"/>
  </r>
  <r>
    <x v="3"/>
    <d v="2024-03-21T00:00:00"/>
    <s v="Day 1"/>
    <x v="140"/>
    <x v="126"/>
    <x v="53"/>
    <x v="5"/>
    <x v="10"/>
    <x v="0"/>
    <x v="4"/>
    <n v="155"/>
    <n v="19.5"/>
    <n v="19.5"/>
  </r>
  <r>
    <x v="3"/>
    <d v="2024-03-21T00:00:00"/>
    <s v="Day 1"/>
    <x v="140"/>
    <x v="126"/>
    <x v="53"/>
    <x v="5"/>
    <x v="10"/>
    <x v="0"/>
    <x v="7"/>
    <n v="107"/>
    <n v="4.7"/>
    <n v="4.7"/>
  </r>
  <r>
    <x v="3"/>
    <d v="2024-03-21T00:00:00"/>
    <s v="Day 1"/>
    <x v="152"/>
    <x v="135"/>
    <x v="108"/>
    <x v="5"/>
    <x v="10"/>
    <x v="0"/>
    <x v="2"/>
    <n v="166"/>
    <n v="62.8"/>
    <n v="62.8"/>
  </r>
  <r>
    <x v="3"/>
    <d v="2024-03-21T00:00:00"/>
    <s v="Day 1"/>
    <x v="152"/>
    <x v="135"/>
    <x v="108"/>
    <x v="5"/>
    <x v="10"/>
    <x v="0"/>
    <x v="4"/>
    <n v="141"/>
    <n v="14.1"/>
    <n v="14.1"/>
  </r>
  <r>
    <x v="3"/>
    <d v="2024-03-21T00:00:00"/>
    <s v="Day 1"/>
    <x v="152"/>
    <x v="135"/>
    <x v="108"/>
    <x v="5"/>
    <x v="10"/>
    <x v="0"/>
    <x v="4"/>
    <n v="125"/>
    <n v="9.3000000000000007"/>
    <n v="9.3000000000000007"/>
  </r>
  <r>
    <x v="3"/>
    <d v="2024-03-21T00:00:00"/>
    <s v="Day 1"/>
    <x v="152"/>
    <x v="135"/>
    <x v="108"/>
    <x v="5"/>
    <x v="10"/>
    <x v="0"/>
    <x v="4"/>
    <n v="109"/>
    <n v="5.8"/>
    <n v="5.8"/>
  </r>
  <r>
    <x v="3"/>
    <d v="2024-03-21T00:00:00"/>
    <s v="Day 1"/>
    <x v="93"/>
    <x v="86"/>
    <x v="74"/>
    <x v="8"/>
    <x v="10"/>
    <x v="0"/>
    <x v="4"/>
    <n v="87"/>
    <n v="2.7"/>
    <n v="2.7"/>
  </r>
  <r>
    <x v="3"/>
    <d v="2024-03-21T00:00:00"/>
    <s v="Day 1"/>
    <x v="63"/>
    <x v="58"/>
    <x v="52"/>
    <x v="7"/>
    <x v="10"/>
    <x v="0"/>
    <x v="4"/>
    <n v="159"/>
    <n v="21.3"/>
    <n v="21.3"/>
  </r>
  <r>
    <x v="3"/>
    <d v="2024-03-21T00:00:00"/>
    <s v="Day 1"/>
    <x v="63"/>
    <x v="58"/>
    <x v="52"/>
    <x v="7"/>
    <x v="10"/>
    <x v="0"/>
    <x v="4"/>
    <n v="138"/>
    <n v="13.1"/>
    <n v="13.1"/>
  </r>
  <r>
    <x v="3"/>
    <d v="2024-03-21T00:00:00"/>
    <s v="Day 1"/>
    <x v="63"/>
    <x v="58"/>
    <x v="52"/>
    <x v="7"/>
    <x v="10"/>
    <x v="0"/>
    <x v="4"/>
    <n v="127"/>
    <n v="9.8000000000000007"/>
    <n v="9.8000000000000007"/>
  </r>
  <r>
    <x v="3"/>
    <d v="2024-03-21T00:00:00"/>
    <s v="Day 1"/>
    <x v="63"/>
    <x v="58"/>
    <x v="52"/>
    <x v="7"/>
    <x v="10"/>
    <x v="0"/>
    <x v="4"/>
    <n v="131"/>
    <n v="10.9"/>
    <n v="10.9"/>
  </r>
  <r>
    <x v="3"/>
    <d v="2024-03-21T00:00:00"/>
    <s v="Day 1"/>
    <x v="95"/>
    <x v="88"/>
    <x v="70"/>
    <x v="7"/>
    <x v="10"/>
    <x v="0"/>
    <x v="4"/>
    <n v="138"/>
    <n v="13.1"/>
    <n v="13.1"/>
  </r>
  <r>
    <x v="3"/>
    <d v="2024-03-21T00:00:00"/>
    <s v="Day 1"/>
    <x v="95"/>
    <x v="88"/>
    <x v="70"/>
    <x v="7"/>
    <x v="10"/>
    <x v="0"/>
    <x v="3"/>
    <n v="52"/>
    <n v="2.5"/>
    <n v="2.5"/>
  </r>
  <r>
    <x v="3"/>
    <d v="2024-03-21T00:00:00"/>
    <s v="Day 1"/>
    <x v="160"/>
    <x v="141"/>
    <x v="114"/>
    <x v="7"/>
    <x v="10"/>
    <x v="0"/>
    <x v="5"/>
    <m/>
    <s v=""/>
    <s v=""/>
  </r>
  <r>
    <x v="3"/>
    <d v="2024-03-21T00:00:00"/>
    <s v="Day 1"/>
    <x v="161"/>
    <x v="142"/>
    <x v="70"/>
    <x v="7"/>
    <x v="10"/>
    <x v="0"/>
    <x v="5"/>
    <m/>
    <s v=""/>
    <s v=""/>
  </r>
  <r>
    <x v="3"/>
    <d v="2024-03-21T00:00:00"/>
    <s v="Day 1"/>
    <x v="102"/>
    <x v="94"/>
    <x v="80"/>
    <x v="5"/>
    <x v="7"/>
    <x v="0"/>
    <x v="1"/>
    <n v="81"/>
    <n v="1.9"/>
    <n v="1.9"/>
  </r>
  <r>
    <x v="3"/>
    <d v="2024-03-21T00:00:00"/>
    <s v="Day 1"/>
    <x v="102"/>
    <x v="94"/>
    <x v="80"/>
    <x v="5"/>
    <x v="7"/>
    <x v="0"/>
    <x v="4"/>
    <n v="100"/>
    <n v="4.3"/>
    <n v="4.3"/>
  </r>
  <r>
    <x v="3"/>
    <d v="2024-03-21T00:00:00"/>
    <s v="Day 1"/>
    <x v="105"/>
    <x v="97"/>
    <x v="81"/>
    <x v="4"/>
    <x v="7"/>
    <x v="0"/>
    <x v="7"/>
    <n v="105"/>
    <n v="4.4000000000000004"/>
    <n v="4.4000000000000004"/>
  </r>
  <r>
    <x v="3"/>
    <d v="2024-03-21T00:00:00"/>
    <s v="Day 1"/>
    <x v="105"/>
    <x v="97"/>
    <x v="81"/>
    <x v="4"/>
    <x v="7"/>
    <x v="0"/>
    <x v="7"/>
    <n v="94"/>
    <n v="3"/>
    <n v="3"/>
  </r>
  <r>
    <x v="3"/>
    <d v="2024-03-21T00:00:00"/>
    <s v="Day 1"/>
    <x v="105"/>
    <x v="97"/>
    <x v="81"/>
    <x v="4"/>
    <x v="7"/>
    <x v="0"/>
    <x v="7"/>
    <n v="111"/>
    <n v="5.3"/>
    <n v="5.3"/>
  </r>
  <r>
    <x v="3"/>
    <d v="2024-03-21T00:00:00"/>
    <s v="Day 1"/>
    <x v="105"/>
    <x v="97"/>
    <x v="81"/>
    <x v="4"/>
    <x v="7"/>
    <x v="0"/>
    <x v="7"/>
    <n v="108"/>
    <n v="4.8"/>
    <n v="4.8"/>
  </r>
  <r>
    <x v="3"/>
    <d v="2024-03-21T00:00:00"/>
    <s v="Day 1"/>
    <x v="103"/>
    <x v="95"/>
    <x v="78"/>
    <x v="4"/>
    <x v="7"/>
    <x v="0"/>
    <x v="7"/>
    <n v="82"/>
    <n v="1.9"/>
    <n v="1.9"/>
  </r>
  <r>
    <x v="3"/>
    <d v="2024-03-21T00:00:00"/>
    <s v="Day 1"/>
    <x v="103"/>
    <x v="95"/>
    <x v="78"/>
    <x v="4"/>
    <x v="7"/>
    <x v="0"/>
    <x v="1"/>
    <n v="75"/>
    <n v="1.5"/>
    <n v="1.5"/>
  </r>
  <r>
    <x v="3"/>
    <d v="2024-03-21T00:00:00"/>
    <s v="Day 1"/>
    <x v="103"/>
    <x v="95"/>
    <x v="78"/>
    <x v="4"/>
    <x v="7"/>
    <x v="0"/>
    <x v="1"/>
    <n v="73"/>
    <n v="1.4"/>
    <n v="1.4"/>
  </r>
  <r>
    <x v="3"/>
    <d v="2024-03-21T00:00:00"/>
    <s v="Day 1"/>
    <x v="103"/>
    <x v="95"/>
    <x v="78"/>
    <x v="4"/>
    <x v="7"/>
    <x v="0"/>
    <x v="4"/>
    <n v="152"/>
    <n v="18.2"/>
    <n v="18.2"/>
  </r>
  <r>
    <x v="3"/>
    <d v="2024-03-21T00:00:00"/>
    <s v="Day 1"/>
    <x v="103"/>
    <x v="95"/>
    <x v="78"/>
    <x v="4"/>
    <x v="7"/>
    <x v="0"/>
    <x v="4"/>
    <n v="72"/>
    <n v="1.4"/>
    <n v="1.4"/>
  </r>
  <r>
    <x v="3"/>
    <d v="2024-03-21T00:00:00"/>
    <s v="Day 1"/>
    <x v="101"/>
    <x v="73"/>
    <x v="79"/>
    <x v="4"/>
    <x v="7"/>
    <x v="0"/>
    <x v="4"/>
    <n v="104"/>
    <n v="5"/>
    <n v="5"/>
  </r>
  <r>
    <x v="3"/>
    <d v="2024-03-21T00:00:00"/>
    <s v="Day 1"/>
    <x v="101"/>
    <x v="73"/>
    <x v="79"/>
    <x v="4"/>
    <x v="7"/>
    <x v="0"/>
    <x v="7"/>
    <n v="85"/>
    <n v="2.1"/>
    <n v="2.1"/>
  </r>
  <r>
    <x v="3"/>
    <d v="2024-03-21T00:00:00"/>
    <s v="Day 1"/>
    <x v="101"/>
    <x v="73"/>
    <x v="79"/>
    <x v="4"/>
    <x v="7"/>
    <x v="0"/>
    <x v="7"/>
    <n v="79"/>
    <n v="1.6"/>
    <n v="1.6"/>
  </r>
  <r>
    <x v="3"/>
    <d v="2024-03-21T00:00:00"/>
    <s v="Day 1"/>
    <x v="101"/>
    <x v="73"/>
    <x v="79"/>
    <x v="4"/>
    <x v="7"/>
    <x v="0"/>
    <x v="7"/>
    <n v="97"/>
    <n v="3.3"/>
    <n v="3.3"/>
  </r>
  <r>
    <x v="3"/>
    <d v="2024-03-21T00:00:00"/>
    <s v="Day 1"/>
    <x v="101"/>
    <x v="73"/>
    <x v="79"/>
    <x v="4"/>
    <x v="7"/>
    <x v="0"/>
    <x v="7"/>
    <n v="77"/>
    <n v="1.5"/>
    <n v="1.5"/>
  </r>
  <r>
    <x v="3"/>
    <d v="2024-03-21T00:00:00"/>
    <s v="Day 1"/>
    <x v="97"/>
    <x v="90"/>
    <x v="76"/>
    <x v="5"/>
    <x v="7"/>
    <x v="0"/>
    <x v="4"/>
    <n v="169"/>
    <n v="26.2"/>
    <n v="26.2"/>
  </r>
  <r>
    <x v="3"/>
    <d v="2024-03-21T00:00:00"/>
    <s v="Day 1"/>
    <x v="97"/>
    <x v="90"/>
    <x v="76"/>
    <x v="5"/>
    <x v="7"/>
    <x v="0"/>
    <x v="4"/>
    <n v="120"/>
    <n v="8.1"/>
    <n v="8.1"/>
  </r>
  <r>
    <x v="3"/>
    <d v="2024-03-21T00:00:00"/>
    <s v="Day 1"/>
    <x v="162"/>
    <x v="143"/>
    <x v="115"/>
    <x v="5"/>
    <x v="7"/>
    <x v="0"/>
    <x v="7"/>
    <n v="68"/>
    <n v="1"/>
    <n v="1"/>
  </r>
  <r>
    <x v="3"/>
    <d v="2024-03-21T00:00:00"/>
    <s v="Day 1"/>
    <x v="162"/>
    <x v="143"/>
    <x v="115"/>
    <x v="5"/>
    <x v="7"/>
    <x v="0"/>
    <x v="7"/>
    <n v="70"/>
    <n v="1.1000000000000001"/>
    <n v="1.1000000000000001"/>
  </r>
  <r>
    <x v="3"/>
    <d v="2024-03-21T00:00:00"/>
    <s v="Day 1"/>
    <x v="163"/>
    <x v="144"/>
    <x v="116"/>
    <x v="5"/>
    <x v="7"/>
    <x v="0"/>
    <x v="7"/>
    <n v="106"/>
    <n v="4.5"/>
    <n v="4.5"/>
  </r>
  <r>
    <x v="3"/>
    <d v="2024-03-21T00:00:00"/>
    <s v="Day 1"/>
    <x v="163"/>
    <x v="144"/>
    <x v="116"/>
    <x v="5"/>
    <x v="7"/>
    <x v="0"/>
    <x v="7"/>
    <n v="75"/>
    <n v="1.3"/>
    <n v="1.3"/>
  </r>
  <r>
    <x v="3"/>
    <d v="2024-03-21T00:00:00"/>
    <s v="Day 1"/>
    <x v="163"/>
    <x v="144"/>
    <x v="116"/>
    <x v="5"/>
    <x v="7"/>
    <x v="0"/>
    <x v="7"/>
    <n v="73"/>
    <n v="1.2"/>
    <n v="1.2"/>
  </r>
  <r>
    <x v="3"/>
    <d v="2024-03-21T00:00:00"/>
    <s v="Day 1"/>
    <x v="163"/>
    <x v="144"/>
    <x v="116"/>
    <x v="5"/>
    <x v="7"/>
    <x v="0"/>
    <x v="4"/>
    <n v="117"/>
    <n v="7.4"/>
    <n v="7.4"/>
  </r>
  <r>
    <x v="3"/>
    <d v="2024-03-21T00:00:00"/>
    <s v="Day 1"/>
    <x v="171"/>
    <x v="151"/>
    <x v="122"/>
    <x v="12"/>
    <x v="7"/>
    <x v="1"/>
    <x v="5"/>
    <n v="47"/>
    <n v="1.1000000000000001"/>
    <n v="1.1000000000000001"/>
  </r>
  <r>
    <x v="3"/>
    <d v="2024-03-21T00:00:00"/>
    <s v="Day 1"/>
    <x v="145"/>
    <x v="129"/>
    <x v="78"/>
    <x v="7"/>
    <x v="7"/>
    <x v="0"/>
    <x v="7"/>
    <n v="109"/>
    <n v="5"/>
    <n v="5"/>
  </r>
  <r>
    <x v="3"/>
    <d v="2024-03-21T00:00:00"/>
    <s v="Day 1"/>
    <x v="145"/>
    <x v="129"/>
    <x v="78"/>
    <x v="7"/>
    <x v="7"/>
    <x v="0"/>
    <x v="4"/>
    <n v="127"/>
    <n v="9.8000000000000007"/>
    <n v="9.8000000000000007"/>
  </r>
  <r>
    <x v="3"/>
    <d v="2024-03-21T00:00:00"/>
    <s v="Day 1"/>
    <x v="145"/>
    <x v="129"/>
    <x v="78"/>
    <x v="7"/>
    <x v="7"/>
    <x v="0"/>
    <x v="4"/>
    <n v="124"/>
    <n v="9.1"/>
    <n v="9.1"/>
  </r>
  <r>
    <x v="3"/>
    <d v="2024-03-21T00:00:00"/>
    <s v="Day 1"/>
    <x v="145"/>
    <x v="129"/>
    <x v="78"/>
    <x v="7"/>
    <x v="7"/>
    <x v="0"/>
    <x v="4"/>
    <n v="101"/>
    <n v="4.5"/>
    <n v="4.5"/>
  </r>
  <r>
    <x v="3"/>
    <d v="2024-03-21T00:00:00"/>
    <s v="Day 1"/>
    <x v="159"/>
    <x v="140"/>
    <x v="81"/>
    <x v="7"/>
    <x v="7"/>
    <x v="0"/>
    <x v="7"/>
    <n v="112"/>
    <n v="5.5"/>
    <n v="5.5"/>
  </r>
  <r>
    <x v="3"/>
    <d v="2024-03-21T00:00:00"/>
    <s v="Day 1"/>
    <x v="100"/>
    <x v="93"/>
    <x v="78"/>
    <x v="8"/>
    <x v="7"/>
    <x v="0"/>
    <x v="4"/>
    <n v="116"/>
    <n v="7.2"/>
    <n v="7.2"/>
  </r>
  <r>
    <x v="3"/>
    <d v="2024-03-21T00:00:00"/>
    <s v="Day 1"/>
    <x v="100"/>
    <x v="93"/>
    <x v="78"/>
    <x v="8"/>
    <x v="7"/>
    <x v="0"/>
    <x v="4"/>
    <n v="104"/>
    <n v="5"/>
    <n v="5"/>
  </r>
  <r>
    <x v="3"/>
    <d v="2024-03-21T00:00:00"/>
    <s v="Day 1"/>
    <x v="100"/>
    <x v="93"/>
    <x v="78"/>
    <x v="8"/>
    <x v="7"/>
    <x v="0"/>
    <x v="4"/>
    <n v="150"/>
    <n v="17.399999999999999"/>
    <n v="17.399999999999999"/>
  </r>
  <r>
    <x v="3"/>
    <d v="2024-03-21T00:00:00"/>
    <s v="Day 1"/>
    <x v="100"/>
    <x v="93"/>
    <x v="78"/>
    <x v="8"/>
    <x v="7"/>
    <x v="0"/>
    <x v="4"/>
    <n v="120"/>
    <n v="8.1"/>
    <n v="8.1"/>
  </r>
  <r>
    <x v="3"/>
    <d v="2024-03-21T00:00:00"/>
    <s v="Day 1"/>
    <x v="27"/>
    <x v="27"/>
    <x v="25"/>
    <x v="8"/>
    <x v="7"/>
    <x v="0"/>
    <x v="4"/>
    <n v="73"/>
    <n v="1.4"/>
    <n v="1.4"/>
  </r>
  <r>
    <x v="3"/>
    <d v="2024-03-21T00:00:00"/>
    <s v="Day 1"/>
    <x v="27"/>
    <x v="27"/>
    <x v="25"/>
    <x v="8"/>
    <x v="7"/>
    <x v="0"/>
    <x v="4"/>
    <n v="78"/>
    <n v="1.9"/>
    <n v="1.9"/>
  </r>
  <r>
    <x v="3"/>
    <d v="2024-03-21T00:00:00"/>
    <s v="Day 1"/>
    <x v="27"/>
    <x v="27"/>
    <x v="25"/>
    <x v="8"/>
    <x v="7"/>
    <x v="0"/>
    <x v="4"/>
    <n v="125"/>
    <n v="9.3000000000000007"/>
    <n v="9.3000000000000007"/>
  </r>
  <r>
    <x v="3"/>
    <d v="2024-03-21T00:00:00"/>
    <s v="Day 1"/>
    <x v="27"/>
    <x v="27"/>
    <x v="25"/>
    <x v="8"/>
    <x v="7"/>
    <x v="0"/>
    <x v="4"/>
    <n v="141"/>
    <n v="14.1"/>
    <n v="14.1"/>
  </r>
  <r>
    <x v="3"/>
    <d v="2024-03-21T00:00:00"/>
    <s v="Day 1"/>
    <x v="113"/>
    <x v="103"/>
    <x v="89"/>
    <x v="11"/>
    <x v="2"/>
    <x v="0"/>
    <x v="7"/>
    <n v="108"/>
    <n v="4.8"/>
    <n v="4.8"/>
  </r>
  <r>
    <x v="3"/>
    <d v="2024-03-21T00:00:00"/>
    <s v="Day 1"/>
    <x v="113"/>
    <x v="103"/>
    <x v="89"/>
    <x v="11"/>
    <x v="2"/>
    <x v="0"/>
    <x v="7"/>
    <n v="122"/>
    <n v="7.4"/>
    <n v="7.4"/>
  </r>
  <r>
    <x v="3"/>
    <d v="2024-03-21T00:00:00"/>
    <s v="Day 1"/>
    <x v="113"/>
    <x v="103"/>
    <x v="89"/>
    <x v="11"/>
    <x v="2"/>
    <x v="0"/>
    <x v="7"/>
    <n v="82"/>
    <n v="1.9"/>
    <n v="1.9"/>
  </r>
  <r>
    <x v="3"/>
    <d v="2024-03-21T00:00:00"/>
    <s v="Day 1"/>
    <x v="113"/>
    <x v="103"/>
    <x v="89"/>
    <x v="11"/>
    <x v="2"/>
    <x v="0"/>
    <x v="7"/>
    <n v="127"/>
    <n v="8.5"/>
    <n v="8.5"/>
  </r>
  <r>
    <x v="3"/>
    <d v="2024-03-21T00:00:00"/>
    <s v="Day 1"/>
    <x v="113"/>
    <x v="103"/>
    <x v="89"/>
    <x v="11"/>
    <x v="2"/>
    <x v="1"/>
    <x v="5"/>
    <n v="60"/>
    <n v="2.2000000000000002"/>
    <n v="2.2000000000000002"/>
  </r>
  <r>
    <x v="3"/>
    <d v="2024-03-21T00:00:00"/>
    <s v="Day 1"/>
    <x v="113"/>
    <x v="103"/>
    <x v="89"/>
    <x v="11"/>
    <x v="2"/>
    <x v="1"/>
    <x v="5"/>
    <n v="58"/>
    <n v="2"/>
    <n v="2"/>
  </r>
  <r>
    <x v="3"/>
    <d v="2024-03-21T00:00:00"/>
    <s v="Day 1"/>
    <x v="113"/>
    <x v="103"/>
    <x v="89"/>
    <x v="11"/>
    <x v="2"/>
    <x v="0"/>
    <x v="4"/>
    <n v="121"/>
    <n v="8.3000000000000007"/>
    <n v="8.3000000000000007"/>
  </r>
  <r>
    <x v="3"/>
    <d v="2024-03-21T00:00:00"/>
    <s v="Day 1"/>
    <x v="112"/>
    <x v="47"/>
    <x v="88"/>
    <x v="3"/>
    <x v="2"/>
    <x v="0"/>
    <x v="7"/>
    <n v="91"/>
    <n v="2.7"/>
    <n v="2.7"/>
  </r>
  <r>
    <x v="3"/>
    <d v="2024-03-21T00:00:00"/>
    <s v="Day 1"/>
    <x v="112"/>
    <x v="47"/>
    <x v="88"/>
    <x v="3"/>
    <x v="2"/>
    <x v="0"/>
    <x v="7"/>
    <n v="75"/>
    <n v="1.3"/>
    <n v="1.3"/>
  </r>
  <r>
    <x v="3"/>
    <d v="2024-03-21T00:00:00"/>
    <s v="Day 1"/>
    <x v="112"/>
    <x v="47"/>
    <x v="88"/>
    <x v="3"/>
    <x v="2"/>
    <x v="0"/>
    <x v="1"/>
    <n v="82"/>
    <n v="2"/>
    <n v="2"/>
  </r>
  <r>
    <x v="3"/>
    <d v="2024-03-21T00:00:00"/>
    <s v="Day 1"/>
    <x v="112"/>
    <x v="47"/>
    <x v="88"/>
    <x v="3"/>
    <x v="2"/>
    <x v="0"/>
    <x v="1"/>
    <n v="72"/>
    <n v="1.3"/>
    <n v="1.3"/>
  </r>
  <r>
    <x v="3"/>
    <d v="2024-03-21T00:00:00"/>
    <s v="Day 1"/>
    <x v="112"/>
    <x v="47"/>
    <x v="88"/>
    <x v="3"/>
    <x v="2"/>
    <x v="0"/>
    <x v="4"/>
    <n v="99"/>
    <n v="4.2"/>
    <n v="4.2"/>
  </r>
  <r>
    <x v="3"/>
    <d v="2024-03-21T00:00:00"/>
    <s v="Day 1"/>
    <x v="112"/>
    <x v="47"/>
    <x v="88"/>
    <x v="3"/>
    <x v="2"/>
    <x v="0"/>
    <x v="4"/>
    <n v="77"/>
    <n v="1.8"/>
    <n v="1.8"/>
  </r>
  <r>
    <x v="3"/>
    <d v="2024-03-21T00:00:00"/>
    <s v="Day 1"/>
    <x v="112"/>
    <x v="47"/>
    <x v="88"/>
    <x v="3"/>
    <x v="2"/>
    <x v="0"/>
    <x v="4"/>
    <n v="74"/>
    <n v="1.5"/>
    <n v="1.5"/>
  </r>
  <r>
    <x v="3"/>
    <d v="2024-03-21T00:00:00"/>
    <s v="Day 1"/>
    <x v="112"/>
    <x v="47"/>
    <x v="88"/>
    <x v="3"/>
    <x v="2"/>
    <x v="0"/>
    <x v="4"/>
    <n v="81"/>
    <n v="2.1"/>
    <n v="2.1"/>
  </r>
  <r>
    <x v="3"/>
    <d v="2024-03-21T00:00:00"/>
    <s v="Day 1"/>
    <x v="112"/>
    <x v="47"/>
    <x v="88"/>
    <x v="3"/>
    <x v="2"/>
    <x v="0"/>
    <x v="4"/>
    <n v="75"/>
    <n v="1.6"/>
    <n v="1.6"/>
  </r>
  <r>
    <x v="3"/>
    <d v="2024-03-21T00:00:00"/>
    <s v="Day 1"/>
    <x v="112"/>
    <x v="47"/>
    <x v="88"/>
    <x v="3"/>
    <x v="2"/>
    <x v="0"/>
    <x v="4"/>
    <n v="90"/>
    <n v="3"/>
    <n v="3"/>
  </r>
  <r>
    <x v="3"/>
    <d v="2024-03-21T00:00:00"/>
    <s v="Day 1"/>
    <x v="125"/>
    <x v="113"/>
    <x v="98"/>
    <x v="5"/>
    <x v="2"/>
    <x v="0"/>
    <x v="4"/>
    <n v="122"/>
    <n v="8.6"/>
    <n v="8.6"/>
  </r>
  <r>
    <x v="3"/>
    <d v="2024-03-21T00:00:00"/>
    <s v="Day 1"/>
    <x v="125"/>
    <x v="113"/>
    <x v="98"/>
    <x v="5"/>
    <x v="2"/>
    <x v="0"/>
    <x v="4"/>
    <n v="106"/>
    <n v="5.3"/>
    <n v="5.3"/>
  </r>
  <r>
    <x v="3"/>
    <d v="2024-03-21T00:00:00"/>
    <s v="Day 1"/>
    <x v="125"/>
    <x v="113"/>
    <x v="98"/>
    <x v="5"/>
    <x v="2"/>
    <x v="0"/>
    <x v="4"/>
    <n v="116"/>
    <n v="7.2"/>
    <n v="7.2"/>
  </r>
  <r>
    <x v="3"/>
    <d v="2024-03-21T00:00:00"/>
    <s v="Day 1"/>
    <x v="125"/>
    <x v="113"/>
    <x v="98"/>
    <x v="5"/>
    <x v="2"/>
    <x v="0"/>
    <x v="4"/>
    <n v="86"/>
    <n v="2.6"/>
    <n v="2.6"/>
  </r>
  <r>
    <x v="3"/>
    <d v="2024-03-21T00:00:00"/>
    <s v="Day 1"/>
    <x v="125"/>
    <x v="113"/>
    <x v="98"/>
    <x v="5"/>
    <x v="2"/>
    <x v="0"/>
    <x v="4"/>
    <n v="74"/>
    <n v="1.5"/>
    <n v="1.5"/>
  </r>
  <r>
    <x v="3"/>
    <d v="2024-03-21T00:00:00"/>
    <s v="Day 1"/>
    <x v="125"/>
    <x v="113"/>
    <x v="98"/>
    <x v="5"/>
    <x v="2"/>
    <x v="0"/>
    <x v="4"/>
    <n v="94"/>
    <n v="3.5"/>
    <n v="3.5"/>
  </r>
  <r>
    <x v="3"/>
    <d v="2024-03-21T00:00:00"/>
    <s v="Day 1"/>
    <x v="125"/>
    <x v="113"/>
    <x v="98"/>
    <x v="5"/>
    <x v="2"/>
    <x v="0"/>
    <x v="7"/>
    <n v="100"/>
    <n v="3.7"/>
    <n v="3.7"/>
  </r>
  <r>
    <x v="3"/>
    <d v="2024-03-21T00:00:00"/>
    <s v="Day 1"/>
    <x v="125"/>
    <x v="113"/>
    <x v="98"/>
    <x v="5"/>
    <x v="2"/>
    <x v="0"/>
    <x v="7"/>
    <n v="93"/>
    <n v="2.9"/>
    <n v="2.9"/>
  </r>
  <r>
    <x v="3"/>
    <d v="2024-03-21T00:00:00"/>
    <s v="Day 1"/>
    <x v="165"/>
    <x v="146"/>
    <x v="117"/>
    <x v="4"/>
    <x v="2"/>
    <x v="0"/>
    <x v="7"/>
    <n v="76"/>
    <n v="1.4"/>
    <n v="1.4"/>
  </r>
  <r>
    <x v="3"/>
    <d v="2024-03-21T00:00:00"/>
    <s v="Day 1"/>
    <x v="107"/>
    <x v="99"/>
    <x v="83"/>
    <x v="4"/>
    <x v="2"/>
    <x v="0"/>
    <x v="7"/>
    <n v="80"/>
    <n v="1.7"/>
    <n v="1.7"/>
  </r>
  <r>
    <x v="3"/>
    <d v="2024-03-21T00:00:00"/>
    <s v="Day 1"/>
    <x v="107"/>
    <x v="99"/>
    <x v="83"/>
    <x v="4"/>
    <x v="2"/>
    <x v="0"/>
    <x v="7"/>
    <n v="68"/>
    <n v="1"/>
    <n v="1"/>
  </r>
  <r>
    <x v="3"/>
    <d v="2024-03-21T00:00:00"/>
    <s v="Day 1"/>
    <x v="107"/>
    <x v="99"/>
    <x v="83"/>
    <x v="4"/>
    <x v="2"/>
    <x v="0"/>
    <x v="7"/>
    <n v="104"/>
    <n v="4.2"/>
    <n v="4.2"/>
  </r>
  <r>
    <x v="3"/>
    <d v="2024-03-21T00:00:00"/>
    <s v="Day 1"/>
    <x v="107"/>
    <x v="99"/>
    <x v="83"/>
    <x v="4"/>
    <x v="2"/>
    <x v="0"/>
    <x v="8"/>
    <n v="168"/>
    <n v="65.7"/>
    <n v="65.7"/>
  </r>
  <r>
    <x v="3"/>
    <d v="2024-03-21T00:00:00"/>
    <s v="Day 1"/>
    <x v="107"/>
    <x v="99"/>
    <x v="83"/>
    <x v="4"/>
    <x v="2"/>
    <x v="0"/>
    <x v="4"/>
    <n v="80"/>
    <n v="2"/>
    <n v="2"/>
  </r>
  <r>
    <x v="3"/>
    <d v="2024-03-21T00:00:00"/>
    <s v="Day 1"/>
    <x v="110"/>
    <x v="101"/>
    <x v="86"/>
    <x v="5"/>
    <x v="2"/>
    <x v="0"/>
    <x v="4"/>
    <n v="106"/>
    <n v="5.3"/>
    <n v="5.3"/>
  </r>
  <r>
    <x v="3"/>
    <d v="2024-03-21T00:00:00"/>
    <s v="Day 1"/>
    <x v="110"/>
    <x v="101"/>
    <x v="86"/>
    <x v="5"/>
    <x v="2"/>
    <x v="0"/>
    <x v="4"/>
    <n v="105"/>
    <n v="5.0999999999999996"/>
    <n v="5.0999999999999996"/>
  </r>
  <r>
    <x v="3"/>
    <d v="2024-03-21T00:00:00"/>
    <s v="Day 1"/>
    <x v="110"/>
    <x v="101"/>
    <x v="86"/>
    <x v="5"/>
    <x v="2"/>
    <x v="0"/>
    <x v="7"/>
    <n v="74"/>
    <n v="1.3"/>
    <n v="1.3"/>
  </r>
  <r>
    <x v="3"/>
    <d v="2024-03-21T00:00:00"/>
    <s v="Day 1"/>
    <x v="110"/>
    <x v="101"/>
    <x v="86"/>
    <x v="5"/>
    <x v="2"/>
    <x v="0"/>
    <x v="7"/>
    <n v="93"/>
    <n v="2.9"/>
    <n v="2.9"/>
  </r>
  <r>
    <x v="3"/>
    <d v="2024-03-21T00:00:00"/>
    <s v="Day 1"/>
    <x v="110"/>
    <x v="101"/>
    <x v="86"/>
    <x v="5"/>
    <x v="2"/>
    <x v="0"/>
    <x v="7"/>
    <n v="81"/>
    <n v="1.8"/>
    <n v="1.8"/>
  </r>
  <r>
    <x v="3"/>
    <d v="2024-03-21T00:00:00"/>
    <s v="Day 1"/>
    <x v="110"/>
    <x v="101"/>
    <x v="86"/>
    <x v="5"/>
    <x v="2"/>
    <x v="0"/>
    <x v="7"/>
    <n v="95"/>
    <n v="3.1"/>
    <n v="3.1"/>
  </r>
  <r>
    <x v="3"/>
    <d v="2024-03-21T00:00:00"/>
    <s v="Day 1"/>
    <x v="110"/>
    <x v="101"/>
    <x v="86"/>
    <x v="5"/>
    <x v="2"/>
    <x v="0"/>
    <x v="7"/>
    <n v="72"/>
    <n v="1.2"/>
    <n v="1.2"/>
  </r>
  <r>
    <x v="3"/>
    <d v="2024-03-21T00:00:00"/>
    <s v="Day 1"/>
    <x v="110"/>
    <x v="101"/>
    <x v="86"/>
    <x v="5"/>
    <x v="2"/>
    <x v="0"/>
    <x v="7"/>
    <n v="105"/>
    <n v="4.4000000000000004"/>
    <n v="4.4000000000000004"/>
  </r>
  <r>
    <x v="3"/>
    <d v="2024-03-21T00:00:00"/>
    <s v="Day 1"/>
    <x v="110"/>
    <x v="101"/>
    <x v="86"/>
    <x v="5"/>
    <x v="2"/>
    <x v="0"/>
    <x v="7"/>
    <n v="114"/>
    <n v="5.8"/>
    <n v="5.8"/>
  </r>
  <r>
    <x v="3"/>
    <d v="2024-03-21T00:00:00"/>
    <s v="Day 1"/>
    <x v="139"/>
    <x v="125"/>
    <x v="95"/>
    <x v="3"/>
    <x v="2"/>
    <x v="0"/>
    <x v="4"/>
    <n v="73"/>
    <n v="1.4"/>
    <n v="1.4"/>
  </r>
  <r>
    <x v="3"/>
    <d v="2024-03-21T00:00:00"/>
    <s v="Day 1"/>
    <x v="109"/>
    <x v="100"/>
    <x v="85"/>
    <x v="4"/>
    <x v="2"/>
    <x v="0"/>
    <x v="4"/>
    <n v="101"/>
    <n v="4.5"/>
    <n v="4.5"/>
  </r>
  <r>
    <x v="3"/>
    <d v="2024-03-21T00:00:00"/>
    <s v="Day 1"/>
    <x v="109"/>
    <x v="100"/>
    <x v="85"/>
    <x v="4"/>
    <x v="2"/>
    <x v="0"/>
    <x v="4"/>
    <n v="79"/>
    <n v="1.9"/>
    <n v="1.9"/>
  </r>
  <r>
    <x v="3"/>
    <d v="2024-03-21T00:00:00"/>
    <s v="Day 1"/>
    <x v="109"/>
    <x v="100"/>
    <x v="85"/>
    <x v="4"/>
    <x v="2"/>
    <x v="0"/>
    <x v="1"/>
    <n v="83"/>
    <n v="2.1"/>
    <n v="2.1"/>
  </r>
  <r>
    <x v="3"/>
    <d v="2024-03-21T00:00:00"/>
    <s v="Day 1"/>
    <x v="109"/>
    <x v="100"/>
    <x v="85"/>
    <x v="4"/>
    <x v="2"/>
    <x v="0"/>
    <x v="7"/>
    <n v="71"/>
    <n v="1.1000000000000001"/>
    <n v="1.1000000000000001"/>
  </r>
  <r>
    <x v="3"/>
    <d v="2024-03-21T00:00:00"/>
    <s v="Day 1"/>
    <x v="109"/>
    <x v="100"/>
    <x v="85"/>
    <x v="4"/>
    <x v="2"/>
    <x v="0"/>
    <x v="7"/>
    <n v="86"/>
    <n v="2.2000000000000002"/>
    <n v="2.2000000000000002"/>
  </r>
  <r>
    <x v="3"/>
    <d v="2024-03-21T00:00:00"/>
    <s v="Day 1"/>
    <x v="109"/>
    <x v="100"/>
    <x v="85"/>
    <x v="4"/>
    <x v="2"/>
    <x v="0"/>
    <x v="7"/>
    <n v="120"/>
    <n v="7"/>
    <n v="7"/>
  </r>
  <r>
    <x v="3"/>
    <d v="2024-03-21T00:00:00"/>
    <s v="Day 1"/>
    <x v="121"/>
    <x v="75"/>
    <x v="96"/>
    <x v="11"/>
    <x v="2"/>
    <x v="0"/>
    <x v="7"/>
    <n v="83"/>
    <n v="1.9"/>
    <n v="1.9"/>
  </r>
  <r>
    <x v="3"/>
    <d v="2024-03-21T00:00:00"/>
    <s v="Day 1"/>
    <x v="121"/>
    <x v="75"/>
    <x v="96"/>
    <x v="11"/>
    <x v="2"/>
    <x v="0"/>
    <x v="1"/>
    <n v="88"/>
    <n v="2.5"/>
    <n v="2.5"/>
  </r>
  <r>
    <x v="3"/>
    <d v="2024-03-21T00:00:00"/>
    <s v="Day 1"/>
    <x v="121"/>
    <x v="75"/>
    <x v="96"/>
    <x v="11"/>
    <x v="2"/>
    <x v="0"/>
    <x v="4"/>
    <n v="128"/>
    <n v="10.1"/>
    <n v="10.1"/>
  </r>
  <r>
    <x v="3"/>
    <d v="2024-03-21T00:00:00"/>
    <s v="Day 1"/>
    <x v="121"/>
    <x v="75"/>
    <x v="96"/>
    <x v="11"/>
    <x v="2"/>
    <x v="0"/>
    <x v="4"/>
    <n v="86"/>
    <n v="2.6"/>
    <n v="2.6"/>
  </r>
  <r>
    <x v="3"/>
    <d v="2024-03-21T00:00:00"/>
    <s v="Day 1"/>
    <x v="116"/>
    <x v="106"/>
    <x v="92"/>
    <x v="11"/>
    <x v="2"/>
    <x v="0"/>
    <x v="4"/>
    <n v="105"/>
    <n v="5.0999999999999996"/>
    <n v="5.0999999999999996"/>
  </r>
  <r>
    <x v="3"/>
    <d v="2024-03-21T00:00:00"/>
    <s v="Day 1"/>
    <x v="120"/>
    <x v="110"/>
    <x v="95"/>
    <x v="0"/>
    <x v="2"/>
    <x v="0"/>
    <x v="4"/>
    <n v="88"/>
    <n v="2.8"/>
    <n v="2.8"/>
  </r>
  <r>
    <x v="3"/>
    <d v="2024-03-21T00:00:00"/>
    <s v="Day 1"/>
    <x v="120"/>
    <x v="110"/>
    <x v="95"/>
    <x v="0"/>
    <x v="2"/>
    <x v="0"/>
    <x v="4"/>
    <n v="105"/>
    <n v="5.0999999999999996"/>
    <n v="5.0999999999999996"/>
  </r>
  <r>
    <x v="3"/>
    <d v="2024-03-21T00:00:00"/>
    <s v="Day 1"/>
    <x v="120"/>
    <x v="110"/>
    <x v="95"/>
    <x v="0"/>
    <x v="2"/>
    <x v="0"/>
    <x v="4"/>
    <n v="114"/>
    <n v="6.8"/>
    <n v="6.8"/>
  </r>
  <r>
    <x v="3"/>
    <d v="2024-03-21T00:00:00"/>
    <s v="Day 1"/>
    <x v="166"/>
    <x v="147"/>
    <x v="118"/>
    <x v="6"/>
    <x v="2"/>
    <x v="0"/>
    <x v="1"/>
    <n v="70"/>
    <n v="1.2"/>
    <n v="1.2"/>
  </r>
  <r>
    <x v="3"/>
    <d v="2024-03-21T00:00:00"/>
    <s v="Day 1"/>
    <x v="166"/>
    <x v="147"/>
    <x v="118"/>
    <x v="6"/>
    <x v="2"/>
    <x v="0"/>
    <x v="4"/>
    <n v="79"/>
    <n v="1.9"/>
    <n v="1.9"/>
  </r>
  <r>
    <x v="3"/>
    <d v="2024-03-21T00:00:00"/>
    <s v="Day 1"/>
    <x v="166"/>
    <x v="147"/>
    <x v="118"/>
    <x v="6"/>
    <x v="2"/>
    <x v="0"/>
    <x v="4"/>
    <n v="104"/>
    <n v="5"/>
    <n v="5"/>
  </r>
  <r>
    <x v="3"/>
    <d v="2024-03-21T00:00:00"/>
    <s v="Day 1"/>
    <x v="135"/>
    <x v="122"/>
    <x v="103"/>
    <x v="7"/>
    <x v="2"/>
    <x v="0"/>
    <x v="4"/>
    <n v="86"/>
    <n v="2.6"/>
    <n v="2.6"/>
  </r>
  <r>
    <x v="3"/>
    <d v="2024-03-21T00:00:00"/>
    <s v="Day 1"/>
    <x v="135"/>
    <x v="122"/>
    <x v="103"/>
    <x v="7"/>
    <x v="2"/>
    <x v="0"/>
    <x v="4"/>
    <n v="139"/>
    <n v="13.4"/>
    <n v="13.4"/>
  </r>
  <r>
    <x v="3"/>
    <d v="2024-03-21T00:00:00"/>
    <s v="Day 1"/>
    <x v="135"/>
    <x v="122"/>
    <x v="103"/>
    <x v="7"/>
    <x v="2"/>
    <x v="0"/>
    <x v="4"/>
    <n v="81"/>
    <n v="2.1"/>
    <n v="2.1"/>
  </r>
  <r>
    <x v="3"/>
    <d v="2024-03-21T00:00:00"/>
    <s v="Day 1"/>
    <x v="135"/>
    <x v="122"/>
    <x v="103"/>
    <x v="7"/>
    <x v="2"/>
    <x v="0"/>
    <x v="7"/>
    <n v="102"/>
    <n v="4"/>
    <n v="4"/>
  </r>
  <r>
    <x v="3"/>
    <d v="2024-03-21T00:00:00"/>
    <s v="Day 1"/>
    <x v="118"/>
    <x v="108"/>
    <x v="40"/>
    <x v="0"/>
    <x v="2"/>
    <x v="0"/>
    <x v="5"/>
    <m/>
    <s v=""/>
    <s v=""/>
  </r>
  <r>
    <x v="3"/>
    <d v="2024-03-21T00:00:00"/>
    <s v="Day 1"/>
    <x v="147"/>
    <x v="131"/>
    <x v="75"/>
    <x v="7"/>
    <x v="15"/>
    <x v="0"/>
    <x v="2"/>
    <n v="142"/>
    <n v="38.5"/>
    <n v="38.5"/>
  </r>
  <r>
    <x v="3"/>
    <d v="2024-03-21T00:00:00"/>
    <s v="Day 1"/>
    <x v="147"/>
    <x v="131"/>
    <x v="75"/>
    <x v="7"/>
    <x v="15"/>
    <x v="0"/>
    <x v="4"/>
    <n v="107"/>
    <n v="5.5"/>
    <n v="5.5"/>
  </r>
  <r>
    <x v="3"/>
    <d v="2024-03-21T00:00:00"/>
    <s v="Day 1"/>
    <x v="147"/>
    <x v="131"/>
    <x v="75"/>
    <x v="7"/>
    <x v="15"/>
    <x v="0"/>
    <x v="4"/>
    <n v="144"/>
    <n v="15.1"/>
    <n v="15.1"/>
  </r>
  <r>
    <x v="3"/>
    <d v="2024-03-21T00:00:00"/>
    <s v="Day 1"/>
    <x v="147"/>
    <x v="131"/>
    <x v="75"/>
    <x v="7"/>
    <x v="15"/>
    <x v="0"/>
    <x v="4"/>
    <n v="137"/>
    <n v="12.8"/>
    <n v="12.8"/>
  </r>
  <r>
    <x v="3"/>
    <d v="2024-03-21T00:00:00"/>
    <s v="Day 1"/>
    <x v="150"/>
    <x v="134"/>
    <x v="97"/>
    <x v="7"/>
    <x v="15"/>
    <x v="0"/>
    <x v="4"/>
    <n v="100"/>
    <n v="4.3"/>
    <n v="4.3"/>
  </r>
  <r>
    <x v="3"/>
    <d v="2024-03-21T00:00:00"/>
    <s v="Day 1"/>
    <x v="150"/>
    <x v="134"/>
    <x v="97"/>
    <x v="7"/>
    <x v="15"/>
    <x v="0"/>
    <x v="7"/>
    <n v="74"/>
    <n v="1.3"/>
    <n v="1.3"/>
  </r>
  <r>
    <x v="3"/>
    <d v="2024-03-21T00:00:00"/>
    <s v="Day 1"/>
    <x v="148"/>
    <x v="132"/>
    <x v="41"/>
    <x v="6"/>
    <x v="15"/>
    <x v="0"/>
    <x v="4"/>
    <n v="144"/>
    <n v="15.1"/>
    <n v="15.1"/>
  </r>
  <r>
    <x v="3"/>
    <d v="2024-03-21T00:00:00"/>
    <s v="Day 1"/>
    <x v="148"/>
    <x v="132"/>
    <x v="41"/>
    <x v="6"/>
    <x v="15"/>
    <x v="0"/>
    <x v="4"/>
    <n v="106"/>
    <n v="5.3"/>
    <n v="5.3"/>
  </r>
  <r>
    <x v="3"/>
    <d v="2024-03-21T00:00:00"/>
    <s v="Day 1"/>
    <x v="148"/>
    <x v="132"/>
    <x v="41"/>
    <x v="6"/>
    <x v="15"/>
    <x v="0"/>
    <x v="4"/>
    <n v="73"/>
    <n v="1.4"/>
    <n v="1.4"/>
  </r>
  <r>
    <x v="3"/>
    <d v="2024-03-21T00:00:00"/>
    <s v="Day 1"/>
    <x v="119"/>
    <x v="109"/>
    <x v="94"/>
    <x v="0"/>
    <x v="15"/>
    <x v="0"/>
    <x v="7"/>
    <n v="100"/>
    <n v="3.7"/>
    <n v="3.7"/>
  </r>
  <r>
    <x v="3"/>
    <d v="2024-03-21T00:00:00"/>
    <s v="Day 1"/>
    <x v="119"/>
    <x v="109"/>
    <x v="94"/>
    <x v="0"/>
    <x v="15"/>
    <x v="0"/>
    <x v="7"/>
    <n v="122"/>
    <n v="7.4"/>
    <n v="7.4"/>
  </r>
  <r>
    <x v="3"/>
    <d v="2024-03-21T00:00:00"/>
    <s v="Day 1"/>
    <x v="115"/>
    <x v="105"/>
    <x v="91"/>
    <x v="11"/>
    <x v="15"/>
    <x v="0"/>
    <x v="7"/>
    <n v="87"/>
    <n v="2.2999999999999998"/>
    <n v="2.2999999999999998"/>
  </r>
  <r>
    <x v="3"/>
    <d v="2024-03-21T00:00:00"/>
    <s v="Day 1"/>
    <x v="115"/>
    <x v="105"/>
    <x v="91"/>
    <x v="11"/>
    <x v="15"/>
    <x v="0"/>
    <x v="7"/>
    <n v="94"/>
    <n v="3"/>
    <n v="3"/>
  </r>
  <r>
    <x v="3"/>
    <d v="2024-03-21T00:00:00"/>
    <s v="Day 1"/>
    <x v="115"/>
    <x v="105"/>
    <x v="91"/>
    <x v="11"/>
    <x v="15"/>
    <x v="0"/>
    <x v="7"/>
    <n v="101"/>
    <n v="3.8"/>
    <n v="3.8"/>
  </r>
  <r>
    <x v="3"/>
    <d v="2024-03-21T00:00:00"/>
    <s v="Day 1"/>
    <x v="115"/>
    <x v="105"/>
    <x v="91"/>
    <x v="11"/>
    <x v="15"/>
    <x v="0"/>
    <x v="4"/>
    <n v="88"/>
    <n v="2.8"/>
    <n v="2.8"/>
  </r>
  <r>
    <x v="3"/>
    <d v="2024-03-21T00:00:00"/>
    <s v="Day 1"/>
    <x v="128"/>
    <x v="116"/>
    <x v="97"/>
    <x v="5"/>
    <x v="15"/>
    <x v="0"/>
    <x v="4"/>
    <n v="93"/>
    <n v="3.4"/>
    <n v="3.4"/>
  </r>
  <r>
    <x v="3"/>
    <d v="2024-03-21T00:00:00"/>
    <s v="Day 1"/>
    <x v="128"/>
    <x v="116"/>
    <x v="97"/>
    <x v="5"/>
    <x v="15"/>
    <x v="0"/>
    <x v="8"/>
    <n v="132"/>
    <n v="29.8"/>
    <n v="29.8"/>
  </r>
  <r>
    <x v="3"/>
    <d v="2024-03-21T00:00:00"/>
    <s v="Day 1"/>
    <x v="124"/>
    <x v="23"/>
    <x v="97"/>
    <x v="4"/>
    <x v="15"/>
    <x v="0"/>
    <x v="2"/>
    <n v="158"/>
    <n v="53.8"/>
    <n v="53.8"/>
  </r>
  <r>
    <x v="3"/>
    <d v="2024-03-21T00:00:00"/>
    <s v="Day 1"/>
    <x v="124"/>
    <x v="23"/>
    <x v="97"/>
    <x v="4"/>
    <x v="15"/>
    <x v="0"/>
    <x v="7"/>
    <n v="107"/>
    <n v="4.7"/>
    <n v="4.7"/>
  </r>
  <r>
    <x v="3"/>
    <d v="2024-03-21T00:00:00"/>
    <s v="Day 1"/>
    <x v="124"/>
    <x v="23"/>
    <x v="97"/>
    <x v="4"/>
    <x v="15"/>
    <x v="0"/>
    <x v="7"/>
    <n v="74"/>
    <n v="1.3"/>
    <n v="1.3"/>
  </r>
  <r>
    <x v="3"/>
    <d v="2024-03-21T00:00:00"/>
    <s v="Day 1"/>
    <x v="124"/>
    <x v="23"/>
    <x v="97"/>
    <x v="4"/>
    <x v="15"/>
    <x v="0"/>
    <x v="7"/>
    <n v="110"/>
    <n v="5.2"/>
    <n v="5.2"/>
  </r>
  <r>
    <x v="3"/>
    <d v="2024-03-21T00:00:00"/>
    <s v="Day 1"/>
    <x v="124"/>
    <x v="23"/>
    <x v="97"/>
    <x v="4"/>
    <x v="15"/>
    <x v="0"/>
    <x v="7"/>
    <n v="82"/>
    <n v="1.9"/>
    <n v="1.9"/>
  </r>
  <r>
    <x v="3"/>
    <d v="2024-03-21T00:00:00"/>
    <s v="Day 1"/>
    <x v="122"/>
    <x v="111"/>
    <x v="64"/>
    <x v="5"/>
    <x v="15"/>
    <x v="0"/>
    <x v="1"/>
    <n v="88"/>
    <n v="2.5"/>
    <n v="2.5"/>
  </r>
  <r>
    <x v="3"/>
    <d v="2024-03-21T00:00:00"/>
    <s v="Day 1"/>
    <x v="122"/>
    <x v="111"/>
    <x v="64"/>
    <x v="5"/>
    <x v="15"/>
    <x v="0"/>
    <x v="4"/>
    <n v="100"/>
    <n v="4.3"/>
    <n v="4.3"/>
  </r>
  <r>
    <x v="3"/>
    <d v="2024-03-21T00:00:00"/>
    <s v="Day 1"/>
    <x v="122"/>
    <x v="111"/>
    <x v="64"/>
    <x v="5"/>
    <x v="15"/>
    <x v="0"/>
    <x v="4"/>
    <n v="119"/>
    <n v="7.9"/>
    <n v="7.9"/>
  </r>
  <r>
    <x v="3"/>
    <d v="2024-03-21T00:00:00"/>
    <s v="Day 1"/>
    <x v="127"/>
    <x v="115"/>
    <x v="99"/>
    <x v="5"/>
    <x v="15"/>
    <x v="0"/>
    <x v="7"/>
    <n v="71"/>
    <n v="1.1000000000000001"/>
    <n v="1.1000000000000001"/>
  </r>
  <r>
    <x v="3"/>
    <d v="2024-03-21T00:00:00"/>
    <s v="Day 1"/>
    <x v="149"/>
    <x v="133"/>
    <x v="75"/>
    <x v="4"/>
    <x v="15"/>
    <x v="0"/>
    <x v="4"/>
    <n v="144"/>
    <n v="15.1"/>
    <n v="15.1"/>
  </r>
  <r>
    <x v="3"/>
    <d v="2024-03-21T00:00:00"/>
    <s v="Day 1"/>
    <x v="149"/>
    <x v="133"/>
    <x v="75"/>
    <x v="4"/>
    <x v="15"/>
    <x v="0"/>
    <x v="4"/>
    <n v="138"/>
    <n v="13.1"/>
    <n v="13.1"/>
  </r>
  <r>
    <x v="3"/>
    <d v="2024-03-21T00:00:00"/>
    <s v="Day 1"/>
    <x v="149"/>
    <x v="133"/>
    <x v="75"/>
    <x v="4"/>
    <x v="15"/>
    <x v="0"/>
    <x v="7"/>
    <n v="87"/>
    <n v="2.2999999999999998"/>
    <n v="2.2999999999999998"/>
  </r>
  <r>
    <x v="3"/>
    <d v="2024-03-21T00:00:00"/>
    <s v="Day 1"/>
    <x v="149"/>
    <x v="133"/>
    <x v="75"/>
    <x v="4"/>
    <x v="15"/>
    <x v="0"/>
    <x v="7"/>
    <n v="88"/>
    <n v="2.4"/>
    <n v="2.4"/>
  </r>
  <r>
    <x v="3"/>
    <d v="2024-03-21T00:00:00"/>
    <s v="Day 1"/>
    <x v="126"/>
    <x v="114"/>
    <x v="99"/>
    <x v="5"/>
    <x v="15"/>
    <x v="0"/>
    <x v="7"/>
    <n v="85"/>
    <n v="2.1"/>
    <n v="2.1"/>
  </r>
  <r>
    <x v="3"/>
    <d v="2024-03-21T00:00:00"/>
    <s v="Day 1"/>
    <x v="146"/>
    <x v="130"/>
    <x v="41"/>
    <x v="4"/>
    <x v="15"/>
    <x v="0"/>
    <x v="7"/>
    <n v="90"/>
    <n v="2.6"/>
    <n v="2.6"/>
  </r>
  <r>
    <x v="3"/>
    <d v="2024-03-21T00:00:00"/>
    <s v="Day 1"/>
    <x v="146"/>
    <x v="130"/>
    <x v="41"/>
    <x v="4"/>
    <x v="15"/>
    <x v="0"/>
    <x v="7"/>
    <n v="103"/>
    <n v="4.0999999999999996"/>
    <n v="4.0999999999999996"/>
  </r>
  <r>
    <x v="3"/>
    <d v="2024-03-21T00:00:00"/>
    <s v="Day 1"/>
    <x v="146"/>
    <x v="130"/>
    <x v="41"/>
    <x v="4"/>
    <x v="15"/>
    <x v="0"/>
    <x v="7"/>
    <n v="106"/>
    <n v="4.5"/>
    <n v="4.5"/>
  </r>
  <r>
    <x v="3"/>
    <d v="2024-03-21T00:00:00"/>
    <s v="Day 1"/>
    <x v="146"/>
    <x v="130"/>
    <x v="41"/>
    <x v="4"/>
    <x v="15"/>
    <x v="0"/>
    <x v="7"/>
    <n v="100"/>
    <n v="3.7"/>
    <n v="3.7"/>
  </r>
  <r>
    <x v="4"/>
    <d v="2024-03-22T00:00:00"/>
    <s v="Day 2"/>
    <x v="3"/>
    <x v="3"/>
    <x v="0"/>
    <x v="3"/>
    <x v="0"/>
    <x v="1"/>
    <x v="5"/>
    <n v="59"/>
    <n v="2.1"/>
    <n v="2.1"/>
  </r>
  <r>
    <x v="4"/>
    <d v="2024-03-22T00:00:00"/>
    <s v="Day 2"/>
    <x v="3"/>
    <x v="3"/>
    <x v="0"/>
    <x v="3"/>
    <x v="0"/>
    <x v="0"/>
    <x v="4"/>
    <n v="93"/>
    <n v="3.4"/>
    <n v="3.4"/>
  </r>
  <r>
    <x v="4"/>
    <d v="2024-03-22T00:00:00"/>
    <s v="Day 2"/>
    <x v="3"/>
    <x v="3"/>
    <x v="0"/>
    <x v="3"/>
    <x v="0"/>
    <x v="0"/>
    <x v="4"/>
    <n v="97"/>
    <n v="3.9"/>
    <n v="3.9"/>
  </r>
  <r>
    <x v="4"/>
    <d v="2024-03-22T00:00:00"/>
    <s v="Day 2"/>
    <x v="3"/>
    <x v="3"/>
    <x v="0"/>
    <x v="3"/>
    <x v="0"/>
    <x v="0"/>
    <x v="4"/>
    <n v="85"/>
    <n v="2.5"/>
    <n v="2.5"/>
  </r>
  <r>
    <x v="4"/>
    <d v="2024-03-22T00:00:00"/>
    <s v="Day 2"/>
    <x v="131"/>
    <x v="119"/>
    <x v="101"/>
    <x v="4"/>
    <x v="0"/>
    <x v="0"/>
    <x v="5"/>
    <m/>
    <s v=""/>
    <s v=""/>
  </r>
  <r>
    <x v="4"/>
    <d v="2024-03-22T00:00:00"/>
    <s v="Day 2"/>
    <x v="129"/>
    <x v="117"/>
    <x v="100"/>
    <x v="7"/>
    <x v="0"/>
    <x v="0"/>
    <x v="4"/>
    <n v="110"/>
    <n v="6"/>
    <n v="6"/>
  </r>
  <r>
    <x v="4"/>
    <d v="2024-03-22T00:00:00"/>
    <s v="Day 2"/>
    <x v="129"/>
    <x v="117"/>
    <x v="100"/>
    <x v="7"/>
    <x v="0"/>
    <x v="0"/>
    <x v="4"/>
    <n v="110"/>
    <n v="6"/>
    <n v="6"/>
  </r>
  <r>
    <x v="4"/>
    <d v="2024-03-22T00:00:00"/>
    <s v="Day 2"/>
    <x v="0"/>
    <x v="0"/>
    <x v="0"/>
    <x v="0"/>
    <x v="0"/>
    <x v="1"/>
    <x v="5"/>
    <n v="69"/>
    <n v="3.4"/>
    <n v="3.4"/>
  </r>
  <r>
    <x v="4"/>
    <d v="2024-03-22T00:00:00"/>
    <s v="Day 2"/>
    <x v="0"/>
    <x v="0"/>
    <x v="0"/>
    <x v="0"/>
    <x v="0"/>
    <x v="0"/>
    <x v="4"/>
    <n v="76"/>
    <n v="1.7"/>
    <n v="1.7"/>
  </r>
  <r>
    <x v="4"/>
    <d v="2024-03-22T00:00:00"/>
    <s v="Day 2"/>
    <x v="0"/>
    <x v="0"/>
    <x v="0"/>
    <x v="0"/>
    <x v="0"/>
    <x v="0"/>
    <x v="7"/>
    <n v="100"/>
    <n v="3.7"/>
    <n v="3.7"/>
  </r>
  <r>
    <x v="4"/>
    <d v="2024-03-22T00:00:00"/>
    <s v="Day 2"/>
    <x v="130"/>
    <x v="118"/>
    <x v="93"/>
    <x v="4"/>
    <x v="0"/>
    <x v="0"/>
    <x v="5"/>
    <m/>
    <s v=""/>
    <s v=""/>
  </r>
  <r>
    <x v="4"/>
    <d v="2024-03-22T00:00:00"/>
    <s v="Day 2"/>
    <x v="13"/>
    <x v="13"/>
    <x v="10"/>
    <x v="0"/>
    <x v="3"/>
    <x v="0"/>
    <x v="4"/>
    <n v="121"/>
    <n v="8.3000000000000007"/>
    <n v="8.3000000000000007"/>
  </r>
  <r>
    <x v="4"/>
    <d v="2024-03-22T00:00:00"/>
    <s v="Day 2"/>
    <x v="13"/>
    <x v="13"/>
    <x v="10"/>
    <x v="0"/>
    <x v="3"/>
    <x v="0"/>
    <x v="4"/>
    <n v="84"/>
    <n v="2.4"/>
    <n v="2.4"/>
  </r>
  <r>
    <x v="4"/>
    <d v="2024-03-22T00:00:00"/>
    <s v="Day 2"/>
    <x v="13"/>
    <x v="13"/>
    <x v="10"/>
    <x v="0"/>
    <x v="3"/>
    <x v="0"/>
    <x v="4"/>
    <n v="83"/>
    <n v="2.2999999999999998"/>
    <n v="2.2999999999999998"/>
  </r>
  <r>
    <x v="4"/>
    <d v="2024-03-22T00:00:00"/>
    <s v="Day 2"/>
    <x v="13"/>
    <x v="13"/>
    <x v="10"/>
    <x v="0"/>
    <x v="3"/>
    <x v="0"/>
    <x v="4"/>
    <n v="86"/>
    <n v="2.6"/>
    <n v="2.6"/>
  </r>
  <r>
    <x v="4"/>
    <d v="2024-03-22T00:00:00"/>
    <s v="Day 2"/>
    <x v="13"/>
    <x v="13"/>
    <x v="10"/>
    <x v="0"/>
    <x v="3"/>
    <x v="0"/>
    <x v="4"/>
    <n v="78"/>
    <n v="1.9"/>
    <n v="1.9"/>
  </r>
  <r>
    <x v="4"/>
    <d v="2024-03-22T00:00:00"/>
    <s v="Day 2"/>
    <x v="137"/>
    <x v="123"/>
    <x v="104"/>
    <x v="8"/>
    <x v="3"/>
    <x v="0"/>
    <x v="4"/>
    <n v="115"/>
    <n v="7"/>
    <n v="7"/>
  </r>
  <r>
    <x v="4"/>
    <d v="2024-03-22T00:00:00"/>
    <s v="Day 2"/>
    <x v="137"/>
    <x v="123"/>
    <x v="104"/>
    <x v="8"/>
    <x v="3"/>
    <x v="0"/>
    <x v="4"/>
    <n v="85"/>
    <n v="2.5"/>
    <n v="2.5"/>
  </r>
  <r>
    <x v="4"/>
    <d v="2024-03-22T00:00:00"/>
    <s v="Day 2"/>
    <x v="137"/>
    <x v="123"/>
    <x v="104"/>
    <x v="8"/>
    <x v="3"/>
    <x v="0"/>
    <x v="4"/>
    <n v="153"/>
    <n v="18.600000000000001"/>
    <n v="18.600000000000001"/>
  </r>
  <r>
    <x v="4"/>
    <d v="2024-03-22T00:00:00"/>
    <s v="Day 2"/>
    <x v="15"/>
    <x v="15"/>
    <x v="13"/>
    <x v="7"/>
    <x v="3"/>
    <x v="0"/>
    <x v="4"/>
    <n v="128"/>
    <n v="10.1"/>
    <n v="10.1"/>
  </r>
  <r>
    <x v="4"/>
    <d v="2024-03-22T00:00:00"/>
    <s v="Day 2"/>
    <x v="15"/>
    <x v="15"/>
    <x v="13"/>
    <x v="7"/>
    <x v="3"/>
    <x v="0"/>
    <x v="4"/>
    <n v="79"/>
    <n v="1.9"/>
    <n v="1.9"/>
  </r>
  <r>
    <x v="4"/>
    <d v="2024-03-22T00:00:00"/>
    <s v="Day 2"/>
    <x v="133"/>
    <x v="121"/>
    <x v="10"/>
    <x v="3"/>
    <x v="3"/>
    <x v="0"/>
    <x v="6"/>
    <n v="82"/>
    <n v="4.4000000000000004"/>
    <n v="4.4000000000000004"/>
  </r>
  <r>
    <x v="4"/>
    <d v="2024-03-22T00:00:00"/>
    <s v="Day 2"/>
    <x v="133"/>
    <x v="121"/>
    <x v="10"/>
    <x v="3"/>
    <x v="3"/>
    <x v="0"/>
    <x v="1"/>
    <n v="76"/>
    <n v="1.6"/>
    <n v="1.6"/>
  </r>
  <r>
    <x v="4"/>
    <d v="2024-03-22T00:00:00"/>
    <s v="Day 2"/>
    <x v="134"/>
    <x v="24"/>
    <x v="102"/>
    <x v="3"/>
    <x v="3"/>
    <x v="0"/>
    <x v="6"/>
    <n v="70"/>
    <n v="2.7"/>
    <n v="2.7"/>
  </r>
  <r>
    <x v="4"/>
    <d v="2024-03-22T00:00:00"/>
    <s v="Day 2"/>
    <x v="132"/>
    <x v="120"/>
    <x v="35"/>
    <x v="5"/>
    <x v="3"/>
    <x v="0"/>
    <x v="1"/>
    <n v="73"/>
    <n v="1.4"/>
    <n v="1.4"/>
  </r>
  <r>
    <x v="4"/>
    <d v="2024-03-22T00:00:00"/>
    <s v="Day 2"/>
    <x v="21"/>
    <x v="21"/>
    <x v="19"/>
    <x v="5"/>
    <x v="3"/>
    <x v="0"/>
    <x v="5"/>
    <m/>
    <s v=""/>
    <s v=""/>
  </r>
  <r>
    <x v="4"/>
    <d v="2024-03-22T00:00:00"/>
    <s v="Day 2"/>
    <x v="22"/>
    <x v="22"/>
    <x v="20"/>
    <x v="7"/>
    <x v="3"/>
    <x v="0"/>
    <x v="5"/>
    <m/>
    <s v=""/>
    <s v=""/>
  </r>
  <r>
    <x v="4"/>
    <d v="2024-03-22T00:00:00"/>
    <s v="Day 2"/>
    <x v="11"/>
    <x v="11"/>
    <x v="10"/>
    <x v="1"/>
    <x v="3"/>
    <x v="0"/>
    <x v="5"/>
    <m/>
    <s v=""/>
    <s v=""/>
  </r>
  <r>
    <x v="4"/>
    <d v="2024-03-22T00:00:00"/>
    <s v="Day 2"/>
    <x v="18"/>
    <x v="18"/>
    <x v="16"/>
    <x v="5"/>
    <x v="3"/>
    <x v="0"/>
    <x v="5"/>
    <m/>
    <s v=""/>
    <s v=""/>
  </r>
  <r>
    <x v="4"/>
    <d v="2024-03-22T00:00:00"/>
    <s v="Day 2"/>
    <x v="29"/>
    <x v="29"/>
    <x v="26"/>
    <x v="10"/>
    <x v="5"/>
    <x v="0"/>
    <x v="4"/>
    <n v="94"/>
    <n v="3.5"/>
    <n v="3.5"/>
  </r>
  <r>
    <x v="4"/>
    <d v="2024-03-22T00:00:00"/>
    <s v="Day 2"/>
    <x v="29"/>
    <x v="29"/>
    <x v="26"/>
    <x v="10"/>
    <x v="5"/>
    <x v="0"/>
    <x v="7"/>
    <n v="76"/>
    <n v="1.4"/>
    <n v="1.4"/>
  </r>
  <r>
    <x v="4"/>
    <d v="2024-03-22T00:00:00"/>
    <s v="Day 2"/>
    <x v="29"/>
    <x v="29"/>
    <x v="26"/>
    <x v="10"/>
    <x v="5"/>
    <x v="0"/>
    <x v="4"/>
    <n v="81"/>
    <n v="2.1"/>
    <n v="2.1"/>
  </r>
  <r>
    <x v="4"/>
    <d v="2024-03-22T00:00:00"/>
    <s v="Day 2"/>
    <x v="29"/>
    <x v="29"/>
    <x v="26"/>
    <x v="10"/>
    <x v="5"/>
    <x v="0"/>
    <x v="7"/>
    <n v="69"/>
    <n v="1"/>
    <n v="1"/>
  </r>
  <r>
    <x v="4"/>
    <d v="2024-03-22T00:00:00"/>
    <s v="Day 2"/>
    <x v="26"/>
    <x v="26"/>
    <x v="24"/>
    <x v="5"/>
    <x v="5"/>
    <x v="0"/>
    <x v="4"/>
    <n v="156"/>
    <n v="19.899999999999999"/>
    <n v="19.899999999999999"/>
  </r>
  <r>
    <x v="4"/>
    <d v="2024-03-22T00:00:00"/>
    <s v="Day 2"/>
    <x v="141"/>
    <x v="127"/>
    <x v="106"/>
    <x v="5"/>
    <x v="5"/>
    <x v="0"/>
    <x v="3"/>
    <n v="55"/>
    <n v="3"/>
    <n v="3"/>
  </r>
  <r>
    <x v="4"/>
    <d v="2024-03-22T00:00:00"/>
    <s v="Day 2"/>
    <x v="141"/>
    <x v="127"/>
    <x v="106"/>
    <x v="5"/>
    <x v="5"/>
    <x v="0"/>
    <x v="7"/>
    <n v="115"/>
    <n v="6"/>
    <n v="6"/>
  </r>
  <r>
    <x v="4"/>
    <d v="2024-03-22T00:00:00"/>
    <s v="Day 2"/>
    <x v="31"/>
    <x v="31"/>
    <x v="28"/>
    <x v="3"/>
    <x v="5"/>
    <x v="0"/>
    <x v="2"/>
    <n v="185"/>
    <n v="88.2"/>
    <n v="88.2"/>
  </r>
  <r>
    <x v="4"/>
    <d v="2024-03-22T00:00:00"/>
    <s v="Day 2"/>
    <x v="33"/>
    <x v="33"/>
    <x v="28"/>
    <x v="5"/>
    <x v="5"/>
    <x v="0"/>
    <x v="5"/>
    <m/>
    <s v=""/>
    <s v=""/>
  </r>
  <r>
    <x v="4"/>
    <d v="2024-03-22T00:00:00"/>
    <s v="Day 2"/>
    <x v="24"/>
    <x v="24"/>
    <x v="22"/>
    <x v="4"/>
    <x v="5"/>
    <x v="0"/>
    <x v="5"/>
    <m/>
    <s v=""/>
    <s v=""/>
  </r>
  <r>
    <x v="4"/>
    <d v="2024-03-22T00:00:00"/>
    <s v="Day 2"/>
    <x v="23"/>
    <x v="23"/>
    <x v="21"/>
    <x v="3"/>
    <x v="5"/>
    <x v="0"/>
    <x v="5"/>
    <m/>
    <s v=""/>
    <s v=""/>
  </r>
  <r>
    <x v="4"/>
    <d v="2024-03-22T00:00:00"/>
    <s v="Day 2"/>
    <x v="32"/>
    <x v="32"/>
    <x v="29"/>
    <x v="0"/>
    <x v="5"/>
    <x v="1"/>
    <x v="5"/>
    <n v="88"/>
    <n v="7.2"/>
    <n v="7.2"/>
  </r>
  <r>
    <x v="4"/>
    <d v="2024-03-22T00:00:00"/>
    <s v="Day 2"/>
    <x v="32"/>
    <x v="32"/>
    <x v="29"/>
    <x v="0"/>
    <x v="5"/>
    <x v="0"/>
    <x v="4"/>
    <n v="77"/>
    <n v="1.8"/>
    <n v="1.8"/>
  </r>
  <r>
    <x v="4"/>
    <d v="2024-03-22T00:00:00"/>
    <s v="Day 2"/>
    <x v="32"/>
    <x v="32"/>
    <x v="29"/>
    <x v="0"/>
    <x v="5"/>
    <x v="0"/>
    <x v="4"/>
    <n v="78"/>
    <n v="1.9"/>
    <n v="1.9"/>
  </r>
  <r>
    <x v="4"/>
    <d v="2024-03-22T00:00:00"/>
    <s v="Day 2"/>
    <x v="32"/>
    <x v="32"/>
    <x v="29"/>
    <x v="0"/>
    <x v="5"/>
    <x v="0"/>
    <x v="4"/>
    <n v="88"/>
    <n v="2.8"/>
    <n v="2.8"/>
  </r>
  <r>
    <x v="4"/>
    <d v="2024-03-22T00:00:00"/>
    <s v="Day 2"/>
    <x v="32"/>
    <x v="32"/>
    <x v="29"/>
    <x v="0"/>
    <x v="5"/>
    <x v="0"/>
    <x v="4"/>
    <n v="111"/>
    <n v="6.2"/>
    <n v="6.2"/>
  </r>
  <r>
    <x v="4"/>
    <d v="2024-03-22T00:00:00"/>
    <s v="Day 2"/>
    <x v="32"/>
    <x v="32"/>
    <x v="29"/>
    <x v="0"/>
    <x v="5"/>
    <x v="0"/>
    <x v="4"/>
    <n v="76"/>
    <n v="1.7"/>
    <n v="1.7"/>
  </r>
  <r>
    <x v="4"/>
    <d v="2024-03-22T00:00:00"/>
    <s v="Day 2"/>
    <x v="167"/>
    <x v="148"/>
    <x v="119"/>
    <x v="0"/>
    <x v="5"/>
    <x v="0"/>
    <x v="1"/>
    <n v="74"/>
    <n v="1.5"/>
    <n v="1.5"/>
  </r>
  <r>
    <x v="4"/>
    <d v="2024-03-22T00:00:00"/>
    <s v="Day 2"/>
    <x v="43"/>
    <x v="41"/>
    <x v="32"/>
    <x v="7"/>
    <x v="1"/>
    <x v="0"/>
    <x v="8"/>
    <n v="108"/>
    <n v="15.4"/>
    <n v="15.4"/>
  </r>
  <r>
    <x v="4"/>
    <d v="2024-03-22T00:00:00"/>
    <s v="Day 2"/>
    <x v="43"/>
    <x v="41"/>
    <x v="32"/>
    <x v="7"/>
    <x v="1"/>
    <x v="0"/>
    <x v="7"/>
    <n v="93"/>
    <n v="2.9"/>
    <n v="2.9"/>
  </r>
  <r>
    <x v="4"/>
    <d v="2024-03-22T00:00:00"/>
    <s v="Day 2"/>
    <x v="43"/>
    <x v="41"/>
    <x v="32"/>
    <x v="7"/>
    <x v="1"/>
    <x v="0"/>
    <x v="7"/>
    <n v="101"/>
    <n v="3.8"/>
    <n v="3.8"/>
  </r>
  <r>
    <x v="4"/>
    <d v="2024-03-22T00:00:00"/>
    <s v="Day 2"/>
    <x v="43"/>
    <x v="41"/>
    <x v="32"/>
    <x v="7"/>
    <x v="1"/>
    <x v="0"/>
    <x v="7"/>
    <n v="93"/>
    <n v="2.9"/>
    <n v="2.9"/>
  </r>
  <r>
    <x v="4"/>
    <d v="2024-03-22T00:00:00"/>
    <s v="Day 2"/>
    <x v="43"/>
    <x v="41"/>
    <x v="32"/>
    <x v="7"/>
    <x v="1"/>
    <x v="0"/>
    <x v="7"/>
    <n v="88"/>
    <n v="2.4"/>
    <n v="2.4"/>
  </r>
  <r>
    <x v="4"/>
    <d v="2024-03-22T00:00:00"/>
    <s v="Day 2"/>
    <x v="43"/>
    <x v="41"/>
    <x v="32"/>
    <x v="7"/>
    <x v="1"/>
    <x v="0"/>
    <x v="7"/>
    <n v="87"/>
    <n v="2.2999999999999998"/>
    <n v="2.2999999999999998"/>
  </r>
  <r>
    <x v="4"/>
    <d v="2024-03-22T00:00:00"/>
    <s v="Day 2"/>
    <x v="43"/>
    <x v="41"/>
    <x v="32"/>
    <x v="7"/>
    <x v="1"/>
    <x v="0"/>
    <x v="4"/>
    <n v="70"/>
    <n v="1.3"/>
    <n v="1.3"/>
  </r>
  <r>
    <x v="4"/>
    <d v="2024-03-22T00:00:00"/>
    <s v="Day 2"/>
    <x v="43"/>
    <x v="41"/>
    <x v="32"/>
    <x v="7"/>
    <x v="1"/>
    <x v="0"/>
    <x v="4"/>
    <n v="81"/>
    <n v="2.1"/>
    <n v="2.1"/>
  </r>
  <r>
    <x v="4"/>
    <d v="2024-03-22T00:00:00"/>
    <s v="Day 2"/>
    <x v="40"/>
    <x v="23"/>
    <x v="35"/>
    <x v="4"/>
    <x v="1"/>
    <x v="0"/>
    <x v="4"/>
    <n v="80"/>
    <n v="2"/>
    <n v="2"/>
  </r>
  <r>
    <x v="4"/>
    <d v="2024-03-22T00:00:00"/>
    <s v="Day 2"/>
    <x v="41"/>
    <x v="39"/>
    <x v="32"/>
    <x v="1"/>
    <x v="1"/>
    <x v="0"/>
    <x v="4"/>
    <n v="152"/>
    <n v="18.2"/>
    <n v="18.2"/>
  </r>
  <r>
    <x v="4"/>
    <d v="2024-03-22T00:00:00"/>
    <s v="Day 2"/>
    <x v="37"/>
    <x v="37"/>
    <x v="33"/>
    <x v="4"/>
    <x v="1"/>
    <x v="0"/>
    <x v="4"/>
    <n v="154"/>
    <n v="19.100000000000001"/>
    <n v="19.100000000000001"/>
  </r>
  <r>
    <x v="4"/>
    <d v="2024-03-22T00:00:00"/>
    <s v="Day 2"/>
    <x v="37"/>
    <x v="37"/>
    <x v="33"/>
    <x v="4"/>
    <x v="1"/>
    <x v="0"/>
    <x v="4"/>
    <n v="163"/>
    <n v="23.1"/>
    <n v="23.1"/>
  </r>
  <r>
    <x v="4"/>
    <d v="2024-03-22T00:00:00"/>
    <s v="Day 2"/>
    <x v="144"/>
    <x v="128"/>
    <x v="104"/>
    <x v="4"/>
    <x v="1"/>
    <x v="0"/>
    <x v="4"/>
    <n v="148"/>
    <n v="16.600000000000001"/>
    <n v="16.600000000000001"/>
  </r>
  <r>
    <x v="4"/>
    <d v="2024-03-22T00:00:00"/>
    <s v="Day 2"/>
    <x v="144"/>
    <x v="128"/>
    <x v="104"/>
    <x v="4"/>
    <x v="1"/>
    <x v="0"/>
    <x v="2"/>
    <n v="149"/>
    <n v="44.7"/>
    <n v="44.7"/>
  </r>
  <r>
    <x v="4"/>
    <d v="2024-03-22T00:00:00"/>
    <s v="Day 2"/>
    <x v="1"/>
    <x v="1"/>
    <x v="1"/>
    <x v="1"/>
    <x v="1"/>
    <x v="0"/>
    <x v="1"/>
    <n v="77"/>
    <n v="1.6"/>
    <n v="1.6"/>
  </r>
  <r>
    <x v="4"/>
    <d v="2024-03-22T00:00:00"/>
    <s v="Day 2"/>
    <x v="1"/>
    <x v="1"/>
    <x v="1"/>
    <x v="1"/>
    <x v="1"/>
    <x v="0"/>
    <x v="4"/>
    <n v="86"/>
    <n v="2.6"/>
    <n v="2.6"/>
  </r>
  <r>
    <x v="4"/>
    <d v="2024-03-22T00:00:00"/>
    <s v="Day 2"/>
    <x v="36"/>
    <x v="36"/>
    <x v="32"/>
    <x v="4"/>
    <x v="1"/>
    <x v="0"/>
    <x v="4"/>
    <n v="124"/>
    <n v="9.1"/>
    <n v="9.1"/>
  </r>
  <r>
    <x v="4"/>
    <d v="2024-03-22T00:00:00"/>
    <s v="Day 2"/>
    <x v="36"/>
    <x v="36"/>
    <x v="32"/>
    <x v="4"/>
    <x v="1"/>
    <x v="0"/>
    <x v="4"/>
    <n v="82"/>
    <n v="2.2000000000000002"/>
    <n v="2.2000000000000002"/>
  </r>
  <r>
    <x v="4"/>
    <d v="2024-03-22T00:00:00"/>
    <s v="Day 2"/>
    <x v="36"/>
    <x v="36"/>
    <x v="32"/>
    <x v="4"/>
    <x v="1"/>
    <x v="0"/>
    <x v="7"/>
    <n v="103"/>
    <n v="4.0999999999999996"/>
    <n v="4.0999999999999996"/>
  </r>
  <r>
    <x v="4"/>
    <d v="2024-03-22T00:00:00"/>
    <s v="Day 2"/>
    <x v="36"/>
    <x v="36"/>
    <x v="32"/>
    <x v="4"/>
    <x v="1"/>
    <x v="0"/>
    <x v="1"/>
    <n v="75"/>
    <n v="1.5"/>
    <n v="1.5"/>
  </r>
  <r>
    <x v="4"/>
    <d v="2024-03-22T00:00:00"/>
    <s v="Day 2"/>
    <x v="36"/>
    <x v="36"/>
    <x v="32"/>
    <x v="4"/>
    <x v="1"/>
    <x v="0"/>
    <x v="1"/>
    <n v="67"/>
    <n v="1.1000000000000001"/>
    <n v="1.1000000000000001"/>
  </r>
  <r>
    <x v="4"/>
    <d v="2024-03-22T00:00:00"/>
    <s v="Day 2"/>
    <x v="36"/>
    <x v="36"/>
    <x v="32"/>
    <x v="4"/>
    <x v="1"/>
    <x v="0"/>
    <x v="1"/>
    <n v="72"/>
    <n v="1.3"/>
    <n v="1.3"/>
  </r>
  <r>
    <x v="4"/>
    <d v="2024-03-22T00:00:00"/>
    <s v="Day 2"/>
    <x v="36"/>
    <x v="36"/>
    <x v="32"/>
    <x v="4"/>
    <x v="1"/>
    <x v="0"/>
    <x v="1"/>
    <n v="79"/>
    <n v="1.8"/>
    <n v="1.8"/>
  </r>
  <r>
    <x v="4"/>
    <d v="2024-03-22T00:00:00"/>
    <s v="Day 2"/>
    <x v="35"/>
    <x v="35"/>
    <x v="31"/>
    <x v="4"/>
    <x v="1"/>
    <x v="0"/>
    <x v="5"/>
    <m/>
    <s v=""/>
    <s v=""/>
  </r>
  <r>
    <x v="4"/>
    <d v="2024-03-22T00:00:00"/>
    <s v="Day 2"/>
    <x v="42"/>
    <x v="40"/>
    <x v="36"/>
    <x v="9"/>
    <x v="1"/>
    <x v="0"/>
    <x v="5"/>
    <m/>
    <s v=""/>
    <s v=""/>
  </r>
  <r>
    <x v="4"/>
    <d v="2024-03-22T00:00:00"/>
    <s v="Day 2"/>
    <x v="47"/>
    <x v="44"/>
    <x v="40"/>
    <x v="3"/>
    <x v="8"/>
    <x v="0"/>
    <x v="4"/>
    <n v="147"/>
    <n v="16.2"/>
    <n v="16.2"/>
  </r>
  <r>
    <x v="4"/>
    <d v="2024-03-22T00:00:00"/>
    <s v="Day 2"/>
    <x v="50"/>
    <x v="23"/>
    <x v="43"/>
    <x v="5"/>
    <x v="8"/>
    <x v="0"/>
    <x v="4"/>
    <n v="168"/>
    <n v="25.7"/>
    <n v="25.7"/>
  </r>
  <r>
    <x v="4"/>
    <d v="2024-03-22T00:00:00"/>
    <s v="Day 2"/>
    <x v="50"/>
    <x v="23"/>
    <x v="43"/>
    <x v="5"/>
    <x v="8"/>
    <x v="0"/>
    <x v="7"/>
    <n v="73"/>
    <n v="1.2"/>
    <n v="1.2"/>
  </r>
  <r>
    <x v="4"/>
    <d v="2024-03-22T00:00:00"/>
    <s v="Day 2"/>
    <x v="143"/>
    <x v="47"/>
    <x v="107"/>
    <x v="5"/>
    <x v="8"/>
    <x v="0"/>
    <x v="4"/>
    <n v="152"/>
    <n v="18.2"/>
    <n v="18.2"/>
  </r>
  <r>
    <x v="4"/>
    <d v="2024-03-22T00:00:00"/>
    <s v="Day 2"/>
    <x v="143"/>
    <x v="47"/>
    <x v="107"/>
    <x v="5"/>
    <x v="8"/>
    <x v="0"/>
    <x v="4"/>
    <n v="82"/>
    <n v="2.2000000000000002"/>
    <n v="2.2000000000000002"/>
  </r>
  <r>
    <x v="4"/>
    <d v="2024-03-22T00:00:00"/>
    <s v="Day 2"/>
    <x v="168"/>
    <x v="23"/>
    <x v="120"/>
    <x v="4"/>
    <x v="8"/>
    <x v="0"/>
    <x v="1"/>
    <n v="73"/>
    <n v="1.4"/>
    <n v="1.4"/>
  </r>
  <r>
    <x v="4"/>
    <d v="2024-03-22T00:00:00"/>
    <s v="Day 2"/>
    <x v="151"/>
    <x v="82"/>
    <x v="79"/>
    <x v="4"/>
    <x v="8"/>
    <x v="0"/>
    <x v="1"/>
    <n v="76"/>
    <n v="1.6"/>
    <n v="1.6"/>
  </r>
  <r>
    <x v="4"/>
    <d v="2024-03-22T00:00:00"/>
    <s v="Day 2"/>
    <x v="169"/>
    <x v="149"/>
    <x v="121"/>
    <x v="3"/>
    <x v="8"/>
    <x v="0"/>
    <x v="5"/>
    <m/>
    <s v=""/>
    <s v=""/>
  </r>
  <r>
    <x v="4"/>
    <d v="2024-03-22T00:00:00"/>
    <s v="Day 2"/>
    <x v="51"/>
    <x v="46"/>
    <x v="44"/>
    <x v="5"/>
    <x v="8"/>
    <x v="0"/>
    <x v="5"/>
    <m/>
    <s v=""/>
    <s v=""/>
  </r>
  <r>
    <x v="4"/>
    <d v="2024-03-22T00:00:00"/>
    <s v="Day 2"/>
    <x v="45"/>
    <x v="43"/>
    <x v="38"/>
    <x v="11"/>
    <x v="8"/>
    <x v="0"/>
    <x v="4"/>
    <n v="88"/>
    <n v="2.8"/>
    <n v="2.8"/>
  </r>
  <r>
    <x v="4"/>
    <d v="2024-03-22T00:00:00"/>
    <s v="Day 2"/>
    <x v="49"/>
    <x v="33"/>
    <x v="42"/>
    <x v="11"/>
    <x v="8"/>
    <x v="0"/>
    <x v="4"/>
    <n v="82"/>
    <n v="2.2000000000000002"/>
    <n v="2.2000000000000002"/>
  </r>
  <r>
    <x v="4"/>
    <d v="2024-03-22T00:00:00"/>
    <s v="Day 2"/>
    <x v="72"/>
    <x v="67"/>
    <x v="57"/>
    <x v="6"/>
    <x v="12"/>
    <x v="0"/>
    <x v="4"/>
    <n v="143"/>
    <n v="14.8"/>
    <n v="14.8"/>
  </r>
  <r>
    <x v="4"/>
    <d v="2024-03-22T00:00:00"/>
    <s v="Day 2"/>
    <x v="72"/>
    <x v="67"/>
    <x v="57"/>
    <x v="6"/>
    <x v="12"/>
    <x v="0"/>
    <x v="4"/>
    <n v="141"/>
    <n v="14.1"/>
    <n v="14.1"/>
  </r>
  <r>
    <x v="4"/>
    <d v="2024-03-22T00:00:00"/>
    <s v="Day 2"/>
    <x v="72"/>
    <x v="67"/>
    <x v="57"/>
    <x v="6"/>
    <x v="12"/>
    <x v="0"/>
    <x v="4"/>
    <n v="110"/>
    <n v="6"/>
    <n v="6"/>
  </r>
  <r>
    <x v="4"/>
    <d v="2024-03-22T00:00:00"/>
    <s v="Day 2"/>
    <x v="76"/>
    <x v="71"/>
    <x v="61"/>
    <x v="5"/>
    <x v="12"/>
    <x v="0"/>
    <x v="4"/>
    <n v="134"/>
    <n v="11.8"/>
    <n v="11.8"/>
  </r>
  <r>
    <x v="4"/>
    <d v="2024-03-22T00:00:00"/>
    <s v="Day 2"/>
    <x v="76"/>
    <x v="71"/>
    <x v="61"/>
    <x v="5"/>
    <x v="12"/>
    <x v="0"/>
    <x v="4"/>
    <n v="147"/>
    <n v="16.2"/>
    <n v="16.2"/>
  </r>
  <r>
    <x v="4"/>
    <d v="2024-03-22T00:00:00"/>
    <s v="Day 2"/>
    <x v="76"/>
    <x v="71"/>
    <x v="61"/>
    <x v="5"/>
    <x v="12"/>
    <x v="0"/>
    <x v="4"/>
    <n v="97"/>
    <n v="3.9"/>
    <n v="3.9"/>
  </r>
  <r>
    <x v="4"/>
    <d v="2024-03-22T00:00:00"/>
    <s v="Day 2"/>
    <x v="75"/>
    <x v="70"/>
    <x v="60"/>
    <x v="5"/>
    <x v="12"/>
    <x v="0"/>
    <x v="4"/>
    <n v="149"/>
    <n v="17"/>
    <n v="17"/>
  </r>
  <r>
    <x v="4"/>
    <d v="2024-03-22T00:00:00"/>
    <s v="Day 2"/>
    <x v="75"/>
    <x v="70"/>
    <x v="60"/>
    <x v="5"/>
    <x v="12"/>
    <x v="0"/>
    <x v="4"/>
    <n v="124"/>
    <n v="9.1"/>
    <n v="9.1"/>
  </r>
  <r>
    <x v="4"/>
    <d v="2024-03-22T00:00:00"/>
    <s v="Day 2"/>
    <x v="154"/>
    <x v="75"/>
    <x v="3"/>
    <x v="5"/>
    <x v="12"/>
    <x v="0"/>
    <x v="1"/>
    <n v="76"/>
    <n v="1.6"/>
    <n v="1.6"/>
  </r>
  <r>
    <x v="4"/>
    <d v="2024-03-22T00:00:00"/>
    <s v="Day 2"/>
    <x v="154"/>
    <x v="75"/>
    <x v="3"/>
    <x v="5"/>
    <x v="12"/>
    <x v="0"/>
    <x v="1"/>
    <n v="76"/>
    <n v="1.6"/>
    <n v="1.6"/>
  </r>
  <r>
    <x v="4"/>
    <d v="2024-03-22T00:00:00"/>
    <s v="Day 2"/>
    <x v="79"/>
    <x v="74"/>
    <x v="56"/>
    <x v="4"/>
    <x v="12"/>
    <x v="0"/>
    <x v="4"/>
    <n v="70"/>
    <n v="1.3"/>
    <n v="1.3"/>
  </r>
  <r>
    <x v="4"/>
    <d v="2024-03-22T00:00:00"/>
    <s v="Day 2"/>
    <x v="79"/>
    <x v="74"/>
    <x v="56"/>
    <x v="4"/>
    <x v="12"/>
    <x v="0"/>
    <x v="1"/>
    <n v="80"/>
    <n v="1.8"/>
    <n v="1.8"/>
  </r>
  <r>
    <x v="4"/>
    <d v="2024-03-22T00:00:00"/>
    <s v="Day 2"/>
    <x v="74"/>
    <x v="69"/>
    <x v="59"/>
    <x v="5"/>
    <x v="12"/>
    <x v="0"/>
    <x v="7"/>
    <n v="116"/>
    <n v="6.2"/>
    <n v="6.2"/>
  </r>
  <r>
    <x v="4"/>
    <d v="2024-03-22T00:00:00"/>
    <s v="Day 2"/>
    <x v="74"/>
    <x v="69"/>
    <x v="59"/>
    <x v="5"/>
    <x v="12"/>
    <x v="0"/>
    <x v="7"/>
    <n v="88"/>
    <n v="2.4"/>
    <n v="2.4"/>
  </r>
  <r>
    <x v="4"/>
    <d v="2024-03-22T00:00:00"/>
    <s v="Day 2"/>
    <x v="78"/>
    <x v="73"/>
    <x v="56"/>
    <x v="1"/>
    <x v="12"/>
    <x v="0"/>
    <x v="1"/>
    <n v="76"/>
    <n v="1.6"/>
    <n v="1.6"/>
  </r>
  <r>
    <x v="4"/>
    <d v="2024-03-22T00:00:00"/>
    <s v="Day 2"/>
    <x v="71"/>
    <x v="66"/>
    <x v="56"/>
    <x v="6"/>
    <x v="12"/>
    <x v="0"/>
    <x v="7"/>
    <n v="107"/>
    <n v="4.7"/>
    <n v="4.7"/>
  </r>
  <r>
    <x v="4"/>
    <d v="2024-03-22T00:00:00"/>
    <s v="Day 2"/>
    <x v="71"/>
    <x v="66"/>
    <x v="56"/>
    <x v="6"/>
    <x v="12"/>
    <x v="0"/>
    <x v="4"/>
    <n v="86"/>
    <n v="2.6"/>
    <n v="2.6"/>
  </r>
  <r>
    <x v="4"/>
    <d v="2024-03-22T00:00:00"/>
    <s v="Day 2"/>
    <x v="71"/>
    <x v="66"/>
    <x v="56"/>
    <x v="6"/>
    <x v="12"/>
    <x v="0"/>
    <x v="4"/>
    <n v="167"/>
    <n v="25.2"/>
    <n v="25.2"/>
  </r>
  <r>
    <x v="4"/>
    <d v="2024-03-22T00:00:00"/>
    <s v="Day 2"/>
    <x v="155"/>
    <x v="136"/>
    <x v="110"/>
    <x v="5"/>
    <x v="12"/>
    <x v="0"/>
    <x v="5"/>
    <m/>
    <s v=""/>
    <s v=""/>
  </r>
  <r>
    <x v="4"/>
    <d v="2024-03-22T00:00:00"/>
    <s v="Day 2"/>
    <x v="153"/>
    <x v="121"/>
    <x v="109"/>
    <x v="5"/>
    <x v="11"/>
    <x v="0"/>
    <x v="4"/>
    <n v="109"/>
    <n v="5.8"/>
    <n v="5.8"/>
  </r>
  <r>
    <x v="4"/>
    <d v="2024-03-22T00:00:00"/>
    <s v="Day 2"/>
    <x v="67"/>
    <x v="62"/>
    <x v="53"/>
    <x v="4"/>
    <x v="11"/>
    <x v="0"/>
    <x v="4"/>
    <n v="147"/>
    <n v="16.2"/>
    <n v="16.2"/>
  </r>
  <r>
    <x v="4"/>
    <d v="2024-03-22T00:00:00"/>
    <s v="Day 2"/>
    <x v="69"/>
    <x v="64"/>
    <x v="54"/>
    <x v="5"/>
    <x v="11"/>
    <x v="0"/>
    <x v="4"/>
    <n v="102"/>
    <n v="4.5999999999999996"/>
    <n v="4.5999999999999996"/>
  </r>
  <r>
    <x v="4"/>
    <d v="2024-03-22T00:00:00"/>
    <s v="Day 2"/>
    <x v="69"/>
    <x v="64"/>
    <x v="54"/>
    <x v="5"/>
    <x v="11"/>
    <x v="0"/>
    <x v="4"/>
    <n v="126"/>
    <n v="9.6"/>
    <n v="9.6"/>
  </r>
  <r>
    <x v="4"/>
    <d v="2024-03-22T00:00:00"/>
    <s v="Day 2"/>
    <x v="64"/>
    <x v="59"/>
    <x v="17"/>
    <x v="5"/>
    <x v="11"/>
    <x v="0"/>
    <x v="4"/>
    <n v="86"/>
    <n v="2.6"/>
    <n v="2.6"/>
  </r>
  <r>
    <x v="4"/>
    <d v="2024-03-22T00:00:00"/>
    <s v="Day 2"/>
    <x v="64"/>
    <x v="59"/>
    <x v="17"/>
    <x v="5"/>
    <x v="11"/>
    <x v="0"/>
    <x v="4"/>
    <n v="88"/>
    <n v="2.8"/>
    <n v="2.8"/>
  </r>
  <r>
    <x v="4"/>
    <d v="2024-03-22T00:00:00"/>
    <s v="Day 2"/>
    <x v="64"/>
    <x v="59"/>
    <x v="17"/>
    <x v="5"/>
    <x v="11"/>
    <x v="0"/>
    <x v="4"/>
    <n v="83"/>
    <n v="2.2999999999999998"/>
    <n v="2.2999999999999998"/>
  </r>
  <r>
    <x v="4"/>
    <d v="2024-03-22T00:00:00"/>
    <s v="Day 2"/>
    <x v="64"/>
    <x v="59"/>
    <x v="17"/>
    <x v="5"/>
    <x v="11"/>
    <x v="0"/>
    <x v="7"/>
    <n v="90"/>
    <n v="2.6"/>
    <n v="2.6"/>
  </r>
  <r>
    <x v="4"/>
    <d v="2024-03-22T00:00:00"/>
    <s v="Day 2"/>
    <x v="65"/>
    <x v="60"/>
    <x v="53"/>
    <x v="4"/>
    <x v="11"/>
    <x v="0"/>
    <x v="1"/>
    <n v="73"/>
    <n v="1.4"/>
    <n v="1.4"/>
  </r>
  <r>
    <x v="4"/>
    <d v="2024-03-22T00:00:00"/>
    <s v="Day 2"/>
    <x v="65"/>
    <x v="60"/>
    <x v="53"/>
    <x v="4"/>
    <x v="11"/>
    <x v="0"/>
    <x v="4"/>
    <n v="105"/>
    <n v="5.0999999999999996"/>
    <n v="5.0999999999999996"/>
  </r>
  <r>
    <x v="4"/>
    <d v="2024-03-22T00:00:00"/>
    <s v="Day 2"/>
    <x v="65"/>
    <x v="60"/>
    <x v="53"/>
    <x v="4"/>
    <x v="11"/>
    <x v="0"/>
    <x v="4"/>
    <n v="94"/>
    <n v="3.5"/>
    <n v="3.5"/>
  </r>
  <r>
    <x v="4"/>
    <d v="2024-03-22T00:00:00"/>
    <s v="Day 2"/>
    <x v="136"/>
    <x v="59"/>
    <x v="15"/>
    <x v="4"/>
    <x v="11"/>
    <x v="1"/>
    <x v="5"/>
    <n v="56"/>
    <n v="1.8"/>
    <n v="1.8"/>
  </r>
  <r>
    <x v="4"/>
    <d v="2024-03-22T00:00:00"/>
    <s v="Day 2"/>
    <x v="136"/>
    <x v="59"/>
    <x v="15"/>
    <x v="4"/>
    <x v="11"/>
    <x v="0"/>
    <x v="1"/>
    <n v="74"/>
    <n v="1.5"/>
    <n v="1.5"/>
  </r>
  <r>
    <x v="4"/>
    <d v="2024-03-22T00:00:00"/>
    <s v="Day 2"/>
    <x v="70"/>
    <x v="65"/>
    <x v="55"/>
    <x v="4"/>
    <x v="11"/>
    <x v="0"/>
    <x v="5"/>
    <m/>
    <s v=""/>
    <s v=""/>
  </r>
  <r>
    <x v="4"/>
    <d v="2024-03-22T00:00:00"/>
    <s v="Day 2"/>
    <x v="164"/>
    <x v="145"/>
    <x v="65"/>
    <x v="7"/>
    <x v="14"/>
    <x v="0"/>
    <x v="4"/>
    <n v="109"/>
    <n v="5.8"/>
    <n v="5.8"/>
  </r>
  <r>
    <x v="4"/>
    <d v="2024-03-22T00:00:00"/>
    <s v="Day 2"/>
    <x v="164"/>
    <x v="145"/>
    <x v="65"/>
    <x v="7"/>
    <x v="14"/>
    <x v="0"/>
    <x v="4"/>
    <n v="120"/>
    <n v="8.1"/>
    <n v="8.1"/>
  </r>
  <r>
    <x v="4"/>
    <d v="2024-03-22T00:00:00"/>
    <s v="Day 2"/>
    <x v="156"/>
    <x v="137"/>
    <x v="111"/>
    <x v="6"/>
    <x v="14"/>
    <x v="0"/>
    <x v="1"/>
    <n v="81"/>
    <n v="1.9"/>
    <n v="1.9"/>
  </r>
  <r>
    <x v="4"/>
    <d v="2024-03-22T00:00:00"/>
    <s v="Day 2"/>
    <x v="170"/>
    <x v="150"/>
    <x v="66"/>
    <x v="7"/>
    <x v="14"/>
    <x v="3"/>
    <x v="5"/>
    <n v="37"/>
    <n v="1.6"/>
    <n v="1.6"/>
  </r>
  <r>
    <x v="4"/>
    <d v="2024-03-22T00:00:00"/>
    <s v="Day 2"/>
    <x v="85"/>
    <x v="80"/>
    <x v="66"/>
    <x v="1"/>
    <x v="14"/>
    <x v="0"/>
    <x v="1"/>
    <n v="82"/>
    <n v="2"/>
    <n v="2"/>
  </r>
  <r>
    <x v="4"/>
    <d v="2024-03-22T00:00:00"/>
    <s v="Day 2"/>
    <x v="85"/>
    <x v="80"/>
    <x v="66"/>
    <x v="1"/>
    <x v="14"/>
    <x v="0"/>
    <x v="1"/>
    <n v="77"/>
    <n v="1.6"/>
    <n v="1.6"/>
  </r>
  <r>
    <x v="4"/>
    <d v="2024-03-22T00:00:00"/>
    <s v="Day 2"/>
    <x v="85"/>
    <x v="80"/>
    <x v="66"/>
    <x v="1"/>
    <x v="14"/>
    <x v="0"/>
    <x v="4"/>
    <n v="169"/>
    <n v="26.2"/>
    <n v="26.2"/>
  </r>
  <r>
    <x v="4"/>
    <d v="2024-03-22T00:00:00"/>
    <s v="Day 2"/>
    <x v="85"/>
    <x v="80"/>
    <x v="66"/>
    <x v="1"/>
    <x v="14"/>
    <x v="0"/>
    <x v="4"/>
    <n v="102"/>
    <n v="4.5999999999999996"/>
    <n v="4.5999999999999996"/>
  </r>
  <r>
    <x v="4"/>
    <d v="2024-03-22T00:00:00"/>
    <s v="Day 2"/>
    <x v="82"/>
    <x v="77"/>
    <x v="65"/>
    <x v="4"/>
    <x v="14"/>
    <x v="0"/>
    <x v="1"/>
    <n v="76"/>
    <n v="1.6"/>
    <n v="1.6"/>
  </r>
  <r>
    <x v="4"/>
    <d v="2024-03-22T00:00:00"/>
    <s v="Day 2"/>
    <x v="82"/>
    <x v="77"/>
    <x v="65"/>
    <x v="4"/>
    <x v="14"/>
    <x v="0"/>
    <x v="1"/>
    <n v="72"/>
    <n v="1.3"/>
    <n v="1.3"/>
  </r>
  <r>
    <x v="4"/>
    <d v="2024-03-22T00:00:00"/>
    <s v="Day 2"/>
    <x v="83"/>
    <x v="78"/>
    <x v="66"/>
    <x v="4"/>
    <x v="14"/>
    <x v="0"/>
    <x v="7"/>
    <n v="78"/>
    <n v="1.5"/>
    <n v="1.5"/>
  </r>
  <r>
    <x v="4"/>
    <d v="2024-03-22T00:00:00"/>
    <s v="Day 2"/>
    <x v="81"/>
    <x v="76"/>
    <x v="64"/>
    <x v="4"/>
    <x v="14"/>
    <x v="0"/>
    <x v="4"/>
    <n v="90"/>
    <n v="3"/>
    <n v="3"/>
  </r>
  <r>
    <x v="4"/>
    <d v="2024-03-22T00:00:00"/>
    <s v="Day 2"/>
    <x v="157"/>
    <x v="138"/>
    <x v="112"/>
    <x v="4"/>
    <x v="14"/>
    <x v="0"/>
    <x v="5"/>
    <m/>
    <s v=""/>
    <s v=""/>
  </r>
  <r>
    <x v="4"/>
    <d v="2024-03-22T00:00:00"/>
    <s v="Day 2"/>
    <x v="87"/>
    <x v="82"/>
    <x v="68"/>
    <x v="5"/>
    <x v="14"/>
    <x v="0"/>
    <x v="5"/>
    <m/>
    <s v=""/>
    <s v=""/>
  </r>
  <r>
    <x v="4"/>
    <d v="2024-03-22T00:00:00"/>
    <s v="Day 2"/>
    <x v="61"/>
    <x v="56"/>
    <x v="46"/>
    <x v="3"/>
    <x v="9"/>
    <x v="0"/>
    <x v="4"/>
    <n v="113"/>
    <n v="6.6"/>
    <n v="6.6"/>
  </r>
  <r>
    <x v="4"/>
    <d v="2024-03-22T00:00:00"/>
    <s v="Day 2"/>
    <x v="61"/>
    <x v="56"/>
    <x v="46"/>
    <x v="3"/>
    <x v="9"/>
    <x v="0"/>
    <x v="4"/>
    <n v="105"/>
    <n v="5.0999999999999996"/>
    <n v="5.0999999999999996"/>
  </r>
  <r>
    <x v="4"/>
    <d v="2024-03-22T00:00:00"/>
    <s v="Day 2"/>
    <x v="61"/>
    <x v="56"/>
    <x v="46"/>
    <x v="3"/>
    <x v="9"/>
    <x v="0"/>
    <x v="4"/>
    <n v="90"/>
    <n v="3"/>
    <n v="3"/>
  </r>
  <r>
    <x v="4"/>
    <d v="2024-03-22T00:00:00"/>
    <s v="Day 2"/>
    <x v="57"/>
    <x v="52"/>
    <x v="47"/>
    <x v="4"/>
    <x v="9"/>
    <x v="0"/>
    <x v="4"/>
    <n v="73"/>
    <n v="1.4"/>
    <n v="1.4"/>
  </r>
  <r>
    <x v="4"/>
    <d v="2024-03-22T00:00:00"/>
    <s v="Day 2"/>
    <x v="57"/>
    <x v="52"/>
    <x v="47"/>
    <x v="4"/>
    <x v="9"/>
    <x v="0"/>
    <x v="4"/>
    <n v="113"/>
    <n v="6.6"/>
    <n v="6.6"/>
  </r>
  <r>
    <x v="4"/>
    <d v="2024-03-22T00:00:00"/>
    <s v="Day 2"/>
    <x v="57"/>
    <x v="52"/>
    <x v="47"/>
    <x v="4"/>
    <x v="9"/>
    <x v="0"/>
    <x v="4"/>
    <n v="146"/>
    <n v="15.9"/>
    <n v="15.9"/>
  </r>
  <r>
    <x v="4"/>
    <d v="2024-03-22T00:00:00"/>
    <s v="Day 2"/>
    <x v="57"/>
    <x v="52"/>
    <x v="47"/>
    <x v="4"/>
    <x v="9"/>
    <x v="0"/>
    <x v="4"/>
    <n v="108"/>
    <n v="5.6"/>
    <n v="5.6"/>
  </r>
  <r>
    <x v="4"/>
    <d v="2024-03-22T00:00:00"/>
    <s v="Day 2"/>
    <x v="138"/>
    <x v="124"/>
    <x v="105"/>
    <x v="4"/>
    <x v="9"/>
    <x v="0"/>
    <x v="4"/>
    <n v="114"/>
    <n v="6.8"/>
    <n v="6.8"/>
  </r>
  <r>
    <x v="4"/>
    <d v="2024-03-22T00:00:00"/>
    <s v="Day 2"/>
    <x v="138"/>
    <x v="124"/>
    <x v="105"/>
    <x v="4"/>
    <x v="9"/>
    <x v="0"/>
    <x v="4"/>
    <n v="127"/>
    <n v="9.8000000000000007"/>
    <n v="9.8000000000000007"/>
  </r>
  <r>
    <x v="4"/>
    <d v="2024-03-22T00:00:00"/>
    <s v="Day 2"/>
    <x v="138"/>
    <x v="124"/>
    <x v="105"/>
    <x v="4"/>
    <x v="9"/>
    <x v="0"/>
    <x v="7"/>
    <n v="87"/>
    <n v="2.2999999999999998"/>
    <n v="2.2999999999999998"/>
  </r>
  <r>
    <x v="4"/>
    <d v="2024-03-22T00:00:00"/>
    <s v="Day 2"/>
    <x v="58"/>
    <x v="53"/>
    <x v="46"/>
    <x v="3"/>
    <x v="9"/>
    <x v="0"/>
    <x v="4"/>
    <n v="127"/>
    <n v="9.8000000000000007"/>
    <n v="9.8000000000000007"/>
  </r>
  <r>
    <x v="4"/>
    <d v="2024-03-22T00:00:00"/>
    <s v="Day 2"/>
    <x v="58"/>
    <x v="53"/>
    <x v="46"/>
    <x v="3"/>
    <x v="9"/>
    <x v="0"/>
    <x v="4"/>
    <n v="143"/>
    <n v="14.8"/>
    <n v="14.8"/>
  </r>
  <r>
    <x v="4"/>
    <d v="2024-03-22T00:00:00"/>
    <s v="Day 2"/>
    <x v="59"/>
    <x v="54"/>
    <x v="46"/>
    <x v="5"/>
    <x v="9"/>
    <x v="0"/>
    <x v="4"/>
    <n v="118"/>
    <n v="7.6"/>
    <n v="7.6"/>
  </r>
  <r>
    <x v="4"/>
    <d v="2024-03-22T00:00:00"/>
    <s v="Day 2"/>
    <x v="60"/>
    <x v="55"/>
    <x v="50"/>
    <x v="5"/>
    <x v="9"/>
    <x v="0"/>
    <x v="5"/>
    <m/>
    <s v=""/>
    <s v=""/>
  </r>
  <r>
    <x v="4"/>
    <d v="2024-03-22T00:00:00"/>
    <s v="Day 2"/>
    <x v="56"/>
    <x v="51"/>
    <x v="49"/>
    <x v="4"/>
    <x v="9"/>
    <x v="0"/>
    <x v="5"/>
    <m/>
    <s v=""/>
    <s v=""/>
  </r>
  <r>
    <x v="4"/>
    <d v="2024-03-22T00:00:00"/>
    <s v="Day 2"/>
    <x v="53"/>
    <x v="48"/>
    <x v="46"/>
    <x v="7"/>
    <x v="9"/>
    <x v="0"/>
    <x v="4"/>
    <n v="114"/>
    <n v="6.8"/>
    <n v="6.8"/>
  </r>
  <r>
    <x v="4"/>
    <d v="2024-03-22T00:00:00"/>
    <s v="Day 2"/>
    <x v="53"/>
    <x v="48"/>
    <x v="46"/>
    <x v="7"/>
    <x v="9"/>
    <x v="0"/>
    <x v="4"/>
    <n v="150"/>
    <n v="17.399999999999999"/>
    <n v="17.399999999999999"/>
  </r>
  <r>
    <x v="4"/>
    <d v="2024-03-22T00:00:00"/>
    <s v="Day 2"/>
    <x v="53"/>
    <x v="48"/>
    <x v="46"/>
    <x v="7"/>
    <x v="9"/>
    <x v="0"/>
    <x v="4"/>
    <n v="110"/>
    <n v="6"/>
    <n v="6"/>
  </r>
  <r>
    <x v="4"/>
    <d v="2024-03-22T00:00:00"/>
    <s v="Day 2"/>
    <x v="53"/>
    <x v="48"/>
    <x v="46"/>
    <x v="7"/>
    <x v="9"/>
    <x v="0"/>
    <x v="4"/>
    <n v="159"/>
    <n v="21.3"/>
    <n v="21.3"/>
  </r>
  <r>
    <x v="4"/>
    <d v="2024-03-22T00:00:00"/>
    <s v="Day 2"/>
    <x v="158"/>
    <x v="139"/>
    <x v="113"/>
    <x v="7"/>
    <x v="9"/>
    <x v="0"/>
    <x v="7"/>
    <n v="76"/>
    <n v="1.4"/>
    <n v="1.4"/>
  </r>
  <r>
    <x v="4"/>
    <d v="2024-03-22T00:00:00"/>
    <s v="Day 2"/>
    <x v="158"/>
    <x v="139"/>
    <x v="113"/>
    <x v="7"/>
    <x v="9"/>
    <x v="0"/>
    <x v="7"/>
    <n v="116"/>
    <n v="6.2"/>
    <n v="6.2"/>
  </r>
  <r>
    <x v="4"/>
    <d v="2024-03-22T00:00:00"/>
    <s v="Day 2"/>
    <x v="158"/>
    <x v="139"/>
    <x v="113"/>
    <x v="7"/>
    <x v="9"/>
    <x v="0"/>
    <x v="4"/>
    <n v="102"/>
    <n v="4.5999999999999996"/>
    <n v="4.5999999999999996"/>
  </r>
  <r>
    <x v="4"/>
    <d v="2024-03-22T00:00:00"/>
    <s v="Day 2"/>
    <x v="152"/>
    <x v="135"/>
    <x v="108"/>
    <x v="5"/>
    <x v="10"/>
    <x v="0"/>
    <x v="7"/>
    <n v="108"/>
    <n v="4.8"/>
    <n v="4.8"/>
  </r>
  <r>
    <x v="4"/>
    <d v="2024-03-22T00:00:00"/>
    <s v="Day 2"/>
    <x v="96"/>
    <x v="89"/>
    <x v="75"/>
    <x v="5"/>
    <x v="10"/>
    <x v="0"/>
    <x v="4"/>
    <n v="114"/>
    <n v="6.8"/>
    <n v="6.8"/>
  </r>
  <r>
    <x v="4"/>
    <d v="2024-03-22T00:00:00"/>
    <s v="Day 2"/>
    <x v="140"/>
    <x v="126"/>
    <x v="53"/>
    <x v="5"/>
    <x v="10"/>
    <x v="0"/>
    <x v="4"/>
    <n v="106"/>
    <n v="5.3"/>
    <n v="5.3"/>
  </r>
  <r>
    <x v="4"/>
    <d v="2024-03-22T00:00:00"/>
    <s v="Day 2"/>
    <x v="92"/>
    <x v="85"/>
    <x v="73"/>
    <x v="4"/>
    <x v="10"/>
    <x v="0"/>
    <x v="1"/>
    <n v="66"/>
    <n v="1"/>
    <n v="1"/>
  </r>
  <r>
    <x v="4"/>
    <d v="2024-03-22T00:00:00"/>
    <s v="Day 2"/>
    <x v="90"/>
    <x v="84"/>
    <x v="71"/>
    <x v="5"/>
    <x v="10"/>
    <x v="0"/>
    <x v="9"/>
    <n v="41"/>
    <n v="1.1000000000000001"/>
    <n v="1.1000000000000001"/>
  </r>
  <r>
    <x v="4"/>
    <d v="2024-03-22T00:00:00"/>
    <s v="Day 2"/>
    <x v="90"/>
    <x v="84"/>
    <x v="71"/>
    <x v="5"/>
    <x v="10"/>
    <x v="0"/>
    <x v="4"/>
    <n v="108"/>
    <n v="5.6"/>
    <n v="5.6"/>
  </r>
  <r>
    <x v="4"/>
    <d v="2024-03-22T00:00:00"/>
    <s v="Day 2"/>
    <x v="94"/>
    <x v="87"/>
    <x v="70"/>
    <x v="4"/>
    <x v="10"/>
    <x v="0"/>
    <x v="5"/>
    <m/>
    <s v=""/>
    <s v=""/>
  </r>
  <r>
    <x v="4"/>
    <d v="2024-03-22T00:00:00"/>
    <s v="Day 2"/>
    <x v="88"/>
    <x v="47"/>
    <x v="69"/>
    <x v="5"/>
    <x v="10"/>
    <x v="0"/>
    <x v="5"/>
    <m/>
    <s v=""/>
    <s v=""/>
  </r>
  <r>
    <x v="4"/>
    <d v="2024-03-22T00:00:00"/>
    <s v="Day 2"/>
    <x v="63"/>
    <x v="58"/>
    <x v="52"/>
    <x v="7"/>
    <x v="10"/>
    <x v="0"/>
    <x v="4"/>
    <n v="128"/>
    <n v="10.1"/>
    <n v="10.1"/>
  </r>
  <r>
    <x v="4"/>
    <d v="2024-03-22T00:00:00"/>
    <s v="Day 2"/>
    <x v="63"/>
    <x v="58"/>
    <x v="52"/>
    <x v="7"/>
    <x v="10"/>
    <x v="0"/>
    <x v="4"/>
    <n v="147"/>
    <n v="16.2"/>
    <n v="16.2"/>
  </r>
  <r>
    <x v="4"/>
    <d v="2024-03-22T00:00:00"/>
    <s v="Day 2"/>
    <x v="63"/>
    <x v="58"/>
    <x v="52"/>
    <x v="7"/>
    <x v="10"/>
    <x v="0"/>
    <x v="4"/>
    <n v="124"/>
    <n v="9.1"/>
    <n v="9.1"/>
  </r>
  <r>
    <x v="4"/>
    <d v="2024-03-22T00:00:00"/>
    <s v="Day 2"/>
    <x v="63"/>
    <x v="58"/>
    <x v="52"/>
    <x v="7"/>
    <x v="10"/>
    <x v="0"/>
    <x v="4"/>
    <n v="108"/>
    <n v="5.6"/>
    <n v="5.6"/>
  </r>
  <r>
    <x v="4"/>
    <d v="2024-03-22T00:00:00"/>
    <s v="Day 2"/>
    <x v="63"/>
    <x v="58"/>
    <x v="52"/>
    <x v="7"/>
    <x v="10"/>
    <x v="0"/>
    <x v="4"/>
    <n v="83"/>
    <n v="2.2999999999999998"/>
    <n v="2.2999999999999998"/>
  </r>
  <r>
    <x v="4"/>
    <d v="2024-03-22T00:00:00"/>
    <s v="Day 2"/>
    <x v="63"/>
    <x v="58"/>
    <x v="52"/>
    <x v="7"/>
    <x v="10"/>
    <x v="0"/>
    <x v="4"/>
    <n v="105"/>
    <n v="5.0999999999999996"/>
    <n v="5.0999999999999996"/>
  </r>
  <r>
    <x v="4"/>
    <d v="2024-03-22T00:00:00"/>
    <s v="Day 2"/>
    <x v="161"/>
    <x v="142"/>
    <x v="70"/>
    <x v="7"/>
    <x v="10"/>
    <x v="0"/>
    <x v="4"/>
    <n v="84"/>
    <n v="2.4"/>
    <n v="2.4"/>
  </r>
  <r>
    <x v="4"/>
    <d v="2024-03-22T00:00:00"/>
    <s v="Day 2"/>
    <x v="161"/>
    <x v="142"/>
    <x v="70"/>
    <x v="7"/>
    <x v="10"/>
    <x v="0"/>
    <x v="4"/>
    <n v="82"/>
    <n v="2.2000000000000002"/>
    <n v="2.2000000000000002"/>
  </r>
  <r>
    <x v="4"/>
    <d v="2024-03-22T00:00:00"/>
    <s v="Day 2"/>
    <x v="161"/>
    <x v="142"/>
    <x v="70"/>
    <x v="7"/>
    <x v="10"/>
    <x v="0"/>
    <x v="4"/>
    <n v="101"/>
    <n v="4.5"/>
    <n v="4.5"/>
  </r>
  <r>
    <x v="4"/>
    <d v="2024-03-22T00:00:00"/>
    <s v="Day 2"/>
    <x v="95"/>
    <x v="88"/>
    <x v="70"/>
    <x v="7"/>
    <x v="10"/>
    <x v="0"/>
    <x v="4"/>
    <n v="135"/>
    <n v="12.1"/>
    <n v="12.1"/>
  </r>
  <r>
    <x v="4"/>
    <d v="2024-03-22T00:00:00"/>
    <s v="Day 2"/>
    <x v="95"/>
    <x v="88"/>
    <x v="70"/>
    <x v="7"/>
    <x v="10"/>
    <x v="0"/>
    <x v="4"/>
    <n v="107"/>
    <n v="5.5"/>
    <n v="5.5"/>
  </r>
  <r>
    <x v="4"/>
    <d v="2024-03-22T00:00:00"/>
    <s v="Day 2"/>
    <x v="95"/>
    <x v="88"/>
    <x v="70"/>
    <x v="7"/>
    <x v="10"/>
    <x v="0"/>
    <x v="4"/>
    <n v="97"/>
    <n v="3.9"/>
    <n v="3.9"/>
  </r>
  <r>
    <x v="4"/>
    <d v="2024-03-22T00:00:00"/>
    <s v="Day 2"/>
    <x v="93"/>
    <x v="86"/>
    <x v="74"/>
    <x v="8"/>
    <x v="10"/>
    <x v="1"/>
    <x v="5"/>
    <n v="52"/>
    <n v="1.4"/>
    <n v="1.4"/>
  </r>
  <r>
    <x v="4"/>
    <d v="2024-03-22T00:00:00"/>
    <s v="Day 2"/>
    <x v="93"/>
    <x v="86"/>
    <x v="74"/>
    <x v="8"/>
    <x v="10"/>
    <x v="1"/>
    <x v="5"/>
    <n v="49"/>
    <n v="1.2"/>
    <n v="1.2"/>
  </r>
  <r>
    <x v="4"/>
    <d v="2024-03-22T00:00:00"/>
    <s v="Day 2"/>
    <x v="160"/>
    <x v="141"/>
    <x v="114"/>
    <x v="7"/>
    <x v="10"/>
    <x v="0"/>
    <x v="1"/>
    <n v="80"/>
    <n v="1.8"/>
    <n v="1.8"/>
  </r>
  <r>
    <x v="4"/>
    <d v="2024-03-22T00:00:00"/>
    <s v="Day 2"/>
    <x v="163"/>
    <x v="144"/>
    <x v="116"/>
    <x v="5"/>
    <x v="7"/>
    <x v="0"/>
    <x v="3"/>
    <n v="77"/>
    <n v="8.4"/>
    <n v="8.4"/>
  </r>
  <r>
    <x v="4"/>
    <d v="2024-03-22T00:00:00"/>
    <s v="Day 2"/>
    <x v="163"/>
    <x v="144"/>
    <x v="116"/>
    <x v="5"/>
    <x v="7"/>
    <x v="0"/>
    <x v="4"/>
    <n v="76"/>
    <n v="1.7"/>
    <n v="1.7"/>
  </r>
  <r>
    <x v="4"/>
    <d v="2024-03-22T00:00:00"/>
    <s v="Day 2"/>
    <x v="163"/>
    <x v="144"/>
    <x v="116"/>
    <x v="5"/>
    <x v="7"/>
    <x v="0"/>
    <x v="4"/>
    <n v="82"/>
    <n v="2.2000000000000002"/>
    <n v="2.2000000000000002"/>
  </r>
  <r>
    <x v="4"/>
    <d v="2024-03-22T00:00:00"/>
    <s v="Day 2"/>
    <x v="162"/>
    <x v="143"/>
    <x v="115"/>
    <x v="5"/>
    <x v="7"/>
    <x v="0"/>
    <x v="4"/>
    <n v="70"/>
    <n v="1.3"/>
    <n v="1.3"/>
  </r>
  <r>
    <x v="4"/>
    <d v="2024-03-22T00:00:00"/>
    <s v="Day 2"/>
    <x v="162"/>
    <x v="143"/>
    <x v="115"/>
    <x v="5"/>
    <x v="7"/>
    <x v="0"/>
    <x v="4"/>
    <n v="71"/>
    <n v="1.3"/>
    <n v="1.3"/>
  </r>
  <r>
    <x v="4"/>
    <d v="2024-03-22T00:00:00"/>
    <s v="Day 2"/>
    <x v="162"/>
    <x v="143"/>
    <x v="115"/>
    <x v="5"/>
    <x v="7"/>
    <x v="0"/>
    <x v="5"/>
    <m/>
    <s v=""/>
    <s v=""/>
  </r>
  <r>
    <x v="4"/>
    <d v="2024-03-22T00:00:00"/>
    <s v="Day 2"/>
    <x v="101"/>
    <x v="73"/>
    <x v="79"/>
    <x v="4"/>
    <x v="7"/>
    <x v="1"/>
    <x v="5"/>
    <n v="69"/>
    <n v="3.4"/>
    <n v="3.4"/>
  </r>
  <r>
    <x v="4"/>
    <d v="2024-03-22T00:00:00"/>
    <s v="Day 2"/>
    <x v="101"/>
    <x v="73"/>
    <x v="79"/>
    <x v="4"/>
    <x v="7"/>
    <x v="0"/>
    <x v="1"/>
    <n v="67"/>
    <n v="1.1000000000000001"/>
    <n v="1.1000000000000001"/>
  </r>
  <r>
    <x v="4"/>
    <d v="2024-03-22T00:00:00"/>
    <s v="Day 2"/>
    <x v="97"/>
    <x v="90"/>
    <x v="76"/>
    <x v="5"/>
    <x v="7"/>
    <x v="0"/>
    <x v="4"/>
    <n v="104"/>
    <n v="5"/>
    <n v="5"/>
  </r>
  <r>
    <x v="4"/>
    <d v="2024-03-22T00:00:00"/>
    <s v="Day 2"/>
    <x v="97"/>
    <x v="90"/>
    <x v="76"/>
    <x v="5"/>
    <x v="7"/>
    <x v="0"/>
    <x v="4"/>
    <n v="124"/>
    <n v="9.1"/>
    <n v="9.1"/>
  </r>
  <r>
    <x v="4"/>
    <d v="2024-03-22T00:00:00"/>
    <s v="Day 2"/>
    <x v="105"/>
    <x v="97"/>
    <x v="81"/>
    <x v="4"/>
    <x v="7"/>
    <x v="0"/>
    <x v="4"/>
    <n v="100"/>
    <n v="4.3"/>
    <n v="4.3"/>
  </r>
  <r>
    <x v="4"/>
    <d v="2024-03-22T00:00:00"/>
    <s v="Day 2"/>
    <x v="105"/>
    <x v="97"/>
    <x v="81"/>
    <x v="4"/>
    <x v="7"/>
    <x v="0"/>
    <x v="7"/>
    <n v="94"/>
    <n v="3"/>
    <n v="3"/>
  </r>
  <r>
    <x v="4"/>
    <d v="2024-03-22T00:00:00"/>
    <s v="Day 2"/>
    <x v="159"/>
    <x v="140"/>
    <x v="81"/>
    <x v="7"/>
    <x v="7"/>
    <x v="0"/>
    <x v="4"/>
    <n v="127"/>
    <n v="9.8000000000000007"/>
    <n v="9.8000000000000007"/>
  </r>
  <r>
    <x v="4"/>
    <d v="2024-03-22T00:00:00"/>
    <s v="Day 2"/>
    <x v="145"/>
    <x v="129"/>
    <x v="78"/>
    <x v="7"/>
    <x v="7"/>
    <x v="0"/>
    <x v="4"/>
    <n v="150"/>
    <n v="17.399999999999999"/>
    <n v="17.399999999999999"/>
  </r>
  <r>
    <x v="4"/>
    <d v="2024-03-22T00:00:00"/>
    <s v="Day 2"/>
    <x v="103"/>
    <x v="95"/>
    <x v="78"/>
    <x v="4"/>
    <x v="7"/>
    <x v="0"/>
    <x v="4"/>
    <n v="117"/>
    <n v="7.4"/>
    <n v="7.4"/>
  </r>
  <r>
    <x v="4"/>
    <d v="2024-03-22T00:00:00"/>
    <s v="Day 2"/>
    <x v="142"/>
    <x v="15"/>
    <x v="81"/>
    <x v="7"/>
    <x v="7"/>
    <x v="0"/>
    <x v="5"/>
    <m/>
    <s v=""/>
    <s v=""/>
  </r>
  <r>
    <x v="4"/>
    <d v="2024-03-22T00:00:00"/>
    <s v="Day 2"/>
    <x v="100"/>
    <x v="93"/>
    <x v="78"/>
    <x v="8"/>
    <x v="7"/>
    <x v="0"/>
    <x v="5"/>
    <m/>
    <s v=""/>
    <s v=""/>
  </r>
  <r>
    <x v="4"/>
    <d v="2024-03-22T00:00:00"/>
    <s v="Day 2"/>
    <x v="27"/>
    <x v="27"/>
    <x v="25"/>
    <x v="8"/>
    <x v="7"/>
    <x v="0"/>
    <x v="5"/>
    <m/>
    <s v=""/>
    <s v=""/>
  </r>
  <r>
    <x v="4"/>
    <d v="2024-03-22T00:00:00"/>
    <s v="Day 2"/>
    <x v="102"/>
    <x v="94"/>
    <x v="80"/>
    <x v="5"/>
    <x v="7"/>
    <x v="0"/>
    <x v="5"/>
    <m/>
    <s v=""/>
    <s v=""/>
  </r>
  <r>
    <x v="4"/>
    <d v="2024-03-22T00:00:00"/>
    <s v="Day 2"/>
    <x v="112"/>
    <x v="47"/>
    <x v="88"/>
    <x v="3"/>
    <x v="2"/>
    <x v="0"/>
    <x v="7"/>
    <n v="106"/>
    <n v="4.5"/>
    <n v="4.5"/>
  </r>
  <r>
    <x v="4"/>
    <d v="2024-03-22T00:00:00"/>
    <s v="Day 2"/>
    <x v="112"/>
    <x v="47"/>
    <x v="88"/>
    <x v="3"/>
    <x v="2"/>
    <x v="0"/>
    <x v="4"/>
    <n v="90"/>
    <n v="3"/>
    <n v="3"/>
  </r>
  <r>
    <x v="4"/>
    <d v="2024-03-22T00:00:00"/>
    <s v="Day 2"/>
    <x v="112"/>
    <x v="47"/>
    <x v="88"/>
    <x v="3"/>
    <x v="2"/>
    <x v="0"/>
    <x v="4"/>
    <n v="66"/>
    <n v="1"/>
    <n v="1"/>
  </r>
  <r>
    <x v="4"/>
    <d v="2024-03-22T00:00:00"/>
    <s v="Day 2"/>
    <x v="112"/>
    <x v="47"/>
    <x v="88"/>
    <x v="3"/>
    <x v="2"/>
    <x v="0"/>
    <x v="4"/>
    <n v="113"/>
    <n v="6.6"/>
    <n v="6.6"/>
  </r>
  <r>
    <x v="4"/>
    <d v="2024-03-22T00:00:00"/>
    <s v="Day 2"/>
    <x v="113"/>
    <x v="103"/>
    <x v="89"/>
    <x v="11"/>
    <x v="2"/>
    <x v="0"/>
    <x v="3"/>
    <n v="82"/>
    <n v="10.1"/>
    <n v="10.1"/>
  </r>
  <r>
    <x v="4"/>
    <d v="2024-03-22T00:00:00"/>
    <s v="Day 2"/>
    <x v="113"/>
    <x v="103"/>
    <x v="89"/>
    <x v="11"/>
    <x v="2"/>
    <x v="0"/>
    <x v="7"/>
    <n v="104"/>
    <n v="4.2"/>
    <n v="4.2"/>
  </r>
  <r>
    <x v="4"/>
    <d v="2024-03-22T00:00:00"/>
    <s v="Day 2"/>
    <x v="113"/>
    <x v="103"/>
    <x v="89"/>
    <x v="11"/>
    <x v="2"/>
    <x v="0"/>
    <x v="7"/>
    <n v="104"/>
    <n v="4.2"/>
    <n v="4.2"/>
  </r>
  <r>
    <x v="4"/>
    <d v="2024-03-22T00:00:00"/>
    <s v="Day 2"/>
    <x v="107"/>
    <x v="99"/>
    <x v="83"/>
    <x v="4"/>
    <x v="2"/>
    <x v="0"/>
    <x v="4"/>
    <n v="110"/>
    <n v="6"/>
    <n v="6"/>
  </r>
  <r>
    <x v="4"/>
    <d v="2024-03-22T00:00:00"/>
    <s v="Day 2"/>
    <x v="107"/>
    <x v="99"/>
    <x v="83"/>
    <x v="4"/>
    <x v="2"/>
    <x v="0"/>
    <x v="4"/>
    <n v="94"/>
    <n v="3.5"/>
    <n v="3.5"/>
  </r>
  <r>
    <x v="4"/>
    <d v="2024-03-22T00:00:00"/>
    <s v="Day 2"/>
    <x v="139"/>
    <x v="125"/>
    <x v="95"/>
    <x v="3"/>
    <x v="2"/>
    <x v="0"/>
    <x v="4"/>
    <n v="142"/>
    <n v="14.4"/>
    <n v="14.4"/>
  </r>
  <r>
    <x v="4"/>
    <d v="2024-03-22T00:00:00"/>
    <s v="Day 2"/>
    <x v="139"/>
    <x v="125"/>
    <x v="95"/>
    <x v="3"/>
    <x v="2"/>
    <x v="0"/>
    <x v="1"/>
    <n v="74"/>
    <n v="1.5"/>
    <n v="1.5"/>
  </r>
  <r>
    <x v="4"/>
    <d v="2024-03-22T00:00:00"/>
    <s v="Day 2"/>
    <x v="165"/>
    <x v="146"/>
    <x v="117"/>
    <x v="4"/>
    <x v="2"/>
    <x v="0"/>
    <x v="4"/>
    <n v="86"/>
    <n v="2.6"/>
    <n v="2.6"/>
  </r>
  <r>
    <x v="4"/>
    <d v="2024-03-22T00:00:00"/>
    <s v="Day 2"/>
    <x v="109"/>
    <x v="100"/>
    <x v="85"/>
    <x v="4"/>
    <x v="2"/>
    <x v="0"/>
    <x v="4"/>
    <n v="122"/>
    <n v="8.6"/>
    <n v="8.6"/>
  </r>
  <r>
    <x v="4"/>
    <d v="2024-03-22T00:00:00"/>
    <s v="Day 2"/>
    <x v="125"/>
    <x v="113"/>
    <x v="98"/>
    <x v="5"/>
    <x v="2"/>
    <x v="0"/>
    <x v="7"/>
    <n v="76"/>
    <n v="1.4"/>
    <n v="1.4"/>
  </r>
  <r>
    <x v="4"/>
    <d v="2024-03-22T00:00:00"/>
    <s v="Day 2"/>
    <x v="116"/>
    <x v="106"/>
    <x v="92"/>
    <x v="11"/>
    <x v="2"/>
    <x v="0"/>
    <x v="4"/>
    <n v="140"/>
    <n v="13.7"/>
    <n v="13.7"/>
  </r>
  <r>
    <x v="4"/>
    <d v="2024-03-22T00:00:00"/>
    <s v="Day 2"/>
    <x v="121"/>
    <x v="75"/>
    <x v="96"/>
    <x v="11"/>
    <x v="2"/>
    <x v="0"/>
    <x v="1"/>
    <n v="77"/>
    <n v="1.6"/>
    <n v="1.6"/>
  </r>
  <r>
    <x v="4"/>
    <d v="2024-03-22T00:00:00"/>
    <s v="Day 2"/>
    <x v="110"/>
    <x v="101"/>
    <x v="86"/>
    <x v="5"/>
    <x v="2"/>
    <x v="0"/>
    <x v="5"/>
    <m/>
    <s v=""/>
    <s v=""/>
  </r>
  <r>
    <x v="4"/>
    <d v="2024-03-22T00:00:00"/>
    <s v="Day 2"/>
    <x v="120"/>
    <x v="110"/>
    <x v="95"/>
    <x v="0"/>
    <x v="2"/>
    <x v="0"/>
    <x v="1"/>
    <n v="89"/>
    <n v="2.6"/>
    <n v="2.6"/>
  </r>
  <r>
    <x v="4"/>
    <d v="2024-03-22T00:00:00"/>
    <s v="Day 2"/>
    <x v="120"/>
    <x v="110"/>
    <x v="95"/>
    <x v="0"/>
    <x v="2"/>
    <x v="1"/>
    <x v="5"/>
    <n v="61"/>
    <n v="2.2999999999999998"/>
    <n v="2.2999999999999998"/>
  </r>
  <r>
    <x v="4"/>
    <d v="2024-03-22T00:00:00"/>
    <s v="Day 2"/>
    <x v="120"/>
    <x v="110"/>
    <x v="95"/>
    <x v="0"/>
    <x v="2"/>
    <x v="1"/>
    <x v="5"/>
    <n v="65"/>
    <n v="2.8"/>
    <n v="2.8"/>
  </r>
  <r>
    <x v="4"/>
    <d v="2024-03-22T00:00:00"/>
    <s v="Day 2"/>
    <x v="120"/>
    <x v="110"/>
    <x v="95"/>
    <x v="0"/>
    <x v="2"/>
    <x v="1"/>
    <x v="5"/>
    <n v="95"/>
    <n v="9"/>
    <n v="9"/>
  </r>
  <r>
    <x v="4"/>
    <d v="2024-03-22T00:00:00"/>
    <s v="Day 2"/>
    <x v="120"/>
    <x v="110"/>
    <x v="95"/>
    <x v="0"/>
    <x v="2"/>
    <x v="0"/>
    <x v="4"/>
    <n v="121"/>
    <n v="8.3000000000000007"/>
    <n v="8.3000000000000007"/>
  </r>
  <r>
    <x v="4"/>
    <d v="2024-03-22T00:00:00"/>
    <s v="Day 2"/>
    <x v="120"/>
    <x v="110"/>
    <x v="95"/>
    <x v="0"/>
    <x v="2"/>
    <x v="0"/>
    <x v="4"/>
    <n v="117"/>
    <n v="7.4"/>
    <n v="7.4"/>
  </r>
  <r>
    <x v="4"/>
    <d v="2024-03-22T00:00:00"/>
    <s v="Day 2"/>
    <x v="120"/>
    <x v="110"/>
    <x v="95"/>
    <x v="0"/>
    <x v="2"/>
    <x v="0"/>
    <x v="4"/>
    <n v="104"/>
    <n v="5"/>
    <n v="5"/>
  </r>
  <r>
    <x v="4"/>
    <d v="2024-03-22T00:00:00"/>
    <s v="Day 2"/>
    <x v="120"/>
    <x v="110"/>
    <x v="95"/>
    <x v="0"/>
    <x v="2"/>
    <x v="0"/>
    <x v="4"/>
    <n v="107"/>
    <n v="5.5"/>
    <n v="5.5"/>
  </r>
  <r>
    <x v="4"/>
    <d v="2024-03-22T00:00:00"/>
    <s v="Day 2"/>
    <x v="120"/>
    <x v="110"/>
    <x v="95"/>
    <x v="0"/>
    <x v="2"/>
    <x v="0"/>
    <x v="4"/>
    <n v="117"/>
    <n v="7.4"/>
    <n v="7.4"/>
  </r>
  <r>
    <x v="4"/>
    <d v="2024-03-22T00:00:00"/>
    <s v="Day 2"/>
    <x v="135"/>
    <x v="122"/>
    <x v="103"/>
    <x v="7"/>
    <x v="2"/>
    <x v="1"/>
    <x v="5"/>
    <n v="41"/>
    <n v="0.7"/>
    <n v="0.7"/>
  </r>
  <r>
    <x v="4"/>
    <d v="2024-03-22T00:00:00"/>
    <s v="Day 2"/>
    <x v="135"/>
    <x v="122"/>
    <x v="103"/>
    <x v="7"/>
    <x v="2"/>
    <x v="0"/>
    <x v="7"/>
    <n v="109"/>
    <n v="5"/>
    <n v="5"/>
  </r>
  <r>
    <x v="4"/>
    <d v="2024-03-22T00:00:00"/>
    <s v="Day 2"/>
    <x v="135"/>
    <x v="122"/>
    <x v="103"/>
    <x v="7"/>
    <x v="2"/>
    <x v="0"/>
    <x v="7"/>
    <n v="84"/>
    <n v="2"/>
    <n v="2"/>
  </r>
  <r>
    <x v="4"/>
    <d v="2024-03-22T00:00:00"/>
    <s v="Day 2"/>
    <x v="135"/>
    <x v="122"/>
    <x v="103"/>
    <x v="7"/>
    <x v="2"/>
    <x v="0"/>
    <x v="4"/>
    <n v="115"/>
    <n v="7"/>
    <n v="7"/>
  </r>
  <r>
    <x v="4"/>
    <d v="2024-03-22T00:00:00"/>
    <s v="Day 2"/>
    <x v="135"/>
    <x v="122"/>
    <x v="103"/>
    <x v="7"/>
    <x v="2"/>
    <x v="0"/>
    <x v="4"/>
    <n v="102"/>
    <n v="4.5999999999999996"/>
    <n v="4.5999999999999996"/>
  </r>
  <r>
    <x v="4"/>
    <d v="2024-03-22T00:00:00"/>
    <s v="Day 2"/>
    <x v="135"/>
    <x v="122"/>
    <x v="103"/>
    <x v="7"/>
    <x v="2"/>
    <x v="0"/>
    <x v="4"/>
    <n v="109"/>
    <n v="5.8"/>
    <n v="5.8"/>
  </r>
  <r>
    <x v="4"/>
    <d v="2024-03-22T00:00:00"/>
    <s v="Day 2"/>
    <x v="135"/>
    <x v="122"/>
    <x v="103"/>
    <x v="7"/>
    <x v="2"/>
    <x v="0"/>
    <x v="4"/>
    <n v="126"/>
    <n v="9.6"/>
    <n v="9.6"/>
  </r>
  <r>
    <x v="4"/>
    <d v="2024-03-22T00:00:00"/>
    <s v="Day 2"/>
    <x v="135"/>
    <x v="122"/>
    <x v="103"/>
    <x v="7"/>
    <x v="2"/>
    <x v="0"/>
    <x v="4"/>
    <n v="118"/>
    <n v="7.6"/>
    <n v="7.6"/>
  </r>
  <r>
    <x v="4"/>
    <d v="2024-03-22T00:00:00"/>
    <s v="Day 2"/>
    <x v="166"/>
    <x v="147"/>
    <x v="118"/>
    <x v="6"/>
    <x v="2"/>
    <x v="0"/>
    <x v="1"/>
    <n v="70"/>
    <n v="1.2"/>
    <n v="1.2"/>
  </r>
  <r>
    <x v="4"/>
    <d v="2024-03-22T00:00:00"/>
    <s v="Day 2"/>
    <x v="166"/>
    <x v="147"/>
    <x v="118"/>
    <x v="6"/>
    <x v="2"/>
    <x v="0"/>
    <x v="1"/>
    <n v="70"/>
    <n v="1.2"/>
    <n v="1.2"/>
  </r>
  <r>
    <x v="4"/>
    <d v="2024-03-22T00:00:00"/>
    <s v="Day 2"/>
    <x v="166"/>
    <x v="147"/>
    <x v="118"/>
    <x v="6"/>
    <x v="2"/>
    <x v="0"/>
    <x v="1"/>
    <n v="92"/>
    <n v="2.9"/>
    <n v="2.9"/>
  </r>
  <r>
    <x v="4"/>
    <d v="2024-03-22T00:00:00"/>
    <s v="Day 2"/>
    <x v="166"/>
    <x v="147"/>
    <x v="118"/>
    <x v="6"/>
    <x v="2"/>
    <x v="0"/>
    <x v="7"/>
    <n v="78"/>
    <n v="1.5"/>
    <n v="1.5"/>
  </r>
  <r>
    <x v="4"/>
    <d v="2024-03-22T00:00:00"/>
    <s v="Day 2"/>
    <x v="166"/>
    <x v="147"/>
    <x v="118"/>
    <x v="6"/>
    <x v="2"/>
    <x v="1"/>
    <x v="5"/>
    <n v="88"/>
    <n v="7.2"/>
    <n v="7.2"/>
  </r>
  <r>
    <x v="4"/>
    <d v="2024-03-22T00:00:00"/>
    <s v="Day 2"/>
    <x v="166"/>
    <x v="147"/>
    <x v="118"/>
    <x v="6"/>
    <x v="2"/>
    <x v="0"/>
    <x v="4"/>
    <n v="91"/>
    <n v="3.1"/>
    <n v="3.1"/>
  </r>
  <r>
    <x v="4"/>
    <d v="2024-03-22T00:00:00"/>
    <s v="Day 2"/>
    <x v="118"/>
    <x v="108"/>
    <x v="40"/>
    <x v="0"/>
    <x v="2"/>
    <x v="1"/>
    <x v="5"/>
    <n v="54"/>
    <n v="1.6"/>
    <n v="1.6"/>
  </r>
  <r>
    <x v="4"/>
    <d v="2024-03-22T00:00:00"/>
    <s v="Day 2"/>
    <x v="118"/>
    <x v="108"/>
    <x v="40"/>
    <x v="0"/>
    <x v="2"/>
    <x v="0"/>
    <x v="1"/>
    <n v="71"/>
    <n v="1.3"/>
    <n v="1.3"/>
  </r>
  <r>
    <x v="4"/>
    <d v="2024-03-22T00:00:00"/>
    <s v="Day 2"/>
    <x v="150"/>
    <x v="134"/>
    <x v="97"/>
    <x v="7"/>
    <x v="15"/>
    <x v="0"/>
    <x v="7"/>
    <n v="96"/>
    <n v="3.2"/>
    <n v="3.2"/>
  </r>
  <r>
    <x v="4"/>
    <d v="2024-03-22T00:00:00"/>
    <s v="Day 2"/>
    <x v="150"/>
    <x v="134"/>
    <x v="97"/>
    <x v="7"/>
    <x v="15"/>
    <x v="0"/>
    <x v="4"/>
    <n v="141"/>
    <n v="14.1"/>
    <n v="14.1"/>
  </r>
  <r>
    <x v="4"/>
    <d v="2024-03-22T00:00:00"/>
    <s v="Day 2"/>
    <x v="150"/>
    <x v="134"/>
    <x v="97"/>
    <x v="7"/>
    <x v="15"/>
    <x v="0"/>
    <x v="4"/>
    <n v="127"/>
    <n v="9.8000000000000007"/>
    <n v="9.8000000000000007"/>
  </r>
  <r>
    <x v="4"/>
    <d v="2024-03-22T00:00:00"/>
    <s v="Day 2"/>
    <x v="147"/>
    <x v="131"/>
    <x v="75"/>
    <x v="7"/>
    <x v="15"/>
    <x v="0"/>
    <x v="4"/>
    <n v="108"/>
    <n v="5.6"/>
    <n v="5.6"/>
  </r>
  <r>
    <x v="4"/>
    <d v="2024-03-22T00:00:00"/>
    <s v="Day 2"/>
    <x v="147"/>
    <x v="131"/>
    <x v="75"/>
    <x v="7"/>
    <x v="15"/>
    <x v="0"/>
    <x v="4"/>
    <n v="97"/>
    <n v="3.9"/>
    <n v="3.9"/>
  </r>
  <r>
    <x v="4"/>
    <d v="2024-03-22T00:00:00"/>
    <s v="Day 2"/>
    <x v="148"/>
    <x v="132"/>
    <x v="41"/>
    <x v="6"/>
    <x v="15"/>
    <x v="0"/>
    <x v="4"/>
    <n v="110"/>
    <n v="6"/>
    <n v="6"/>
  </r>
  <r>
    <x v="4"/>
    <d v="2024-03-22T00:00:00"/>
    <s v="Day 2"/>
    <x v="119"/>
    <x v="109"/>
    <x v="94"/>
    <x v="0"/>
    <x v="15"/>
    <x v="0"/>
    <x v="5"/>
    <m/>
    <s v=""/>
    <s v=""/>
  </r>
  <r>
    <x v="4"/>
    <d v="2024-03-22T00:00:00"/>
    <s v="Day 2"/>
    <x v="149"/>
    <x v="133"/>
    <x v="75"/>
    <x v="4"/>
    <x v="15"/>
    <x v="0"/>
    <x v="8"/>
    <n v="132"/>
    <n v="29.8"/>
    <n v="29.8"/>
  </r>
  <r>
    <x v="4"/>
    <d v="2024-03-22T00:00:00"/>
    <s v="Day 2"/>
    <x v="149"/>
    <x v="133"/>
    <x v="75"/>
    <x v="4"/>
    <x v="15"/>
    <x v="0"/>
    <x v="4"/>
    <n v="134"/>
    <n v="11.8"/>
    <n v="11.8"/>
  </r>
  <r>
    <x v="4"/>
    <d v="2024-03-22T00:00:00"/>
    <s v="Day 2"/>
    <x v="149"/>
    <x v="133"/>
    <x v="75"/>
    <x v="4"/>
    <x v="15"/>
    <x v="0"/>
    <x v="4"/>
    <n v="116"/>
    <n v="7.2"/>
    <n v="7.2"/>
  </r>
  <r>
    <x v="4"/>
    <d v="2024-03-22T00:00:00"/>
    <s v="Day 2"/>
    <x v="149"/>
    <x v="133"/>
    <x v="75"/>
    <x v="4"/>
    <x v="15"/>
    <x v="0"/>
    <x v="4"/>
    <n v="102"/>
    <n v="4.5999999999999996"/>
    <n v="4.5999999999999996"/>
  </r>
  <r>
    <x v="4"/>
    <d v="2024-03-22T00:00:00"/>
    <s v="Day 2"/>
    <x v="149"/>
    <x v="133"/>
    <x v="75"/>
    <x v="4"/>
    <x v="15"/>
    <x v="0"/>
    <x v="4"/>
    <n v="109"/>
    <n v="5.8"/>
    <n v="5.8"/>
  </r>
  <r>
    <x v="4"/>
    <d v="2024-03-22T00:00:00"/>
    <s v="Day 2"/>
    <x v="149"/>
    <x v="133"/>
    <x v="75"/>
    <x v="4"/>
    <x v="15"/>
    <x v="0"/>
    <x v="4"/>
    <n v="112"/>
    <n v="6.4"/>
    <n v="6.4"/>
  </r>
  <r>
    <x v="4"/>
    <d v="2024-03-22T00:00:00"/>
    <s v="Day 2"/>
    <x v="146"/>
    <x v="130"/>
    <x v="41"/>
    <x v="4"/>
    <x v="15"/>
    <x v="0"/>
    <x v="4"/>
    <n v="122"/>
    <n v="8.6"/>
    <n v="8.6"/>
  </r>
  <r>
    <x v="4"/>
    <d v="2024-03-22T00:00:00"/>
    <s v="Day 2"/>
    <x v="146"/>
    <x v="130"/>
    <x v="41"/>
    <x v="4"/>
    <x v="15"/>
    <x v="0"/>
    <x v="4"/>
    <n v="106"/>
    <n v="5.3"/>
    <n v="5.3"/>
  </r>
  <r>
    <x v="4"/>
    <d v="2024-03-22T00:00:00"/>
    <s v="Day 2"/>
    <x v="115"/>
    <x v="105"/>
    <x v="91"/>
    <x v="11"/>
    <x v="15"/>
    <x v="0"/>
    <x v="4"/>
    <n v="92"/>
    <n v="3.3"/>
    <n v="3.3"/>
  </r>
  <r>
    <x v="4"/>
    <d v="2024-03-22T00:00:00"/>
    <s v="Day 2"/>
    <x v="128"/>
    <x v="116"/>
    <x v="97"/>
    <x v="5"/>
    <x v="15"/>
    <x v="0"/>
    <x v="3"/>
    <n v="84"/>
    <n v="10.9"/>
    <n v="10.9"/>
  </r>
  <r>
    <x v="4"/>
    <d v="2024-03-22T00:00:00"/>
    <s v="Day 2"/>
    <x v="127"/>
    <x v="115"/>
    <x v="99"/>
    <x v="5"/>
    <x v="15"/>
    <x v="0"/>
    <x v="5"/>
    <m/>
    <s v=""/>
    <s v=""/>
  </r>
  <r>
    <x v="4"/>
    <d v="2024-03-22T00:00:00"/>
    <s v="Day 2"/>
    <x v="122"/>
    <x v="111"/>
    <x v="64"/>
    <x v="5"/>
    <x v="15"/>
    <x v="0"/>
    <x v="5"/>
    <m/>
    <s v=""/>
    <s v=""/>
  </r>
  <r>
    <x v="4"/>
    <d v="2024-03-22T00:00:00"/>
    <s v="Day 2"/>
    <x v="124"/>
    <x v="23"/>
    <x v="97"/>
    <x v="4"/>
    <x v="15"/>
    <x v="0"/>
    <x v="5"/>
    <m/>
    <s v=""/>
    <s v=""/>
  </r>
  <r>
    <x v="4"/>
    <d v="2024-03-22T00:00:00"/>
    <s v="Day 2"/>
    <x v="126"/>
    <x v="114"/>
    <x v="99"/>
    <x v="5"/>
    <x v="15"/>
    <x v="0"/>
    <x v="5"/>
    <m/>
    <s v=""/>
    <s v=""/>
  </r>
  <r>
    <x v="5"/>
    <d v="2024-03-23T00:00:00"/>
    <s v="Day 3"/>
    <x v="131"/>
    <x v="119"/>
    <x v="101"/>
    <x v="4"/>
    <x v="0"/>
    <x v="0"/>
    <x v="4"/>
    <n v="87"/>
    <n v="2.7"/>
    <n v="2.7"/>
  </r>
  <r>
    <x v="5"/>
    <d v="2024-03-23T00:00:00"/>
    <s v="Day 3"/>
    <x v="3"/>
    <x v="3"/>
    <x v="0"/>
    <x v="3"/>
    <x v="0"/>
    <x v="0"/>
    <x v="5"/>
    <m/>
    <s v=""/>
    <s v=""/>
  </r>
  <r>
    <x v="5"/>
    <d v="2024-03-23T00:00:00"/>
    <s v="Day 3"/>
    <x v="130"/>
    <x v="118"/>
    <x v="93"/>
    <x v="4"/>
    <x v="0"/>
    <x v="0"/>
    <x v="5"/>
    <m/>
    <s v=""/>
    <s v=""/>
  </r>
  <r>
    <x v="5"/>
    <d v="2024-03-23T00:00:00"/>
    <s v="Day 3"/>
    <x v="11"/>
    <x v="11"/>
    <x v="10"/>
    <x v="1"/>
    <x v="3"/>
    <x v="0"/>
    <x v="5"/>
    <m/>
    <s v=""/>
    <s v=""/>
  </r>
  <r>
    <x v="5"/>
    <d v="2024-03-23T00:00:00"/>
    <s v="Day 3"/>
    <x v="133"/>
    <x v="121"/>
    <x v="10"/>
    <x v="3"/>
    <x v="3"/>
    <x v="0"/>
    <x v="5"/>
    <m/>
    <s v=""/>
    <s v=""/>
  </r>
  <r>
    <x v="5"/>
    <d v="2024-03-23T00:00:00"/>
    <s v="Day 3"/>
    <x v="134"/>
    <x v="24"/>
    <x v="102"/>
    <x v="3"/>
    <x v="3"/>
    <x v="0"/>
    <x v="5"/>
    <m/>
    <s v=""/>
    <s v=""/>
  </r>
  <r>
    <x v="5"/>
    <d v="2024-03-23T00:00:00"/>
    <s v="Day 3"/>
    <x v="21"/>
    <x v="21"/>
    <x v="19"/>
    <x v="5"/>
    <x v="3"/>
    <x v="0"/>
    <x v="5"/>
    <m/>
    <s v=""/>
    <s v=""/>
  </r>
  <r>
    <x v="5"/>
    <d v="2024-03-23T00:00:00"/>
    <s v="Day 3"/>
    <x v="132"/>
    <x v="120"/>
    <x v="35"/>
    <x v="5"/>
    <x v="3"/>
    <x v="0"/>
    <x v="4"/>
    <n v="156"/>
    <n v="19.899999999999999"/>
    <n v="19.899999999999999"/>
  </r>
  <r>
    <x v="5"/>
    <d v="2024-03-23T00:00:00"/>
    <s v="Day 3"/>
    <x v="18"/>
    <x v="18"/>
    <x v="16"/>
    <x v="5"/>
    <x v="3"/>
    <x v="0"/>
    <x v="8"/>
    <n v="162"/>
    <n v="58.3"/>
    <n v="58.3"/>
  </r>
  <r>
    <x v="5"/>
    <d v="2024-03-23T00:00:00"/>
    <s v="Day 3"/>
    <x v="31"/>
    <x v="31"/>
    <x v="28"/>
    <x v="3"/>
    <x v="5"/>
    <x v="0"/>
    <x v="4"/>
    <n v="148"/>
    <n v="16.600000000000001"/>
    <n v="16.600000000000001"/>
  </r>
  <r>
    <x v="5"/>
    <d v="2024-03-23T00:00:00"/>
    <s v="Day 3"/>
    <x v="31"/>
    <x v="31"/>
    <x v="28"/>
    <x v="3"/>
    <x v="5"/>
    <x v="0"/>
    <x v="4"/>
    <n v="98"/>
    <n v="4"/>
    <n v="4"/>
  </r>
  <r>
    <x v="5"/>
    <d v="2024-03-23T00:00:00"/>
    <s v="Day 3"/>
    <x v="23"/>
    <x v="23"/>
    <x v="21"/>
    <x v="3"/>
    <x v="5"/>
    <x v="0"/>
    <x v="4"/>
    <n v="101"/>
    <n v="4.5"/>
    <n v="4.5"/>
  </r>
  <r>
    <x v="5"/>
    <d v="2024-03-23T00:00:00"/>
    <s v="Day 3"/>
    <x v="23"/>
    <x v="23"/>
    <x v="21"/>
    <x v="3"/>
    <x v="5"/>
    <x v="0"/>
    <x v="4"/>
    <n v="79"/>
    <n v="1.9"/>
    <n v="1.9"/>
  </r>
  <r>
    <x v="5"/>
    <d v="2024-03-23T00:00:00"/>
    <s v="Day 3"/>
    <x v="24"/>
    <x v="24"/>
    <x v="22"/>
    <x v="4"/>
    <x v="5"/>
    <x v="0"/>
    <x v="4"/>
    <n v="93"/>
    <n v="3.4"/>
    <n v="3.4"/>
  </r>
  <r>
    <x v="5"/>
    <d v="2024-03-23T00:00:00"/>
    <s v="Day 3"/>
    <x v="141"/>
    <x v="127"/>
    <x v="106"/>
    <x v="5"/>
    <x v="5"/>
    <x v="0"/>
    <x v="4"/>
    <n v="141"/>
    <n v="14.1"/>
    <n v="14.1"/>
  </r>
  <r>
    <x v="5"/>
    <d v="2024-03-23T00:00:00"/>
    <s v="Day 3"/>
    <x v="26"/>
    <x v="26"/>
    <x v="24"/>
    <x v="5"/>
    <x v="5"/>
    <x v="0"/>
    <x v="5"/>
    <m/>
    <s v=""/>
    <s v=""/>
  </r>
  <r>
    <x v="5"/>
    <d v="2024-03-23T00:00:00"/>
    <s v="Day 3"/>
    <x v="33"/>
    <x v="33"/>
    <x v="28"/>
    <x v="5"/>
    <x v="5"/>
    <x v="0"/>
    <x v="5"/>
    <m/>
    <s v=""/>
    <s v=""/>
  </r>
  <r>
    <x v="5"/>
    <d v="2024-03-23T00:00:00"/>
    <s v="Day 3"/>
    <x v="29"/>
    <x v="29"/>
    <x v="26"/>
    <x v="10"/>
    <x v="5"/>
    <x v="0"/>
    <x v="5"/>
    <m/>
    <s v=""/>
    <s v=""/>
  </r>
  <r>
    <x v="5"/>
    <d v="2024-03-23T00:00:00"/>
    <s v="Day 3"/>
    <x v="36"/>
    <x v="36"/>
    <x v="32"/>
    <x v="4"/>
    <x v="1"/>
    <x v="0"/>
    <x v="1"/>
    <n v="87"/>
    <n v="2.4"/>
    <n v="2.4"/>
  </r>
  <r>
    <x v="5"/>
    <d v="2024-03-23T00:00:00"/>
    <s v="Day 3"/>
    <x v="36"/>
    <x v="36"/>
    <x v="32"/>
    <x v="4"/>
    <x v="1"/>
    <x v="0"/>
    <x v="4"/>
    <n v="89"/>
    <n v="2.9"/>
    <n v="2.9"/>
  </r>
  <r>
    <x v="5"/>
    <d v="2024-03-23T00:00:00"/>
    <s v="Day 3"/>
    <x v="36"/>
    <x v="36"/>
    <x v="32"/>
    <x v="4"/>
    <x v="1"/>
    <x v="0"/>
    <x v="4"/>
    <n v="84"/>
    <n v="2.4"/>
    <n v="2.4"/>
  </r>
  <r>
    <x v="5"/>
    <d v="2024-03-23T00:00:00"/>
    <s v="Day 3"/>
    <x v="36"/>
    <x v="36"/>
    <x v="32"/>
    <x v="4"/>
    <x v="1"/>
    <x v="0"/>
    <x v="4"/>
    <n v="113"/>
    <n v="6.6"/>
    <n v="6.6"/>
  </r>
  <r>
    <x v="5"/>
    <d v="2024-03-23T00:00:00"/>
    <s v="Day 3"/>
    <x v="36"/>
    <x v="36"/>
    <x v="32"/>
    <x v="4"/>
    <x v="1"/>
    <x v="0"/>
    <x v="4"/>
    <n v="116"/>
    <n v="7.2"/>
    <n v="7.2"/>
  </r>
  <r>
    <x v="5"/>
    <d v="2024-03-23T00:00:00"/>
    <s v="Day 3"/>
    <x v="36"/>
    <x v="36"/>
    <x v="32"/>
    <x v="4"/>
    <x v="1"/>
    <x v="0"/>
    <x v="4"/>
    <n v="91"/>
    <n v="3.1"/>
    <n v="3.1"/>
  </r>
  <r>
    <x v="5"/>
    <d v="2024-03-23T00:00:00"/>
    <s v="Day 3"/>
    <x v="41"/>
    <x v="39"/>
    <x v="32"/>
    <x v="1"/>
    <x v="1"/>
    <x v="0"/>
    <x v="4"/>
    <n v="99"/>
    <n v="4.2"/>
    <n v="4.2"/>
  </r>
  <r>
    <x v="5"/>
    <d v="2024-03-23T00:00:00"/>
    <s v="Day 3"/>
    <x v="41"/>
    <x v="39"/>
    <x v="32"/>
    <x v="1"/>
    <x v="1"/>
    <x v="0"/>
    <x v="4"/>
    <n v="92"/>
    <n v="3.3"/>
    <n v="3.3"/>
  </r>
  <r>
    <x v="5"/>
    <d v="2024-03-23T00:00:00"/>
    <s v="Day 3"/>
    <x v="41"/>
    <x v="39"/>
    <x v="32"/>
    <x v="1"/>
    <x v="1"/>
    <x v="0"/>
    <x v="4"/>
    <n v="151"/>
    <n v="17.8"/>
    <n v="17.8"/>
  </r>
  <r>
    <x v="5"/>
    <d v="2024-03-23T00:00:00"/>
    <s v="Day 3"/>
    <x v="41"/>
    <x v="39"/>
    <x v="32"/>
    <x v="1"/>
    <x v="1"/>
    <x v="0"/>
    <x v="4"/>
    <n v="82"/>
    <n v="2.2000000000000002"/>
    <n v="2.2000000000000002"/>
  </r>
  <r>
    <x v="5"/>
    <d v="2024-03-23T00:00:00"/>
    <s v="Day 3"/>
    <x v="37"/>
    <x v="37"/>
    <x v="33"/>
    <x v="4"/>
    <x v="1"/>
    <x v="0"/>
    <x v="2"/>
    <n v="140"/>
    <n v="36.799999999999997"/>
    <n v="36.799999999999997"/>
  </r>
  <r>
    <x v="5"/>
    <d v="2024-03-23T00:00:00"/>
    <s v="Day 3"/>
    <x v="37"/>
    <x v="37"/>
    <x v="33"/>
    <x v="4"/>
    <x v="1"/>
    <x v="0"/>
    <x v="4"/>
    <n v="100"/>
    <n v="4.3"/>
    <n v="4.3"/>
  </r>
  <r>
    <x v="5"/>
    <d v="2024-03-23T00:00:00"/>
    <s v="Day 3"/>
    <x v="37"/>
    <x v="37"/>
    <x v="33"/>
    <x v="4"/>
    <x v="1"/>
    <x v="0"/>
    <x v="4"/>
    <n v="127"/>
    <n v="9.8000000000000007"/>
    <n v="9.8000000000000007"/>
  </r>
  <r>
    <x v="5"/>
    <d v="2024-03-23T00:00:00"/>
    <s v="Day 3"/>
    <x v="37"/>
    <x v="37"/>
    <x v="33"/>
    <x v="4"/>
    <x v="1"/>
    <x v="0"/>
    <x v="4"/>
    <n v="122"/>
    <n v="8.6"/>
    <n v="8.6"/>
  </r>
  <r>
    <x v="5"/>
    <d v="2024-03-23T00:00:00"/>
    <s v="Day 3"/>
    <x v="1"/>
    <x v="1"/>
    <x v="1"/>
    <x v="1"/>
    <x v="1"/>
    <x v="0"/>
    <x v="4"/>
    <n v="113"/>
    <n v="6.6"/>
    <n v="6.6"/>
  </r>
  <r>
    <x v="5"/>
    <d v="2024-03-23T00:00:00"/>
    <s v="Day 3"/>
    <x v="40"/>
    <x v="23"/>
    <x v="35"/>
    <x v="4"/>
    <x v="1"/>
    <x v="0"/>
    <x v="11"/>
    <n v="192"/>
    <n v="94.5"/>
    <n v="94.5"/>
  </r>
  <r>
    <x v="5"/>
    <d v="2024-03-23T00:00:00"/>
    <s v="Day 3"/>
    <x v="144"/>
    <x v="128"/>
    <x v="104"/>
    <x v="4"/>
    <x v="1"/>
    <x v="0"/>
    <x v="2"/>
    <n v="150"/>
    <n v="45.7"/>
    <n v="45.7"/>
  </r>
  <r>
    <x v="5"/>
    <d v="2024-03-23T00:00:00"/>
    <s v="Day 3"/>
    <x v="35"/>
    <x v="35"/>
    <x v="31"/>
    <x v="4"/>
    <x v="1"/>
    <x v="0"/>
    <x v="4"/>
    <n v="123"/>
    <n v="8.8000000000000007"/>
    <n v="8.8000000000000007"/>
  </r>
  <r>
    <x v="5"/>
    <d v="2024-03-23T00:00:00"/>
    <s v="Day 3"/>
    <x v="143"/>
    <x v="47"/>
    <x v="107"/>
    <x v="5"/>
    <x v="8"/>
    <x v="0"/>
    <x v="2"/>
    <n v="144"/>
    <n v="40.200000000000003"/>
    <n v="40.200000000000003"/>
  </r>
  <r>
    <x v="5"/>
    <d v="2024-03-23T00:00:00"/>
    <s v="Day 3"/>
    <x v="143"/>
    <x v="47"/>
    <x v="107"/>
    <x v="5"/>
    <x v="8"/>
    <x v="0"/>
    <x v="4"/>
    <n v="150"/>
    <n v="17.399999999999999"/>
    <n v="17.399999999999999"/>
  </r>
  <r>
    <x v="5"/>
    <d v="2024-03-23T00:00:00"/>
    <s v="Day 3"/>
    <x v="143"/>
    <x v="47"/>
    <x v="107"/>
    <x v="5"/>
    <x v="8"/>
    <x v="0"/>
    <x v="4"/>
    <n v="106"/>
    <n v="5.3"/>
    <n v="5.3"/>
  </r>
  <r>
    <x v="5"/>
    <d v="2024-03-23T00:00:00"/>
    <s v="Day 3"/>
    <x v="51"/>
    <x v="46"/>
    <x v="44"/>
    <x v="5"/>
    <x v="8"/>
    <x v="0"/>
    <x v="4"/>
    <n v="130"/>
    <n v="10.7"/>
    <n v="10.7"/>
  </r>
  <r>
    <x v="5"/>
    <d v="2024-03-23T00:00:00"/>
    <s v="Day 3"/>
    <x v="51"/>
    <x v="46"/>
    <x v="44"/>
    <x v="5"/>
    <x v="8"/>
    <x v="0"/>
    <x v="3"/>
    <n v="72"/>
    <n v="6.8"/>
    <n v="6.8"/>
  </r>
  <r>
    <x v="5"/>
    <d v="2024-03-23T00:00:00"/>
    <s v="Day 3"/>
    <x v="49"/>
    <x v="33"/>
    <x v="42"/>
    <x v="11"/>
    <x v="8"/>
    <x v="0"/>
    <x v="4"/>
    <n v="137"/>
    <n v="12.8"/>
    <n v="12.8"/>
  </r>
  <r>
    <x v="5"/>
    <d v="2024-03-23T00:00:00"/>
    <s v="Day 3"/>
    <x v="45"/>
    <x v="43"/>
    <x v="38"/>
    <x v="11"/>
    <x v="8"/>
    <x v="0"/>
    <x v="4"/>
    <n v="70"/>
    <n v="1.3"/>
    <n v="1.3"/>
  </r>
  <r>
    <x v="5"/>
    <d v="2024-03-23T00:00:00"/>
    <s v="Day 3"/>
    <x v="50"/>
    <x v="23"/>
    <x v="43"/>
    <x v="5"/>
    <x v="8"/>
    <x v="0"/>
    <x v="4"/>
    <n v="75"/>
    <n v="1.6"/>
    <n v="1.6"/>
  </r>
  <r>
    <x v="5"/>
    <d v="2024-03-23T00:00:00"/>
    <s v="Day 3"/>
    <x v="50"/>
    <x v="23"/>
    <x v="43"/>
    <x v="5"/>
    <x v="8"/>
    <x v="0"/>
    <x v="4"/>
    <n v="90"/>
    <n v="3"/>
    <n v="3"/>
  </r>
  <r>
    <x v="5"/>
    <d v="2024-03-23T00:00:00"/>
    <s v="Day 3"/>
    <x v="168"/>
    <x v="23"/>
    <x v="120"/>
    <x v="4"/>
    <x v="8"/>
    <x v="0"/>
    <x v="3"/>
    <n v="65"/>
    <n v="5"/>
    <n v="5"/>
  </r>
  <r>
    <x v="5"/>
    <d v="2024-03-23T00:00:00"/>
    <s v="Day 3"/>
    <x v="151"/>
    <x v="82"/>
    <x v="79"/>
    <x v="4"/>
    <x v="8"/>
    <x v="0"/>
    <x v="5"/>
    <m/>
    <s v=""/>
    <s v=""/>
  </r>
  <r>
    <x v="5"/>
    <d v="2024-03-23T00:00:00"/>
    <s v="Day 3"/>
    <x v="169"/>
    <x v="149"/>
    <x v="121"/>
    <x v="3"/>
    <x v="8"/>
    <x v="0"/>
    <x v="5"/>
    <m/>
    <s v=""/>
    <s v=""/>
  </r>
  <r>
    <x v="5"/>
    <d v="2024-03-23T00:00:00"/>
    <s v="Day 3"/>
    <x v="47"/>
    <x v="44"/>
    <x v="40"/>
    <x v="3"/>
    <x v="8"/>
    <x v="0"/>
    <x v="5"/>
    <m/>
    <s v=""/>
    <s v=""/>
  </r>
  <r>
    <x v="5"/>
    <d v="2024-03-23T00:00:00"/>
    <s v="Day 3"/>
    <x v="153"/>
    <x v="121"/>
    <x v="109"/>
    <x v="5"/>
    <x v="11"/>
    <x v="0"/>
    <x v="4"/>
    <n v="112"/>
    <n v="6.4"/>
    <n v="6.4"/>
  </r>
  <r>
    <x v="5"/>
    <d v="2024-03-23T00:00:00"/>
    <s v="Day 3"/>
    <x v="70"/>
    <x v="65"/>
    <x v="55"/>
    <x v="4"/>
    <x v="11"/>
    <x v="0"/>
    <x v="4"/>
    <n v="107"/>
    <n v="5.5"/>
    <n v="5.5"/>
  </r>
  <r>
    <x v="5"/>
    <d v="2024-03-23T00:00:00"/>
    <s v="Day 3"/>
    <x v="67"/>
    <x v="62"/>
    <x v="53"/>
    <x v="4"/>
    <x v="11"/>
    <x v="0"/>
    <x v="4"/>
    <n v="149"/>
    <n v="17"/>
    <n v="17"/>
  </r>
  <r>
    <x v="5"/>
    <d v="2024-03-23T00:00:00"/>
    <s v="Day 3"/>
    <x v="69"/>
    <x v="64"/>
    <x v="54"/>
    <x v="5"/>
    <x v="11"/>
    <x v="0"/>
    <x v="5"/>
    <m/>
    <s v=""/>
    <s v=""/>
  </r>
  <r>
    <x v="5"/>
    <d v="2024-03-23T00:00:00"/>
    <s v="Day 3"/>
    <x v="136"/>
    <x v="59"/>
    <x v="15"/>
    <x v="4"/>
    <x v="11"/>
    <x v="0"/>
    <x v="5"/>
    <m/>
    <s v=""/>
    <s v=""/>
  </r>
  <r>
    <x v="5"/>
    <d v="2024-03-23T00:00:00"/>
    <s v="Day 3"/>
    <x v="65"/>
    <x v="60"/>
    <x v="53"/>
    <x v="4"/>
    <x v="11"/>
    <x v="0"/>
    <x v="5"/>
    <m/>
    <s v=""/>
    <s v=""/>
  </r>
  <r>
    <x v="5"/>
    <d v="2024-03-23T00:00:00"/>
    <s v="Day 3"/>
    <x v="64"/>
    <x v="59"/>
    <x v="17"/>
    <x v="5"/>
    <x v="11"/>
    <x v="0"/>
    <x v="5"/>
    <m/>
    <s v=""/>
    <s v=""/>
  </r>
  <r>
    <x v="5"/>
    <d v="2024-03-23T00:00:00"/>
    <s v="Day 3"/>
    <x v="79"/>
    <x v="74"/>
    <x v="56"/>
    <x v="4"/>
    <x v="12"/>
    <x v="0"/>
    <x v="1"/>
    <n v="82"/>
    <n v="2"/>
    <n v="2"/>
  </r>
  <r>
    <x v="5"/>
    <d v="2024-03-23T00:00:00"/>
    <s v="Day 3"/>
    <x v="79"/>
    <x v="74"/>
    <x v="56"/>
    <x v="4"/>
    <x v="12"/>
    <x v="0"/>
    <x v="4"/>
    <n v="113"/>
    <n v="6.6"/>
    <n v="6.6"/>
  </r>
  <r>
    <x v="5"/>
    <d v="2024-03-23T00:00:00"/>
    <s v="Day 3"/>
    <x v="79"/>
    <x v="74"/>
    <x v="56"/>
    <x v="4"/>
    <x v="12"/>
    <x v="0"/>
    <x v="4"/>
    <n v="81"/>
    <n v="2.1"/>
    <n v="2.1"/>
  </r>
  <r>
    <x v="5"/>
    <d v="2024-03-23T00:00:00"/>
    <s v="Day 3"/>
    <x v="75"/>
    <x v="70"/>
    <x v="60"/>
    <x v="5"/>
    <x v="12"/>
    <x v="0"/>
    <x v="1"/>
    <n v="71"/>
    <n v="1.3"/>
    <n v="1.3"/>
  </r>
  <r>
    <x v="5"/>
    <d v="2024-03-23T00:00:00"/>
    <s v="Day 3"/>
    <x v="75"/>
    <x v="70"/>
    <x v="60"/>
    <x v="5"/>
    <x v="12"/>
    <x v="0"/>
    <x v="4"/>
    <n v="88"/>
    <n v="2.8"/>
    <n v="2.8"/>
  </r>
  <r>
    <x v="5"/>
    <d v="2024-03-23T00:00:00"/>
    <s v="Day 3"/>
    <x v="75"/>
    <x v="70"/>
    <x v="60"/>
    <x v="5"/>
    <x v="12"/>
    <x v="0"/>
    <x v="4"/>
    <n v="78"/>
    <n v="1.9"/>
    <n v="1.9"/>
  </r>
  <r>
    <x v="5"/>
    <d v="2024-03-23T00:00:00"/>
    <s v="Day 3"/>
    <x v="74"/>
    <x v="69"/>
    <x v="59"/>
    <x v="5"/>
    <x v="12"/>
    <x v="0"/>
    <x v="4"/>
    <n v="139"/>
    <n v="13.4"/>
    <n v="13.4"/>
  </r>
  <r>
    <x v="5"/>
    <d v="2024-03-23T00:00:00"/>
    <s v="Day 3"/>
    <x v="154"/>
    <x v="75"/>
    <x v="3"/>
    <x v="5"/>
    <x v="12"/>
    <x v="0"/>
    <x v="4"/>
    <n v="94"/>
    <n v="3.5"/>
    <n v="3.5"/>
  </r>
  <r>
    <x v="5"/>
    <d v="2024-03-23T00:00:00"/>
    <s v="Day 3"/>
    <x v="78"/>
    <x v="73"/>
    <x v="56"/>
    <x v="1"/>
    <x v="12"/>
    <x v="0"/>
    <x v="9"/>
    <n v="41"/>
    <n v="1.1000000000000001"/>
    <n v="1.1000000000000001"/>
  </r>
  <r>
    <x v="5"/>
    <d v="2024-03-23T00:00:00"/>
    <s v="Day 3"/>
    <x v="78"/>
    <x v="73"/>
    <x v="56"/>
    <x v="1"/>
    <x v="12"/>
    <x v="0"/>
    <x v="7"/>
    <n v="69"/>
    <n v="1"/>
    <n v="1"/>
  </r>
  <r>
    <x v="5"/>
    <d v="2024-03-23T00:00:00"/>
    <s v="Day 3"/>
    <x v="76"/>
    <x v="71"/>
    <x v="61"/>
    <x v="5"/>
    <x v="12"/>
    <x v="0"/>
    <x v="4"/>
    <n v="152"/>
    <n v="18.2"/>
    <n v="18.2"/>
  </r>
  <r>
    <x v="5"/>
    <d v="2024-03-23T00:00:00"/>
    <s v="Day 3"/>
    <x v="76"/>
    <x v="71"/>
    <x v="61"/>
    <x v="5"/>
    <x v="12"/>
    <x v="0"/>
    <x v="4"/>
    <n v="118"/>
    <n v="7.6"/>
    <n v="7.6"/>
  </r>
  <r>
    <x v="5"/>
    <d v="2024-03-23T00:00:00"/>
    <s v="Day 3"/>
    <x v="155"/>
    <x v="136"/>
    <x v="110"/>
    <x v="5"/>
    <x v="12"/>
    <x v="0"/>
    <x v="5"/>
    <m/>
    <s v=""/>
    <s v=""/>
  </r>
  <r>
    <x v="5"/>
    <d v="2024-03-23T00:00:00"/>
    <s v="Day 3"/>
    <x v="138"/>
    <x v="124"/>
    <x v="105"/>
    <x v="4"/>
    <x v="9"/>
    <x v="0"/>
    <x v="11"/>
    <n v="155"/>
    <n v="48.6"/>
    <n v="48.6"/>
  </r>
  <r>
    <x v="5"/>
    <d v="2024-03-23T00:00:00"/>
    <s v="Day 3"/>
    <x v="138"/>
    <x v="124"/>
    <x v="105"/>
    <x v="4"/>
    <x v="9"/>
    <x v="0"/>
    <x v="4"/>
    <n v="109"/>
    <n v="5.8"/>
    <n v="5.8"/>
  </r>
  <r>
    <x v="5"/>
    <d v="2024-03-23T00:00:00"/>
    <s v="Day 3"/>
    <x v="138"/>
    <x v="124"/>
    <x v="105"/>
    <x v="4"/>
    <x v="9"/>
    <x v="0"/>
    <x v="4"/>
    <n v="113"/>
    <n v="6.6"/>
    <n v="6.6"/>
  </r>
  <r>
    <x v="5"/>
    <d v="2024-03-23T00:00:00"/>
    <s v="Day 3"/>
    <x v="138"/>
    <x v="124"/>
    <x v="105"/>
    <x v="4"/>
    <x v="9"/>
    <x v="0"/>
    <x v="4"/>
    <n v="159"/>
    <n v="21.3"/>
    <n v="21.3"/>
  </r>
  <r>
    <x v="5"/>
    <d v="2024-03-23T00:00:00"/>
    <s v="Day 3"/>
    <x v="57"/>
    <x v="52"/>
    <x v="47"/>
    <x v="4"/>
    <x v="9"/>
    <x v="0"/>
    <x v="4"/>
    <n v="144"/>
    <n v="15.1"/>
    <n v="15.1"/>
  </r>
  <r>
    <x v="5"/>
    <d v="2024-03-23T00:00:00"/>
    <s v="Day 3"/>
    <x v="58"/>
    <x v="53"/>
    <x v="46"/>
    <x v="3"/>
    <x v="9"/>
    <x v="0"/>
    <x v="4"/>
    <n v="108"/>
    <n v="5.6"/>
    <n v="5.6"/>
  </r>
  <r>
    <x v="5"/>
    <d v="2024-03-23T00:00:00"/>
    <s v="Day 3"/>
    <x v="56"/>
    <x v="51"/>
    <x v="49"/>
    <x v="4"/>
    <x v="9"/>
    <x v="0"/>
    <x v="4"/>
    <n v="127"/>
    <n v="9.8000000000000007"/>
    <n v="9.8000000000000007"/>
  </r>
  <r>
    <x v="5"/>
    <d v="2024-03-23T00:00:00"/>
    <s v="Day 3"/>
    <x v="60"/>
    <x v="55"/>
    <x v="50"/>
    <x v="5"/>
    <x v="9"/>
    <x v="0"/>
    <x v="4"/>
    <n v="142"/>
    <n v="14.4"/>
    <n v="14.4"/>
  </r>
  <r>
    <x v="5"/>
    <d v="2024-03-23T00:00:00"/>
    <s v="Day 3"/>
    <x v="61"/>
    <x v="56"/>
    <x v="46"/>
    <x v="3"/>
    <x v="9"/>
    <x v="0"/>
    <x v="4"/>
    <n v="161"/>
    <n v="22.2"/>
    <n v="22.2"/>
  </r>
  <r>
    <x v="5"/>
    <d v="2024-03-23T00:00:00"/>
    <s v="Day 3"/>
    <x v="59"/>
    <x v="54"/>
    <x v="46"/>
    <x v="5"/>
    <x v="9"/>
    <x v="0"/>
    <x v="10"/>
    <n v="74"/>
    <n v="19.2"/>
    <n v="19.2"/>
  </r>
  <r>
    <x v="5"/>
    <d v="2024-03-23T00:00:00"/>
    <s v="Day 3"/>
    <x v="59"/>
    <x v="54"/>
    <x v="46"/>
    <x v="5"/>
    <x v="9"/>
    <x v="0"/>
    <x v="1"/>
    <n v="81"/>
    <n v="1.9"/>
    <n v="1.9"/>
  </r>
  <r>
    <x v="5"/>
    <d v="2024-03-23T00:00:00"/>
    <s v="Day 3"/>
    <x v="83"/>
    <x v="78"/>
    <x v="66"/>
    <x v="4"/>
    <x v="14"/>
    <x v="0"/>
    <x v="1"/>
    <n v="73"/>
    <n v="1.4"/>
    <n v="1.4"/>
  </r>
  <r>
    <x v="5"/>
    <d v="2024-03-23T00:00:00"/>
    <s v="Day 3"/>
    <x v="83"/>
    <x v="78"/>
    <x v="66"/>
    <x v="4"/>
    <x v="14"/>
    <x v="0"/>
    <x v="8"/>
    <n v="103"/>
    <n v="13.2"/>
    <n v="13.2"/>
  </r>
  <r>
    <x v="5"/>
    <d v="2024-03-23T00:00:00"/>
    <s v="Day 3"/>
    <x v="83"/>
    <x v="78"/>
    <x v="66"/>
    <x v="4"/>
    <x v="14"/>
    <x v="0"/>
    <x v="4"/>
    <n v="125"/>
    <n v="9.3000000000000007"/>
    <n v="9.3000000000000007"/>
  </r>
  <r>
    <x v="5"/>
    <d v="2024-03-23T00:00:00"/>
    <s v="Day 3"/>
    <x v="83"/>
    <x v="78"/>
    <x v="66"/>
    <x v="4"/>
    <x v="14"/>
    <x v="0"/>
    <x v="4"/>
    <n v="121"/>
    <n v="8.3000000000000007"/>
    <n v="8.3000000000000007"/>
  </r>
  <r>
    <x v="5"/>
    <d v="2024-03-23T00:00:00"/>
    <s v="Day 3"/>
    <x v="83"/>
    <x v="78"/>
    <x v="66"/>
    <x v="4"/>
    <x v="14"/>
    <x v="0"/>
    <x v="4"/>
    <n v="118"/>
    <n v="7.6"/>
    <n v="7.6"/>
  </r>
  <r>
    <x v="5"/>
    <d v="2024-03-23T00:00:00"/>
    <s v="Day 3"/>
    <x v="83"/>
    <x v="78"/>
    <x v="66"/>
    <x v="4"/>
    <x v="14"/>
    <x v="0"/>
    <x v="4"/>
    <n v="156"/>
    <n v="19.899999999999999"/>
    <n v="19.899999999999999"/>
  </r>
  <r>
    <x v="5"/>
    <d v="2024-03-23T00:00:00"/>
    <s v="Day 3"/>
    <x v="85"/>
    <x v="80"/>
    <x v="66"/>
    <x v="1"/>
    <x v="14"/>
    <x v="0"/>
    <x v="1"/>
    <n v="82"/>
    <n v="2"/>
    <n v="2"/>
  </r>
  <r>
    <x v="5"/>
    <d v="2024-03-23T00:00:00"/>
    <s v="Day 3"/>
    <x v="85"/>
    <x v="80"/>
    <x v="66"/>
    <x v="1"/>
    <x v="14"/>
    <x v="0"/>
    <x v="7"/>
    <n v="100"/>
    <n v="3.7"/>
    <n v="3.7"/>
  </r>
  <r>
    <x v="5"/>
    <d v="2024-03-23T00:00:00"/>
    <s v="Day 3"/>
    <x v="85"/>
    <x v="80"/>
    <x v="66"/>
    <x v="1"/>
    <x v="14"/>
    <x v="0"/>
    <x v="4"/>
    <n v="154"/>
    <n v="19.100000000000001"/>
    <n v="19.100000000000001"/>
  </r>
  <r>
    <x v="5"/>
    <d v="2024-03-23T00:00:00"/>
    <s v="Day 3"/>
    <x v="85"/>
    <x v="80"/>
    <x v="66"/>
    <x v="1"/>
    <x v="14"/>
    <x v="0"/>
    <x v="4"/>
    <n v="123"/>
    <n v="8.8000000000000007"/>
    <n v="8.8000000000000007"/>
  </r>
  <r>
    <x v="5"/>
    <d v="2024-03-23T00:00:00"/>
    <s v="Day 3"/>
    <x v="85"/>
    <x v="80"/>
    <x v="66"/>
    <x v="1"/>
    <x v="14"/>
    <x v="0"/>
    <x v="4"/>
    <n v="142"/>
    <n v="14.4"/>
    <n v="14.4"/>
  </r>
  <r>
    <x v="5"/>
    <d v="2024-03-23T00:00:00"/>
    <s v="Day 3"/>
    <x v="85"/>
    <x v="80"/>
    <x v="66"/>
    <x v="1"/>
    <x v="14"/>
    <x v="0"/>
    <x v="4"/>
    <n v="101"/>
    <n v="4.5"/>
    <n v="4.5"/>
  </r>
  <r>
    <x v="5"/>
    <d v="2024-03-23T00:00:00"/>
    <s v="Day 3"/>
    <x v="81"/>
    <x v="76"/>
    <x v="64"/>
    <x v="4"/>
    <x v="14"/>
    <x v="0"/>
    <x v="4"/>
    <n v="96"/>
    <n v="3.8"/>
    <n v="3.8"/>
  </r>
  <r>
    <x v="5"/>
    <d v="2024-03-23T00:00:00"/>
    <s v="Day 3"/>
    <x v="157"/>
    <x v="138"/>
    <x v="112"/>
    <x v="4"/>
    <x v="14"/>
    <x v="0"/>
    <x v="3"/>
    <n v="77"/>
    <n v="8.4"/>
    <n v="8.4"/>
  </r>
  <r>
    <x v="5"/>
    <d v="2024-03-23T00:00:00"/>
    <s v="Day 3"/>
    <x v="86"/>
    <x v="81"/>
    <x v="5"/>
    <x v="4"/>
    <x v="14"/>
    <x v="0"/>
    <x v="5"/>
    <m/>
    <s v=""/>
    <s v=""/>
  </r>
  <r>
    <x v="5"/>
    <d v="2024-03-23T00:00:00"/>
    <s v="Day 3"/>
    <x v="87"/>
    <x v="82"/>
    <x v="68"/>
    <x v="5"/>
    <x v="14"/>
    <x v="0"/>
    <x v="5"/>
    <m/>
    <s v=""/>
    <s v=""/>
  </r>
  <r>
    <x v="5"/>
    <d v="2024-03-23T00:00:00"/>
    <s v="Day 3"/>
    <x v="82"/>
    <x v="77"/>
    <x v="65"/>
    <x v="4"/>
    <x v="14"/>
    <x v="0"/>
    <x v="5"/>
    <m/>
    <s v=""/>
    <s v=""/>
  </r>
  <r>
    <x v="5"/>
    <d v="2024-03-23T00:00:00"/>
    <s v="Day 3"/>
    <x v="101"/>
    <x v="73"/>
    <x v="79"/>
    <x v="4"/>
    <x v="7"/>
    <x v="0"/>
    <x v="4"/>
    <n v="141"/>
    <n v="14.1"/>
    <n v="14.1"/>
  </r>
  <r>
    <x v="5"/>
    <d v="2024-03-23T00:00:00"/>
    <s v="Day 3"/>
    <x v="163"/>
    <x v="144"/>
    <x v="116"/>
    <x v="5"/>
    <x v="7"/>
    <x v="0"/>
    <x v="4"/>
    <n v="109"/>
    <n v="5.8"/>
    <n v="5.8"/>
  </r>
  <r>
    <x v="5"/>
    <d v="2024-03-23T00:00:00"/>
    <s v="Day 3"/>
    <x v="102"/>
    <x v="94"/>
    <x v="80"/>
    <x v="5"/>
    <x v="7"/>
    <x v="1"/>
    <x v="5"/>
    <n v="76"/>
    <n v="4.5999999999999996"/>
    <n v="4.5999999999999996"/>
  </r>
  <r>
    <x v="5"/>
    <d v="2024-03-23T00:00:00"/>
    <s v="Day 3"/>
    <x v="105"/>
    <x v="97"/>
    <x v="81"/>
    <x v="4"/>
    <x v="7"/>
    <x v="0"/>
    <x v="5"/>
    <m/>
    <s v=""/>
    <s v=""/>
  </r>
  <r>
    <x v="5"/>
    <d v="2024-03-23T00:00:00"/>
    <s v="Day 3"/>
    <x v="162"/>
    <x v="143"/>
    <x v="115"/>
    <x v="5"/>
    <x v="7"/>
    <x v="0"/>
    <x v="5"/>
    <m/>
    <s v=""/>
    <s v=""/>
  </r>
  <r>
    <x v="5"/>
    <d v="2024-03-23T00:00:00"/>
    <s v="Day 3"/>
    <x v="97"/>
    <x v="90"/>
    <x v="76"/>
    <x v="5"/>
    <x v="7"/>
    <x v="0"/>
    <x v="5"/>
    <m/>
    <s v=""/>
    <s v=""/>
  </r>
  <r>
    <x v="5"/>
    <d v="2024-03-23T00:00:00"/>
    <s v="Day 3"/>
    <x v="103"/>
    <x v="95"/>
    <x v="78"/>
    <x v="4"/>
    <x v="7"/>
    <x v="0"/>
    <x v="5"/>
    <m/>
    <s v=""/>
    <s v=""/>
  </r>
  <r>
    <x v="5"/>
    <d v="2024-03-23T00:00:00"/>
    <s v="Day 3"/>
    <x v="90"/>
    <x v="84"/>
    <x v="71"/>
    <x v="5"/>
    <x v="10"/>
    <x v="0"/>
    <x v="5"/>
    <m/>
    <s v=""/>
    <s v=""/>
  </r>
  <r>
    <x v="5"/>
    <d v="2024-03-23T00:00:00"/>
    <s v="Day 3"/>
    <x v="152"/>
    <x v="135"/>
    <x v="108"/>
    <x v="5"/>
    <x v="10"/>
    <x v="0"/>
    <x v="4"/>
    <n v="115"/>
    <n v="7"/>
    <n v="7"/>
  </r>
  <r>
    <x v="5"/>
    <d v="2024-03-23T00:00:00"/>
    <s v="Day 3"/>
    <x v="92"/>
    <x v="85"/>
    <x v="73"/>
    <x v="4"/>
    <x v="10"/>
    <x v="0"/>
    <x v="8"/>
    <n v="117"/>
    <n v="20.100000000000001"/>
    <n v="20.100000000000001"/>
  </r>
  <r>
    <x v="5"/>
    <d v="2024-03-23T00:00:00"/>
    <s v="Day 3"/>
    <x v="94"/>
    <x v="87"/>
    <x v="70"/>
    <x v="4"/>
    <x v="10"/>
    <x v="0"/>
    <x v="8"/>
    <n v="151"/>
    <n v="46.3"/>
    <n v="46.3"/>
  </r>
  <r>
    <x v="5"/>
    <d v="2024-03-23T00:00:00"/>
    <s v="Day 3"/>
    <x v="96"/>
    <x v="89"/>
    <x v="75"/>
    <x v="5"/>
    <x v="10"/>
    <x v="0"/>
    <x v="2"/>
    <n v="151"/>
    <n v="46.6"/>
    <n v="46.6"/>
  </r>
  <r>
    <x v="5"/>
    <d v="2024-03-23T00:00:00"/>
    <s v="Day 3"/>
    <x v="96"/>
    <x v="89"/>
    <x v="75"/>
    <x v="5"/>
    <x v="10"/>
    <x v="0"/>
    <x v="4"/>
    <n v="131"/>
    <n v="10.9"/>
    <n v="10.9"/>
  </r>
  <r>
    <x v="5"/>
    <d v="2024-03-23T00:00:00"/>
    <s v="Day 3"/>
    <x v="88"/>
    <x v="47"/>
    <x v="69"/>
    <x v="5"/>
    <x v="10"/>
    <x v="0"/>
    <x v="4"/>
    <n v="117"/>
    <n v="7.4"/>
    <n v="7.4"/>
  </r>
  <r>
    <x v="5"/>
    <d v="2024-03-23T00:00:00"/>
    <s v="Day 3"/>
    <x v="88"/>
    <x v="47"/>
    <x v="69"/>
    <x v="5"/>
    <x v="10"/>
    <x v="0"/>
    <x v="4"/>
    <n v="112"/>
    <n v="6.4"/>
    <n v="6.4"/>
  </r>
  <r>
    <x v="5"/>
    <d v="2024-03-23T00:00:00"/>
    <s v="Day 3"/>
    <x v="140"/>
    <x v="126"/>
    <x v="53"/>
    <x v="5"/>
    <x v="10"/>
    <x v="0"/>
    <x v="9"/>
    <n v="41"/>
    <n v="1.1000000000000001"/>
    <n v="1.1000000000000001"/>
  </r>
  <r>
    <x v="5"/>
    <d v="2024-03-23T00:00:00"/>
    <s v="Day 3"/>
    <x v="140"/>
    <x v="126"/>
    <x v="53"/>
    <x v="5"/>
    <x v="10"/>
    <x v="0"/>
    <x v="4"/>
    <n v="82"/>
    <n v="2.2000000000000002"/>
    <n v="2.2000000000000002"/>
  </r>
  <r>
    <x v="5"/>
    <d v="2024-03-23T00:00:00"/>
    <s v="Day 3"/>
    <x v="107"/>
    <x v="99"/>
    <x v="83"/>
    <x v="4"/>
    <x v="2"/>
    <x v="0"/>
    <x v="4"/>
    <n v="114"/>
    <n v="6.8"/>
    <n v="6.8"/>
  </r>
  <r>
    <x v="5"/>
    <d v="2024-03-23T00:00:00"/>
    <s v="Day 3"/>
    <x v="107"/>
    <x v="99"/>
    <x v="83"/>
    <x v="4"/>
    <x v="2"/>
    <x v="0"/>
    <x v="4"/>
    <n v="116"/>
    <n v="7.2"/>
    <n v="7.2"/>
  </r>
  <r>
    <x v="5"/>
    <d v="2024-03-23T00:00:00"/>
    <s v="Day 3"/>
    <x v="125"/>
    <x v="113"/>
    <x v="98"/>
    <x v="5"/>
    <x v="2"/>
    <x v="0"/>
    <x v="4"/>
    <n v="83"/>
    <n v="2.2999999999999998"/>
    <n v="2.2999999999999998"/>
  </r>
  <r>
    <x v="5"/>
    <d v="2024-03-23T00:00:00"/>
    <s v="Day 3"/>
    <x v="125"/>
    <x v="113"/>
    <x v="98"/>
    <x v="5"/>
    <x v="2"/>
    <x v="0"/>
    <x v="4"/>
    <n v="88"/>
    <n v="2.8"/>
    <n v="2.8"/>
  </r>
  <r>
    <x v="5"/>
    <d v="2024-03-23T00:00:00"/>
    <s v="Day 3"/>
    <x v="125"/>
    <x v="113"/>
    <x v="98"/>
    <x v="5"/>
    <x v="2"/>
    <x v="0"/>
    <x v="4"/>
    <n v="123"/>
    <n v="8.8000000000000007"/>
    <n v="8.8000000000000007"/>
  </r>
  <r>
    <x v="5"/>
    <d v="2024-03-23T00:00:00"/>
    <s v="Day 3"/>
    <x v="139"/>
    <x v="125"/>
    <x v="95"/>
    <x v="3"/>
    <x v="2"/>
    <x v="0"/>
    <x v="4"/>
    <n v="156"/>
    <n v="19.899999999999999"/>
    <n v="19.899999999999999"/>
  </r>
  <r>
    <x v="5"/>
    <d v="2024-03-23T00:00:00"/>
    <s v="Day 3"/>
    <x v="139"/>
    <x v="125"/>
    <x v="95"/>
    <x v="3"/>
    <x v="2"/>
    <x v="0"/>
    <x v="4"/>
    <n v="102"/>
    <n v="4.5999999999999996"/>
    <n v="4.5999999999999996"/>
  </r>
  <r>
    <x v="5"/>
    <d v="2024-03-23T00:00:00"/>
    <s v="Day 3"/>
    <x v="121"/>
    <x v="75"/>
    <x v="96"/>
    <x v="11"/>
    <x v="2"/>
    <x v="0"/>
    <x v="9"/>
    <n v="42"/>
    <n v="1.1000000000000001"/>
    <n v="1.1000000000000001"/>
  </r>
  <r>
    <x v="5"/>
    <d v="2024-03-23T00:00:00"/>
    <s v="Day 3"/>
    <x v="121"/>
    <x v="75"/>
    <x v="96"/>
    <x v="11"/>
    <x v="2"/>
    <x v="0"/>
    <x v="4"/>
    <n v="76"/>
    <n v="1.7"/>
    <n v="1.7"/>
  </r>
  <r>
    <x v="5"/>
    <d v="2024-03-23T00:00:00"/>
    <s v="Day 3"/>
    <x v="165"/>
    <x v="146"/>
    <x v="117"/>
    <x v="4"/>
    <x v="2"/>
    <x v="1"/>
    <x v="5"/>
    <n v="47"/>
    <n v="1.1000000000000001"/>
    <n v="1.1000000000000001"/>
  </r>
  <r>
    <x v="5"/>
    <d v="2024-03-23T00:00:00"/>
    <s v="Day 3"/>
    <x v="165"/>
    <x v="146"/>
    <x v="117"/>
    <x v="4"/>
    <x v="2"/>
    <x v="0"/>
    <x v="2"/>
    <n v="163"/>
    <n v="59.3"/>
    <n v="59.3"/>
  </r>
  <r>
    <x v="5"/>
    <d v="2024-03-23T00:00:00"/>
    <s v="Day 3"/>
    <x v="110"/>
    <x v="101"/>
    <x v="86"/>
    <x v="5"/>
    <x v="2"/>
    <x v="0"/>
    <x v="4"/>
    <n v="99"/>
    <n v="4.2"/>
    <n v="4.2"/>
  </r>
  <r>
    <x v="5"/>
    <d v="2024-03-23T00:00:00"/>
    <s v="Day 3"/>
    <x v="113"/>
    <x v="103"/>
    <x v="89"/>
    <x v="11"/>
    <x v="2"/>
    <x v="0"/>
    <x v="4"/>
    <n v="142"/>
    <n v="14.4"/>
    <n v="14.4"/>
  </r>
  <r>
    <x v="5"/>
    <d v="2024-03-23T00:00:00"/>
    <s v="Day 3"/>
    <x v="116"/>
    <x v="106"/>
    <x v="92"/>
    <x v="11"/>
    <x v="2"/>
    <x v="0"/>
    <x v="2"/>
    <n v="156"/>
    <n v="51.7"/>
    <n v="51.7"/>
  </r>
  <r>
    <x v="5"/>
    <d v="2024-03-23T00:00:00"/>
    <s v="Day 3"/>
    <x v="112"/>
    <x v="47"/>
    <x v="88"/>
    <x v="3"/>
    <x v="2"/>
    <x v="0"/>
    <x v="5"/>
    <m/>
    <s v=""/>
    <s v=""/>
  </r>
  <r>
    <x v="5"/>
    <d v="2024-03-23T00:00:00"/>
    <s v="Day 3"/>
    <x v="109"/>
    <x v="100"/>
    <x v="85"/>
    <x v="4"/>
    <x v="2"/>
    <x v="0"/>
    <x v="5"/>
    <m/>
    <s v=""/>
    <s v=""/>
  </r>
  <r>
    <x v="5"/>
    <d v="2024-03-23T00:00:00"/>
    <s v="Day 3"/>
    <x v="128"/>
    <x v="116"/>
    <x v="97"/>
    <x v="5"/>
    <x v="15"/>
    <x v="0"/>
    <x v="1"/>
    <n v="70"/>
    <n v="1.2"/>
    <n v="1.2"/>
  </r>
  <r>
    <x v="5"/>
    <d v="2024-03-23T00:00:00"/>
    <s v="Day 3"/>
    <x v="128"/>
    <x v="116"/>
    <x v="97"/>
    <x v="5"/>
    <x v="15"/>
    <x v="0"/>
    <x v="7"/>
    <n v="74"/>
    <n v="1.3"/>
    <n v="1.3"/>
  </r>
  <r>
    <x v="5"/>
    <d v="2024-03-23T00:00:00"/>
    <s v="Day 3"/>
    <x v="128"/>
    <x v="116"/>
    <x v="97"/>
    <x v="5"/>
    <x v="15"/>
    <x v="0"/>
    <x v="7"/>
    <n v="85"/>
    <n v="2.1"/>
    <n v="2.1"/>
  </r>
  <r>
    <x v="5"/>
    <d v="2024-03-23T00:00:00"/>
    <s v="Day 3"/>
    <x v="126"/>
    <x v="114"/>
    <x v="99"/>
    <x v="5"/>
    <x v="15"/>
    <x v="0"/>
    <x v="7"/>
    <n v="93"/>
    <n v="2.9"/>
    <n v="2.9"/>
  </r>
  <r>
    <x v="5"/>
    <d v="2024-03-23T00:00:00"/>
    <s v="Day 3"/>
    <x v="126"/>
    <x v="114"/>
    <x v="99"/>
    <x v="5"/>
    <x v="15"/>
    <x v="0"/>
    <x v="2"/>
    <n v="142"/>
    <n v="38.5"/>
    <n v="38.5"/>
  </r>
  <r>
    <x v="5"/>
    <d v="2024-03-23T00:00:00"/>
    <s v="Day 3"/>
    <x v="122"/>
    <x v="111"/>
    <x v="64"/>
    <x v="5"/>
    <x v="15"/>
    <x v="0"/>
    <x v="8"/>
    <n v="130"/>
    <n v="28.3"/>
    <n v="28.3"/>
  </r>
  <r>
    <x v="5"/>
    <d v="2024-03-23T00:00:00"/>
    <s v="Day 3"/>
    <x v="149"/>
    <x v="133"/>
    <x v="75"/>
    <x v="4"/>
    <x v="15"/>
    <x v="0"/>
    <x v="3"/>
    <n v="90"/>
    <n v="13.5"/>
    <n v="13.5"/>
  </r>
  <r>
    <x v="5"/>
    <d v="2024-03-23T00:00:00"/>
    <s v="Day 3"/>
    <x v="115"/>
    <x v="105"/>
    <x v="91"/>
    <x v="11"/>
    <x v="15"/>
    <x v="0"/>
    <x v="3"/>
    <n v="98"/>
    <n v="17.5"/>
    <n v="17.5"/>
  </r>
  <r>
    <x v="5"/>
    <d v="2024-03-23T00:00:00"/>
    <s v="Day 3"/>
    <x v="146"/>
    <x v="130"/>
    <x v="41"/>
    <x v="4"/>
    <x v="15"/>
    <x v="0"/>
    <x v="4"/>
    <n v="146"/>
    <n v="15.9"/>
    <n v="15.9"/>
  </r>
  <r>
    <x v="5"/>
    <d v="2024-03-23T00:00:00"/>
    <s v="Day 3"/>
    <x v="124"/>
    <x v="23"/>
    <x v="97"/>
    <x v="4"/>
    <x v="15"/>
    <x v="0"/>
    <x v="5"/>
    <m/>
    <s v=""/>
    <s v=""/>
  </r>
  <r>
    <x v="5"/>
    <d v="2024-03-23T00:00:00"/>
    <s v="Day 3"/>
    <x v="127"/>
    <x v="115"/>
    <x v="99"/>
    <x v="5"/>
    <x v="15"/>
    <x v="0"/>
    <x v="5"/>
    <m/>
    <s v=""/>
    <s v=""/>
  </r>
  <r>
    <x v="5"/>
    <d v="2024-03-23T00:00:00"/>
    <s v="Day 3"/>
    <x v="0"/>
    <x v="0"/>
    <x v="0"/>
    <x v="0"/>
    <x v="0"/>
    <x v="0"/>
    <x v="1"/>
    <n v="70"/>
    <n v="1.2"/>
    <n v="1.2"/>
  </r>
  <r>
    <x v="5"/>
    <d v="2024-03-23T00:00:00"/>
    <s v="Day 3"/>
    <x v="0"/>
    <x v="0"/>
    <x v="0"/>
    <x v="0"/>
    <x v="0"/>
    <x v="0"/>
    <x v="1"/>
    <n v="83"/>
    <n v="2.1"/>
    <n v="2.1"/>
  </r>
  <r>
    <x v="5"/>
    <d v="2024-03-23T00:00:00"/>
    <s v="Day 3"/>
    <x v="129"/>
    <x v="117"/>
    <x v="100"/>
    <x v="7"/>
    <x v="0"/>
    <x v="0"/>
    <x v="4"/>
    <n v="168"/>
    <n v="25.7"/>
    <n v="25.7"/>
  </r>
  <r>
    <x v="5"/>
    <d v="2024-03-23T00:00:00"/>
    <s v="Day 3"/>
    <x v="15"/>
    <x v="15"/>
    <x v="13"/>
    <x v="7"/>
    <x v="3"/>
    <x v="0"/>
    <x v="1"/>
    <n v="72"/>
    <n v="1.3"/>
    <n v="1.3"/>
  </r>
  <r>
    <x v="5"/>
    <d v="2024-03-23T00:00:00"/>
    <s v="Day 3"/>
    <x v="15"/>
    <x v="15"/>
    <x v="13"/>
    <x v="7"/>
    <x v="3"/>
    <x v="0"/>
    <x v="1"/>
    <n v="71"/>
    <n v="1.3"/>
    <n v="1.3"/>
  </r>
  <r>
    <x v="5"/>
    <d v="2024-03-23T00:00:00"/>
    <s v="Day 3"/>
    <x v="13"/>
    <x v="13"/>
    <x v="10"/>
    <x v="0"/>
    <x v="3"/>
    <x v="0"/>
    <x v="1"/>
    <n v="75"/>
    <n v="1.5"/>
    <n v="1.5"/>
  </r>
  <r>
    <x v="5"/>
    <d v="2024-03-23T00:00:00"/>
    <s v="Day 3"/>
    <x v="13"/>
    <x v="13"/>
    <x v="10"/>
    <x v="0"/>
    <x v="3"/>
    <x v="0"/>
    <x v="4"/>
    <n v="160"/>
    <n v="21.7"/>
    <n v="21.7"/>
  </r>
  <r>
    <x v="5"/>
    <d v="2024-03-23T00:00:00"/>
    <s v="Day 3"/>
    <x v="22"/>
    <x v="22"/>
    <x v="20"/>
    <x v="7"/>
    <x v="3"/>
    <x v="0"/>
    <x v="5"/>
    <m/>
    <s v=""/>
    <s v=""/>
  </r>
  <r>
    <x v="5"/>
    <d v="2024-03-23T00:00:00"/>
    <s v="Day 3"/>
    <x v="137"/>
    <x v="123"/>
    <x v="104"/>
    <x v="8"/>
    <x v="3"/>
    <x v="0"/>
    <x v="5"/>
    <m/>
    <s v=""/>
    <s v=""/>
  </r>
  <r>
    <x v="5"/>
    <d v="2024-03-23T00:00:00"/>
    <s v="Day 3"/>
    <x v="32"/>
    <x v="32"/>
    <x v="29"/>
    <x v="0"/>
    <x v="5"/>
    <x v="0"/>
    <x v="5"/>
    <m/>
    <s v=""/>
    <s v=""/>
  </r>
  <r>
    <x v="5"/>
    <d v="2024-03-23T00:00:00"/>
    <s v="Day 3"/>
    <x v="167"/>
    <x v="148"/>
    <x v="119"/>
    <x v="0"/>
    <x v="5"/>
    <x v="0"/>
    <x v="5"/>
    <m/>
    <s v=""/>
    <s v=""/>
  </r>
  <r>
    <x v="5"/>
    <d v="2024-03-23T00:00:00"/>
    <s v="Day 3"/>
    <x v="42"/>
    <x v="40"/>
    <x v="36"/>
    <x v="9"/>
    <x v="1"/>
    <x v="0"/>
    <x v="1"/>
    <n v="78"/>
    <n v="1.7"/>
    <n v="1.7"/>
  </r>
  <r>
    <x v="5"/>
    <d v="2024-03-23T00:00:00"/>
    <s v="Day 3"/>
    <x v="43"/>
    <x v="41"/>
    <x v="32"/>
    <x v="7"/>
    <x v="1"/>
    <x v="0"/>
    <x v="5"/>
    <m/>
    <s v=""/>
    <s v=""/>
  </r>
  <r>
    <x v="5"/>
    <d v="2024-03-23T00:00:00"/>
    <s v="Day 3"/>
    <x v="72"/>
    <x v="67"/>
    <x v="57"/>
    <x v="6"/>
    <x v="12"/>
    <x v="0"/>
    <x v="7"/>
    <n v="106"/>
    <n v="4.5"/>
    <n v="4.5"/>
  </r>
  <r>
    <x v="5"/>
    <d v="2024-03-23T00:00:00"/>
    <s v="Day 3"/>
    <x v="72"/>
    <x v="67"/>
    <x v="57"/>
    <x v="6"/>
    <x v="12"/>
    <x v="0"/>
    <x v="1"/>
    <n v="101"/>
    <n v="3.9"/>
    <n v="3.9"/>
  </r>
  <r>
    <x v="5"/>
    <d v="2024-03-23T00:00:00"/>
    <s v="Day 3"/>
    <x v="72"/>
    <x v="67"/>
    <x v="57"/>
    <x v="6"/>
    <x v="12"/>
    <x v="0"/>
    <x v="1"/>
    <n v="78"/>
    <n v="1.7"/>
    <n v="1.7"/>
  </r>
  <r>
    <x v="5"/>
    <d v="2024-03-23T00:00:00"/>
    <s v="Day 3"/>
    <x v="71"/>
    <x v="66"/>
    <x v="56"/>
    <x v="6"/>
    <x v="12"/>
    <x v="0"/>
    <x v="1"/>
    <n v="78"/>
    <n v="1.7"/>
    <n v="1.7"/>
  </r>
  <r>
    <x v="5"/>
    <d v="2024-03-23T00:00:00"/>
    <s v="Day 3"/>
    <x v="71"/>
    <x v="66"/>
    <x v="56"/>
    <x v="6"/>
    <x v="12"/>
    <x v="0"/>
    <x v="4"/>
    <n v="165"/>
    <n v="24.1"/>
    <n v="24.1"/>
  </r>
  <r>
    <x v="5"/>
    <d v="2024-03-23T00:00:00"/>
    <s v="Day 3"/>
    <x v="156"/>
    <x v="137"/>
    <x v="111"/>
    <x v="6"/>
    <x v="14"/>
    <x v="0"/>
    <x v="5"/>
    <m/>
    <s v=""/>
    <s v=""/>
  </r>
  <r>
    <x v="5"/>
    <d v="2024-03-23T00:00:00"/>
    <s v="Day 3"/>
    <x v="164"/>
    <x v="145"/>
    <x v="65"/>
    <x v="7"/>
    <x v="14"/>
    <x v="0"/>
    <x v="5"/>
    <m/>
    <s v=""/>
    <s v=""/>
  </r>
  <r>
    <x v="5"/>
    <d v="2024-03-23T00:00:00"/>
    <s v="Day 3"/>
    <x v="170"/>
    <x v="150"/>
    <x v="66"/>
    <x v="7"/>
    <x v="14"/>
    <x v="0"/>
    <x v="5"/>
    <m/>
    <s v=""/>
    <s v=""/>
  </r>
  <r>
    <x v="5"/>
    <d v="2024-03-23T00:00:00"/>
    <s v="Day 3"/>
    <x v="53"/>
    <x v="48"/>
    <x v="46"/>
    <x v="7"/>
    <x v="9"/>
    <x v="0"/>
    <x v="4"/>
    <n v="124"/>
    <n v="9.1"/>
    <n v="9.1"/>
  </r>
  <r>
    <x v="5"/>
    <d v="2024-03-23T00:00:00"/>
    <s v="Day 3"/>
    <x v="158"/>
    <x v="139"/>
    <x v="113"/>
    <x v="7"/>
    <x v="9"/>
    <x v="0"/>
    <x v="5"/>
    <m/>
    <s v=""/>
    <s v=""/>
  </r>
  <r>
    <x v="5"/>
    <d v="2024-03-23T00:00:00"/>
    <s v="Day 3"/>
    <x v="150"/>
    <x v="134"/>
    <x v="97"/>
    <x v="7"/>
    <x v="15"/>
    <x v="0"/>
    <x v="4"/>
    <n v="144"/>
    <n v="15.1"/>
    <n v="15.1"/>
  </r>
  <r>
    <x v="5"/>
    <d v="2024-03-23T00:00:00"/>
    <s v="Day 3"/>
    <x v="147"/>
    <x v="131"/>
    <x v="75"/>
    <x v="7"/>
    <x v="15"/>
    <x v="0"/>
    <x v="5"/>
    <m/>
    <s v=""/>
    <s v=""/>
  </r>
  <r>
    <x v="5"/>
    <d v="2024-03-23T00:00:00"/>
    <s v="Day 3"/>
    <x v="119"/>
    <x v="109"/>
    <x v="94"/>
    <x v="0"/>
    <x v="15"/>
    <x v="0"/>
    <x v="5"/>
    <m/>
    <s v=""/>
    <s v=""/>
  </r>
  <r>
    <x v="5"/>
    <d v="2024-03-23T00:00:00"/>
    <s v="Day 3"/>
    <x v="148"/>
    <x v="132"/>
    <x v="41"/>
    <x v="6"/>
    <x v="15"/>
    <x v="0"/>
    <x v="5"/>
    <m/>
    <s v=""/>
    <s v=""/>
  </r>
  <r>
    <x v="5"/>
    <d v="2024-03-23T00:00:00"/>
    <s v="Day 3"/>
    <x v="63"/>
    <x v="58"/>
    <x v="52"/>
    <x v="7"/>
    <x v="10"/>
    <x v="0"/>
    <x v="5"/>
    <m/>
    <s v=""/>
    <s v=""/>
  </r>
  <r>
    <x v="5"/>
    <d v="2024-03-23T00:00:00"/>
    <s v="Day 3"/>
    <x v="93"/>
    <x v="86"/>
    <x v="74"/>
    <x v="8"/>
    <x v="10"/>
    <x v="0"/>
    <x v="5"/>
    <m/>
    <s v=""/>
    <s v=""/>
  </r>
  <r>
    <x v="5"/>
    <d v="2024-03-23T00:00:00"/>
    <s v="Day 3"/>
    <x v="161"/>
    <x v="142"/>
    <x v="70"/>
    <x v="7"/>
    <x v="10"/>
    <x v="0"/>
    <x v="5"/>
    <m/>
    <s v=""/>
    <s v=""/>
  </r>
  <r>
    <x v="5"/>
    <d v="2024-03-23T00:00:00"/>
    <s v="Day 3"/>
    <x v="95"/>
    <x v="88"/>
    <x v="70"/>
    <x v="7"/>
    <x v="10"/>
    <x v="0"/>
    <x v="5"/>
    <m/>
    <s v=""/>
    <s v=""/>
  </r>
  <r>
    <x v="5"/>
    <d v="2024-03-23T00:00:00"/>
    <s v="Day 3"/>
    <x v="160"/>
    <x v="141"/>
    <x v="114"/>
    <x v="7"/>
    <x v="10"/>
    <x v="0"/>
    <x v="5"/>
    <m/>
    <s v=""/>
    <s v=""/>
  </r>
  <r>
    <x v="5"/>
    <d v="2024-03-23T00:00:00"/>
    <s v="Day 3"/>
    <x v="135"/>
    <x v="122"/>
    <x v="103"/>
    <x v="7"/>
    <x v="2"/>
    <x v="0"/>
    <x v="4"/>
    <n v="163"/>
    <n v="23.1"/>
    <n v="23.1"/>
  </r>
  <r>
    <x v="5"/>
    <d v="2024-03-23T00:00:00"/>
    <s v="Day 3"/>
    <x v="135"/>
    <x v="122"/>
    <x v="103"/>
    <x v="7"/>
    <x v="2"/>
    <x v="0"/>
    <x v="4"/>
    <n v="155"/>
    <n v="19.5"/>
    <n v="19.5"/>
  </r>
  <r>
    <x v="5"/>
    <d v="2024-03-23T00:00:00"/>
    <s v="Day 3"/>
    <x v="166"/>
    <x v="147"/>
    <x v="118"/>
    <x v="6"/>
    <x v="2"/>
    <x v="0"/>
    <x v="1"/>
    <n v="86"/>
    <n v="2.2999999999999998"/>
    <n v="2.2999999999999998"/>
  </r>
  <r>
    <x v="5"/>
    <d v="2024-03-23T00:00:00"/>
    <s v="Day 3"/>
    <x v="120"/>
    <x v="110"/>
    <x v="95"/>
    <x v="0"/>
    <x v="2"/>
    <x v="0"/>
    <x v="1"/>
    <n v="78"/>
    <n v="1.7"/>
    <n v="1.7"/>
  </r>
  <r>
    <x v="5"/>
    <d v="2024-03-23T00:00:00"/>
    <s v="Day 3"/>
    <x v="118"/>
    <x v="108"/>
    <x v="40"/>
    <x v="0"/>
    <x v="2"/>
    <x v="0"/>
    <x v="5"/>
    <m/>
    <s v=""/>
    <s v=""/>
  </r>
  <r>
    <x v="5"/>
    <d v="2024-03-23T00:00:00"/>
    <s v="Day 3"/>
    <x v="27"/>
    <x v="27"/>
    <x v="25"/>
    <x v="8"/>
    <x v="7"/>
    <x v="0"/>
    <x v="1"/>
    <n v="85"/>
    <n v="2.2000000000000002"/>
    <n v="2.2000000000000002"/>
  </r>
  <r>
    <x v="5"/>
    <d v="2024-03-23T00:00:00"/>
    <s v="Day 3"/>
    <x v="27"/>
    <x v="27"/>
    <x v="25"/>
    <x v="8"/>
    <x v="7"/>
    <x v="0"/>
    <x v="1"/>
    <n v="74"/>
    <n v="1.5"/>
    <n v="1.5"/>
  </r>
  <r>
    <x v="5"/>
    <d v="2024-03-23T00:00:00"/>
    <s v="Day 3"/>
    <x v="100"/>
    <x v="93"/>
    <x v="78"/>
    <x v="8"/>
    <x v="7"/>
    <x v="0"/>
    <x v="3"/>
    <n v="73"/>
    <n v="7.1"/>
    <n v="7.1"/>
  </r>
  <r>
    <x v="5"/>
    <d v="2024-03-23T00:00:00"/>
    <s v="Day 3"/>
    <x v="100"/>
    <x v="93"/>
    <x v="78"/>
    <x v="8"/>
    <x v="7"/>
    <x v="0"/>
    <x v="4"/>
    <n v="98"/>
    <n v="4"/>
    <n v="4"/>
  </r>
  <r>
    <x v="5"/>
    <d v="2024-03-23T00:00:00"/>
    <s v="Day 3"/>
    <x v="142"/>
    <x v="15"/>
    <x v="81"/>
    <x v="7"/>
    <x v="7"/>
    <x v="0"/>
    <x v="4"/>
    <n v="155"/>
    <n v="19.5"/>
    <n v="19.5"/>
  </r>
  <r>
    <x v="5"/>
    <d v="2024-03-23T00:00:00"/>
    <s v="Day 3"/>
    <x v="145"/>
    <x v="129"/>
    <x v="78"/>
    <x v="7"/>
    <x v="7"/>
    <x v="0"/>
    <x v="5"/>
    <m/>
    <s v=""/>
    <s v=""/>
  </r>
  <r>
    <x v="5"/>
    <d v="2024-03-23T00:00:00"/>
    <s v="Day 3"/>
    <x v="159"/>
    <x v="140"/>
    <x v="81"/>
    <x v="7"/>
    <x v="7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6"/>
    <s v=""/>
    <s v=""/>
    <x v="172"/>
    <x v="152"/>
    <x v="123"/>
    <x v="13"/>
    <x v="16"/>
    <x v="0"/>
    <x v="5"/>
    <m/>
    <s v=""/>
    <s v=""/>
  </r>
  <r>
    <x v="7"/>
    <m/>
    <m/>
    <x v="172"/>
    <x v="153"/>
    <x v="124"/>
    <x v="14"/>
    <x v="17"/>
    <x v="0"/>
    <x v="5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33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m="1" x="8"/>
        <item m="1" x="9"/>
        <item m="1" x="10"/>
        <item m="1" x="11"/>
        <item m="1" x="20"/>
        <item m="1" x="13"/>
        <item m="1" x="14"/>
        <item m="1" x="15"/>
        <item m="1" x="16"/>
        <item m="1" x="17"/>
        <item m="1" x="18"/>
        <item h="1" x="0"/>
        <item h="1" x="1"/>
        <item h="1" x="2"/>
        <item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n="Corne"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x="13"/>
        <item x="9"/>
        <item x="0"/>
        <item x="8"/>
        <item x="6"/>
        <item x="10"/>
        <item x="3"/>
        <item x="5"/>
        <item x="7"/>
        <item x="11"/>
        <item x="4"/>
        <item x="14"/>
        <item x="12"/>
        <item m="1" x="15"/>
        <item m="1" x="16"/>
        <item x="2"/>
        <item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8">
    <i>
      <x v="78"/>
      <x v="38"/>
      <x v="67"/>
      <x v="8"/>
    </i>
    <i>
      <x v="244"/>
      <x v="185"/>
      <x v="60"/>
      <x v="8"/>
    </i>
    <i>
      <x v="441"/>
      <x v="332"/>
      <x v="260"/>
      <x v="8"/>
    </i>
    <i>
      <x v="433"/>
      <x v="4"/>
      <x v="210"/>
      <x v="3"/>
    </i>
    <i>
      <x v="116"/>
      <x v="71"/>
      <x v="17"/>
      <x v="2"/>
    </i>
    <i>
      <x v="47"/>
      <x v="17"/>
      <x v="56"/>
      <x v="5"/>
    </i>
    <i>
      <x v="206"/>
      <x v="163"/>
      <x v="48"/>
      <x v="11"/>
    </i>
    <i>
      <x v="11"/>
      <x v="57"/>
      <x v="97"/>
      <x v="3"/>
    </i>
    <i>
      <x v="250"/>
      <x v="190"/>
      <x v="98"/>
      <x v="3"/>
    </i>
    <i>
      <x v="370"/>
      <x v="316"/>
      <x v="214"/>
      <x v="10"/>
    </i>
    <i>
      <x v="218"/>
      <x v="171"/>
      <x v="2"/>
      <x v="25"/>
    </i>
    <i>
      <x v="184"/>
      <x v="149"/>
      <x v="156"/>
      <x v="25"/>
    </i>
    <i>
      <x v="327"/>
      <x v="3"/>
      <x v="170"/>
      <x v="4"/>
    </i>
    <i>
      <x v="129"/>
      <x v="216"/>
      <x v="77"/>
      <x v="10"/>
    </i>
    <i>
      <x v="317"/>
      <x v="57"/>
      <x v="140"/>
      <x v="4"/>
    </i>
    <i>
      <x v="101"/>
      <x v="83"/>
      <x v="118"/>
      <x v="7"/>
    </i>
    <i>
      <x v="100"/>
      <x v="95"/>
      <x v="101"/>
      <x v="3"/>
    </i>
    <i>
      <x v="81"/>
      <x v="47"/>
      <x v="60"/>
      <x v="8"/>
    </i>
    <i>
      <x v="59"/>
      <x v="69"/>
      <x v="18"/>
      <x v="6"/>
    </i>
    <i>
      <x v="204"/>
      <x v="161"/>
      <x v="48"/>
      <x v="11"/>
    </i>
    <i>
      <x v="267"/>
      <x v="200"/>
      <x v="128"/>
      <x v="1"/>
    </i>
    <i>
      <x v="49"/>
      <x v="56"/>
      <x v="212"/>
      <x v="6"/>
    </i>
    <i>
      <x v="80"/>
      <x v="73"/>
      <x v="48"/>
      <x v="25"/>
    </i>
    <i>
      <x v="277"/>
      <x v="207"/>
      <x v="76"/>
      <x v="10"/>
    </i>
    <i>
      <x v="33"/>
      <x v="12"/>
      <x v="118"/>
      <x v="7"/>
    </i>
    <i>
      <x v="157"/>
      <x v="137"/>
      <x v="81"/>
      <x v="10"/>
    </i>
    <i>
      <x v="9"/>
      <x v="57"/>
      <x v="164"/>
      <x v="11"/>
    </i>
    <i>
      <x v="162"/>
      <x v="138"/>
      <x v="90"/>
      <x v="10"/>
    </i>
    <i>
      <x v="22"/>
      <x v="67"/>
      <x v="18"/>
      <x v="6"/>
    </i>
    <i>
      <x v="45"/>
      <x v="105"/>
      <x v="82"/>
      <x v="10"/>
    </i>
    <i>
      <x v="388"/>
      <x v="286"/>
      <x v="24"/>
      <x v="1"/>
    </i>
    <i>
      <x v="23"/>
      <x v="13"/>
      <x v="28"/>
      <x v="25"/>
    </i>
    <i>
      <x v="107"/>
      <x v="96"/>
      <x v="101"/>
      <x v="3"/>
    </i>
    <i>
      <x v="420"/>
      <x v="103"/>
      <x v="247"/>
      <x v="4"/>
    </i>
    <i>
      <x v="169"/>
      <x v="142"/>
      <x v="60"/>
      <x v="8"/>
    </i>
    <i>
      <x v="336"/>
      <x v="249"/>
      <x v="97"/>
      <x v="1"/>
    </i>
    <i>
      <x v="127"/>
      <x v="112"/>
      <x v="68"/>
      <x v="8"/>
    </i>
    <i>
      <x v="50"/>
      <x v="50"/>
      <x v="23"/>
      <x v="6"/>
    </i>
    <i>
      <x v="428"/>
      <x v="321"/>
      <x v="210"/>
      <x v="1"/>
    </i>
    <i>
      <x v="251"/>
      <x v="191"/>
      <x v="101"/>
      <x v="3"/>
    </i>
    <i>
      <x v="4"/>
      <x v="8"/>
      <x v="22"/>
      <x v="6"/>
    </i>
    <i>
      <x v="177"/>
      <x v="353"/>
      <x v="157"/>
      <x v="10"/>
    </i>
    <i>
      <x v="425"/>
      <x v="318"/>
      <x v="9"/>
      <x/>
    </i>
    <i>
      <x v="269"/>
      <x v="202"/>
      <x v="120"/>
      <x v="1"/>
    </i>
    <i>
      <x v="132"/>
      <x v="120"/>
      <x v="42"/>
      <x v="9"/>
    </i>
    <i>
      <x v="31"/>
      <x v="82"/>
      <x v="164"/>
      <x v="11"/>
    </i>
    <i>
      <x v="256"/>
      <x v="192"/>
      <x v="44"/>
      <x v="9"/>
    </i>
    <i>
      <x v="464"/>
      <x v="184"/>
      <x v="164"/>
      <x v="11"/>
    </i>
    <i>
      <x v="111"/>
      <x v="92"/>
      <x v="95"/>
      <x v="7"/>
    </i>
    <i>
      <x v="172"/>
      <x v="240"/>
      <x v="42"/>
      <x v="9"/>
    </i>
    <i>
      <x v="67"/>
      <x v="24"/>
      <x v="14"/>
      <x v="6"/>
    </i>
    <i>
      <x v="224"/>
      <x v="356"/>
      <x v="60"/>
      <x v="8"/>
    </i>
    <i>
      <x v="8"/>
      <x v="107"/>
      <x v="137"/>
      <x v="11"/>
    </i>
    <i>
      <x v="125"/>
      <x v="119"/>
      <x v="13"/>
      <x v="2"/>
    </i>
    <i>
      <x v="392"/>
      <x v="289"/>
      <x v="232"/>
      <x v="11"/>
    </i>
    <i>
      <x v="382"/>
      <x v="282"/>
      <x v="223"/>
      <x v="4"/>
    </i>
    <i>
      <x v="83"/>
      <x v="88"/>
      <x v="95"/>
      <x v="11"/>
    </i>
    <i>
      <x v="363"/>
      <x v="79"/>
      <x v="11"/>
      <x v="6"/>
    </i>
    <i>
      <x v="137"/>
      <x v="32"/>
      <x v="90"/>
      <x v="10"/>
    </i>
    <i>
      <x v="175"/>
      <x v="355"/>
      <x v="183"/>
      <x v="2"/>
    </i>
    <i>
      <x v="43"/>
      <x v="98"/>
      <x v="20"/>
      <x v="2"/>
    </i>
    <i>
      <x v="379"/>
      <x v="189"/>
      <x v="28"/>
      <x v="25"/>
    </i>
    <i>
      <x v="287"/>
      <x v="213"/>
      <x v="65"/>
      <x v="8"/>
    </i>
    <i>
      <x v="207"/>
      <x v="3"/>
      <x v="75"/>
      <x v="10"/>
    </i>
    <i>
      <x v="304"/>
      <x v="3"/>
      <x v="58"/>
      <x v="25"/>
    </i>
    <i>
      <x v="89"/>
      <x v="26"/>
      <x v="96"/>
      <x v="10"/>
    </i>
    <i>
      <x v="194"/>
      <x v="271"/>
      <x v="50"/>
      <x v="5"/>
    </i>
    <i>
      <x v="160"/>
      <x v="299"/>
      <x v="50"/>
      <x v="25"/>
    </i>
    <i>
      <x v="307"/>
      <x v="228"/>
      <x v="91"/>
      <x v="11"/>
    </i>
    <i>
      <x v="241"/>
      <x v="182"/>
      <x v="46"/>
      <x v="9"/>
    </i>
    <i>
      <x v="166"/>
      <x v="49"/>
      <x v="40"/>
      <x v="9"/>
    </i>
    <i>
      <x v="53"/>
      <x v="86"/>
      <x v="49"/>
      <x v="25"/>
    </i>
    <i>
      <x v="133"/>
      <x v="106"/>
      <x v="42"/>
      <x v="9"/>
    </i>
    <i>
      <x v="86"/>
      <x v="49"/>
      <x v="18"/>
      <x v="6"/>
    </i>
    <i>
      <x v="381"/>
      <x v="281"/>
      <x v="252"/>
      <x v="2"/>
    </i>
    <i>
      <x v="258"/>
      <x v="312"/>
      <x v="39"/>
      <x v="9"/>
    </i>
    <i>
      <x v="340"/>
      <x v="253"/>
      <x v="180"/>
      <x v="3"/>
    </i>
    <i>
      <x v="117"/>
      <x v="77"/>
      <x v="6"/>
      <x v="7"/>
    </i>
    <i>
      <x v="36"/>
      <x v="9"/>
      <x v="137"/>
      <x v="11"/>
    </i>
    <i>
      <x v="198"/>
      <x v="157"/>
      <x v="200"/>
      <x v="5"/>
    </i>
    <i>
      <x v="247"/>
      <x v="188"/>
      <x v="16"/>
      <x v="10"/>
    </i>
    <i>
      <x v="113"/>
      <x v="76"/>
      <x v="83"/>
      <x v="10"/>
    </i>
    <i>
      <x v="24"/>
      <x v="97"/>
      <x v="144"/>
      <x v="25"/>
    </i>
    <i>
      <x v="140"/>
      <x v="103"/>
      <x v="17"/>
      <x v="2"/>
    </i>
    <i>
      <x v="195"/>
      <x v="17"/>
      <x v="103"/>
      <x v="5"/>
    </i>
    <i>
      <x v="77"/>
      <x v="22"/>
      <x v="35"/>
      <x v="9"/>
    </i>
    <i>
      <x v="270"/>
      <x v="157"/>
      <x v="120"/>
      <x v="1"/>
    </i>
    <i>
      <x v="347"/>
      <x v="79"/>
      <x v="187"/>
      <x v="10"/>
    </i>
    <i>
      <x v="443"/>
      <x v="334"/>
      <x v="262"/>
      <x v="7"/>
    </i>
    <i>
      <x v="153"/>
      <x v="134"/>
      <x v="4"/>
      <x v="3"/>
    </i>
    <i>
      <x v="187"/>
      <x v="215"/>
      <x v="100"/>
      <x v="3"/>
    </i>
    <i>
      <x v="295"/>
      <x v="200"/>
      <x v="35"/>
      <x v="9"/>
    </i>
    <i>
      <x v="114"/>
      <x v="118"/>
      <x v="1"/>
      <x/>
    </i>
    <i>
      <x v="326"/>
      <x v="244"/>
      <x v="169"/>
      <x v="4"/>
    </i>
    <i>
      <x v="337"/>
      <x v="250"/>
      <x v="179"/>
      <x v="5"/>
    </i>
    <i>
      <x v="174"/>
      <x v="145"/>
      <x v="70"/>
      <x v="7"/>
    </i>
    <i>
      <x v="245"/>
      <x v="186"/>
      <x v="50"/>
      <x v="5"/>
    </i>
    <i>
      <x v="253"/>
      <x v="241"/>
      <x v="35"/>
      <x v="9"/>
    </i>
    <i>
      <x v="262"/>
      <x v="100"/>
      <x v="113"/>
      <x v="7"/>
    </i>
    <i>
      <x v="212"/>
      <x v="57"/>
      <x v="15"/>
      <x v="2"/>
    </i>
    <i>
      <x v="463"/>
      <x v="31"/>
      <x v="181"/>
      <x/>
    </i>
    <i>
      <x v="442"/>
      <x v="333"/>
      <x v="261"/>
      <x v="8"/>
    </i>
    <i>
      <x v="189"/>
      <x v="153"/>
      <x v="1"/>
      <x/>
    </i>
    <i>
      <x v="456"/>
      <x v="345"/>
      <x v="266"/>
      <x v="11"/>
    </i>
    <i>
      <x v="210"/>
      <x v="70"/>
      <x v="19"/>
      <x v="2"/>
    </i>
    <i>
      <x v="259"/>
      <x v="194"/>
      <x v="45"/>
      <x v="9"/>
    </i>
    <i>
      <x v="102"/>
      <x v="70"/>
      <x v="124"/>
      <x v="1"/>
    </i>
    <i>
      <x v="215"/>
      <x v="169"/>
      <x v="38"/>
      <x v="4"/>
    </i>
    <i>
      <x v="448"/>
      <x v="338"/>
      <x v="28"/>
      <x v="25"/>
    </i>
    <i>
      <x v="196"/>
      <x v="155"/>
      <x v="155"/>
      <x v="5"/>
    </i>
    <i>
      <x v="357"/>
      <x v="57"/>
      <x v="201"/>
      <x v="4"/>
    </i>
    <i>
      <x v="61"/>
      <x v="100"/>
      <x v="40"/>
      <x v="4"/>
    </i>
    <i>
      <x v="7"/>
      <x v="94"/>
      <x v="141"/>
      <x v="4"/>
    </i>
    <i>
      <x v="445"/>
      <x v="336"/>
      <x v="119"/>
      <x v="7"/>
    </i>
    <i>
      <x v="383"/>
      <x v="143"/>
      <x v="118"/>
      <x v="7"/>
    </i>
    <i>
      <x v="154"/>
      <x v="135"/>
      <x v="27"/>
      <x v="6"/>
    </i>
    <i>
      <x v="261"/>
      <x v="195"/>
      <x v="146"/>
      <x v="25"/>
    </i>
    <i>
      <x v="233"/>
      <x v="178"/>
      <x v="43"/>
      <x v="9"/>
    </i>
    <i>
      <x v="186"/>
      <x v="152"/>
      <x v="120"/>
      <x v="1"/>
    </i>
    <i>
      <x v="25"/>
      <x v="354"/>
      <x v="269"/>
      <x/>
    </i>
    <i>
      <x v="431"/>
      <x v="324"/>
      <x v="33"/>
      <x v="2"/>
    </i>
    <i>
      <x v="405"/>
      <x v="297"/>
      <x v="239"/>
      <x v="1"/>
    </i>
    <i>
      <x v="34"/>
      <x v="75"/>
      <x v="70"/>
      <x v="7"/>
    </i>
    <i>
      <x v="358"/>
      <x v="264"/>
      <x v="169"/>
      <x v="10"/>
    </i>
    <i>
      <x v="447"/>
      <x v="337"/>
      <x v="150"/>
      <x v="25"/>
    </i>
    <i>
      <x v="394"/>
      <x v="290"/>
      <x v="232"/>
      <x v="11"/>
    </i>
    <i>
      <x v="465"/>
      <x v="131"/>
      <x v="41"/>
      <x v="9"/>
    </i>
    <i>
      <x v="334"/>
      <x v="248"/>
      <x v="176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2614">
      <pivotArea field="3" type="button" dataOnly="0" labelOnly="1" outline="0" axis="axisRow" fieldPosition="0"/>
    </format>
    <format dxfId="2613">
      <pivotArea field="4" type="button" dataOnly="0" labelOnly="1" outline="0" axis="axisRow" fieldPosition="1"/>
    </format>
    <format dxfId="2612">
      <pivotArea field="5" type="button" dataOnly="0" labelOnly="1" outline="0" axis="axisRow" fieldPosition="2"/>
    </format>
    <format dxfId="2611">
      <pivotArea field="6" type="button" dataOnly="0" labelOnly="1" outline="0" axis="axisPage" fieldPosition="1"/>
    </format>
    <format dxfId="2610">
      <pivotArea field="7" type="button" dataOnly="0" labelOnly="1" outline="0" axis="axisRow" fieldPosition="3"/>
    </format>
    <format dxfId="26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8">
      <pivotArea field="3" type="button" dataOnly="0" labelOnly="1" outline="0" axis="axisRow" fieldPosition="0"/>
    </format>
    <format dxfId="2607">
      <pivotArea field="4" type="button" dataOnly="0" labelOnly="1" outline="0" axis="axisRow" fieldPosition="1"/>
    </format>
    <format dxfId="2606">
      <pivotArea field="5" type="button" dataOnly="0" labelOnly="1" outline="0" axis="axisRow" fieldPosition="2"/>
    </format>
    <format dxfId="2605">
      <pivotArea field="6" type="button" dataOnly="0" labelOnly="1" outline="0" axis="axisPage" fieldPosition="1"/>
    </format>
    <format dxfId="2604">
      <pivotArea field="7" type="button" dataOnly="0" labelOnly="1" outline="0" axis="axisRow" fieldPosition="3"/>
    </format>
    <format dxfId="26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2">
      <pivotArea field="3" type="button" dataOnly="0" labelOnly="1" outline="0" axis="axisRow" fieldPosition="0"/>
    </format>
    <format dxfId="2601">
      <pivotArea field="4" type="button" dataOnly="0" labelOnly="1" outline="0" axis="axisRow" fieldPosition="1"/>
    </format>
    <format dxfId="2600">
      <pivotArea field="5" type="button" dataOnly="0" labelOnly="1" outline="0" axis="axisRow" fieldPosition="2"/>
    </format>
    <format dxfId="2599">
      <pivotArea field="6" type="button" dataOnly="0" labelOnly="1" outline="0" axis="axisPage" fieldPosition="1"/>
    </format>
    <format dxfId="2598">
      <pivotArea field="7" type="button" dataOnly="0" labelOnly="1" outline="0" axis="axisRow" fieldPosition="3"/>
    </format>
    <format dxfId="25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96">
      <pivotArea field="3" type="button" dataOnly="0" labelOnly="1" outline="0" axis="axisRow" fieldPosition="0"/>
    </format>
    <format dxfId="2595">
      <pivotArea field="4" type="button" dataOnly="0" labelOnly="1" outline="0" axis="axisRow" fieldPosition="1"/>
    </format>
    <format dxfId="2594">
      <pivotArea field="5" type="button" dataOnly="0" labelOnly="1" outline="0" axis="axisRow" fieldPosition="2"/>
    </format>
    <format dxfId="2593">
      <pivotArea field="6" type="button" dataOnly="0" labelOnly="1" outline="0" axis="axisPage" fieldPosition="1"/>
    </format>
    <format dxfId="2592">
      <pivotArea field="7" type="button" dataOnly="0" labelOnly="1" outline="0" axis="axisRow" fieldPosition="3"/>
    </format>
    <format dxfId="25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90">
      <pivotArea field="3" type="button" dataOnly="0" labelOnly="1" outline="0" axis="axisRow" fieldPosition="0"/>
    </format>
    <format dxfId="2589">
      <pivotArea field="4" type="button" dataOnly="0" labelOnly="1" outline="0" axis="axisRow" fieldPosition="1"/>
    </format>
    <format dxfId="2588">
      <pivotArea field="5" type="button" dataOnly="0" labelOnly="1" outline="0" axis="axisRow" fieldPosition="2"/>
    </format>
    <format dxfId="2587">
      <pivotArea field="6" type="button" dataOnly="0" labelOnly="1" outline="0" axis="axisPage" fieldPosition="1"/>
    </format>
    <format dxfId="2586">
      <pivotArea field="7" type="button" dataOnly="0" labelOnly="1" outline="0" axis="axisRow" fieldPosition="3"/>
    </format>
    <format dxfId="25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84">
      <pivotArea field="6" type="button" dataOnly="0" labelOnly="1" outline="0" axis="axisPage" fieldPosition="1"/>
    </format>
    <format dxfId="25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80">
      <pivotArea type="all" dataOnly="0" outline="0" fieldPosition="0"/>
    </format>
    <format dxfId="2579">
      <pivotArea field="3" type="button" dataOnly="0" labelOnly="1" outline="0" axis="axisRow" fieldPosition="0"/>
    </format>
    <format dxfId="2578">
      <pivotArea field="4" type="button" dataOnly="0" labelOnly="1" outline="0" axis="axisRow" fieldPosition="1"/>
    </format>
    <format dxfId="2577">
      <pivotArea field="5" type="button" dataOnly="0" labelOnly="1" outline="0" axis="axisRow" fieldPosition="2"/>
    </format>
    <format dxfId="2576">
      <pivotArea field="7" type="button" dataOnly="0" labelOnly="1" outline="0" axis="axisRow" fieldPosition="3"/>
    </format>
    <format dxfId="25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574">
      <pivotArea field="3" type="button" dataOnly="0" labelOnly="1" outline="0" axis="axisRow" fieldPosition="0"/>
    </format>
    <format dxfId="2573">
      <pivotArea field="4" type="button" dataOnly="0" labelOnly="1" outline="0" axis="axisRow" fieldPosition="1"/>
    </format>
    <format dxfId="2572">
      <pivotArea field="5" type="button" dataOnly="0" labelOnly="1" outline="0" axis="axisRow" fieldPosition="2"/>
    </format>
    <format dxfId="2571">
      <pivotArea field="7" type="button" dataOnly="0" labelOnly="1" outline="0" axis="axisRow" fieldPosition="3"/>
    </format>
    <format dxfId="25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569">
      <pivotArea type="all" dataOnly="0" outline="0" fieldPosition="0"/>
    </format>
    <format dxfId="2568">
      <pivotArea outline="0" collapsedLevelsAreSubtotals="1" fieldPosition="0"/>
    </format>
    <format dxfId="2567">
      <pivotArea field="3" type="button" dataOnly="0" labelOnly="1" outline="0" axis="axisRow" fieldPosition="0"/>
    </format>
    <format dxfId="2566">
      <pivotArea field="4" type="button" dataOnly="0" labelOnly="1" outline="0" axis="axisRow" fieldPosition="1"/>
    </format>
    <format dxfId="2565">
      <pivotArea field="5" type="button" dataOnly="0" labelOnly="1" outline="0" axis="axisRow" fieldPosition="2"/>
    </format>
    <format dxfId="2564">
      <pivotArea field="7" type="button" dataOnly="0" labelOnly="1" outline="0" axis="axisRow" fieldPosition="3"/>
    </format>
    <format dxfId="256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256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256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256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255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255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255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255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255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255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255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255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255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255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254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254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254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254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254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254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254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254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254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254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253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253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253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253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253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253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253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253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253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253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252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252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252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252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252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252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252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252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252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252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251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251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251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251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251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251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251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251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251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251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250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250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250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250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250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250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250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250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250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250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249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249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249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249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249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249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249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249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249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249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248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248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248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248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248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248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248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248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248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248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247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247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247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247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247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247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247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247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247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247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246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246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246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246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246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246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246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246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246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246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245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245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245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245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245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245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45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245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245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245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244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244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244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244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244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244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244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244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244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244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243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243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243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243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243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243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243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243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243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243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242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242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242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242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242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242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242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242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242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242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241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241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241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241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241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241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241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241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241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241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240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240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240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240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240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240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240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240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240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240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239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239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239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239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239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239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39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239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239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239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238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238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238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238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238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238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238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238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238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238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237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237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237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237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237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237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237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237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237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237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236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236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236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236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236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236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236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236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236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236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235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235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235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235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235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235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235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235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235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235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234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234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234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234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234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234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234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234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234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234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233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233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233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233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233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233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233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233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233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233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232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232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232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232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232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232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232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232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232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232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231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31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231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231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231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231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231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231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231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231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230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230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230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230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230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230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230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230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230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230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229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229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229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229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229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229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229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229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229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229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228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228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228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228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228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228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228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228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228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228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227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227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227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227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227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227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227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27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227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227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226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226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226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226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226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226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226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226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226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226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225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225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225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225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225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225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225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225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225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225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224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224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224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224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224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224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224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224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224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224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223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223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223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223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223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223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223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223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223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223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222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222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222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222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222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222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222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222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222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222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221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221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221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221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221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221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221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221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221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221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220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220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220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220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220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220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220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220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220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220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219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219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219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219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219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219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219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219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219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219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218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218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218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218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218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218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218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218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218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218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217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217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217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217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217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217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217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217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217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217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216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216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216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216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216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216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216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216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216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216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215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215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215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215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215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215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215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215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215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215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214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214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214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214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214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214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214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214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214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214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213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213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213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213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213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213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213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213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213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213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212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212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212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212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212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212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212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212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212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212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211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211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211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211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211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211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211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211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211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211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210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210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210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210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210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210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210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210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210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210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209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209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209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209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209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209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209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209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209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209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208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208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208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208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208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208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208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208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208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208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207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207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207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207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207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207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207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207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207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207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206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206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206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206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206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206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206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206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06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206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205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205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205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205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205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205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205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205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205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205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204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204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204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04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204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4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04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04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04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204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203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203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203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03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03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3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203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03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203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203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202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02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202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2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202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02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202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202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02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202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201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201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201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201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201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01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201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201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201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01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00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200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200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00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00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200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200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200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200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00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199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99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99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99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199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99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199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199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199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99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98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198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98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198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198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198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198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198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98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198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197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197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197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97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197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197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97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197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97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197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196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196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196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196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196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96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96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96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196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196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195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95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95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195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5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95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195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195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5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5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194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194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94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194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4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194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94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94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94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94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193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193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93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93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193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93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193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193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193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193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192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192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192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92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2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192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2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192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192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92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91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91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91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191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191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191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91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191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191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91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190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190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190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90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190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190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190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190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90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0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89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89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89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189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89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89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189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89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189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189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188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188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188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188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188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188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88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88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88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88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87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87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87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87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87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87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87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87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87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87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86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86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86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86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86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86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86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86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86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86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85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85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85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85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85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85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85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85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85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85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84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84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84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84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84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84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84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84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84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84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83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83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83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83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83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83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83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83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83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83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8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2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82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826">
      <pivotArea outline="0" fieldPosition="0">
        <references count="1">
          <reference field="4294967294" count="1" selected="0">
            <x v="3"/>
          </reference>
        </references>
      </pivotArea>
    </format>
    <format dxfId="182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EC8EE9-8567-49D1-830E-88F36831DD9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31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h="1" x="3"/>
        <item x="4"/>
        <item h="1" m="1" x="19"/>
        <item h="1"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n="Corne"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x="13"/>
        <item x="9"/>
        <item x="0"/>
        <item x="8"/>
        <item x="6"/>
        <item x="10"/>
        <item x="3"/>
        <item x="5"/>
        <item x="7"/>
        <item x="11"/>
        <item x="4"/>
        <item x="14"/>
        <item x="12"/>
        <item m="1" x="15"/>
        <item m="1" x="16"/>
        <item x="2"/>
        <item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6">
    <i>
      <x v="116"/>
      <x v="71"/>
      <x v="17"/>
      <x v="2"/>
    </i>
    <i>
      <x v="206"/>
      <x v="163"/>
      <x v="48"/>
      <x v="11"/>
    </i>
    <i>
      <x v="433"/>
      <x v="4"/>
      <x v="210"/>
      <x v="3"/>
    </i>
    <i>
      <x v="244"/>
      <x v="185"/>
      <x v="60"/>
      <x v="8"/>
    </i>
    <i>
      <x v="162"/>
      <x v="138"/>
      <x v="90"/>
      <x v="10"/>
    </i>
    <i>
      <x v="184"/>
      <x v="149"/>
      <x v="156"/>
      <x v="25"/>
    </i>
    <i>
      <x v="370"/>
      <x v="316"/>
      <x v="214"/>
      <x v="10"/>
    </i>
    <i>
      <x v="250"/>
      <x v="190"/>
      <x v="98"/>
      <x v="3"/>
    </i>
    <i>
      <x v="67"/>
      <x v="24"/>
      <x v="14"/>
      <x v="6"/>
    </i>
    <i>
      <x v="101"/>
      <x v="83"/>
      <x v="118"/>
      <x v="7"/>
    </i>
    <i>
      <x v="251"/>
      <x v="191"/>
      <x v="101"/>
      <x v="3"/>
    </i>
    <i>
      <x v="59"/>
      <x v="69"/>
      <x v="18"/>
      <x v="6"/>
    </i>
    <i>
      <x v="49"/>
      <x v="56"/>
      <x v="212"/>
      <x v="6"/>
    </i>
    <i>
      <x v="78"/>
      <x v="38"/>
      <x v="67"/>
      <x v="8"/>
    </i>
    <i>
      <x v="428"/>
      <x v="321"/>
      <x v="210"/>
      <x v="1"/>
    </i>
    <i>
      <x v="464"/>
      <x v="184"/>
      <x v="164"/>
      <x v="11"/>
    </i>
    <i>
      <x v="317"/>
      <x v="57"/>
      <x v="140"/>
      <x v="4"/>
    </i>
    <i>
      <x v="50"/>
      <x v="50"/>
      <x v="23"/>
      <x v="6"/>
    </i>
    <i>
      <x v="81"/>
      <x v="47"/>
      <x v="60"/>
      <x v="8"/>
    </i>
    <i>
      <x v="125"/>
      <x v="119"/>
      <x v="13"/>
      <x v="2"/>
    </i>
    <i>
      <x v="379"/>
      <x v="189"/>
      <x v="28"/>
      <x v="25"/>
    </i>
    <i>
      <x v="100"/>
      <x v="95"/>
      <x v="101"/>
      <x v="3"/>
    </i>
    <i>
      <x v="327"/>
      <x v="3"/>
      <x v="170"/>
      <x v="4"/>
    </i>
    <i>
      <x v="175"/>
      <x v="355"/>
      <x v="183"/>
      <x v="2"/>
    </i>
    <i>
      <x v="441"/>
      <x v="332"/>
      <x v="260"/>
      <x v="8"/>
    </i>
    <i>
      <x v="157"/>
      <x v="137"/>
      <x v="81"/>
      <x v="10"/>
    </i>
    <i>
      <x v="107"/>
      <x v="96"/>
      <x v="101"/>
      <x v="3"/>
    </i>
    <i>
      <x v="269"/>
      <x v="202"/>
      <x v="120"/>
      <x v="1"/>
    </i>
    <i>
      <x v="172"/>
      <x v="240"/>
      <x v="42"/>
      <x v="9"/>
    </i>
    <i>
      <x v="247"/>
      <x v="188"/>
      <x v="16"/>
      <x v="10"/>
    </i>
    <i>
      <x v="194"/>
      <x v="271"/>
      <x v="50"/>
      <x v="5"/>
    </i>
    <i>
      <x v="326"/>
      <x v="244"/>
      <x v="169"/>
      <x v="4"/>
    </i>
    <i>
      <x v="137"/>
      <x v="32"/>
      <x v="90"/>
      <x v="10"/>
    </i>
    <i>
      <x v="207"/>
      <x v="3"/>
      <x v="75"/>
      <x v="10"/>
    </i>
    <i>
      <x v="169"/>
      <x v="142"/>
      <x v="60"/>
      <x v="8"/>
    </i>
    <i>
      <x v="337"/>
      <x v="250"/>
      <x v="179"/>
      <x v="5"/>
    </i>
    <i>
      <x v="256"/>
      <x v="192"/>
      <x v="44"/>
      <x v="9"/>
    </i>
    <i>
      <x v="8"/>
      <x v="107"/>
      <x v="137"/>
      <x v="11"/>
    </i>
    <i>
      <x v="174"/>
      <x v="145"/>
      <x v="70"/>
      <x v="7"/>
    </i>
    <i>
      <x v="277"/>
      <x v="207"/>
      <x v="76"/>
      <x v="10"/>
    </i>
    <i>
      <x v="241"/>
      <x v="182"/>
      <x v="46"/>
      <x v="9"/>
    </i>
    <i>
      <x v="442"/>
      <x v="333"/>
      <x v="261"/>
      <x v="8"/>
    </i>
    <i>
      <x v="425"/>
      <x v="318"/>
      <x v="9"/>
      <x/>
    </i>
    <i>
      <x v="267"/>
      <x v="200"/>
      <x v="128"/>
      <x v="1"/>
    </i>
    <i>
      <x v="189"/>
      <x v="153"/>
      <x v="1"/>
      <x/>
    </i>
    <i>
      <x v="31"/>
      <x v="82"/>
      <x v="164"/>
      <x v="11"/>
    </i>
    <i>
      <x v="195"/>
      <x v="17"/>
      <x v="103"/>
      <x v="5"/>
    </i>
    <i>
      <x v="245"/>
      <x v="186"/>
      <x v="50"/>
      <x v="5"/>
    </i>
    <i>
      <x v="253"/>
      <x v="241"/>
      <x v="35"/>
      <x v="9"/>
    </i>
    <i>
      <x v="204"/>
      <x v="161"/>
      <x v="48"/>
      <x v="11"/>
    </i>
    <i>
      <x v="129"/>
      <x v="216"/>
      <x v="77"/>
      <x v="10"/>
    </i>
    <i>
      <x v="448"/>
      <x v="338"/>
      <x v="28"/>
      <x v="25"/>
    </i>
    <i>
      <x v="381"/>
      <x v="281"/>
      <x v="252"/>
      <x v="2"/>
    </i>
    <i>
      <x v="114"/>
      <x v="118"/>
      <x v="1"/>
      <x/>
    </i>
    <i>
      <x v="4"/>
      <x v="8"/>
      <x v="22"/>
      <x v="6"/>
    </i>
    <i>
      <x v="113"/>
      <x v="76"/>
      <x v="83"/>
      <x v="10"/>
    </i>
    <i>
      <x v="43"/>
      <x v="98"/>
      <x v="20"/>
      <x v="2"/>
    </i>
    <i>
      <x v="224"/>
      <x v="356"/>
      <x v="60"/>
      <x v="8"/>
    </i>
    <i>
      <x v="133"/>
      <x v="106"/>
      <x v="42"/>
      <x v="9"/>
    </i>
    <i>
      <x v="77"/>
      <x v="22"/>
      <x v="35"/>
      <x v="9"/>
    </i>
    <i>
      <x v="80"/>
      <x v="73"/>
      <x v="48"/>
      <x v="25"/>
    </i>
    <i>
      <x v="53"/>
      <x v="86"/>
      <x v="49"/>
      <x v="25"/>
    </i>
    <i>
      <x v="270"/>
      <x v="157"/>
      <x v="120"/>
      <x v="1"/>
    </i>
    <i>
      <x v="36"/>
      <x v="9"/>
      <x v="137"/>
      <x v="11"/>
    </i>
    <i>
      <x v="198"/>
      <x v="157"/>
      <x v="200"/>
      <x v="5"/>
    </i>
    <i>
      <x v="160"/>
      <x v="299"/>
      <x v="50"/>
      <x v="25"/>
    </i>
    <i>
      <x v="218"/>
      <x v="171"/>
      <x v="2"/>
      <x v="25"/>
    </i>
    <i>
      <x v="166"/>
      <x v="49"/>
      <x v="40"/>
      <x v="9"/>
    </i>
    <i>
      <x v="153"/>
      <x v="134"/>
      <x v="4"/>
      <x v="3"/>
    </i>
    <i>
      <x v="47"/>
      <x v="17"/>
      <x v="56"/>
      <x v="5"/>
    </i>
    <i>
      <x v="307"/>
      <x v="228"/>
      <x v="91"/>
      <x v="11"/>
    </i>
    <i>
      <x v="363"/>
      <x v="79"/>
      <x v="11"/>
      <x v="6"/>
    </i>
    <i>
      <x v="22"/>
      <x v="67"/>
      <x v="18"/>
      <x v="6"/>
    </i>
    <i>
      <x v="111"/>
      <x v="92"/>
      <x v="95"/>
      <x v="7"/>
    </i>
    <i>
      <x v="34"/>
      <x v="75"/>
      <x v="70"/>
      <x v="7"/>
    </i>
    <i>
      <x v="358"/>
      <x v="264"/>
      <x v="169"/>
      <x v="10"/>
    </i>
    <i>
      <x v="215"/>
      <x v="169"/>
      <x v="38"/>
      <x v="4"/>
    </i>
    <i>
      <x v="102"/>
      <x v="70"/>
      <x v="124"/>
      <x v="1"/>
    </i>
    <i>
      <x v="233"/>
      <x v="178"/>
      <x v="43"/>
      <x v="9"/>
    </i>
    <i>
      <x v="45"/>
      <x v="105"/>
      <x v="82"/>
      <x v="10"/>
    </i>
    <i>
      <x v="261"/>
      <x v="195"/>
      <x v="146"/>
      <x v="25"/>
    </i>
    <i>
      <x v="420"/>
      <x v="103"/>
      <x v="247"/>
      <x v="4"/>
    </i>
    <i>
      <x v="11"/>
      <x v="57"/>
      <x v="97"/>
      <x v="3"/>
    </i>
    <i>
      <x v="445"/>
      <x v="336"/>
      <x v="119"/>
      <x v="7"/>
    </i>
    <i>
      <x v="447"/>
      <x v="337"/>
      <x v="150"/>
      <x v="25"/>
    </i>
    <i>
      <x v="383"/>
      <x v="143"/>
      <x v="118"/>
      <x v="7"/>
    </i>
    <i>
      <x v="347"/>
      <x v="79"/>
      <x v="187"/>
      <x v="10"/>
    </i>
    <i>
      <x v="86"/>
      <x v="49"/>
      <x v="18"/>
      <x v="6"/>
    </i>
    <i>
      <x v="61"/>
      <x v="100"/>
      <x v="40"/>
      <x v="4"/>
    </i>
    <i>
      <x v="431"/>
      <x v="324"/>
      <x v="33"/>
      <x v="2"/>
    </i>
    <i>
      <x v="33"/>
      <x v="12"/>
      <x v="118"/>
      <x v="7"/>
    </i>
    <i>
      <x v="336"/>
      <x v="249"/>
      <x v="97"/>
      <x v="1"/>
    </i>
    <i>
      <x v="177"/>
      <x v="353"/>
      <x v="157"/>
      <x v="10"/>
    </i>
    <i>
      <x v="357"/>
      <x v="57"/>
      <x v="201"/>
      <x v="4"/>
    </i>
    <i>
      <x v="24"/>
      <x v="97"/>
      <x v="144"/>
      <x v="25"/>
    </i>
    <i>
      <x v="25"/>
      <x v="354"/>
      <x v="269"/>
      <x/>
    </i>
    <i>
      <x v="132"/>
      <x v="120"/>
      <x v="42"/>
      <x v="9"/>
    </i>
    <i>
      <x v="23"/>
      <x v="13"/>
      <x v="28"/>
      <x v="25"/>
    </i>
    <i>
      <x v="262"/>
      <x v="100"/>
      <x v="113"/>
      <x v="7"/>
    </i>
    <i>
      <x v="392"/>
      <x v="289"/>
      <x v="232"/>
      <x v="11"/>
    </i>
    <i>
      <x v="89"/>
      <x v="26"/>
      <x v="96"/>
      <x v="10"/>
    </i>
    <i>
      <x v="9"/>
      <x v="57"/>
      <x v="164"/>
      <x v="11"/>
    </i>
    <i>
      <x v="340"/>
      <x v="253"/>
      <x v="180"/>
      <x v="3"/>
    </i>
    <i>
      <x v="210"/>
      <x v="70"/>
      <x v="19"/>
      <x v="2"/>
    </i>
    <i>
      <x v="295"/>
      <x v="200"/>
      <x v="35"/>
      <x v="9"/>
    </i>
    <i>
      <x v="259"/>
      <x v="194"/>
      <x v="45"/>
      <x v="9"/>
    </i>
    <i>
      <x v="388"/>
      <x v="286"/>
      <x v="24"/>
      <x v="1"/>
    </i>
    <i>
      <x v="405"/>
      <x v="297"/>
      <x v="239"/>
      <x v="1"/>
    </i>
    <i>
      <x v="394"/>
      <x v="290"/>
      <x v="232"/>
      <x v="11"/>
    </i>
    <i>
      <x v="83"/>
      <x v="88"/>
      <x v="95"/>
      <x v="11"/>
    </i>
    <i>
      <x v="154"/>
      <x v="135"/>
      <x v="27"/>
      <x v="6"/>
    </i>
    <i>
      <x v="127"/>
      <x v="112"/>
      <x v="68"/>
      <x v="8"/>
    </i>
    <i>
      <x v="463"/>
      <x v="31"/>
      <x v="181"/>
      <x/>
    </i>
    <i>
      <x v="287"/>
      <x v="213"/>
      <x v="65"/>
      <x v="8"/>
    </i>
    <i>
      <x v="258"/>
      <x v="312"/>
      <x v="39"/>
      <x v="9"/>
    </i>
    <i>
      <x v="196"/>
      <x v="155"/>
      <x v="155"/>
      <x v="5"/>
    </i>
    <i>
      <x v="140"/>
      <x v="103"/>
      <x v="17"/>
      <x v="2"/>
    </i>
    <i>
      <x v="443"/>
      <x v="334"/>
      <x v="262"/>
      <x v="7"/>
    </i>
    <i>
      <x v="186"/>
      <x v="152"/>
      <x v="120"/>
      <x v="1"/>
    </i>
    <i>
      <x v="304"/>
      <x v="3"/>
      <x v="58"/>
      <x v="25"/>
    </i>
    <i>
      <x v="187"/>
      <x v="215"/>
      <x v="100"/>
      <x v="3"/>
    </i>
    <i>
      <x v="456"/>
      <x v="345"/>
      <x v="266"/>
      <x v="11"/>
    </i>
    <i>
      <x v="382"/>
      <x v="282"/>
      <x v="223"/>
      <x v="4"/>
    </i>
    <i>
      <x v="7"/>
      <x v="94"/>
      <x v="141"/>
      <x v="4"/>
    </i>
    <i>
      <x v="212"/>
      <x v="57"/>
      <x v="15"/>
      <x v="2"/>
    </i>
    <i>
      <x v="334"/>
      <x v="248"/>
      <x v="176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824">
      <pivotArea field="3" type="button" dataOnly="0" labelOnly="1" outline="0" axis="axisRow" fieldPosition="0"/>
    </format>
    <format dxfId="1823">
      <pivotArea field="4" type="button" dataOnly="0" labelOnly="1" outline="0" axis="axisRow" fieldPosition="1"/>
    </format>
    <format dxfId="1822">
      <pivotArea field="5" type="button" dataOnly="0" labelOnly="1" outline="0" axis="axisRow" fieldPosition="2"/>
    </format>
    <format dxfId="1821">
      <pivotArea field="6" type="button" dataOnly="0" labelOnly="1" outline="0" axis="axisPage" fieldPosition="1"/>
    </format>
    <format dxfId="1820">
      <pivotArea field="7" type="button" dataOnly="0" labelOnly="1" outline="0" axis="axisRow" fieldPosition="3"/>
    </format>
    <format dxfId="18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18">
      <pivotArea field="3" type="button" dataOnly="0" labelOnly="1" outline="0" axis="axisRow" fieldPosition="0"/>
    </format>
    <format dxfId="1817">
      <pivotArea field="4" type="button" dataOnly="0" labelOnly="1" outline="0" axis="axisRow" fieldPosition="1"/>
    </format>
    <format dxfId="1816">
      <pivotArea field="5" type="button" dataOnly="0" labelOnly="1" outline="0" axis="axisRow" fieldPosition="2"/>
    </format>
    <format dxfId="1815">
      <pivotArea field="6" type="button" dataOnly="0" labelOnly="1" outline="0" axis="axisPage" fieldPosition="1"/>
    </format>
    <format dxfId="1814">
      <pivotArea field="7" type="button" dataOnly="0" labelOnly="1" outline="0" axis="axisRow" fieldPosition="3"/>
    </format>
    <format dxfId="181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12">
      <pivotArea field="3" type="button" dataOnly="0" labelOnly="1" outline="0" axis="axisRow" fieldPosition="0"/>
    </format>
    <format dxfId="1811">
      <pivotArea field="4" type="button" dataOnly="0" labelOnly="1" outline="0" axis="axisRow" fieldPosition="1"/>
    </format>
    <format dxfId="1810">
      <pivotArea field="5" type="button" dataOnly="0" labelOnly="1" outline="0" axis="axisRow" fieldPosition="2"/>
    </format>
    <format dxfId="1809">
      <pivotArea field="6" type="button" dataOnly="0" labelOnly="1" outline="0" axis="axisPage" fieldPosition="1"/>
    </format>
    <format dxfId="1808">
      <pivotArea field="7" type="button" dataOnly="0" labelOnly="1" outline="0" axis="axisRow" fieldPosition="3"/>
    </format>
    <format dxfId="18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6">
      <pivotArea field="3" type="button" dataOnly="0" labelOnly="1" outline="0" axis="axisRow" fieldPosition="0"/>
    </format>
    <format dxfId="1805">
      <pivotArea field="4" type="button" dataOnly="0" labelOnly="1" outline="0" axis="axisRow" fieldPosition="1"/>
    </format>
    <format dxfId="1804">
      <pivotArea field="5" type="button" dataOnly="0" labelOnly="1" outline="0" axis="axisRow" fieldPosition="2"/>
    </format>
    <format dxfId="1803">
      <pivotArea field="6" type="button" dataOnly="0" labelOnly="1" outline="0" axis="axisPage" fieldPosition="1"/>
    </format>
    <format dxfId="1802">
      <pivotArea field="7" type="button" dataOnly="0" labelOnly="1" outline="0" axis="axisRow" fieldPosition="3"/>
    </format>
    <format dxfId="18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0">
      <pivotArea field="3" type="button" dataOnly="0" labelOnly="1" outline="0" axis="axisRow" fieldPosition="0"/>
    </format>
    <format dxfId="1799">
      <pivotArea field="4" type="button" dataOnly="0" labelOnly="1" outline="0" axis="axisRow" fieldPosition="1"/>
    </format>
    <format dxfId="1798">
      <pivotArea field="5" type="button" dataOnly="0" labelOnly="1" outline="0" axis="axisRow" fieldPosition="2"/>
    </format>
    <format dxfId="1797">
      <pivotArea field="6" type="button" dataOnly="0" labelOnly="1" outline="0" axis="axisPage" fieldPosition="1"/>
    </format>
    <format dxfId="1796">
      <pivotArea field="7" type="button" dataOnly="0" labelOnly="1" outline="0" axis="axisRow" fieldPosition="3"/>
    </format>
    <format dxfId="17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94">
      <pivotArea field="6" type="button" dataOnly="0" labelOnly="1" outline="0" axis="axisPage" fieldPosition="1"/>
    </format>
    <format dxfId="17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9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90">
      <pivotArea type="all" dataOnly="0" outline="0" fieldPosition="0"/>
    </format>
    <format dxfId="1789">
      <pivotArea field="3" type="button" dataOnly="0" labelOnly="1" outline="0" axis="axisRow" fieldPosition="0"/>
    </format>
    <format dxfId="1788">
      <pivotArea field="4" type="button" dataOnly="0" labelOnly="1" outline="0" axis="axisRow" fieldPosition="1"/>
    </format>
    <format dxfId="1787">
      <pivotArea field="5" type="button" dataOnly="0" labelOnly="1" outline="0" axis="axisRow" fieldPosition="2"/>
    </format>
    <format dxfId="1786">
      <pivotArea field="7" type="button" dataOnly="0" labelOnly="1" outline="0" axis="axisRow" fieldPosition="3"/>
    </format>
    <format dxfId="178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84">
      <pivotArea field="3" type="button" dataOnly="0" labelOnly="1" outline="0" axis="axisRow" fieldPosition="0"/>
    </format>
    <format dxfId="1783">
      <pivotArea field="4" type="button" dataOnly="0" labelOnly="1" outline="0" axis="axisRow" fieldPosition="1"/>
    </format>
    <format dxfId="1782">
      <pivotArea field="5" type="button" dataOnly="0" labelOnly="1" outline="0" axis="axisRow" fieldPosition="2"/>
    </format>
    <format dxfId="1781">
      <pivotArea field="7" type="button" dataOnly="0" labelOnly="1" outline="0" axis="axisRow" fieldPosition="3"/>
    </format>
    <format dxfId="17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79">
      <pivotArea type="all" dataOnly="0" outline="0" fieldPosition="0"/>
    </format>
    <format dxfId="1778">
      <pivotArea outline="0" collapsedLevelsAreSubtotals="1" fieldPosition="0"/>
    </format>
    <format dxfId="1777">
      <pivotArea field="3" type="button" dataOnly="0" labelOnly="1" outline="0" axis="axisRow" fieldPosition="0"/>
    </format>
    <format dxfId="1776">
      <pivotArea field="4" type="button" dataOnly="0" labelOnly="1" outline="0" axis="axisRow" fieldPosition="1"/>
    </format>
    <format dxfId="1775">
      <pivotArea field="5" type="button" dataOnly="0" labelOnly="1" outline="0" axis="axisRow" fieldPosition="2"/>
    </format>
    <format dxfId="1774">
      <pivotArea field="7" type="button" dataOnly="0" labelOnly="1" outline="0" axis="axisRow" fieldPosition="3"/>
    </format>
    <format dxfId="177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177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177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177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176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176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176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176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76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76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76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176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176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176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75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75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175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175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75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175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75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75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75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75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74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74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74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74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74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74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74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74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74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174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73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173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173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73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73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173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73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73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73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173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172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172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172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72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72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72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72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172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72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72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171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71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71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71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71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71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171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71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71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71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170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70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170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70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170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170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70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170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170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170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69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169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69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169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169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169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69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69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69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69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68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68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168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68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168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168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68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68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168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68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67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167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167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67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67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167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167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167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167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167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166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166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166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166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166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166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66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166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166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166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165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165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165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165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165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165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165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165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165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165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164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164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164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164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164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164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164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164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164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164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163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163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163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163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163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163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163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163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163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163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162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162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162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162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162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162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162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162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162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162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161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161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161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161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161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161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161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161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161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161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160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160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160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160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160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160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60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160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160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160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159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159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159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159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159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159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159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159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159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159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158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158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158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158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158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158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158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158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158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158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157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157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157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157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157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157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157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157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157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157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156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156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156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156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156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156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156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156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156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156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155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155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155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155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155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155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155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155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155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155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154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154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154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154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154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154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154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154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154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154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153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153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153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153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153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153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153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153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153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153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152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52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152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152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152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152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152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152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152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152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151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151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151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151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151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151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151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151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151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151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150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150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150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150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150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150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150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150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150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150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149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149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149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149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49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149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149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149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149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149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148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148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148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148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148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148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148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148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148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148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147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147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147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147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147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147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147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147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147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147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146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146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146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146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146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146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146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146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146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146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145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145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145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145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145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145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145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145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145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145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144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144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144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144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144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144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144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144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144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144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143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143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143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143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143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143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143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143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143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143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42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142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142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142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142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142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142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142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142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142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141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141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141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141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141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141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141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141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141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141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140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140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140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140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140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140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140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140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140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140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139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139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139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139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139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139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139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139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139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139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138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138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138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138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138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138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138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138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138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138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137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137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137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137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137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137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137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137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137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137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136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136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136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136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136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136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136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136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136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136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135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135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135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135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135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135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135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135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135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135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134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134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134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134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134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134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134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134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134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134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133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133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133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33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133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133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133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133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133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133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132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132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132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132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132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132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132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132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132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132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131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131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131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131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131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131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131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131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131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131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130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130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130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130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130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130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130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130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130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130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129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129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129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129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129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129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129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129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129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129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128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128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128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128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128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128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128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128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128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128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127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127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127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127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127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127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127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127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127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127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126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126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126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126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126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126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126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126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126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126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125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125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125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25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125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25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25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25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25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125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124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124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124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24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24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24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24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24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124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124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23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23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123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23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123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23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123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123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23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123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122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122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122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122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122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22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122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22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122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22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21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121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121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21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21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121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121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121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121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21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120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20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20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20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120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20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120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120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120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20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19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119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19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119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119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119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119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119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19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119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118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118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118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18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118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118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18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118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18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118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117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117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117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117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117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17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17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17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117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117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116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16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16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116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16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16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116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116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16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16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115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115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15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115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15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115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15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15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15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15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114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114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14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14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114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14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114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114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114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114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113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113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113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13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13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113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13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113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113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13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12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12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12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112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112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112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12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112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112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12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111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111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111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11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111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111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111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111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11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11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10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10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10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110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10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10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110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10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110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110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109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109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109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109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109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109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09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09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09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09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08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08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08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08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08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08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08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08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08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08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07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07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07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07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07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07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07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07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07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07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06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06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06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06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06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06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06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06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06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06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05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05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05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05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05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05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05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05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05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05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04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04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04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04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04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04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04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04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04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04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0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3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03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036">
      <pivotArea outline="0" fieldPosition="0">
        <references count="1">
          <reference field="4294967294" count="1" selected="0">
            <x v="3"/>
          </reference>
        </references>
      </pivotArea>
    </format>
    <format dxfId="103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8DF5AA-36E2-49E5-AF0A-1409195B6045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91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h="1" x="3"/>
        <item h="1" x="4"/>
        <item m="1" x="19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n="Corne"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h="1" x="13"/>
        <item h="1" x="9"/>
        <item h="1" x="0"/>
        <item h="1" x="8"/>
        <item h="1" x="6"/>
        <item x="10"/>
        <item x="3"/>
        <item x="5"/>
        <item h="1" x="7"/>
        <item h="1" x="11"/>
        <item x="4"/>
        <item h="1" x="14"/>
        <item h="1" x="12"/>
        <item m="1" x="15"/>
        <item m="1" x="16"/>
        <item x="2"/>
        <item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6">
    <i>
      <x v="11"/>
      <x v="57"/>
      <x v="97"/>
      <x v="3"/>
    </i>
    <i>
      <x v="441"/>
      <x v="332"/>
      <x v="260"/>
      <x v="8"/>
    </i>
    <i>
      <x v="327"/>
      <x v="3"/>
      <x v="170"/>
      <x v="4"/>
    </i>
    <i>
      <x v="45"/>
      <x v="105"/>
      <x v="82"/>
      <x v="10"/>
    </i>
    <i>
      <x v="33"/>
      <x v="12"/>
      <x v="118"/>
      <x v="7"/>
    </i>
    <i>
      <x v="250"/>
      <x v="190"/>
      <x v="98"/>
      <x v="3"/>
    </i>
    <i>
      <x v="388"/>
      <x v="286"/>
      <x v="24"/>
      <x v="1"/>
    </i>
    <i>
      <x v="80"/>
      <x v="73"/>
      <x v="48"/>
      <x v="25"/>
    </i>
    <i>
      <x v="101"/>
      <x v="83"/>
      <x v="118"/>
      <x v="7"/>
    </i>
    <i>
      <x v="23"/>
      <x v="13"/>
      <x v="28"/>
      <x v="25"/>
    </i>
    <i>
      <x v="433"/>
      <x v="4"/>
      <x v="210"/>
      <x v="3"/>
    </i>
    <i>
      <x v="392"/>
      <x v="289"/>
      <x v="232"/>
      <x v="11"/>
    </i>
    <i>
      <x v="83"/>
      <x v="88"/>
      <x v="95"/>
      <x v="11"/>
    </i>
    <i>
      <x v="107"/>
      <x v="96"/>
      <x v="101"/>
      <x v="3"/>
    </i>
    <i>
      <x v="49"/>
      <x v="56"/>
      <x v="212"/>
      <x v="6"/>
    </i>
    <i>
      <x v="100"/>
      <x v="95"/>
      <x v="101"/>
      <x v="3"/>
    </i>
    <i>
      <x v="137"/>
      <x v="32"/>
      <x v="90"/>
      <x v="10"/>
    </i>
    <i>
      <x v="169"/>
      <x v="142"/>
      <x v="60"/>
      <x v="8"/>
    </i>
    <i>
      <x v="224"/>
      <x v="356"/>
      <x v="60"/>
      <x v="8"/>
    </i>
    <i>
      <x v="116"/>
      <x v="71"/>
      <x v="17"/>
      <x v="2"/>
    </i>
    <i>
      <x v="24"/>
      <x v="97"/>
      <x v="144"/>
      <x v="25"/>
    </i>
    <i>
      <x v="336"/>
      <x v="249"/>
      <x v="97"/>
      <x v="1"/>
    </i>
    <i>
      <x v="382"/>
      <x v="282"/>
      <x v="223"/>
      <x v="4"/>
    </i>
    <i>
      <x v="194"/>
      <x v="271"/>
      <x v="50"/>
      <x v="5"/>
    </i>
    <i>
      <x v="8"/>
      <x v="107"/>
      <x v="137"/>
      <x v="11"/>
    </i>
    <i>
      <x v="78"/>
      <x v="38"/>
      <x v="67"/>
      <x v="8"/>
    </i>
    <i>
      <x v="287"/>
      <x v="213"/>
      <x v="65"/>
      <x v="8"/>
    </i>
    <i>
      <x v="381"/>
      <x v="281"/>
      <x v="252"/>
      <x v="2"/>
    </i>
    <i>
      <x v="166"/>
      <x v="49"/>
      <x v="40"/>
      <x v="9"/>
    </i>
    <i>
      <x v="129"/>
      <x v="216"/>
      <x v="77"/>
      <x v="10"/>
    </i>
    <i>
      <x v="177"/>
      <x v="353"/>
      <x v="157"/>
      <x v="10"/>
    </i>
    <i>
      <x v="304"/>
      <x v="3"/>
      <x v="58"/>
      <x v="25"/>
    </i>
    <i>
      <x v="206"/>
      <x v="163"/>
      <x v="48"/>
      <x v="11"/>
    </i>
    <i>
      <x v="4"/>
      <x v="8"/>
      <x v="22"/>
      <x v="6"/>
    </i>
    <i>
      <x v="22"/>
      <x v="67"/>
      <x v="18"/>
      <x v="6"/>
    </i>
    <i>
      <x v="127"/>
      <x v="112"/>
      <x v="68"/>
      <x v="8"/>
    </i>
    <i>
      <x v="187"/>
      <x v="215"/>
      <x v="100"/>
      <x v="3"/>
    </i>
    <i>
      <x v="443"/>
      <x v="334"/>
      <x v="262"/>
      <x v="7"/>
    </i>
    <i>
      <x v="218"/>
      <x v="171"/>
      <x v="2"/>
      <x v="25"/>
    </i>
    <i>
      <x v="153"/>
      <x v="134"/>
      <x v="4"/>
      <x v="3"/>
    </i>
    <i>
      <x v="198"/>
      <x v="157"/>
      <x v="200"/>
      <x v="5"/>
    </i>
    <i>
      <x v="212"/>
      <x v="57"/>
      <x v="15"/>
      <x v="2"/>
    </i>
    <i>
      <x v="50"/>
      <x v="50"/>
      <x v="23"/>
      <x v="6"/>
    </i>
    <i>
      <x v="241"/>
      <x v="182"/>
      <x v="46"/>
      <x v="9"/>
    </i>
    <i>
      <x v="81"/>
      <x v="47"/>
      <x v="60"/>
      <x v="8"/>
    </i>
    <i>
      <x v="196"/>
      <x v="155"/>
      <x v="155"/>
      <x v="5"/>
    </i>
    <i>
      <x v="357"/>
      <x v="57"/>
      <x v="201"/>
      <x v="4"/>
    </i>
    <i>
      <x v="31"/>
      <x v="82"/>
      <x v="164"/>
      <x v="11"/>
    </i>
    <i>
      <x v="317"/>
      <x v="57"/>
      <x v="140"/>
      <x v="4"/>
    </i>
    <i>
      <x v="259"/>
      <x v="194"/>
      <x v="45"/>
      <x v="9"/>
    </i>
    <i>
      <x v="89"/>
      <x v="26"/>
      <x v="96"/>
      <x v="10"/>
    </i>
    <i>
      <x v="111"/>
      <x v="92"/>
      <x v="95"/>
      <x v="7"/>
    </i>
    <i>
      <x v="363"/>
      <x v="79"/>
      <x v="11"/>
      <x v="6"/>
    </i>
    <i>
      <x v="210"/>
      <x v="70"/>
      <x v="19"/>
      <x v="2"/>
    </i>
    <i>
      <x v="160"/>
      <x v="299"/>
      <x v="50"/>
      <x v="25"/>
    </i>
    <i>
      <x v="25"/>
      <x v="354"/>
      <x v="269"/>
      <x/>
    </i>
    <i>
      <x v="86"/>
      <x v="49"/>
      <x v="18"/>
      <x v="6"/>
    </i>
    <i>
      <x v="186"/>
      <x v="152"/>
      <x v="120"/>
      <x v="1"/>
    </i>
    <i>
      <x v="133"/>
      <x v="106"/>
      <x v="42"/>
      <x v="9"/>
    </i>
    <i>
      <x v="270"/>
      <x v="157"/>
      <x v="120"/>
      <x v="1"/>
    </i>
    <i>
      <x v="61"/>
      <x v="100"/>
      <x v="40"/>
      <x v="4"/>
    </i>
    <i>
      <x v="113"/>
      <x v="76"/>
      <x v="83"/>
      <x v="10"/>
    </i>
    <i>
      <x v="233"/>
      <x v="178"/>
      <x v="43"/>
      <x v="9"/>
    </i>
    <i>
      <x v="262"/>
      <x v="100"/>
      <x v="113"/>
      <x v="7"/>
    </i>
    <i>
      <x v="207"/>
      <x v="3"/>
      <x v="75"/>
      <x v="10"/>
    </i>
    <i>
      <x v="47"/>
      <x v="17"/>
      <x v="56"/>
      <x v="5"/>
    </i>
    <i>
      <x v="326"/>
      <x v="244"/>
      <x v="169"/>
      <x v="4"/>
    </i>
    <i>
      <x v="9"/>
      <x v="57"/>
      <x v="164"/>
      <x v="11"/>
    </i>
    <i>
      <x v="53"/>
      <x v="86"/>
      <x v="49"/>
      <x v="25"/>
    </i>
    <i>
      <x v="189"/>
      <x v="153"/>
      <x v="1"/>
      <x/>
    </i>
    <i>
      <x v="34"/>
      <x v="75"/>
      <x v="70"/>
      <x v="7"/>
    </i>
    <i>
      <x v="337"/>
      <x v="250"/>
      <x v="179"/>
      <x v="5"/>
    </i>
    <i>
      <x v="195"/>
      <x v="17"/>
      <x v="103"/>
      <x v="5"/>
    </i>
    <i>
      <x v="7"/>
      <x v="94"/>
      <x v="141"/>
      <x v="4"/>
    </i>
    <i>
      <x v="405"/>
      <x v="297"/>
      <x v="239"/>
      <x v="1"/>
    </i>
    <i>
      <x v="117"/>
      <x v="77"/>
      <x v="6"/>
      <x v="7"/>
    </i>
    <i>
      <x v="175"/>
      <x v="355"/>
      <x v="183"/>
      <x v="2"/>
    </i>
    <i>
      <x v="102"/>
      <x v="70"/>
      <x v="124"/>
      <x v="1"/>
    </i>
    <i>
      <x v="394"/>
      <x v="290"/>
      <x v="232"/>
      <x v="11"/>
    </i>
    <i>
      <x v="140"/>
      <x v="103"/>
      <x v="17"/>
      <x v="2"/>
    </i>
    <i>
      <x v="43"/>
      <x v="98"/>
      <x v="20"/>
      <x v="2"/>
    </i>
    <i>
      <x v="154"/>
      <x v="135"/>
      <x v="27"/>
      <x v="6"/>
    </i>
    <i>
      <x v="256"/>
      <x v="192"/>
      <x v="44"/>
      <x v="9"/>
    </i>
    <i>
      <x v="463"/>
      <x v="31"/>
      <x v="181"/>
      <x/>
    </i>
    <i>
      <x v="245"/>
      <x v="186"/>
      <x v="50"/>
      <x v="5"/>
    </i>
    <i>
      <x v="77"/>
      <x v="22"/>
      <x v="35"/>
      <x v="9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034">
      <pivotArea field="3" type="button" dataOnly="0" labelOnly="1" outline="0" axis="axisRow" fieldPosition="0"/>
    </format>
    <format dxfId="1033">
      <pivotArea field="4" type="button" dataOnly="0" labelOnly="1" outline="0" axis="axisRow" fieldPosition="1"/>
    </format>
    <format dxfId="1032">
      <pivotArea field="5" type="button" dataOnly="0" labelOnly="1" outline="0" axis="axisRow" fieldPosition="2"/>
    </format>
    <format dxfId="1031">
      <pivotArea field="6" type="button" dataOnly="0" labelOnly="1" outline="0" axis="axisPage" fieldPosition="1"/>
    </format>
    <format dxfId="1030">
      <pivotArea field="7" type="button" dataOnly="0" labelOnly="1" outline="0" axis="axisRow" fieldPosition="3"/>
    </format>
    <format dxfId="10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28">
      <pivotArea field="3" type="button" dataOnly="0" labelOnly="1" outline="0" axis="axisRow" fieldPosition="0"/>
    </format>
    <format dxfId="1027">
      <pivotArea field="4" type="button" dataOnly="0" labelOnly="1" outline="0" axis="axisRow" fieldPosition="1"/>
    </format>
    <format dxfId="1026">
      <pivotArea field="5" type="button" dataOnly="0" labelOnly="1" outline="0" axis="axisRow" fieldPosition="2"/>
    </format>
    <format dxfId="1025">
      <pivotArea field="6" type="button" dataOnly="0" labelOnly="1" outline="0" axis="axisPage" fieldPosition="1"/>
    </format>
    <format dxfId="1024">
      <pivotArea field="7" type="button" dataOnly="0" labelOnly="1" outline="0" axis="axisRow" fieldPosition="3"/>
    </format>
    <format dxfId="10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22">
      <pivotArea field="3" type="button" dataOnly="0" labelOnly="1" outline="0" axis="axisRow" fieldPosition="0"/>
    </format>
    <format dxfId="1021">
      <pivotArea field="4" type="button" dataOnly="0" labelOnly="1" outline="0" axis="axisRow" fieldPosition="1"/>
    </format>
    <format dxfId="1020">
      <pivotArea field="5" type="button" dataOnly="0" labelOnly="1" outline="0" axis="axisRow" fieldPosition="2"/>
    </format>
    <format dxfId="1019">
      <pivotArea field="6" type="button" dataOnly="0" labelOnly="1" outline="0" axis="axisPage" fieldPosition="1"/>
    </format>
    <format dxfId="1018">
      <pivotArea field="7" type="button" dataOnly="0" labelOnly="1" outline="0" axis="axisRow" fieldPosition="3"/>
    </format>
    <format dxfId="10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6">
      <pivotArea field="3" type="button" dataOnly="0" labelOnly="1" outline="0" axis="axisRow" fieldPosition="0"/>
    </format>
    <format dxfId="1015">
      <pivotArea field="4" type="button" dataOnly="0" labelOnly="1" outline="0" axis="axisRow" fieldPosition="1"/>
    </format>
    <format dxfId="1014">
      <pivotArea field="5" type="button" dataOnly="0" labelOnly="1" outline="0" axis="axisRow" fieldPosition="2"/>
    </format>
    <format dxfId="1013">
      <pivotArea field="6" type="button" dataOnly="0" labelOnly="1" outline="0" axis="axisPage" fieldPosition="1"/>
    </format>
    <format dxfId="1012">
      <pivotArea field="7" type="button" dataOnly="0" labelOnly="1" outline="0" axis="axisRow" fieldPosition="3"/>
    </format>
    <format dxfId="10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0">
      <pivotArea field="3" type="button" dataOnly="0" labelOnly="1" outline="0" axis="axisRow" fieldPosition="0"/>
    </format>
    <format dxfId="1009">
      <pivotArea field="4" type="button" dataOnly="0" labelOnly="1" outline="0" axis="axisRow" fieldPosition="1"/>
    </format>
    <format dxfId="1008">
      <pivotArea field="5" type="button" dataOnly="0" labelOnly="1" outline="0" axis="axisRow" fieldPosition="2"/>
    </format>
    <format dxfId="1007">
      <pivotArea field="6" type="button" dataOnly="0" labelOnly="1" outline="0" axis="axisPage" fieldPosition="1"/>
    </format>
    <format dxfId="1006">
      <pivotArea field="7" type="button" dataOnly="0" labelOnly="1" outline="0" axis="axisRow" fieldPosition="3"/>
    </format>
    <format dxfId="100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4">
      <pivotArea field="6" type="button" dataOnly="0" labelOnly="1" outline="0" axis="axisPage" fieldPosition="1"/>
    </format>
    <format dxfId="10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0">
      <pivotArea type="all" dataOnly="0" outline="0" fieldPosition="0"/>
    </format>
    <format dxfId="999">
      <pivotArea field="3" type="button" dataOnly="0" labelOnly="1" outline="0" axis="axisRow" fieldPosition="0"/>
    </format>
    <format dxfId="998">
      <pivotArea field="4" type="button" dataOnly="0" labelOnly="1" outline="0" axis="axisRow" fieldPosition="1"/>
    </format>
    <format dxfId="997">
      <pivotArea field="5" type="button" dataOnly="0" labelOnly="1" outline="0" axis="axisRow" fieldPosition="2"/>
    </format>
    <format dxfId="996">
      <pivotArea field="7" type="button" dataOnly="0" labelOnly="1" outline="0" axis="axisRow" fieldPosition="3"/>
    </format>
    <format dxfId="9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4">
      <pivotArea field="3" type="button" dataOnly="0" labelOnly="1" outline="0" axis="axisRow" fieldPosition="0"/>
    </format>
    <format dxfId="993">
      <pivotArea field="4" type="button" dataOnly="0" labelOnly="1" outline="0" axis="axisRow" fieldPosition="1"/>
    </format>
    <format dxfId="992">
      <pivotArea field="5" type="button" dataOnly="0" labelOnly="1" outline="0" axis="axisRow" fieldPosition="2"/>
    </format>
    <format dxfId="991">
      <pivotArea field="7" type="button" dataOnly="0" labelOnly="1" outline="0" axis="axisRow" fieldPosition="3"/>
    </format>
    <format dxfId="9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9">
      <pivotArea type="all" dataOnly="0" outline="0" fieldPosition="0"/>
    </format>
    <format dxfId="988">
      <pivotArea outline="0" collapsedLevelsAreSubtotals="1" fieldPosition="0"/>
    </format>
    <format dxfId="987">
      <pivotArea field="3" type="button" dataOnly="0" labelOnly="1" outline="0" axis="axisRow" fieldPosition="0"/>
    </format>
    <format dxfId="986">
      <pivotArea field="4" type="button" dataOnly="0" labelOnly="1" outline="0" axis="axisRow" fieldPosition="1"/>
    </format>
    <format dxfId="985">
      <pivotArea field="5" type="button" dataOnly="0" labelOnly="1" outline="0" axis="axisRow" fieldPosition="2"/>
    </format>
    <format dxfId="984">
      <pivotArea field="7" type="button" dataOnly="0" labelOnly="1" outline="0" axis="axisRow" fieldPosition="3"/>
    </format>
    <format dxfId="98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98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98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98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97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97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88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88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88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88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88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88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87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87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87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87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87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87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87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87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87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86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86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86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86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86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86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86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86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86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86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85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85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85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85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85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85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85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85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85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85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84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84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84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84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84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84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84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84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84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84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83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83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83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83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83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83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83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83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83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83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82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82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82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82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82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82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82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82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82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82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81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81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81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81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81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81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81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81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81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81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80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80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80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80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80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80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80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80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80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80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79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79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79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79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79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79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79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79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79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79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78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78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78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78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78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78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78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78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78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78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77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77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77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77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77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77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77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77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77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77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76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76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76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76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76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76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76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76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76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76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75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75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75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75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75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75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75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75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75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75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74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74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74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74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74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74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74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74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74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74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73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73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73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73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73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73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73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73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73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73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72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72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72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72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72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72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72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60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59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59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59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59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59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59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59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59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59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59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58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58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58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58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58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58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58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58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58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58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57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57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57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57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57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57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57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57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57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57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56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56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56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56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56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56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56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56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56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56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55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55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55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55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55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55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55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55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5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55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54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54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54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54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54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54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54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54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54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54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53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53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53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53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53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53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53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53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53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53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52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52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52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52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52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52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52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52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52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52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51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51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51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51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51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51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51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51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51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51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50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50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50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50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50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50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50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50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50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50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49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49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49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49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49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49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49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49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49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49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48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48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48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48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48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48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48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48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48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48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47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47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47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47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47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47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47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47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47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36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6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6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36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36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35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35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5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5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35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5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35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35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35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35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34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4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34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4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4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34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4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4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34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4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33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3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3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33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33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33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3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33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33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3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32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32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32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2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32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32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32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32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2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2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31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1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1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31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1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1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1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1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31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31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0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30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30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30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0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30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30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0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30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0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29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29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29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29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9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29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29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9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29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29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28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28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28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28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8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28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28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28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28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8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27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27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27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27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7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27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7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27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27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7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6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26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26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6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6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26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26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26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6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6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25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25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25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25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25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25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25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25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25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25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24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246">
      <pivotArea outline="0" fieldPosition="0">
        <references count="1">
          <reference field="4294967294" count="1" selected="0">
            <x v="3"/>
          </reference>
        </references>
      </pivotArea>
    </format>
    <format dxfId="24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91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n="Corne"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h="1" x="13"/>
        <item h="1" x="9"/>
        <item h="1" x="0"/>
        <item h="1" x="8"/>
        <item h="1" x="6"/>
        <item x="10"/>
        <item x="3"/>
        <item x="5"/>
        <item h="1" x="7"/>
        <item h="1" x="11"/>
        <item x="4"/>
        <item h="1" x="14"/>
        <item h="1" x="12"/>
        <item h="1" m="1" x="15"/>
        <item m="1" x="16"/>
        <item x="2"/>
        <item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6">
    <i>
      <x v="78"/>
      <x v="38"/>
      <x v="67"/>
      <x v="8"/>
    </i>
    <i>
      <x v="441"/>
      <x v="332"/>
      <x v="260"/>
      <x v="8"/>
    </i>
    <i>
      <x v="433"/>
      <x v="4"/>
      <x v="210"/>
      <x v="3"/>
    </i>
    <i>
      <x v="116"/>
      <x v="71"/>
      <x v="17"/>
      <x v="2"/>
    </i>
    <i>
      <x v="47"/>
      <x v="17"/>
      <x v="56"/>
      <x v="5"/>
    </i>
    <i>
      <x v="206"/>
      <x v="163"/>
      <x v="48"/>
      <x v="11"/>
    </i>
    <i>
      <x v="11"/>
      <x v="57"/>
      <x v="97"/>
      <x v="3"/>
    </i>
    <i>
      <x v="250"/>
      <x v="190"/>
      <x v="98"/>
      <x v="3"/>
    </i>
    <i>
      <x v="218"/>
      <x v="171"/>
      <x v="2"/>
      <x v="25"/>
    </i>
    <i>
      <x v="327"/>
      <x v="3"/>
      <x v="170"/>
      <x v="4"/>
    </i>
    <i>
      <x v="129"/>
      <x v="216"/>
      <x v="77"/>
      <x v="10"/>
    </i>
    <i>
      <x v="317"/>
      <x v="57"/>
      <x v="140"/>
      <x v="4"/>
    </i>
    <i>
      <x v="101"/>
      <x v="83"/>
      <x v="118"/>
      <x v="7"/>
    </i>
    <i>
      <x v="100"/>
      <x v="95"/>
      <x v="101"/>
      <x v="3"/>
    </i>
    <i>
      <x v="81"/>
      <x v="47"/>
      <x v="60"/>
      <x v="8"/>
    </i>
    <i>
      <x v="49"/>
      <x v="56"/>
      <x v="212"/>
      <x v="6"/>
    </i>
    <i>
      <x v="80"/>
      <x v="73"/>
      <x v="48"/>
      <x v="25"/>
    </i>
    <i>
      <x v="33"/>
      <x v="12"/>
      <x v="118"/>
      <x v="7"/>
    </i>
    <i>
      <x v="9"/>
      <x v="57"/>
      <x v="164"/>
      <x v="11"/>
    </i>
    <i>
      <x v="22"/>
      <x v="67"/>
      <x v="18"/>
      <x v="6"/>
    </i>
    <i>
      <x v="45"/>
      <x v="105"/>
      <x v="82"/>
      <x v="10"/>
    </i>
    <i>
      <x v="388"/>
      <x v="286"/>
      <x v="24"/>
      <x v="1"/>
    </i>
    <i>
      <x v="23"/>
      <x v="13"/>
      <x v="28"/>
      <x v="25"/>
    </i>
    <i>
      <x v="107"/>
      <x v="96"/>
      <x v="101"/>
      <x v="3"/>
    </i>
    <i>
      <x v="169"/>
      <x v="142"/>
      <x v="60"/>
      <x v="8"/>
    </i>
    <i>
      <x v="336"/>
      <x v="249"/>
      <x v="97"/>
      <x v="1"/>
    </i>
    <i>
      <x v="127"/>
      <x v="112"/>
      <x v="68"/>
      <x v="8"/>
    </i>
    <i>
      <x v="50"/>
      <x v="50"/>
      <x v="23"/>
      <x v="6"/>
    </i>
    <i>
      <x v="4"/>
      <x v="8"/>
      <x v="22"/>
      <x v="6"/>
    </i>
    <i>
      <x v="177"/>
      <x v="353"/>
      <x v="157"/>
      <x v="10"/>
    </i>
    <i>
      <x v="31"/>
      <x v="82"/>
      <x v="164"/>
      <x v="11"/>
    </i>
    <i>
      <x v="256"/>
      <x v="192"/>
      <x v="44"/>
      <x v="9"/>
    </i>
    <i>
      <x v="111"/>
      <x v="92"/>
      <x v="95"/>
      <x v="7"/>
    </i>
    <i>
      <x v="224"/>
      <x v="356"/>
      <x v="60"/>
      <x v="8"/>
    </i>
    <i>
      <x v="8"/>
      <x v="107"/>
      <x v="137"/>
      <x v="11"/>
    </i>
    <i>
      <x v="392"/>
      <x v="289"/>
      <x v="232"/>
      <x v="11"/>
    </i>
    <i>
      <x v="382"/>
      <x v="282"/>
      <x v="223"/>
      <x v="4"/>
    </i>
    <i>
      <x v="83"/>
      <x v="88"/>
      <x v="95"/>
      <x v="11"/>
    </i>
    <i>
      <x v="363"/>
      <x v="79"/>
      <x v="11"/>
      <x v="6"/>
    </i>
    <i>
      <x v="137"/>
      <x v="32"/>
      <x v="90"/>
      <x v="10"/>
    </i>
    <i>
      <x v="175"/>
      <x v="355"/>
      <x v="183"/>
      <x v="2"/>
    </i>
    <i>
      <x v="43"/>
      <x v="98"/>
      <x v="20"/>
      <x v="2"/>
    </i>
    <i>
      <x v="287"/>
      <x v="213"/>
      <x v="65"/>
      <x v="8"/>
    </i>
    <i>
      <x v="207"/>
      <x v="3"/>
      <x v="75"/>
      <x v="10"/>
    </i>
    <i>
      <x v="304"/>
      <x v="3"/>
      <x v="58"/>
      <x v="25"/>
    </i>
    <i>
      <x v="89"/>
      <x v="26"/>
      <x v="96"/>
      <x v="10"/>
    </i>
    <i>
      <x v="194"/>
      <x v="271"/>
      <x v="50"/>
      <x v="5"/>
    </i>
    <i>
      <x v="160"/>
      <x v="299"/>
      <x v="50"/>
      <x v="25"/>
    </i>
    <i>
      <x v="241"/>
      <x v="182"/>
      <x v="46"/>
      <x v="9"/>
    </i>
    <i>
      <x v="166"/>
      <x v="49"/>
      <x v="40"/>
      <x v="9"/>
    </i>
    <i>
      <x v="53"/>
      <x v="86"/>
      <x v="49"/>
      <x v="25"/>
    </i>
    <i>
      <x v="133"/>
      <x v="106"/>
      <x v="42"/>
      <x v="9"/>
    </i>
    <i>
      <x v="86"/>
      <x v="49"/>
      <x v="18"/>
      <x v="6"/>
    </i>
    <i>
      <x v="381"/>
      <x v="281"/>
      <x v="252"/>
      <x v="2"/>
    </i>
    <i>
      <x v="117"/>
      <x v="77"/>
      <x v="6"/>
      <x v="7"/>
    </i>
    <i>
      <x v="198"/>
      <x v="157"/>
      <x v="200"/>
      <x v="5"/>
    </i>
    <i>
      <x v="113"/>
      <x v="76"/>
      <x v="83"/>
      <x v="10"/>
    </i>
    <i>
      <x v="24"/>
      <x v="97"/>
      <x v="144"/>
      <x v="25"/>
    </i>
    <i>
      <x v="140"/>
      <x v="103"/>
      <x v="17"/>
      <x v="2"/>
    </i>
    <i>
      <x v="195"/>
      <x v="17"/>
      <x v="103"/>
      <x v="5"/>
    </i>
    <i>
      <x v="77"/>
      <x v="22"/>
      <x v="35"/>
      <x v="9"/>
    </i>
    <i>
      <x v="270"/>
      <x v="157"/>
      <x v="120"/>
      <x v="1"/>
    </i>
    <i>
      <x v="443"/>
      <x v="334"/>
      <x v="262"/>
      <x v="7"/>
    </i>
    <i>
      <x v="153"/>
      <x v="134"/>
      <x v="4"/>
      <x v="3"/>
    </i>
    <i>
      <x v="187"/>
      <x v="215"/>
      <x v="100"/>
      <x v="3"/>
    </i>
    <i>
      <x v="326"/>
      <x v="244"/>
      <x v="169"/>
      <x v="4"/>
    </i>
    <i>
      <x v="337"/>
      <x v="250"/>
      <x v="179"/>
      <x v="5"/>
    </i>
    <i>
      <x v="245"/>
      <x v="186"/>
      <x v="50"/>
      <x v="5"/>
    </i>
    <i>
      <x v="262"/>
      <x v="100"/>
      <x v="113"/>
      <x v="7"/>
    </i>
    <i>
      <x v="212"/>
      <x v="57"/>
      <x v="15"/>
      <x v="2"/>
    </i>
    <i>
      <x v="463"/>
      <x v="31"/>
      <x v="181"/>
      <x/>
    </i>
    <i>
      <x v="189"/>
      <x v="153"/>
      <x v="1"/>
      <x/>
    </i>
    <i>
      <x v="210"/>
      <x v="70"/>
      <x v="19"/>
      <x v="2"/>
    </i>
    <i>
      <x v="259"/>
      <x v="194"/>
      <x v="45"/>
      <x v="9"/>
    </i>
    <i>
      <x v="102"/>
      <x v="70"/>
      <x v="124"/>
      <x v="1"/>
    </i>
    <i>
      <x v="196"/>
      <x v="155"/>
      <x v="155"/>
      <x v="5"/>
    </i>
    <i>
      <x v="61"/>
      <x v="100"/>
      <x v="40"/>
      <x v="4"/>
    </i>
    <i>
      <x v="357"/>
      <x v="57"/>
      <x v="201"/>
      <x v="4"/>
    </i>
    <i>
      <x v="7"/>
      <x v="94"/>
      <x v="141"/>
      <x v="4"/>
    </i>
    <i>
      <x v="154"/>
      <x v="135"/>
      <x v="27"/>
      <x v="6"/>
    </i>
    <i>
      <x v="233"/>
      <x v="178"/>
      <x v="43"/>
      <x v="9"/>
    </i>
    <i>
      <x v="186"/>
      <x v="152"/>
      <x v="120"/>
      <x v="1"/>
    </i>
    <i>
      <x v="25"/>
      <x v="354"/>
      <x v="269"/>
      <x/>
    </i>
    <i>
      <x v="405"/>
      <x v="297"/>
      <x v="239"/>
      <x v="1"/>
    </i>
    <i>
      <x v="34"/>
      <x v="75"/>
      <x v="70"/>
      <x v="7"/>
    </i>
    <i>
      <x v="394"/>
      <x v="290"/>
      <x v="232"/>
      <x v="1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244">
      <pivotArea field="3" type="button" dataOnly="0" labelOnly="1" outline="0" axis="axisRow" fieldPosition="0"/>
    </format>
    <format dxfId="243">
      <pivotArea field="4" type="button" dataOnly="0" labelOnly="1" outline="0" axis="axisRow" fieldPosition="1"/>
    </format>
    <format dxfId="242">
      <pivotArea field="5" type="button" dataOnly="0" labelOnly="1" outline="0" axis="axisRow" fieldPosition="2"/>
    </format>
    <format dxfId="241">
      <pivotArea field="6" type="button" dataOnly="0" labelOnly="1" outline="0" axis="axisPage" fieldPosition="1"/>
    </format>
    <format dxfId="240">
      <pivotArea field="7" type="button" dataOnly="0" labelOnly="1" outline="0" axis="axisRow" fieldPosition="3"/>
    </format>
    <format dxfId="2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8">
      <pivotArea field="3" type="button" dataOnly="0" labelOnly="1" outline="0" axis="axisRow" fieldPosition="0"/>
    </format>
    <format dxfId="237">
      <pivotArea field="4" type="button" dataOnly="0" labelOnly="1" outline="0" axis="axisRow" fieldPosition="1"/>
    </format>
    <format dxfId="236">
      <pivotArea field="5" type="button" dataOnly="0" labelOnly="1" outline="0" axis="axisRow" fieldPosition="2"/>
    </format>
    <format dxfId="235">
      <pivotArea field="6" type="button" dataOnly="0" labelOnly="1" outline="0" axis="axisPage" fieldPosition="1"/>
    </format>
    <format dxfId="234">
      <pivotArea field="7" type="button" dataOnly="0" labelOnly="1" outline="0" axis="axisRow" fieldPosition="3"/>
    </format>
    <format dxfId="2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6" type="button" dataOnly="0" labelOnly="1" outline="0" axis="axisPage" fieldPosition="1"/>
    </format>
    <format dxfId="2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0">
      <pivotArea type="all" dataOnly="0" outline="0" fieldPosition="0"/>
    </format>
    <format dxfId="209">
      <pivotArea field="3" type="button" dataOnly="0" labelOnly="1" outline="0" axis="axisRow" fieldPosition="0"/>
    </format>
    <format dxfId="208">
      <pivotArea field="4" type="button" dataOnly="0" labelOnly="1" outline="0" axis="axisRow" fieldPosition="1"/>
    </format>
    <format dxfId="207">
      <pivotArea field="5" type="button" dataOnly="0" labelOnly="1" outline="0" axis="axisRow" fieldPosition="2"/>
    </format>
    <format dxfId="206">
      <pivotArea field="7" type="button" dataOnly="0" labelOnly="1" outline="0" axis="axisRow" fieldPosition="3"/>
    </format>
    <format dxfId="20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04">
      <pivotArea type="all" dataOnly="0" outline="0" fieldPosition="0"/>
    </format>
    <format dxfId="203">
      <pivotArea field="3" type="button" dataOnly="0" labelOnly="1" outline="0" axis="axisRow" fieldPosition="0"/>
    </format>
    <format dxfId="202">
      <pivotArea field="4" type="button" dataOnly="0" labelOnly="1" outline="0" axis="axisRow" fieldPosition="1"/>
    </format>
    <format dxfId="201">
      <pivotArea field="5" type="button" dataOnly="0" labelOnly="1" outline="0" axis="axisRow" fieldPosition="2"/>
    </format>
    <format dxfId="200">
      <pivotArea field="7" type="button" dataOnly="0" labelOnly="1" outline="0" axis="axisRow" fieldPosition="3"/>
    </format>
    <format dxfId="19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6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h="1" x="13"/>
        <item h="1" x="9"/>
        <item h="1" x="0"/>
        <item h="1" x="8"/>
        <item h="1" x="6"/>
        <item h="1" x="10"/>
        <item h="1" x="3"/>
        <item h="1" x="5"/>
        <item h="1" x="7"/>
        <item x="11"/>
        <item h="1" x="4"/>
        <item h="1" x="14"/>
        <item h="1" x="12"/>
        <item h="1" m="1" x="15"/>
        <item m="1" x="16"/>
        <item x="2"/>
        <item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1">
    <i>
      <x v="101"/>
      <x v="83"/>
      <x v="118"/>
      <x v="7"/>
    </i>
    <i>
      <x v="277"/>
      <x v="207"/>
      <x v="76"/>
      <x v="10"/>
    </i>
    <i>
      <x v="157"/>
      <x v="137"/>
      <x v="81"/>
      <x v="10"/>
    </i>
    <i>
      <x v="107"/>
      <x v="96"/>
      <x v="101"/>
      <x v="3"/>
    </i>
    <i>
      <x v="420"/>
      <x v="103"/>
      <x v="247"/>
      <x v="4"/>
    </i>
    <i>
      <x v="307"/>
      <x v="228"/>
      <x v="91"/>
      <x v="11"/>
    </i>
    <i>
      <x v="86"/>
      <x v="49"/>
      <x v="18"/>
      <x v="6"/>
    </i>
    <i>
      <x v="347"/>
      <x v="79"/>
      <x v="187"/>
      <x v="10"/>
    </i>
    <i>
      <x v="153"/>
      <x v="134"/>
      <x v="4"/>
      <x v="3"/>
    </i>
    <i>
      <x v="215"/>
      <x v="169"/>
      <x v="38"/>
      <x v="4"/>
    </i>
    <i>
      <x v="186"/>
      <x v="152"/>
      <x v="12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4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m="1" x="8"/>
        <item m="1" x="9"/>
        <item m="1" x="10"/>
        <item m="1" x="11"/>
        <item m="1" x="20"/>
        <item m="1" x="13"/>
        <item m="1" x="14"/>
        <item m="1" x="15"/>
        <item m="1" x="16"/>
        <item m="1" x="17"/>
        <item m="1" x="18"/>
        <item h="1" x="0"/>
        <item h="1" x="1"/>
        <item h="1" x="2"/>
        <item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h="1" x="13"/>
        <item h="1" x="9"/>
        <item h="1" x="0"/>
        <item h="1" x="8"/>
        <item h="1" x="6"/>
        <item h="1" x="10"/>
        <item h="1" x="3"/>
        <item h="1" x="5"/>
        <item x="7"/>
        <item h="1" x="11"/>
        <item h="1" x="4"/>
        <item h="1" x="14"/>
        <item x="12"/>
        <item m="1" x="15"/>
        <item m="1" x="16"/>
        <item h="1" x="2"/>
        <item h="1"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9">
    <i>
      <x v="244"/>
      <x v="185"/>
      <x v="60"/>
      <x v="8"/>
    </i>
    <i>
      <x v="370"/>
      <x v="316"/>
      <x v="214"/>
      <x v="10"/>
    </i>
    <i>
      <x v="184"/>
      <x v="149"/>
      <x v="156"/>
      <x v="25"/>
    </i>
    <i>
      <x v="204"/>
      <x v="161"/>
      <x v="48"/>
      <x v="11"/>
    </i>
    <i>
      <x v="267"/>
      <x v="200"/>
      <x v="128"/>
      <x v="1"/>
    </i>
    <i>
      <x v="251"/>
      <x v="191"/>
      <x v="101"/>
      <x v="3"/>
    </i>
    <i>
      <x v="425"/>
      <x v="318"/>
      <x v="9"/>
      <x/>
    </i>
    <i>
      <x v="464"/>
      <x v="184"/>
      <x v="164"/>
      <x v="11"/>
    </i>
    <i>
      <x v="172"/>
      <x v="240"/>
      <x v="42"/>
      <x v="9"/>
    </i>
    <i>
      <x v="379"/>
      <x v="189"/>
      <x v="28"/>
      <x v="25"/>
    </i>
    <i>
      <x v="295"/>
      <x v="200"/>
      <x v="35"/>
      <x v="9"/>
    </i>
    <i>
      <x v="174"/>
      <x v="145"/>
      <x v="70"/>
      <x v="7"/>
    </i>
    <i>
      <x v="253"/>
      <x v="241"/>
      <x v="35"/>
      <x v="9"/>
    </i>
    <i>
      <x v="442"/>
      <x v="333"/>
      <x v="261"/>
      <x v="8"/>
    </i>
    <i>
      <x v="448"/>
      <x v="338"/>
      <x v="28"/>
      <x v="25"/>
    </i>
    <i>
      <x v="383"/>
      <x v="143"/>
      <x v="118"/>
      <x v="7"/>
    </i>
    <i>
      <x v="447"/>
      <x v="337"/>
      <x v="150"/>
      <x v="25"/>
    </i>
    <i>
      <x v="465"/>
      <x v="131"/>
      <x v="41"/>
      <x v="9"/>
    </i>
    <i>
      <x v="334"/>
      <x v="248"/>
      <x v="176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2" firstHeaderRow="0" firstDataRow="1" firstDataCol="4" rowPageCount="2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6">
        <item x="123"/>
        <item m="1" x="239"/>
        <item m="1" x="234"/>
        <item m="1" x="232"/>
        <item x="74"/>
        <item x="52"/>
        <item m="1" x="179"/>
        <item x="169"/>
        <item x="146"/>
        <item x="124"/>
        <item m="1" x="392"/>
        <item x="40"/>
        <item m="1" x="228"/>
        <item m="1" x="182"/>
        <item m="1" x="256"/>
        <item m="1" x="288"/>
        <item x="30"/>
        <item m="1" x="300"/>
        <item m="1" x="334"/>
        <item x="39"/>
        <item m="1" x="368"/>
        <item m="1" x="351"/>
        <item x="79"/>
        <item x="94"/>
        <item x="92"/>
        <item x="131"/>
        <item m="1" x="191"/>
        <item m="1" x="264"/>
        <item m="1" x="350"/>
        <item m="1" x="238"/>
        <item m="1" x="279"/>
        <item x="128"/>
        <item m="1" x="348"/>
        <item x="83"/>
        <item x="82"/>
        <item m="1" x="219"/>
        <item x="148"/>
        <item m="1" x="210"/>
        <item m="1" x="284"/>
        <item m="1" x="213"/>
        <item m="1" x="258"/>
        <item m="1" x="306"/>
        <item m="1" x="274"/>
        <item x="29"/>
        <item m="1" x="344"/>
        <item x="165"/>
        <item x="89"/>
        <item x="136"/>
        <item x="28"/>
        <item x="76"/>
        <item x="75"/>
        <item m="1" x="333"/>
        <item m="1" x="259"/>
        <item x="90"/>
        <item m="1" x="281"/>
        <item m="1" x="374"/>
        <item m="1" x="318"/>
        <item m="1" x="186"/>
        <item m="1" x="243"/>
        <item x="71"/>
        <item m="1" x="311"/>
        <item x="151"/>
        <item x="48"/>
        <item m="1" x="224"/>
        <item x="19"/>
        <item m="1" x="349"/>
        <item m="1" x="229"/>
        <item x="72"/>
        <item m="1" x="263"/>
        <item m="1" x="276"/>
        <item m="1" x="331"/>
        <item m="1" x="313"/>
        <item m="1" x="181"/>
        <item m="1" x="277"/>
        <item m="1" x="328"/>
        <item m="1" x="286"/>
        <item m="1" x="174"/>
        <item x="105"/>
        <item x="57"/>
        <item m="1" x="310"/>
        <item x="96"/>
        <item x="58"/>
        <item m="1" x="189"/>
        <item x="122"/>
        <item m="1" x="377"/>
        <item x="91"/>
        <item x="78"/>
        <item m="1" x="206"/>
        <item m="1" x="275"/>
        <item x="110"/>
        <item x="77"/>
        <item x="108"/>
        <item m="1" x="195"/>
        <item x="44"/>
        <item x="17"/>
        <item m="1" x="299"/>
        <item x="6"/>
        <item m="1" x="190"/>
        <item m="1" x="325"/>
        <item m="1" x="323"/>
        <item x="36"/>
        <item x="85"/>
        <item x="134"/>
        <item m="1" x="209"/>
        <item m="1" x="341"/>
        <item m="1" x="268"/>
        <item m="1" x="302"/>
        <item x="41"/>
        <item m="1" x="373"/>
        <item m="1" x="196"/>
        <item m="1" x="222"/>
        <item x="81"/>
        <item m="1" x="265"/>
        <item x="109"/>
        <item x="0"/>
        <item m="1" x="245"/>
        <item x="31"/>
        <item x="86"/>
        <item m="1" x="304"/>
        <item x="172"/>
        <item m="1" x="183"/>
        <item m="1" x="404"/>
        <item m="1" x="345"/>
        <item x="68"/>
        <item m="1" x="198"/>
        <item x="32"/>
        <item m="1" x="217"/>
        <item x="56"/>
        <item x="84"/>
        <item x="107"/>
        <item m="1" x="220"/>
        <item m="1" x="367"/>
        <item x="100"/>
        <item x="103"/>
        <item m="1" x="235"/>
        <item m="1" x="295"/>
        <item m="1" x="293"/>
        <item x="139"/>
        <item m="1" x="223"/>
        <item m="1" x="273"/>
        <item x="33"/>
        <item m="1" x="233"/>
        <item x="62"/>
        <item m="1" x="237"/>
        <item m="1" x="353"/>
        <item m="1" x="316"/>
        <item m="1" x="215"/>
        <item m="1" x="180"/>
        <item x="2"/>
        <item m="1" x="249"/>
        <item x="5"/>
        <item m="1" x="366"/>
        <item m="1" x="403"/>
        <item x="1"/>
        <item x="155"/>
        <item m="1" x="194"/>
        <item m="1" x="340"/>
        <item x="113"/>
        <item x="46"/>
        <item m="1" x="337"/>
        <item x="140"/>
        <item m="1" x="360"/>
        <item x="120"/>
        <item m="1" x="227"/>
        <item x="25"/>
        <item m="1" x="177"/>
        <item x="101"/>
        <item m="1" x="185"/>
        <item m="1" x="317"/>
        <item x="61"/>
        <item m="1" x="385"/>
        <item m="1" x="272"/>
        <item x="145"/>
        <item m="1" x="255"/>
        <item x="164"/>
        <item x="26"/>
        <item m="1" x="395"/>
        <item x="125"/>
        <item m="1" x="187"/>
        <item x="16"/>
        <item m="1" x="176"/>
        <item m="1" x="184"/>
        <item m="1" x="236"/>
        <item m="1" x="199"/>
        <item x="63"/>
        <item m="1" x="305"/>
        <item x="11"/>
        <item x="35"/>
        <item m="1" x="315"/>
        <item x="3"/>
        <item m="1" x="314"/>
        <item m="1" x="294"/>
        <item m="1" x="218"/>
        <item m="1" x="361"/>
        <item x="67"/>
        <item x="64"/>
        <item x="70"/>
        <item m="1" x="371"/>
        <item x="153"/>
        <item m="1" x="303"/>
        <item m="1" x="242"/>
        <item x="111"/>
        <item x="106"/>
        <item m="1" x="244"/>
        <item x="147"/>
        <item m="1" x="292"/>
        <item x="149"/>
        <item x="112"/>
        <item m="1" x="393"/>
        <item m="1" x="270"/>
        <item x="24"/>
        <item m="1" x="405"/>
        <item x="23"/>
        <item m="1" x="322"/>
        <item m="1" x="291"/>
        <item x="45"/>
        <item m="1" x="246"/>
        <item m="1" x="379"/>
        <item x="152"/>
        <item m="1" x="320"/>
        <item m="1" x="285"/>
        <item m="1" x="278"/>
        <item m="1" x="280"/>
        <item x="55"/>
        <item x="59"/>
        <item m="1" x="231"/>
        <item m="1" x="329"/>
        <item m="1" x="188"/>
        <item m="1" x="382"/>
        <item m="1" x="383"/>
        <item m="1" x="297"/>
        <item m="1" x="269"/>
        <item m="1" x="407"/>
        <item x="162"/>
        <item m="1" x="204"/>
        <item m="1" x="262"/>
        <item m="1" x="260"/>
        <item x="14"/>
        <item m="1" x="287"/>
        <item m="1" x="205"/>
        <item m="1" x="372"/>
        <item x="163"/>
        <item m="1" x="203"/>
        <item m="1" x="406"/>
        <item x="53"/>
        <item x="65"/>
        <item m="1" x="330"/>
        <item x="166"/>
        <item m="1" x="378"/>
        <item x="80"/>
        <item x="37"/>
        <item x="43"/>
        <item m="1" x="208"/>
        <item x="159"/>
        <item m="1" x="207"/>
        <item m="1" x="380"/>
        <item x="97"/>
        <item m="1" x="201"/>
        <item x="27"/>
        <item x="102"/>
        <item x="4"/>
        <item x="93"/>
        <item x="87"/>
        <item m="1" x="267"/>
        <item m="1" x="282"/>
        <item m="1" x="283"/>
        <item x="12"/>
        <item x="15"/>
        <item x="20"/>
        <item x="13"/>
        <item x="133"/>
        <item x="10"/>
        <item m="1" x="327"/>
        <item m="1" x="197"/>
        <item m="1" x="230"/>
        <item m="1" x="226"/>
        <item m="1" x="241"/>
        <item x="116"/>
        <item m="1" x="251"/>
        <item m="1" x="250"/>
        <item m="1" x="364"/>
        <item m="1" x="357"/>
        <item m="1" x="240"/>
        <item m="1" x="252"/>
        <item m="1" x="266"/>
        <item m="1" x="332"/>
        <item m="1" x="319"/>
        <item x="60"/>
        <item m="1" x="248"/>
        <item m="1" x="312"/>
        <item m="1" x="193"/>
        <item m="1" x="192"/>
        <item m="1" x="173"/>
        <item m="1" x="175"/>
        <item m="1" x="178"/>
        <item x="142"/>
        <item m="1" x="200"/>
        <item m="1" x="202"/>
        <item x="98"/>
        <item m="1" x="211"/>
        <item m="1" x="212"/>
        <item m="1" x="214"/>
        <item m="1" x="216"/>
        <item m="1" x="221"/>
        <item x="88"/>
        <item m="1" x="225"/>
        <item m="1" x="247"/>
        <item x="115"/>
        <item m="1" x="253"/>
        <item m="1" x="254"/>
        <item m="1" x="257"/>
        <item m="1" x="261"/>
        <item x="34"/>
        <item m="1" x="271"/>
        <item m="1" x="289"/>
        <item m="1" x="290"/>
        <item x="104"/>
        <item x="50"/>
        <item m="1" x="296"/>
        <item m="1" x="298"/>
        <item m="1" x="301"/>
        <item m="1" x="307"/>
        <item m="1" x="308"/>
        <item m="1" x="309"/>
        <item x="66"/>
        <item m="1" x="321"/>
        <item x="47"/>
        <item x="143"/>
        <item x="99"/>
        <item m="1" x="324"/>
        <item m="1" x="326"/>
        <item m="1" x="335"/>
        <item m="1" x="336"/>
        <item m="1" x="338"/>
        <item x="22"/>
        <item m="1" x="339"/>
        <item x="132"/>
        <item x="69"/>
        <item m="1" x="342"/>
        <item m="1" x="343"/>
        <item x="42"/>
        <item m="1" x="346"/>
        <item m="1" x="347"/>
        <item m="1" x="352"/>
        <item m="1" x="354"/>
        <item m="1" x="355"/>
        <item m="1" x="356"/>
        <item x="121"/>
        <item m="1" x="358"/>
        <item m="1" x="359"/>
        <item x="114"/>
        <item m="1" x="362"/>
        <item m="1" x="363"/>
        <item m="1" x="365"/>
        <item x="7"/>
        <item m="1" x="369"/>
        <item m="1" x="370"/>
        <item x="168"/>
        <item x="118"/>
        <item m="1" x="375"/>
        <item m="1" x="376"/>
        <item m="1" x="381"/>
        <item m="1" x="384"/>
        <item x="154"/>
        <item m="1" x="386"/>
        <item m="1" x="387"/>
        <item m="1" x="388"/>
        <item m="1" x="389"/>
        <item m="1" x="390"/>
        <item m="1" x="391"/>
        <item x="135"/>
        <item m="1" x="394"/>
        <item m="1" x="396"/>
        <item m="1" x="397"/>
        <item m="1" x="398"/>
        <item m="1" x="399"/>
        <item m="1" x="400"/>
        <item m="1" x="401"/>
        <item m="1" x="402"/>
        <item x="95"/>
        <item x="38"/>
        <item x="141"/>
        <item x="51"/>
        <item x="170"/>
        <item m="1" x="408"/>
        <item m="1" x="409"/>
        <item m="1" x="410"/>
        <item m="1" x="411"/>
        <item x="18"/>
        <item m="1" x="412"/>
        <item m="1" x="413"/>
        <item x="8"/>
        <item x="126"/>
        <item m="1" x="414"/>
        <item x="127"/>
        <item x="73"/>
        <item m="1" x="415"/>
        <item m="1" x="416"/>
        <item m="1" x="417"/>
        <item m="1" x="419"/>
        <item m="1" x="420"/>
        <item m="1" x="418"/>
        <item m="1" x="421"/>
        <item m="1" x="422"/>
        <item m="1" x="423"/>
        <item x="21"/>
        <item x="9"/>
        <item m="1" x="424"/>
        <item m="1" x="425"/>
        <item x="54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x="49"/>
        <item m="1" x="436"/>
        <item m="1" x="437"/>
        <item m="1" x="438"/>
        <item m="1" x="439"/>
        <item x="129"/>
        <item x="117"/>
        <item m="1" x="440"/>
        <item x="137"/>
        <item m="1" x="441"/>
        <item m="1" x="442"/>
        <item x="167"/>
        <item m="1" x="443"/>
        <item x="144"/>
        <item m="1" x="444"/>
        <item m="1" x="445"/>
        <item m="1" x="446"/>
        <item m="1" x="447"/>
        <item m="1" x="448"/>
        <item m="1" x="449"/>
        <item m="1" x="450"/>
        <item x="138"/>
        <item x="158"/>
        <item x="157"/>
        <item m="1" x="451"/>
        <item x="156"/>
        <item m="1" x="452"/>
        <item x="160"/>
        <item x="161"/>
        <item m="1" x="453"/>
        <item m="1" x="454"/>
        <item m="1" x="455"/>
        <item m="1" x="456"/>
        <item m="1" x="457"/>
        <item m="1" x="458"/>
        <item m="1" x="459"/>
        <item x="119"/>
        <item m="1" x="460"/>
        <item m="1" x="461"/>
        <item m="1" x="462"/>
        <item m="1" x="463"/>
        <item m="1" x="464"/>
        <item m="1" x="465"/>
        <item x="130"/>
        <item x="150"/>
        <item x="17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7">
        <item m="1" x="176"/>
        <item m="1" x="159"/>
        <item m="1" x="167"/>
        <item x="47"/>
        <item x="128"/>
        <item m="1" x="197"/>
        <item x="112"/>
        <item m="1" x="170"/>
        <item x="69"/>
        <item x="132"/>
        <item m="1" x="271"/>
        <item m="1" x="203"/>
        <item x="78"/>
        <item x="87"/>
        <item m="1" x="178"/>
        <item x="45"/>
        <item m="1" x="202"/>
        <item x="59"/>
        <item x="91"/>
        <item m="1" x="191"/>
        <item m="1" x="227"/>
        <item m="1" x="254"/>
        <item x="97"/>
        <item m="1" x="234"/>
        <item x="67"/>
        <item x="30"/>
        <item x="101"/>
        <item m="1" x="237"/>
        <item m="1" x="245"/>
        <item m="1" x="262"/>
        <item m="1" x="184"/>
        <item x="118"/>
        <item x="125"/>
        <item m="1" x="292"/>
        <item x="72"/>
        <item m="1" x="241"/>
        <item m="1" x="248"/>
        <item m="1" x="192"/>
        <item x="52"/>
        <item m="1" x="205"/>
        <item x="79"/>
        <item m="1" x="264"/>
        <item m="1" x="187"/>
        <item m="1" x="165"/>
        <item m="1" x="215"/>
        <item m="1" x="164"/>
        <item x="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160"/>
        <item m="1" x="270"/>
        <item m="1" x="346"/>
        <item m="1" x="281"/>
        <item m="1" x="228"/>
        <item x="63"/>
        <item m="1" x="216"/>
        <item m="1" x="259"/>
        <item m="1" x="350"/>
        <item x="74"/>
        <item m="1" x="200"/>
        <item x="66"/>
        <item x="24"/>
        <item x="31"/>
        <item m="1" x="223"/>
        <item x="89"/>
        <item m="1" x="233"/>
        <item x="77"/>
        <item x="100"/>
        <item x="81"/>
        <item x="28"/>
        <item x="75"/>
        <item m="1" x="155"/>
        <item m="1" x="198"/>
        <item x="116"/>
        <item x="80"/>
        <item m="1" x="252"/>
        <item m="1" x="230"/>
        <item x="84"/>
        <item m="1" x="171"/>
        <item x="111"/>
        <item x="17"/>
        <item m="1" x="217"/>
        <item m="1" x="182"/>
        <item x="76"/>
        <item m="1" x="282"/>
        <item x="149"/>
        <item x="36"/>
        <item x="39"/>
        <item x="85"/>
        <item x="29"/>
        <item m="1" x="235"/>
        <item x="82"/>
        <item m="1" x="219"/>
        <item x="83"/>
        <item x="33"/>
        <item m="1" x="258"/>
        <item x="146"/>
        <item x="95"/>
        <item x="130"/>
        <item m="1" x="161"/>
        <item m="1" x="300"/>
        <item m="1" x="173"/>
        <item m="1" x="186"/>
        <item x="51"/>
        <item m="1" x="162"/>
        <item m="1" x="231"/>
        <item x="42"/>
        <item m="1" x="189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axis="axisPage" compact="0" outline="0" multipleItemSelectionAllowed="1" showAll="0" defaultSubtotal="0">
      <items count="17">
        <item h="1" x="13"/>
        <item x="9"/>
        <item x="0"/>
        <item x="8"/>
        <item x="6"/>
        <item h="1" x="10"/>
        <item h="1" x="3"/>
        <item h="1" x="5"/>
        <item h="1" x="7"/>
        <item h="1" x="11"/>
        <item h="1" x="4"/>
        <item h="1" x="14"/>
        <item h="1" x="12"/>
        <item m="1" x="15"/>
        <item h="1" m="1" x="16"/>
        <item h="1" x="2"/>
        <item h="1" x="1"/>
      </items>
    </pivotField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7">
    <i>
      <x v="59"/>
      <x v="69"/>
      <x v="18"/>
      <x v="6"/>
    </i>
    <i>
      <x v="162"/>
      <x v="138"/>
      <x v="90"/>
      <x v="10"/>
    </i>
    <i>
      <x v="428"/>
      <x v="321"/>
      <x v="210"/>
      <x v="1"/>
    </i>
    <i>
      <x v="269"/>
      <x v="202"/>
      <x v="120"/>
      <x v="1"/>
    </i>
    <i>
      <x v="132"/>
      <x v="120"/>
      <x v="42"/>
      <x v="9"/>
    </i>
    <i>
      <x v="67"/>
      <x v="24"/>
      <x v="14"/>
      <x v="6"/>
    </i>
    <i>
      <x v="125"/>
      <x v="119"/>
      <x v="13"/>
      <x v="2"/>
    </i>
    <i>
      <x v="258"/>
      <x v="312"/>
      <x v="39"/>
      <x v="9"/>
    </i>
    <i>
      <x v="340"/>
      <x v="253"/>
      <x v="180"/>
      <x v="3"/>
    </i>
    <i>
      <x v="36"/>
      <x v="9"/>
      <x v="137"/>
      <x v="11"/>
    </i>
    <i>
      <x v="247"/>
      <x v="188"/>
      <x v="16"/>
      <x v="10"/>
    </i>
    <i>
      <x v="114"/>
      <x v="118"/>
      <x v="1"/>
      <x/>
    </i>
    <i>
      <x v="456"/>
      <x v="345"/>
      <x v="266"/>
      <x v="11"/>
    </i>
    <i>
      <x v="445"/>
      <x v="336"/>
      <x v="119"/>
      <x v="7"/>
    </i>
    <i>
      <x v="261"/>
      <x v="195"/>
      <x v="146"/>
      <x v="25"/>
    </i>
    <i>
      <x v="431"/>
      <x v="324"/>
      <x v="33"/>
      <x v="2"/>
    </i>
    <i>
      <x v="358"/>
      <x v="264"/>
      <x v="169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21" firstHeaderRow="1" firstDataRow="1" firstDataCol="4" rowPageCount="1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7">
        <item m="1" x="176"/>
        <item m="1" x="159"/>
        <item m="1" x="167"/>
        <item x="47"/>
        <item x="128"/>
        <item x="112"/>
        <item x="69"/>
        <item x="132"/>
        <item m="1" x="271"/>
        <item m="1" x="203"/>
        <item x="78"/>
        <item x="87"/>
        <item x="45"/>
        <item m="1" x="202"/>
        <item x="59"/>
        <item x="91"/>
        <item m="1" x="227"/>
        <item m="1" x="254"/>
        <item x="97"/>
        <item x="67"/>
        <item x="30"/>
        <item x="101"/>
        <item m="1" x="262"/>
        <item m="1" x="184"/>
        <item x="118"/>
        <item m="1" x="292"/>
        <item x="72"/>
        <item m="1" x="241"/>
        <item m="1" x="248"/>
        <item m="1" x="192"/>
        <item x="52"/>
        <item m="1" x="205"/>
        <item m="1" x="187"/>
        <item m="1" x="165"/>
        <item m="1" x="215"/>
        <item m="1" x="16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270"/>
        <item m="1" x="346"/>
        <item m="1" x="228"/>
        <item x="63"/>
        <item m="1" x="216"/>
        <item m="1" x="259"/>
        <item x="74"/>
        <item m="1" x="200"/>
        <item x="66"/>
        <item x="24"/>
        <item x="89"/>
        <item m="1" x="233"/>
        <item x="77"/>
        <item x="100"/>
        <item x="28"/>
        <item x="75"/>
        <item m="1" x="155"/>
        <item m="1" x="198"/>
        <item x="116"/>
        <item x="80"/>
        <item m="1" x="252"/>
        <item m="1" x="230"/>
        <item x="84"/>
        <item x="111"/>
        <item x="17"/>
        <item m="1" x="217"/>
        <item m="1" x="182"/>
        <item m="1" x="282"/>
        <item x="149"/>
        <item x="36"/>
        <item x="85"/>
        <item x="29"/>
        <item m="1" x="235"/>
        <item x="82"/>
        <item m="1" x="219"/>
        <item x="83"/>
        <item m="1" x="258"/>
        <item x="146"/>
        <item x="95"/>
        <item x="130"/>
        <item m="1" x="350"/>
        <item m="1" x="178"/>
        <item m="1" x="170"/>
        <item m="1" x="245"/>
        <item m="1" x="160"/>
        <item x="33"/>
        <item m="1" x="197"/>
        <item m="1" x="264"/>
        <item x="79"/>
        <item x="31"/>
        <item m="1" x="234"/>
        <item x="39"/>
        <item m="1" x="281"/>
        <item m="1" x="237"/>
        <item m="1" x="171"/>
        <item x="125"/>
        <item m="1" x="191"/>
        <item x="76"/>
        <item x="4"/>
        <item x="81"/>
        <item m="1" x="223"/>
        <item m="1" x="161"/>
        <item m="1" x="300"/>
        <item m="1" x="173"/>
        <item m="1" x="186"/>
        <item x="51"/>
        <item m="1" x="162"/>
        <item m="1" x="231"/>
        <item m="1" x="189"/>
        <item x="42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measureFilter="1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compact="0" outline="0" showAll="0" defaultSubtotal="0"/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compact="0" outline="0" showAll="0" defaultSubtotal="0"/>
    <pivotField axis="axisRow" compact="0" outline="0" showAll="0" sortType="ascending" defaultSubtotal="0">
      <items count="16">
        <item x="9"/>
        <item x="6"/>
        <item x="1"/>
        <item h="1" m="1" x="15"/>
        <item x="10"/>
        <item m="1" x="14"/>
        <item x="3"/>
        <item h="1" x="12"/>
        <item x="2"/>
        <item x="11"/>
        <item x="8"/>
        <item x="7"/>
        <item x="0"/>
        <item x="4"/>
        <item m="1" x="13"/>
        <item h="1"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4">
    <i>
      <x/>
      <x v="38"/>
      <x v="18"/>
      <x v="6"/>
    </i>
    <i r="1">
      <x v="62"/>
      <x v="187"/>
      <x v="10"/>
    </i>
    <i r="1">
      <x v="69"/>
      <x v="49"/>
      <x v="25"/>
    </i>
    <i r="1">
      <x v="299"/>
      <x v="50"/>
      <x v="25"/>
    </i>
    <i>
      <x v="1"/>
      <x v="112"/>
      <x v="68"/>
      <x v="8"/>
    </i>
    <i>
      <x v="2"/>
      <x v="19"/>
      <x v="14"/>
      <x v="6"/>
    </i>
    <i>
      <x v="4"/>
      <x v="356"/>
      <x v="60"/>
      <x v="8"/>
    </i>
    <i>
      <x v="6"/>
      <x v="30"/>
      <x v="67"/>
      <x v="8"/>
    </i>
    <i>
      <x v="8"/>
      <x v="30"/>
      <x v="67"/>
      <x v="8"/>
    </i>
    <i>
      <x v="9"/>
      <x v="46"/>
      <x v="97"/>
      <x v="3"/>
    </i>
    <i>
      <x v="10"/>
      <x v="216"/>
      <x v="77"/>
      <x v="10"/>
    </i>
    <i>
      <x v="11"/>
      <x v="106"/>
      <x v="6"/>
      <x v="7"/>
    </i>
    <i>
      <x v="12"/>
      <x v="142"/>
      <x v="60"/>
      <x v="8"/>
    </i>
    <i>
      <x v="13"/>
      <x v="185"/>
      <x v="60"/>
      <x v="8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2"/>
          </reference>
        </references>
      </pivotArea>
    </format>
    <format dxfId="5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2"/>
          </reference>
        </references>
      </pivotArea>
    </format>
    <format dxfId="52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2"/>
          </reference>
        </references>
      </pivotArea>
    </format>
    <format dxfId="44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0" firstHeaderRow="1" firstDataRow="1" firstDataCol="4" rowPageCount="1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x="3"/>
        <item x="4"/>
        <item m="1" x="19"/>
        <item x="5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7">
        <item m="1" x="176"/>
        <item m="1" x="159"/>
        <item m="1" x="167"/>
        <item x="47"/>
        <item x="128"/>
        <item x="112"/>
        <item x="69"/>
        <item x="132"/>
        <item m="1" x="271"/>
        <item m="1" x="203"/>
        <item x="78"/>
        <item x="87"/>
        <item x="45"/>
        <item m="1" x="202"/>
        <item x="59"/>
        <item x="91"/>
        <item m="1" x="227"/>
        <item m="1" x="254"/>
        <item x="97"/>
        <item x="67"/>
        <item x="30"/>
        <item x="101"/>
        <item m="1" x="262"/>
        <item m="1" x="184"/>
        <item x="118"/>
        <item m="1" x="292"/>
        <item x="72"/>
        <item m="1" x="241"/>
        <item m="1" x="248"/>
        <item m="1" x="192"/>
        <item x="52"/>
        <item m="1" x="205"/>
        <item m="1" x="187"/>
        <item m="1" x="165"/>
        <item m="1" x="215"/>
        <item m="1" x="164"/>
        <item x="53"/>
        <item m="1" x="188"/>
        <item x="73"/>
        <item x="70"/>
        <item x="6"/>
        <item m="1" x="268"/>
        <item m="1" x="246"/>
        <item m="1" x="166"/>
        <item m="1" x="220"/>
        <item x="71"/>
        <item x="23"/>
        <item m="1" x="270"/>
        <item m="1" x="346"/>
        <item m="1" x="228"/>
        <item x="63"/>
        <item m="1" x="216"/>
        <item m="1" x="259"/>
        <item x="74"/>
        <item m="1" x="200"/>
        <item x="66"/>
        <item x="24"/>
        <item x="89"/>
        <item m="1" x="233"/>
        <item x="77"/>
        <item x="100"/>
        <item x="28"/>
        <item x="75"/>
        <item m="1" x="155"/>
        <item m="1" x="198"/>
        <item x="116"/>
        <item x="80"/>
        <item m="1" x="252"/>
        <item m="1" x="230"/>
        <item x="84"/>
        <item x="111"/>
        <item x="17"/>
        <item m="1" x="217"/>
        <item m="1" x="182"/>
        <item m="1" x="282"/>
        <item x="149"/>
        <item x="36"/>
        <item x="85"/>
        <item x="29"/>
        <item m="1" x="235"/>
        <item x="82"/>
        <item m="1" x="219"/>
        <item x="83"/>
        <item m="1" x="258"/>
        <item x="146"/>
        <item x="95"/>
        <item x="130"/>
        <item m="1" x="350"/>
        <item m="1" x="178"/>
        <item m="1" x="170"/>
        <item m="1" x="245"/>
        <item m="1" x="160"/>
        <item x="33"/>
        <item m="1" x="197"/>
        <item m="1" x="264"/>
        <item x="79"/>
        <item x="31"/>
        <item m="1" x="234"/>
        <item x="39"/>
        <item m="1" x="281"/>
        <item m="1" x="237"/>
        <item m="1" x="171"/>
        <item x="125"/>
        <item m="1" x="191"/>
        <item x="76"/>
        <item x="4"/>
        <item x="81"/>
        <item m="1" x="223"/>
        <item m="1" x="161"/>
        <item m="1" x="300"/>
        <item m="1" x="173"/>
        <item m="1" x="186"/>
        <item x="51"/>
        <item m="1" x="162"/>
        <item m="1" x="231"/>
        <item m="1" x="189"/>
        <item x="42"/>
        <item m="1" x="279"/>
        <item x="0"/>
        <item x="32"/>
        <item x="93"/>
        <item m="1" x="201"/>
        <item m="1" x="226"/>
        <item m="1" x="199"/>
        <item m="1" x="267"/>
        <item x="57"/>
        <item m="1" x="251"/>
        <item x="2"/>
        <item m="1" x="209"/>
        <item m="1" x="250"/>
        <item x="5"/>
        <item x="151"/>
        <item x="152"/>
        <item m="1" x="347"/>
        <item x="1"/>
        <item x="136"/>
        <item m="1" x="263"/>
        <item x="103"/>
        <item x="110"/>
        <item x="25"/>
        <item m="1" x="287"/>
        <item m="1" x="163"/>
        <item x="56"/>
        <item x="150"/>
        <item m="1" x="213"/>
        <item x="145"/>
        <item m="1" x="345"/>
        <item x="16"/>
        <item m="1" x="156"/>
        <item x="58"/>
        <item x="153"/>
        <item m="1" x="195"/>
        <item x="11"/>
        <item x="3"/>
        <item m="1" x="183"/>
        <item x="65"/>
        <item m="1" x="280"/>
        <item x="121"/>
        <item x="102"/>
        <item x="98"/>
        <item m="1" x="206"/>
        <item x="131"/>
        <item m="1" x="240"/>
        <item x="133"/>
        <item m="1" x="293"/>
        <item m="1" x="224"/>
        <item m="1" x="355"/>
        <item m="1" x="253"/>
        <item m="1" x="239"/>
        <item x="43"/>
        <item m="1" x="284"/>
        <item x="135"/>
        <item m="1" x="229"/>
        <item x="50"/>
        <item m="1" x="348"/>
        <item m="1" x="255"/>
        <item m="1" x="285"/>
        <item m="1" x="286"/>
        <item x="143"/>
        <item m="1" x="218"/>
        <item x="14"/>
        <item m="1" x="236"/>
        <item x="144"/>
        <item m="1" x="301"/>
        <item x="134"/>
        <item x="48"/>
        <item x="60"/>
        <item m="1" x="256"/>
        <item x="147"/>
        <item x="88"/>
        <item x="37"/>
        <item x="41"/>
        <item x="90"/>
        <item m="1" x="349"/>
        <item x="94"/>
        <item x="86"/>
        <item m="1" x="222"/>
        <item m="1" x="232"/>
        <item m="1" x="208"/>
        <item x="12"/>
        <item x="15"/>
        <item x="20"/>
        <item x="13"/>
        <item x="10"/>
        <item m="1" x="172"/>
        <item m="1" x="196"/>
        <item m="1" x="194"/>
        <item x="106"/>
        <item m="1" x="275"/>
        <item m="1" x="204"/>
        <item m="1" x="211"/>
        <item m="1" x="221"/>
        <item m="1" x="257"/>
        <item x="55"/>
        <item m="1" x="168"/>
        <item x="35"/>
        <item x="99"/>
        <item m="1" x="249"/>
        <item m="1" x="351"/>
        <item m="1" x="157"/>
        <item m="1" x="174"/>
        <item m="1" x="344"/>
        <item m="1" x="297"/>
        <item m="1" x="181"/>
        <item m="1" x="185"/>
        <item m="1" x="190"/>
        <item m="1" x="193"/>
        <item m="1" x="207"/>
        <item x="105"/>
        <item m="1" x="212"/>
        <item m="1" x="214"/>
        <item x="34"/>
        <item m="1" x="225"/>
        <item m="1" x="238"/>
        <item x="96"/>
        <item m="1" x="356"/>
        <item m="1" x="243"/>
        <item m="1" x="244"/>
        <item m="1" x="247"/>
        <item x="61"/>
        <item x="129"/>
        <item x="140"/>
        <item m="1" x="354"/>
        <item x="19"/>
        <item x="44"/>
        <item x="92"/>
        <item m="1" x="260"/>
        <item m="1" x="261"/>
        <item x="22"/>
        <item x="120"/>
        <item x="64"/>
        <item m="1" x="265"/>
        <item m="1" x="266"/>
        <item x="40"/>
        <item m="1" x="269"/>
        <item m="1" x="272"/>
        <item m="1" x="273"/>
        <item m="1" x="274"/>
        <item m="1" x="276"/>
        <item x="104"/>
        <item m="1" x="277"/>
        <item m="1" x="278"/>
        <item x="7"/>
        <item m="1" x="353"/>
        <item x="108"/>
        <item m="1" x="283"/>
        <item m="1" x="169"/>
        <item m="1" x="289"/>
        <item m="1" x="288"/>
        <item m="1" x="154"/>
        <item m="1" x="158"/>
        <item x="62"/>
        <item m="1" x="290"/>
        <item m="1" x="291"/>
        <item m="1" x="352"/>
        <item m="1" x="294"/>
        <item m="1" x="295"/>
        <item m="1" x="296"/>
        <item m="1" x="298"/>
        <item m="1" x="299"/>
        <item x="38"/>
        <item x="127"/>
        <item x="46"/>
        <item m="1" x="302"/>
        <item m="1" x="303"/>
        <item m="1" x="304"/>
        <item x="18"/>
        <item m="1" x="305"/>
        <item x="8"/>
        <item x="114"/>
        <item x="115"/>
        <item x="68"/>
        <item m="1" x="306"/>
        <item m="1" x="307"/>
        <item m="1" x="309"/>
        <item m="1" x="308"/>
        <item m="1" x="310"/>
        <item x="21"/>
        <item x="9"/>
        <item x="126"/>
        <item m="1" x="311"/>
        <item x="49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177"/>
        <item x="27"/>
        <item m="1" x="179"/>
        <item m="1" x="210"/>
        <item m="1" x="242"/>
        <item x="122"/>
        <item m="1" x="321"/>
        <item x="117"/>
        <item x="107"/>
        <item m="1" x="322"/>
        <item x="123"/>
        <item m="1" x="323"/>
        <item m="1" x="324"/>
        <item x="148"/>
        <item m="1" x="325"/>
        <item m="1" x="326"/>
        <item m="1" x="327"/>
        <item m="1" x="328"/>
        <item m="1" x="329"/>
        <item m="1" x="330"/>
        <item m="1" x="331"/>
        <item x="124"/>
        <item x="139"/>
        <item x="138"/>
        <item m="1" x="332"/>
        <item x="137"/>
        <item x="141"/>
        <item x="142"/>
        <item m="1" x="333"/>
        <item m="1" x="334"/>
        <item m="1" x="335"/>
        <item m="1" x="336"/>
        <item m="1" x="337"/>
        <item m="1" x="338"/>
        <item x="109"/>
        <item m="1" x="339"/>
        <item m="1" x="340"/>
        <item m="1" x="341"/>
        <item m="1" x="342"/>
        <item m="1" x="343"/>
        <item m="1" x="175"/>
        <item m="1" x="180"/>
        <item x="113"/>
        <item x="119"/>
        <item x="26"/>
        <item x="54"/>
      </items>
    </pivotField>
    <pivotField axis="axisRow" compact="0" outline="0" showAll="0" measureFilter="1" defaultSubtotal="0">
      <items count="271">
        <item x="4"/>
        <item x="0"/>
        <item x="108"/>
        <item m="1" x="125"/>
        <item x="1"/>
        <item x="2"/>
        <item x="5"/>
        <item m="1" x="127"/>
        <item m="1" x="128"/>
        <item x="100"/>
        <item m="1" x="129"/>
        <item x="3"/>
        <item m="1" x="130"/>
        <item x="29"/>
        <item x="57"/>
        <item x="21"/>
        <item x="118"/>
        <item x="28"/>
        <item x="56"/>
        <item x="22"/>
        <item x="26"/>
        <item m="1" x="131"/>
        <item x="59"/>
        <item x="60"/>
        <item x="16"/>
        <item m="1" x="132"/>
        <item x="27"/>
        <item x="110"/>
        <item x="70"/>
        <item m="1" x="133"/>
        <item m="1" x="134"/>
        <item m="1" x="135"/>
        <item m="1" x="136"/>
        <item x="119"/>
        <item m="1" x="137"/>
        <item x="81"/>
        <item m="1" x="138"/>
        <item m="1" x="139"/>
        <item x="38"/>
        <item x="25"/>
        <item x="79"/>
        <item x="122"/>
        <item x="78"/>
        <item x="115"/>
        <item x="76"/>
        <item x="80"/>
        <item x="116"/>
        <item x="39"/>
        <item x="75"/>
        <item x="71"/>
        <item x="53"/>
        <item m="1" x="141"/>
        <item m="1" x="142"/>
        <item x="9"/>
        <item m="1" x="143"/>
        <item m="1" x="144"/>
        <item x="15"/>
        <item m="1" x="145"/>
        <item x="69"/>
        <item m="1" x="146"/>
        <item x="46"/>
        <item m="1" x="147"/>
        <item x="48"/>
        <item m="1" x="148"/>
        <item m="1" x="149"/>
        <item x="50"/>
        <item m="1" x="150"/>
        <item x="47"/>
        <item x="49"/>
        <item x="45"/>
        <item x="65"/>
        <item m="1" x="151"/>
        <item x="51"/>
        <item x="18"/>
        <item m="1" x="216"/>
        <item x="88"/>
        <item x="92"/>
        <item x="83"/>
        <item m="1" x="153"/>
        <item m="1" x="154"/>
        <item m="1" x="155"/>
        <item x="89"/>
        <item x="117"/>
        <item x="85"/>
        <item m="1" x="156"/>
        <item x="72"/>
        <item m="1" x="157"/>
        <item m="1" x="158"/>
        <item m="1" x="159"/>
        <item m="1" x="160"/>
        <item x="95"/>
        <item x="91"/>
        <item m="1" x="161"/>
        <item m="1" x="162"/>
        <item m="1" x="163"/>
        <item x="64"/>
        <item x="86"/>
        <item x="35"/>
        <item x="33"/>
        <item m="1" x="164"/>
        <item x="31"/>
        <item x="32"/>
        <item m="1" x="165"/>
        <item x="17"/>
        <item m="1" x="166"/>
        <item m="1" x="167"/>
        <item x="30"/>
        <item m="1" x="168"/>
        <item m="1" x="169"/>
        <item x="37"/>
        <item m="1" x="170"/>
        <item x="67"/>
        <item m="1" x="171"/>
        <item x="68"/>
        <item m="1" x="172"/>
        <item m="1" x="173"/>
        <item m="1" x="174"/>
        <item m="1" x="175"/>
        <item x="66"/>
        <item x="111"/>
        <item x="10"/>
        <item x="12"/>
        <item m="1" x="176"/>
        <item m="1" x="177"/>
        <item x="102"/>
        <item x="11"/>
        <item m="1" x="178"/>
        <item m="1" x="179"/>
        <item x="13"/>
        <item m="1" x="180"/>
        <item x="14"/>
        <item m="1" x="181"/>
        <item m="1" x="182"/>
        <item m="1" x="183"/>
        <item m="1" x="140"/>
        <item x="8"/>
        <item m="1" x="184"/>
        <item x="41"/>
        <item m="1" x="185"/>
        <item x="77"/>
        <item x="43"/>
        <item x="121"/>
        <item x="82"/>
        <item m="1" x="186"/>
        <item x="73"/>
        <item m="1" x="187"/>
        <item x="74"/>
        <item m="1" x="188"/>
        <item m="1" x="267"/>
        <item m="1" x="189"/>
        <item x="114"/>
        <item m="1" x="190"/>
        <item m="1" x="191"/>
        <item m="1" x="192"/>
        <item m="1" x="193"/>
        <item x="55"/>
        <item x="52"/>
        <item x="98"/>
        <item m="1" x="194"/>
        <item m="1" x="195"/>
        <item m="1" x="196"/>
        <item m="1" x="197"/>
        <item m="1" x="198"/>
        <item m="1" x="199"/>
        <item x="97"/>
        <item m="1" x="200"/>
        <item m="1" x="201"/>
        <item m="1" x="263"/>
        <item m="1" x="202"/>
        <item x="40"/>
        <item x="107"/>
        <item m="1" x="203"/>
        <item m="1" x="204"/>
        <item m="1" x="205"/>
        <item m="1" x="206"/>
        <item m="1" x="207"/>
        <item x="20"/>
        <item m="1" x="208"/>
        <item m="1" x="209"/>
        <item x="54"/>
        <item x="36"/>
        <item x="93"/>
        <item m="1" x="210"/>
        <item x="24"/>
        <item m="1" x="211"/>
        <item m="1" x="212"/>
        <item m="1" x="213"/>
        <item x="96"/>
        <item m="1" x="269"/>
        <item m="1" x="215"/>
        <item m="1" x="217"/>
        <item m="1" x="218"/>
        <item x="90"/>
        <item m="1" x="219"/>
        <item m="1" x="220"/>
        <item m="1" x="270"/>
        <item m="1" x="214"/>
        <item m="1" x="221"/>
        <item x="6"/>
        <item m="1" x="222"/>
        <item x="109"/>
        <item x="120"/>
        <item x="84"/>
        <item m="1" x="223"/>
        <item m="1" x="224"/>
        <item x="62"/>
        <item m="1" x="225"/>
        <item m="1" x="226"/>
        <item m="1" x="227"/>
        <item m="1" x="266"/>
        <item x="104"/>
        <item m="1" x="126"/>
        <item x="61"/>
        <item m="1" x="259"/>
        <item x="103"/>
        <item m="1" x="229"/>
        <item m="1" x="230"/>
        <item m="1" x="231"/>
        <item m="1" x="232"/>
        <item m="1" x="233"/>
        <item x="34"/>
        <item m="1" x="234"/>
        <item m="1" x="268"/>
        <item x="44"/>
        <item m="1" x="235"/>
        <item m="1" x="236"/>
        <item m="1" x="237"/>
        <item m="1" x="238"/>
        <item m="1" x="239"/>
        <item m="1" x="240"/>
        <item m="1" x="265"/>
        <item x="7"/>
        <item x="99"/>
        <item x="63"/>
        <item x="58"/>
        <item x="123"/>
        <item x="124"/>
        <item m="1" x="241"/>
        <item m="1" x="242"/>
        <item x="19"/>
        <item m="1" x="243"/>
        <item m="1" x="244"/>
        <item m="1" x="245"/>
        <item m="1" x="246"/>
        <item m="1" x="247"/>
        <item m="1" x="248"/>
        <item m="1" x="249"/>
        <item x="42"/>
        <item m="1" x="250"/>
        <item x="23"/>
        <item x="87"/>
        <item m="1" x="264"/>
        <item x="106"/>
        <item m="1" x="251"/>
        <item m="1" x="252"/>
        <item m="1" x="253"/>
        <item m="1" x="254"/>
        <item m="1" x="255"/>
        <item m="1" x="256"/>
        <item m="1" x="257"/>
        <item x="105"/>
        <item x="113"/>
        <item x="112"/>
        <item m="1" x="258"/>
        <item m="1" x="260"/>
        <item m="1" x="261"/>
        <item x="94"/>
        <item m="1" x="262"/>
        <item m="1" x="152"/>
        <item x="101"/>
        <item m="1" x="228"/>
      </items>
    </pivotField>
    <pivotField compact="0" outline="0" showAll="0" defaultSubtotal="0"/>
    <pivotField axis="axisRow" compact="0" outline="0" showAll="0" defaultSubtotal="0">
      <items count="28">
        <item x="0"/>
        <item x="3"/>
        <item x="5"/>
        <item x="1"/>
        <item x="8"/>
        <item x="11"/>
        <item x="12"/>
        <item x="14"/>
        <item x="9"/>
        <item x="7"/>
        <item x="2"/>
        <item x="15"/>
        <item m="1" x="25"/>
        <item m="1" x="26"/>
        <item m="1" x="21"/>
        <item x="4"/>
        <item x="16"/>
        <item x="17"/>
        <item m="1" x="23"/>
        <item m="1" x="24"/>
        <item m="1" x="22"/>
        <item m="1" x="19"/>
        <item x="13"/>
        <item x="6"/>
        <item m="1" x="18"/>
        <item x="10"/>
        <item m="1" x="20"/>
        <item m="1" x="27"/>
      </items>
    </pivotField>
    <pivotField axis="axisRow" compact="0" outline="0" showAll="0" sortType="ascending" defaultSubtotal="0">
      <items count="6">
        <item x="3"/>
        <item m="1" x="4"/>
        <item x="1"/>
        <item x="2"/>
        <item m="1"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2">
    <i>
      <x/>
      <x v="143"/>
      <x v="118"/>
      <x v="7"/>
    </i>
    <i>
      <x v="2"/>
      <x v="138"/>
      <x v="90"/>
      <x v="10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43">
      <pivotArea field="-2" type="button" dataOnly="0" labelOnly="1" outline="0" axis="axisValues" fieldPosition="0"/>
    </format>
    <format dxfId="42">
      <pivotArea type="topRight" dataOnly="0" labelOnly="1" outline="0" fieldPosition="0"/>
    </format>
    <format dxfId="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9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8">
      <pivotArea field="8" type="button" dataOnly="0" labelOnly="1" outline="0" axis="axisRow" fieldPosition="0"/>
    </format>
    <format dxfId="37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dataOnly="0" labelOnly="1" outline="0" fieldPosition="0">
        <references count="1">
          <reference field="8" count="0"/>
        </references>
      </pivotArea>
    </format>
    <format dxfId="31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9">
      <pivotArea outline="0" collapsedLevelsAreSubtotals="1" fieldPosition="0"/>
    </format>
    <format dxfId="28">
      <pivotArea dataOnly="0" labelOnly="1" outline="0" fieldPosition="0">
        <references count="1">
          <reference field="8" count="0"/>
        </references>
      </pivotArea>
    </format>
    <format dxfId="2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type="all" dataOnly="0" outline="0" fieldPosition="0"/>
    </format>
    <format dxfId="2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5:F22" firstHeaderRow="1" firstDataRow="2" firstDataCol="2" rowPageCount="1" colPageCount="1"/>
  <pivotFields count="13">
    <pivotField axis="axisPage" compact="0" outline="0" multipleItemSelectionAllowed="1" showAll="0" defaultSubtotal="0">
      <items count="21">
        <item h="1" x="6"/>
        <item h="1" x="7"/>
        <item h="1" m="1" x="8"/>
        <item h="1" m="1" x="9"/>
        <item h="1" m="1" x="10"/>
        <item h="1" m="1" x="11"/>
        <item h="1" m="1" x="20"/>
        <item h="1" m="1" x="13"/>
        <item h="1" m="1" x="14"/>
        <item h="1" m="1" x="15"/>
        <item h="1" m="1" x="16"/>
        <item h="1" m="1" x="17"/>
        <item h="1" m="1" x="18"/>
        <item h="1" x="0"/>
        <item h="1" x="1"/>
        <item h="1" x="2"/>
        <item h="1" m="1" x="12"/>
        <item x="3"/>
        <item x="4"/>
        <item m="1" x="19"/>
        <item x="5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m="1" x="4"/>
        <item x="1"/>
        <item x="0"/>
        <item x="3"/>
        <item m="1" x="5"/>
        <item x="2"/>
      </items>
    </pivotField>
    <pivotField axis="axisRow" compact="0" outline="0" showAll="0" defaultSubtotal="0">
      <items count="16">
        <item x="1"/>
        <item x="5"/>
        <item x="7"/>
        <item x="4"/>
        <item x="10"/>
        <item m="1" x="14"/>
        <item x="9"/>
        <item x="0"/>
        <item x="3"/>
        <item x="8"/>
        <item x="6"/>
        <item x="11"/>
        <item x="2"/>
        <item m="1" x="13"/>
        <item x="12"/>
        <item m="1" x="1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6">
    <i>
      <x/>
      <x v="2"/>
    </i>
    <i>
      <x v="1"/>
      <x v="1"/>
    </i>
    <i r="1">
      <x v="2"/>
    </i>
    <i r="1">
      <x v="3"/>
    </i>
    <i>
      <x v="2"/>
      <x v="2"/>
    </i>
    <i>
      <x v="3"/>
      <x v="2"/>
    </i>
    <i>
      <x v="4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2" dT="2024-03-04T13:02:58.30" personId="{8443CA5C-FA52-4320-A68A-9878385CDFC8}" id="{7683689F-8A4D-40FD-B38A-E1BEEC1A6114}">
    <text>17 Years Old</text>
  </threadedComment>
  <threadedComment ref="E96" dT="2024-03-04T13:01:21.04" personId="{8443CA5C-FA52-4320-A68A-9878385CDFC8}" id="{DC8ABBF2-56C1-4EC0-89D2-F1E32E97DB6F}">
    <text>17 Years</text>
  </threadedComment>
  <threadedComment ref="E183" dT="2024-03-04T13:07:34.25" personId="{8443CA5C-FA52-4320-A68A-9878385CDFC8}" id="{3C000557-D06E-44D4-8F82-8E100A482ED3}">
    <text>22 Years Old</text>
  </threadedComment>
  <threadedComment ref="E384" dT="2024-03-04T13:05:44.88" personId="{8443CA5C-FA52-4320-A68A-9878385CDFC8}" id="{E53F49B7-E53B-40FA-BDD6-86574A88A084}">
    <text>22 Years Old</text>
  </threadedComment>
  <threadedComment ref="E712" dT="2024-03-04T13:06:51.37" personId="{8443CA5C-FA52-4320-A68A-9878385CDFC8}" id="{32740F5E-D298-47DD-B54A-B4B2508DD821}">
    <text>22 Years Old</text>
  </threadedComment>
  <threadedComment ref="E878" dT="2024-03-04T13:02:08.26" personId="{8443CA5C-FA52-4320-A68A-9878385CDFC8}" id="{4C8FB12F-7976-483D-908F-96158B4D9EE5}">
    <text>17 Years Old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8" dT="2024-03-04T13:02:58.30" personId="{8443CA5C-FA52-4320-A68A-9878385CDFC8}" id="{FD1A6BF1-448C-4E18-B697-7C3700C1BF00}">
    <text>17 Years Old</text>
  </threadedComment>
  <threadedComment ref="E19" dT="2024-03-04T13:01:21.04" personId="{8443CA5C-FA52-4320-A68A-9878385CDFC8}" id="{10F59986-C35C-4D7F-AA4C-06AD9A7188B7}">
    <text>17 Years</text>
  </threadedComment>
  <threadedComment ref="E82" dT="2024-03-04T13:07:34.25" personId="{8443CA5C-FA52-4320-A68A-9878385CDFC8}" id="{0B5C8019-7608-4E3C-BAC5-5C2F4EDAD25D}">
    <text>22 Years Old</text>
  </threadedComment>
  <threadedComment ref="E97" dT="2024-03-04T13:05:44.88" personId="{8443CA5C-FA52-4320-A68A-9878385CDFC8}" id="{B6F7FB8B-517F-4ACC-AEA6-659C231D676E}">
    <text>22 Years Old</text>
  </threadedComment>
  <threadedComment ref="E223" dT="2024-03-04T13:06:51.37" personId="{8443CA5C-FA52-4320-A68A-9878385CDFC8}" id="{2FC613CA-6974-417D-9E66-4ACFFAA72576}">
    <text>22 Years Old</text>
  </threadedComment>
  <threadedComment ref="E882" dT="2024-03-04T13:02:08.26" personId="{8443CA5C-FA52-4320-A68A-9878385CDFC8}" id="{FA35B8CA-84E5-44FE-894E-F713B6D0499C}">
    <text>17 Years Old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9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0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F2C7F-2661-45C5-943D-3D0C166C01E9}">
  <sheetPr filterMode="1"/>
  <dimension ref="A1:AF888"/>
  <sheetViews>
    <sheetView zoomScale="110" zoomScaleNormal="110" workbookViewId="0">
      <pane xSplit="1" ySplit="2" topLeftCell="C234" activePane="bottomRight" state="frozen"/>
      <selection pane="topRight" activeCell="B1" sqref="B1"/>
      <selection pane="bottomLeft" activeCell="A3" sqref="A3"/>
      <selection pane="bottomRight" activeCell="AC254" sqref="AC254"/>
    </sheetView>
  </sheetViews>
  <sheetFormatPr defaultColWidth="9.109375" defaultRowHeight="15" x14ac:dyDescent="0.25"/>
  <cols>
    <col min="1" max="1" width="7.88671875" style="67" bestFit="1" customWidth="1"/>
    <col min="2" max="2" width="19.33203125" style="65" hidden="1" customWidth="1"/>
    <col min="3" max="3" width="16" style="65" bestFit="1" customWidth="1"/>
    <col min="4" max="4" width="19.44140625" style="65" bestFit="1" customWidth="1"/>
    <col min="5" max="5" width="18.88671875" style="65" bestFit="1" customWidth="1"/>
    <col min="6" max="8" width="10.6640625" style="274" customWidth="1"/>
    <col min="9" max="9" width="10.6640625" style="275" customWidth="1"/>
    <col min="10" max="10" width="11.88671875" style="371" customWidth="1"/>
    <col min="11" max="11" width="10.6640625" style="277" hidden="1" customWidth="1"/>
    <col min="12" max="12" width="14.109375" style="278" hidden="1" customWidth="1"/>
    <col min="13" max="13" width="12.5546875" style="277" hidden="1" customWidth="1"/>
    <col min="14" max="14" width="10.6640625" style="277" hidden="1" customWidth="1"/>
    <col min="15" max="15" width="10.6640625" style="65" hidden="1" customWidth="1"/>
    <col min="16" max="16" width="10.6640625" style="277" hidden="1" customWidth="1"/>
    <col min="17" max="17" width="10.6640625" style="65" hidden="1" customWidth="1"/>
    <col min="18" max="18" width="10.6640625" style="277" hidden="1" customWidth="1"/>
    <col min="19" max="19" width="10.6640625" style="65" hidden="1" customWidth="1"/>
    <col min="20" max="20" width="10.6640625" style="277" hidden="1" customWidth="1"/>
    <col min="21" max="23" width="10.6640625" style="65" hidden="1" customWidth="1"/>
    <col min="24" max="25" width="10.6640625" style="277" hidden="1" customWidth="1"/>
    <col min="26" max="26" width="9.109375" style="327"/>
    <col min="27" max="27" width="9.109375" style="90"/>
    <col min="28" max="28" width="10.44140625" style="327" bestFit="1" customWidth="1"/>
    <col min="29" max="29" width="9.109375" style="90"/>
    <col min="30" max="30" width="9.109375" style="327"/>
    <col min="31" max="31" width="9.109375" style="369"/>
    <col min="32" max="16384" width="9.109375" style="65"/>
  </cols>
  <sheetData>
    <row r="1" spans="1:32" ht="15.6" thickBot="1" x14ac:dyDescent="0.3">
      <c r="A1" s="422" t="s">
        <v>2062</v>
      </c>
      <c r="B1" s="423"/>
      <c r="C1" s="423"/>
      <c r="D1" s="423"/>
      <c r="E1" s="424"/>
    </row>
    <row r="2" spans="1:32" ht="20.25" customHeight="1" thickBot="1" x14ac:dyDescent="0.3">
      <c r="A2" s="425"/>
      <c r="B2" s="426"/>
      <c r="C2" s="426"/>
      <c r="D2" s="426"/>
      <c r="E2" s="427"/>
      <c r="F2" s="428" t="s">
        <v>2148</v>
      </c>
      <c r="G2" s="428"/>
      <c r="H2" s="428"/>
      <c r="I2" s="428"/>
      <c r="J2" s="429"/>
      <c r="K2" s="428"/>
      <c r="L2" s="428"/>
      <c r="M2" s="430"/>
      <c r="N2" s="431" t="s">
        <v>2063</v>
      </c>
      <c r="O2" s="431"/>
      <c r="P2" s="431"/>
      <c r="Q2" s="432"/>
      <c r="R2" s="433" t="s">
        <v>2064</v>
      </c>
      <c r="S2" s="434"/>
      <c r="T2" s="434"/>
      <c r="U2" s="435"/>
      <c r="V2" s="436" t="s">
        <v>2065</v>
      </c>
      <c r="W2" s="437"/>
      <c r="X2" s="437"/>
      <c r="Y2" s="438"/>
      <c r="Z2" s="418" t="s">
        <v>2059</v>
      </c>
      <c r="AA2" s="419"/>
      <c r="AB2" s="418" t="s">
        <v>2061</v>
      </c>
      <c r="AC2" s="419"/>
      <c r="AD2" s="420" t="s">
        <v>2066</v>
      </c>
      <c r="AE2" s="421"/>
      <c r="AF2" s="65">
        <v>1</v>
      </c>
    </row>
    <row r="3" spans="1:32" s="298" customFormat="1" ht="66.599999999999994" thickBot="1" x14ac:dyDescent="0.3">
      <c r="A3" s="279" t="s">
        <v>442</v>
      </c>
      <c r="B3" s="280" t="s">
        <v>0</v>
      </c>
      <c r="C3" s="280" t="s">
        <v>1</v>
      </c>
      <c r="D3" s="280" t="s">
        <v>2</v>
      </c>
      <c r="E3" s="281" t="s">
        <v>4</v>
      </c>
      <c r="F3" s="282" t="s">
        <v>5</v>
      </c>
      <c r="G3" s="283" t="s">
        <v>6</v>
      </c>
      <c r="H3" s="283" t="s">
        <v>2067</v>
      </c>
      <c r="I3" s="284" t="s">
        <v>2068</v>
      </c>
      <c r="J3" s="372" t="s">
        <v>2069</v>
      </c>
      <c r="K3" s="286" t="s">
        <v>2070</v>
      </c>
      <c r="L3" s="287" t="s">
        <v>2071</v>
      </c>
      <c r="M3" s="288" t="s">
        <v>2072</v>
      </c>
      <c r="N3" s="289" t="s">
        <v>5</v>
      </c>
      <c r="O3" s="289" t="s">
        <v>6</v>
      </c>
      <c r="P3" s="290" t="s">
        <v>2073</v>
      </c>
      <c r="Q3" s="291" t="s">
        <v>2074</v>
      </c>
      <c r="R3" s="292" t="s">
        <v>5</v>
      </c>
      <c r="S3" s="293" t="s">
        <v>6</v>
      </c>
      <c r="T3" s="293" t="s">
        <v>2073</v>
      </c>
      <c r="U3" s="294" t="s">
        <v>2074</v>
      </c>
      <c r="V3" s="295" t="s">
        <v>5</v>
      </c>
      <c r="W3" s="296" t="s">
        <v>6</v>
      </c>
      <c r="X3" s="296" t="s">
        <v>2073</v>
      </c>
      <c r="Y3" s="297" t="s">
        <v>2075</v>
      </c>
      <c r="Z3" s="282" t="s">
        <v>2076</v>
      </c>
      <c r="AA3" s="283" t="s">
        <v>2077</v>
      </c>
      <c r="AB3" s="282" t="s">
        <v>2076</v>
      </c>
      <c r="AC3" s="283" t="s">
        <v>2077</v>
      </c>
      <c r="AD3" s="328" t="s">
        <v>2076</v>
      </c>
      <c r="AE3" s="370" t="s">
        <v>2077</v>
      </c>
    </row>
    <row r="4" spans="1:32" ht="15.6" x14ac:dyDescent="0.25">
      <c r="A4" s="347" t="s">
        <v>1358</v>
      </c>
      <c r="B4" s="348" t="s">
        <v>47</v>
      </c>
      <c r="C4" s="348" t="s">
        <v>1919</v>
      </c>
      <c r="D4" s="348" t="s">
        <v>122</v>
      </c>
      <c r="E4" s="349" t="s">
        <v>1261</v>
      </c>
      <c r="F4" s="383">
        <v>3</v>
      </c>
      <c r="G4" s="384">
        <v>40</v>
      </c>
      <c r="H4" s="384">
        <v>43</v>
      </c>
      <c r="I4" s="385">
        <v>600.69999999999993</v>
      </c>
      <c r="J4" s="386">
        <v>181.21</v>
      </c>
      <c r="K4" s="302"/>
      <c r="L4" s="330"/>
      <c r="M4" s="302"/>
      <c r="N4" s="303"/>
      <c r="O4" s="303"/>
      <c r="P4" s="304"/>
      <c r="Q4" s="305"/>
      <c r="R4" s="306"/>
      <c r="S4" s="351"/>
      <c r="T4" s="307"/>
      <c r="U4" s="308"/>
      <c r="V4" s="309"/>
      <c r="W4" s="310"/>
      <c r="X4" s="311"/>
      <c r="Y4" s="325"/>
      <c r="Z4" s="387">
        <f>_xlfn.XLOOKUP(A4,'2024-NAT-01'!B:B,'2024-NAT-01'!F:F,0,0)+_xlfn.XLOOKUP(A4,'2024-NAT-01'!B:B,'2024-NAT-01'!G:G,0,0)</f>
        <v>2</v>
      </c>
      <c r="AA4" s="388">
        <f>_xlfn.XLOOKUP(A4,'2024-NAT-01'!B:B,'2024-NAT-01'!H:H,0,0)</f>
        <v>33.200000000000003</v>
      </c>
      <c r="AB4" s="387">
        <f>_xlfn.XLOOKUP(A4,'2024-NAT-02'!B:B,'2024-NAT-02'!F:F,0,0)+_xlfn.XLOOKUP(A4,'2024-NAT-02'!B:B,'2024-NAT-02'!G:G,0,0)</f>
        <v>1</v>
      </c>
      <c r="AC4" s="389">
        <f>_xlfn.XLOOKUP(A4,'2024-NAT-02'!B:B,'2024-NAT-02'!H:H,0,0)</f>
        <v>16.2</v>
      </c>
      <c r="AD4" s="390">
        <f t="shared" ref="AD4:AD67" si="0">H4+Z4+AB4</f>
        <v>46</v>
      </c>
      <c r="AE4" s="388">
        <f t="shared" ref="AE4:AE67" si="1">J4+AA4+AC4</f>
        <v>230.61</v>
      </c>
    </row>
    <row r="5" spans="1:32" ht="15.6" hidden="1" x14ac:dyDescent="0.25">
      <c r="A5" s="340" t="s">
        <v>456</v>
      </c>
      <c r="B5" s="341" t="s">
        <v>2153</v>
      </c>
      <c r="C5" s="341" t="s">
        <v>1803</v>
      </c>
      <c r="D5" s="341" t="s">
        <v>1804</v>
      </c>
      <c r="E5" s="342" t="s">
        <v>1261</v>
      </c>
      <c r="F5" s="312">
        <v>2</v>
      </c>
      <c r="G5" s="313">
        <v>13</v>
      </c>
      <c r="H5" s="313">
        <v>15</v>
      </c>
      <c r="I5" s="314">
        <v>182.89999999999998</v>
      </c>
      <c r="J5" s="315">
        <v>53.089999999999996</v>
      </c>
      <c r="K5" s="316">
        <f>I5/H5</f>
        <v>12.193333333333332</v>
      </c>
      <c r="L5" s="331">
        <f>U5+Y5+Q5</f>
        <v>2042</v>
      </c>
      <c r="M5" s="316">
        <f>(U5*0.3)+(Y5*0.2)+(Q5*0.5)</f>
        <v>759.1</v>
      </c>
      <c r="N5" s="317">
        <v>0</v>
      </c>
      <c r="O5" s="317">
        <v>6</v>
      </c>
      <c r="P5" s="318">
        <v>102.39999999999999</v>
      </c>
      <c r="Q5" s="319">
        <v>837</v>
      </c>
      <c r="R5" s="306">
        <v>1</v>
      </c>
      <c r="S5" s="306">
        <v>6</v>
      </c>
      <c r="T5" s="320">
        <v>59.599999999999994</v>
      </c>
      <c r="U5" s="321">
        <v>996</v>
      </c>
      <c r="V5" s="322">
        <v>0</v>
      </c>
      <c r="W5" s="323">
        <v>3</v>
      </c>
      <c r="X5" s="324">
        <v>6.8</v>
      </c>
      <c r="Y5" s="326">
        <v>209</v>
      </c>
      <c r="Z5" s="335">
        <f>_xlfn.XLOOKUP(A5,'2024-NAT-01'!B:B,'2024-NAT-01'!F:F,0,0)+_xlfn.XLOOKUP('Nominations (2)'!A5,'2024-NAT-01'!B:B,'2024-NAT-01'!G:G,0,0)</f>
        <v>7</v>
      </c>
      <c r="AA5" s="336">
        <f>_xlfn.XLOOKUP(A5,'2024-NAT-01'!B:B,'2024-NAT-01'!H:H,0,0)</f>
        <v>107.29999999999998</v>
      </c>
      <c r="AB5" s="335">
        <f>_xlfn.XLOOKUP(A5,'2024-NAT-02'!B:B,'2024-NAT-02'!F:F,0,0)+_xlfn.XLOOKUP('Nominations (2)'!A5,'2024-NAT-02'!B:B,'2024-NAT-02'!G:G,0,0)</f>
        <v>2</v>
      </c>
      <c r="AC5" s="337">
        <f>_xlfn.XLOOKUP(A5,'2024-NAT-02'!B:B,'2024-NAT-02'!H:H,0,0)</f>
        <v>42.2</v>
      </c>
      <c r="AD5" s="338">
        <f t="shared" si="0"/>
        <v>24</v>
      </c>
      <c r="AE5" s="339">
        <f t="shared" si="1"/>
        <v>202.58999999999997</v>
      </c>
    </row>
    <row r="6" spans="1:32" ht="15.6" x14ac:dyDescent="0.25">
      <c r="A6" s="343" t="s">
        <v>573</v>
      </c>
      <c r="B6" s="344" t="s">
        <v>38</v>
      </c>
      <c r="C6" s="344" t="s">
        <v>193</v>
      </c>
      <c r="D6" s="344" t="s">
        <v>218</v>
      </c>
      <c r="E6" s="345" t="s">
        <v>1258</v>
      </c>
      <c r="F6" s="391">
        <v>2</v>
      </c>
      <c r="G6" s="392">
        <v>39</v>
      </c>
      <c r="H6" s="392">
        <v>41</v>
      </c>
      <c r="I6" s="393">
        <v>551.30000000000007</v>
      </c>
      <c r="J6" s="394">
        <v>179.47</v>
      </c>
      <c r="K6" s="316"/>
      <c r="L6" s="331"/>
      <c r="M6" s="316"/>
      <c r="N6" s="317"/>
      <c r="O6" s="317"/>
      <c r="P6" s="318"/>
      <c r="Q6" s="319"/>
      <c r="R6" s="306"/>
      <c r="S6" s="306"/>
      <c r="T6" s="320"/>
      <c r="U6" s="321"/>
      <c r="V6" s="322"/>
      <c r="W6" s="323"/>
      <c r="X6" s="324"/>
      <c r="Y6" s="326"/>
      <c r="Z6" s="387">
        <f>_xlfn.XLOOKUP(A6,'2024-NAT-01'!B:B,'2024-NAT-01'!F:F,0,0)+_xlfn.XLOOKUP(A6,'2024-NAT-01'!B:B,'2024-NAT-01'!G:G,0,0)</f>
        <v>12</v>
      </c>
      <c r="AA6" s="395">
        <f>_xlfn.XLOOKUP(A6,'2024-NAT-01'!B:B,'2024-NAT-01'!H:H,0,0)</f>
        <v>76.59999999999998</v>
      </c>
      <c r="AB6" s="387">
        <f>_xlfn.XLOOKUP(A6,'2024-NAT-02'!B:B,'2024-NAT-02'!F:F,0,0)+_xlfn.XLOOKUP(A6,'2024-NAT-02'!B:B,'2024-NAT-02'!G:G,0,0)</f>
        <v>3</v>
      </c>
      <c r="AC6" s="396">
        <f>_xlfn.XLOOKUP(A6,'2024-NAT-02'!B:B,'2024-NAT-02'!H:H,0,0)</f>
        <v>31.9</v>
      </c>
      <c r="AD6" s="387">
        <f t="shared" si="0"/>
        <v>56</v>
      </c>
      <c r="AE6" s="395">
        <f t="shared" si="1"/>
        <v>287.96999999999997</v>
      </c>
    </row>
    <row r="7" spans="1:32" ht="15.6" x14ac:dyDescent="0.25">
      <c r="A7" s="343" t="s">
        <v>461</v>
      </c>
      <c r="B7" s="344" t="s">
        <v>38</v>
      </c>
      <c r="C7" s="344" t="s">
        <v>188</v>
      </c>
      <c r="D7" s="344" t="s">
        <v>189</v>
      </c>
      <c r="E7" s="345" t="s">
        <v>1258</v>
      </c>
      <c r="F7" s="391">
        <v>0</v>
      </c>
      <c r="G7" s="392">
        <v>34</v>
      </c>
      <c r="H7" s="392">
        <v>34</v>
      </c>
      <c r="I7" s="393">
        <v>482.70000000000005</v>
      </c>
      <c r="J7" s="394">
        <v>157.21000000000004</v>
      </c>
      <c r="K7" s="316">
        <f>I7/H7</f>
        <v>14.197058823529414</v>
      </c>
      <c r="L7" s="331">
        <f>U7+Y7+Q7</f>
        <v>1418</v>
      </c>
      <c r="M7" s="316">
        <f>(U7*0.3)+(Y7*0.2)+(Q7*0.5)</f>
        <v>569.20000000000005</v>
      </c>
      <c r="N7" s="317">
        <v>2</v>
      </c>
      <c r="O7" s="317">
        <v>10</v>
      </c>
      <c r="P7" s="318">
        <v>130.60000000000002</v>
      </c>
      <c r="Q7" s="319">
        <v>856</v>
      </c>
      <c r="R7" s="306">
        <v>0</v>
      </c>
      <c r="S7" s="306">
        <v>3</v>
      </c>
      <c r="T7" s="320">
        <v>62.6</v>
      </c>
      <c r="U7" s="321">
        <v>288</v>
      </c>
      <c r="V7" s="322">
        <v>0</v>
      </c>
      <c r="W7" s="323">
        <v>4</v>
      </c>
      <c r="X7" s="324">
        <v>31.799999999999997</v>
      </c>
      <c r="Y7" s="326">
        <v>274</v>
      </c>
      <c r="Z7" s="387">
        <f>_xlfn.XLOOKUP(A7,'2024-NAT-01'!B:B,'2024-NAT-01'!F:F,0,0)+_xlfn.XLOOKUP(A7,'2024-NAT-01'!B:B,'2024-NAT-01'!G:G,0,0)</f>
        <v>10</v>
      </c>
      <c r="AA7" s="395">
        <f>_xlfn.XLOOKUP(A7,'2024-NAT-01'!B:B,'2024-NAT-01'!H:H,0,0)</f>
        <v>51.599999999999994</v>
      </c>
      <c r="AB7" s="387">
        <f>_xlfn.XLOOKUP(A7,'2024-NAT-02'!B:B,'2024-NAT-02'!F:F,0,0)+_xlfn.XLOOKUP(A7,'2024-NAT-02'!B:B,'2024-NAT-02'!G:G,0,0)</f>
        <v>2</v>
      </c>
      <c r="AC7" s="396">
        <f>_xlfn.XLOOKUP(A7,'2024-NAT-02'!B:B,'2024-NAT-02'!H:H,0,0)</f>
        <v>8.6</v>
      </c>
      <c r="AD7" s="387">
        <f t="shared" si="0"/>
        <v>46</v>
      </c>
      <c r="AE7" s="395">
        <f t="shared" si="1"/>
        <v>217.41000000000003</v>
      </c>
      <c r="AF7"/>
    </row>
    <row r="8" spans="1:32" ht="15.6" x14ac:dyDescent="0.25">
      <c r="A8" s="343" t="s">
        <v>1154</v>
      </c>
      <c r="B8" s="344" t="s">
        <v>43</v>
      </c>
      <c r="C8" s="344" t="s">
        <v>335</v>
      </c>
      <c r="D8" s="344" t="s">
        <v>1170</v>
      </c>
      <c r="E8" s="345" t="s">
        <v>1261</v>
      </c>
      <c r="F8" s="391">
        <v>4</v>
      </c>
      <c r="G8" s="392">
        <v>39</v>
      </c>
      <c r="H8" s="392">
        <v>43</v>
      </c>
      <c r="I8" s="393">
        <v>482.5</v>
      </c>
      <c r="J8" s="394">
        <v>151.39999999999998</v>
      </c>
      <c r="K8" s="316"/>
      <c r="L8" s="331"/>
      <c r="M8" s="316"/>
      <c r="N8" s="317"/>
      <c r="O8" s="317"/>
      <c r="P8" s="318"/>
      <c r="Q8" s="319"/>
      <c r="R8" s="306"/>
      <c r="S8" s="306"/>
      <c r="T8" s="320"/>
      <c r="U8" s="321"/>
      <c r="V8" s="322"/>
      <c r="W8" s="323"/>
      <c r="X8" s="324"/>
      <c r="Y8" s="326"/>
      <c r="Z8" s="387">
        <f>_xlfn.XLOOKUP(A8,'2024-NAT-01'!B:B,'2024-NAT-01'!F:F,0,0)+_xlfn.XLOOKUP(A8,'2024-NAT-01'!B:B,'2024-NAT-01'!G:G,0,0)</f>
        <v>7</v>
      </c>
      <c r="AA8" s="395">
        <f>_xlfn.XLOOKUP(A8,'2024-NAT-01'!B:B,'2024-NAT-01'!H:H,0,0)</f>
        <v>27.400000000000002</v>
      </c>
      <c r="AB8" s="387">
        <f>_xlfn.XLOOKUP(A8,'2024-NAT-02'!B:B,'2024-NAT-02'!F:F,0,0)+_xlfn.XLOOKUP(A8,'2024-NAT-02'!B:B,'2024-NAT-02'!G:G,0,0)</f>
        <v>1</v>
      </c>
      <c r="AC8" s="396">
        <f>_xlfn.XLOOKUP(A8,'2024-NAT-02'!B:B,'2024-NAT-02'!H:H,0,0)</f>
        <v>8.6</v>
      </c>
      <c r="AD8" s="387">
        <f t="shared" si="0"/>
        <v>51</v>
      </c>
      <c r="AE8" s="395">
        <f t="shared" si="1"/>
        <v>187.39999999999998</v>
      </c>
    </row>
    <row r="9" spans="1:32" ht="15.6" hidden="1" x14ac:dyDescent="0.25">
      <c r="A9" s="340" t="s">
        <v>460</v>
      </c>
      <c r="B9" s="341" t="s">
        <v>2158</v>
      </c>
      <c r="C9" s="341" t="s">
        <v>179</v>
      </c>
      <c r="D9" s="341" t="s">
        <v>122</v>
      </c>
      <c r="E9" s="342" t="s">
        <v>1261</v>
      </c>
      <c r="F9" s="312">
        <v>6</v>
      </c>
      <c r="G9" s="313">
        <v>13</v>
      </c>
      <c r="H9" s="313">
        <v>19</v>
      </c>
      <c r="I9" s="314">
        <v>104.99999999999999</v>
      </c>
      <c r="J9" s="315">
        <v>24.47</v>
      </c>
      <c r="K9" s="316">
        <f>I9/H9</f>
        <v>5.5263157894736832</v>
      </c>
      <c r="L9" s="331">
        <f>U9+Y9+Q9</f>
        <v>2502</v>
      </c>
      <c r="M9" s="316">
        <f>(U9*0.3)+(Y9*0.2)+(Q9*0.5)</f>
        <v>953.3</v>
      </c>
      <c r="N9" s="317">
        <v>0</v>
      </c>
      <c r="O9" s="317">
        <v>19</v>
      </c>
      <c r="P9" s="318">
        <v>283.00000000000006</v>
      </c>
      <c r="Q9" s="319">
        <v>1163</v>
      </c>
      <c r="R9" s="306">
        <v>0</v>
      </c>
      <c r="S9" s="306">
        <v>8</v>
      </c>
      <c r="T9" s="320">
        <v>91.8</v>
      </c>
      <c r="U9" s="321">
        <v>1040</v>
      </c>
      <c r="V9" s="322">
        <v>0</v>
      </c>
      <c r="W9" s="323">
        <v>10</v>
      </c>
      <c r="X9" s="324">
        <v>114.49999999999999</v>
      </c>
      <c r="Y9" s="326">
        <v>299</v>
      </c>
      <c r="Z9" s="335">
        <f>_xlfn.XLOOKUP(A9,'2024-NAT-01'!B:B,'2024-NAT-01'!F:F,0,0)+_xlfn.XLOOKUP('Nominations (2)'!A9,'2024-NAT-01'!B:B,'2024-NAT-01'!G:G,0,0)</f>
        <v>0</v>
      </c>
      <c r="AA9" s="336">
        <f>_xlfn.XLOOKUP(A9,'2024-NAT-01'!B:B,'2024-NAT-01'!H:H,0,0)</f>
        <v>0</v>
      </c>
      <c r="AB9" s="335">
        <f>_xlfn.XLOOKUP(A9,'2024-NAT-02'!B:B,'2024-NAT-02'!F:F,0,0)+_xlfn.XLOOKUP(A9,'2024-NAT-02'!B:B,'2024-NAT-02'!G:G,0,0)</f>
        <v>0</v>
      </c>
      <c r="AC9" s="337">
        <f>_xlfn.XLOOKUP(A9,'2024-NAT-02'!B:B,'2024-NAT-02'!H:H,0,0)</f>
        <v>0</v>
      </c>
      <c r="AD9" s="338">
        <f t="shared" si="0"/>
        <v>19</v>
      </c>
      <c r="AE9" s="339">
        <f t="shared" si="1"/>
        <v>24.47</v>
      </c>
    </row>
    <row r="10" spans="1:32" ht="15.6" x14ac:dyDescent="0.25">
      <c r="A10" s="343" t="s">
        <v>1448</v>
      </c>
      <c r="B10" s="344" t="s">
        <v>39</v>
      </c>
      <c r="C10" s="344" t="s">
        <v>325</v>
      </c>
      <c r="D10" s="344" t="s">
        <v>219</v>
      </c>
      <c r="E10" s="345" t="s">
        <v>1258</v>
      </c>
      <c r="F10" s="391">
        <v>2</v>
      </c>
      <c r="G10" s="392">
        <v>33</v>
      </c>
      <c r="H10" s="392">
        <v>35</v>
      </c>
      <c r="I10" s="393">
        <v>468.4</v>
      </c>
      <c r="J10" s="394">
        <v>127.55000000000001</v>
      </c>
      <c r="K10" s="316"/>
      <c r="L10" s="331"/>
      <c r="M10" s="316"/>
      <c r="N10" s="317"/>
      <c r="O10" s="317"/>
      <c r="P10" s="318"/>
      <c r="Q10" s="319"/>
      <c r="R10" s="306"/>
      <c r="S10" s="306"/>
      <c r="T10" s="320"/>
      <c r="U10" s="321"/>
      <c r="V10" s="322"/>
      <c r="W10" s="323"/>
      <c r="X10" s="324"/>
      <c r="Y10" s="326"/>
      <c r="Z10" s="387">
        <f>_xlfn.XLOOKUP(A10,'2024-NAT-01'!B:B,'2024-NAT-01'!F:F,0,0)+_xlfn.XLOOKUP(A10,'2024-NAT-01'!B:B,'2024-NAT-01'!G:G,0,0)</f>
        <v>5</v>
      </c>
      <c r="AA10" s="395">
        <f>_xlfn.XLOOKUP(A10,'2024-NAT-01'!B:B,'2024-NAT-01'!H:H,0,0)</f>
        <v>25.7</v>
      </c>
      <c r="AB10" s="387">
        <f>_xlfn.XLOOKUP(A10,'2024-NAT-02'!B:B,'2024-NAT-02'!F:F,0,0)+_xlfn.XLOOKUP(A10,'2024-NAT-02'!B:B,'2024-NAT-02'!G:G,0,0)</f>
        <v>0</v>
      </c>
      <c r="AC10" s="396">
        <f>_xlfn.XLOOKUP(A10,'2024-NAT-02'!B:B,'2024-NAT-02'!H:H,0,0)</f>
        <v>0</v>
      </c>
      <c r="AD10" s="387">
        <f t="shared" si="0"/>
        <v>40</v>
      </c>
      <c r="AE10" s="395">
        <f t="shared" si="1"/>
        <v>153.25</v>
      </c>
    </row>
    <row r="11" spans="1:32" ht="15.6" x14ac:dyDescent="0.25">
      <c r="A11" s="343" t="s">
        <v>1165</v>
      </c>
      <c r="B11" s="344" t="s">
        <v>39</v>
      </c>
      <c r="C11" s="344" t="s">
        <v>180</v>
      </c>
      <c r="D11" s="344" t="s">
        <v>219</v>
      </c>
      <c r="E11" s="345" t="s">
        <v>2079</v>
      </c>
      <c r="F11" s="391">
        <v>0</v>
      </c>
      <c r="G11" s="392">
        <v>30</v>
      </c>
      <c r="H11" s="392">
        <v>30</v>
      </c>
      <c r="I11" s="393">
        <v>311.5</v>
      </c>
      <c r="J11" s="394">
        <v>85.42</v>
      </c>
      <c r="K11" s="316"/>
      <c r="L11" s="331"/>
      <c r="M11" s="316"/>
      <c r="N11" s="317"/>
      <c r="O11" s="317"/>
      <c r="P11" s="318"/>
      <c r="Q11" s="319"/>
      <c r="R11" s="306"/>
      <c r="S11" s="306"/>
      <c r="T11" s="320"/>
      <c r="U11" s="321"/>
      <c r="V11" s="322"/>
      <c r="W11" s="323"/>
      <c r="X11" s="324"/>
      <c r="Y11" s="326"/>
      <c r="Z11" s="387">
        <f>_xlfn.XLOOKUP(A11,'2024-NAT-01'!B:B,'2024-NAT-01'!F:F,0,0)+_xlfn.XLOOKUP(A11,'2024-NAT-01'!B:B,'2024-NAT-01'!G:G,0,0)</f>
        <v>8</v>
      </c>
      <c r="AA11" s="395">
        <f>_xlfn.XLOOKUP(A11,'2024-NAT-01'!B:B,'2024-NAT-01'!H:H,0,0)</f>
        <v>122.80000000000003</v>
      </c>
      <c r="AB11" s="387">
        <f>_xlfn.XLOOKUP(A11,'2024-NAT-02'!B:B,'2024-NAT-02'!F:F,0,0)+_xlfn.XLOOKUP(A11,'2024-NAT-02'!B:B,'2024-NAT-02'!G:G,0,0)</f>
        <v>1</v>
      </c>
      <c r="AC11" s="396">
        <f>_xlfn.XLOOKUP(A11,'2024-NAT-02'!B:B,'2024-NAT-02'!H:H,0,0)</f>
        <v>88.2</v>
      </c>
      <c r="AD11" s="387">
        <f t="shared" si="0"/>
        <v>39</v>
      </c>
      <c r="AE11" s="395">
        <f t="shared" si="1"/>
        <v>296.42</v>
      </c>
    </row>
    <row r="12" spans="1:32" ht="15.6" x14ac:dyDescent="0.25">
      <c r="A12" s="343" t="s">
        <v>1435</v>
      </c>
      <c r="B12" s="344" t="s">
        <v>37</v>
      </c>
      <c r="C12" s="344" t="s">
        <v>285</v>
      </c>
      <c r="D12" s="344" t="s">
        <v>274</v>
      </c>
      <c r="E12" s="345" t="s">
        <v>1260</v>
      </c>
      <c r="F12" s="391">
        <v>1</v>
      </c>
      <c r="G12" s="392">
        <v>5</v>
      </c>
      <c r="H12" s="392">
        <v>6</v>
      </c>
      <c r="I12" s="393">
        <v>64</v>
      </c>
      <c r="J12" s="394">
        <v>20.010000000000002</v>
      </c>
      <c r="K12" s="316"/>
      <c r="L12" s="331"/>
      <c r="M12" s="316"/>
      <c r="N12" s="317"/>
      <c r="O12" s="317"/>
      <c r="P12" s="318"/>
      <c r="Q12" s="319"/>
      <c r="R12" s="306"/>
      <c r="S12" s="306"/>
      <c r="T12" s="320"/>
      <c r="U12" s="321"/>
      <c r="V12" s="322"/>
      <c r="W12" s="323"/>
      <c r="X12" s="324"/>
      <c r="Y12" s="326"/>
      <c r="Z12" s="387">
        <f>_xlfn.XLOOKUP(A12,'2024-NAT-01'!B:B,'2024-NAT-01'!F:F,0,0)+_xlfn.XLOOKUP(A12,'2024-NAT-01'!B:B,'2024-NAT-01'!G:G,0,0)</f>
        <v>13</v>
      </c>
      <c r="AA12" s="395">
        <f>_xlfn.XLOOKUP(A12,'2024-NAT-01'!B:B,'2024-NAT-01'!H:H,0,0)</f>
        <v>166.60000000000002</v>
      </c>
      <c r="AB12" s="387">
        <f>_xlfn.XLOOKUP(A12,'2024-NAT-02'!B:B,'2024-NAT-02'!F:F,0,0)+_xlfn.XLOOKUP(A12,'2024-NAT-02'!B:B,'2024-NAT-02'!G:G,0,0)</f>
        <v>4</v>
      </c>
      <c r="AC12" s="396">
        <f>_xlfn.XLOOKUP(A12,'2024-NAT-02'!B:B,'2024-NAT-02'!H:H,0,0)</f>
        <v>51.5</v>
      </c>
      <c r="AD12" s="387">
        <f t="shared" si="0"/>
        <v>23</v>
      </c>
      <c r="AE12" s="395">
        <f t="shared" si="1"/>
        <v>238.11</v>
      </c>
    </row>
    <row r="13" spans="1:32" ht="15.6" hidden="1" x14ac:dyDescent="0.25">
      <c r="A13" s="340" t="s">
        <v>464</v>
      </c>
      <c r="B13" s="341" t="s">
        <v>1334</v>
      </c>
      <c r="C13" s="341" t="s">
        <v>99</v>
      </c>
      <c r="D13" s="341" t="s">
        <v>1805</v>
      </c>
      <c r="E13" s="342" t="s">
        <v>1261</v>
      </c>
      <c r="F13" s="312">
        <v>0</v>
      </c>
      <c r="G13" s="313">
        <v>0</v>
      </c>
      <c r="H13" s="313">
        <v>0</v>
      </c>
      <c r="I13" s="314">
        <v>0</v>
      </c>
      <c r="J13" s="315">
        <v>0</v>
      </c>
      <c r="K13" s="316" t="e">
        <f>I13/H13</f>
        <v>#DIV/0!</v>
      </c>
      <c r="L13" s="331">
        <f>U13+Y13+Q13</f>
        <v>1522</v>
      </c>
      <c r="M13" s="316">
        <f>(U13*0.3)+(Y13*0.2)+(Q13*0.5)</f>
        <v>588.1</v>
      </c>
      <c r="N13" s="317">
        <v>1</v>
      </c>
      <c r="O13" s="317">
        <v>5</v>
      </c>
      <c r="P13" s="318">
        <v>75.5</v>
      </c>
      <c r="Q13" s="319">
        <v>775</v>
      </c>
      <c r="R13" s="306">
        <v>0</v>
      </c>
      <c r="S13" s="306">
        <v>3</v>
      </c>
      <c r="T13" s="320">
        <v>18.8</v>
      </c>
      <c r="U13" s="321">
        <v>512</v>
      </c>
      <c r="V13" s="322">
        <v>0</v>
      </c>
      <c r="W13" s="323">
        <v>4</v>
      </c>
      <c r="X13" s="324">
        <v>26.8</v>
      </c>
      <c r="Y13" s="326">
        <v>235</v>
      </c>
      <c r="Z13" s="335">
        <f>_xlfn.XLOOKUP(A13,'2024-NAT-01'!B:B,'2024-NAT-01'!F:F,0,0)+_xlfn.XLOOKUP('Nominations (2)'!A13,'2024-NAT-01'!B:B,'2024-NAT-01'!G:G,0,0)</f>
        <v>0</v>
      </c>
      <c r="AA13" s="336">
        <f>_xlfn.XLOOKUP(A13,'2024-NAT-01'!B:B,'2024-NAT-01'!H:H,0,0)</f>
        <v>0</v>
      </c>
      <c r="AB13" s="335">
        <f>_xlfn.XLOOKUP(A13,'2024-NAT-02'!B:B,'2024-NAT-02'!F:F,0,0)+_xlfn.XLOOKUP(A13,'2024-NAT-02'!B:B,'2024-NAT-02'!G:G,0,0)</f>
        <v>0</v>
      </c>
      <c r="AC13" s="337">
        <f>_xlfn.XLOOKUP(A13,'2024-NAT-02'!B:B,'2024-NAT-02'!H:H,0,0)</f>
        <v>0</v>
      </c>
      <c r="AD13" s="338">
        <f t="shared" si="0"/>
        <v>0</v>
      </c>
      <c r="AE13" s="339">
        <f t="shared" si="1"/>
        <v>0</v>
      </c>
    </row>
    <row r="14" spans="1:32" ht="15.6" hidden="1" x14ac:dyDescent="0.25">
      <c r="A14" s="340" t="s">
        <v>465</v>
      </c>
      <c r="B14" s="341" t="s">
        <v>2151</v>
      </c>
      <c r="C14" s="341" t="s">
        <v>99</v>
      </c>
      <c r="D14" s="341" t="s">
        <v>375</v>
      </c>
      <c r="E14" s="342" t="s">
        <v>1261</v>
      </c>
      <c r="F14" s="312">
        <v>1</v>
      </c>
      <c r="G14" s="313">
        <v>3</v>
      </c>
      <c r="H14" s="313">
        <v>4</v>
      </c>
      <c r="I14" s="314">
        <v>39</v>
      </c>
      <c r="J14" s="315">
        <v>13.02</v>
      </c>
      <c r="K14" s="316">
        <f>I14/H14</f>
        <v>9.75</v>
      </c>
      <c r="L14" s="331">
        <f>U14+Y14+Q14</f>
        <v>1480</v>
      </c>
      <c r="M14" s="316">
        <f>(U14*0.3)+(Y14*0.2)+(Q14*0.5)</f>
        <v>487</v>
      </c>
      <c r="N14" s="317">
        <v>0</v>
      </c>
      <c r="O14" s="317">
        <v>2</v>
      </c>
      <c r="P14" s="318">
        <v>15.6</v>
      </c>
      <c r="Q14" s="319">
        <v>355</v>
      </c>
      <c r="R14" s="306">
        <v>0</v>
      </c>
      <c r="S14" s="306">
        <v>8</v>
      </c>
      <c r="T14" s="320">
        <v>144.6</v>
      </c>
      <c r="U14" s="321">
        <v>845</v>
      </c>
      <c r="V14" s="322">
        <v>0</v>
      </c>
      <c r="W14" s="323">
        <v>5</v>
      </c>
      <c r="X14" s="324">
        <v>54.1</v>
      </c>
      <c r="Y14" s="326">
        <v>280</v>
      </c>
      <c r="Z14" s="335">
        <f>_xlfn.XLOOKUP(A14,'2024-NAT-01'!B:B,'2024-NAT-01'!F:F,0,0)+_xlfn.XLOOKUP('Nominations (2)'!A14,'2024-NAT-01'!B:B,'2024-NAT-01'!G:G,0,0)</f>
        <v>0</v>
      </c>
      <c r="AA14" s="336">
        <f>_xlfn.XLOOKUP(A14,'2024-NAT-01'!B:B,'2024-NAT-01'!H:H,0,0)</f>
        <v>0</v>
      </c>
      <c r="AB14" s="335">
        <f>_xlfn.XLOOKUP(A14,'2024-NAT-02'!B:B,'2024-NAT-02'!F:F,0,0)+_xlfn.XLOOKUP(A14,'2024-NAT-02'!B:B,'2024-NAT-02'!G:G,0,0)</f>
        <v>0</v>
      </c>
      <c r="AC14" s="337">
        <f>_xlfn.XLOOKUP(A14,'2024-NAT-02'!B:B,'2024-NAT-02'!H:H,0,0)</f>
        <v>0</v>
      </c>
      <c r="AD14" s="338">
        <f t="shared" si="0"/>
        <v>4</v>
      </c>
      <c r="AE14" s="339">
        <f t="shared" si="1"/>
        <v>13.02</v>
      </c>
    </row>
    <row r="15" spans="1:32" ht="15.6" hidden="1" x14ac:dyDescent="0.25">
      <c r="A15" s="340" t="s">
        <v>466</v>
      </c>
      <c r="B15" s="341" t="s">
        <v>1663</v>
      </c>
      <c r="C15" s="341" t="s">
        <v>76</v>
      </c>
      <c r="D15" s="341" t="s">
        <v>370</v>
      </c>
      <c r="E15" s="342" t="s">
        <v>2079</v>
      </c>
      <c r="F15" s="312">
        <v>0</v>
      </c>
      <c r="G15" s="313">
        <v>0</v>
      </c>
      <c r="H15" s="313">
        <v>0</v>
      </c>
      <c r="I15" s="314">
        <v>0</v>
      </c>
      <c r="J15" s="315">
        <v>0</v>
      </c>
      <c r="K15" s="316" t="e">
        <f>I15/H15</f>
        <v>#DIV/0!</v>
      </c>
      <c r="L15" s="331">
        <f>U15+Y15+Q15</f>
        <v>2278</v>
      </c>
      <c r="M15" s="316">
        <f>(U15*0.3)+(Y15*0.2)+(Q15*0.5)</f>
        <v>830.5</v>
      </c>
      <c r="N15" s="317">
        <v>0</v>
      </c>
      <c r="O15" s="317">
        <v>11</v>
      </c>
      <c r="P15" s="318">
        <v>140</v>
      </c>
      <c r="Q15" s="319">
        <v>874</v>
      </c>
      <c r="R15" s="306">
        <v>0</v>
      </c>
      <c r="S15" s="306">
        <v>19</v>
      </c>
      <c r="T15" s="320">
        <v>216.59999999999997</v>
      </c>
      <c r="U15" s="321">
        <v>1127</v>
      </c>
      <c r="V15" s="322">
        <v>0</v>
      </c>
      <c r="W15" s="323">
        <v>6</v>
      </c>
      <c r="X15" s="324">
        <v>50.2</v>
      </c>
      <c r="Y15" s="326">
        <v>277</v>
      </c>
      <c r="Z15" s="335">
        <f>_xlfn.XLOOKUP(A15,'2024-NAT-01'!B:B,'2024-NAT-01'!F:F,0,0)+_xlfn.XLOOKUP('Nominations (2)'!A15,'2024-NAT-01'!B:B,'2024-NAT-01'!G:G,0,0)</f>
        <v>0</v>
      </c>
      <c r="AA15" s="336">
        <f>_xlfn.XLOOKUP(A15,'2024-NAT-01'!B:B,'2024-NAT-01'!H:H,0,0)</f>
        <v>0</v>
      </c>
      <c r="AB15" s="335">
        <f>_xlfn.XLOOKUP(A15,'2024-NAT-02'!B:B,'2024-NAT-02'!F:F,0,0)+_xlfn.XLOOKUP(A15,'2024-NAT-02'!B:B,'2024-NAT-02'!G:G,0,0)</f>
        <v>0</v>
      </c>
      <c r="AC15" s="337">
        <f>_xlfn.XLOOKUP(A15,'2024-NAT-02'!B:B,'2024-NAT-02'!H:H,0,0)</f>
        <v>0</v>
      </c>
      <c r="AD15" s="338">
        <f t="shared" si="0"/>
        <v>0</v>
      </c>
      <c r="AE15" s="339">
        <f t="shared" si="1"/>
        <v>0</v>
      </c>
    </row>
    <row r="16" spans="1:32" ht="15.6" hidden="1" x14ac:dyDescent="0.25">
      <c r="A16" s="340" t="s">
        <v>467</v>
      </c>
      <c r="B16" s="341" t="s">
        <v>2154</v>
      </c>
      <c r="C16" s="341" t="s">
        <v>172</v>
      </c>
      <c r="D16" s="341" t="s">
        <v>173</v>
      </c>
      <c r="E16" s="342" t="s">
        <v>2079</v>
      </c>
      <c r="F16" s="312">
        <v>2</v>
      </c>
      <c r="G16" s="313">
        <v>5</v>
      </c>
      <c r="H16" s="313">
        <v>7</v>
      </c>
      <c r="I16" s="314">
        <v>59</v>
      </c>
      <c r="J16" s="315">
        <v>12.850000000000001</v>
      </c>
      <c r="K16" s="316">
        <f>I16/H16</f>
        <v>8.4285714285714288</v>
      </c>
      <c r="L16" s="331">
        <f>U16+Y16+Q16</f>
        <v>1402</v>
      </c>
      <c r="M16" s="316">
        <f>(U16*0.3)+(Y16*0.2)+(Q16*0.5)</f>
        <v>515.59999999999991</v>
      </c>
      <c r="N16" s="317">
        <v>0</v>
      </c>
      <c r="O16" s="317">
        <v>3</v>
      </c>
      <c r="P16" s="318">
        <v>35.200000000000003</v>
      </c>
      <c r="Q16" s="319">
        <v>475</v>
      </c>
      <c r="R16" s="306">
        <v>3</v>
      </c>
      <c r="S16" s="306">
        <v>5</v>
      </c>
      <c r="T16" s="320">
        <v>48.6</v>
      </c>
      <c r="U16" s="321">
        <v>927</v>
      </c>
      <c r="V16" s="322">
        <v>0</v>
      </c>
      <c r="W16" s="323">
        <v>0</v>
      </c>
      <c r="X16" s="324">
        <v>0</v>
      </c>
      <c r="Y16" s="326">
        <v>0</v>
      </c>
      <c r="Z16" s="335">
        <f>_xlfn.XLOOKUP(A16,'2024-NAT-01'!B:B,'2024-NAT-01'!F:F,0,0)+_xlfn.XLOOKUP('Nominations (2)'!A16,'2024-NAT-01'!B:B,'2024-NAT-01'!G:G,0,0)</f>
        <v>3</v>
      </c>
      <c r="AA16" s="336">
        <f>_xlfn.XLOOKUP(A16,'2024-NAT-01'!B:B,'2024-NAT-01'!H:H,0,0)</f>
        <v>8.3999999999999986</v>
      </c>
      <c r="AB16" s="335">
        <f>_xlfn.XLOOKUP(A16,'2024-NAT-02'!B:B,'2024-NAT-02'!F:F,0,0)+_xlfn.XLOOKUP(A16,'2024-NAT-02'!B:B,'2024-NAT-02'!G:G,0,0)</f>
        <v>0</v>
      </c>
      <c r="AC16" s="337">
        <f>_xlfn.XLOOKUP(A16,'2024-NAT-02'!B:B,'2024-NAT-02'!H:H,0,0)</f>
        <v>0</v>
      </c>
      <c r="AD16" s="338">
        <f t="shared" si="0"/>
        <v>10</v>
      </c>
      <c r="AE16" s="339">
        <f t="shared" si="1"/>
        <v>21.25</v>
      </c>
    </row>
    <row r="17" spans="1:31" ht="15.6" x14ac:dyDescent="0.25">
      <c r="A17" s="343" t="s">
        <v>712</v>
      </c>
      <c r="B17" s="344" t="s">
        <v>37</v>
      </c>
      <c r="C17" s="344" t="s">
        <v>273</v>
      </c>
      <c r="D17" s="344" t="s">
        <v>274</v>
      </c>
      <c r="E17" s="345" t="s">
        <v>2079</v>
      </c>
      <c r="F17" s="391">
        <v>3</v>
      </c>
      <c r="G17" s="392">
        <v>27</v>
      </c>
      <c r="H17" s="392">
        <v>30</v>
      </c>
      <c r="I17" s="393">
        <v>312.89999999999998</v>
      </c>
      <c r="J17" s="394">
        <v>95.449999999999989</v>
      </c>
      <c r="K17" s="316"/>
      <c r="L17" s="331"/>
      <c r="M17" s="316"/>
      <c r="N17" s="317"/>
      <c r="O17" s="317"/>
      <c r="P17" s="318"/>
      <c r="Q17" s="319"/>
      <c r="R17" s="306"/>
      <c r="S17" s="306"/>
      <c r="T17" s="320"/>
      <c r="U17" s="321"/>
      <c r="V17" s="322"/>
      <c r="W17" s="323"/>
      <c r="X17" s="324"/>
      <c r="Y17" s="326"/>
      <c r="Z17" s="387">
        <f>_xlfn.XLOOKUP(A17,'2024-NAT-01'!B:B,'2024-NAT-01'!F:F,0,0)+_xlfn.XLOOKUP(A17,'2024-NAT-01'!B:B,'2024-NAT-01'!G:G,0,0)</f>
        <v>18</v>
      </c>
      <c r="AA17" s="395">
        <f>_xlfn.XLOOKUP(A17,'2024-NAT-01'!B:B,'2024-NAT-01'!H:H,0,0)</f>
        <v>86.3</v>
      </c>
      <c r="AB17" s="387">
        <f>_xlfn.XLOOKUP(A17,'2024-NAT-02'!B:B,'2024-NAT-02'!F:F,0,0)+_xlfn.XLOOKUP(A17,'2024-NAT-02'!B:B,'2024-NAT-02'!G:G,0,0)</f>
        <v>2</v>
      </c>
      <c r="AC17" s="396">
        <f>_xlfn.XLOOKUP(A17,'2024-NAT-02'!B:B,'2024-NAT-02'!H:H,0,0)</f>
        <v>24.6</v>
      </c>
      <c r="AD17" s="387">
        <f t="shared" si="0"/>
        <v>50</v>
      </c>
      <c r="AE17" s="395">
        <f t="shared" si="1"/>
        <v>206.35</v>
      </c>
    </row>
    <row r="18" spans="1:31" ht="15.6" x14ac:dyDescent="0.25">
      <c r="A18" s="343" t="s">
        <v>1141</v>
      </c>
      <c r="B18" s="344" t="s">
        <v>49</v>
      </c>
      <c r="C18" s="344" t="s">
        <v>1151</v>
      </c>
      <c r="D18" s="344" t="s">
        <v>1065</v>
      </c>
      <c r="E18" s="345" t="s">
        <v>1261</v>
      </c>
      <c r="F18" s="391">
        <v>0</v>
      </c>
      <c r="G18" s="392">
        <v>28</v>
      </c>
      <c r="H18" s="392">
        <v>28</v>
      </c>
      <c r="I18" s="393">
        <v>407.9</v>
      </c>
      <c r="J18" s="394">
        <v>117.02000000000001</v>
      </c>
      <c r="K18" s="316"/>
      <c r="L18" s="331"/>
      <c r="M18" s="316"/>
      <c r="N18" s="317"/>
      <c r="O18" s="317"/>
      <c r="P18" s="318"/>
      <c r="Q18" s="319"/>
      <c r="R18" s="306"/>
      <c r="S18" s="306"/>
      <c r="T18" s="320"/>
      <c r="U18" s="321"/>
      <c r="V18" s="322"/>
      <c r="W18" s="323"/>
      <c r="X18" s="324"/>
      <c r="Y18" s="326"/>
      <c r="Z18" s="387">
        <f>_xlfn.XLOOKUP(A18,'2024-NAT-01'!B:B,'2024-NAT-01'!F:F,0,0)+_xlfn.XLOOKUP(A18,'2024-NAT-01'!B:B,'2024-NAT-01'!G:G,0,0)</f>
        <v>9</v>
      </c>
      <c r="AA18" s="395">
        <f>_xlfn.XLOOKUP(A18,'2024-NAT-01'!B:B,'2024-NAT-01'!H:H,0,0)</f>
        <v>46.300000000000004</v>
      </c>
      <c r="AB18" s="387">
        <f>_xlfn.XLOOKUP(A18,'2024-NAT-02'!B:B,'2024-NAT-02'!F:F,0,0)+_xlfn.XLOOKUP(A18,'2024-NAT-02'!B:B,'2024-NAT-02'!G:G,0,0)</f>
        <v>1</v>
      </c>
      <c r="AC18" s="396">
        <f>_xlfn.XLOOKUP(A18,'2024-NAT-02'!B:B,'2024-NAT-02'!H:H,0,0)</f>
        <v>3</v>
      </c>
      <c r="AD18" s="387">
        <f t="shared" si="0"/>
        <v>38</v>
      </c>
      <c r="AE18" s="395">
        <f t="shared" si="1"/>
        <v>166.32000000000002</v>
      </c>
    </row>
    <row r="19" spans="1:31" ht="15.6" hidden="1" x14ac:dyDescent="0.25">
      <c r="A19" s="340" t="s">
        <v>470</v>
      </c>
      <c r="B19" s="341" t="s">
        <v>2162</v>
      </c>
      <c r="C19" s="341" t="s">
        <v>99</v>
      </c>
      <c r="D19" s="341" t="s">
        <v>132</v>
      </c>
      <c r="E19" s="342" t="s">
        <v>1261</v>
      </c>
      <c r="F19" s="312">
        <v>1</v>
      </c>
      <c r="G19" s="313">
        <v>3</v>
      </c>
      <c r="H19" s="313">
        <v>4</v>
      </c>
      <c r="I19" s="314">
        <v>58.6</v>
      </c>
      <c r="J19" s="315">
        <v>12.530000000000001</v>
      </c>
      <c r="K19" s="316">
        <f>I19/H19</f>
        <v>14.65</v>
      </c>
      <c r="L19" s="331">
        <f>U19+Y19+Q19</f>
        <v>2264</v>
      </c>
      <c r="M19" s="316">
        <f>(U19*0.3)+(Y19*0.2)+(Q19*0.5)</f>
        <v>886.2</v>
      </c>
      <c r="N19" s="317">
        <v>0</v>
      </c>
      <c r="O19" s="317">
        <v>9</v>
      </c>
      <c r="P19" s="318">
        <v>138.80000000000001</v>
      </c>
      <c r="Q19" s="319">
        <v>1171</v>
      </c>
      <c r="R19" s="306">
        <v>0</v>
      </c>
      <c r="S19" s="306">
        <v>11</v>
      </c>
      <c r="T19" s="320">
        <v>110.19999999999999</v>
      </c>
      <c r="U19" s="321">
        <v>821</v>
      </c>
      <c r="V19" s="322">
        <v>0</v>
      </c>
      <c r="W19" s="323">
        <v>3</v>
      </c>
      <c r="X19" s="324">
        <v>47.7</v>
      </c>
      <c r="Y19" s="326">
        <v>272</v>
      </c>
      <c r="Z19" s="335">
        <f>_xlfn.XLOOKUP(A19,'2024-NAT-01'!B:B,'2024-NAT-01'!F:F,0,0)+_xlfn.XLOOKUP('Nominations (2)'!A19,'2024-NAT-01'!B:B,'2024-NAT-01'!G:G,0,0)</f>
        <v>5</v>
      </c>
      <c r="AA19" s="336">
        <f>_xlfn.XLOOKUP(A19,'2024-NAT-01'!B:B,'2024-NAT-01'!H:H,0,0)</f>
        <v>66.900000000000006</v>
      </c>
      <c r="AB19" s="335">
        <f>_xlfn.XLOOKUP(A19,'2024-NAT-02'!B:B,'2024-NAT-02'!F:F,0,0)+_xlfn.XLOOKUP(A19,'2024-NAT-02'!B:B,'2024-NAT-02'!G:G,0,0)</f>
        <v>0</v>
      </c>
      <c r="AC19" s="337">
        <f>_xlfn.XLOOKUP(A19,'2024-NAT-02'!B:B,'2024-NAT-02'!H:H,0,0)</f>
        <v>0</v>
      </c>
      <c r="AD19" s="338">
        <f t="shared" si="0"/>
        <v>9</v>
      </c>
      <c r="AE19" s="339">
        <f t="shared" si="1"/>
        <v>79.430000000000007</v>
      </c>
    </row>
    <row r="20" spans="1:31" ht="15.6" hidden="1" x14ac:dyDescent="0.25">
      <c r="A20" s="340" t="s">
        <v>471</v>
      </c>
      <c r="B20" s="341" t="s">
        <v>2153</v>
      </c>
      <c r="C20" s="341" t="s">
        <v>164</v>
      </c>
      <c r="D20" s="341" t="s">
        <v>165</v>
      </c>
      <c r="E20" s="342" t="s">
        <v>1261</v>
      </c>
      <c r="F20" s="312">
        <v>1</v>
      </c>
      <c r="G20" s="313">
        <v>12</v>
      </c>
      <c r="H20" s="313">
        <v>13</v>
      </c>
      <c r="I20" s="314">
        <v>114.60000000000002</v>
      </c>
      <c r="J20" s="315">
        <v>26.800000000000004</v>
      </c>
      <c r="K20" s="316">
        <f>I20/H20</f>
        <v>8.8153846153846178</v>
      </c>
      <c r="L20" s="331">
        <f>U20+Y20+Q20</f>
        <v>1606</v>
      </c>
      <c r="M20" s="316">
        <f>(U20*0.3)+(Y20*0.2)+(Q20*0.5)</f>
        <v>592.1</v>
      </c>
      <c r="N20" s="317">
        <v>1</v>
      </c>
      <c r="O20" s="317">
        <v>6</v>
      </c>
      <c r="P20" s="318">
        <v>59.099999999999994</v>
      </c>
      <c r="Q20" s="319">
        <v>681</v>
      </c>
      <c r="R20" s="306">
        <v>0</v>
      </c>
      <c r="S20" s="306">
        <v>3</v>
      </c>
      <c r="T20" s="320">
        <v>38.4</v>
      </c>
      <c r="U20" s="321">
        <v>666</v>
      </c>
      <c r="V20" s="322">
        <v>0</v>
      </c>
      <c r="W20" s="323">
        <v>2</v>
      </c>
      <c r="X20" s="324">
        <v>34.400000000000006</v>
      </c>
      <c r="Y20" s="326">
        <v>259</v>
      </c>
      <c r="Z20" s="335">
        <f>_xlfn.XLOOKUP(A20,'2024-NAT-01'!B:B,'2024-NAT-01'!F:F,0,0)+_xlfn.XLOOKUP('Nominations (2)'!A20,'2024-NAT-01'!B:B,'2024-NAT-01'!G:G,0,0)</f>
        <v>0</v>
      </c>
      <c r="AA20" s="336">
        <f>_xlfn.XLOOKUP(A20,'2024-NAT-01'!B:B,'2024-NAT-01'!H:H,0,0)</f>
        <v>0</v>
      </c>
      <c r="AB20" s="335">
        <f>_xlfn.XLOOKUP(A20,'2024-NAT-02'!B:B,'2024-NAT-02'!F:F,0,0)+_xlfn.XLOOKUP(A20,'2024-NAT-02'!B:B,'2024-NAT-02'!G:G,0,0)</f>
        <v>0</v>
      </c>
      <c r="AC20" s="337">
        <f>_xlfn.XLOOKUP(A20,'2024-NAT-02'!B:B,'2024-NAT-02'!H:H,0,0)</f>
        <v>0</v>
      </c>
      <c r="AD20" s="338">
        <f t="shared" si="0"/>
        <v>13</v>
      </c>
      <c r="AE20" s="339">
        <f t="shared" si="1"/>
        <v>26.800000000000004</v>
      </c>
    </row>
    <row r="21" spans="1:31" ht="15.6" hidden="1" x14ac:dyDescent="0.25">
      <c r="A21" s="340" t="s">
        <v>472</v>
      </c>
      <c r="B21" s="341" t="s">
        <v>2156</v>
      </c>
      <c r="C21" s="341" t="s">
        <v>195</v>
      </c>
      <c r="D21" s="341" t="s">
        <v>196</v>
      </c>
      <c r="E21" s="342" t="s">
        <v>1261</v>
      </c>
      <c r="F21" s="312">
        <v>0</v>
      </c>
      <c r="G21" s="313">
        <v>11</v>
      </c>
      <c r="H21" s="313">
        <v>11</v>
      </c>
      <c r="I21" s="314">
        <v>83.800000000000011</v>
      </c>
      <c r="J21" s="315">
        <v>28.62</v>
      </c>
      <c r="K21" s="316">
        <f>I21/H21</f>
        <v>7.6181818181818191</v>
      </c>
      <c r="L21" s="331">
        <f>U21+Y21+Q21</f>
        <v>479</v>
      </c>
      <c r="M21" s="316">
        <f>(U21*0.3)+(Y21*0.2)+(Q21*0.5)</f>
        <v>147.69999999999999</v>
      </c>
      <c r="N21" s="317">
        <v>0</v>
      </c>
      <c r="O21" s="317">
        <v>0</v>
      </c>
      <c r="P21" s="318">
        <v>0</v>
      </c>
      <c r="Q21" s="319">
        <v>20</v>
      </c>
      <c r="R21" s="306">
        <v>0</v>
      </c>
      <c r="S21" s="306">
        <v>5</v>
      </c>
      <c r="T21" s="320">
        <v>37.300000000000004</v>
      </c>
      <c r="U21" s="321">
        <v>459</v>
      </c>
      <c r="V21" s="322">
        <v>0</v>
      </c>
      <c r="W21" s="323">
        <v>0</v>
      </c>
      <c r="X21" s="324">
        <v>0</v>
      </c>
      <c r="Y21" s="326">
        <v>0</v>
      </c>
      <c r="Z21" s="335">
        <f>_xlfn.XLOOKUP(A21,'2024-NAT-01'!B:B,'2024-NAT-01'!F:F,0,0)+_xlfn.XLOOKUP('Nominations (2)'!A21,'2024-NAT-01'!B:B,'2024-NAT-01'!G:G,0,0)</f>
        <v>0</v>
      </c>
      <c r="AA21" s="336">
        <f>_xlfn.XLOOKUP(A21,'2024-NAT-01'!B:B,'2024-NAT-01'!H:H,0,0)</f>
        <v>0</v>
      </c>
      <c r="AB21" s="335">
        <f>_xlfn.XLOOKUP(A21,'2024-NAT-02'!B:B,'2024-NAT-02'!F:F,0,0)+_xlfn.XLOOKUP(A21,'2024-NAT-02'!B:B,'2024-NAT-02'!G:G,0,0)</f>
        <v>0</v>
      </c>
      <c r="AC21" s="337">
        <f>_xlfn.XLOOKUP(A21,'2024-NAT-02'!B:B,'2024-NAT-02'!H:H,0,0)</f>
        <v>0</v>
      </c>
      <c r="AD21" s="338">
        <f t="shared" si="0"/>
        <v>11</v>
      </c>
      <c r="AE21" s="339">
        <f t="shared" si="1"/>
        <v>28.62</v>
      </c>
    </row>
    <row r="22" spans="1:31" ht="15.6" x14ac:dyDescent="0.25">
      <c r="A22" s="343" t="s">
        <v>707</v>
      </c>
      <c r="B22" s="344" t="s">
        <v>37</v>
      </c>
      <c r="C22" s="344" t="s">
        <v>292</v>
      </c>
      <c r="D22" s="344" t="s">
        <v>293</v>
      </c>
      <c r="E22" s="345" t="s">
        <v>1261</v>
      </c>
      <c r="F22" s="391">
        <v>0</v>
      </c>
      <c r="G22" s="392">
        <v>28</v>
      </c>
      <c r="H22" s="392">
        <v>28</v>
      </c>
      <c r="I22" s="393">
        <v>373.80000000000007</v>
      </c>
      <c r="J22" s="394">
        <v>116.83000000000001</v>
      </c>
      <c r="K22" s="316"/>
      <c r="L22" s="331"/>
      <c r="M22" s="316"/>
      <c r="N22" s="317"/>
      <c r="O22" s="317"/>
      <c r="P22" s="318"/>
      <c r="Q22" s="319"/>
      <c r="R22" s="306"/>
      <c r="S22" s="306"/>
      <c r="T22" s="320"/>
      <c r="U22" s="321"/>
      <c r="V22" s="322"/>
      <c r="W22" s="323"/>
      <c r="X22" s="324"/>
      <c r="Y22" s="326"/>
      <c r="Z22" s="387">
        <f>_xlfn.XLOOKUP(A22,'2024-NAT-01'!B:B,'2024-NAT-01'!F:F,0,0)+_xlfn.XLOOKUP(A22,'2024-NAT-01'!B:B,'2024-NAT-01'!G:G,0,0)</f>
        <v>10</v>
      </c>
      <c r="AA22" s="395">
        <f>_xlfn.XLOOKUP(A22,'2024-NAT-01'!B:B,'2024-NAT-01'!H:H,0,0)</f>
        <v>269.39999999999998</v>
      </c>
      <c r="AB22" s="387">
        <f>_xlfn.XLOOKUP(A22,'2024-NAT-02'!B:B,'2024-NAT-02'!F:F,0,0)+_xlfn.XLOOKUP(A22,'2024-NAT-02'!B:B,'2024-NAT-02'!G:G,0,0)</f>
        <v>4</v>
      </c>
      <c r="AC22" s="396">
        <f>_xlfn.XLOOKUP(A22,'2024-NAT-02'!B:B,'2024-NAT-02'!H:H,0,0)</f>
        <v>29.5</v>
      </c>
      <c r="AD22" s="387">
        <f t="shared" si="0"/>
        <v>42</v>
      </c>
      <c r="AE22" s="395">
        <f t="shared" si="1"/>
        <v>415.73</v>
      </c>
    </row>
    <row r="23" spans="1:31" ht="15.6" x14ac:dyDescent="0.25">
      <c r="A23" s="343" t="s">
        <v>1210</v>
      </c>
      <c r="B23" s="344" t="s">
        <v>43</v>
      </c>
      <c r="C23" s="344" t="s">
        <v>1028</v>
      </c>
      <c r="D23" s="344" t="s">
        <v>185</v>
      </c>
      <c r="E23" s="345" t="s">
        <v>1261</v>
      </c>
      <c r="F23" s="391">
        <v>4</v>
      </c>
      <c r="G23" s="392">
        <v>26</v>
      </c>
      <c r="H23" s="392">
        <v>30</v>
      </c>
      <c r="I23" s="393">
        <v>346.5</v>
      </c>
      <c r="J23" s="394">
        <v>109.12999999999998</v>
      </c>
      <c r="K23" s="316"/>
      <c r="L23" s="331"/>
      <c r="M23" s="316"/>
      <c r="N23" s="317"/>
      <c r="O23" s="317"/>
      <c r="P23" s="318"/>
      <c r="Q23" s="319"/>
      <c r="R23" s="306"/>
      <c r="S23" s="306"/>
      <c r="T23" s="320"/>
      <c r="U23" s="321"/>
      <c r="V23" s="322"/>
      <c r="W23" s="323"/>
      <c r="X23" s="324"/>
      <c r="Y23" s="326"/>
      <c r="Z23" s="387">
        <f>_xlfn.XLOOKUP(A23,'2024-NAT-01'!B:B,'2024-NAT-01'!F:F,0,0)+_xlfn.XLOOKUP(A23,'2024-NAT-01'!B:B,'2024-NAT-01'!G:G,0,0)</f>
        <v>9</v>
      </c>
      <c r="AA23" s="395">
        <f>_xlfn.XLOOKUP(A23,'2024-NAT-01'!B:B,'2024-NAT-01'!H:H,0,0)</f>
        <v>98.100000000000009</v>
      </c>
      <c r="AB23" s="387">
        <f>_xlfn.XLOOKUP(A23,'2024-NAT-02'!B:B,'2024-NAT-02'!F:F,0,0)+_xlfn.XLOOKUP(A23,'2024-NAT-02'!B:B,'2024-NAT-02'!G:G,0,0)</f>
        <v>2</v>
      </c>
      <c r="AC23" s="396">
        <f>_xlfn.XLOOKUP(A23,'2024-NAT-02'!B:B,'2024-NAT-02'!H:H,0,0)</f>
        <v>9.5</v>
      </c>
      <c r="AD23" s="387">
        <f t="shared" si="0"/>
        <v>41</v>
      </c>
      <c r="AE23" s="395">
        <f t="shared" si="1"/>
        <v>216.73</v>
      </c>
    </row>
    <row r="24" spans="1:31" ht="15.6" hidden="1" x14ac:dyDescent="0.25">
      <c r="A24" s="340" t="s">
        <v>475</v>
      </c>
      <c r="B24" s="341" t="s">
        <v>2158</v>
      </c>
      <c r="C24" s="341" t="s">
        <v>251</v>
      </c>
      <c r="D24" s="341" t="s">
        <v>233</v>
      </c>
      <c r="E24" s="342" t="s">
        <v>1258</v>
      </c>
      <c r="F24" s="312">
        <v>0</v>
      </c>
      <c r="G24" s="313">
        <v>0</v>
      </c>
      <c r="H24" s="313">
        <v>0</v>
      </c>
      <c r="I24" s="314">
        <v>0</v>
      </c>
      <c r="J24" s="315">
        <v>0</v>
      </c>
      <c r="K24" s="316" t="e">
        <f>I24/H24</f>
        <v>#DIV/0!</v>
      </c>
      <c r="L24" s="331">
        <f>U24+Y24+Q24</f>
        <v>1970</v>
      </c>
      <c r="M24" s="316">
        <f>(U24*0.3)+(Y24*0.2)+(Q24*0.5)</f>
        <v>750.8</v>
      </c>
      <c r="N24" s="317">
        <v>1</v>
      </c>
      <c r="O24" s="317">
        <v>7</v>
      </c>
      <c r="P24" s="318">
        <v>39.5</v>
      </c>
      <c r="Q24" s="319">
        <v>905</v>
      </c>
      <c r="R24" s="306">
        <v>3</v>
      </c>
      <c r="S24" s="306">
        <v>3</v>
      </c>
      <c r="T24" s="320">
        <v>27.2</v>
      </c>
      <c r="U24" s="321">
        <v>853</v>
      </c>
      <c r="V24" s="322">
        <v>0</v>
      </c>
      <c r="W24" s="323">
        <v>2</v>
      </c>
      <c r="X24" s="324">
        <v>7.3</v>
      </c>
      <c r="Y24" s="326">
        <v>212</v>
      </c>
      <c r="Z24" s="335">
        <f>_xlfn.XLOOKUP(A24,'2024-NAT-01'!B:B,'2024-NAT-01'!F:F,0,0)+_xlfn.XLOOKUP('Nominations (2)'!A24,'2024-NAT-01'!B:B,'2024-NAT-01'!G:G,0,0)</f>
        <v>0</v>
      </c>
      <c r="AA24" s="336">
        <f>_xlfn.XLOOKUP(A24,'2024-NAT-01'!B:B,'2024-NAT-01'!H:H,0,0)</f>
        <v>0</v>
      </c>
      <c r="AB24" s="335">
        <f>_xlfn.XLOOKUP(A24,'2024-NAT-02'!B:B,'2024-NAT-02'!F:F,0,0)+_xlfn.XLOOKUP(A24,'2024-NAT-02'!B:B,'2024-NAT-02'!G:G,0,0)</f>
        <v>0</v>
      </c>
      <c r="AC24" s="337">
        <f>_xlfn.XLOOKUP(A24,'2024-NAT-02'!B:B,'2024-NAT-02'!H:H,0,0)</f>
        <v>0</v>
      </c>
      <c r="AD24" s="338">
        <f t="shared" si="0"/>
        <v>0</v>
      </c>
      <c r="AE24" s="339">
        <f t="shared" si="1"/>
        <v>0</v>
      </c>
    </row>
    <row r="25" spans="1:31" ht="15.6" hidden="1" x14ac:dyDescent="0.25">
      <c r="A25" s="340" t="s">
        <v>476</v>
      </c>
      <c r="B25" s="341" t="s">
        <v>2158</v>
      </c>
      <c r="C25" s="341" t="s">
        <v>156</v>
      </c>
      <c r="D25" s="341" t="s">
        <v>157</v>
      </c>
      <c r="E25" s="342" t="s">
        <v>1261</v>
      </c>
      <c r="F25" s="312">
        <v>5</v>
      </c>
      <c r="G25" s="313">
        <v>17</v>
      </c>
      <c r="H25" s="313">
        <v>22</v>
      </c>
      <c r="I25" s="314">
        <v>229.10000000000002</v>
      </c>
      <c r="J25" s="315">
        <v>114.55000000000001</v>
      </c>
      <c r="K25" s="316">
        <f>I25/H25</f>
        <v>10.413636363636364</v>
      </c>
      <c r="L25" s="331">
        <f>U25+Y25+Q25</f>
        <v>2421</v>
      </c>
      <c r="M25" s="316">
        <f>(U25*0.3)+(Y25*0.2)+(Q25*0.5)</f>
        <v>918.5</v>
      </c>
      <c r="N25" s="317">
        <v>0</v>
      </c>
      <c r="O25" s="317">
        <v>12</v>
      </c>
      <c r="P25" s="318">
        <v>108.1</v>
      </c>
      <c r="Q25" s="319">
        <v>1107</v>
      </c>
      <c r="R25" s="306">
        <v>1</v>
      </c>
      <c r="S25" s="306">
        <v>7</v>
      </c>
      <c r="T25" s="320">
        <v>66.500000000000014</v>
      </c>
      <c r="U25" s="321">
        <v>1022</v>
      </c>
      <c r="V25" s="322">
        <v>0</v>
      </c>
      <c r="W25" s="323">
        <v>8</v>
      </c>
      <c r="X25" s="324">
        <v>80.7</v>
      </c>
      <c r="Y25" s="326">
        <v>292</v>
      </c>
      <c r="Z25" s="335">
        <f>_xlfn.XLOOKUP(A25,'2024-NAT-01'!B:B,'2024-NAT-01'!F:F,0,0)+_xlfn.XLOOKUP('Nominations (2)'!A25,'2024-NAT-01'!B:B,'2024-NAT-01'!G:G,0,0)</f>
        <v>22</v>
      </c>
      <c r="AA25" s="336">
        <f>_xlfn.XLOOKUP(A25,'2024-NAT-01'!B:B,'2024-NAT-01'!H:H,0,0)</f>
        <v>144.89999999999998</v>
      </c>
      <c r="AB25" s="335">
        <f>_xlfn.XLOOKUP(A25,'2024-NAT-02'!B:B,'2024-NAT-02'!F:F,0,0)+_xlfn.XLOOKUP(A25,'2024-NAT-02'!B:B,'2024-NAT-02'!G:G,0,0)</f>
        <v>3</v>
      </c>
      <c r="AC25" s="337">
        <f>_xlfn.XLOOKUP(A25,'2024-NAT-02'!B:B,'2024-NAT-02'!H:H,0,0)</f>
        <v>18.900000000000002</v>
      </c>
      <c r="AD25" s="338">
        <f t="shared" si="0"/>
        <v>47</v>
      </c>
      <c r="AE25" s="339">
        <f t="shared" si="1"/>
        <v>278.34999999999997</v>
      </c>
    </row>
    <row r="26" spans="1:31" ht="15.6" x14ac:dyDescent="0.25">
      <c r="A26" s="343" t="s">
        <v>1579</v>
      </c>
      <c r="B26" s="344" t="s">
        <v>43</v>
      </c>
      <c r="C26" s="344" t="s">
        <v>1674</v>
      </c>
      <c r="D26" s="344" t="s">
        <v>196</v>
      </c>
      <c r="E26" s="345" t="s">
        <v>1259</v>
      </c>
      <c r="F26" s="391">
        <v>2</v>
      </c>
      <c r="G26" s="392">
        <v>17</v>
      </c>
      <c r="H26" s="392">
        <v>19</v>
      </c>
      <c r="I26" s="393">
        <v>257.5</v>
      </c>
      <c r="J26" s="394">
        <v>90.060000000000016</v>
      </c>
      <c r="K26" s="316"/>
      <c r="L26" s="331"/>
      <c r="M26" s="316"/>
      <c r="N26" s="317"/>
      <c r="O26" s="317"/>
      <c r="P26" s="318"/>
      <c r="Q26" s="319"/>
      <c r="R26" s="306"/>
      <c r="S26" s="306"/>
      <c r="T26" s="320"/>
      <c r="U26" s="321"/>
      <c r="V26" s="322"/>
      <c r="W26" s="323"/>
      <c r="X26" s="324"/>
      <c r="Y26" s="326"/>
      <c r="Z26" s="387">
        <f>_xlfn.XLOOKUP(A26,'2024-NAT-01'!B:B,'2024-NAT-01'!F:F,0,0)+_xlfn.XLOOKUP(A26,'2024-NAT-01'!B:B,'2024-NAT-01'!G:G,0,0)</f>
        <v>11</v>
      </c>
      <c r="AA26" s="395">
        <f>_xlfn.XLOOKUP(A26,'2024-NAT-01'!B:B,'2024-NAT-01'!H:H,0,0)</f>
        <v>68</v>
      </c>
      <c r="AB26" s="387">
        <f>_xlfn.XLOOKUP(A26,'2024-NAT-02'!B:B,'2024-NAT-02'!F:F,0,0)+_xlfn.XLOOKUP(A26,'2024-NAT-02'!B:B,'2024-NAT-02'!G:G,0,0)</f>
        <v>3</v>
      </c>
      <c r="AC26" s="396">
        <f>_xlfn.XLOOKUP(A26,'2024-NAT-02'!B:B,'2024-NAT-02'!H:H,0,0)</f>
        <v>18.5</v>
      </c>
      <c r="AD26" s="387">
        <f t="shared" si="0"/>
        <v>33</v>
      </c>
      <c r="AE26" s="395">
        <f t="shared" si="1"/>
        <v>176.56</v>
      </c>
    </row>
    <row r="27" spans="1:31" ht="15.6" hidden="1" x14ac:dyDescent="0.25">
      <c r="A27" s="340" t="s">
        <v>478</v>
      </c>
      <c r="B27" s="341" t="s">
        <v>2153</v>
      </c>
      <c r="C27" s="341" t="s">
        <v>166</v>
      </c>
      <c r="D27" s="341" t="s">
        <v>1065</v>
      </c>
      <c r="E27" s="342" t="s">
        <v>1261</v>
      </c>
      <c r="F27" s="312">
        <v>0</v>
      </c>
      <c r="G27" s="313">
        <v>6</v>
      </c>
      <c r="H27" s="313">
        <v>6</v>
      </c>
      <c r="I27" s="314">
        <v>131.80000000000001</v>
      </c>
      <c r="J27" s="315">
        <v>26.360000000000003</v>
      </c>
      <c r="K27" s="316">
        <f>I27/H27</f>
        <v>21.966666666666669</v>
      </c>
      <c r="L27" s="331">
        <f>U27+Y27+Q27</f>
        <v>2196</v>
      </c>
      <c r="M27" s="316">
        <f>(U27*0.3)+(Y27*0.2)+(Q27*0.5)</f>
        <v>806.7</v>
      </c>
      <c r="N27" s="317">
        <v>0</v>
      </c>
      <c r="O27" s="317">
        <v>17</v>
      </c>
      <c r="P27" s="318">
        <v>245.1</v>
      </c>
      <c r="Q27" s="319">
        <v>871</v>
      </c>
      <c r="R27" s="306">
        <v>1</v>
      </c>
      <c r="S27" s="306">
        <v>14</v>
      </c>
      <c r="T27" s="320">
        <v>157.20000000000002</v>
      </c>
      <c r="U27" s="321">
        <v>1062</v>
      </c>
      <c r="V27" s="322">
        <v>0</v>
      </c>
      <c r="W27" s="323">
        <v>4</v>
      </c>
      <c r="X27" s="324">
        <v>42.099999999999994</v>
      </c>
      <c r="Y27" s="326">
        <v>263</v>
      </c>
      <c r="Z27" s="335">
        <f>_xlfn.XLOOKUP(A27,'2024-NAT-01'!B:B,'2024-NAT-01'!F:F,0,0)+_xlfn.XLOOKUP('Nominations (2)'!A27,'2024-NAT-01'!B:B,'2024-NAT-01'!G:G,0,0)</f>
        <v>0</v>
      </c>
      <c r="AA27" s="336">
        <f>_xlfn.XLOOKUP(A27,'2024-NAT-01'!B:B,'2024-NAT-01'!H:H,0,0)</f>
        <v>0</v>
      </c>
      <c r="AB27" s="335">
        <f>_xlfn.XLOOKUP(A27,'2024-NAT-02'!B:B,'2024-NAT-02'!F:F,0,0)+_xlfn.XLOOKUP(A27,'2024-NAT-02'!B:B,'2024-NAT-02'!G:G,0,0)</f>
        <v>0</v>
      </c>
      <c r="AC27" s="337">
        <f>_xlfn.XLOOKUP(A27,'2024-NAT-02'!B:B,'2024-NAT-02'!H:H,0,0)</f>
        <v>0</v>
      </c>
      <c r="AD27" s="338">
        <f t="shared" si="0"/>
        <v>6</v>
      </c>
      <c r="AE27" s="339">
        <f t="shared" si="1"/>
        <v>26.360000000000003</v>
      </c>
    </row>
    <row r="28" spans="1:31" ht="15.6" x14ac:dyDescent="0.25">
      <c r="A28" s="343" t="s">
        <v>814</v>
      </c>
      <c r="B28" s="344" t="s">
        <v>37</v>
      </c>
      <c r="C28" s="344" t="s">
        <v>275</v>
      </c>
      <c r="D28" s="344" t="s">
        <v>274</v>
      </c>
      <c r="E28" s="345" t="s">
        <v>2079</v>
      </c>
      <c r="F28" s="391">
        <v>1</v>
      </c>
      <c r="G28" s="392">
        <v>25</v>
      </c>
      <c r="H28" s="392">
        <v>26</v>
      </c>
      <c r="I28" s="393">
        <v>294.29999999999995</v>
      </c>
      <c r="J28" s="394">
        <v>103.93</v>
      </c>
      <c r="K28" s="316"/>
      <c r="L28" s="331"/>
      <c r="M28" s="316"/>
      <c r="N28" s="317"/>
      <c r="O28" s="317"/>
      <c r="P28" s="318"/>
      <c r="Q28" s="319"/>
      <c r="R28" s="306"/>
      <c r="S28" s="306"/>
      <c r="T28" s="320"/>
      <c r="U28" s="321"/>
      <c r="V28" s="322"/>
      <c r="W28" s="323"/>
      <c r="X28" s="324"/>
      <c r="Y28" s="326"/>
      <c r="Z28" s="387">
        <f>_xlfn.XLOOKUP(A28,'2024-NAT-01'!B:B,'2024-NAT-01'!F:F,0,0)+_xlfn.XLOOKUP(A28,'2024-NAT-01'!B:B,'2024-NAT-01'!G:G,0,0)</f>
        <v>12</v>
      </c>
      <c r="AA28" s="395">
        <f>_xlfn.XLOOKUP(A28,'2024-NAT-01'!B:B,'2024-NAT-01'!H:H,0,0)</f>
        <v>59.199999999999996</v>
      </c>
      <c r="AB28" s="387">
        <f>_xlfn.XLOOKUP(A28,'2024-NAT-02'!B:B,'2024-NAT-02'!F:F,0,0)+_xlfn.XLOOKUP(A28,'2024-NAT-02'!B:B,'2024-NAT-02'!G:G,0,0)</f>
        <v>3</v>
      </c>
      <c r="AC28" s="396">
        <f>_xlfn.XLOOKUP(A28,'2024-NAT-02'!B:B,'2024-NAT-02'!H:H,0,0)</f>
        <v>14.7</v>
      </c>
      <c r="AD28" s="387">
        <f t="shared" si="0"/>
        <v>41</v>
      </c>
      <c r="AE28" s="395">
        <f t="shared" si="1"/>
        <v>177.82999999999998</v>
      </c>
    </row>
    <row r="29" spans="1:31" ht="15.6" x14ac:dyDescent="0.25">
      <c r="A29" s="343" t="s">
        <v>499</v>
      </c>
      <c r="B29" s="344" t="s">
        <v>1947</v>
      </c>
      <c r="C29" s="344" t="s">
        <v>326</v>
      </c>
      <c r="D29" s="344" t="s">
        <v>327</v>
      </c>
      <c r="E29" s="345" t="s">
        <v>1261</v>
      </c>
      <c r="F29" s="391">
        <v>0</v>
      </c>
      <c r="G29" s="392">
        <v>27</v>
      </c>
      <c r="H29" s="392">
        <v>27</v>
      </c>
      <c r="I29" s="393">
        <v>325.3</v>
      </c>
      <c r="J29" s="394">
        <v>101.83000000000001</v>
      </c>
      <c r="K29" s="316">
        <f>I29/H29</f>
        <v>12.048148148148149</v>
      </c>
      <c r="L29" s="331">
        <f>U29+Y29+Q29</f>
        <v>1366</v>
      </c>
      <c r="M29" s="316">
        <f>(U29*0.3)+(Y29*0.2)+(Q29*0.5)</f>
        <v>554.9</v>
      </c>
      <c r="N29" s="317">
        <v>0</v>
      </c>
      <c r="O29" s="317">
        <v>9</v>
      </c>
      <c r="P29" s="318">
        <v>107.6</v>
      </c>
      <c r="Q29" s="319">
        <v>845</v>
      </c>
      <c r="R29" s="306">
        <v>0</v>
      </c>
      <c r="S29" s="306">
        <v>2</v>
      </c>
      <c r="T29" s="320">
        <v>21</v>
      </c>
      <c r="U29" s="321">
        <v>282</v>
      </c>
      <c r="V29" s="322">
        <v>0</v>
      </c>
      <c r="W29" s="323">
        <v>1</v>
      </c>
      <c r="X29" s="324">
        <v>12</v>
      </c>
      <c r="Y29" s="326">
        <v>239</v>
      </c>
      <c r="Z29" s="387">
        <f>_xlfn.XLOOKUP(A29,'2024-NAT-01'!B:B,'2024-NAT-01'!F:F,0,0)+_xlfn.XLOOKUP(A29,'2024-NAT-01'!B:B,'2024-NAT-01'!G:G,0,0)</f>
        <v>6</v>
      </c>
      <c r="AA29" s="395">
        <f>_xlfn.XLOOKUP(A29,'2024-NAT-01'!B:B,'2024-NAT-01'!H:H,0,0)</f>
        <v>61.699999999999996</v>
      </c>
      <c r="AB29" s="387">
        <f>_xlfn.XLOOKUP(A29,'2024-NAT-02'!B:B,'2024-NAT-02'!F:F,0,0)+_xlfn.XLOOKUP(A29,'2024-NAT-02'!B:B,'2024-NAT-02'!G:G,0,0)</f>
        <v>0</v>
      </c>
      <c r="AC29" s="396">
        <f>_xlfn.XLOOKUP(A29,'2024-NAT-02'!B:B,'2024-NAT-02'!H:H,0,0)</f>
        <v>0</v>
      </c>
      <c r="AD29" s="387">
        <f t="shared" si="0"/>
        <v>33</v>
      </c>
      <c r="AE29" s="395">
        <f t="shared" si="1"/>
        <v>163.53</v>
      </c>
    </row>
    <row r="30" spans="1:31" ht="15.6" hidden="1" x14ac:dyDescent="0.25">
      <c r="A30" s="340" t="s">
        <v>481</v>
      </c>
      <c r="B30" s="341" t="s">
        <v>1227</v>
      </c>
      <c r="C30" s="341" t="s">
        <v>175</v>
      </c>
      <c r="D30" s="341" t="s">
        <v>290</v>
      </c>
      <c r="E30" s="342" t="s">
        <v>2078</v>
      </c>
      <c r="F30" s="312">
        <v>0</v>
      </c>
      <c r="G30" s="313">
        <v>0</v>
      </c>
      <c r="H30" s="313">
        <v>0</v>
      </c>
      <c r="I30" s="314">
        <v>0</v>
      </c>
      <c r="J30" s="315">
        <v>0</v>
      </c>
      <c r="K30" s="316" t="e">
        <f>I30/H30</f>
        <v>#DIV/0!</v>
      </c>
      <c r="L30" s="331">
        <f>U30+Y30+Q30</f>
        <v>182</v>
      </c>
      <c r="M30" s="316">
        <f>(U30*0.3)+(Y30*0.2)+(Q30*0.5)</f>
        <v>91</v>
      </c>
      <c r="N30" s="317">
        <v>0</v>
      </c>
      <c r="O30" s="317">
        <v>2</v>
      </c>
      <c r="P30" s="318">
        <v>9.1</v>
      </c>
      <c r="Q30" s="319">
        <v>182</v>
      </c>
      <c r="R30" s="306">
        <v>0</v>
      </c>
      <c r="S30" s="306">
        <v>0</v>
      </c>
      <c r="T30" s="320">
        <v>0</v>
      </c>
      <c r="U30" s="321">
        <v>0</v>
      </c>
      <c r="V30" s="322">
        <v>0</v>
      </c>
      <c r="W30" s="323">
        <v>0</v>
      </c>
      <c r="X30" s="324">
        <v>0</v>
      </c>
      <c r="Y30" s="326">
        <v>0</v>
      </c>
      <c r="Z30" s="335">
        <f>_xlfn.XLOOKUP(A30,'2024-NAT-01'!B:B,'2024-NAT-01'!F:F,0,0)+_xlfn.XLOOKUP('Nominations (2)'!A30,'2024-NAT-01'!B:B,'2024-NAT-01'!G:G,0,0)</f>
        <v>0</v>
      </c>
      <c r="AA30" s="336">
        <f>_xlfn.XLOOKUP(A30,'2024-NAT-01'!B:B,'2024-NAT-01'!H:H,0,0)</f>
        <v>0</v>
      </c>
      <c r="AB30" s="335">
        <f>_xlfn.XLOOKUP(A30,'2024-NAT-02'!B:B,'2024-NAT-02'!F:F,0,0)+_xlfn.XLOOKUP(A30,'2024-NAT-02'!B:B,'2024-NAT-02'!G:G,0,0)</f>
        <v>0</v>
      </c>
      <c r="AC30" s="337">
        <f>_xlfn.XLOOKUP(A30,'2024-NAT-02'!B:B,'2024-NAT-02'!H:H,0,0)</f>
        <v>0</v>
      </c>
      <c r="AD30" s="338">
        <f t="shared" si="0"/>
        <v>0</v>
      </c>
      <c r="AE30" s="339">
        <f t="shared" si="1"/>
        <v>0</v>
      </c>
    </row>
    <row r="31" spans="1:31" ht="15.6" hidden="1" x14ac:dyDescent="0.25">
      <c r="A31" s="340" t="s">
        <v>482</v>
      </c>
      <c r="B31" s="341" t="s">
        <v>1240</v>
      </c>
      <c r="C31" s="341" t="s">
        <v>383</v>
      </c>
      <c r="D31" s="341" t="s">
        <v>79</v>
      </c>
      <c r="E31" s="342" t="s">
        <v>2079</v>
      </c>
      <c r="F31" s="312">
        <v>0</v>
      </c>
      <c r="G31" s="313">
        <v>0</v>
      </c>
      <c r="H31" s="313">
        <v>0</v>
      </c>
      <c r="I31" s="314">
        <v>0</v>
      </c>
      <c r="J31" s="315">
        <v>0</v>
      </c>
      <c r="K31" s="316" t="e">
        <f>I31/H31</f>
        <v>#DIV/0!</v>
      </c>
      <c r="L31" s="331">
        <f>U31+Y31+Q31</f>
        <v>0</v>
      </c>
      <c r="M31" s="316">
        <f>(U31*0.3)+(Y31*0.2)+(Q31*0.5)</f>
        <v>0</v>
      </c>
      <c r="N31" s="317">
        <v>0</v>
      </c>
      <c r="O31" s="317">
        <v>0</v>
      </c>
      <c r="P31" s="318">
        <v>0</v>
      </c>
      <c r="Q31" s="319">
        <v>0</v>
      </c>
      <c r="R31" s="306">
        <v>0</v>
      </c>
      <c r="S31" s="306">
        <v>0</v>
      </c>
      <c r="T31" s="320">
        <v>0</v>
      </c>
      <c r="U31" s="321">
        <v>0</v>
      </c>
      <c r="V31" s="322">
        <v>0</v>
      </c>
      <c r="W31" s="323">
        <v>0</v>
      </c>
      <c r="X31" s="324">
        <v>0</v>
      </c>
      <c r="Y31" s="326">
        <v>0</v>
      </c>
      <c r="Z31" s="335">
        <f>_xlfn.XLOOKUP(A31,'2024-NAT-01'!B:B,'2024-NAT-01'!F:F,0,0)+_xlfn.XLOOKUP('Nominations (2)'!A31,'2024-NAT-01'!B:B,'2024-NAT-01'!G:G,0,0)</f>
        <v>0</v>
      </c>
      <c r="AA31" s="336">
        <f>_xlfn.XLOOKUP(A31,'2024-NAT-01'!B:B,'2024-NAT-01'!H:H,0,0)</f>
        <v>0</v>
      </c>
      <c r="AB31" s="335">
        <f>_xlfn.XLOOKUP(A31,'2024-NAT-02'!B:B,'2024-NAT-02'!F:F,0,0)+_xlfn.XLOOKUP(A31,'2024-NAT-02'!B:B,'2024-NAT-02'!G:G,0,0)</f>
        <v>0</v>
      </c>
      <c r="AC31" s="337">
        <f>_xlfn.XLOOKUP(A31,'2024-NAT-02'!B:B,'2024-NAT-02'!H:H,0,0)</f>
        <v>0</v>
      </c>
      <c r="AD31" s="338">
        <f t="shared" si="0"/>
        <v>0</v>
      </c>
      <c r="AE31" s="339">
        <f t="shared" si="1"/>
        <v>0</v>
      </c>
    </row>
    <row r="32" spans="1:31" ht="15.6" hidden="1" x14ac:dyDescent="0.25">
      <c r="A32" s="340" t="s">
        <v>483</v>
      </c>
      <c r="B32" s="341" t="s">
        <v>1334</v>
      </c>
      <c r="C32" s="341" t="s">
        <v>178</v>
      </c>
      <c r="D32" s="341" t="s">
        <v>1225</v>
      </c>
      <c r="E32" s="342" t="s">
        <v>1261</v>
      </c>
      <c r="F32" s="312">
        <v>0</v>
      </c>
      <c r="G32" s="313">
        <v>0</v>
      </c>
      <c r="H32" s="313">
        <v>0</v>
      </c>
      <c r="I32" s="314">
        <v>0</v>
      </c>
      <c r="J32" s="315">
        <v>0</v>
      </c>
      <c r="K32" s="316" t="e">
        <f>I32/H32</f>
        <v>#DIV/0!</v>
      </c>
      <c r="L32" s="331">
        <f>U32+Y32+Q32</f>
        <v>1473</v>
      </c>
      <c r="M32" s="316">
        <f>(U32*0.3)+(Y32*0.2)+(Q32*0.5)</f>
        <v>578.4</v>
      </c>
      <c r="N32" s="317">
        <v>1</v>
      </c>
      <c r="O32" s="317">
        <v>9</v>
      </c>
      <c r="P32" s="318">
        <v>99.5</v>
      </c>
      <c r="Q32" s="319">
        <v>805</v>
      </c>
      <c r="R32" s="306">
        <v>1</v>
      </c>
      <c r="S32" s="306">
        <v>2</v>
      </c>
      <c r="T32" s="320">
        <v>6.5000000000000009</v>
      </c>
      <c r="U32" s="321">
        <v>423</v>
      </c>
      <c r="V32" s="322">
        <v>0</v>
      </c>
      <c r="W32" s="323">
        <v>4</v>
      </c>
      <c r="X32" s="324">
        <v>32.299999999999997</v>
      </c>
      <c r="Y32" s="326">
        <v>245</v>
      </c>
      <c r="Z32" s="335">
        <f>_xlfn.XLOOKUP(A32,'2024-NAT-01'!B:B,'2024-NAT-01'!F:F,0,0)+_xlfn.XLOOKUP('Nominations (2)'!A32,'2024-NAT-01'!B:B,'2024-NAT-01'!G:G,0,0)</f>
        <v>0</v>
      </c>
      <c r="AA32" s="336">
        <f>_xlfn.XLOOKUP(A32,'2024-NAT-01'!B:B,'2024-NAT-01'!H:H,0,0)</f>
        <v>0</v>
      </c>
      <c r="AB32" s="335">
        <f>_xlfn.XLOOKUP(A32,'2024-NAT-02'!B:B,'2024-NAT-02'!F:F,0,0)+_xlfn.XLOOKUP(A32,'2024-NAT-02'!B:B,'2024-NAT-02'!G:G,0,0)</f>
        <v>0</v>
      </c>
      <c r="AC32" s="337">
        <f>_xlfn.XLOOKUP(A32,'2024-NAT-02'!B:B,'2024-NAT-02'!H:H,0,0)</f>
        <v>0</v>
      </c>
      <c r="AD32" s="338">
        <f t="shared" si="0"/>
        <v>0</v>
      </c>
      <c r="AE32" s="339">
        <f t="shared" si="1"/>
        <v>0</v>
      </c>
    </row>
    <row r="33" spans="1:31" ht="15.6" x14ac:dyDescent="0.25">
      <c r="A33" s="343" t="s">
        <v>1512</v>
      </c>
      <c r="B33" s="344" t="s">
        <v>48</v>
      </c>
      <c r="C33" s="344" t="s">
        <v>921</v>
      </c>
      <c r="D33" s="344" t="s">
        <v>109</v>
      </c>
      <c r="E33" s="345" t="s">
        <v>1261</v>
      </c>
      <c r="F33" s="391">
        <v>0</v>
      </c>
      <c r="G33" s="392">
        <v>22</v>
      </c>
      <c r="H33" s="392">
        <v>22</v>
      </c>
      <c r="I33" s="393">
        <v>328.5</v>
      </c>
      <c r="J33" s="394">
        <v>91.09</v>
      </c>
      <c r="K33" s="316"/>
      <c r="L33" s="331"/>
      <c r="M33" s="316"/>
      <c r="N33" s="317"/>
      <c r="O33" s="317"/>
      <c r="P33" s="318"/>
      <c r="Q33" s="319"/>
      <c r="R33" s="306"/>
      <c r="S33" s="306"/>
      <c r="T33" s="320"/>
      <c r="U33" s="321"/>
      <c r="V33" s="322"/>
      <c r="W33" s="323"/>
      <c r="X33" s="324"/>
      <c r="Y33" s="326"/>
      <c r="Z33" s="387">
        <f>_xlfn.XLOOKUP(A33,'2024-NAT-01'!B:B,'2024-NAT-01'!F:F,0,0)+_xlfn.XLOOKUP(A33,'2024-NAT-01'!B:B,'2024-NAT-01'!G:G,0,0)</f>
        <v>6</v>
      </c>
      <c r="AA33" s="395">
        <f>_xlfn.XLOOKUP(A33,'2024-NAT-01'!B:B,'2024-NAT-01'!H:H,0,0)</f>
        <v>31.799999999999997</v>
      </c>
      <c r="AB33" s="387">
        <f>_xlfn.XLOOKUP(A33,'2024-NAT-02'!B:B,'2024-NAT-02'!F:F,0,0)+_xlfn.XLOOKUP(A33,'2024-NAT-02'!B:B,'2024-NAT-02'!G:G,0,0)</f>
        <v>1</v>
      </c>
      <c r="AC33" s="396">
        <f>_xlfn.XLOOKUP(A33,'2024-NAT-02'!B:B,'2024-NAT-02'!H:H,0,0)</f>
        <v>7.4</v>
      </c>
      <c r="AD33" s="387">
        <f t="shared" si="0"/>
        <v>29</v>
      </c>
      <c r="AE33" s="395">
        <f t="shared" si="1"/>
        <v>130.29</v>
      </c>
    </row>
    <row r="34" spans="1:31" ht="15.6" hidden="1" x14ac:dyDescent="0.25">
      <c r="A34" s="340" t="s">
        <v>485</v>
      </c>
      <c r="B34" s="341" t="s">
        <v>2152</v>
      </c>
      <c r="C34" s="341" t="s">
        <v>279</v>
      </c>
      <c r="D34" s="341" t="s">
        <v>125</v>
      </c>
      <c r="E34" s="342" t="s">
        <v>1261</v>
      </c>
      <c r="F34" s="312">
        <v>0</v>
      </c>
      <c r="G34" s="313">
        <v>32</v>
      </c>
      <c r="H34" s="313">
        <v>32</v>
      </c>
      <c r="I34" s="314">
        <v>393.29999999999995</v>
      </c>
      <c r="J34" s="315">
        <v>103.66999999999999</v>
      </c>
      <c r="K34" s="316">
        <f t="shared" ref="K34:K43" si="2">I34/H34</f>
        <v>12.290624999999999</v>
      </c>
      <c r="L34" s="331">
        <f t="shared" ref="L34:L43" si="3">U34+Y34+Q34</f>
        <v>2223</v>
      </c>
      <c r="M34" s="316">
        <f t="shared" ref="M34:M43" si="4">(U34*0.3)+(Y34*0.2)+(Q34*0.5)</f>
        <v>866.7</v>
      </c>
      <c r="N34" s="317">
        <v>1</v>
      </c>
      <c r="O34" s="317">
        <v>15</v>
      </c>
      <c r="P34" s="318">
        <v>163.29999999999998</v>
      </c>
      <c r="Q34" s="319">
        <v>1148</v>
      </c>
      <c r="R34" s="306">
        <v>0</v>
      </c>
      <c r="S34" s="306">
        <v>10</v>
      </c>
      <c r="T34" s="320">
        <v>100.3</v>
      </c>
      <c r="U34" s="321">
        <v>777</v>
      </c>
      <c r="V34" s="322">
        <v>0</v>
      </c>
      <c r="W34" s="323">
        <v>6</v>
      </c>
      <c r="X34" s="324">
        <v>112.8</v>
      </c>
      <c r="Y34" s="326">
        <v>298</v>
      </c>
      <c r="Z34" s="335">
        <f>_xlfn.XLOOKUP(A34,'2024-NAT-01'!B:B,'2024-NAT-01'!F:F,0,0)+_xlfn.XLOOKUP('Nominations (2)'!A34,'2024-NAT-01'!B:B,'2024-NAT-01'!G:G,0,0)</f>
        <v>0</v>
      </c>
      <c r="AA34" s="336">
        <f>_xlfn.XLOOKUP(A34,'2024-NAT-01'!B:B,'2024-NAT-01'!H:H,0,0)</f>
        <v>0</v>
      </c>
      <c r="AB34" s="335">
        <f>_xlfn.XLOOKUP(A34,'2024-NAT-02'!B:B,'2024-NAT-02'!F:F,0,0)+_xlfn.XLOOKUP(A34,'2024-NAT-02'!B:B,'2024-NAT-02'!G:G,0,0)</f>
        <v>0</v>
      </c>
      <c r="AC34" s="337">
        <f>_xlfn.XLOOKUP(A34,'2024-NAT-02'!B:B,'2024-NAT-02'!H:H,0,0)</f>
        <v>0</v>
      </c>
      <c r="AD34" s="338">
        <f t="shared" si="0"/>
        <v>32</v>
      </c>
      <c r="AE34" s="339">
        <f t="shared" si="1"/>
        <v>103.66999999999999</v>
      </c>
    </row>
    <row r="35" spans="1:31" ht="15.6" hidden="1" x14ac:dyDescent="0.25">
      <c r="A35" s="340" t="s">
        <v>486</v>
      </c>
      <c r="B35" s="341" t="s">
        <v>2159</v>
      </c>
      <c r="C35" s="341" t="s">
        <v>94</v>
      </c>
      <c r="D35" s="341" t="s">
        <v>321</v>
      </c>
      <c r="E35" s="342" t="s">
        <v>1258</v>
      </c>
      <c r="F35" s="312">
        <v>0</v>
      </c>
      <c r="G35" s="313">
        <v>11</v>
      </c>
      <c r="H35" s="313">
        <v>11</v>
      </c>
      <c r="I35" s="314">
        <v>131.1</v>
      </c>
      <c r="J35" s="315">
        <v>36.31</v>
      </c>
      <c r="K35" s="316">
        <f t="shared" si="2"/>
        <v>11.918181818181818</v>
      </c>
      <c r="L35" s="331">
        <f t="shared" si="3"/>
        <v>793</v>
      </c>
      <c r="M35" s="316">
        <f t="shared" si="4"/>
        <v>355.1</v>
      </c>
      <c r="N35" s="317">
        <v>3</v>
      </c>
      <c r="O35" s="317">
        <v>2</v>
      </c>
      <c r="P35" s="318">
        <v>7.6</v>
      </c>
      <c r="Q35" s="319">
        <v>586</v>
      </c>
      <c r="R35" s="306">
        <v>2</v>
      </c>
      <c r="S35" s="306">
        <v>0</v>
      </c>
      <c r="T35" s="320">
        <v>2.2000000000000002</v>
      </c>
      <c r="U35" s="321">
        <v>207</v>
      </c>
      <c r="V35" s="322">
        <v>0</v>
      </c>
      <c r="W35" s="323">
        <v>0</v>
      </c>
      <c r="X35" s="324">
        <v>0</v>
      </c>
      <c r="Y35" s="326">
        <v>0</v>
      </c>
      <c r="Z35" s="335">
        <f>_xlfn.XLOOKUP(A35,'2024-NAT-01'!B:B,'2024-NAT-01'!F:F,0,0)+_xlfn.XLOOKUP('Nominations (2)'!A35,'2024-NAT-01'!B:B,'2024-NAT-01'!G:G,0,0)</f>
        <v>0</v>
      </c>
      <c r="AA35" s="336">
        <f>_xlfn.XLOOKUP(A35,'2024-NAT-01'!B:B,'2024-NAT-01'!H:H,0,0)</f>
        <v>0</v>
      </c>
      <c r="AB35" s="335">
        <f>_xlfn.XLOOKUP(A35,'2024-NAT-02'!B:B,'2024-NAT-02'!F:F,0,0)+_xlfn.XLOOKUP(A35,'2024-NAT-02'!B:B,'2024-NAT-02'!G:G,0,0)</f>
        <v>0</v>
      </c>
      <c r="AC35" s="337">
        <f>_xlfn.XLOOKUP(A35,'2024-NAT-02'!B:B,'2024-NAT-02'!H:H,0,0)</f>
        <v>0</v>
      </c>
      <c r="AD35" s="338">
        <f t="shared" si="0"/>
        <v>11</v>
      </c>
      <c r="AE35" s="339">
        <f t="shared" si="1"/>
        <v>36.31</v>
      </c>
    </row>
    <row r="36" spans="1:31" ht="15.6" hidden="1" x14ac:dyDescent="0.25">
      <c r="A36" s="340" t="s">
        <v>487</v>
      </c>
      <c r="B36" s="341" t="s">
        <v>2152</v>
      </c>
      <c r="C36" s="341" t="s">
        <v>250</v>
      </c>
      <c r="D36" s="341" t="s">
        <v>75</v>
      </c>
      <c r="E36" s="342" t="s">
        <v>2079</v>
      </c>
      <c r="F36" s="312">
        <v>5</v>
      </c>
      <c r="G36" s="313">
        <v>4</v>
      </c>
      <c r="H36" s="313">
        <v>9</v>
      </c>
      <c r="I36" s="314">
        <v>34.6</v>
      </c>
      <c r="J36" s="315">
        <v>11.260000000000002</v>
      </c>
      <c r="K36" s="316">
        <f t="shared" si="2"/>
        <v>3.8444444444444446</v>
      </c>
      <c r="L36" s="331">
        <f t="shared" si="3"/>
        <v>491</v>
      </c>
      <c r="M36" s="316">
        <f t="shared" si="4"/>
        <v>195.89999999999998</v>
      </c>
      <c r="N36" s="317">
        <v>0</v>
      </c>
      <c r="O36" s="317">
        <v>7</v>
      </c>
      <c r="P36" s="318">
        <v>34.700000000000003</v>
      </c>
      <c r="Q36" s="319">
        <v>253</v>
      </c>
      <c r="R36" s="306">
        <v>0</v>
      </c>
      <c r="S36" s="306">
        <v>1</v>
      </c>
      <c r="T36" s="320">
        <v>17</v>
      </c>
      <c r="U36" s="321">
        <v>218</v>
      </c>
      <c r="V36" s="322">
        <v>0</v>
      </c>
      <c r="W36" s="323">
        <v>0</v>
      </c>
      <c r="X36" s="324">
        <v>0</v>
      </c>
      <c r="Y36" s="326">
        <v>20</v>
      </c>
      <c r="Z36" s="335">
        <f>_xlfn.XLOOKUP(A36,'2024-NAT-01'!B:B,'2024-NAT-01'!F:F,0,0)+_xlfn.XLOOKUP('Nominations (2)'!A36,'2024-NAT-01'!B:B,'2024-NAT-01'!G:G,0,0)</f>
        <v>0</v>
      </c>
      <c r="AA36" s="336">
        <f>_xlfn.XLOOKUP(A36,'2024-NAT-01'!B:B,'2024-NAT-01'!H:H,0,0)</f>
        <v>0</v>
      </c>
      <c r="AB36" s="335">
        <f>_xlfn.XLOOKUP(A36,'2024-NAT-02'!B:B,'2024-NAT-02'!F:F,0,0)+_xlfn.XLOOKUP(A36,'2024-NAT-02'!B:B,'2024-NAT-02'!G:G,0,0)</f>
        <v>0</v>
      </c>
      <c r="AC36" s="337">
        <f>_xlfn.XLOOKUP(A36,'2024-NAT-02'!B:B,'2024-NAT-02'!H:H,0,0)</f>
        <v>0</v>
      </c>
      <c r="AD36" s="338">
        <f t="shared" si="0"/>
        <v>9</v>
      </c>
      <c r="AE36" s="339">
        <f t="shared" si="1"/>
        <v>11.260000000000002</v>
      </c>
    </row>
    <row r="37" spans="1:31" ht="15.6" hidden="1" x14ac:dyDescent="0.25">
      <c r="A37" s="340" t="s">
        <v>488</v>
      </c>
      <c r="B37" s="341" t="s">
        <v>1346</v>
      </c>
      <c r="C37" s="341" t="s">
        <v>1815</v>
      </c>
      <c r="D37" s="341" t="s">
        <v>88</v>
      </c>
      <c r="E37" s="342" t="s">
        <v>2081</v>
      </c>
      <c r="F37" s="312">
        <v>0</v>
      </c>
      <c r="G37" s="313">
        <v>1</v>
      </c>
      <c r="H37" s="313">
        <v>1</v>
      </c>
      <c r="I37" s="314">
        <v>17.399999999999999</v>
      </c>
      <c r="J37" s="315">
        <v>3.48</v>
      </c>
      <c r="K37" s="316">
        <f t="shared" si="2"/>
        <v>17.399999999999999</v>
      </c>
      <c r="L37" s="331">
        <f t="shared" si="3"/>
        <v>1434</v>
      </c>
      <c r="M37" s="316">
        <f t="shared" si="4"/>
        <v>471.3</v>
      </c>
      <c r="N37" s="317">
        <v>1</v>
      </c>
      <c r="O37" s="317">
        <v>3</v>
      </c>
      <c r="P37" s="318">
        <v>34.799999999999997</v>
      </c>
      <c r="Q37" s="319">
        <v>342</v>
      </c>
      <c r="R37" s="306">
        <v>1</v>
      </c>
      <c r="S37" s="306">
        <v>5</v>
      </c>
      <c r="T37" s="320">
        <v>27</v>
      </c>
      <c r="U37" s="321">
        <v>819</v>
      </c>
      <c r="V37" s="322">
        <v>0</v>
      </c>
      <c r="W37" s="323">
        <v>4</v>
      </c>
      <c r="X37" s="324">
        <v>48.6</v>
      </c>
      <c r="Y37" s="326">
        <v>273</v>
      </c>
      <c r="Z37" s="335">
        <f>_xlfn.XLOOKUP(A37,'2024-NAT-01'!B:B,'2024-NAT-01'!F:F,0,0)+_xlfn.XLOOKUP('Nominations (2)'!A37,'2024-NAT-01'!B:B,'2024-NAT-01'!G:G,0,0)</f>
        <v>0</v>
      </c>
      <c r="AA37" s="336">
        <f>_xlfn.XLOOKUP(A37,'2024-NAT-01'!B:B,'2024-NAT-01'!H:H,0,0)</f>
        <v>0</v>
      </c>
      <c r="AB37" s="335">
        <f>_xlfn.XLOOKUP(A37,'2024-NAT-02'!B:B,'2024-NAT-02'!F:F,0,0)+_xlfn.XLOOKUP(A37,'2024-NAT-02'!B:B,'2024-NAT-02'!G:G,0,0)</f>
        <v>0</v>
      </c>
      <c r="AC37" s="337">
        <f>_xlfn.XLOOKUP(A37,'2024-NAT-02'!B:B,'2024-NAT-02'!H:H,0,0)</f>
        <v>0</v>
      </c>
      <c r="AD37" s="338">
        <f t="shared" si="0"/>
        <v>1</v>
      </c>
      <c r="AE37" s="339">
        <f t="shared" si="1"/>
        <v>3.48</v>
      </c>
    </row>
    <row r="38" spans="1:31" ht="15.6" hidden="1" x14ac:dyDescent="0.25">
      <c r="A38" s="340" t="s">
        <v>489</v>
      </c>
      <c r="B38" s="341" t="s">
        <v>2153</v>
      </c>
      <c r="C38" s="341" t="s">
        <v>99</v>
      </c>
      <c r="D38" s="341" t="s">
        <v>1221</v>
      </c>
      <c r="E38" s="342" t="s">
        <v>1261</v>
      </c>
      <c r="F38" s="312">
        <v>4</v>
      </c>
      <c r="G38" s="313">
        <v>19</v>
      </c>
      <c r="H38" s="313">
        <v>23</v>
      </c>
      <c r="I38" s="314">
        <v>231.29999999999998</v>
      </c>
      <c r="J38" s="315">
        <v>60.779999999999994</v>
      </c>
      <c r="K38" s="316">
        <f t="shared" si="2"/>
        <v>10.056521739130433</v>
      </c>
      <c r="L38" s="331">
        <f t="shared" si="3"/>
        <v>1500</v>
      </c>
      <c r="M38" s="316">
        <f t="shared" si="4"/>
        <v>602.20000000000005</v>
      </c>
      <c r="N38" s="317">
        <v>2</v>
      </c>
      <c r="O38" s="317">
        <v>4</v>
      </c>
      <c r="P38" s="318">
        <v>28.8</v>
      </c>
      <c r="Q38" s="319">
        <v>761</v>
      </c>
      <c r="R38" s="306">
        <v>2</v>
      </c>
      <c r="S38" s="306">
        <v>3</v>
      </c>
      <c r="T38" s="320">
        <v>22.4</v>
      </c>
      <c r="U38" s="321">
        <v>739</v>
      </c>
      <c r="V38" s="322">
        <v>0</v>
      </c>
      <c r="W38" s="323">
        <v>0</v>
      </c>
      <c r="X38" s="324">
        <v>0</v>
      </c>
      <c r="Y38" s="326">
        <v>0</v>
      </c>
      <c r="Z38" s="335">
        <f>_xlfn.XLOOKUP(A38,'2024-NAT-01'!B:B,'2024-NAT-01'!F:F,0,0)+_xlfn.XLOOKUP('Nominations (2)'!A38,'2024-NAT-01'!B:B,'2024-NAT-01'!G:G,0,0)</f>
        <v>0</v>
      </c>
      <c r="AA38" s="336">
        <f>_xlfn.XLOOKUP(A38,'2024-NAT-01'!B:B,'2024-NAT-01'!H:H,0,0)</f>
        <v>0</v>
      </c>
      <c r="AB38" s="335">
        <f>_xlfn.XLOOKUP(A38,'2024-NAT-02'!B:B,'2024-NAT-02'!F:F,0,0)+_xlfn.XLOOKUP(A38,'2024-NAT-02'!B:B,'2024-NAT-02'!G:G,0,0)</f>
        <v>0</v>
      </c>
      <c r="AC38" s="337">
        <f>_xlfn.XLOOKUP(A38,'2024-NAT-02'!B:B,'2024-NAT-02'!H:H,0,0)</f>
        <v>0</v>
      </c>
      <c r="AD38" s="338">
        <f t="shared" si="0"/>
        <v>23</v>
      </c>
      <c r="AE38" s="339">
        <f t="shared" si="1"/>
        <v>60.779999999999994</v>
      </c>
    </row>
    <row r="39" spans="1:31" ht="15.6" hidden="1" x14ac:dyDescent="0.25">
      <c r="A39" s="340" t="s">
        <v>490</v>
      </c>
      <c r="B39" s="341" t="s">
        <v>2153</v>
      </c>
      <c r="C39" s="341" t="s">
        <v>345</v>
      </c>
      <c r="D39" s="341" t="s">
        <v>233</v>
      </c>
      <c r="E39" s="342" t="s">
        <v>1258</v>
      </c>
      <c r="F39" s="312">
        <v>0</v>
      </c>
      <c r="G39" s="313">
        <v>5</v>
      </c>
      <c r="H39" s="313">
        <v>5</v>
      </c>
      <c r="I39" s="314">
        <v>54.5</v>
      </c>
      <c r="J39" s="315">
        <v>10.9</v>
      </c>
      <c r="K39" s="316">
        <f t="shared" si="2"/>
        <v>10.9</v>
      </c>
      <c r="L39" s="331">
        <f t="shared" si="3"/>
        <v>1973</v>
      </c>
      <c r="M39" s="316">
        <f t="shared" si="4"/>
        <v>678.1</v>
      </c>
      <c r="N39" s="317">
        <v>0</v>
      </c>
      <c r="O39" s="317">
        <v>10</v>
      </c>
      <c r="P39" s="318">
        <v>112</v>
      </c>
      <c r="Q39" s="319">
        <v>577</v>
      </c>
      <c r="R39" s="306">
        <v>0</v>
      </c>
      <c r="S39" s="306">
        <v>12</v>
      </c>
      <c r="T39" s="320">
        <v>158.90000000000003</v>
      </c>
      <c r="U39" s="321">
        <v>1104</v>
      </c>
      <c r="V39" s="322">
        <v>0</v>
      </c>
      <c r="W39" s="323">
        <v>4</v>
      </c>
      <c r="X39" s="324">
        <v>50.2</v>
      </c>
      <c r="Y39" s="326">
        <v>292</v>
      </c>
      <c r="Z39" s="335">
        <f>_xlfn.XLOOKUP(A39,'2024-NAT-01'!B:B,'2024-NAT-01'!F:F,0,0)+_xlfn.XLOOKUP('Nominations (2)'!A39,'2024-NAT-01'!B:B,'2024-NAT-01'!G:G,0,0)</f>
        <v>0</v>
      </c>
      <c r="AA39" s="336">
        <f>_xlfn.XLOOKUP(A39,'2024-NAT-01'!B:B,'2024-NAT-01'!H:H,0,0)</f>
        <v>0</v>
      </c>
      <c r="AB39" s="335">
        <f>_xlfn.XLOOKUP(A39,'2024-NAT-02'!B:B,'2024-NAT-02'!F:F,0,0)+_xlfn.XLOOKUP(A39,'2024-NAT-02'!B:B,'2024-NAT-02'!G:G,0,0)</f>
        <v>0</v>
      </c>
      <c r="AC39" s="337">
        <f>_xlfn.XLOOKUP(A39,'2024-NAT-02'!B:B,'2024-NAT-02'!H:H,0,0)</f>
        <v>0</v>
      </c>
      <c r="AD39" s="338">
        <f t="shared" si="0"/>
        <v>5</v>
      </c>
      <c r="AE39" s="339">
        <f t="shared" si="1"/>
        <v>10.9</v>
      </c>
    </row>
    <row r="40" spans="1:31" ht="15.6" x14ac:dyDescent="0.25">
      <c r="A40" s="343" t="s">
        <v>498</v>
      </c>
      <c r="B40" s="344" t="s">
        <v>38</v>
      </c>
      <c r="C40" s="344" t="s">
        <v>140</v>
      </c>
      <c r="D40" s="344" t="s">
        <v>70</v>
      </c>
      <c r="E40" s="345" t="s">
        <v>1261</v>
      </c>
      <c r="F40" s="391">
        <v>3</v>
      </c>
      <c r="G40" s="392">
        <v>22</v>
      </c>
      <c r="H40" s="392">
        <v>25</v>
      </c>
      <c r="I40" s="393">
        <v>315</v>
      </c>
      <c r="J40" s="394">
        <v>78.210000000000008</v>
      </c>
      <c r="K40" s="316">
        <f t="shared" si="2"/>
        <v>12.6</v>
      </c>
      <c r="L40" s="331">
        <f t="shared" si="3"/>
        <v>331</v>
      </c>
      <c r="M40" s="316">
        <f t="shared" si="4"/>
        <v>165.5</v>
      </c>
      <c r="N40" s="317">
        <v>1</v>
      </c>
      <c r="O40" s="317">
        <v>0</v>
      </c>
      <c r="P40" s="318">
        <v>2</v>
      </c>
      <c r="Q40" s="319">
        <v>331</v>
      </c>
      <c r="R40" s="306">
        <v>0</v>
      </c>
      <c r="S40" s="306">
        <v>0</v>
      </c>
      <c r="T40" s="320">
        <v>0</v>
      </c>
      <c r="U40" s="321">
        <v>0</v>
      </c>
      <c r="V40" s="322">
        <v>0</v>
      </c>
      <c r="W40" s="323">
        <v>0</v>
      </c>
      <c r="X40" s="324">
        <v>0</v>
      </c>
      <c r="Y40" s="326">
        <v>0</v>
      </c>
      <c r="Z40" s="387">
        <f>_xlfn.XLOOKUP(A40,'2024-NAT-01'!B:B,'2024-NAT-01'!F:F,0,0)+_xlfn.XLOOKUP(A40,'2024-NAT-01'!B:B,'2024-NAT-01'!G:G,0,0)</f>
        <v>11</v>
      </c>
      <c r="AA40" s="395">
        <f>_xlfn.XLOOKUP(A40,'2024-NAT-01'!B:B,'2024-NAT-01'!H:H,0,0)</f>
        <v>66</v>
      </c>
      <c r="AB40" s="387">
        <f>_xlfn.XLOOKUP(A40,'2024-NAT-02'!B:B,'2024-NAT-02'!F:F,0,0)+_xlfn.XLOOKUP(A40,'2024-NAT-02'!B:B,'2024-NAT-02'!G:G,0,0)</f>
        <v>2</v>
      </c>
      <c r="AC40" s="396">
        <f>_xlfn.XLOOKUP(A40,'2024-NAT-02'!B:B,'2024-NAT-02'!H:H,0,0)</f>
        <v>3.1</v>
      </c>
      <c r="AD40" s="387">
        <f t="shared" si="0"/>
        <v>38</v>
      </c>
      <c r="AE40" s="395">
        <f t="shared" si="1"/>
        <v>147.31</v>
      </c>
    </row>
    <row r="41" spans="1:31" ht="15.6" hidden="1" x14ac:dyDescent="0.25">
      <c r="A41" s="340" t="s">
        <v>492</v>
      </c>
      <c r="B41" s="341" t="s">
        <v>1331</v>
      </c>
      <c r="C41" s="341" t="s">
        <v>170</v>
      </c>
      <c r="D41" s="341" t="s">
        <v>171</v>
      </c>
      <c r="E41" s="342" t="s">
        <v>1258</v>
      </c>
      <c r="F41" s="312">
        <v>0</v>
      </c>
      <c r="G41" s="313">
        <v>0</v>
      </c>
      <c r="H41" s="313">
        <v>0</v>
      </c>
      <c r="I41" s="314">
        <v>0</v>
      </c>
      <c r="J41" s="315">
        <v>0</v>
      </c>
      <c r="K41" s="316" t="e">
        <f t="shared" si="2"/>
        <v>#DIV/0!</v>
      </c>
      <c r="L41" s="331">
        <f t="shared" si="3"/>
        <v>1181</v>
      </c>
      <c r="M41" s="316">
        <f t="shared" si="4"/>
        <v>412.09999999999997</v>
      </c>
      <c r="N41" s="317">
        <v>0</v>
      </c>
      <c r="O41" s="317">
        <v>6</v>
      </c>
      <c r="P41" s="318">
        <v>32.299999999999997</v>
      </c>
      <c r="Q41" s="319">
        <v>289</v>
      </c>
      <c r="R41" s="306">
        <v>3</v>
      </c>
      <c r="S41" s="306">
        <v>4</v>
      </c>
      <c r="T41" s="320">
        <v>95.100000000000009</v>
      </c>
      <c r="U41" s="321">
        <v>892</v>
      </c>
      <c r="V41" s="322">
        <v>0</v>
      </c>
      <c r="W41" s="323">
        <v>0</v>
      </c>
      <c r="X41" s="324">
        <v>0</v>
      </c>
      <c r="Y41" s="326">
        <v>0</v>
      </c>
      <c r="Z41" s="335">
        <f>_xlfn.XLOOKUP(A41,'2024-NAT-01'!B:B,'2024-NAT-01'!F:F,0,0)+_xlfn.XLOOKUP('Nominations (2)'!A41,'2024-NAT-01'!B:B,'2024-NAT-01'!G:G,0,0)</f>
        <v>0</v>
      </c>
      <c r="AA41" s="336">
        <f>_xlfn.XLOOKUP(A41,'2024-NAT-01'!B:B,'2024-NAT-01'!H:H,0,0)</f>
        <v>0</v>
      </c>
      <c r="AB41" s="335">
        <f>_xlfn.XLOOKUP(A41,'2024-NAT-02'!B:B,'2024-NAT-02'!F:F,0,0)+_xlfn.XLOOKUP(A41,'2024-NAT-02'!B:B,'2024-NAT-02'!G:G,0,0)</f>
        <v>0</v>
      </c>
      <c r="AC41" s="337">
        <f>_xlfn.XLOOKUP(A41,'2024-NAT-02'!B:B,'2024-NAT-02'!H:H,0,0)</f>
        <v>0</v>
      </c>
      <c r="AD41" s="338">
        <f t="shared" si="0"/>
        <v>0</v>
      </c>
      <c r="AE41" s="339">
        <f t="shared" si="1"/>
        <v>0</v>
      </c>
    </row>
    <row r="42" spans="1:31" ht="15.6" hidden="1" x14ac:dyDescent="0.25">
      <c r="A42" s="340" t="s">
        <v>493</v>
      </c>
      <c r="B42" s="341" t="s">
        <v>1240</v>
      </c>
      <c r="C42" s="341" t="s">
        <v>82</v>
      </c>
      <c r="D42" s="341" t="s">
        <v>83</v>
      </c>
      <c r="E42" s="342" t="s">
        <v>1261</v>
      </c>
      <c r="F42" s="312">
        <v>0</v>
      </c>
      <c r="G42" s="313">
        <v>0</v>
      </c>
      <c r="H42" s="313">
        <v>0</v>
      </c>
      <c r="I42" s="314">
        <v>0</v>
      </c>
      <c r="J42" s="315">
        <v>0</v>
      </c>
      <c r="K42" s="316" t="e">
        <f t="shared" si="2"/>
        <v>#DIV/0!</v>
      </c>
      <c r="L42" s="331">
        <f t="shared" si="3"/>
        <v>1794</v>
      </c>
      <c r="M42" s="316">
        <f t="shared" si="4"/>
        <v>643.6</v>
      </c>
      <c r="N42" s="317">
        <v>1</v>
      </c>
      <c r="O42" s="317">
        <v>6</v>
      </c>
      <c r="P42" s="318">
        <v>39.600000000000009</v>
      </c>
      <c r="Q42" s="319">
        <v>646</v>
      </c>
      <c r="R42" s="306">
        <v>3</v>
      </c>
      <c r="S42" s="306">
        <v>2</v>
      </c>
      <c r="T42" s="320">
        <v>45.6</v>
      </c>
      <c r="U42" s="321">
        <v>910</v>
      </c>
      <c r="V42" s="322">
        <v>0</v>
      </c>
      <c r="W42" s="323">
        <v>3</v>
      </c>
      <c r="X42" s="324">
        <v>18.600000000000001</v>
      </c>
      <c r="Y42" s="326">
        <v>238</v>
      </c>
      <c r="Z42" s="335">
        <f>_xlfn.XLOOKUP(A42,'2024-NAT-01'!B:B,'2024-NAT-01'!F:F,0,0)+_xlfn.XLOOKUP('Nominations (2)'!A42,'2024-NAT-01'!B:B,'2024-NAT-01'!G:G,0,0)</f>
        <v>0</v>
      </c>
      <c r="AA42" s="336">
        <f>_xlfn.XLOOKUP(A42,'2024-NAT-01'!B:B,'2024-NAT-01'!H:H,0,0)</f>
        <v>0</v>
      </c>
      <c r="AB42" s="335">
        <f>_xlfn.XLOOKUP(A42,'2024-NAT-02'!B:B,'2024-NAT-02'!F:F,0,0)+_xlfn.XLOOKUP(A42,'2024-NAT-02'!B:B,'2024-NAT-02'!G:G,0,0)</f>
        <v>0</v>
      </c>
      <c r="AC42" s="337">
        <f>_xlfn.XLOOKUP(A42,'2024-NAT-02'!B:B,'2024-NAT-02'!H:H,0,0)</f>
        <v>0</v>
      </c>
      <c r="AD42" s="338">
        <f t="shared" si="0"/>
        <v>0</v>
      </c>
      <c r="AE42" s="339">
        <f t="shared" si="1"/>
        <v>0</v>
      </c>
    </row>
    <row r="43" spans="1:31" ht="15.6" hidden="1" x14ac:dyDescent="0.25">
      <c r="A43" s="340" t="s">
        <v>494</v>
      </c>
      <c r="B43" s="341" t="s">
        <v>1663</v>
      </c>
      <c r="C43" s="341" t="s">
        <v>161</v>
      </c>
      <c r="D43" s="341" t="s">
        <v>362</v>
      </c>
      <c r="E43" s="342" t="s">
        <v>1261</v>
      </c>
      <c r="F43" s="312">
        <v>0</v>
      </c>
      <c r="G43" s="313">
        <v>0</v>
      </c>
      <c r="H43" s="313">
        <v>0</v>
      </c>
      <c r="I43" s="314">
        <v>0</v>
      </c>
      <c r="J43" s="315">
        <v>0</v>
      </c>
      <c r="K43" s="316" t="e">
        <f t="shared" si="2"/>
        <v>#DIV/0!</v>
      </c>
      <c r="L43" s="331">
        <f t="shared" si="3"/>
        <v>2351</v>
      </c>
      <c r="M43" s="316">
        <f t="shared" si="4"/>
        <v>869.5</v>
      </c>
      <c r="N43" s="317">
        <v>2</v>
      </c>
      <c r="O43" s="317">
        <v>7</v>
      </c>
      <c r="P43" s="318">
        <v>111.9</v>
      </c>
      <c r="Q43" s="319">
        <v>964</v>
      </c>
      <c r="R43" s="306">
        <v>0</v>
      </c>
      <c r="S43" s="306">
        <v>14</v>
      </c>
      <c r="T43" s="320">
        <v>212.5</v>
      </c>
      <c r="U43" s="321">
        <v>1101</v>
      </c>
      <c r="V43" s="322">
        <v>0</v>
      </c>
      <c r="W43" s="323">
        <v>9</v>
      </c>
      <c r="X43" s="324">
        <v>63.900000000000006</v>
      </c>
      <c r="Y43" s="326">
        <v>286</v>
      </c>
      <c r="Z43" s="335">
        <f>_xlfn.XLOOKUP(A43,'2024-NAT-01'!B:B,'2024-NAT-01'!F:F,0,0)+_xlfn.XLOOKUP('Nominations (2)'!A43,'2024-NAT-01'!B:B,'2024-NAT-01'!G:G,0,0)</f>
        <v>0</v>
      </c>
      <c r="AA43" s="336">
        <f>_xlfn.XLOOKUP(A43,'2024-NAT-01'!B:B,'2024-NAT-01'!H:H,0,0)</f>
        <v>0</v>
      </c>
      <c r="AB43" s="335">
        <f>_xlfn.XLOOKUP(A43,'2024-NAT-02'!B:B,'2024-NAT-02'!F:F,0,0)+_xlfn.XLOOKUP(A43,'2024-NAT-02'!B:B,'2024-NAT-02'!G:G,0,0)</f>
        <v>0</v>
      </c>
      <c r="AC43" s="337">
        <f>_xlfn.XLOOKUP(A43,'2024-NAT-02'!B:B,'2024-NAT-02'!H:H,0,0)</f>
        <v>0</v>
      </c>
      <c r="AD43" s="338">
        <f t="shared" si="0"/>
        <v>0</v>
      </c>
      <c r="AE43" s="339">
        <f t="shared" si="1"/>
        <v>0</v>
      </c>
    </row>
    <row r="44" spans="1:31" ht="15.6" x14ac:dyDescent="0.25">
      <c r="A44" s="343" t="s">
        <v>1197</v>
      </c>
      <c r="B44" s="344" t="s">
        <v>49</v>
      </c>
      <c r="C44" s="344" t="s">
        <v>1212</v>
      </c>
      <c r="D44" s="344" t="s">
        <v>228</v>
      </c>
      <c r="E44" s="345" t="s">
        <v>1261</v>
      </c>
      <c r="F44" s="391">
        <v>4</v>
      </c>
      <c r="G44" s="392">
        <v>19</v>
      </c>
      <c r="H44" s="392">
        <v>23</v>
      </c>
      <c r="I44" s="393">
        <v>247</v>
      </c>
      <c r="J44" s="394">
        <v>77.11</v>
      </c>
      <c r="K44" s="316"/>
      <c r="L44" s="331"/>
      <c r="M44" s="316"/>
      <c r="N44" s="317"/>
      <c r="O44" s="317"/>
      <c r="P44" s="318"/>
      <c r="Q44" s="319"/>
      <c r="R44" s="306"/>
      <c r="S44" s="306"/>
      <c r="T44" s="320"/>
      <c r="U44" s="321"/>
      <c r="V44" s="322"/>
      <c r="W44" s="323"/>
      <c r="X44" s="324"/>
      <c r="Y44" s="326"/>
      <c r="Z44" s="387">
        <f>_xlfn.XLOOKUP(A44,'2024-NAT-01'!B:B,'2024-NAT-01'!F:F,0,0)+_xlfn.XLOOKUP(A44,'2024-NAT-01'!B:B,'2024-NAT-01'!G:G,0,0)</f>
        <v>6</v>
      </c>
      <c r="AA44" s="395">
        <f>_xlfn.XLOOKUP(A44,'2024-NAT-01'!B:B,'2024-NAT-01'!H:H,0,0)</f>
        <v>29.5</v>
      </c>
      <c r="AB44" s="387">
        <f>_xlfn.XLOOKUP(A44,'2024-NAT-02'!B:B,'2024-NAT-02'!F:F,0,0)+_xlfn.XLOOKUP(A44,'2024-NAT-02'!B:B,'2024-NAT-02'!G:G,0,0)</f>
        <v>0</v>
      </c>
      <c r="AC44" s="396">
        <f>_xlfn.XLOOKUP(A44,'2024-NAT-02'!B:B,'2024-NAT-02'!H:H,0,0)</f>
        <v>0</v>
      </c>
      <c r="AD44" s="387">
        <f t="shared" si="0"/>
        <v>29</v>
      </c>
      <c r="AE44" s="395">
        <f t="shared" si="1"/>
        <v>106.61</v>
      </c>
    </row>
    <row r="45" spans="1:31" ht="15.6" hidden="1" x14ac:dyDescent="0.25">
      <c r="A45" s="340" t="s">
        <v>496</v>
      </c>
      <c r="B45" s="341" t="s">
        <v>1319</v>
      </c>
      <c r="C45" s="341" t="s">
        <v>106</v>
      </c>
      <c r="D45" s="341" t="s">
        <v>116</v>
      </c>
      <c r="E45" s="342" t="s">
        <v>1258</v>
      </c>
      <c r="F45" s="312">
        <v>0</v>
      </c>
      <c r="G45" s="313">
        <v>0</v>
      </c>
      <c r="H45" s="313">
        <v>0</v>
      </c>
      <c r="I45" s="314">
        <v>0</v>
      </c>
      <c r="J45" s="315">
        <v>0</v>
      </c>
      <c r="K45" s="316" t="e">
        <f>I45/H45</f>
        <v>#DIV/0!</v>
      </c>
      <c r="L45" s="331">
        <f>U45+Y45+Q45</f>
        <v>1636</v>
      </c>
      <c r="M45" s="316">
        <f>(U45*0.3)+(Y45*0.2)+(Q45*0.5)</f>
        <v>665.4</v>
      </c>
      <c r="N45" s="317">
        <v>3</v>
      </c>
      <c r="O45" s="317">
        <v>10</v>
      </c>
      <c r="P45" s="318">
        <v>146.9</v>
      </c>
      <c r="Q45" s="319">
        <v>1023</v>
      </c>
      <c r="R45" s="306">
        <v>0</v>
      </c>
      <c r="S45" s="306">
        <v>1</v>
      </c>
      <c r="T45" s="320">
        <v>17.8</v>
      </c>
      <c r="U45" s="321">
        <v>313</v>
      </c>
      <c r="V45" s="322">
        <v>0</v>
      </c>
      <c r="W45" s="323">
        <v>8</v>
      </c>
      <c r="X45" s="324">
        <v>128.1</v>
      </c>
      <c r="Y45" s="326">
        <v>300</v>
      </c>
      <c r="Z45" s="335">
        <f>_xlfn.XLOOKUP(A45,'2024-NAT-01'!B:B,'2024-NAT-01'!F:F,0,0)+_xlfn.XLOOKUP('Nominations (2)'!A45,'2024-NAT-01'!B:B,'2024-NAT-01'!G:G,0,0)</f>
        <v>0</v>
      </c>
      <c r="AA45" s="336">
        <f>_xlfn.XLOOKUP(A45,'2024-NAT-01'!B:B,'2024-NAT-01'!H:H,0,0)</f>
        <v>0</v>
      </c>
      <c r="AB45" s="335">
        <f>_xlfn.XLOOKUP(A45,'2024-NAT-02'!B:B,'2024-NAT-02'!F:F,0,0)+_xlfn.XLOOKUP(A45,'2024-NAT-02'!B:B,'2024-NAT-02'!G:G,0,0)</f>
        <v>0</v>
      </c>
      <c r="AC45" s="337">
        <f>_xlfn.XLOOKUP(A45,'2024-NAT-02'!B:B,'2024-NAT-02'!H:H,0,0)</f>
        <v>0</v>
      </c>
      <c r="AD45" s="338">
        <f t="shared" si="0"/>
        <v>0</v>
      </c>
      <c r="AE45" s="339">
        <f t="shared" si="1"/>
        <v>0</v>
      </c>
    </row>
    <row r="46" spans="1:31" ht="15.6" hidden="1" x14ac:dyDescent="0.25">
      <c r="A46" s="340" t="s">
        <v>497</v>
      </c>
      <c r="B46" s="341" t="s">
        <v>1663</v>
      </c>
      <c r="C46" s="341" t="s">
        <v>419</v>
      </c>
      <c r="D46" s="341" t="s">
        <v>452</v>
      </c>
      <c r="E46" s="342" t="s">
        <v>1250</v>
      </c>
      <c r="F46" s="312">
        <v>2</v>
      </c>
      <c r="G46" s="313">
        <v>2</v>
      </c>
      <c r="H46" s="313">
        <v>4</v>
      </c>
      <c r="I46" s="314">
        <v>20.2</v>
      </c>
      <c r="J46" s="315">
        <v>4.4400000000000004</v>
      </c>
      <c r="K46" s="316">
        <f>I46/H46</f>
        <v>5.05</v>
      </c>
      <c r="L46" s="331">
        <f>U46+Y46+Q46</f>
        <v>1721</v>
      </c>
      <c r="M46" s="316">
        <f>(U46*0.3)+(Y46*0.2)+(Q46*0.5)</f>
        <v>590.70000000000005</v>
      </c>
      <c r="N46" s="317">
        <v>1</v>
      </c>
      <c r="O46" s="317">
        <v>2</v>
      </c>
      <c r="P46" s="318">
        <v>15.7</v>
      </c>
      <c r="Q46" s="319">
        <v>485</v>
      </c>
      <c r="R46" s="306">
        <v>3</v>
      </c>
      <c r="S46" s="306">
        <v>4</v>
      </c>
      <c r="T46" s="320">
        <v>142.30000000000001</v>
      </c>
      <c r="U46" s="321">
        <v>1010</v>
      </c>
      <c r="V46" s="322">
        <v>0</v>
      </c>
      <c r="W46" s="323">
        <v>2</v>
      </c>
      <c r="X46" s="324">
        <v>23.200000000000003</v>
      </c>
      <c r="Y46" s="326">
        <v>226</v>
      </c>
      <c r="Z46" s="335">
        <f>_xlfn.XLOOKUP(A46,'2024-NAT-01'!B:B,'2024-NAT-01'!F:F,0,0)+_xlfn.XLOOKUP('Nominations (2)'!A46,'2024-NAT-01'!B:B,'2024-NAT-01'!G:G,0,0)</f>
        <v>0</v>
      </c>
      <c r="AA46" s="336">
        <f>_xlfn.XLOOKUP(A46,'2024-NAT-01'!B:B,'2024-NAT-01'!H:H,0,0)</f>
        <v>0</v>
      </c>
      <c r="AB46" s="335">
        <f>_xlfn.XLOOKUP(A46,'2024-NAT-02'!B:B,'2024-NAT-02'!F:F,0,0)+_xlfn.XLOOKUP(A46,'2024-NAT-02'!B:B,'2024-NAT-02'!G:G,0,0)</f>
        <v>0</v>
      </c>
      <c r="AC46" s="337">
        <f>_xlfn.XLOOKUP(A46,'2024-NAT-02'!B:B,'2024-NAT-02'!H:H,0,0)</f>
        <v>0</v>
      </c>
      <c r="AD46" s="338">
        <f t="shared" si="0"/>
        <v>4</v>
      </c>
      <c r="AE46" s="339">
        <f t="shared" si="1"/>
        <v>4.4400000000000004</v>
      </c>
    </row>
    <row r="47" spans="1:31" ht="15.6" x14ac:dyDescent="0.25">
      <c r="A47" s="343" t="s">
        <v>757</v>
      </c>
      <c r="B47" s="344" t="s">
        <v>38</v>
      </c>
      <c r="C47" s="344" t="s">
        <v>218</v>
      </c>
      <c r="D47" s="344" t="s">
        <v>70</v>
      </c>
      <c r="E47" s="345" t="s">
        <v>1259</v>
      </c>
      <c r="F47" s="391">
        <v>2</v>
      </c>
      <c r="G47" s="392">
        <v>24</v>
      </c>
      <c r="H47" s="392">
        <v>26</v>
      </c>
      <c r="I47" s="393">
        <v>362.20000000000005</v>
      </c>
      <c r="J47" s="394">
        <v>94.97</v>
      </c>
      <c r="K47" s="316"/>
      <c r="L47" s="331"/>
      <c r="M47" s="316"/>
      <c r="N47" s="317"/>
      <c r="O47" s="317"/>
      <c r="P47" s="318"/>
      <c r="Q47" s="319"/>
      <c r="R47" s="306"/>
      <c r="S47" s="306"/>
      <c r="T47" s="320"/>
      <c r="U47" s="321"/>
      <c r="V47" s="322"/>
      <c r="W47" s="323"/>
      <c r="X47" s="324"/>
      <c r="Y47" s="326"/>
      <c r="Z47" s="387">
        <f>_xlfn.XLOOKUP(A47,'2024-NAT-01'!B:B,'2024-NAT-01'!F:F,0,0)+_xlfn.XLOOKUP(A47,'2024-NAT-01'!B:B,'2024-NAT-01'!G:G,0,0)</f>
        <v>13</v>
      </c>
      <c r="AA47" s="395">
        <f>_xlfn.XLOOKUP(A47,'2024-NAT-01'!B:B,'2024-NAT-01'!H:H,0,0)</f>
        <v>31.799999999999997</v>
      </c>
      <c r="AB47" s="387">
        <f>_xlfn.XLOOKUP(A47,'2024-NAT-02'!B:B,'2024-NAT-02'!F:F,0,0)+_xlfn.XLOOKUP(A47,'2024-NAT-02'!B:B,'2024-NAT-02'!G:G,0,0)</f>
        <v>1</v>
      </c>
      <c r="AC47" s="396">
        <f>_xlfn.XLOOKUP(A47,'2024-NAT-02'!B:B,'2024-NAT-02'!H:H,0,0)</f>
        <v>1.6</v>
      </c>
      <c r="AD47" s="387">
        <f t="shared" si="0"/>
        <v>40</v>
      </c>
      <c r="AE47" s="395">
        <f t="shared" si="1"/>
        <v>128.37</v>
      </c>
    </row>
    <row r="48" spans="1:31" ht="15.6" x14ac:dyDescent="0.25">
      <c r="A48" s="343" t="s">
        <v>473</v>
      </c>
      <c r="B48" s="344" t="s">
        <v>44</v>
      </c>
      <c r="C48" s="344" t="s">
        <v>99</v>
      </c>
      <c r="D48" s="344" t="s">
        <v>352</v>
      </c>
      <c r="E48" s="345" t="s">
        <v>1261</v>
      </c>
      <c r="F48" s="391">
        <v>6</v>
      </c>
      <c r="G48" s="392">
        <v>23</v>
      </c>
      <c r="H48" s="392">
        <v>29</v>
      </c>
      <c r="I48" s="393">
        <v>273.60000000000002</v>
      </c>
      <c r="J48" s="394">
        <v>75.050000000000011</v>
      </c>
      <c r="K48" s="316">
        <f>I48/H48</f>
        <v>9.4344827586206907</v>
      </c>
      <c r="L48" s="331">
        <f>U48+Y48+Q48</f>
        <v>377</v>
      </c>
      <c r="M48" s="316">
        <f>(U48*0.3)+(Y48*0.2)+(Q48*0.5)</f>
        <v>154.5</v>
      </c>
      <c r="N48" s="317">
        <v>0</v>
      </c>
      <c r="O48" s="317">
        <v>2</v>
      </c>
      <c r="P48" s="318">
        <v>6.6</v>
      </c>
      <c r="Q48" s="319">
        <v>207</v>
      </c>
      <c r="R48" s="306">
        <v>1</v>
      </c>
      <c r="S48" s="306">
        <v>0</v>
      </c>
      <c r="T48" s="320">
        <v>1.2</v>
      </c>
      <c r="U48" s="321">
        <v>170</v>
      </c>
      <c r="V48" s="322">
        <v>0</v>
      </c>
      <c r="W48" s="323">
        <v>0</v>
      </c>
      <c r="X48" s="324">
        <v>0</v>
      </c>
      <c r="Y48" s="326">
        <v>0</v>
      </c>
      <c r="Z48" s="387">
        <f>_xlfn.XLOOKUP(A48,'2024-NAT-01'!B:B,'2024-NAT-01'!F:F,0,0)+_xlfn.XLOOKUP(A48,'2024-NAT-01'!B:B,'2024-NAT-01'!G:G,0,0)</f>
        <v>6</v>
      </c>
      <c r="AA48" s="395">
        <f>_xlfn.XLOOKUP(A48,'2024-NAT-01'!B:B,'2024-NAT-01'!H:H,0,0)</f>
        <v>110.3</v>
      </c>
      <c r="AB48" s="387">
        <f>_xlfn.XLOOKUP(A48,'2024-NAT-02'!B:B,'2024-NAT-02'!F:F,0,0)+_xlfn.XLOOKUP(A48,'2024-NAT-02'!B:B,'2024-NAT-02'!G:G,0,0)</f>
        <v>1</v>
      </c>
      <c r="AC48" s="396">
        <f>_xlfn.XLOOKUP(A48,'2024-NAT-02'!B:B,'2024-NAT-02'!H:H,0,0)</f>
        <v>2</v>
      </c>
      <c r="AD48" s="387">
        <f t="shared" si="0"/>
        <v>36</v>
      </c>
      <c r="AE48" s="395">
        <f t="shared" si="1"/>
        <v>187.35000000000002</v>
      </c>
    </row>
    <row r="49" spans="1:31" ht="15.6" hidden="1" x14ac:dyDescent="0.25">
      <c r="A49" s="340" t="s">
        <v>500</v>
      </c>
      <c r="B49" s="341" t="s">
        <v>1243</v>
      </c>
      <c r="C49" s="341" t="s">
        <v>1944</v>
      </c>
      <c r="D49" s="341" t="s">
        <v>141</v>
      </c>
      <c r="E49" s="342" t="s">
        <v>1261</v>
      </c>
      <c r="F49" s="312">
        <v>1</v>
      </c>
      <c r="G49" s="313">
        <v>0</v>
      </c>
      <c r="H49" s="313">
        <v>1</v>
      </c>
      <c r="I49" s="314">
        <v>2.1</v>
      </c>
      <c r="J49" s="315">
        <v>0.63</v>
      </c>
      <c r="K49" s="316">
        <f>I49/H49</f>
        <v>2.1</v>
      </c>
      <c r="L49" s="331">
        <f>U49+Y49+Q49</f>
        <v>675</v>
      </c>
      <c r="M49" s="316">
        <f>(U49*0.3)+(Y49*0.2)+(Q49*0.5)</f>
        <v>265.3</v>
      </c>
      <c r="N49" s="317">
        <v>1</v>
      </c>
      <c r="O49" s="317">
        <v>1</v>
      </c>
      <c r="P49" s="318">
        <v>3.5999999999999996</v>
      </c>
      <c r="Q49" s="319">
        <v>314</v>
      </c>
      <c r="R49" s="306">
        <v>1</v>
      </c>
      <c r="S49" s="306">
        <v>1</v>
      </c>
      <c r="T49" s="320">
        <v>2.2999999999999998</v>
      </c>
      <c r="U49" s="321">
        <v>361</v>
      </c>
      <c r="V49" s="322">
        <v>0</v>
      </c>
      <c r="W49" s="323">
        <v>0</v>
      </c>
      <c r="X49" s="324">
        <v>0</v>
      </c>
      <c r="Y49" s="326">
        <v>0</v>
      </c>
      <c r="Z49" s="335">
        <f>_xlfn.XLOOKUP(A49,'2024-NAT-01'!B:B,'2024-NAT-01'!F:F,0,0)+_xlfn.XLOOKUP('Nominations (2)'!A49,'2024-NAT-01'!B:B,'2024-NAT-01'!G:G,0,0)</f>
        <v>0</v>
      </c>
      <c r="AA49" s="336">
        <f>_xlfn.XLOOKUP(A49,'2024-NAT-01'!B:B,'2024-NAT-01'!H:H,0,0)</f>
        <v>0</v>
      </c>
      <c r="AB49" s="335">
        <f>_xlfn.XLOOKUP(A49,'2024-NAT-02'!B:B,'2024-NAT-02'!F:F,0,0)+_xlfn.XLOOKUP(A49,'2024-NAT-02'!B:B,'2024-NAT-02'!G:G,0,0)</f>
        <v>0</v>
      </c>
      <c r="AC49" s="337">
        <f>_xlfn.XLOOKUP(A49,'2024-NAT-02'!B:B,'2024-NAT-02'!H:H,0,0)</f>
        <v>0</v>
      </c>
      <c r="AD49" s="338">
        <f t="shared" si="0"/>
        <v>1</v>
      </c>
      <c r="AE49" s="339">
        <f t="shared" si="1"/>
        <v>0.63</v>
      </c>
    </row>
    <row r="50" spans="1:31" ht="15.6" hidden="1" x14ac:dyDescent="0.25">
      <c r="A50" s="340" t="s">
        <v>501</v>
      </c>
      <c r="B50" s="341" t="s">
        <v>1227</v>
      </c>
      <c r="C50" s="341" t="s">
        <v>94</v>
      </c>
      <c r="D50" s="341" t="s">
        <v>295</v>
      </c>
      <c r="E50" s="342" t="s">
        <v>1258</v>
      </c>
      <c r="F50" s="312">
        <v>0</v>
      </c>
      <c r="G50" s="313">
        <v>0</v>
      </c>
      <c r="H50" s="313">
        <v>0</v>
      </c>
      <c r="I50" s="314">
        <v>0</v>
      </c>
      <c r="J50" s="315">
        <v>0</v>
      </c>
      <c r="K50" s="316" t="e">
        <f>I50/H50</f>
        <v>#DIV/0!</v>
      </c>
      <c r="L50" s="331">
        <f>U50+Y50+Q50</f>
        <v>269</v>
      </c>
      <c r="M50" s="316">
        <f>(U50*0.3)+(Y50*0.2)+(Q50*0.5)</f>
        <v>73.800000000000011</v>
      </c>
      <c r="N50" s="317">
        <v>0</v>
      </c>
      <c r="O50" s="317">
        <v>0</v>
      </c>
      <c r="P50" s="318">
        <v>0</v>
      </c>
      <c r="Q50" s="319">
        <v>60</v>
      </c>
      <c r="R50" s="306">
        <v>0</v>
      </c>
      <c r="S50" s="306">
        <v>0</v>
      </c>
      <c r="T50" s="320">
        <v>0</v>
      </c>
      <c r="U50" s="321">
        <v>20</v>
      </c>
      <c r="V50" s="322">
        <v>0</v>
      </c>
      <c r="W50" s="323">
        <v>3</v>
      </c>
      <c r="X50" s="324">
        <v>4.8000000000000007</v>
      </c>
      <c r="Y50" s="326">
        <v>189</v>
      </c>
      <c r="Z50" s="335">
        <f>_xlfn.XLOOKUP(A50,'2024-NAT-01'!B:B,'2024-NAT-01'!F:F,0,0)+_xlfn.XLOOKUP('Nominations (2)'!A50,'2024-NAT-01'!B:B,'2024-NAT-01'!G:G,0,0)</f>
        <v>0</v>
      </c>
      <c r="AA50" s="336">
        <f>_xlfn.XLOOKUP(A50,'2024-NAT-01'!B:B,'2024-NAT-01'!H:H,0,0)</f>
        <v>0</v>
      </c>
      <c r="AB50" s="335">
        <f>_xlfn.XLOOKUP(A50,'2024-NAT-02'!B:B,'2024-NAT-02'!F:F,0,0)+_xlfn.XLOOKUP(A50,'2024-NAT-02'!B:B,'2024-NAT-02'!G:G,0,0)</f>
        <v>0</v>
      </c>
      <c r="AC50" s="337">
        <f>_xlfn.XLOOKUP(A50,'2024-NAT-02'!B:B,'2024-NAT-02'!H:H,0,0)</f>
        <v>0</v>
      </c>
      <c r="AD50" s="338">
        <f t="shared" si="0"/>
        <v>0</v>
      </c>
      <c r="AE50" s="339">
        <f t="shared" si="1"/>
        <v>0</v>
      </c>
    </row>
    <row r="51" spans="1:31" ht="15.6" hidden="1" x14ac:dyDescent="0.25">
      <c r="A51" s="340" t="s">
        <v>502</v>
      </c>
      <c r="B51" s="341" t="s">
        <v>1243</v>
      </c>
      <c r="C51" s="341" t="s">
        <v>161</v>
      </c>
      <c r="D51" s="341" t="s">
        <v>169</v>
      </c>
      <c r="E51" s="342" t="s">
        <v>1261</v>
      </c>
      <c r="F51" s="312">
        <v>0</v>
      </c>
      <c r="G51" s="313">
        <v>0</v>
      </c>
      <c r="H51" s="313">
        <v>0</v>
      </c>
      <c r="I51" s="314">
        <v>0</v>
      </c>
      <c r="J51" s="315">
        <v>0</v>
      </c>
      <c r="K51" s="316" t="e">
        <f>I51/H51</f>
        <v>#DIV/0!</v>
      </c>
      <c r="L51" s="331">
        <f>U51+Y51+Q51</f>
        <v>20</v>
      </c>
      <c r="M51" s="316">
        <f>(U51*0.3)+(Y51*0.2)+(Q51*0.5)</f>
        <v>10</v>
      </c>
      <c r="N51" s="317">
        <v>0</v>
      </c>
      <c r="O51" s="317">
        <v>0</v>
      </c>
      <c r="P51" s="318">
        <v>0</v>
      </c>
      <c r="Q51" s="319">
        <v>20</v>
      </c>
      <c r="R51" s="306">
        <v>0</v>
      </c>
      <c r="S51" s="306">
        <v>0</v>
      </c>
      <c r="T51" s="320">
        <v>0</v>
      </c>
      <c r="U51" s="321">
        <v>0</v>
      </c>
      <c r="V51" s="322">
        <v>0</v>
      </c>
      <c r="W51" s="323">
        <v>0</v>
      </c>
      <c r="X51" s="324">
        <v>0</v>
      </c>
      <c r="Y51" s="326">
        <v>0</v>
      </c>
      <c r="Z51" s="335">
        <f>_xlfn.XLOOKUP(A51,'2024-NAT-01'!B:B,'2024-NAT-01'!F:F,0,0)+_xlfn.XLOOKUP('Nominations (2)'!A51,'2024-NAT-01'!B:B,'2024-NAT-01'!G:G,0,0)</f>
        <v>0</v>
      </c>
      <c r="AA51" s="336">
        <f>_xlfn.XLOOKUP(A51,'2024-NAT-01'!B:B,'2024-NAT-01'!H:H,0,0)</f>
        <v>0</v>
      </c>
      <c r="AB51" s="335">
        <f>_xlfn.XLOOKUP(A51,'2024-NAT-02'!B:B,'2024-NAT-02'!F:F,0,0)+_xlfn.XLOOKUP(A51,'2024-NAT-02'!B:B,'2024-NAT-02'!G:G,0,0)</f>
        <v>0</v>
      </c>
      <c r="AC51" s="337">
        <f>_xlfn.XLOOKUP(A51,'2024-NAT-02'!B:B,'2024-NAT-02'!H:H,0,0)</f>
        <v>0</v>
      </c>
      <c r="AD51" s="338">
        <f t="shared" si="0"/>
        <v>0</v>
      </c>
      <c r="AE51" s="339">
        <f t="shared" si="1"/>
        <v>0</v>
      </c>
    </row>
    <row r="52" spans="1:31" ht="15.6" hidden="1" x14ac:dyDescent="0.25">
      <c r="A52" s="340" t="s">
        <v>503</v>
      </c>
      <c r="B52" s="341" t="s">
        <v>1379</v>
      </c>
      <c r="C52" s="341" t="s">
        <v>329</v>
      </c>
      <c r="D52" s="341" t="s">
        <v>185</v>
      </c>
      <c r="E52" s="342" t="s">
        <v>2079</v>
      </c>
      <c r="F52" s="312">
        <v>0</v>
      </c>
      <c r="G52" s="313">
        <v>0</v>
      </c>
      <c r="H52" s="313">
        <v>0</v>
      </c>
      <c r="I52" s="314">
        <v>0</v>
      </c>
      <c r="J52" s="315">
        <v>0</v>
      </c>
      <c r="K52" s="316" t="e">
        <f>I52/H52</f>
        <v>#DIV/0!</v>
      </c>
      <c r="L52" s="331">
        <f>U52+Y52+Q52</f>
        <v>1329</v>
      </c>
      <c r="M52" s="316">
        <f>(U52*0.3)+(Y52*0.2)+(Q52*0.5)</f>
        <v>503</v>
      </c>
      <c r="N52" s="317">
        <v>0</v>
      </c>
      <c r="O52" s="317">
        <v>4</v>
      </c>
      <c r="P52" s="318">
        <v>28.3</v>
      </c>
      <c r="Q52" s="319">
        <v>630</v>
      </c>
      <c r="R52" s="306">
        <v>0</v>
      </c>
      <c r="S52" s="306">
        <v>3</v>
      </c>
      <c r="T52" s="320">
        <v>31.3</v>
      </c>
      <c r="U52" s="321">
        <v>482</v>
      </c>
      <c r="V52" s="322">
        <v>0</v>
      </c>
      <c r="W52" s="323">
        <v>3</v>
      </c>
      <c r="X52" s="324">
        <v>9</v>
      </c>
      <c r="Y52" s="326">
        <v>217</v>
      </c>
      <c r="Z52" s="335">
        <f>_xlfn.XLOOKUP(A52,'2024-NAT-01'!B:B,'2024-NAT-01'!F:F,0,0)+_xlfn.XLOOKUP('Nominations (2)'!A52,'2024-NAT-01'!B:B,'2024-NAT-01'!G:G,0,0)</f>
        <v>0</v>
      </c>
      <c r="AA52" s="336">
        <f>_xlfn.XLOOKUP(A52,'2024-NAT-01'!B:B,'2024-NAT-01'!H:H,0,0)</f>
        <v>0</v>
      </c>
      <c r="AB52" s="335">
        <f>_xlfn.XLOOKUP(A52,'2024-NAT-02'!B:B,'2024-NAT-02'!F:F,0,0)+_xlfn.XLOOKUP(A52,'2024-NAT-02'!B:B,'2024-NAT-02'!G:G,0,0)</f>
        <v>0</v>
      </c>
      <c r="AC52" s="337">
        <f>_xlfn.XLOOKUP(A52,'2024-NAT-02'!B:B,'2024-NAT-02'!H:H,0,0)</f>
        <v>0</v>
      </c>
      <c r="AD52" s="338">
        <f t="shared" si="0"/>
        <v>0</v>
      </c>
      <c r="AE52" s="339">
        <f t="shared" si="1"/>
        <v>0</v>
      </c>
    </row>
    <row r="53" spans="1:31" ht="15.6" x14ac:dyDescent="0.25">
      <c r="A53" s="343" t="s">
        <v>549</v>
      </c>
      <c r="B53" s="344" t="s">
        <v>39</v>
      </c>
      <c r="C53" s="344" t="s">
        <v>430</v>
      </c>
      <c r="D53" s="344" t="s">
        <v>453</v>
      </c>
      <c r="E53" s="345" t="s">
        <v>2078</v>
      </c>
      <c r="F53" s="391">
        <v>3</v>
      </c>
      <c r="G53" s="392">
        <v>23</v>
      </c>
      <c r="H53" s="392">
        <v>26</v>
      </c>
      <c r="I53" s="393">
        <v>248</v>
      </c>
      <c r="J53" s="394">
        <v>82.43</v>
      </c>
      <c r="K53" s="316"/>
      <c r="L53" s="331"/>
      <c r="M53" s="316"/>
      <c r="N53" s="317"/>
      <c r="O53" s="317"/>
      <c r="P53" s="318"/>
      <c r="Q53" s="319"/>
      <c r="R53" s="306"/>
      <c r="S53" s="306"/>
      <c r="T53" s="320"/>
      <c r="U53" s="321"/>
      <c r="V53" s="322"/>
      <c r="W53" s="323"/>
      <c r="X53" s="324"/>
      <c r="Y53" s="326"/>
      <c r="Z53" s="387">
        <f>_xlfn.XLOOKUP(A53,'2024-NAT-01'!B:B,'2024-NAT-01'!F:F,0,0)+_xlfn.XLOOKUP(A53,'2024-NAT-01'!B:B,'2024-NAT-01'!G:G,0,0)</f>
        <v>13</v>
      </c>
      <c r="AA53" s="395">
        <f>_xlfn.XLOOKUP(A53,'2024-NAT-01'!B:B,'2024-NAT-01'!H:H,0,0)</f>
        <v>37.300000000000004</v>
      </c>
      <c r="AB53" s="387">
        <f>_xlfn.XLOOKUP(A53,'2024-NAT-02'!B:B,'2024-NAT-02'!F:F,0,0)+_xlfn.XLOOKUP(A53,'2024-NAT-02'!B:B,'2024-NAT-02'!G:G,0,0)</f>
        <v>4</v>
      </c>
      <c r="AC53" s="396">
        <f>_xlfn.XLOOKUP(A53,'2024-NAT-02'!B:B,'2024-NAT-02'!H:H,0,0)</f>
        <v>8</v>
      </c>
      <c r="AD53" s="387">
        <f t="shared" si="0"/>
        <v>43</v>
      </c>
      <c r="AE53" s="395">
        <f t="shared" si="1"/>
        <v>127.73000000000002</v>
      </c>
    </row>
    <row r="54" spans="1:31" ht="15.6" hidden="1" x14ac:dyDescent="0.25">
      <c r="A54" s="340" t="s">
        <v>505</v>
      </c>
      <c r="B54" s="341" t="s">
        <v>2158</v>
      </c>
      <c r="C54" s="341" t="s">
        <v>381</v>
      </c>
      <c r="D54" s="341" t="s">
        <v>77</v>
      </c>
      <c r="E54" s="342" t="s">
        <v>2079</v>
      </c>
      <c r="F54" s="312">
        <v>0</v>
      </c>
      <c r="G54" s="313">
        <v>3</v>
      </c>
      <c r="H54" s="313">
        <v>3</v>
      </c>
      <c r="I54" s="314">
        <v>25.4</v>
      </c>
      <c r="J54" s="315">
        <v>8.86</v>
      </c>
      <c r="K54" s="316">
        <f t="shared" ref="K54:K64" si="5">I54/H54</f>
        <v>8.4666666666666668</v>
      </c>
      <c r="L54" s="331">
        <f t="shared" ref="L54:L64" si="6">U54+Y54+Q54</f>
        <v>2419</v>
      </c>
      <c r="M54" s="316">
        <f t="shared" ref="M54:M64" si="7">(U54*0.3)+(Y54*0.2)+(Q54*0.5)</f>
        <v>933.9</v>
      </c>
      <c r="N54" s="317">
        <v>0</v>
      </c>
      <c r="O54" s="317">
        <v>12</v>
      </c>
      <c r="P54" s="318">
        <v>160.30000000000001</v>
      </c>
      <c r="Q54" s="319">
        <v>1153</v>
      </c>
      <c r="R54" s="306">
        <v>0</v>
      </c>
      <c r="S54" s="306">
        <v>12</v>
      </c>
      <c r="T54" s="320">
        <v>182.9</v>
      </c>
      <c r="U54" s="321">
        <v>1042</v>
      </c>
      <c r="V54" s="322">
        <v>0</v>
      </c>
      <c r="W54" s="323">
        <v>4</v>
      </c>
      <c r="X54" s="324">
        <v>21.9</v>
      </c>
      <c r="Y54" s="326">
        <v>224</v>
      </c>
      <c r="Z54" s="335">
        <f>_xlfn.XLOOKUP(A54,'2024-NAT-01'!B:B,'2024-NAT-01'!F:F,0,0)+_xlfn.XLOOKUP('Nominations (2)'!A54,'2024-NAT-01'!B:B,'2024-NAT-01'!G:G,0,0)</f>
        <v>0</v>
      </c>
      <c r="AA54" s="336">
        <f>_xlfn.XLOOKUP(A54,'2024-NAT-01'!B:B,'2024-NAT-01'!H:H,0,0)</f>
        <v>0</v>
      </c>
      <c r="AB54" s="335">
        <f>_xlfn.XLOOKUP(A54,'2024-NAT-02'!B:B,'2024-NAT-02'!F:F,0,0)+_xlfn.XLOOKUP(A54,'2024-NAT-02'!B:B,'2024-NAT-02'!G:G,0,0)</f>
        <v>0</v>
      </c>
      <c r="AC54" s="337">
        <f>_xlfn.XLOOKUP(A54,'2024-NAT-02'!B:B,'2024-NAT-02'!H:H,0,0)</f>
        <v>0</v>
      </c>
      <c r="AD54" s="338">
        <f t="shared" si="0"/>
        <v>3</v>
      </c>
      <c r="AE54" s="339">
        <f t="shared" si="1"/>
        <v>8.86</v>
      </c>
    </row>
    <row r="55" spans="1:31" ht="15.6" hidden="1" x14ac:dyDescent="0.25">
      <c r="A55" s="340" t="s">
        <v>506</v>
      </c>
      <c r="B55" s="341" t="s">
        <v>2151</v>
      </c>
      <c r="C55" s="341" t="s">
        <v>2092</v>
      </c>
      <c r="D55" s="341" t="s">
        <v>2093</v>
      </c>
      <c r="E55" s="342" t="s">
        <v>1261</v>
      </c>
      <c r="F55" s="312">
        <v>0</v>
      </c>
      <c r="G55" s="313">
        <v>2</v>
      </c>
      <c r="H55" s="313">
        <v>2</v>
      </c>
      <c r="I55" s="314">
        <v>6.1</v>
      </c>
      <c r="J55" s="315">
        <v>1.22</v>
      </c>
      <c r="K55" s="316">
        <f t="shared" si="5"/>
        <v>3.05</v>
      </c>
      <c r="L55" s="331">
        <f t="shared" si="6"/>
        <v>2416</v>
      </c>
      <c r="M55" s="316">
        <f t="shared" si="7"/>
        <v>918</v>
      </c>
      <c r="N55" s="317">
        <v>0</v>
      </c>
      <c r="O55" s="317">
        <v>17</v>
      </c>
      <c r="P55" s="318">
        <v>152</v>
      </c>
      <c r="Q55" s="319">
        <v>1113</v>
      </c>
      <c r="R55" s="306">
        <v>0</v>
      </c>
      <c r="S55" s="306">
        <v>10</v>
      </c>
      <c r="T55" s="320">
        <v>133.10000000000002</v>
      </c>
      <c r="U55" s="321">
        <v>1009</v>
      </c>
      <c r="V55" s="322">
        <v>0</v>
      </c>
      <c r="W55" s="323">
        <v>7</v>
      </c>
      <c r="X55" s="324">
        <v>81.8</v>
      </c>
      <c r="Y55" s="326">
        <v>294</v>
      </c>
      <c r="Z55" s="335">
        <f>_xlfn.XLOOKUP(A55,'2024-NAT-01'!B:B,'2024-NAT-01'!F:F,0,0)+_xlfn.XLOOKUP('Nominations (2)'!A55,'2024-NAT-01'!B:B,'2024-NAT-01'!G:G,0,0)</f>
        <v>2</v>
      </c>
      <c r="AA55" s="336">
        <f>_xlfn.XLOOKUP(A55,'2024-NAT-01'!B:B,'2024-NAT-01'!H:H,0,0)</f>
        <v>4.2</v>
      </c>
      <c r="AB55" s="335">
        <f>_xlfn.XLOOKUP(A55,'2024-NAT-02'!B:B,'2024-NAT-02'!F:F,0,0)+_xlfn.XLOOKUP(A55,'2024-NAT-02'!B:B,'2024-NAT-02'!G:G,0,0)</f>
        <v>0</v>
      </c>
      <c r="AC55" s="337">
        <f>_xlfn.XLOOKUP(A55,'2024-NAT-02'!B:B,'2024-NAT-02'!H:H,0,0)</f>
        <v>0</v>
      </c>
      <c r="AD55" s="338">
        <f t="shared" si="0"/>
        <v>4</v>
      </c>
      <c r="AE55" s="339">
        <f t="shared" si="1"/>
        <v>5.42</v>
      </c>
    </row>
    <row r="56" spans="1:31" ht="15.6" hidden="1" x14ac:dyDescent="0.25">
      <c r="A56" s="340" t="s">
        <v>507</v>
      </c>
      <c r="B56" s="341" t="s">
        <v>2161</v>
      </c>
      <c r="C56" s="341" t="s">
        <v>285</v>
      </c>
      <c r="D56" s="341" t="s">
        <v>1213</v>
      </c>
      <c r="E56" s="342" t="s">
        <v>2079</v>
      </c>
      <c r="F56" s="312">
        <v>3</v>
      </c>
      <c r="G56" s="313">
        <v>4</v>
      </c>
      <c r="H56" s="313">
        <v>7</v>
      </c>
      <c r="I56" s="314">
        <v>31.6</v>
      </c>
      <c r="J56" s="315">
        <v>14.9</v>
      </c>
      <c r="K56" s="316">
        <f t="shared" si="5"/>
        <v>4.5142857142857142</v>
      </c>
      <c r="L56" s="331">
        <f t="shared" si="6"/>
        <v>734</v>
      </c>
      <c r="M56" s="316">
        <f t="shared" si="7"/>
        <v>324.60000000000002</v>
      </c>
      <c r="N56" s="317">
        <v>0</v>
      </c>
      <c r="O56" s="317">
        <v>4</v>
      </c>
      <c r="P56" s="318">
        <v>39</v>
      </c>
      <c r="Q56" s="319">
        <v>522</v>
      </c>
      <c r="R56" s="306">
        <v>1</v>
      </c>
      <c r="S56" s="306">
        <v>0</v>
      </c>
      <c r="T56" s="320">
        <v>3</v>
      </c>
      <c r="U56" s="321">
        <v>212</v>
      </c>
      <c r="V56" s="322">
        <v>0</v>
      </c>
      <c r="W56" s="323">
        <v>0</v>
      </c>
      <c r="X56" s="324">
        <v>0</v>
      </c>
      <c r="Y56" s="326">
        <v>0</v>
      </c>
      <c r="Z56" s="335">
        <f>_xlfn.XLOOKUP(A56,'2024-NAT-01'!B:B,'2024-NAT-01'!F:F,0,0)+_xlfn.XLOOKUP('Nominations (2)'!A56,'2024-NAT-01'!B:B,'2024-NAT-01'!G:G,0,0)</f>
        <v>0</v>
      </c>
      <c r="AA56" s="336">
        <f>_xlfn.XLOOKUP(A56,'2024-NAT-01'!B:B,'2024-NAT-01'!H:H,0,0)</f>
        <v>0</v>
      </c>
      <c r="AB56" s="335">
        <f>_xlfn.XLOOKUP(A56,'2024-NAT-02'!B:B,'2024-NAT-02'!F:F,0,0)+_xlfn.XLOOKUP(A56,'2024-NAT-02'!B:B,'2024-NAT-02'!G:G,0,0)</f>
        <v>0</v>
      </c>
      <c r="AC56" s="337">
        <f>_xlfn.XLOOKUP(A56,'2024-NAT-02'!B:B,'2024-NAT-02'!H:H,0,0)</f>
        <v>0</v>
      </c>
      <c r="AD56" s="338">
        <f t="shared" si="0"/>
        <v>7</v>
      </c>
      <c r="AE56" s="339">
        <f t="shared" si="1"/>
        <v>14.9</v>
      </c>
    </row>
    <row r="57" spans="1:31" ht="15.6" hidden="1" x14ac:dyDescent="0.25">
      <c r="A57" s="340" t="s">
        <v>508</v>
      </c>
      <c r="B57" s="341" t="s">
        <v>2160</v>
      </c>
      <c r="C57" s="341" t="s">
        <v>96</v>
      </c>
      <c r="D57" s="341" t="s">
        <v>1820</v>
      </c>
      <c r="E57" s="342" t="s">
        <v>1258</v>
      </c>
      <c r="F57" s="312">
        <v>0</v>
      </c>
      <c r="G57" s="313">
        <v>2</v>
      </c>
      <c r="H57" s="313">
        <v>2</v>
      </c>
      <c r="I57" s="314">
        <v>74</v>
      </c>
      <c r="J57" s="315">
        <v>14.8</v>
      </c>
      <c r="K57" s="316">
        <f t="shared" si="5"/>
        <v>37</v>
      </c>
      <c r="L57" s="331">
        <f t="shared" si="6"/>
        <v>825</v>
      </c>
      <c r="M57" s="316">
        <f t="shared" si="7"/>
        <v>285.89999999999998</v>
      </c>
      <c r="N57" s="317">
        <v>0</v>
      </c>
      <c r="O57" s="317">
        <v>4</v>
      </c>
      <c r="P57" s="318">
        <v>29</v>
      </c>
      <c r="Q57" s="319">
        <v>280</v>
      </c>
      <c r="R57" s="306">
        <v>2</v>
      </c>
      <c r="S57" s="306">
        <v>1</v>
      </c>
      <c r="T57" s="320">
        <v>1.6</v>
      </c>
      <c r="U57" s="321">
        <v>369</v>
      </c>
      <c r="V57" s="322">
        <v>0</v>
      </c>
      <c r="W57" s="323">
        <v>1</v>
      </c>
      <c r="X57" s="324">
        <v>3.3</v>
      </c>
      <c r="Y57" s="326">
        <v>176</v>
      </c>
      <c r="Z57" s="335">
        <f>_xlfn.XLOOKUP(A57,'2024-NAT-01'!B:B,'2024-NAT-01'!F:F,0,0)+_xlfn.XLOOKUP('Nominations (2)'!A57,'2024-NAT-01'!B:B,'2024-NAT-01'!G:G,0,0)</f>
        <v>0</v>
      </c>
      <c r="AA57" s="336">
        <f>_xlfn.XLOOKUP(A57,'2024-NAT-01'!B:B,'2024-NAT-01'!H:H,0,0)</f>
        <v>0</v>
      </c>
      <c r="AB57" s="335">
        <f>_xlfn.XLOOKUP(A57,'2024-NAT-02'!B:B,'2024-NAT-02'!F:F,0,0)+_xlfn.XLOOKUP(A57,'2024-NAT-02'!B:B,'2024-NAT-02'!G:G,0,0)</f>
        <v>0</v>
      </c>
      <c r="AC57" s="337">
        <f>_xlfn.XLOOKUP(A57,'2024-NAT-02'!B:B,'2024-NAT-02'!H:H,0,0)</f>
        <v>0</v>
      </c>
      <c r="AD57" s="338">
        <f t="shared" si="0"/>
        <v>2</v>
      </c>
      <c r="AE57" s="339">
        <f t="shared" si="1"/>
        <v>14.8</v>
      </c>
    </row>
    <row r="58" spans="1:31" ht="15.6" hidden="1" x14ac:dyDescent="0.25">
      <c r="A58" s="340" t="s">
        <v>509</v>
      </c>
      <c r="B58" s="341" t="s">
        <v>1334</v>
      </c>
      <c r="C58" s="341" t="s">
        <v>161</v>
      </c>
      <c r="D58" s="341" t="s">
        <v>83</v>
      </c>
      <c r="E58" s="342" t="s">
        <v>1258</v>
      </c>
      <c r="F58" s="312">
        <v>0</v>
      </c>
      <c r="G58" s="313">
        <v>0</v>
      </c>
      <c r="H58" s="313">
        <v>0</v>
      </c>
      <c r="I58" s="314">
        <v>0</v>
      </c>
      <c r="J58" s="346">
        <v>0</v>
      </c>
      <c r="K58" s="316" t="e">
        <f t="shared" si="5"/>
        <v>#DIV/0!</v>
      </c>
      <c r="L58" s="331">
        <f t="shared" si="6"/>
        <v>1651</v>
      </c>
      <c r="M58" s="316">
        <f t="shared" si="7"/>
        <v>566</v>
      </c>
      <c r="N58" s="317">
        <v>0</v>
      </c>
      <c r="O58" s="317">
        <v>3</v>
      </c>
      <c r="P58" s="318">
        <v>39.9</v>
      </c>
      <c r="Q58" s="319">
        <v>452</v>
      </c>
      <c r="R58" s="306">
        <v>1</v>
      </c>
      <c r="S58" s="306">
        <v>6</v>
      </c>
      <c r="T58" s="320">
        <v>130.6</v>
      </c>
      <c r="U58" s="321">
        <v>1002</v>
      </c>
      <c r="V58" s="322">
        <v>0</v>
      </c>
      <c r="W58" s="323">
        <v>2</v>
      </c>
      <c r="X58" s="324">
        <v>5.5</v>
      </c>
      <c r="Y58" s="326">
        <v>197</v>
      </c>
      <c r="Z58" s="335">
        <f>_xlfn.XLOOKUP(A58,'2024-NAT-01'!B:B,'2024-NAT-01'!F:F,0,0)+_xlfn.XLOOKUP('Nominations (2)'!A58,'2024-NAT-01'!B:B,'2024-NAT-01'!G:G,0,0)</f>
        <v>0</v>
      </c>
      <c r="AA58" s="336">
        <f>_xlfn.XLOOKUP(A58,'2024-NAT-01'!B:B,'2024-NAT-01'!H:H,0,0)</f>
        <v>0</v>
      </c>
      <c r="AB58" s="335">
        <f>_xlfn.XLOOKUP(A58,'2024-NAT-02'!B:B,'2024-NAT-02'!F:F,0,0)+_xlfn.XLOOKUP(A58,'2024-NAT-02'!B:B,'2024-NAT-02'!G:G,0,0)</f>
        <v>0</v>
      </c>
      <c r="AC58" s="337">
        <f>_xlfn.XLOOKUP(A58,'2024-NAT-02'!B:B,'2024-NAT-02'!H:H,0,0)</f>
        <v>0</v>
      </c>
      <c r="AD58" s="335">
        <f t="shared" si="0"/>
        <v>0</v>
      </c>
      <c r="AE58" s="336">
        <f t="shared" si="1"/>
        <v>0</v>
      </c>
    </row>
    <row r="59" spans="1:31" ht="15.6" hidden="1" x14ac:dyDescent="0.25">
      <c r="A59" s="340" t="s">
        <v>510</v>
      </c>
      <c r="B59" s="341" t="s">
        <v>2156</v>
      </c>
      <c r="C59" s="341" t="s">
        <v>191</v>
      </c>
      <c r="D59" s="341" t="s">
        <v>192</v>
      </c>
      <c r="E59" s="342" t="s">
        <v>1258</v>
      </c>
      <c r="F59" s="312">
        <v>8</v>
      </c>
      <c r="G59" s="313">
        <v>15</v>
      </c>
      <c r="H59" s="313">
        <v>23</v>
      </c>
      <c r="I59" s="314">
        <v>154.19999999999999</v>
      </c>
      <c r="J59" s="315">
        <v>48.339999999999996</v>
      </c>
      <c r="K59" s="316">
        <f t="shared" si="5"/>
        <v>6.7043478260869565</v>
      </c>
      <c r="L59" s="331">
        <f t="shared" si="6"/>
        <v>1931</v>
      </c>
      <c r="M59" s="316">
        <f t="shared" si="7"/>
        <v>772.2</v>
      </c>
      <c r="N59" s="317">
        <v>3</v>
      </c>
      <c r="O59" s="317">
        <v>7</v>
      </c>
      <c r="P59" s="318">
        <v>166.6</v>
      </c>
      <c r="Q59" s="319">
        <v>1103</v>
      </c>
      <c r="R59" s="306">
        <v>0</v>
      </c>
      <c r="S59" s="306">
        <v>2</v>
      </c>
      <c r="T59" s="320">
        <v>43.5</v>
      </c>
      <c r="U59" s="321">
        <v>551</v>
      </c>
      <c r="V59" s="322">
        <v>0</v>
      </c>
      <c r="W59" s="323">
        <v>4</v>
      </c>
      <c r="X59" s="324">
        <v>32.5</v>
      </c>
      <c r="Y59" s="326">
        <v>277</v>
      </c>
      <c r="Z59" s="335">
        <f>_xlfn.XLOOKUP(A59,'2024-NAT-01'!B:B,'2024-NAT-01'!F:F,0,0)+_xlfn.XLOOKUP('Nominations (2)'!A59,'2024-NAT-01'!B:B,'2024-NAT-01'!G:G,0,0)</f>
        <v>0</v>
      </c>
      <c r="AA59" s="336">
        <f>_xlfn.XLOOKUP(A59,'2024-NAT-01'!B:B,'2024-NAT-01'!H:H,0,0)</f>
        <v>0</v>
      </c>
      <c r="AB59" s="335">
        <f>_xlfn.XLOOKUP(A59,'2024-NAT-02'!B:B,'2024-NAT-02'!F:F,0,0)+_xlfn.XLOOKUP(A59,'2024-NAT-02'!B:B,'2024-NAT-02'!G:G,0,0)</f>
        <v>0</v>
      </c>
      <c r="AC59" s="337">
        <f>_xlfn.XLOOKUP(A59,'2024-NAT-02'!B:B,'2024-NAT-02'!H:H,0,0)</f>
        <v>0</v>
      </c>
      <c r="AD59" s="338">
        <f t="shared" si="0"/>
        <v>23</v>
      </c>
      <c r="AE59" s="339">
        <f t="shared" si="1"/>
        <v>48.339999999999996</v>
      </c>
    </row>
    <row r="60" spans="1:31" ht="15.6" hidden="1" x14ac:dyDescent="0.25">
      <c r="A60" s="340" t="s">
        <v>511</v>
      </c>
      <c r="B60" s="341" t="s">
        <v>1331</v>
      </c>
      <c r="C60" s="341" t="s">
        <v>432</v>
      </c>
      <c r="D60" s="341" t="s">
        <v>158</v>
      </c>
      <c r="E60" s="342" t="s">
        <v>2078</v>
      </c>
      <c r="F60" s="312">
        <v>3</v>
      </c>
      <c r="G60" s="313">
        <v>6</v>
      </c>
      <c r="H60" s="313">
        <v>9</v>
      </c>
      <c r="I60" s="314">
        <v>73.599999999999994</v>
      </c>
      <c r="J60" s="315">
        <v>16.46</v>
      </c>
      <c r="K60" s="316">
        <f t="shared" si="5"/>
        <v>8.1777777777777771</v>
      </c>
      <c r="L60" s="331">
        <f t="shared" si="6"/>
        <v>1123</v>
      </c>
      <c r="M60" s="316">
        <f t="shared" si="7"/>
        <v>408.6</v>
      </c>
      <c r="N60" s="317">
        <v>2</v>
      </c>
      <c r="O60" s="317">
        <v>0</v>
      </c>
      <c r="P60" s="318">
        <v>5.7</v>
      </c>
      <c r="Q60" s="319">
        <v>449</v>
      </c>
      <c r="R60" s="306">
        <v>0</v>
      </c>
      <c r="S60" s="306">
        <v>2</v>
      </c>
      <c r="T60" s="320">
        <v>18.899999999999999</v>
      </c>
      <c r="U60" s="321">
        <v>493</v>
      </c>
      <c r="V60" s="322">
        <v>0</v>
      </c>
      <c r="W60" s="323">
        <v>2</v>
      </c>
      <c r="X60" s="324">
        <v>4</v>
      </c>
      <c r="Y60" s="326">
        <v>181</v>
      </c>
      <c r="Z60" s="335">
        <f>_xlfn.XLOOKUP(A60,'2024-NAT-01'!B:B,'2024-NAT-01'!F:F,0,0)+_xlfn.XLOOKUP('Nominations (2)'!A60,'2024-NAT-01'!B:B,'2024-NAT-01'!G:G,0,0)</f>
        <v>0</v>
      </c>
      <c r="AA60" s="336">
        <f>_xlfn.XLOOKUP(A60,'2024-NAT-01'!B:B,'2024-NAT-01'!H:H,0,0)</f>
        <v>0</v>
      </c>
      <c r="AB60" s="335">
        <f>_xlfn.XLOOKUP(A60,'2024-NAT-02'!B:B,'2024-NAT-02'!F:F,0,0)+_xlfn.XLOOKUP(A60,'2024-NAT-02'!B:B,'2024-NAT-02'!G:G,0,0)</f>
        <v>0</v>
      </c>
      <c r="AC60" s="337">
        <f>_xlfn.XLOOKUP(A60,'2024-NAT-02'!B:B,'2024-NAT-02'!H:H,0,0)</f>
        <v>0</v>
      </c>
      <c r="AD60" s="338">
        <f t="shared" si="0"/>
        <v>9</v>
      </c>
      <c r="AE60" s="339">
        <f t="shared" si="1"/>
        <v>16.46</v>
      </c>
    </row>
    <row r="61" spans="1:31" ht="15.6" hidden="1" x14ac:dyDescent="0.25">
      <c r="A61" s="340" t="s">
        <v>512</v>
      </c>
      <c r="B61" s="341" t="s">
        <v>1227</v>
      </c>
      <c r="C61" s="341" t="s">
        <v>222</v>
      </c>
      <c r="D61" s="341" t="s">
        <v>288</v>
      </c>
      <c r="E61" s="342" t="s">
        <v>2079</v>
      </c>
      <c r="F61" s="312">
        <v>0</v>
      </c>
      <c r="G61" s="313">
        <v>0</v>
      </c>
      <c r="H61" s="313">
        <v>0</v>
      </c>
      <c r="I61" s="314">
        <v>0</v>
      </c>
      <c r="J61" s="315">
        <v>0</v>
      </c>
      <c r="K61" s="316" t="e">
        <f t="shared" si="5"/>
        <v>#DIV/0!</v>
      </c>
      <c r="L61" s="331">
        <f t="shared" si="6"/>
        <v>100</v>
      </c>
      <c r="M61" s="316">
        <f t="shared" si="7"/>
        <v>32</v>
      </c>
      <c r="N61" s="317">
        <v>0</v>
      </c>
      <c r="O61" s="317">
        <v>0</v>
      </c>
      <c r="P61" s="318">
        <v>0</v>
      </c>
      <c r="Q61" s="319">
        <v>20</v>
      </c>
      <c r="R61" s="306">
        <v>0</v>
      </c>
      <c r="S61" s="306">
        <v>0</v>
      </c>
      <c r="T61" s="320">
        <v>0</v>
      </c>
      <c r="U61" s="321">
        <v>60</v>
      </c>
      <c r="V61" s="322">
        <v>0</v>
      </c>
      <c r="W61" s="323">
        <v>0</v>
      </c>
      <c r="X61" s="324">
        <v>0</v>
      </c>
      <c r="Y61" s="326">
        <v>20</v>
      </c>
      <c r="Z61" s="335">
        <f>_xlfn.XLOOKUP(A61,'2024-NAT-01'!B:B,'2024-NAT-01'!F:F,0,0)+_xlfn.XLOOKUP('Nominations (2)'!A61,'2024-NAT-01'!B:B,'2024-NAT-01'!G:G,0,0)</f>
        <v>0</v>
      </c>
      <c r="AA61" s="336">
        <f>_xlfn.XLOOKUP(A61,'2024-NAT-01'!B:B,'2024-NAT-01'!H:H,0,0)</f>
        <v>0</v>
      </c>
      <c r="AB61" s="335">
        <f>_xlfn.XLOOKUP(A61,'2024-NAT-02'!B:B,'2024-NAT-02'!F:F,0,0)+_xlfn.XLOOKUP(A61,'2024-NAT-02'!B:B,'2024-NAT-02'!G:G,0,0)</f>
        <v>0</v>
      </c>
      <c r="AC61" s="337">
        <f>_xlfn.XLOOKUP(A61,'2024-NAT-02'!B:B,'2024-NAT-02'!H:H,0,0)</f>
        <v>0</v>
      </c>
      <c r="AD61" s="338">
        <f t="shared" si="0"/>
        <v>0</v>
      </c>
      <c r="AE61" s="339">
        <f t="shared" si="1"/>
        <v>0</v>
      </c>
    </row>
    <row r="62" spans="1:31" ht="15.6" hidden="1" x14ac:dyDescent="0.25">
      <c r="A62" s="340" t="s">
        <v>513</v>
      </c>
      <c r="B62" s="341" t="s">
        <v>2162</v>
      </c>
      <c r="C62" s="341" t="s">
        <v>80</v>
      </c>
      <c r="D62" s="341" t="s">
        <v>916</v>
      </c>
      <c r="E62" s="342" t="s">
        <v>1261</v>
      </c>
      <c r="F62" s="312">
        <v>0</v>
      </c>
      <c r="G62" s="313">
        <v>0</v>
      </c>
      <c r="H62" s="313">
        <v>0</v>
      </c>
      <c r="I62" s="314">
        <v>0</v>
      </c>
      <c r="J62" s="315">
        <v>0</v>
      </c>
      <c r="K62" s="316" t="e">
        <f t="shared" si="5"/>
        <v>#DIV/0!</v>
      </c>
      <c r="L62" s="331">
        <f t="shared" si="6"/>
        <v>2108</v>
      </c>
      <c r="M62" s="316">
        <f t="shared" si="7"/>
        <v>810.6</v>
      </c>
      <c r="N62" s="317">
        <v>0</v>
      </c>
      <c r="O62" s="317">
        <v>7</v>
      </c>
      <c r="P62" s="318">
        <v>81.099999999999994</v>
      </c>
      <c r="Q62" s="319">
        <v>1007</v>
      </c>
      <c r="R62" s="306">
        <v>0</v>
      </c>
      <c r="S62" s="306">
        <v>11</v>
      </c>
      <c r="T62" s="320">
        <v>189.8</v>
      </c>
      <c r="U62" s="321">
        <v>869</v>
      </c>
      <c r="V62" s="322">
        <v>0</v>
      </c>
      <c r="W62" s="323">
        <v>4</v>
      </c>
      <c r="X62" s="324">
        <v>26.3</v>
      </c>
      <c r="Y62" s="326">
        <v>232</v>
      </c>
      <c r="Z62" s="335">
        <f>_xlfn.XLOOKUP(A62,'2024-NAT-01'!B:B,'2024-NAT-01'!F:F,0,0)+_xlfn.XLOOKUP('Nominations (2)'!A62,'2024-NAT-01'!B:B,'2024-NAT-01'!G:G,0,0)</f>
        <v>0</v>
      </c>
      <c r="AA62" s="336">
        <f>_xlfn.XLOOKUP(A62,'2024-NAT-01'!B:B,'2024-NAT-01'!H:H,0,0)</f>
        <v>0</v>
      </c>
      <c r="AB62" s="335">
        <f>_xlfn.XLOOKUP(A62,'2024-NAT-02'!B:B,'2024-NAT-02'!F:F,0,0)+_xlfn.XLOOKUP(A62,'2024-NAT-02'!B:B,'2024-NAT-02'!G:G,0,0)</f>
        <v>0</v>
      </c>
      <c r="AC62" s="337">
        <f>_xlfn.XLOOKUP(A62,'2024-NAT-02'!B:B,'2024-NAT-02'!H:H,0,0)</f>
        <v>0</v>
      </c>
      <c r="AD62" s="338">
        <f t="shared" si="0"/>
        <v>0</v>
      </c>
      <c r="AE62" s="339">
        <f t="shared" si="1"/>
        <v>0</v>
      </c>
    </row>
    <row r="63" spans="1:31" ht="15.6" hidden="1" x14ac:dyDescent="0.25">
      <c r="A63" s="340" t="s">
        <v>514</v>
      </c>
      <c r="B63" s="341" t="s">
        <v>2158</v>
      </c>
      <c r="C63" s="341" t="s">
        <v>436</v>
      </c>
      <c r="D63" s="341" t="s">
        <v>109</v>
      </c>
      <c r="E63" s="342" t="s">
        <v>2078</v>
      </c>
      <c r="F63" s="312">
        <v>0</v>
      </c>
      <c r="G63" s="313">
        <v>2</v>
      </c>
      <c r="H63" s="313">
        <v>2</v>
      </c>
      <c r="I63" s="314">
        <v>7.6999999999999993</v>
      </c>
      <c r="J63" s="315">
        <v>2.3099999999999996</v>
      </c>
      <c r="K63" s="316">
        <f t="shared" si="5"/>
        <v>3.8499999999999996</v>
      </c>
      <c r="L63" s="331">
        <f t="shared" si="6"/>
        <v>1347</v>
      </c>
      <c r="M63" s="316">
        <f t="shared" si="7"/>
        <v>491.09999999999997</v>
      </c>
      <c r="N63" s="317">
        <v>1</v>
      </c>
      <c r="O63" s="317">
        <v>1</v>
      </c>
      <c r="P63" s="318">
        <v>5.0999999999999996</v>
      </c>
      <c r="Q63" s="319">
        <v>445</v>
      </c>
      <c r="R63" s="306">
        <v>1</v>
      </c>
      <c r="S63" s="306">
        <v>7</v>
      </c>
      <c r="T63" s="320">
        <v>45.3</v>
      </c>
      <c r="U63" s="321">
        <v>882</v>
      </c>
      <c r="V63" s="322">
        <v>0</v>
      </c>
      <c r="W63" s="323">
        <v>0</v>
      </c>
      <c r="X63" s="324">
        <v>0</v>
      </c>
      <c r="Y63" s="326">
        <v>20</v>
      </c>
      <c r="Z63" s="335">
        <f>_xlfn.XLOOKUP(A63,'2024-NAT-01'!B:B,'2024-NAT-01'!F:F,0,0)+_xlfn.XLOOKUP('Nominations (2)'!A63,'2024-NAT-01'!B:B,'2024-NAT-01'!G:G,0,0)</f>
        <v>0</v>
      </c>
      <c r="AA63" s="336">
        <f>_xlfn.XLOOKUP(A63,'2024-NAT-01'!B:B,'2024-NAT-01'!H:H,0,0)</f>
        <v>0</v>
      </c>
      <c r="AB63" s="335">
        <f>_xlfn.XLOOKUP(A63,'2024-NAT-02'!B:B,'2024-NAT-02'!F:F,0,0)+_xlfn.XLOOKUP(A63,'2024-NAT-02'!B:B,'2024-NAT-02'!G:G,0,0)</f>
        <v>0</v>
      </c>
      <c r="AC63" s="337">
        <f>_xlfn.XLOOKUP(A63,'2024-NAT-02'!B:B,'2024-NAT-02'!H:H,0,0)</f>
        <v>0</v>
      </c>
      <c r="AD63" s="338">
        <f t="shared" si="0"/>
        <v>2</v>
      </c>
      <c r="AE63" s="339">
        <f t="shared" si="1"/>
        <v>2.3099999999999996</v>
      </c>
    </row>
    <row r="64" spans="1:31" ht="15.6" hidden="1" x14ac:dyDescent="0.25">
      <c r="A64" s="340" t="s">
        <v>515</v>
      </c>
      <c r="B64" s="341" t="s">
        <v>2158</v>
      </c>
      <c r="C64" s="341" t="s">
        <v>263</v>
      </c>
      <c r="D64" s="341" t="s">
        <v>264</v>
      </c>
      <c r="E64" s="342" t="s">
        <v>2078</v>
      </c>
      <c r="F64" s="312">
        <v>1</v>
      </c>
      <c r="G64" s="313">
        <v>3</v>
      </c>
      <c r="H64" s="313">
        <v>4</v>
      </c>
      <c r="I64" s="314">
        <v>27.099999999999998</v>
      </c>
      <c r="J64" s="315">
        <v>7.6099999999999994</v>
      </c>
      <c r="K64" s="316">
        <f t="shared" si="5"/>
        <v>6.7749999999999995</v>
      </c>
      <c r="L64" s="331">
        <f t="shared" si="6"/>
        <v>2376</v>
      </c>
      <c r="M64" s="316">
        <f t="shared" si="7"/>
        <v>893.5</v>
      </c>
      <c r="N64" s="317">
        <v>1</v>
      </c>
      <c r="O64" s="317">
        <v>10</v>
      </c>
      <c r="P64" s="318">
        <v>122.1</v>
      </c>
      <c r="Q64" s="319">
        <v>1049</v>
      </c>
      <c r="R64" s="306">
        <v>1</v>
      </c>
      <c r="S64" s="306">
        <v>15</v>
      </c>
      <c r="T64" s="320">
        <v>145.69999999999999</v>
      </c>
      <c r="U64" s="321">
        <v>1036</v>
      </c>
      <c r="V64" s="322">
        <v>0</v>
      </c>
      <c r="W64" s="323">
        <v>7</v>
      </c>
      <c r="X64" s="324">
        <v>79.900000000000006</v>
      </c>
      <c r="Y64" s="326">
        <v>291</v>
      </c>
      <c r="Z64" s="335">
        <f>_xlfn.XLOOKUP(A64,'2024-NAT-01'!B:B,'2024-NAT-01'!F:F,0,0)+_xlfn.XLOOKUP('Nominations (2)'!A64,'2024-NAT-01'!B:B,'2024-NAT-01'!G:G,0,0)</f>
        <v>0</v>
      </c>
      <c r="AA64" s="336">
        <f>_xlfn.XLOOKUP(A64,'2024-NAT-01'!B:B,'2024-NAT-01'!H:H,0,0)</f>
        <v>0</v>
      </c>
      <c r="AB64" s="335">
        <f>_xlfn.XLOOKUP(A64,'2024-NAT-02'!B:B,'2024-NAT-02'!F:F,0,0)+_xlfn.XLOOKUP(A64,'2024-NAT-02'!B:B,'2024-NAT-02'!G:G,0,0)</f>
        <v>0</v>
      </c>
      <c r="AC64" s="337">
        <f>_xlfn.XLOOKUP(A64,'2024-NAT-02'!B:B,'2024-NAT-02'!H:H,0,0)</f>
        <v>0</v>
      </c>
      <c r="AD64" s="338">
        <f t="shared" si="0"/>
        <v>4</v>
      </c>
      <c r="AE64" s="339">
        <f t="shared" si="1"/>
        <v>7.6099999999999994</v>
      </c>
    </row>
    <row r="65" spans="1:31" ht="15.6" x14ac:dyDescent="0.25">
      <c r="A65" s="343" t="s">
        <v>649</v>
      </c>
      <c r="B65" s="344" t="s">
        <v>39</v>
      </c>
      <c r="C65" s="344" t="s">
        <v>74</v>
      </c>
      <c r="D65" s="344" t="s">
        <v>151</v>
      </c>
      <c r="E65" s="345" t="s">
        <v>1261</v>
      </c>
      <c r="F65" s="391">
        <v>2</v>
      </c>
      <c r="G65" s="392">
        <v>26</v>
      </c>
      <c r="H65" s="392">
        <v>28</v>
      </c>
      <c r="I65" s="393">
        <v>268.29999999999995</v>
      </c>
      <c r="J65" s="394">
        <v>71.400000000000006</v>
      </c>
      <c r="K65" s="316"/>
      <c r="L65" s="331"/>
      <c r="M65" s="316"/>
      <c r="N65" s="317"/>
      <c r="O65" s="317"/>
      <c r="P65" s="318"/>
      <c r="Q65" s="319"/>
      <c r="R65" s="306"/>
      <c r="S65" s="306"/>
      <c r="T65" s="320"/>
      <c r="U65" s="321"/>
      <c r="V65" s="322"/>
      <c r="W65" s="323"/>
      <c r="X65" s="324"/>
      <c r="Y65" s="326"/>
      <c r="Z65" s="387">
        <f>_xlfn.XLOOKUP(A65,'2024-NAT-01'!B:B,'2024-NAT-01'!F:F,0,0)+_xlfn.XLOOKUP(A65,'2024-NAT-01'!B:B,'2024-NAT-01'!G:G,0,0)</f>
        <v>3</v>
      </c>
      <c r="AA65" s="395">
        <f>_xlfn.XLOOKUP(A65,'2024-NAT-01'!B:B,'2024-NAT-01'!H:H,0,0)</f>
        <v>10.9</v>
      </c>
      <c r="AB65" s="387">
        <f>_xlfn.XLOOKUP(A65,'2024-NAT-02'!B:B,'2024-NAT-02'!F:F,0,0)+_xlfn.XLOOKUP(A65,'2024-NAT-02'!B:B,'2024-NAT-02'!G:G,0,0)</f>
        <v>0</v>
      </c>
      <c r="AC65" s="396">
        <f>_xlfn.XLOOKUP(A65,'2024-NAT-02'!B:B,'2024-NAT-02'!H:H,0,0)</f>
        <v>0</v>
      </c>
      <c r="AD65" s="387">
        <f t="shared" si="0"/>
        <v>31</v>
      </c>
      <c r="AE65" s="395">
        <f t="shared" si="1"/>
        <v>82.300000000000011</v>
      </c>
    </row>
    <row r="66" spans="1:31" ht="15.6" hidden="1" x14ac:dyDescent="0.25">
      <c r="A66" s="340" t="s">
        <v>517</v>
      </c>
      <c r="B66" s="341" t="s">
        <v>1243</v>
      </c>
      <c r="C66" s="341" t="s">
        <v>407</v>
      </c>
      <c r="D66" s="341" t="s">
        <v>109</v>
      </c>
      <c r="E66" s="342" t="s">
        <v>1258</v>
      </c>
      <c r="F66" s="312">
        <v>0</v>
      </c>
      <c r="G66" s="313">
        <v>0</v>
      </c>
      <c r="H66" s="313">
        <v>0</v>
      </c>
      <c r="I66" s="314">
        <v>0</v>
      </c>
      <c r="J66" s="315">
        <v>0</v>
      </c>
      <c r="K66" s="316" t="e">
        <f>I66/H66</f>
        <v>#DIV/0!</v>
      </c>
      <c r="L66" s="331">
        <f>U66+Y66+Q66</f>
        <v>1513</v>
      </c>
      <c r="M66" s="316">
        <f>(U66*0.3)+(Y66*0.2)+(Q66*0.5)</f>
        <v>541.5</v>
      </c>
      <c r="N66" s="317">
        <v>1</v>
      </c>
      <c r="O66" s="317">
        <v>1</v>
      </c>
      <c r="P66" s="318">
        <v>5.5</v>
      </c>
      <c r="Q66" s="319">
        <v>523</v>
      </c>
      <c r="R66" s="306">
        <v>1</v>
      </c>
      <c r="S66" s="306">
        <v>6</v>
      </c>
      <c r="T66" s="320">
        <v>28.2</v>
      </c>
      <c r="U66" s="321">
        <v>820</v>
      </c>
      <c r="V66" s="322">
        <v>0</v>
      </c>
      <c r="W66" s="323">
        <v>1</v>
      </c>
      <c r="X66" s="324">
        <v>3.4</v>
      </c>
      <c r="Y66" s="326">
        <v>170</v>
      </c>
      <c r="Z66" s="335">
        <f>_xlfn.XLOOKUP(A66,'2024-NAT-01'!B:B,'2024-NAT-01'!F:F,0,0)+_xlfn.XLOOKUP('Nominations (2)'!A66,'2024-NAT-01'!B:B,'2024-NAT-01'!G:G,0,0)</f>
        <v>0</v>
      </c>
      <c r="AA66" s="336">
        <f>_xlfn.XLOOKUP(A66,'2024-NAT-01'!B:B,'2024-NAT-01'!H:H,0,0)</f>
        <v>0</v>
      </c>
      <c r="AB66" s="335">
        <f>_xlfn.XLOOKUP(A66,'2024-NAT-02'!B:B,'2024-NAT-02'!F:F,0,0)+_xlfn.XLOOKUP(A66,'2024-NAT-02'!B:B,'2024-NAT-02'!G:G,0,0)</f>
        <v>0</v>
      </c>
      <c r="AC66" s="337">
        <f>_xlfn.XLOOKUP(A66,'2024-NAT-02'!B:B,'2024-NAT-02'!H:H,0,0)</f>
        <v>0</v>
      </c>
      <c r="AD66" s="338">
        <f t="shared" si="0"/>
        <v>0</v>
      </c>
      <c r="AE66" s="339">
        <f t="shared" si="1"/>
        <v>0</v>
      </c>
    </row>
    <row r="67" spans="1:31" ht="15.6" hidden="1" x14ac:dyDescent="0.25">
      <c r="A67" s="340" t="s">
        <v>518</v>
      </c>
      <c r="B67" s="341" t="s">
        <v>2153</v>
      </c>
      <c r="C67" s="341" t="s">
        <v>198</v>
      </c>
      <c r="D67" s="341" t="s">
        <v>289</v>
      </c>
      <c r="E67" s="342" t="s">
        <v>2079</v>
      </c>
      <c r="F67" s="312">
        <v>0</v>
      </c>
      <c r="G67" s="313">
        <v>1</v>
      </c>
      <c r="H67" s="313">
        <v>1</v>
      </c>
      <c r="I67" s="314">
        <v>1.8</v>
      </c>
      <c r="J67" s="315">
        <v>0.9</v>
      </c>
      <c r="K67" s="316">
        <f>I67/H67</f>
        <v>1.8</v>
      </c>
      <c r="L67" s="331">
        <f>U67+Y67+Q67</f>
        <v>2013</v>
      </c>
      <c r="M67" s="316">
        <f>(U67*0.3)+(Y67*0.2)+(Q67*0.5)</f>
        <v>727.3</v>
      </c>
      <c r="N67" s="317">
        <v>1</v>
      </c>
      <c r="O67" s="317">
        <v>7</v>
      </c>
      <c r="P67" s="318">
        <v>78.8</v>
      </c>
      <c r="Q67" s="319">
        <v>760</v>
      </c>
      <c r="R67" s="306">
        <v>2</v>
      </c>
      <c r="S67" s="306">
        <v>4</v>
      </c>
      <c r="T67" s="320">
        <v>57.1</v>
      </c>
      <c r="U67" s="321">
        <v>967</v>
      </c>
      <c r="V67" s="322">
        <v>0</v>
      </c>
      <c r="W67" s="323">
        <v>5</v>
      </c>
      <c r="X67" s="324">
        <v>45.800000000000004</v>
      </c>
      <c r="Y67" s="326">
        <v>286</v>
      </c>
      <c r="Z67" s="335">
        <f>_xlfn.XLOOKUP(A67,'2024-NAT-01'!B:B,'2024-NAT-01'!F:F,0,0)+_xlfn.XLOOKUP('Nominations (2)'!A67,'2024-NAT-01'!B:B,'2024-NAT-01'!G:G,0,0)</f>
        <v>0</v>
      </c>
      <c r="AA67" s="336">
        <f>_xlfn.XLOOKUP(A67,'2024-NAT-01'!B:B,'2024-NAT-01'!H:H,0,0)</f>
        <v>0</v>
      </c>
      <c r="AB67" s="335">
        <f>_xlfn.XLOOKUP(A67,'2024-NAT-02'!B:B,'2024-NAT-02'!F:F,0,0)+_xlfn.XLOOKUP(A67,'2024-NAT-02'!B:B,'2024-NAT-02'!G:G,0,0)</f>
        <v>0</v>
      </c>
      <c r="AC67" s="337">
        <f>_xlfn.XLOOKUP(A67,'2024-NAT-02'!B:B,'2024-NAT-02'!H:H,0,0)</f>
        <v>0</v>
      </c>
      <c r="AD67" s="338">
        <f t="shared" si="0"/>
        <v>1</v>
      </c>
      <c r="AE67" s="339">
        <f t="shared" si="1"/>
        <v>0.9</v>
      </c>
    </row>
    <row r="68" spans="1:31" ht="15.6" hidden="1" x14ac:dyDescent="0.25">
      <c r="A68" s="340" t="s">
        <v>519</v>
      </c>
      <c r="B68" s="341" t="s">
        <v>1334</v>
      </c>
      <c r="C68" s="341" t="s">
        <v>71</v>
      </c>
      <c r="D68" s="341" t="s">
        <v>2014</v>
      </c>
      <c r="E68" s="342" t="s">
        <v>1258</v>
      </c>
      <c r="F68" s="312">
        <v>0</v>
      </c>
      <c r="G68" s="313">
        <v>0</v>
      </c>
      <c r="H68" s="313">
        <v>0</v>
      </c>
      <c r="I68" s="314">
        <v>0</v>
      </c>
      <c r="J68" s="315">
        <v>0</v>
      </c>
      <c r="K68" s="316" t="e">
        <f>I68/H68</f>
        <v>#DIV/0!</v>
      </c>
      <c r="L68" s="331">
        <f>U68+Y68+Q68</f>
        <v>1893</v>
      </c>
      <c r="M68" s="316">
        <f>(U68*0.3)+(Y68*0.2)+(Q68*0.5)</f>
        <v>699.2</v>
      </c>
      <c r="N68" s="317">
        <v>0</v>
      </c>
      <c r="O68" s="317">
        <v>6</v>
      </c>
      <c r="P68" s="318">
        <v>46.79999999999999</v>
      </c>
      <c r="Q68" s="319">
        <v>746</v>
      </c>
      <c r="R68" s="306">
        <v>0</v>
      </c>
      <c r="S68" s="306">
        <v>7</v>
      </c>
      <c r="T68" s="320">
        <v>72.300000000000011</v>
      </c>
      <c r="U68" s="321">
        <v>968</v>
      </c>
      <c r="V68" s="322">
        <v>0</v>
      </c>
      <c r="W68" s="323">
        <v>1</v>
      </c>
      <c r="X68" s="324">
        <v>3.8</v>
      </c>
      <c r="Y68" s="326">
        <v>179</v>
      </c>
      <c r="Z68" s="335">
        <f>_xlfn.XLOOKUP(A68,'2024-NAT-01'!B:B,'2024-NAT-01'!F:F,0,0)+_xlfn.XLOOKUP('Nominations (2)'!A68,'2024-NAT-01'!B:B,'2024-NAT-01'!G:G,0,0)</f>
        <v>0</v>
      </c>
      <c r="AA68" s="336">
        <f>_xlfn.XLOOKUP(A68,'2024-NAT-01'!B:B,'2024-NAT-01'!H:H,0,0)</f>
        <v>0</v>
      </c>
      <c r="AB68" s="335">
        <f>_xlfn.XLOOKUP(A68,'2024-NAT-02'!B:B,'2024-NAT-02'!F:F,0,0)+_xlfn.XLOOKUP(A68,'2024-NAT-02'!B:B,'2024-NAT-02'!G:G,0,0)</f>
        <v>0</v>
      </c>
      <c r="AC68" s="337">
        <f>_xlfn.XLOOKUP(A68,'2024-NAT-02'!B:B,'2024-NAT-02'!H:H,0,0)</f>
        <v>0</v>
      </c>
      <c r="AD68" s="338">
        <f t="shared" ref="AD68:AD131" si="8">H68+Z68+AB68</f>
        <v>0</v>
      </c>
      <c r="AE68" s="339">
        <f t="shared" ref="AE68:AE131" si="9">J68+AA68+AC68</f>
        <v>0</v>
      </c>
    </row>
    <row r="69" spans="1:31" ht="15.6" hidden="1" x14ac:dyDescent="0.25">
      <c r="A69" s="340" t="s">
        <v>520</v>
      </c>
      <c r="B69" s="341" t="s">
        <v>2162</v>
      </c>
      <c r="C69" s="341" t="s">
        <v>396</v>
      </c>
      <c r="D69" s="341" t="s">
        <v>132</v>
      </c>
      <c r="E69" s="342" t="s">
        <v>1258</v>
      </c>
      <c r="F69" s="312">
        <v>0</v>
      </c>
      <c r="G69" s="313">
        <v>5</v>
      </c>
      <c r="H69" s="313">
        <v>5</v>
      </c>
      <c r="I69" s="314">
        <v>12.8</v>
      </c>
      <c r="J69" s="315">
        <v>2.66</v>
      </c>
      <c r="K69" s="316">
        <f>I69/H69</f>
        <v>2.56</v>
      </c>
      <c r="L69" s="331">
        <f>U69+Y69+Q69</f>
        <v>786</v>
      </c>
      <c r="M69" s="316">
        <f>(U69*0.3)+(Y69*0.2)+(Q69*0.5)</f>
        <v>259.60000000000002</v>
      </c>
      <c r="N69" s="317">
        <v>0</v>
      </c>
      <c r="O69" s="317">
        <v>2</v>
      </c>
      <c r="P69" s="318">
        <v>3.1</v>
      </c>
      <c r="Q69" s="319">
        <v>231</v>
      </c>
      <c r="R69" s="306">
        <v>0</v>
      </c>
      <c r="S69" s="306">
        <v>1</v>
      </c>
      <c r="T69" s="320">
        <v>1.9</v>
      </c>
      <c r="U69" s="321">
        <v>331</v>
      </c>
      <c r="V69" s="322">
        <v>0</v>
      </c>
      <c r="W69" s="323">
        <v>3</v>
      </c>
      <c r="X69" s="324">
        <v>8.6999999999999993</v>
      </c>
      <c r="Y69" s="326">
        <v>224</v>
      </c>
      <c r="Z69" s="335">
        <f>_xlfn.XLOOKUP(A69,'2024-NAT-01'!B:B,'2024-NAT-01'!F:F,0,0)+_xlfn.XLOOKUP('Nominations (2)'!A69,'2024-NAT-01'!B:B,'2024-NAT-01'!G:G,0,0)</f>
        <v>6</v>
      </c>
      <c r="AA69" s="336">
        <f>_xlfn.XLOOKUP(A69,'2024-NAT-01'!B:B,'2024-NAT-01'!H:H,0,0)</f>
        <v>48.699999999999996</v>
      </c>
      <c r="AB69" s="335">
        <f>_xlfn.XLOOKUP(A69,'2024-NAT-02'!B:B,'2024-NAT-02'!F:F,0,0)+_xlfn.XLOOKUP(A69,'2024-NAT-02'!B:B,'2024-NAT-02'!G:G,0,0)</f>
        <v>1</v>
      </c>
      <c r="AC69" s="337">
        <f>_xlfn.XLOOKUP(A69,'2024-NAT-02'!B:B,'2024-NAT-02'!H:H,0,0)</f>
        <v>10.9</v>
      </c>
      <c r="AD69" s="338">
        <f t="shared" si="8"/>
        <v>12</v>
      </c>
      <c r="AE69" s="339">
        <f t="shared" si="9"/>
        <v>62.26</v>
      </c>
    </row>
    <row r="70" spans="1:31" ht="15.6" x14ac:dyDescent="0.25">
      <c r="A70" s="343" t="s">
        <v>1717</v>
      </c>
      <c r="B70" s="344" t="s">
        <v>1947</v>
      </c>
      <c r="C70" s="344" t="s">
        <v>1851</v>
      </c>
      <c r="D70" s="344" t="s">
        <v>233</v>
      </c>
      <c r="E70" s="345" t="s">
        <v>1260</v>
      </c>
      <c r="F70" s="391">
        <v>3</v>
      </c>
      <c r="G70" s="392">
        <v>3</v>
      </c>
      <c r="H70" s="392">
        <v>6</v>
      </c>
      <c r="I70" s="393">
        <v>34.6</v>
      </c>
      <c r="J70" s="394">
        <v>12.02</v>
      </c>
      <c r="K70" s="316"/>
      <c r="L70" s="331"/>
      <c r="M70" s="316"/>
      <c r="N70" s="317"/>
      <c r="O70" s="317"/>
      <c r="P70" s="318"/>
      <c r="Q70" s="319"/>
      <c r="R70" s="306"/>
      <c r="S70" s="306"/>
      <c r="T70" s="320"/>
      <c r="U70" s="321"/>
      <c r="V70" s="322"/>
      <c r="W70" s="323"/>
      <c r="X70" s="324"/>
      <c r="Y70" s="326"/>
      <c r="Z70" s="387">
        <f>_xlfn.XLOOKUP(A70,'2024-NAT-01'!B:B,'2024-NAT-01'!F:F,0,0)+_xlfn.XLOOKUP(A70,'2024-NAT-01'!B:B,'2024-NAT-01'!G:G,0,0)</f>
        <v>10</v>
      </c>
      <c r="AA70" s="395">
        <f>_xlfn.XLOOKUP(A70,'2024-NAT-01'!B:B,'2024-NAT-01'!H:H,0,0)</f>
        <v>103.49999999999999</v>
      </c>
      <c r="AB70" s="387">
        <f>_xlfn.XLOOKUP(A70,'2024-NAT-02'!B:B,'2024-NAT-02'!F:F,0,0)+_xlfn.XLOOKUP(A70,'2024-NAT-02'!B:B,'2024-NAT-02'!G:G,0,0)</f>
        <v>6</v>
      </c>
      <c r="AC70" s="396">
        <f>_xlfn.XLOOKUP(A70,'2024-NAT-02'!B:B,'2024-NAT-02'!H:H,0,0)</f>
        <v>48.4</v>
      </c>
      <c r="AD70" s="387">
        <f t="shared" si="8"/>
        <v>22</v>
      </c>
      <c r="AE70" s="395">
        <f t="shared" si="9"/>
        <v>163.92</v>
      </c>
    </row>
    <row r="71" spans="1:31" ht="15.6" hidden="1" x14ac:dyDescent="0.25">
      <c r="A71" s="340" t="s">
        <v>522</v>
      </c>
      <c r="B71" s="341" t="s">
        <v>2157</v>
      </c>
      <c r="C71" s="341" t="s">
        <v>146</v>
      </c>
      <c r="D71" s="341" t="s">
        <v>237</v>
      </c>
      <c r="E71" s="342" t="s">
        <v>1261</v>
      </c>
      <c r="F71" s="312">
        <v>0</v>
      </c>
      <c r="G71" s="313">
        <v>10</v>
      </c>
      <c r="H71" s="313">
        <v>10</v>
      </c>
      <c r="I71" s="314">
        <v>110.89999999999999</v>
      </c>
      <c r="J71" s="315">
        <v>24.809999999999995</v>
      </c>
      <c r="K71" s="316">
        <f>I71/H71</f>
        <v>11.09</v>
      </c>
      <c r="L71" s="331">
        <f>U71+Y71+Q71</f>
        <v>1668</v>
      </c>
      <c r="M71" s="316">
        <f>(U71*0.3)+(Y71*0.2)+(Q71*0.5)</f>
        <v>669.7</v>
      </c>
      <c r="N71" s="317">
        <v>3</v>
      </c>
      <c r="O71" s="317">
        <v>3</v>
      </c>
      <c r="P71" s="318">
        <v>39.799999999999997</v>
      </c>
      <c r="Q71" s="319">
        <v>928</v>
      </c>
      <c r="R71" s="306">
        <v>0</v>
      </c>
      <c r="S71" s="306">
        <v>2</v>
      </c>
      <c r="T71" s="320">
        <v>75.7</v>
      </c>
      <c r="U71" s="321">
        <v>577</v>
      </c>
      <c r="V71" s="322">
        <v>0</v>
      </c>
      <c r="W71" s="323">
        <v>1</v>
      </c>
      <c r="X71" s="324">
        <v>1.8</v>
      </c>
      <c r="Y71" s="326">
        <v>163</v>
      </c>
      <c r="Z71" s="335">
        <f>_xlfn.XLOOKUP(A71,'2024-NAT-01'!B:B,'2024-NAT-01'!F:F,0,0)+_xlfn.XLOOKUP('Nominations (2)'!A71,'2024-NAT-01'!B:B,'2024-NAT-01'!G:G,0,0)</f>
        <v>11</v>
      </c>
      <c r="AA71" s="336">
        <f>_xlfn.XLOOKUP(A71,'2024-NAT-01'!B:B,'2024-NAT-01'!H:H,0,0)</f>
        <v>70.2</v>
      </c>
      <c r="AB71" s="335">
        <f>_xlfn.XLOOKUP(A71,'2024-NAT-02'!B:B,'2024-NAT-02'!F:F,0,0)+_xlfn.XLOOKUP(A71,'2024-NAT-02'!B:B,'2024-NAT-02'!G:G,0,0)</f>
        <v>1</v>
      </c>
      <c r="AC71" s="337">
        <f>_xlfn.XLOOKUP(A71,'2024-NAT-02'!B:B,'2024-NAT-02'!H:H,0,0)</f>
        <v>1.5</v>
      </c>
      <c r="AD71" s="338">
        <f t="shared" si="8"/>
        <v>22</v>
      </c>
      <c r="AE71" s="339">
        <f t="shared" si="9"/>
        <v>96.509999999999991</v>
      </c>
    </row>
    <row r="72" spans="1:31" ht="15.6" x14ac:dyDescent="0.25">
      <c r="A72" s="343" t="s">
        <v>843</v>
      </c>
      <c r="B72" s="344" t="s">
        <v>37</v>
      </c>
      <c r="C72" s="344" t="s">
        <v>2117</v>
      </c>
      <c r="D72" s="344" t="s">
        <v>274</v>
      </c>
      <c r="E72" s="345" t="s">
        <v>1258</v>
      </c>
      <c r="F72" s="391">
        <v>4</v>
      </c>
      <c r="G72" s="392">
        <v>15</v>
      </c>
      <c r="H72" s="392">
        <v>19</v>
      </c>
      <c r="I72" s="393">
        <v>194.89999999999998</v>
      </c>
      <c r="J72" s="394">
        <v>69.63</v>
      </c>
      <c r="K72" s="316"/>
      <c r="L72" s="331"/>
      <c r="M72" s="316"/>
      <c r="N72" s="317"/>
      <c r="O72" s="317"/>
      <c r="P72" s="318"/>
      <c r="Q72" s="319"/>
      <c r="R72" s="306"/>
      <c r="S72" s="306"/>
      <c r="T72" s="320"/>
      <c r="U72" s="321"/>
      <c r="V72" s="322"/>
      <c r="W72" s="323"/>
      <c r="X72" s="324"/>
      <c r="Y72" s="326"/>
      <c r="Z72" s="387">
        <f>_xlfn.XLOOKUP(A72,'2024-NAT-01'!B:B,'2024-NAT-01'!F:F,0,0)+_xlfn.XLOOKUP(A72,'2024-NAT-01'!B:B,'2024-NAT-01'!G:G,0,0)</f>
        <v>7</v>
      </c>
      <c r="AA72" s="395">
        <f>_xlfn.XLOOKUP(A72,'2024-NAT-01'!B:B,'2024-NAT-01'!H:H,0,0)</f>
        <v>44.8</v>
      </c>
      <c r="AB72" s="387">
        <f>_xlfn.XLOOKUP(A72,'2024-NAT-02'!B:B,'2024-NAT-02'!F:F,0,0)+_xlfn.XLOOKUP(A72,'2024-NAT-02'!B:B,'2024-NAT-02'!G:G,0,0)</f>
        <v>1</v>
      </c>
      <c r="AC72" s="396">
        <f>_xlfn.XLOOKUP(A72,'2024-NAT-02'!B:B,'2024-NAT-02'!H:H,0,0)</f>
        <v>7.6</v>
      </c>
      <c r="AD72" s="387">
        <f t="shared" si="8"/>
        <v>27</v>
      </c>
      <c r="AE72" s="395">
        <f t="shared" si="9"/>
        <v>122.02999999999999</v>
      </c>
    </row>
    <row r="73" spans="1:31" ht="15.6" hidden="1" x14ac:dyDescent="0.25">
      <c r="A73" s="340" t="s">
        <v>524</v>
      </c>
      <c r="B73" s="341" t="s">
        <v>2159</v>
      </c>
      <c r="C73" s="341" t="s">
        <v>348</v>
      </c>
      <c r="D73" s="341" t="s">
        <v>917</v>
      </c>
      <c r="E73" s="342" t="s">
        <v>2079</v>
      </c>
      <c r="F73" s="312">
        <v>1</v>
      </c>
      <c r="G73" s="313">
        <v>4</v>
      </c>
      <c r="H73" s="313">
        <v>5</v>
      </c>
      <c r="I73" s="314">
        <v>28.2</v>
      </c>
      <c r="J73" s="346">
        <v>7.9499999999999993</v>
      </c>
      <c r="K73" s="316">
        <f>I73/H73</f>
        <v>5.64</v>
      </c>
      <c r="L73" s="331">
        <f>U73+Y73+Q73</f>
        <v>1109</v>
      </c>
      <c r="M73" s="316">
        <f>(U73*0.3)+(Y73*0.2)+(Q73*0.5)</f>
        <v>415.2</v>
      </c>
      <c r="N73" s="317">
        <v>0</v>
      </c>
      <c r="O73" s="317">
        <v>4</v>
      </c>
      <c r="P73" s="318">
        <v>57.300000000000004</v>
      </c>
      <c r="Q73" s="319">
        <v>499</v>
      </c>
      <c r="R73" s="306">
        <v>0</v>
      </c>
      <c r="S73" s="306">
        <v>4</v>
      </c>
      <c r="T73" s="320">
        <v>28.7</v>
      </c>
      <c r="U73" s="321">
        <v>437</v>
      </c>
      <c r="V73" s="322">
        <v>0</v>
      </c>
      <c r="W73" s="323">
        <v>1</v>
      </c>
      <c r="X73" s="324">
        <v>2.8</v>
      </c>
      <c r="Y73" s="326">
        <v>173</v>
      </c>
      <c r="Z73" s="335">
        <f>_xlfn.XLOOKUP(A73,'2024-NAT-01'!B:B,'2024-NAT-01'!F:F,0,0)+_xlfn.XLOOKUP('Nominations (2)'!A73,'2024-NAT-01'!B:B,'2024-NAT-01'!G:G,0,0)</f>
        <v>0</v>
      </c>
      <c r="AA73" s="336">
        <f>_xlfn.XLOOKUP(A73,'2024-NAT-01'!B:B,'2024-NAT-01'!H:H,0,0)</f>
        <v>0</v>
      </c>
      <c r="AB73" s="335">
        <f>_xlfn.XLOOKUP(A73,'2024-NAT-02'!B:B,'2024-NAT-02'!F:F,0,0)+_xlfn.XLOOKUP(A73,'2024-NAT-02'!B:B,'2024-NAT-02'!G:G,0,0)</f>
        <v>0</v>
      </c>
      <c r="AC73" s="337">
        <f>_xlfn.XLOOKUP(A73,'2024-NAT-02'!B:B,'2024-NAT-02'!H:H,0,0)</f>
        <v>0</v>
      </c>
      <c r="AD73" s="335">
        <f t="shared" si="8"/>
        <v>5</v>
      </c>
      <c r="AE73" s="336">
        <f t="shared" si="9"/>
        <v>7.9499999999999993</v>
      </c>
    </row>
    <row r="74" spans="1:31" ht="15.6" x14ac:dyDescent="0.25">
      <c r="A74" s="343" t="s">
        <v>1332</v>
      </c>
      <c r="B74" s="344" t="s">
        <v>43</v>
      </c>
      <c r="C74" s="344" t="s">
        <v>1115</v>
      </c>
      <c r="D74" s="344" t="s">
        <v>252</v>
      </c>
      <c r="E74" s="345" t="s">
        <v>2079</v>
      </c>
      <c r="F74" s="391">
        <v>0</v>
      </c>
      <c r="G74" s="392">
        <v>22</v>
      </c>
      <c r="H74" s="392">
        <v>22</v>
      </c>
      <c r="I74" s="393">
        <v>244.2</v>
      </c>
      <c r="J74" s="394">
        <v>87.08</v>
      </c>
      <c r="K74" s="316"/>
      <c r="L74" s="331"/>
      <c r="M74" s="316"/>
      <c r="N74" s="317"/>
      <c r="O74" s="317"/>
      <c r="P74" s="318"/>
      <c r="Q74" s="319"/>
      <c r="R74" s="306"/>
      <c r="S74" s="306"/>
      <c r="T74" s="320"/>
      <c r="U74" s="321"/>
      <c r="V74" s="322"/>
      <c r="W74" s="323"/>
      <c r="X74" s="324"/>
      <c r="Y74" s="326"/>
      <c r="Z74" s="387">
        <f>_xlfn.XLOOKUP(A74,'2024-NAT-01'!B:B,'2024-NAT-01'!F:F,0,0)+_xlfn.XLOOKUP(A74,'2024-NAT-01'!B:B,'2024-NAT-01'!G:G,0,0)</f>
        <v>5</v>
      </c>
      <c r="AA74" s="395">
        <f>_xlfn.XLOOKUP(A74,'2024-NAT-01'!B:B,'2024-NAT-01'!H:H,0,0)</f>
        <v>41.8</v>
      </c>
      <c r="AB74" s="387">
        <f>_xlfn.XLOOKUP(A74,'2024-NAT-02'!B:B,'2024-NAT-02'!F:F,0,0)+_xlfn.XLOOKUP(A74,'2024-NAT-02'!B:B,'2024-NAT-02'!G:G,0,0)</f>
        <v>2</v>
      </c>
      <c r="AC74" s="396">
        <f>_xlfn.XLOOKUP(A74,'2024-NAT-02'!B:B,'2024-NAT-02'!H:H,0,0)</f>
        <v>15.9</v>
      </c>
      <c r="AD74" s="387">
        <f t="shared" si="8"/>
        <v>29</v>
      </c>
      <c r="AE74" s="395">
        <f t="shared" si="9"/>
        <v>144.78</v>
      </c>
    </row>
    <row r="75" spans="1:31" ht="15.6" hidden="1" x14ac:dyDescent="0.25">
      <c r="A75" s="340" t="s">
        <v>526</v>
      </c>
      <c r="B75" s="341" t="s">
        <v>2160</v>
      </c>
      <c r="C75" s="341" t="s">
        <v>74</v>
      </c>
      <c r="D75" s="341" t="s">
        <v>308</v>
      </c>
      <c r="E75" s="342" t="s">
        <v>2078</v>
      </c>
      <c r="F75" s="312">
        <v>0</v>
      </c>
      <c r="G75" s="313">
        <v>3</v>
      </c>
      <c r="H75" s="313">
        <v>3</v>
      </c>
      <c r="I75" s="314">
        <v>8.8000000000000007</v>
      </c>
      <c r="J75" s="315">
        <v>1.7600000000000002</v>
      </c>
      <c r="K75" s="316">
        <f>I75/H75</f>
        <v>2.9333333333333336</v>
      </c>
      <c r="L75" s="331">
        <f>U75+Y75+Q75</f>
        <v>767</v>
      </c>
      <c r="M75" s="316">
        <f>(U75*0.3)+(Y75*0.2)+(Q75*0.5)</f>
        <v>287.29999999999995</v>
      </c>
      <c r="N75" s="317">
        <v>1</v>
      </c>
      <c r="O75" s="317">
        <v>1</v>
      </c>
      <c r="P75" s="318">
        <v>16.7</v>
      </c>
      <c r="Q75" s="319">
        <v>286</v>
      </c>
      <c r="R75" s="306">
        <v>1</v>
      </c>
      <c r="S75" s="306">
        <v>2</v>
      </c>
      <c r="T75" s="320">
        <v>7.3999999999999995</v>
      </c>
      <c r="U75" s="321">
        <v>481</v>
      </c>
      <c r="V75" s="322"/>
      <c r="W75" s="323"/>
      <c r="X75" s="324"/>
      <c r="Y75" s="326"/>
      <c r="Z75" s="335">
        <f>_xlfn.XLOOKUP(A75,'2024-NAT-01'!B:B,'2024-NAT-01'!F:F,0,0)+_xlfn.XLOOKUP('Nominations (2)'!A75,'2024-NAT-01'!B:B,'2024-NAT-01'!G:G,0,0)</f>
        <v>0</v>
      </c>
      <c r="AA75" s="336">
        <f>_xlfn.XLOOKUP(A75,'2024-NAT-01'!B:B,'2024-NAT-01'!H:H,0,0)</f>
        <v>0</v>
      </c>
      <c r="AB75" s="335">
        <f>_xlfn.XLOOKUP(A75,'2024-NAT-02'!B:B,'2024-NAT-02'!F:F,0,0)+_xlfn.XLOOKUP(A75,'2024-NAT-02'!B:B,'2024-NAT-02'!G:G,0,0)</f>
        <v>0</v>
      </c>
      <c r="AC75" s="337">
        <f>_xlfn.XLOOKUP(A75,'2024-NAT-02'!B:B,'2024-NAT-02'!H:H,0,0)</f>
        <v>0</v>
      </c>
      <c r="AD75" s="338">
        <f t="shared" si="8"/>
        <v>3</v>
      </c>
      <c r="AE75" s="339">
        <f t="shared" si="9"/>
        <v>1.7600000000000002</v>
      </c>
    </row>
    <row r="76" spans="1:31" ht="15.6" hidden="1" x14ac:dyDescent="0.25">
      <c r="A76" s="340" t="s">
        <v>527</v>
      </c>
      <c r="B76" s="341" t="s">
        <v>1319</v>
      </c>
      <c r="C76" s="341" t="s">
        <v>424</v>
      </c>
      <c r="D76" s="341" t="s">
        <v>141</v>
      </c>
      <c r="E76" s="342" t="s">
        <v>1250</v>
      </c>
      <c r="F76" s="312">
        <v>0</v>
      </c>
      <c r="G76" s="313">
        <v>5</v>
      </c>
      <c r="H76" s="313">
        <v>5</v>
      </c>
      <c r="I76" s="314">
        <v>37.300000000000004</v>
      </c>
      <c r="J76" s="315">
        <v>7.4600000000000009</v>
      </c>
      <c r="K76" s="316"/>
      <c r="L76" s="331"/>
      <c r="M76" s="316"/>
      <c r="N76" s="317"/>
      <c r="O76" s="317"/>
      <c r="P76" s="318"/>
      <c r="Q76" s="319"/>
      <c r="R76" s="306"/>
      <c r="S76" s="306"/>
      <c r="T76" s="320"/>
      <c r="U76" s="321"/>
      <c r="V76" s="322"/>
      <c r="W76" s="323"/>
      <c r="X76" s="324"/>
      <c r="Y76" s="326"/>
      <c r="Z76" s="335">
        <f>_xlfn.XLOOKUP(A76,'2024-NAT-01'!B:B,'2024-NAT-01'!F:F,0,0)+_xlfn.XLOOKUP('Nominations (2)'!A76,'2024-NAT-01'!B:B,'2024-NAT-01'!G:G,0,0)</f>
        <v>0</v>
      </c>
      <c r="AA76" s="336">
        <f>_xlfn.XLOOKUP(A76,'2024-NAT-01'!B:B,'2024-NAT-01'!H:H,0,0)</f>
        <v>0</v>
      </c>
      <c r="AB76" s="335">
        <f>_xlfn.XLOOKUP(A76,'2024-NAT-02'!B:B,'2024-NAT-02'!F:F,0,0)+_xlfn.XLOOKUP(A76,'2024-NAT-02'!B:B,'2024-NAT-02'!G:G,0,0)</f>
        <v>0</v>
      </c>
      <c r="AC76" s="337">
        <f>_xlfn.XLOOKUP(A76,'2024-NAT-02'!B:B,'2024-NAT-02'!H:H,0,0)</f>
        <v>0</v>
      </c>
      <c r="AD76" s="338">
        <f t="shared" si="8"/>
        <v>5</v>
      </c>
      <c r="AE76" s="339">
        <f t="shared" si="9"/>
        <v>7.4600000000000009</v>
      </c>
    </row>
    <row r="77" spans="1:31" ht="15.6" hidden="1" x14ac:dyDescent="0.25">
      <c r="A77" s="340" t="s">
        <v>528</v>
      </c>
      <c r="B77" s="341" t="s">
        <v>1226</v>
      </c>
      <c r="C77" s="341" t="s">
        <v>202</v>
      </c>
      <c r="D77" s="341" t="s">
        <v>1075</v>
      </c>
      <c r="E77" s="342" t="s">
        <v>1258</v>
      </c>
      <c r="F77" s="312">
        <v>0</v>
      </c>
      <c r="G77" s="313">
        <v>0</v>
      </c>
      <c r="H77" s="313">
        <v>0</v>
      </c>
      <c r="I77" s="314">
        <v>0</v>
      </c>
      <c r="J77" s="315">
        <v>0</v>
      </c>
      <c r="K77" s="316"/>
      <c r="L77" s="331"/>
      <c r="M77" s="316"/>
      <c r="N77" s="317"/>
      <c r="O77" s="317"/>
      <c r="P77" s="318"/>
      <c r="Q77" s="319"/>
      <c r="R77" s="306"/>
      <c r="S77" s="306"/>
      <c r="T77" s="320"/>
      <c r="U77" s="321"/>
      <c r="V77" s="322"/>
      <c r="W77" s="323"/>
      <c r="X77" s="324"/>
      <c r="Y77" s="326"/>
      <c r="Z77" s="335">
        <f>_xlfn.XLOOKUP(A77,'2024-NAT-01'!B:B,'2024-NAT-01'!F:F,0,0)+_xlfn.XLOOKUP('Nominations (2)'!A77,'2024-NAT-01'!B:B,'2024-NAT-01'!G:G,0,0)</f>
        <v>0</v>
      </c>
      <c r="AA77" s="336">
        <f>_xlfn.XLOOKUP(A77,'2024-NAT-01'!B:B,'2024-NAT-01'!H:H,0,0)</f>
        <v>0</v>
      </c>
      <c r="AB77" s="335">
        <f>_xlfn.XLOOKUP(A77,'2024-NAT-02'!B:B,'2024-NAT-02'!F:F,0,0)+_xlfn.XLOOKUP(A77,'2024-NAT-02'!B:B,'2024-NAT-02'!G:G,0,0)</f>
        <v>0</v>
      </c>
      <c r="AC77" s="337">
        <f>_xlfn.XLOOKUP(A77,'2024-NAT-02'!B:B,'2024-NAT-02'!H:H,0,0)</f>
        <v>0</v>
      </c>
      <c r="AD77" s="338">
        <f t="shared" si="8"/>
        <v>0</v>
      </c>
      <c r="AE77" s="339">
        <f t="shared" si="9"/>
        <v>0</v>
      </c>
    </row>
    <row r="78" spans="1:31" ht="15.6" hidden="1" x14ac:dyDescent="0.25">
      <c r="A78" s="340" t="s">
        <v>529</v>
      </c>
      <c r="B78" s="341" t="s">
        <v>1473</v>
      </c>
      <c r="C78" s="341" t="s">
        <v>184</v>
      </c>
      <c r="D78" s="341" t="s">
        <v>127</v>
      </c>
      <c r="E78" s="342" t="s">
        <v>1261</v>
      </c>
      <c r="F78" s="312">
        <v>0</v>
      </c>
      <c r="G78" s="313">
        <v>0</v>
      </c>
      <c r="H78" s="313">
        <v>0</v>
      </c>
      <c r="I78" s="314">
        <v>0</v>
      </c>
      <c r="J78" s="315">
        <v>0</v>
      </c>
      <c r="K78" s="316"/>
      <c r="L78" s="331"/>
      <c r="M78" s="316"/>
      <c r="N78" s="317"/>
      <c r="O78" s="317"/>
      <c r="P78" s="318"/>
      <c r="Q78" s="319"/>
      <c r="R78" s="306"/>
      <c r="S78" s="306"/>
      <c r="T78" s="320"/>
      <c r="U78" s="321"/>
      <c r="V78" s="322"/>
      <c r="W78" s="323"/>
      <c r="X78" s="324"/>
      <c r="Y78" s="326"/>
      <c r="Z78" s="335">
        <f>_xlfn.XLOOKUP(A78,'2024-NAT-01'!B:B,'2024-NAT-01'!F:F,0,0)+_xlfn.XLOOKUP('Nominations (2)'!A78,'2024-NAT-01'!B:B,'2024-NAT-01'!G:G,0,0)</f>
        <v>0</v>
      </c>
      <c r="AA78" s="336">
        <f>_xlfn.XLOOKUP(A78,'2024-NAT-01'!B:B,'2024-NAT-01'!H:H,0,0)</f>
        <v>0</v>
      </c>
      <c r="AB78" s="335">
        <f>_xlfn.XLOOKUP(A78,'2024-NAT-02'!B:B,'2024-NAT-02'!F:F,0,0)+_xlfn.XLOOKUP(A78,'2024-NAT-02'!B:B,'2024-NAT-02'!G:G,0,0)</f>
        <v>0</v>
      </c>
      <c r="AC78" s="337">
        <f>_xlfn.XLOOKUP(A78,'2024-NAT-02'!B:B,'2024-NAT-02'!H:H,0,0)</f>
        <v>0</v>
      </c>
      <c r="AD78" s="338">
        <f t="shared" si="8"/>
        <v>0</v>
      </c>
      <c r="AE78" s="339">
        <f t="shared" si="9"/>
        <v>0</v>
      </c>
    </row>
    <row r="79" spans="1:31" ht="15.6" hidden="1" x14ac:dyDescent="0.25">
      <c r="A79" s="340" t="s">
        <v>530</v>
      </c>
      <c r="B79" s="341" t="s">
        <v>1340</v>
      </c>
      <c r="C79" s="341" t="s">
        <v>216</v>
      </c>
      <c r="D79" s="341" t="s">
        <v>215</v>
      </c>
      <c r="E79" s="342" t="s">
        <v>2078</v>
      </c>
      <c r="F79" s="312">
        <v>0</v>
      </c>
      <c r="G79" s="313">
        <v>0</v>
      </c>
      <c r="H79" s="313">
        <v>0</v>
      </c>
      <c r="I79" s="314">
        <v>0</v>
      </c>
      <c r="J79" s="315">
        <v>0</v>
      </c>
      <c r="K79" s="316"/>
      <c r="L79" s="331"/>
      <c r="M79" s="316"/>
      <c r="N79" s="317"/>
      <c r="O79" s="317"/>
      <c r="P79" s="318"/>
      <c r="Q79" s="319"/>
      <c r="R79" s="306"/>
      <c r="S79" s="306"/>
      <c r="T79" s="320"/>
      <c r="U79" s="321"/>
      <c r="V79" s="322"/>
      <c r="W79" s="323"/>
      <c r="X79" s="324"/>
      <c r="Y79" s="326"/>
      <c r="Z79" s="335">
        <f>_xlfn.XLOOKUP(A79,'2024-NAT-01'!B:B,'2024-NAT-01'!F:F,0,0)+_xlfn.XLOOKUP('Nominations (2)'!A79,'2024-NAT-01'!B:B,'2024-NAT-01'!G:G,0,0)</f>
        <v>0</v>
      </c>
      <c r="AA79" s="336">
        <f>_xlfn.XLOOKUP(A79,'2024-NAT-01'!B:B,'2024-NAT-01'!H:H,0,0)</f>
        <v>0</v>
      </c>
      <c r="AB79" s="335">
        <f>_xlfn.XLOOKUP(A79,'2024-NAT-02'!B:B,'2024-NAT-02'!F:F,0,0)+_xlfn.XLOOKUP(A79,'2024-NAT-02'!B:B,'2024-NAT-02'!G:G,0,0)</f>
        <v>0</v>
      </c>
      <c r="AC79" s="337">
        <f>_xlfn.XLOOKUP(A79,'2024-NAT-02'!B:B,'2024-NAT-02'!H:H,0,0)</f>
        <v>0</v>
      </c>
      <c r="AD79" s="338">
        <f t="shared" si="8"/>
        <v>0</v>
      </c>
      <c r="AE79" s="339">
        <f t="shared" si="9"/>
        <v>0</v>
      </c>
    </row>
    <row r="80" spans="1:31" ht="15.6" hidden="1" x14ac:dyDescent="0.25">
      <c r="A80" s="340" t="s">
        <v>531</v>
      </c>
      <c r="B80" s="341" t="s">
        <v>1226</v>
      </c>
      <c r="C80" s="341" t="s">
        <v>1423</v>
      </c>
      <c r="D80" s="341" t="s">
        <v>1424</v>
      </c>
      <c r="E80" s="342" t="s">
        <v>2081</v>
      </c>
      <c r="F80" s="312">
        <v>0</v>
      </c>
      <c r="G80" s="313">
        <v>0</v>
      </c>
      <c r="H80" s="313">
        <v>0</v>
      </c>
      <c r="I80" s="314">
        <v>0</v>
      </c>
      <c r="J80" s="315">
        <v>0</v>
      </c>
      <c r="K80" s="316"/>
      <c r="L80" s="331"/>
      <c r="M80" s="316"/>
      <c r="N80" s="317"/>
      <c r="O80" s="317"/>
      <c r="P80" s="318"/>
      <c r="Q80" s="319"/>
      <c r="R80" s="306"/>
      <c r="S80" s="306"/>
      <c r="T80" s="320"/>
      <c r="U80" s="321"/>
      <c r="V80" s="322"/>
      <c r="W80" s="323"/>
      <c r="X80" s="324"/>
      <c r="Y80" s="326"/>
      <c r="Z80" s="335">
        <f>_xlfn.XLOOKUP(A80,'2024-NAT-01'!B:B,'2024-NAT-01'!F:F,0,0)+_xlfn.XLOOKUP('Nominations (2)'!A80,'2024-NAT-01'!B:B,'2024-NAT-01'!G:G,0,0)</f>
        <v>0</v>
      </c>
      <c r="AA80" s="336">
        <f>_xlfn.XLOOKUP(A80,'2024-NAT-01'!B:B,'2024-NAT-01'!H:H,0,0)</f>
        <v>0</v>
      </c>
      <c r="AB80" s="335">
        <f>_xlfn.XLOOKUP(A80,'2024-NAT-02'!B:B,'2024-NAT-02'!F:F,0,0)+_xlfn.XLOOKUP(A80,'2024-NAT-02'!B:B,'2024-NAT-02'!G:G,0,0)</f>
        <v>0</v>
      </c>
      <c r="AC80" s="337">
        <f>_xlfn.XLOOKUP(A80,'2024-NAT-02'!B:B,'2024-NAT-02'!H:H,0,0)</f>
        <v>0</v>
      </c>
      <c r="AD80" s="338">
        <f t="shared" si="8"/>
        <v>0</v>
      </c>
      <c r="AE80" s="339">
        <f t="shared" si="9"/>
        <v>0</v>
      </c>
    </row>
    <row r="81" spans="1:31" ht="15.6" hidden="1" x14ac:dyDescent="0.25">
      <c r="A81" s="340" t="s">
        <v>532</v>
      </c>
      <c r="B81" s="341" t="s">
        <v>2159</v>
      </c>
      <c r="C81" s="341" t="s">
        <v>207</v>
      </c>
      <c r="D81" s="341" t="s">
        <v>122</v>
      </c>
      <c r="E81" s="342" t="s">
        <v>2078</v>
      </c>
      <c r="F81" s="312">
        <v>9</v>
      </c>
      <c r="G81" s="313">
        <v>1</v>
      </c>
      <c r="H81" s="313">
        <v>10</v>
      </c>
      <c r="I81" s="314">
        <v>24.1</v>
      </c>
      <c r="J81" s="315">
        <v>5.99</v>
      </c>
      <c r="K81" s="316"/>
      <c r="L81" s="331"/>
      <c r="M81" s="316"/>
      <c r="N81" s="317"/>
      <c r="O81" s="317"/>
      <c r="P81" s="318"/>
      <c r="Q81" s="319"/>
      <c r="R81" s="306"/>
      <c r="S81" s="306"/>
      <c r="T81" s="320"/>
      <c r="U81" s="321"/>
      <c r="V81" s="322"/>
      <c r="W81" s="323"/>
      <c r="X81" s="324"/>
      <c r="Y81" s="326"/>
      <c r="Z81" s="335">
        <f>_xlfn.XLOOKUP(A81,'2024-NAT-01'!B:B,'2024-NAT-01'!F:F,0,0)+_xlfn.XLOOKUP('Nominations (2)'!A81,'2024-NAT-01'!B:B,'2024-NAT-01'!G:G,0,0)</f>
        <v>0</v>
      </c>
      <c r="AA81" s="336">
        <f>_xlfn.XLOOKUP(A81,'2024-NAT-01'!B:B,'2024-NAT-01'!H:H,0,0)</f>
        <v>0</v>
      </c>
      <c r="AB81" s="335">
        <f>_xlfn.XLOOKUP(A81,'2024-NAT-02'!B:B,'2024-NAT-02'!F:F,0,0)+_xlfn.XLOOKUP(A81,'2024-NAT-02'!B:B,'2024-NAT-02'!G:G,0,0)</f>
        <v>0</v>
      </c>
      <c r="AC81" s="337">
        <f>_xlfn.XLOOKUP(A81,'2024-NAT-02'!B:B,'2024-NAT-02'!H:H,0,0)</f>
        <v>0</v>
      </c>
      <c r="AD81" s="338">
        <f t="shared" si="8"/>
        <v>10</v>
      </c>
      <c r="AE81" s="339">
        <f t="shared" si="9"/>
        <v>5.99</v>
      </c>
    </row>
    <row r="82" spans="1:31" ht="15.6" hidden="1" x14ac:dyDescent="0.25">
      <c r="A82" s="340" t="s">
        <v>533</v>
      </c>
      <c r="B82" s="341" t="s">
        <v>1340</v>
      </c>
      <c r="C82" s="341" t="s">
        <v>112</v>
      </c>
      <c r="D82" s="341" t="s">
        <v>220</v>
      </c>
      <c r="E82" s="342" t="s">
        <v>1261</v>
      </c>
      <c r="F82" s="312">
        <v>0</v>
      </c>
      <c r="G82" s="313">
        <v>0</v>
      </c>
      <c r="H82" s="313">
        <v>0</v>
      </c>
      <c r="I82" s="314">
        <v>0</v>
      </c>
      <c r="J82" s="315">
        <v>0</v>
      </c>
      <c r="K82" s="316"/>
      <c r="L82" s="331"/>
      <c r="M82" s="316"/>
      <c r="N82" s="317"/>
      <c r="O82" s="317"/>
      <c r="P82" s="318"/>
      <c r="Q82" s="319"/>
      <c r="R82" s="306"/>
      <c r="S82" s="306"/>
      <c r="T82" s="320"/>
      <c r="U82" s="321"/>
      <c r="V82" s="322"/>
      <c r="W82" s="323"/>
      <c r="X82" s="324"/>
      <c r="Y82" s="326"/>
      <c r="Z82" s="335">
        <f>_xlfn.XLOOKUP(A82,'2024-NAT-01'!B:B,'2024-NAT-01'!F:F,0,0)+_xlfn.XLOOKUP('Nominations (2)'!A82,'2024-NAT-01'!B:B,'2024-NAT-01'!G:G,0,0)</f>
        <v>0</v>
      </c>
      <c r="AA82" s="336">
        <f>_xlfn.XLOOKUP(A82,'2024-NAT-01'!B:B,'2024-NAT-01'!H:H,0,0)</f>
        <v>0</v>
      </c>
      <c r="AB82" s="335">
        <f>_xlfn.XLOOKUP(A82,'2024-NAT-02'!B:B,'2024-NAT-02'!F:F,0,0)+_xlfn.XLOOKUP(A82,'2024-NAT-02'!B:B,'2024-NAT-02'!G:G,0,0)</f>
        <v>0</v>
      </c>
      <c r="AC82" s="337">
        <f>_xlfn.XLOOKUP(A82,'2024-NAT-02'!B:B,'2024-NAT-02'!H:H,0,0)</f>
        <v>0</v>
      </c>
      <c r="AD82" s="338">
        <f t="shared" si="8"/>
        <v>0</v>
      </c>
      <c r="AE82" s="339">
        <f t="shared" si="9"/>
        <v>0</v>
      </c>
    </row>
    <row r="83" spans="1:31" ht="15.6" hidden="1" x14ac:dyDescent="0.25">
      <c r="A83" s="340" t="s">
        <v>534</v>
      </c>
      <c r="B83" s="341" t="s">
        <v>1243</v>
      </c>
      <c r="C83" s="341" t="s">
        <v>267</v>
      </c>
      <c r="D83" s="341" t="s">
        <v>187</v>
      </c>
      <c r="E83" s="342" t="s">
        <v>2079</v>
      </c>
      <c r="F83" s="312">
        <v>0</v>
      </c>
      <c r="G83" s="313">
        <v>0</v>
      </c>
      <c r="H83" s="313">
        <v>0</v>
      </c>
      <c r="I83" s="314">
        <v>0</v>
      </c>
      <c r="J83" s="315">
        <v>0</v>
      </c>
      <c r="K83" s="316"/>
      <c r="L83" s="331"/>
      <c r="M83" s="316"/>
      <c r="N83" s="317"/>
      <c r="O83" s="317"/>
      <c r="P83" s="318"/>
      <c r="Q83" s="319"/>
      <c r="R83" s="306"/>
      <c r="S83" s="306"/>
      <c r="T83" s="320"/>
      <c r="U83" s="321"/>
      <c r="V83" s="322"/>
      <c r="W83" s="323"/>
      <c r="X83" s="324"/>
      <c r="Y83" s="326"/>
      <c r="Z83" s="335">
        <f>_xlfn.XLOOKUP(A83,'2024-NAT-01'!B:B,'2024-NAT-01'!F:F,0,0)+_xlfn.XLOOKUP('Nominations (2)'!A83,'2024-NAT-01'!B:B,'2024-NAT-01'!G:G,0,0)</f>
        <v>0</v>
      </c>
      <c r="AA83" s="336">
        <f>_xlfn.XLOOKUP(A83,'2024-NAT-01'!B:B,'2024-NAT-01'!H:H,0,0)</f>
        <v>0</v>
      </c>
      <c r="AB83" s="335">
        <f>_xlfn.XLOOKUP(A83,'2024-NAT-02'!B:B,'2024-NAT-02'!F:F,0,0)+_xlfn.XLOOKUP(A83,'2024-NAT-02'!B:B,'2024-NAT-02'!G:G,0,0)</f>
        <v>0</v>
      </c>
      <c r="AC83" s="337">
        <f>_xlfn.XLOOKUP(A83,'2024-NAT-02'!B:B,'2024-NAT-02'!H:H,0,0)</f>
        <v>0</v>
      </c>
      <c r="AD83" s="338">
        <f t="shared" si="8"/>
        <v>0</v>
      </c>
      <c r="AE83" s="339">
        <f t="shared" si="9"/>
        <v>0</v>
      </c>
    </row>
    <row r="84" spans="1:31" ht="15.6" hidden="1" x14ac:dyDescent="0.25">
      <c r="A84" s="340" t="s">
        <v>535</v>
      </c>
      <c r="B84" s="341" t="s">
        <v>2153</v>
      </c>
      <c r="C84" s="341" t="s">
        <v>360</v>
      </c>
      <c r="D84" s="341" t="s">
        <v>361</v>
      </c>
      <c r="E84" s="342" t="s">
        <v>1261</v>
      </c>
      <c r="F84" s="312">
        <v>2</v>
      </c>
      <c r="G84" s="313">
        <v>14</v>
      </c>
      <c r="H84" s="313">
        <v>16</v>
      </c>
      <c r="I84" s="314">
        <v>199</v>
      </c>
      <c r="J84" s="315">
        <v>61.49</v>
      </c>
      <c r="K84" s="316"/>
      <c r="L84" s="331"/>
      <c r="M84" s="316"/>
      <c r="N84" s="317"/>
      <c r="O84" s="317"/>
      <c r="P84" s="318"/>
      <c r="Q84" s="319"/>
      <c r="R84" s="306"/>
      <c r="S84" s="306"/>
      <c r="T84" s="320"/>
      <c r="U84" s="321"/>
      <c r="V84" s="322"/>
      <c r="W84" s="323"/>
      <c r="X84" s="324"/>
      <c r="Y84" s="326"/>
      <c r="Z84" s="335">
        <f>_xlfn.XLOOKUP(A84,'2024-NAT-01'!B:B,'2024-NAT-01'!F:F,0,0)+_xlfn.XLOOKUP('Nominations (2)'!A84,'2024-NAT-01'!B:B,'2024-NAT-01'!G:G,0,0)</f>
        <v>0</v>
      </c>
      <c r="AA84" s="336">
        <f>_xlfn.XLOOKUP(A84,'2024-NAT-01'!B:B,'2024-NAT-01'!H:H,0,0)</f>
        <v>0</v>
      </c>
      <c r="AB84" s="335">
        <f>_xlfn.XLOOKUP(A84,'2024-NAT-02'!B:B,'2024-NAT-02'!F:F,0,0)+_xlfn.XLOOKUP(A84,'2024-NAT-02'!B:B,'2024-NAT-02'!G:G,0,0)</f>
        <v>0</v>
      </c>
      <c r="AC84" s="337">
        <f>_xlfn.XLOOKUP(A84,'2024-NAT-02'!B:B,'2024-NAT-02'!H:H,0,0)</f>
        <v>0</v>
      </c>
      <c r="AD84" s="338">
        <f t="shared" si="8"/>
        <v>16</v>
      </c>
      <c r="AE84" s="339">
        <f t="shared" si="9"/>
        <v>61.49</v>
      </c>
    </row>
    <row r="85" spans="1:31" ht="15.6" hidden="1" x14ac:dyDescent="0.25">
      <c r="A85" s="340" t="s">
        <v>536</v>
      </c>
      <c r="B85" s="341" t="s">
        <v>1346</v>
      </c>
      <c r="C85" s="341" t="s">
        <v>99</v>
      </c>
      <c r="D85" s="341" t="s">
        <v>327</v>
      </c>
      <c r="E85" s="342" t="s">
        <v>1258</v>
      </c>
      <c r="F85" s="312">
        <v>1</v>
      </c>
      <c r="G85" s="313">
        <v>0</v>
      </c>
      <c r="H85" s="313">
        <v>1</v>
      </c>
      <c r="I85" s="314">
        <v>5.2</v>
      </c>
      <c r="J85" s="315">
        <v>1.04</v>
      </c>
      <c r="K85" s="316"/>
      <c r="L85" s="331"/>
      <c r="M85" s="316"/>
      <c r="N85" s="317"/>
      <c r="O85" s="317"/>
      <c r="P85" s="318"/>
      <c r="Q85" s="319"/>
      <c r="R85" s="306"/>
      <c r="S85" s="306"/>
      <c r="T85" s="320"/>
      <c r="U85" s="321"/>
      <c r="V85" s="322"/>
      <c r="W85" s="323"/>
      <c r="X85" s="324"/>
      <c r="Y85" s="326"/>
      <c r="Z85" s="335">
        <f>_xlfn.XLOOKUP(A85,'2024-NAT-01'!B:B,'2024-NAT-01'!F:F,0,0)+_xlfn.XLOOKUP('Nominations (2)'!A85,'2024-NAT-01'!B:B,'2024-NAT-01'!G:G,0,0)</f>
        <v>0</v>
      </c>
      <c r="AA85" s="336">
        <f>_xlfn.XLOOKUP(A85,'2024-NAT-01'!B:B,'2024-NAT-01'!H:H,0,0)</f>
        <v>0</v>
      </c>
      <c r="AB85" s="335">
        <f>_xlfn.XLOOKUP(A85,'2024-NAT-02'!B:B,'2024-NAT-02'!F:F,0,0)+_xlfn.XLOOKUP(A85,'2024-NAT-02'!B:B,'2024-NAT-02'!G:G,0,0)</f>
        <v>0</v>
      </c>
      <c r="AC85" s="337">
        <f>_xlfn.XLOOKUP(A85,'2024-NAT-02'!B:B,'2024-NAT-02'!H:H,0,0)</f>
        <v>0</v>
      </c>
      <c r="AD85" s="338">
        <f t="shared" si="8"/>
        <v>1</v>
      </c>
      <c r="AE85" s="339">
        <f t="shared" si="9"/>
        <v>1.04</v>
      </c>
    </row>
    <row r="86" spans="1:31" ht="15.6" hidden="1" x14ac:dyDescent="0.25">
      <c r="A86" s="340" t="s">
        <v>537</v>
      </c>
      <c r="B86" s="341" t="s">
        <v>1241</v>
      </c>
      <c r="C86" s="341" t="s">
        <v>921</v>
      </c>
      <c r="D86" s="341" t="s">
        <v>1221</v>
      </c>
      <c r="E86" s="342" t="s">
        <v>1261</v>
      </c>
      <c r="F86" s="312">
        <v>0</v>
      </c>
      <c r="G86" s="313">
        <v>0</v>
      </c>
      <c r="H86" s="313">
        <v>0</v>
      </c>
      <c r="I86" s="314">
        <v>0</v>
      </c>
      <c r="J86" s="315">
        <v>0</v>
      </c>
      <c r="K86" s="316"/>
      <c r="L86" s="331"/>
      <c r="M86" s="316"/>
      <c r="N86" s="317"/>
      <c r="O86" s="317"/>
      <c r="P86" s="318"/>
      <c r="Q86" s="319"/>
      <c r="R86" s="306"/>
      <c r="S86" s="306"/>
      <c r="T86" s="320"/>
      <c r="U86" s="321"/>
      <c r="V86" s="322"/>
      <c r="W86" s="323"/>
      <c r="X86" s="324"/>
      <c r="Y86" s="326"/>
      <c r="Z86" s="335">
        <f>_xlfn.XLOOKUP(A86,'2024-NAT-01'!B:B,'2024-NAT-01'!F:F,0,0)+_xlfn.XLOOKUP('Nominations (2)'!A86,'2024-NAT-01'!B:B,'2024-NAT-01'!G:G,0,0)</f>
        <v>0</v>
      </c>
      <c r="AA86" s="336">
        <f>_xlfn.XLOOKUP(A86,'2024-NAT-01'!B:B,'2024-NAT-01'!H:H,0,0)</f>
        <v>0</v>
      </c>
      <c r="AB86" s="335">
        <f>_xlfn.XLOOKUP(A86,'2024-NAT-02'!B:B,'2024-NAT-02'!F:F,0,0)+_xlfn.XLOOKUP(A86,'2024-NAT-02'!B:B,'2024-NAT-02'!G:G,0,0)</f>
        <v>0</v>
      </c>
      <c r="AC86" s="337">
        <f>_xlfn.XLOOKUP(A86,'2024-NAT-02'!B:B,'2024-NAT-02'!H:H,0,0)</f>
        <v>0</v>
      </c>
      <c r="AD86" s="338">
        <f t="shared" si="8"/>
        <v>0</v>
      </c>
      <c r="AE86" s="339">
        <f t="shared" si="9"/>
        <v>0</v>
      </c>
    </row>
    <row r="87" spans="1:31" ht="15.6" x14ac:dyDescent="0.25">
      <c r="A87" s="343" t="s">
        <v>463</v>
      </c>
      <c r="B87" s="344" t="s">
        <v>37</v>
      </c>
      <c r="C87" s="344" t="s">
        <v>71</v>
      </c>
      <c r="D87" s="344" t="s">
        <v>266</v>
      </c>
      <c r="E87" s="345" t="s">
        <v>2078</v>
      </c>
      <c r="F87" s="391">
        <v>5</v>
      </c>
      <c r="G87" s="392">
        <v>24</v>
      </c>
      <c r="H87" s="392">
        <v>29</v>
      </c>
      <c r="I87" s="393">
        <v>295.40000000000003</v>
      </c>
      <c r="J87" s="394">
        <v>102.8</v>
      </c>
      <c r="K87" s="316">
        <f>I87/H87</f>
        <v>10.186206896551726</v>
      </c>
      <c r="L87" s="331">
        <f>U87+Y87+Q87</f>
        <v>1969</v>
      </c>
      <c r="M87" s="316">
        <f>(U87*0.3)+(Y87*0.2)+(Q87*0.5)</f>
        <v>714.3</v>
      </c>
      <c r="N87" s="317">
        <v>1</v>
      </c>
      <c r="O87" s="317">
        <v>4</v>
      </c>
      <c r="P87" s="318">
        <v>45.5</v>
      </c>
      <c r="Q87" s="319">
        <v>759</v>
      </c>
      <c r="R87" s="306">
        <v>3</v>
      </c>
      <c r="S87" s="306">
        <v>2</v>
      </c>
      <c r="T87" s="320">
        <v>58.900000000000006</v>
      </c>
      <c r="U87" s="321">
        <v>928</v>
      </c>
      <c r="V87" s="322">
        <v>0</v>
      </c>
      <c r="W87" s="323">
        <v>3</v>
      </c>
      <c r="X87" s="324">
        <v>56.099999999999994</v>
      </c>
      <c r="Y87" s="326">
        <v>282</v>
      </c>
      <c r="Z87" s="387">
        <f>_xlfn.XLOOKUP(A87,'2024-NAT-01'!B:B,'2024-NAT-01'!F:F,0,0)+_xlfn.XLOOKUP(A87,'2024-NAT-01'!B:B,'2024-NAT-01'!G:G,0,0)</f>
        <v>0</v>
      </c>
      <c r="AA87" s="395">
        <f>_xlfn.XLOOKUP(A87,'2024-NAT-01'!B:B,'2024-NAT-01'!H:H,0,0)</f>
        <v>0</v>
      </c>
      <c r="AB87" s="387">
        <f>_xlfn.XLOOKUP(A87,'2024-NAT-02'!B:B,'2024-NAT-02'!F:F,0,0)+_xlfn.XLOOKUP(A87,'2024-NAT-02'!B:B,'2024-NAT-02'!G:G,0,0)</f>
        <v>0</v>
      </c>
      <c r="AC87" s="396">
        <f>_xlfn.XLOOKUP(A87,'2024-NAT-02'!B:B,'2024-NAT-02'!H:H,0,0)</f>
        <v>0</v>
      </c>
      <c r="AD87" s="387">
        <f t="shared" si="8"/>
        <v>29</v>
      </c>
      <c r="AE87" s="395">
        <f t="shared" si="9"/>
        <v>102.8</v>
      </c>
    </row>
    <row r="88" spans="1:31" ht="15.6" hidden="1" x14ac:dyDescent="0.25">
      <c r="A88" s="340" t="s">
        <v>539</v>
      </c>
      <c r="B88" s="341" t="s">
        <v>1242</v>
      </c>
      <c r="C88" s="341" t="s">
        <v>2025</v>
      </c>
      <c r="D88" s="341" t="s">
        <v>2017</v>
      </c>
      <c r="E88" s="342" t="s">
        <v>2081</v>
      </c>
      <c r="F88" s="312">
        <v>0</v>
      </c>
      <c r="G88" s="313">
        <v>0</v>
      </c>
      <c r="H88" s="313">
        <v>0</v>
      </c>
      <c r="I88" s="314">
        <v>0</v>
      </c>
      <c r="J88" s="315">
        <v>0</v>
      </c>
      <c r="K88" s="316"/>
      <c r="L88" s="331"/>
      <c r="M88" s="316"/>
      <c r="N88" s="317"/>
      <c r="O88" s="317"/>
      <c r="P88" s="318"/>
      <c r="Q88" s="319"/>
      <c r="R88" s="306"/>
      <c r="S88" s="306"/>
      <c r="T88" s="320"/>
      <c r="U88" s="321"/>
      <c r="V88" s="322"/>
      <c r="W88" s="323"/>
      <c r="X88" s="324"/>
      <c r="Y88" s="326"/>
      <c r="Z88" s="335">
        <f>_xlfn.XLOOKUP(A88,'2024-NAT-01'!B:B,'2024-NAT-01'!F:F,0,0)+_xlfn.XLOOKUP('Nominations (2)'!A88,'2024-NAT-01'!B:B,'2024-NAT-01'!G:G,0,0)</f>
        <v>0</v>
      </c>
      <c r="AA88" s="336">
        <f>_xlfn.XLOOKUP(A88,'2024-NAT-01'!B:B,'2024-NAT-01'!H:H,0,0)</f>
        <v>0</v>
      </c>
      <c r="AB88" s="335">
        <f>_xlfn.XLOOKUP(A88,'2024-NAT-02'!B:B,'2024-NAT-02'!F:F,0,0)+_xlfn.XLOOKUP(A88,'2024-NAT-02'!B:B,'2024-NAT-02'!G:G,0,0)</f>
        <v>0</v>
      </c>
      <c r="AC88" s="337">
        <f>_xlfn.XLOOKUP(A88,'2024-NAT-02'!B:B,'2024-NAT-02'!H:H,0,0)</f>
        <v>0</v>
      </c>
      <c r="AD88" s="338">
        <f t="shared" si="8"/>
        <v>0</v>
      </c>
      <c r="AE88" s="339">
        <f t="shared" si="9"/>
        <v>0</v>
      </c>
    </row>
    <row r="89" spans="1:31" ht="15.6" hidden="1" x14ac:dyDescent="0.25">
      <c r="A89" s="340" t="s">
        <v>540</v>
      </c>
      <c r="B89" s="341" t="s">
        <v>2153</v>
      </c>
      <c r="C89" s="341" t="s">
        <v>302</v>
      </c>
      <c r="D89" s="341" t="s">
        <v>303</v>
      </c>
      <c r="E89" s="342" t="s">
        <v>1261</v>
      </c>
      <c r="F89" s="312">
        <v>1</v>
      </c>
      <c r="G89" s="313">
        <v>3</v>
      </c>
      <c r="H89" s="313">
        <v>4</v>
      </c>
      <c r="I89" s="314">
        <v>42.1</v>
      </c>
      <c r="J89" s="315">
        <v>10.68</v>
      </c>
      <c r="K89" s="316"/>
      <c r="L89" s="331"/>
      <c r="M89" s="316"/>
      <c r="N89" s="317"/>
      <c r="O89" s="317"/>
      <c r="P89" s="318"/>
      <c r="Q89" s="319"/>
      <c r="R89" s="306"/>
      <c r="S89" s="306"/>
      <c r="T89" s="320"/>
      <c r="U89" s="321"/>
      <c r="V89" s="322"/>
      <c r="W89" s="323"/>
      <c r="X89" s="324"/>
      <c r="Y89" s="326"/>
      <c r="Z89" s="335">
        <f>_xlfn.XLOOKUP(A89,'2024-NAT-01'!B:B,'2024-NAT-01'!F:F,0,0)+_xlfn.XLOOKUP('Nominations (2)'!A89,'2024-NAT-01'!B:B,'2024-NAT-01'!G:G,0,0)</f>
        <v>0</v>
      </c>
      <c r="AA89" s="336">
        <f>_xlfn.XLOOKUP(A89,'2024-NAT-01'!B:B,'2024-NAT-01'!H:H,0,0)</f>
        <v>0</v>
      </c>
      <c r="AB89" s="335">
        <f>_xlfn.XLOOKUP(A89,'2024-NAT-02'!B:B,'2024-NAT-02'!F:F,0,0)+_xlfn.XLOOKUP(A89,'2024-NAT-02'!B:B,'2024-NAT-02'!G:G,0,0)</f>
        <v>0</v>
      </c>
      <c r="AC89" s="337">
        <f>_xlfn.XLOOKUP(A89,'2024-NAT-02'!B:B,'2024-NAT-02'!H:H,0,0)</f>
        <v>0</v>
      </c>
      <c r="AD89" s="338">
        <f t="shared" si="8"/>
        <v>4</v>
      </c>
      <c r="AE89" s="339">
        <f t="shared" si="9"/>
        <v>10.68</v>
      </c>
    </row>
    <row r="90" spans="1:31" ht="15.6" hidden="1" x14ac:dyDescent="0.25">
      <c r="A90" s="340" t="s">
        <v>541</v>
      </c>
      <c r="B90" s="341" t="s">
        <v>1319</v>
      </c>
      <c r="C90" s="341" t="s">
        <v>89</v>
      </c>
      <c r="D90" s="341" t="s">
        <v>384</v>
      </c>
      <c r="E90" s="342" t="s">
        <v>2078</v>
      </c>
      <c r="F90" s="312">
        <v>0</v>
      </c>
      <c r="G90" s="313">
        <v>0</v>
      </c>
      <c r="H90" s="313">
        <v>0</v>
      </c>
      <c r="I90" s="314">
        <v>0</v>
      </c>
      <c r="J90" s="315">
        <v>0</v>
      </c>
      <c r="K90" s="316"/>
      <c r="L90" s="331"/>
      <c r="M90" s="316"/>
      <c r="N90" s="317"/>
      <c r="O90" s="317"/>
      <c r="P90" s="318"/>
      <c r="Q90" s="319"/>
      <c r="R90" s="306"/>
      <c r="S90" s="306"/>
      <c r="T90" s="320"/>
      <c r="U90" s="321"/>
      <c r="V90" s="322"/>
      <c r="W90" s="323"/>
      <c r="X90" s="324"/>
      <c r="Y90" s="326"/>
      <c r="Z90" s="335">
        <f>_xlfn.XLOOKUP(A90,'2024-NAT-01'!B:B,'2024-NAT-01'!F:F,0,0)+_xlfn.XLOOKUP('Nominations (2)'!A90,'2024-NAT-01'!B:B,'2024-NAT-01'!G:G,0,0)</f>
        <v>0</v>
      </c>
      <c r="AA90" s="336">
        <f>_xlfn.XLOOKUP(A90,'2024-NAT-01'!B:B,'2024-NAT-01'!H:H,0,0)</f>
        <v>0</v>
      </c>
      <c r="AB90" s="335">
        <f>_xlfn.XLOOKUP(A90,'2024-NAT-02'!B:B,'2024-NAT-02'!F:F,0,0)+_xlfn.XLOOKUP(A90,'2024-NAT-02'!B:B,'2024-NAT-02'!G:G,0,0)</f>
        <v>0</v>
      </c>
      <c r="AC90" s="337">
        <f>_xlfn.XLOOKUP(A90,'2024-NAT-02'!B:B,'2024-NAT-02'!H:H,0,0)</f>
        <v>0</v>
      </c>
      <c r="AD90" s="338">
        <f t="shared" si="8"/>
        <v>0</v>
      </c>
      <c r="AE90" s="339">
        <f t="shared" si="9"/>
        <v>0</v>
      </c>
    </row>
    <row r="91" spans="1:31" ht="15.6" hidden="1" x14ac:dyDescent="0.25">
      <c r="A91" s="340" t="s">
        <v>542</v>
      </c>
      <c r="B91" s="341" t="s">
        <v>1948</v>
      </c>
      <c r="C91" s="341" t="s">
        <v>232</v>
      </c>
      <c r="D91" s="341" t="s">
        <v>1864</v>
      </c>
      <c r="E91" s="342" t="s">
        <v>1261</v>
      </c>
      <c r="F91" s="312">
        <v>0</v>
      </c>
      <c r="G91" s="313">
        <v>1</v>
      </c>
      <c r="H91" s="313">
        <v>1</v>
      </c>
      <c r="I91" s="314">
        <v>2.2000000000000002</v>
      </c>
      <c r="J91" s="315">
        <v>0.44000000000000006</v>
      </c>
      <c r="K91" s="316"/>
      <c r="L91" s="331"/>
      <c r="M91" s="316"/>
      <c r="N91" s="317"/>
      <c r="O91" s="317"/>
      <c r="P91" s="318"/>
      <c r="Q91" s="319"/>
      <c r="R91" s="306"/>
      <c r="S91" s="306"/>
      <c r="T91" s="320"/>
      <c r="U91" s="321"/>
      <c r="V91" s="322"/>
      <c r="W91" s="323"/>
      <c r="X91" s="324"/>
      <c r="Y91" s="326"/>
      <c r="Z91" s="335">
        <f>_xlfn.XLOOKUP(A91,'2024-NAT-01'!B:B,'2024-NAT-01'!F:F,0,0)+_xlfn.XLOOKUP('Nominations (2)'!A91,'2024-NAT-01'!B:B,'2024-NAT-01'!G:G,0,0)</f>
        <v>0</v>
      </c>
      <c r="AA91" s="336">
        <f>_xlfn.XLOOKUP(A91,'2024-NAT-01'!B:B,'2024-NAT-01'!H:H,0,0)</f>
        <v>0</v>
      </c>
      <c r="AB91" s="335">
        <f>_xlfn.XLOOKUP(A91,'2024-NAT-02'!B:B,'2024-NAT-02'!F:F,0,0)+_xlfn.XLOOKUP(A91,'2024-NAT-02'!B:B,'2024-NAT-02'!G:G,0,0)</f>
        <v>0</v>
      </c>
      <c r="AC91" s="337">
        <f>_xlfn.XLOOKUP(A91,'2024-NAT-02'!B:B,'2024-NAT-02'!H:H,0,0)</f>
        <v>0</v>
      </c>
      <c r="AD91" s="338">
        <f t="shared" si="8"/>
        <v>1</v>
      </c>
      <c r="AE91" s="339">
        <f t="shared" si="9"/>
        <v>0.44000000000000006</v>
      </c>
    </row>
    <row r="92" spans="1:31" ht="15.6" hidden="1" x14ac:dyDescent="0.25">
      <c r="A92" s="340" t="s">
        <v>543</v>
      </c>
      <c r="B92" s="341" t="s">
        <v>2162</v>
      </c>
      <c r="C92" s="341" t="s">
        <v>371</v>
      </c>
      <c r="D92" s="341" t="s">
        <v>372</v>
      </c>
      <c r="E92" s="342" t="s">
        <v>1261</v>
      </c>
      <c r="F92" s="312">
        <v>3</v>
      </c>
      <c r="G92" s="313">
        <v>0</v>
      </c>
      <c r="H92" s="313">
        <v>3</v>
      </c>
      <c r="I92" s="314">
        <v>1.5</v>
      </c>
      <c r="J92" s="315">
        <v>0.75</v>
      </c>
      <c r="K92" s="316"/>
      <c r="L92" s="331"/>
      <c r="M92" s="316"/>
      <c r="N92" s="317"/>
      <c r="O92" s="317"/>
      <c r="P92" s="318"/>
      <c r="Q92" s="319"/>
      <c r="R92" s="306"/>
      <c r="S92" s="306"/>
      <c r="T92" s="320"/>
      <c r="U92" s="321"/>
      <c r="V92" s="322"/>
      <c r="W92" s="323"/>
      <c r="X92" s="324"/>
      <c r="Y92" s="326"/>
      <c r="Z92" s="335">
        <f>_xlfn.XLOOKUP(A92,'2024-NAT-01'!B:B,'2024-NAT-01'!F:F,0,0)+_xlfn.XLOOKUP('Nominations (2)'!A92,'2024-NAT-01'!B:B,'2024-NAT-01'!G:G,0,0)</f>
        <v>0</v>
      </c>
      <c r="AA92" s="336">
        <f>_xlfn.XLOOKUP(A92,'2024-NAT-01'!B:B,'2024-NAT-01'!H:H,0,0)</f>
        <v>0</v>
      </c>
      <c r="AB92" s="335">
        <f>_xlfn.XLOOKUP(A92,'2024-NAT-02'!B:B,'2024-NAT-02'!F:F,0,0)+_xlfn.XLOOKUP(A92,'2024-NAT-02'!B:B,'2024-NAT-02'!G:G,0,0)</f>
        <v>0</v>
      </c>
      <c r="AC92" s="337">
        <f>_xlfn.XLOOKUP(A92,'2024-NAT-02'!B:B,'2024-NAT-02'!H:H,0,0)</f>
        <v>0</v>
      </c>
      <c r="AD92" s="338">
        <f t="shared" si="8"/>
        <v>3</v>
      </c>
      <c r="AE92" s="339">
        <f t="shared" si="9"/>
        <v>0.75</v>
      </c>
    </row>
    <row r="93" spans="1:31" ht="15.6" hidden="1" x14ac:dyDescent="0.25">
      <c r="A93" s="340" t="s">
        <v>544</v>
      </c>
      <c r="B93" s="341" t="s">
        <v>1340</v>
      </c>
      <c r="C93" s="341" t="s">
        <v>357</v>
      </c>
      <c r="D93" s="341" t="s">
        <v>358</v>
      </c>
      <c r="E93" s="342" t="s">
        <v>1261</v>
      </c>
      <c r="F93" s="312">
        <v>0</v>
      </c>
      <c r="G93" s="313">
        <v>1</v>
      </c>
      <c r="H93" s="313">
        <v>1</v>
      </c>
      <c r="I93" s="314">
        <v>15.5</v>
      </c>
      <c r="J93" s="315">
        <v>3.1</v>
      </c>
      <c r="K93" s="316"/>
      <c r="L93" s="331"/>
      <c r="M93" s="316"/>
      <c r="N93" s="317"/>
      <c r="O93" s="317"/>
      <c r="P93" s="318"/>
      <c r="Q93" s="319"/>
      <c r="R93" s="306"/>
      <c r="S93" s="306"/>
      <c r="T93" s="320"/>
      <c r="U93" s="321"/>
      <c r="V93" s="322"/>
      <c r="W93" s="323"/>
      <c r="X93" s="324"/>
      <c r="Y93" s="326"/>
      <c r="Z93" s="335">
        <f>_xlfn.XLOOKUP(A93,'2024-NAT-01'!B:B,'2024-NAT-01'!F:F,0,0)+_xlfn.XLOOKUP('Nominations (2)'!A93,'2024-NAT-01'!B:B,'2024-NAT-01'!G:G,0,0)</f>
        <v>0</v>
      </c>
      <c r="AA93" s="336">
        <f>_xlfn.XLOOKUP(A93,'2024-NAT-01'!B:B,'2024-NAT-01'!H:H,0,0)</f>
        <v>0</v>
      </c>
      <c r="AB93" s="335">
        <f>_xlfn.XLOOKUP(A93,'2024-NAT-02'!B:B,'2024-NAT-02'!F:F,0,0)+_xlfn.XLOOKUP(A93,'2024-NAT-02'!B:B,'2024-NAT-02'!G:G,0,0)</f>
        <v>0</v>
      </c>
      <c r="AC93" s="337">
        <f>_xlfn.XLOOKUP(A93,'2024-NAT-02'!B:B,'2024-NAT-02'!H:H,0,0)</f>
        <v>0</v>
      </c>
      <c r="AD93" s="338">
        <f t="shared" si="8"/>
        <v>1</v>
      </c>
      <c r="AE93" s="339">
        <f t="shared" si="9"/>
        <v>3.1</v>
      </c>
    </row>
    <row r="94" spans="1:31" ht="15.6" x14ac:dyDescent="0.25">
      <c r="A94" s="343" t="s">
        <v>1574</v>
      </c>
      <c r="B94" s="344" t="s">
        <v>44</v>
      </c>
      <c r="C94" s="344" t="s">
        <v>1608</v>
      </c>
      <c r="D94" s="344" t="s">
        <v>1609</v>
      </c>
      <c r="E94" s="345" t="s">
        <v>1259</v>
      </c>
      <c r="F94" s="391">
        <v>2</v>
      </c>
      <c r="G94" s="392">
        <v>31</v>
      </c>
      <c r="H94" s="392">
        <v>33</v>
      </c>
      <c r="I94" s="393">
        <v>305.5</v>
      </c>
      <c r="J94" s="394">
        <v>84.61999999999999</v>
      </c>
      <c r="K94" s="316"/>
      <c r="L94" s="331"/>
      <c r="M94" s="316"/>
      <c r="N94" s="317"/>
      <c r="O94" s="317"/>
      <c r="P94" s="318"/>
      <c r="Q94" s="319"/>
      <c r="R94" s="306"/>
      <c r="S94" s="306"/>
      <c r="T94" s="320"/>
      <c r="U94" s="321"/>
      <c r="V94" s="322"/>
      <c r="W94" s="323"/>
      <c r="X94" s="324"/>
      <c r="Y94" s="326"/>
      <c r="Z94" s="387">
        <f>_xlfn.XLOOKUP(A94,'2024-NAT-01'!B:B,'2024-NAT-01'!F:F,0,0)+_xlfn.XLOOKUP(A94,'2024-NAT-01'!B:B,'2024-NAT-01'!G:G,0,0)</f>
        <v>6</v>
      </c>
      <c r="AA94" s="395">
        <f>_xlfn.XLOOKUP(A94,'2024-NAT-01'!B:B,'2024-NAT-01'!H:H,0,0)</f>
        <v>21.4</v>
      </c>
      <c r="AB94" s="387">
        <f>_xlfn.XLOOKUP(A94,'2024-NAT-02'!B:B,'2024-NAT-02'!F:F,0,0)+_xlfn.XLOOKUP(A94,'2024-NAT-02'!B:B,'2024-NAT-02'!G:G,0,0)</f>
        <v>2</v>
      </c>
      <c r="AC94" s="396">
        <f>_xlfn.XLOOKUP(A94,'2024-NAT-02'!B:B,'2024-NAT-02'!H:H,0,0)</f>
        <v>4.2</v>
      </c>
      <c r="AD94" s="387">
        <f t="shared" si="8"/>
        <v>41</v>
      </c>
      <c r="AE94" s="395">
        <f t="shared" si="9"/>
        <v>110.21999999999998</v>
      </c>
    </row>
    <row r="95" spans="1:31" ht="15.6" hidden="1" x14ac:dyDescent="0.25">
      <c r="A95" s="340" t="s">
        <v>546</v>
      </c>
      <c r="B95" s="341" t="s">
        <v>1241</v>
      </c>
      <c r="C95" s="341" t="s">
        <v>245</v>
      </c>
      <c r="D95" s="341" t="s">
        <v>246</v>
      </c>
      <c r="E95" s="342" t="s">
        <v>1261</v>
      </c>
      <c r="F95" s="312">
        <v>1</v>
      </c>
      <c r="G95" s="313">
        <v>6</v>
      </c>
      <c r="H95" s="313">
        <v>7</v>
      </c>
      <c r="I95" s="314">
        <v>43.5</v>
      </c>
      <c r="J95" s="315">
        <v>11.84</v>
      </c>
      <c r="K95" s="316"/>
      <c r="L95" s="331"/>
      <c r="M95" s="316"/>
      <c r="N95" s="317"/>
      <c r="O95" s="317"/>
      <c r="P95" s="318"/>
      <c r="Q95" s="319"/>
      <c r="R95" s="306"/>
      <c r="S95" s="306"/>
      <c r="T95" s="320"/>
      <c r="U95" s="321"/>
      <c r="V95" s="322"/>
      <c r="W95" s="323"/>
      <c r="X95" s="324"/>
      <c r="Y95" s="326"/>
      <c r="Z95" s="335">
        <f>_xlfn.XLOOKUP(A95,'2024-NAT-01'!B:B,'2024-NAT-01'!F:F,0,0)+_xlfn.XLOOKUP('Nominations (2)'!A95,'2024-NAT-01'!B:B,'2024-NAT-01'!G:G,0,0)</f>
        <v>0</v>
      </c>
      <c r="AA95" s="336">
        <f>_xlfn.XLOOKUP(A95,'2024-NAT-01'!B:B,'2024-NAT-01'!H:H,0,0)</f>
        <v>0</v>
      </c>
      <c r="AB95" s="335">
        <f>_xlfn.XLOOKUP(A95,'2024-NAT-02'!B:B,'2024-NAT-02'!F:F,0,0)+_xlfn.XLOOKUP(A95,'2024-NAT-02'!B:B,'2024-NAT-02'!G:G,0,0)</f>
        <v>0</v>
      </c>
      <c r="AC95" s="337">
        <f>_xlfn.XLOOKUP(A95,'2024-NAT-02'!B:B,'2024-NAT-02'!H:H,0,0)</f>
        <v>0</v>
      </c>
      <c r="AD95" s="338">
        <f t="shared" si="8"/>
        <v>7</v>
      </c>
      <c r="AE95" s="339">
        <f t="shared" si="9"/>
        <v>11.84</v>
      </c>
    </row>
    <row r="96" spans="1:31" ht="15.6" x14ac:dyDescent="0.25">
      <c r="A96" s="343" t="s">
        <v>818</v>
      </c>
      <c r="B96" s="344" t="s">
        <v>43</v>
      </c>
      <c r="C96" s="344" t="s">
        <v>2003</v>
      </c>
      <c r="D96" s="344" t="s">
        <v>1917</v>
      </c>
      <c r="E96" s="345" t="s">
        <v>1260</v>
      </c>
      <c r="F96" s="391">
        <v>4</v>
      </c>
      <c r="G96" s="392">
        <v>3</v>
      </c>
      <c r="H96" s="392">
        <v>7</v>
      </c>
      <c r="I96" s="393">
        <v>61.500000000000007</v>
      </c>
      <c r="J96" s="394">
        <v>30.750000000000004</v>
      </c>
      <c r="K96" s="316"/>
      <c r="L96" s="331"/>
      <c r="M96" s="316"/>
      <c r="N96" s="317"/>
      <c r="O96" s="317"/>
      <c r="P96" s="318"/>
      <c r="Q96" s="319"/>
      <c r="R96" s="306"/>
      <c r="S96" s="306"/>
      <c r="T96" s="320"/>
      <c r="U96" s="321"/>
      <c r="V96" s="322"/>
      <c r="W96" s="323"/>
      <c r="X96" s="324"/>
      <c r="Y96" s="326"/>
      <c r="Z96" s="387">
        <f>_xlfn.XLOOKUP(A96,'2024-NAT-01'!B:B,'2024-NAT-01'!F:F,0,0)+_xlfn.XLOOKUP(A96,'2024-NAT-01'!B:B,'2024-NAT-01'!G:G,0,0)</f>
        <v>14</v>
      </c>
      <c r="AA96" s="395">
        <f>_xlfn.XLOOKUP(A96,'2024-NAT-01'!B:B,'2024-NAT-01'!H:H,0,0)</f>
        <v>107</v>
      </c>
      <c r="AB96" s="387">
        <f>_xlfn.XLOOKUP(A96,'2024-NAT-02'!B:B,'2024-NAT-02'!F:F,0,0)+_xlfn.XLOOKUP(A96,'2024-NAT-02'!B:B,'2024-NAT-02'!G:G,0,0)</f>
        <v>8</v>
      </c>
      <c r="AC96" s="396">
        <f>_xlfn.XLOOKUP(A96,'2024-NAT-02'!B:B,'2024-NAT-02'!H:H,0,0)</f>
        <v>42.300000000000004</v>
      </c>
      <c r="AD96" s="387">
        <f t="shared" si="8"/>
        <v>29</v>
      </c>
      <c r="AE96" s="395">
        <f t="shared" si="9"/>
        <v>180.05</v>
      </c>
    </row>
    <row r="97" spans="1:31" ht="15.6" hidden="1" x14ac:dyDescent="0.25">
      <c r="A97" s="340" t="s">
        <v>548</v>
      </c>
      <c r="B97" s="341" t="s">
        <v>1243</v>
      </c>
      <c r="C97" s="341" t="s">
        <v>1806</v>
      </c>
      <c r="D97" s="341" t="s">
        <v>363</v>
      </c>
      <c r="E97" s="342" t="s">
        <v>1258</v>
      </c>
      <c r="F97" s="312">
        <v>0</v>
      </c>
      <c r="G97" s="313">
        <v>0</v>
      </c>
      <c r="H97" s="313">
        <v>0</v>
      </c>
      <c r="I97" s="314">
        <v>0</v>
      </c>
      <c r="J97" s="315">
        <v>0</v>
      </c>
      <c r="K97" s="316"/>
      <c r="L97" s="331"/>
      <c r="M97" s="316"/>
      <c r="N97" s="317"/>
      <c r="O97" s="317"/>
      <c r="P97" s="318"/>
      <c r="Q97" s="319"/>
      <c r="R97" s="306"/>
      <c r="S97" s="306"/>
      <c r="T97" s="320"/>
      <c r="U97" s="321"/>
      <c r="V97" s="322"/>
      <c r="W97" s="323"/>
      <c r="X97" s="324"/>
      <c r="Y97" s="326"/>
      <c r="Z97" s="335">
        <f>_xlfn.XLOOKUP(A97,'2024-NAT-01'!B:B,'2024-NAT-01'!F:F,0,0)+_xlfn.XLOOKUP('Nominations (2)'!A97,'2024-NAT-01'!B:B,'2024-NAT-01'!G:G,0,0)</f>
        <v>0</v>
      </c>
      <c r="AA97" s="336">
        <f>_xlfn.XLOOKUP(A97,'2024-NAT-01'!B:B,'2024-NAT-01'!H:H,0,0)</f>
        <v>0</v>
      </c>
      <c r="AB97" s="335">
        <f>_xlfn.XLOOKUP(A97,'2024-NAT-02'!B:B,'2024-NAT-02'!F:F,0,0)+_xlfn.XLOOKUP(A97,'2024-NAT-02'!B:B,'2024-NAT-02'!G:G,0,0)</f>
        <v>0</v>
      </c>
      <c r="AC97" s="337">
        <f>_xlfn.XLOOKUP(A97,'2024-NAT-02'!B:B,'2024-NAT-02'!H:H,0,0)</f>
        <v>0</v>
      </c>
      <c r="AD97" s="338">
        <f t="shared" si="8"/>
        <v>0</v>
      </c>
      <c r="AE97" s="339">
        <f t="shared" si="9"/>
        <v>0</v>
      </c>
    </row>
    <row r="98" spans="1:31" ht="15.6" x14ac:dyDescent="0.25">
      <c r="A98" s="343" t="s">
        <v>604</v>
      </c>
      <c r="B98" s="344" t="s">
        <v>38</v>
      </c>
      <c r="C98" s="344" t="s">
        <v>418</v>
      </c>
      <c r="D98" s="344" t="s">
        <v>70</v>
      </c>
      <c r="E98" s="345" t="s">
        <v>1251</v>
      </c>
      <c r="F98" s="391">
        <v>2</v>
      </c>
      <c r="G98" s="392">
        <v>11</v>
      </c>
      <c r="H98" s="392">
        <v>13</v>
      </c>
      <c r="I98" s="393">
        <v>122.30000000000001</v>
      </c>
      <c r="J98" s="394">
        <v>36.58</v>
      </c>
      <c r="K98" s="316"/>
      <c r="L98" s="331"/>
      <c r="M98" s="316"/>
      <c r="N98" s="317"/>
      <c r="O98" s="317"/>
      <c r="P98" s="318"/>
      <c r="Q98" s="319"/>
      <c r="R98" s="306"/>
      <c r="S98" s="306"/>
      <c r="T98" s="320"/>
      <c r="U98" s="321"/>
      <c r="V98" s="322"/>
      <c r="W98" s="323"/>
      <c r="X98" s="324"/>
      <c r="Y98" s="326"/>
      <c r="Z98" s="387">
        <f>_xlfn.XLOOKUP(A98,'2024-NAT-01'!B:B,'2024-NAT-01'!F:F,0,0)+_xlfn.XLOOKUP(A98,'2024-NAT-01'!B:B,'2024-NAT-01'!G:G,0,0)</f>
        <v>8</v>
      </c>
      <c r="AA98" s="395">
        <f>_xlfn.XLOOKUP(A98,'2024-NAT-01'!B:B,'2024-NAT-01'!H:H,0,0)</f>
        <v>83.7</v>
      </c>
      <c r="AB98" s="387">
        <f>_xlfn.XLOOKUP(A98,'2024-NAT-02'!B:B,'2024-NAT-02'!F:F,0,0)+_xlfn.XLOOKUP(A98,'2024-NAT-02'!B:B,'2024-NAT-02'!G:G,0,0)</f>
        <v>3</v>
      </c>
      <c r="AC98" s="396">
        <f>_xlfn.XLOOKUP(A98,'2024-NAT-02'!B:B,'2024-NAT-02'!H:H,0,0)</f>
        <v>32.5</v>
      </c>
      <c r="AD98" s="387">
        <f t="shared" si="8"/>
        <v>24</v>
      </c>
      <c r="AE98" s="395">
        <f t="shared" si="9"/>
        <v>152.78</v>
      </c>
    </row>
    <row r="99" spans="1:31" ht="15.6" hidden="1" x14ac:dyDescent="0.25">
      <c r="A99" s="340" t="s">
        <v>550</v>
      </c>
      <c r="B99" s="341" t="s">
        <v>1346</v>
      </c>
      <c r="C99" s="341" t="s">
        <v>247</v>
      </c>
      <c r="D99" s="341" t="s">
        <v>201</v>
      </c>
      <c r="E99" s="342" t="s">
        <v>1258</v>
      </c>
      <c r="F99" s="312">
        <v>0</v>
      </c>
      <c r="G99" s="313">
        <v>4</v>
      </c>
      <c r="H99" s="313">
        <v>4</v>
      </c>
      <c r="I99" s="314">
        <v>56.5</v>
      </c>
      <c r="J99" s="315">
        <v>24.409999999999997</v>
      </c>
      <c r="K99" s="316"/>
      <c r="L99" s="331"/>
      <c r="M99" s="316"/>
      <c r="N99" s="317"/>
      <c r="O99" s="317"/>
      <c r="P99" s="318"/>
      <c r="Q99" s="319"/>
      <c r="R99" s="306"/>
      <c r="S99" s="306"/>
      <c r="T99" s="320"/>
      <c r="U99" s="321"/>
      <c r="V99" s="322"/>
      <c r="W99" s="323"/>
      <c r="X99" s="324"/>
      <c r="Y99" s="326"/>
      <c r="Z99" s="335">
        <f>_xlfn.XLOOKUP(A99,'2024-NAT-01'!B:B,'2024-NAT-01'!F:F,0,0)+_xlfn.XLOOKUP('Nominations (2)'!A99,'2024-NAT-01'!B:B,'2024-NAT-01'!G:G,0,0)</f>
        <v>0</v>
      </c>
      <c r="AA99" s="336">
        <f>_xlfn.XLOOKUP(A99,'2024-NAT-01'!B:B,'2024-NAT-01'!H:H,0,0)</f>
        <v>0</v>
      </c>
      <c r="AB99" s="335">
        <f>_xlfn.XLOOKUP(A99,'2024-NAT-02'!B:B,'2024-NAT-02'!F:F,0,0)+_xlfn.XLOOKUP(A99,'2024-NAT-02'!B:B,'2024-NAT-02'!G:G,0,0)</f>
        <v>0</v>
      </c>
      <c r="AC99" s="337">
        <f>_xlfn.XLOOKUP(A99,'2024-NAT-02'!B:B,'2024-NAT-02'!H:H,0,0)</f>
        <v>0</v>
      </c>
      <c r="AD99" s="338">
        <f t="shared" si="8"/>
        <v>4</v>
      </c>
      <c r="AE99" s="339">
        <f t="shared" si="9"/>
        <v>24.409999999999997</v>
      </c>
    </row>
    <row r="100" spans="1:31" ht="15.6" hidden="1" x14ac:dyDescent="0.25">
      <c r="A100" s="340" t="s">
        <v>551</v>
      </c>
      <c r="B100" s="341" t="s">
        <v>1243</v>
      </c>
      <c r="C100" s="341" t="s">
        <v>225</v>
      </c>
      <c r="D100" s="341" t="s">
        <v>1945</v>
      </c>
      <c r="E100" s="342" t="s">
        <v>1261</v>
      </c>
      <c r="F100" s="312">
        <v>0</v>
      </c>
      <c r="G100" s="313">
        <v>6</v>
      </c>
      <c r="H100" s="313">
        <v>6</v>
      </c>
      <c r="I100" s="314">
        <v>59.8</v>
      </c>
      <c r="J100" s="315">
        <v>17.939999999999998</v>
      </c>
      <c r="K100" s="316"/>
      <c r="L100" s="331"/>
      <c r="M100" s="316"/>
      <c r="N100" s="317"/>
      <c r="O100" s="317"/>
      <c r="P100" s="318"/>
      <c r="Q100" s="319"/>
      <c r="R100" s="306"/>
      <c r="S100" s="306"/>
      <c r="T100" s="320"/>
      <c r="U100" s="321"/>
      <c r="V100" s="322"/>
      <c r="W100" s="323"/>
      <c r="X100" s="324"/>
      <c r="Y100" s="326"/>
      <c r="Z100" s="335">
        <f>_xlfn.XLOOKUP(A100,'2024-NAT-01'!B:B,'2024-NAT-01'!F:F,0,0)+_xlfn.XLOOKUP('Nominations (2)'!A100,'2024-NAT-01'!B:B,'2024-NAT-01'!G:G,0,0)</f>
        <v>0</v>
      </c>
      <c r="AA100" s="336">
        <f>_xlfn.XLOOKUP(A100,'2024-NAT-01'!B:B,'2024-NAT-01'!H:H,0,0)</f>
        <v>0</v>
      </c>
      <c r="AB100" s="335">
        <f>_xlfn.XLOOKUP(A100,'2024-NAT-02'!B:B,'2024-NAT-02'!F:F,0,0)+_xlfn.XLOOKUP(A100,'2024-NAT-02'!B:B,'2024-NAT-02'!G:G,0,0)</f>
        <v>0</v>
      </c>
      <c r="AC100" s="337">
        <f>_xlfn.XLOOKUP(A100,'2024-NAT-02'!B:B,'2024-NAT-02'!H:H,0,0)</f>
        <v>0</v>
      </c>
      <c r="AD100" s="338">
        <f t="shared" si="8"/>
        <v>6</v>
      </c>
      <c r="AE100" s="339">
        <f t="shared" si="9"/>
        <v>17.939999999999998</v>
      </c>
    </row>
    <row r="101" spans="1:31" ht="15.6" hidden="1" x14ac:dyDescent="0.25">
      <c r="A101" s="340" t="s">
        <v>552</v>
      </c>
      <c r="B101" s="341" t="s">
        <v>1319</v>
      </c>
      <c r="C101" s="341" t="s">
        <v>99</v>
      </c>
      <c r="D101" s="341" t="s">
        <v>387</v>
      </c>
      <c r="E101" s="342" t="s">
        <v>2078</v>
      </c>
      <c r="F101" s="312">
        <v>0</v>
      </c>
      <c r="G101" s="313">
        <v>0</v>
      </c>
      <c r="H101" s="313">
        <v>0</v>
      </c>
      <c r="I101" s="314">
        <v>0</v>
      </c>
      <c r="J101" s="315">
        <v>0</v>
      </c>
      <c r="K101" s="316"/>
      <c r="L101" s="331"/>
      <c r="M101" s="316"/>
      <c r="N101" s="317"/>
      <c r="O101" s="317"/>
      <c r="P101" s="318"/>
      <c r="Q101" s="319"/>
      <c r="R101" s="306"/>
      <c r="S101" s="306"/>
      <c r="T101" s="320"/>
      <c r="U101" s="321"/>
      <c r="V101" s="322"/>
      <c r="W101" s="323"/>
      <c r="X101" s="324"/>
      <c r="Y101" s="326"/>
      <c r="Z101" s="335">
        <f>_xlfn.XLOOKUP(A101,'2024-NAT-01'!B:B,'2024-NAT-01'!F:F,0,0)+_xlfn.XLOOKUP('Nominations (2)'!A101,'2024-NAT-01'!B:B,'2024-NAT-01'!G:G,0,0)</f>
        <v>0</v>
      </c>
      <c r="AA101" s="336">
        <f>_xlfn.XLOOKUP(A101,'2024-NAT-01'!B:B,'2024-NAT-01'!H:H,0,0)</f>
        <v>0</v>
      </c>
      <c r="AB101" s="335">
        <f>_xlfn.XLOOKUP(A101,'2024-NAT-02'!B:B,'2024-NAT-02'!F:F,0,0)+_xlfn.XLOOKUP(A101,'2024-NAT-02'!B:B,'2024-NAT-02'!G:G,0,0)</f>
        <v>0</v>
      </c>
      <c r="AC101" s="337">
        <f>_xlfn.XLOOKUP(A101,'2024-NAT-02'!B:B,'2024-NAT-02'!H:H,0,0)</f>
        <v>0</v>
      </c>
      <c r="AD101" s="338">
        <f t="shared" si="8"/>
        <v>0</v>
      </c>
      <c r="AE101" s="339">
        <f t="shared" si="9"/>
        <v>0</v>
      </c>
    </row>
    <row r="102" spans="1:31" ht="15.6" hidden="1" x14ac:dyDescent="0.25">
      <c r="A102" s="340" t="s">
        <v>553</v>
      </c>
      <c r="B102" s="341" t="s">
        <v>1340</v>
      </c>
      <c r="C102" s="341" t="s">
        <v>1594</v>
      </c>
      <c r="D102" s="341" t="s">
        <v>144</v>
      </c>
      <c r="E102" s="342" t="s">
        <v>1259</v>
      </c>
      <c r="F102" s="312">
        <v>0</v>
      </c>
      <c r="G102" s="313">
        <v>0</v>
      </c>
      <c r="H102" s="313">
        <v>0</v>
      </c>
      <c r="I102" s="314">
        <v>0</v>
      </c>
      <c r="J102" s="315">
        <v>0</v>
      </c>
      <c r="K102" s="316"/>
      <c r="L102" s="331"/>
      <c r="M102" s="316"/>
      <c r="N102" s="317"/>
      <c r="O102" s="317"/>
      <c r="P102" s="318"/>
      <c r="Q102" s="319"/>
      <c r="R102" s="306"/>
      <c r="S102" s="306"/>
      <c r="T102" s="320"/>
      <c r="U102" s="321"/>
      <c r="V102" s="322"/>
      <c r="W102" s="323"/>
      <c r="X102" s="324"/>
      <c r="Y102" s="326"/>
      <c r="Z102" s="335">
        <f>_xlfn.XLOOKUP(A102,'2024-NAT-01'!B:B,'2024-NAT-01'!F:F,0,0)+_xlfn.XLOOKUP('Nominations (2)'!A102,'2024-NAT-01'!B:B,'2024-NAT-01'!G:G,0,0)</f>
        <v>0</v>
      </c>
      <c r="AA102" s="336">
        <f>_xlfn.XLOOKUP(A102,'2024-NAT-01'!B:B,'2024-NAT-01'!H:H,0,0)</f>
        <v>0</v>
      </c>
      <c r="AB102" s="335">
        <f>_xlfn.XLOOKUP(A102,'2024-NAT-02'!B:B,'2024-NAT-02'!F:F,0,0)+_xlfn.XLOOKUP(A102,'2024-NAT-02'!B:B,'2024-NAT-02'!G:G,0,0)</f>
        <v>0</v>
      </c>
      <c r="AC102" s="337">
        <f>_xlfn.XLOOKUP(A102,'2024-NAT-02'!B:B,'2024-NAT-02'!H:H,0,0)</f>
        <v>0</v>
      </c>
      <c r="AD102" s="338">
        <f t="shared" si="8"/>
        <v>0</v>
      </c>
      <c r="AE102" s="339">
        <f t="shared" si="9"/>
        <v>0</v>
      </c>
    </row>
    <row r="103" spans="1:31" ht="15.6" x14ac:dyDescent="0.25">
      <c r="A103" s="343" t="s">
        <v>479</v>
      </c>
      <c r="B103" s="344" t="s">
        <v>38</v>
      </c>
      <c r="C103" s="344" t="s">
        <v>1816</v>
      </c>
      <c r="D103" s="344" t="s">
        <v>1817</v>
      </c>
      <c r="E103" s="345" t="s">
        <v>1258</v>
      </c>
      <c r="F103" s="391">
        <v>0</v>
      </c>
      <c r="G103" s="392">
        <v>17</v>
      </c>
      <c r="H103" s="392">
        <v>17</v>
      </c>
      <c r="I103" s="393">
        <v>218.39999999999998</v>
      </c>
      <c r="J103" s="394">
        <v>54.88</v>
      </c>
      <c r="K103" s="316">
        <f>I103/H103</f>
        <v>12.847058823529411</v>
      </c>
      <c r="L103" s="331">
        <f>U103+Y103+Q103</f>
        <v>503</v>
      </c>
      <c r="M103" s="316">
        <f>(U103*0.3)+(Y103*0.2)+(Q103*0.5)</f>
        <v>163</v>
      </c>
      <c r="N103" s="317">
        <v>1</v>
      </c>
      <c r="O103" s="317">
        <v>0</v>
      </c>
      <c r="P103" s="318">
        <v>0.7</v>
      </c>
      <c r="Q103" s="319">
        <v>142</v>
      </c>
      <c r="R103" s="306">
        <v>0</v>
      </c>
      <c r="S103" s="306">
        <v>2</v>
      </c>
      <c r="T103" s="320">
        <v>8.6999999999999993</v>
      </c>
      <c r="U103" s="321">
        <v>198</v>
      </c>
      <c r="V103" s="322">
        <v>0</v>
      </c>
      <c r="W103" s="323">
        <v>1</v>
      </c>
      <c r="X103" s="324">
        <v>1.8</v>
      </c>
      <c r="Y103" s="326">
        <v>163</v>
      </c>
      <c r="Z103" s="387">
        <f>_xlfn.XLOOKUP(A103,'2024-NAT-01'!B:B,'2024-NAT-01'!F:F,0,0)+_xlfn.XLOOKUP(A103,'2024-NAT-01'!B:B,'2024-NAT-01'!G:G,0,0)</f>
        <v>0</v>
      </c>
      <c r="AA103" s="395">
        <f>_xlfn.XLOOKUP(A103,'2024-NAT-01'!B:B,'2024-NAT-01'!H:H,0,0)</f>
        <v>0</v>
      </c>
      <c r="AB103" s="387">
        <f>_xlfn.XLOOKUP(A103,'2024-NAT-02'!B:B,'2024-NAT-02'!F:F,0,0)+_xlfn.XLOOKUP(A103,'2024-NAT-02'!B:B,'2024-NAT-02'!G:G,0,0)</f>
        <v>0</v>
      </c>
      <c r="AC103" s="396">
        <f>_xlfn.XLOOKUP(A103,'2024-NAT-02'!B:B,'2024-NAT-02'!H:H,0,0)</f>
        <v>0</v>
      </c>
      <c r="AD103" s="387">
        <f t="shared" si="8"/>
        <v>17</v>
      </c>
      <c r="AE103" s="395">
        <f t="shared" si="9"/>
        <v>54.88</v>
      </c>
    </row>
    <row r="104" spans="1:31" ht="15.6" hidden="1" x14ac:dyDescent="0.25">
      <c r="A104" s="340" t="s">
        <v>555</v>
      </c>
      <c r="B104" s="341" t="s">
        <v>2159</v>
      </c>
      <c r="C104" s="341" t="s">
        <v>328</v>
      </c>
      <c r="D104" s="341" t="s">
        <v>327</v>
      </c>
      <c r="E104" s="342" t="s">
        <v>1258</v>
      </c>
      <c r="F104" s="312">
        <v>0</v>
      </c>
      <c r="G104" s="313">
        <v>21</v>
      </c>
      <c r="H104" s="313">
        <v>21</v>
      </c>
      <c r="I104" s="314">
        <v>201.99999999999997</v>
      </c>
      <c r="J104" s="315">
        <v>52.839999999999996</v>
      </c>
      <c r="K104" s="316"/>
      <c r="L104" s="331"/>
      <c r="M104" s="316"/>
      <c r="N104" s="317"/>
      <c r="O104" s="317"/>
      <c r="P104" s="318"/>
      <c r="Q104" s="319"/>
      <c r="R104" s="306"/>
      <c r="S104" s="306"/>
      <c r="T104" s="320"/>
      <c r="U104" s="321"/>
      <c r="V104" s="322"/>
      <c r="W104" s="323"/>
      <c r="X104" s="324"/>
      <c r="Y104" s="326"/>
      <c r="Z104" s="335">
        <f>_xlfn.XLOOKUP(A104,'2024-NAT-01'!B:B,'2024-NAT-01'!F:F,0,0)+_xlfn.XLOOKUP('Nominations (2)'!A104,'2024-NAT-01'!B:B,'2024-NAT-01'!G:G,0,0)</f>
        <v>0</v>
      </c>
      <c r="AA104" s="336">
        <f>_xlfn.XLOOKUP(A104,'2024-NAT-01'!B:B,'2024-NAT-01'!H:H,0,0)</f>
        <v>0</v>
      </c>
      <c r="AB104" s="335">
        <f>_xlfn.XLOOKUP(A104,'2024-NAT-02'!B:B,'2024-NAT-02'!F:F,0,0)+_xlfn.XLOOKUP(A104,'2024-NAT-02'!B:B,'2024-NAT-02'!G:G,0,0)</f>
        <v>0</v>
      </c>
      <c r="AC104" s="337">
        <f>_xlfn.XLOOKUP(A104,'2024-NAT-02'!B:B,'2024-NAT-02'!H:H,0,0)</f>
        <v>0</v>
      </c>
      <c r="AD104" s="338">
        <f t="shared" si="8"/>
        <v>21</v>
      </c>
      <c r="AE104" s="339">
        <f t="shared" si="9"/>
        <v>52.839999999999996</v>
      </c>
    </row>
    <row r="105" spans="1:31" ht="15.6" hidden="1" x14ac:dyDescent="0.25">
      <c r="A105" s="340" t="s">
        <v>556</v>
      </c>
      <c r="B105" s="341" t="s">
        <v>1663</v>
      </c>
      <c r="C105" s="341" t="s">
        <v>368</v>
      </c>
      <c r="D105" s="341" t="s">
        <v>369</v>
      </c>
      <c r="E105" s="342" t="s">
        <v>1261</v>
      </c>
      <c r="F105" s="312">
        <v>0</v>
      </c>
      <c r="G105" s="313">
        <v>0</v>
      </c>
      <c r="H105" s="313">
        <v>0</v>
      </c>
      <c r="I105" s="314">
        <v>0</v>
      </c>
      <c r="J105" s="315">
        <v>0</v>
      </c>
      <c r="K105" s="316"/>
      <c r="L105" s="331"/>
      <c r="M105" s="316"/>
      <c r="N105" s="317"/>
      <c r="O105" s="317"/>
      <c r="P105" s="318"/>
      <c r="Q105" s="319"/>
      <c r="R105" s="306"/>
      <c r="S105" s="306"/>
      <c r="T105" s="320"/>
      <c r="U105" s="321"/>
      <c r="V105" s="322"/>
      <c r="W105" s="323"/>
      <c r="X105" s="324"/>
      <c r="Y105" s="326"/>
      <c r="Z105" s="335">
        <f>_xlfn.XLOOKUP(A105,'2024-NAT-01'!B:B,'2024-NAT-01'!F:F,0,0)+_xlfn.XLOOKUP('Nominations (2)'!A105,'2024-NAT-01'!B:B,'2024-NAT-01'!G:G,0,0)</f>
        <v>0</v>
      </c>
      <c r="AA105" s="336">
        <f>_xlfn.XLOOKUP(A105,'2024-NAT-01'!B:B,'2024-NAT-01'!H:H,0,0)</f>
        <v>0</v>
      </c>
      <c r="AB105" s="335">
        <f>_xlfn.XLOOKUP(A105,'2024-NAT-02'!B:B,'2024-NAT-02'!F:F,0,0)+_xlfn.XLOOKUP(A105,'2024-NAT-02'!B:B,'2024-NAT-02'!G:G,0,0)</f>
        <v>0</v>
      </c>
      <c r="AC105" s="337">
        <f>_xlfn.XLOOKUP(A105,'2024-NAT-02'!B:B,'2024-NAT-02'!H:H,0,0)</f>
        <v>0</v>
      </c>
      <c r="AD105" s="338">
        <f t="shared" si="8"/>
        <v>0</v>
      </c>
      <c r="AE105" s="339">
        <f t="shared" si="9"/>
        <v>0</v>
      </c>
    </row>
    <row r="106" spans="1:31" ht="15.6" hidden="1" x14ac:dyDescent="0.25">
      <c r="A106" s="340" t="s">
        <v>557</v>
      </c>
      <c r="B106" s="341" t="s">
        <v>1227</v>
      </c>
      <c r="C106" s="341" t="s">
        <v>218</v>
      </c>
      <c r="D106" s="341" t="s">
        <v>291</v>
      </c>
      <c r="E106" s="342" t="s">
        <v>1261</v>
      </c>
      <c r="F106" s="312">
        <v>0</v>
      </c>
      <c r="G106" s="313">
        <v>0</v>
      </c>
      <c r="H106" s="313">
        <v>0</v>
      </c>
      <c r="I106" s="314">
        <v>0</v>
      </c>
      <c r="J106" s="315">
        <v>0</v>
      </c>
      <c r="K106" s="316"/>
      <c r="L106" s="331"/>
      <c r="M106" s="316"/>
      <c r="N106" s="317"/>
      <c r="O106" s="317"/>
      <c r="P106" s="318"/>
      <c r="Q106" s="319"/>
      <c r="R106" s="306"/>
      <c r="S106" s="306"/>
      <c r="T106" s="320"/>
      <c r="U106" s="321"/>
      <c r="V106" s="322"/>
      <c r="W106" s="323"/>
      <c r="X106" s="324"/>
      <c r="Y106" s="326"/>
      <c r="Z106" s="335">
        <f>_xlfn.XLOOKUP(A106,'2024-NAT-01'!B:B,'2024-NAT-01'!F:F,0,0)+_xlfn.XLOOKUP('Nominations (2)'!A106,'2024-NAT-01'!B:B,'2024-NAT-01'!G:G,0,0)</f>
        <v>0</v>
      </c>
      <c r="AA106" s="336">
        <f>_xlfn.XLOOKUP(A106,'2024-NAT-01'!B:B,'2024-NAT-01'!H:H,0,0)</f>
        <v>0</v>
      </c>
      <c r="AB106" s="335">
        <f>_xlfn.XLOOKUP(A106,'2024-NAT-02'!B:B,'2024-NAT-02'!F:F,0,0)+_xlfn.XLOOKUP(A106,'2024-NAT-02'!B:B,'2024-NAT-02'!G:G,0,0)</f>
        <v>0</v>
      </c>
      <c r="AC106" s="337">
        <f>_xlfn.XLOOKUP(A106,'2024-NAT-02'!B:B,'2024-NAT-02'!H:H,0,0)</f>
        <v>0</v>
      </c>
      <c r="AD106" s="338">
        <f t="shared" si="8"/>
        <v>0</v>
      </c>
      <c r="AE106" s="339">
        <f t="shared" si="9"/>
        <v>0</v>
      </c>
    </row>
    <row r="107" spans="1:31" ht="15.6" hidden="1" x14ac:dyDescent="0.25">
      <c r="A107" s="340" t="s">
        <v>558</v>
      </c>
      <c r="B107" s="341" t="s">
        <v>1340</v>
      </c>
      <c r="C107" s="341" t="s">
        <v>337</v>
      </c>
      <c r="D107" s="341" t="s">
        <v>79</v>
      </c>
      <c r="E107" s="342" t="s">
        <v>2079</v>
      </c>
      <c r="F107" s="312">
        <v>0</v>
      </c>
      <c r="G107" s="313">
        <v>0</v>
      </c>
      <c r="H107" s="313">
        <v>0</v>
      </c>
      <c r="I107" s="314">
        <v>0</v>
      </c>
      <c r="J107" s="315">
        <v>0</v>
      </c>
      <c r="K107" s="316"/>
      <c r="L107" s="331"/>
      <c r="M107" s="316"/>
      <c r="N107" s="317"/>
      <c r="O107" s="317"/>
      <c r="P107" s="318"/>
      <c r="Q107" s="319"/>
      <c r="R107" s="306"/>
      <c r="S107" s="306"/>
      <c r="T107" s="320"/>
      <c r="U107" s="321"/>
      <c r="V107" s="322"/>
      <c r="W107" s="323"/>
      <c r="X107" s="324"/>
      <c r="Y107" s="326"/>
      <c r="Z107" s="335">
        <f>_xlfn.XLOOKUP(A107,'2024-NAT-01'!B:B,'2024-NAT-01'!F:F,0,0)+_xlfn.XLOOKUP('Nominations (2)'!A107,'2024-NAT-01'!B:B,'2024-NAT-01'!G:G,0,0)</f>
        <v>0</v>
      </c>
      <c r="AA107" s="336">
        <f>_xlfn.XLOOKUP(A107,'2024-NAT-01'!B:B,'2024-NAT-01'!H:H,0,0)</f>
        <v>0</v>
      </c>
      <c r="AB107" s="335">
        <f>_xlfn.XLOOKUP(A107,'2024-NAT-02'!B:B,'2024-NAT-02'!F:F,0,0)+_xlfn.XLOOKUP(A107,'2024-NAT-02'!B:B,'2024-NAT-02'!G:G,0,0)</f>
        <v>0</v>
      </c>
      <c r="AC107" s="337">
        <f>_xlfn.XLOOKUP(A107,'2024-NAT-02'!B:B,'2024-NAT-02'!H:H,0,0)</f>
        <v>0</v>
      </c>
      <c r="AD107" s="338">
        <f t="shared" si="8"/>
        <v>0</v>
      </c>
      <c r="AE107" s="339">
        <f t="shared" si="9"/>
        <v>0</v>
      </c>
    </row>
    <row r="108" spans="1:31" ht="15.6" hidden="1" x14ac:dyDescent="0.25">
      <c r="A108" s="340" t="s">
        <v>559</v>
      </c>
      <c r="B108" s="341" t="s">
        <v>1241</v>
      </c>
      <c r="C108" s="341" t="s">
        <v>164</v>
      </c>
      <c r="D108" s="341" t="s">
        <v>239</v>
      </c>
      <c r="E108" s="342" t="s">
        <v>1261</v>
      </c>
      <c r="F108" s="312">
        <v>0</v>
      </c>
      <c r="G108" s="313">
        <v>0</v>
      </c>
      <c r="H108" s="313">
        <v>0</v>
      </c>
      <c r="I108" s="314">
        <v>0</v>
      </c>
      <c r="J108" s="315">
        <v>0</v>
      </c>
      <c r="K108" s="316"/>
      <c r="L108" s="331"/>
      <c r="M108" s="316"/>
      <c r="N108" s="317"/>
      <c r="O108" s="317"/>
      <c r="P108" s="318"/>
      <c r="Q108" s="319"/>
      <c r="R108" s="306"/>
      <c r="S108" s="306"/>
      <c r="T108" s="320"/>
      <c r="U108" s="321"/>
      <c r="V108" s="322"/>
      <c r="W108" s="323"/>
      <c r="X108" s="324"/>
      <c r="Y108" s="326"/>
      <c r="Z108" s="335">
        <f>_xlfn.XLOOKUP(A108,'2024-NAT-01'!B:B,'2024-NAT-01'!F:F,0,0)+_xlfn.XLOOKUP('Nominations (2)'!A108,'2024-NAT-01'!B:B,'2024-NAT-01'!G:G,0,0)</f>
        <v>0</v>
      </c>
      <c r="AA108" s="336">
        <f>_xlfn.XLOOKUP(A108,'2024-NAT-01'!B:B,'2024-NAT-01'!H:H,0,0)</f>
        <v>0</v>
      </c>
      <c r="AB108" s="335">
        <f>_xlfn.XLOOKUP(A108,'2024-NAT-02'!B:B,'2024-NAT-02'!F:F,0,0)+_xlfn.XLOOKUP(A108,'2024-NAT-02'!B:B,'2024-NAT-02'!G:G,0,0)</f>
        <v>0</v>
      </c>
      <c r="AC108" s="337">
        <f>_xlfn.XLOOKUP(A108,'2024-NAT-02'!B:B,'2024-NAT-02'!H:H,0,0)</f>
        <v>0</v>
      </c>
      <c r="AD108" s="338">
        <f t="shared" si="8"/>
        <v>0</v>
      </c>
      <c r="AE108" s="339">
        <f t="shared" si="9"/>
        <v>0</v>
      </c>
    </row>
    <row r="109" spans="1:31" ht="15.6" hidden="1" x14ac:dyDescent="0.25">
      <c r="A109" s="340" t="s">
        <v>560</v>
      </c>
      <c r="B109" s="341" t="s">
        <v>2162</v>
      </c>
      <c r="C109" s="341" t="s">
        <v>435</v>
      </c>
      <c r="D109" s="341" t="s">
        <v>352</v>
      </c>
      <c r="E109" s="342" t="s">
        <v>2078</v>
      </c>
      <c r="F109" s="312">
        <v>0</v>
      </c>
      <c r="G109" s="313">
        <v>0</v>
      </c>
      <c r="H109" s="313">
        <v>0</v>
      </c>
      <c r="I109" s="314">
        <v>0</v>
      </c>
      <c r="J109" s="315">
        <v>0</v>
      </c>
      <c r="K109" s="316"/>
      <c r="L109" s="331"/>
      <c r="M109" s="316"/>
      <c r="N109" s="317"/>
      <c r="O109" s="317"/>
      <c r="P109" s="318"/>
      <c r="Q109" s="319"/>
      <c r="R109" s="306"/>
      <c r="S109" s="306"/>
      <c r="T109" s="320"/>
      <c r="U109" s="321"/>
      <c r="V109" s="322"/>
      <c r="W109" s="323"/>
      <c r="X109" s="324"/>
      <c r="Y109" s="326"/>
      <c r="Z109" s="335">
        <f>_xlfn.XLOOKUP(A109,'2024-NAT-01'!B:B,'2024-NAT-01'!F:F,0,0)+_xlfn.XLOOKUP('Nominations (2)'!A109,'2024-NAT-01'!B:B,'2024-NAT-01'!G:G,0,0)</f>
        <v>0</v>
      </c>
      <c r="AA109" s="336">
        <f>_xlfn.XLOOKUP(A109,'2024-NAT-01'!B:B,'2024-NAT-01'!H:H,0,0)</f>
        <v>0</v>
      </c>
      <c r="AB109" s="335">
        <f>_xlfn.XLOOKUP(A109,'2024-NAT-02'!B:B,'2024-NAT-02'!F:F,0,0)+_xlfn.XLOOKUP(A109,'2024-NAT-02'!B:B,'2024-NAT-02'!G:G,0,0)</f>
        <v>0</v>
      </c>
      <c r="AC109" s="337">
        <f>_xlfn.XLOOKUP(A109,'2024-NAT-02'!B:B,'2024-NAT-02'!H:H,0,0)</f>
        <v>0</v>
      </c>
      <c r="AD109" s="338">
        <f t="shared" si="8"/>
        <v>0</v>
      </c>
      <c r="AE109" s="339">
        <f t="shared" si="9"/>
        <v>0</v>
      </c>
    </row>
    <row r="110" spans="1:31" ht="15.6" x14ac:dyDescent="0.25">
      <c r="A110" s="343" t="s">
        <v>710</v>
      </c>
      <c r="B110" s="344" t="s">
        <v>1947</v>
      </c>
      <c r="C110" s="344" t="s">
        <v>354</v>
      </c>
      <c r="D110" s="344" t="s">
        <v>73</v>
      </c>
      <c r="E110" s="345" t="s">
        <v>1258</v>
      </c>
      <c r="F110" s="391">
        <v>3</v>
      </c>
      <c r="G110" s="392">
        <v>9</v>
      </c>
      <c r="H110" s="392">
        <v>12</v>
      </c>
      <c r="I110" s="393">
        <v>135.70000000000002</v>
      </c>
      <c r="J110" s="394">
        <v>53.470000000000006</v>
      </c>
      <c r="K110" s="316"/>
      <c r="L110" s="331"/>
      <c r="M110" s="316"/>
      <c r="N110" s="317"/>
      <c r="O110" s="317"/>
      <c r="P110" s="318"/>
      <c r="Q110" s="319"/>
      <c r="R110" s="306"/>
      <c r="S110" s="306"/>
      <c r="T110" s="320"/>
      <c r="U110" s="321"/>
      <c r="V110" s="322"/>
      <c r="W110" s="323"/>
      <c r="X110" s="324"/>
      <c r="Y110" s="326"/>
      <c r="Z110" s="387">
        <f>_xlfn.XLOOKUP(A110,'2024-NAT-01'!B:B,'2024-NAT-01'!F:F,0,0)+_xlfn.XLOOKUP(A110,'2024-NAT-01'!B:B,'2024-NAT-01'!G:G,0,0)</f>
        <v>6</v>
      </c>
      <c r="AA110" s="395">
        <f>_xlfn.XLOOKUP(A110,'2024-NAT-01'!B:B,'2024-NAT-01'!H:H,0,0)</f>
        <v>74.099999999999994</v>
      </c>
      <c r="AB110" s="387">
        <f>_xlfn.XLOOKUP(A110,'2024-NAT-02'!B:B,'2024-NAT-02'!F:F,0,0)+_xlfn.XLOOKUP(A110,'2024-NAT-02'!B:B,'2024-NAT-02'!G:G,0,0)</f>
        <v>1</v>
      </c>
      <c r="AC110" s="396">
        <f>_xlfn.XLOOKUP(A110,'2024-NAT-02'!B:B,'2024-NAT-02'!H:H,0,0)</f>
        <v>6.8</v>
      </c>
      <c r="AD110" s="387">
        <f t="shared" si="8"/>
        <v>19</v>
      </c>
      <c r="AE110" s="395">
        <f t="shared" si="9"/>
        <v>134.37</v>
      </c>
    </row>
    <row r="111" spans="1:31" ht="15.6" x14ac:dyDescent="0.25">
      <c r="A111" s="343" t="s">
        <v>1567</v>
      </c>
      <c r="B111" s="344" t="s">
        <v>41</v>
      </c>
      <c r="C111" s="344" t="s">
        <v>1602</v>
      </c>
      <c r="D111" s="344" t="s">
        <v>73</v>
      </c>
      <c r="E111" s="345" t="s">
        <v>1260</v>
      </c>
      <c r="F111" s="391">
        <v>0</v>
      </c>
      <c r="G111" s="392">
        <v>2</v>
      </c>
      <c r="H111" s="392">
        <v>2</v>
      </c>
      <c r="I111" s="393">
        <v>14.600000000000001</v>
      </c>
      <c r="J111" s="394">
        <v>2.9200000000000004</v>
      </c>
      <c r="K111" s="316"/>
      <c r="L111" s="331"/>
      <c r="M111" s="316"/>
      <c r="N111" s="317"/>
      <c r="O111" s="317"/>
      <c r="P111" s="318"/>
      <c r="Q111" s="319"/>
      <c r="R111" s="306"/>
      <c r="S111" s="306"/>
      <c r="T111" s="320"/>
      <c r="U111" s="321"/>
      <c r="V111" s="322"/>
      <c r="W111" s="323"/>
      <c r="X111" s="324"/>
      <c r="Y111" s="326"/>
      <c r="Z111" s="387">
        <f>_xlfn.XLOOKUP(A111,'2024-NAT-01'!B:B,'2024-NAT-01'!F:F,0,0)+_xlfn.XLOOKUP(A111,'2024-NAT-01'!B:B,'2024-NAT-01'!G:G,0,0)</f>
        <v>6</v>
      </c>
      <c r="AA111" s="395">
        <f>_xlfn.XLOOKUP(A111,'2024-NAT-01'!B:B,'2024-NAT-01'!H:H,0,0)</f>
        <v>81.400000000000006</v>
      </c>
      <c r="AB111" s="387">
        <f>_xlfn.XLOOKUP(A111,'2024-NAT-02'!B:B,'2024-NAT-02'!F:F,0,0)+_xlfn.XLOOKUP(A111,'2024-NAT-02'!B:B,'2024-NAT-02'!G:G,0,0)</f>
        <v>2</v>
      </c>
      <c r="AC111" s="396">
        <f>_xlfn.XLOOKUP(A111,'2024-NAT-02'!B:B,'2024-NAT-02'!H:H,0,0)</f>
        <v>9.5</v>
      </c>
      <c r="AD111" s="387">
        <f t="shared" si="8"/>
        <v>10</v>
      </c>
      <c r="AE111" s="395">
        <f t="shared" si="9"/>
        <v>93.820000000000007</v>
      </c>
    </row>
    <row r="112" spans="1:31" ht="15.6" hidden="1" x14ac:dyDescent="0.25">
      <c r="A112" s="340" t="s">
        <v>563</v>
      </c>
      <c r="B112" s="341" t="s">
        <v>2153</v>
      </c>
      <c r="C112" s="341" t="s">
        <v>159</v>
      </c>
      <c r="D112" s="341" t="s">
        <v>160</v>
      </c>
      <c r="E112" s="342" t="s">
        <v>2079</v>
      </c>
      <c r="F112" s="312">
        <v>0</v>
      </c>
      <c r="G112" s="313">
        <v>0</v>
      </c>
      <c r="H112" s="313">
        <v>0</v>
      </c>
      <c r="I112" s="314">
        <v>0</v>
      </c>
      <c r="J112" s="315">
        <v>0</v>
      </c>
      <c r="K112" s="316"/>
      <c r="L112" s="331"/>
      <c r="M112" s="316"/>
      <c r="N112" s="317"/>
      <c r="O112" s="317"/>
      <c r="P112" s="318"/>
      <c r="Q112" s="319"/>
      <c r="R112" s="306"/>
      <c r="S112" s="306"/>
      <c r="T112" s="320"/>
      <c r="U112" s="321"/>
      <c r="V112" s="322"/>
      <c r="W112" s="323"/>
      <c r="X112" s="324"/>
      <c r="Y112" s="326"/>
      <c r="Z112" s="335">
        <f>_xlfn.XLOOKUP(A112,'2024-NAT-01'!B:B,'2024-NAT-01'!F:F,0,0)+_xlfn.XLOOKUP('Nominations (2)'!A112,'2024-NAT-01'!B:B,'2024-NAT-01'!G:G,0,0)</f>
        <v>0</v>
      </c>
      <c r="AA112" s="336">
        <f>_xlfn.XLOOKUP(A112,'2024-NAT-01'!B:B,'2024-NAT-01'!H:H,0,0)</f>
        <v>0</v>
      </c>
      <c r="AB112" s="335">
        <f>_xlfn.XLOOKUP(A112,'2024-NAT-02'!B:B,'2024-NAT-02'!F:F,0,0)+_xlfn.XLOOKUP(A112,'2024-NAT-02'!B:B,'2024-NAT-02'!G:G,0,0)</f>
        <v>0</v>
      </c>
      <c r="AC112" s="337">
        <f>_xlfn.XLOOKUP(A112,'2024-NAT-02'!B:B,'2024-NAT-02'!H:H,0,0)</f>
        <v>0</v>
      </c>
      <c r="AD112" s="338">
        <f t="shared" si="8"/>
        <v>0</v>
      </c>
      <c r="AE112" s="339">
        <f t="shared" si="9"/>
        <v>0</v>
      </c>
    </row>
    <row r="113" spans="1:31" ht="15.6" hidden="1" x14ac:dyDescent="0.25">
      <c r="A113" s="340" t="s">
        <v>564</v>
      </c>
      <c r="B113" s="341" t="s">
        <v>1241</v>
      </c>
      <c r="C113" s="341" t="s">
        <v>1822</v>
      </c>
      <c r="D113" s="341" t="s">
        <v>1860</v>
      </c>
      <c r="E113" s="342" t="s">
        <v>1261</v>
      </c>
      <c r="F113" s="312">
        <v>0</v>
      </c>
      <c r="G113" s="313">
        <v>1</v>
      </c>
      <c r="H113" s="313">
        <v>1</v>
      </c>
      <c r="I113" s="314">
        <v>1.7</v>
      </c>
      <c r="J113" s="346">
        <v>0.34</v>
      </c>
      <c r="K113" s="316"/>
      <c r="L113" s="331"/>
      <c r="M113" s="316"/>
      <c r="N113" s="317"/>
      <c r="O113" s="317"/>
      <c r="P113" s="318"/>
      <c r="Q113" s="319"/>
      <c r="R113" s="306"/>
      <c r="S113" s="306"/>
      <c r="T113" s="320"/>
      <c r="U113" s="321"/>
      <c r="V113" s="322"/>
      <c r="W113" s="323"/>
      <c r="X113" s="324"/>
      <c r="Y113" s="326"/>
      <c r="Z113" s="335">
        <f>_xlfn.XLOOKUP(A113,'2024-NAT-01'!B:B,'2024-NAT-01'!F:F,0,0)+_xlfn.XLOOKUP('Nominations (2)'!A113,'2024-NAT-01'!B:B,'2024-NAT-01'!G:G,0,0)</f>
        <v>0</v>
      </c>
      <c r="AA113" s="336">
        <f>_xlfn.XLOOKUP(A113,'2024-NAT-01'!B:B,'2024-NAT-01'!H:H,0,0)</f>
        <v>0</v>
      </c>
      <c r="AB113" s="335">
        <f>_xlfn.XLOOKUP(A113,'2024-NAT-02'!B:B,'2024-NAT-02'!F:F,0,0)+_xlfn.XLOOKUP(A113,'2024-NAT-02'!B:B,'2024-NAT-02'!G:G,0,0)</f>
        <v>0</v>
      </c>
      <c r="AC113" s="337">
        <f>_xlfn.XLOOKUP(A113,'2024-NAT-02'!B:B,'2024-NAT-02'!H:H,0,0)</f>
        <v>0</v>
      </c>
      <c r="AD113" s="335">
        <f t="shared" si="8"/>
        <v>1</v>
      </c>
      <c r="AE113" s="336">
        <f t="shared" si="9"/>
        <v>0.34</v>
      </c>
    </row>
    <row r="114" spans="1:31" ht="15.6" hidden="1" x14ac:dyDescent="0.25">
      <c r="A114" s="340" t="s">
        <v>565</v>
      </c>
      <c r="B114" s="341" t="s">
        <v>2161</v>
      </c>
      <c r="C114" s="341" t="s">
        <v>217</v>
      </c>
      <c r="D114" s="341" t="s">
        <v>1474</v>
      </c>
      <c r="E114" s="342" t="s">
        <v>1260</v>
      </c>
      <c r="F114" s="312">
        <v>0</v>
      </c>
      <c r="G114" s="313">
        <v>0</v>
      </c>
      <c r="H114" s="313">
        <v>0</v>
      </c>
      <c r="I114" s="314">
        <v>0</v>
      </c>
      <c r="J114" s="315">
        <v>0</v>
      </c>
      <c r="K114" s="316"/>
      <c r="L114" s="331"/>
      <c r="M114" s="316"/>
      <c r="N114" s="317"/>
      <c r="O114" s="317"/>
      <c r="P114" s="318"/>
      <c r="Q114" s="319"/>
      <c r="R114" s="306"/>
      <c r="S114" s="306"/>
      <c r="T114" s="320"/>
      <c r="U114" s="321"/>
      <c r="V114" s="322"/>
      <c r="W114" s="323"/>
      <c r="X114" s="324"/>
      <c r="Y114" s="326"/>
      <c r="Z114" s="335">
        <f>_xlfn.XLOOKUP(A114,'2024-NAT-01'!B:B,'2024-NAT-01'!F:F,0,0)+_xlfn.XLOOKUP('Nominations (2)'!A114,'2024-NAT-01'!B:B,'2024-NAT-01'!G:G,0,0)</f>
        <v>0</v>
      </c>
      <c r="AA114" s="336">
        <f>_xlfn.XLOOKUP(A114,'2024-NAT-01'!B:B,'2024-NAT-01'!H:H,0,0)</f>
        <v>0</v>
      </c>
      <c r="AB114" s="335">
        <f>_xlfn.XLOOKUP(A114,'2024-NAT-02'!B:B,'2024-NAT-02'!F:F,0,0)+_xlfn.XLOOKUP(A114,'2024-NAT-02'!B:B,'2024-NAT-02'!G:G,0,0)</f>
        <v>0</v>
      </c>
      <c r="AC114" s="337">
        <f>_xlfn.XLOOKUP(A114,'2024-NAT-02'!B:B,'2024-NAT-02'!H:H,0,0)</f>
        <v>0</v>
      </c>
      <c r="AD114" s="338">
        <f t="shared" si="8"/>
        <v>0</v>
      </c>
      <c r="AE114" s="339">
        <f t="shared" si="9"/>
        <v>0</v>
      </c>
    </row>
    <row r="115" spans="1:31" ht="15.6" hidden="1" x14ac:dyDescent="0.25">
      <c r="A115" s="340" t="s">
        <v>566</v>
      </c>
      <c r="B115" s="341" t="s">
        <v>2155</v>
      </c>
      <c r="C115" s="341" t="s">
        <v>96</v>
      </c>
      <c r="D115" s="341" t="s">
        <v>299</v>
      </c>
      <c r="E115" s="342" t="s">
        <v>1261</v>
      </c>
      <c r="F115" s="312">
        <v>0</v>
      </c>
      <c r="G115" s="313">
        <v>5</v>
      </c>
      <c r="H115" s="313">
        <v>5</v>
      </c>
      <c r="I115" s="314">
        <v>91.2</v>
      </c>
      <c r="J115" s="315">
        <v>18.240000000000002</v>
      </c>
      <c r="K115" s="316"/>
      <c r="L115" s="331"/>
      <c r="M115" s="316"/>
      <c r="N115" s="317"/>
      <c r="O115" s="317"/>
      <c r="P115" s="318"/>
      <c r="Q115" s="319"/>
      <c r="R115" s="306"/>
      <c r="S115" s="306"/>
      <c r="T115" s="320"/>
      <c r="U115" s="321"/>
      <c r="V115" s="322"/>
      <c r="W115" s="323"/>
      <c r="X115" s="324"/>
      <c r="Y115" s="326"/>
      <c r="Z115" s="335">
        <f>_xlfn.XLOOKUP(A115,'2024-NAT-01'!B:B,'2024-NAT-01'!F:F,0,0)+_xlfn.XLOOKUP('Nominations (2)'!A115,'2024-NAT-01'!B:B,'2024-NAT-01'!G:G,0,0)</f>
        <v>4</v>
      </c>
      <c r="AA115" s="336">
        <f>_xlfn.XLOOKUP(A115,'2024-NAT-01'!B:B,'2024-NAT-01'!H:H,0,0)</f>
        <v>119.9</v>
      </c>
      <c r="AB115" s="335">
        <f>_xlfn.XLOOKUP(A115,'2024-NAT-02'!B:B,'2024-NAT-02'!F:F,0,0)+_xlfn.XLOOKUP(A115,'2024-NAT-02'!B:B,'2024-NAT-02'!G:G,0,0)</f>
        <v>2</v>
      </c>
      <c r="AC115" s="337">
        <f>_xlfn.XLOOKUP(A115,'2024-NAT-02'!B:B,'2024-NAT-02'!H:H,0,0)</f>
        <v>3.3</v>
      </c>
      <c r="AD115" s="338">
        <f t="shared" si="8"/>
        <v>11</v>
      </c>
      <c r="AE115" s="339">
        <f t="shared" si="9"/>
        <v>141.44000000000003</v>
      </c>
    </row>
    <row r="116" spans="1:31" ht="15.6" hidden="1" x14ac:dyDescent="0.25">
      <c r="A116" s="340" t="s">
        <v>567</v>
      </c>
      <c r="B116" s="341" t="s">
        <v>1319</v>
      </c>
      <c r="C116" s="341" t="s">
        <v>85</v>
      </c>
      <c r="D116" s="341" t="s">
        <v>86</v>
      </c>
      <c r="E116" s="342" t="s">
        <v>1261</v>
      </c>
      <c r="F116" s="312">
        <v>0</v>
      </c>
      <c r="G116" s="313">
        <v>4</v>
      </c>
      <c r="H116" s="313">
        <v>4</v>
      </c>
      <c r="I116" s="314">
        <v>27.8</v>
      </c>
      <c r="J116" s="315">
        <v>8.64</v>
      </c>
      <c r="K116" s="316"/>
      <c r="L116" s="331"/>
      <c r="M116" s="316"/>
      <c r="N116" s="317"/>
      <c r="O116" s="317"/>
      <c r="P116" s="318"/>
      <c r="Q116" s="319"/>
      <c r="R116" s="306"/>
      <c r="S116" s="306"/>
      <c r="T116" s="320"/>
      <c r="U116" s="321"/>
      <c r="V116" s="322"/>
      <c r="W116" s="323"/>
      <c r="X116" s="324"/>
      <c r="Y116" s="326"/>
      <c r="Z116" s="335">
        <f>_xlfn.XLOOKUP(A116,'2024-NAT-01'!B:B,'2024-NAT-01'!F:F,0,0)+_xlfn.XLOOKUP('Nominations (2)'!A116,'2024-NAT-01'!B:B,'2024-NAT-01'!G:G,0,0)</f>
        <v>0</v>
      </c>
      <c r="AA116" s="336">
        <f>_xlfn.XLOOKUP(A116,'2024-NAT-01'!B:B,'2024-NAT-01'!H:H,0,0)</f>
        <v>0</v>
      </c>
      <c r="AB116" s="335">
        <f>_xlfn.XLOOKUP(A116,'2024-NAT-02'!B:B,'2024-NAT-02'!F:F,0,0)+_xlfn.XLOOKUP(A116,'2024-NAT-02'!B:B,'2024-NAT-02'!G:G,0,0)</f>
        <v>0</v>
      </c>
      <c r="AC116" s="337">
        <f>_xlfn.XLOOKUP(A116,'2024-NAT-02'!B:B,'2024-NAT-02'!H:H,0,0)</f>
        <v>0</v>
      </c>
      <c r="AD116" s="338">
        <f t="shared" si="8"/>
        <v>4</v>
      </c>
      <c r="AE116" s="339">
        <f t="shared" si="9"/>
        <v>8.64</v>
      </c>
    </row>
    <row r="117" spans="1:31" ht="15.6" hidden="1" x14ac:dyDescent="0.25">
      <c r="A117" s="340" t="s">
        <v>568</v>
      </c>
      <c r="B117" s="341" t="s">
        <v>2152</v>
      </c>
      <c r="C117" s="341" t="s">
        <v>888</v>
      </c>
      <c r="D117" s="341" t="s">
        <v>453</v>
      </c>
      <c r="E117" s="342" t="s">
        <v>2080</v>
      </c>
      <c r="F117" s="312">
        <v>3</v>
      </c>
      <c r="G117" s="313">
        <v>2</v>
      </c>
      <c r="H117" s="313">
        <v>5</v>
      </c>
      <c r="I117" s="314">
        <v>21.9</v>
      </c>
      <c r="J117" s="315">
        <v>5.1099999999999994</v>
      </c>
      <c r="K117" s="316"/>
      <c r="L117" s="331"/>
      <c r="M117" s="316"/>
      <c r="N117" s="317"/>
      <c r="O117" s="317"/>
      <c r="P117" s="318"/>
      <c r="Q117" s="319"/>
      <c r="R117" s="306"/>
      <c r="S117" s="306"/>
      <c r="T117" s="320"/>
      <c r="U117" s="321"/>
      <c r="V117" s="322"/>
      <c r="W117" s="323"/>
      <c r="X117" s="324"/>
      <c r="Y117" s="326"/>
      <c r="Z117" s="335">
        <f>_xlfn.XLOOKUP(A117,'2024-NAT-01'!B:B,'2024-NAT-01'!F:F,0,0)+_xlfn.XLOOKUP('Nominations (2)'!A117,'2024-NAT-01'!B:B,'2024-NAT-01'!G:G,0,0)</f>
        <v>0</v>
      </c>
      <c r="AA117" s="336">
        <f>_xlfn.XLOOKUP(A117,'2024-NAT-01'!B:B,'2024-NAT-01'!H:H,0,0)</f>
        <v>0</v>
      </c>
      <c r="AB117" s="335">
        <f>_xlfn.XLOOKUP(A117,'2024-NAT-02'!B:B,'2024-NAT-02'!F:F,0,0)+_xlfn.XLOOKUP(A117,'2024-NAT-02'!B:B,'2024-NAT-02'!G:G,0,0)</f>
        <v>0</v>
      </c>
      <c r="AC117" s="337">
        <f>_xlfn.XLOOKUP(A117,'2024-NAT-02'!B:B,'2024-NAT-02'!H:H,0,0)</f>
        <v>0</v>
      </c>
      <c r="AD117" s="338">
        <f t="shared" si="8"/>
        <v>5</v>
      </c>
      <c r="AE117" s="339">
        <f t="shared" si="9"/>
        <v>5.1099999999999994</v>
      </c>
    </row>
    <row r="118" spans="1:31" ht="15.6" hidden="1" x14ac:dyDescent="0.25">
      <c r="A118" s="340" t="s">
        <v>569</v>
      </c>
      <c r="B118" s="341" t="s">
        <v>2153</v>
      </c>
      <c r="C118" s="341" t="s">
        <v>118</v>
      </c>
      <c r="D118" s="341" t="s">
        <v>917</v>
      </c>
      <c r="E118" s="342" t="s">
        <v>1258</v>
      </c>
      <c r="F118" s="312">
        <v>0</v>
      </c>
      <c r="G118" s="313">
        <v>0</v>
      </c>
      <c r="H118" s="313">
        <v>0</v>
      </c>
      <c r="I118" s="314">
        <v>0</v>
      </c>
      <c r="J118" s="315">
        <v>0</v>
      </c>
      <c r="K118" s="316"/>
      <c r="L118" s="331"/>
      <c r="M118" s="316"/>
      <c r="N118" s="317"/>
      <c r="O118" s="317"/>
      <c r="P118" s="318"/>
      <c r="Q118" s="319"/>
      <c r="R118" s="306"/>
      <c r="S118" s="306"/>
      <c r="T118" s="320"/>
      <c r="U118" s="321"/>
      <c r="V118" s="322"/>
      <c r="W118" s="323"/>
      <c r="X118" s="324"/>
      <c r="Y118" s="326"/>
      <c r="Z118" s="335">
        <f>_xlfn.XLOOKUP(A118,'2024-NAT-01'!B:B,'2024-NAT-01'!F:F,0,0)+_xlfn.XLOOKUP('Nominations (2)'!A118,'2024-NAT-01'!B:B,'2024-NAT-01'!G:G,0,0)</f>
        <v>0</v>
      </c>
      <c r="AA118" s="336">
        <f>_xlfn.XLOOKUP(A118,'2024-NAT-01'!B:B,'2024-NAT-01'!H:H,0,0)</f>
        <v>0</v>
      </c>
      <c r="AB118" s="335">
        <f>_xlfn.XLOOKUP(A118,'2024-NAT-02'!B:B,'2024-NAT-02'!F:F,0,0)+_xlfn.XLOOKUP(A118,'2024-NAT-02'!B:B,'2024-NAT-02'!G:G,0,0)</f>
        <v>0</v>
      </c>
      <c r="AC118" s="337">
        <f>_xlfn.XLOOKUP(A118,'2024-NAT-02'!B:B,'2024-NAT-02'!H:H,0,0)</f>
        <v>0</v>
      </c>
      <c r="AD118" s="338">
        <f t="shared" si="8"/>
        <v>0</v>
      </c>
      <c r="AE118" s="339">
        <f t="shared" si="9"/>
        <v>0</v>
      </c>
    </row>
    <row r="119" spans="1:31" ht="15.6" hidden="1" x14ac:dyDescent="0.25">
      <c r="A119" s="340" t="s">
        <v>570</v>
      </c>
      <c r="B119" s="341" t="s">
        <v>1243</v>
      </c>
      <c r="C119" s="341" t="s">
        <v>1807</v>
      </c>
      <c r="D119" s="341" t="s">
        <v>1808</v>
      </c>
      <c r="E119" s="342" t="s">
        <v>1258</v>
      </c>
      <c r="F119" s="312">
        <v>0</v>
      </c>
      <c r="G119" s="313">
        <v>0</v>
      </c>
      <c r="H119" s="313">
        <v>0</v>
      </c>
      <c r="I119" s="314">
        <v>0</v>
      </c>
      <c r="J119" s="315">
        <v>0</v>
      </c>
      <c r="K119" s="316"/>
      <c r="L119" s="331"/>
      <c r="M119" s="316"/>
      <c r="N119" s="317"/>
      <c r="O119" s="317"/>
      <c r="P119" s="318"/>
      <c r="Q119" s="319"/>
      <c r="R119" s="306"/>
      <c r="S119" s="306"/>
      <c r="T119" s="320"/>
      <c r="U119" s="321"/>
      <c r="V119" s="322"/>
      <c r="W119" s="323"/>
      <c r="X119" s="324"/>
      <c r="Y119" s="326"/>
      <c r="Z119" s="335">
        <f>_xlfn.XLOOKUP(A119,'2024-NAT-01'!B:B,'2024-NAT-01'!F:F,0,0)+_xlfn.XLOOKUP('Nominations (2)'!A119,'2024-NAT-01'!B:B,'2024-NAT-01'!G:G,0,0)</f>
        <v>0</v>
      </c>
      <c r="AA119" s="336">
        <f>_xlfn.XLOOKUP(A119,'2024-NAT-01'!B:B,'2024-NAT-01'!H:H,0,0)</f>
        <v>0</v>
      </c>
      <c r="AB119" s="335">
        <f>_xlfn.XLOOKUP(A119,'2024-NAT-02'!B:B,'2024-NAT-02'!F:F,0,0)+_xlfn.XLOOKUP(A119,'2024-NAT-02'!B:B,'2024-NAT-02'!G:G,0,0)</f>
        <v>0</v>
      </c>
      <c r="AC119" s="337">
        <f>_xlfn.XLOOKUP(A119,'2024-NAT-02'!B:B,'2024-NAT-02'!H:H,0,0)</f>
        <v>0</v>
      </c>
      <c r="AD119" s="338">
        <f t="shared" si="8"/>
        <v>0</v>
      </c>
      <c r="AE119" s="339">
        <f t="shared" si="9"/>
        <v>0</v>
      </c>
    </row>
    <row r="120" spans="1:31" ht="15.6" hidden="1" x14ac:dyDescent="0.25">
      <c r="A120" s="340" t="s">
        <v>571</v>
      </c>
      <c r="B120" s="341" t="s">
        <v>2153</v>
      </c>
      <c r="C120" s="341" t="s">
        <v>166</v>
      </c>
      <c r="D120" s="341" t="s">
        <v>353</v>
      </c>
      <c r="E120" s="342" t="s">
        <v>1261</v>
      </c>
      <c r="F120" s="312">
        <v>2</v>
      </c>
      <c r="G120" s="313">
        <v>0</v>
      </c>
      <c r="H120" s="313">
        <v>2</v>
      </c>
      <c r="I120" s="314">
        <v>2.2999999999999998</v>
      </c>
      <c r="J120" s="315">
        <v>1.1499999999999999</v>
      </c>
      <c r="K120" s="316"/>
      <c r="L120" s="331"/>
      <c r="M120" s="316"/>
      <c r="N120" s="317"/>
      <c r="O120" s="317"/>
      <c r="P120" s="318"/>
      <c r="Q120" s="319"/>
      <c r="R120" s="306"/>
      <c r="S120" s="306"/>
      <c r="T120" s="320"/>
      <c r="U120" s="321"/>
      <c r="V120" s="322"/>
      <c r="W120" s="323"/>
      <c r="X120" s="324"/>
      <c r="Y120" s="326"/>
      <c r="Z120" s="335">
        <f>_xlfn.XLOOKUP(A120,'2024-NAT-01'!B:B,'2024-NAT-01'!F:F,0,0)+_xlfn.XLOOKUP('Nominations (2)'!A120,'2024-NAT-01'!B:B,'2024-NAT-01'!G:G,0,0)</f>
        <v>8</v>
      </c>
      <c r="AA120" s="336">
        <f>_xlfn.XLOOKUP(A120,'2024-NAT-01'!B:B,'2024-NAT-01'!H:H,0,0)</f>
        <v>125.7</v>
      </c>
      <c r="AB120" s="335">
        <f>_xlfn.XLOOKUP(A120,'2024-NAT-02'!B:B,'2024-NAT-02'!F:F,0,0)+_xlfn.XLOOKUP(A120,'2024-NAT-02'!B:B,'2024-NAT-02'!G:G,0,0)</f>
        <v>2</v>
      </c>
      <c r="AC120" s="337">
        <f>_xlfn.XLOOKUP(A120,'2024-NAT-02'!B:B,'2024-NAT-02'!H:H,0,0)</f>
        <v>61.300000000000004</v>
      </c>
      <c r="AD120" s="338">
        <f t="shared" si="8"/>
        <v>12</v>
      </c>
      <c r="AE120" s="339">
        <f t="shared" si="9"/>
        <v>188.15</v>
      </c>
    </row>
    <row r="121" spans="1:31" ht="15.6" hidden="1" x14ac:dyDescent="0.25">
      <c r="A121" s="340" t="s">
        <v>572</v>
      </c>
      <c r="B121" s="341" t="s">
        <v>1334</v>
      </c>
      <c r="C121" s="341" t="s">
        <v>374</v>
      </c>
      <c r="D121" s="341" t="s">
        <v>79</v>
      </c>
      <c r="E121" s="342" t="s">
        <v>1258</v>
      </c>
      <c r="F121" s="312">
        <v>1</v>
      </c>
      <c r="G121" s="313">
        <v>11</v>
      </c>
      <c r="H121" s="313">
        <v>12</v>
      </c>
      <c r="I121" s="314">
        <v>119.7</v>
      </c>
      <c r="J121" s="315">
        <v>26.84</v>
      </c>
      <c r="K121" s="316"/>
      <c r="L121" s="331"/>
      <c r="M121" s="316"/>
      <c r="N121" s="317"/>
      <c r="O121" s="317"/>
      <c r="P121" s="318"/>
      <c r="Q121" s="319"/>
      <c r="R121" s="306"/>
      <c r="S121" s="306"/>
      <c r="T121" s="320"/>
      <c r="U121" s="321"/>
      <c r="V121" s="322"/>
      <c r="W121" s="323"/>
      <c r="X121" s="324"/>
      <c r="Y121" s="326"/>
      <c r="Z121" s="335">
        <f>_xlfn.XLOOKUP(A121,'2024-NAT-01'!B:B,'2024-NAT-01'!F:F,0,0)+_xlfn.XLOOKUP('Nominations (2)'!A121,'2024-NAT-01'!B:B,'2024-NAT-01'!G:G,0,0)</f>
        <v>0</v>
      </c>
      <c r="AA121" s="336">
        <f>_xlfn.XLOOKUP(A121,'2024-NAT-01'!B:B,'2024-NAT-01'!H:H,0,0)</f>
        <v>0</v>
      </c>
      <c r="AB121" s="335">
        <f>_xlfn.XLOOKUP(A121,'2024-NAT-02'!B:B,'2024-NAT-02'!F:F,0,0)+_xlfn.XLOOKUP(A121,'2024-NAT-02'!B:B,'2024-NAT-02'!G:G,0,0)</f>
        <v>0</v>
      </c>
      <c r="AC121" s="337">
        <f>_xlfn.XLOOKUP(A121,'2024-NAT-02'!B:B,'2024-NAT-02'!H:H,0,0)</f>
        <v>0</v>
      </c>
      <c r="AD121" s="338">
        <f t="shared" si="8"/>
        <v>12</v>
      </c>
      <c r="AE121" s="339">
        <f t="shared" si="9"/>
        <v>26.84</v>
      </c>
    </row>
    <row r="122" spans="1:31" ht="15.6" x14ac:dyDescent="0.25">
      <c r="A122" s="343" t="s">
        <v>1625</v>
      </c>
      <c r="B122" s="344" t="s">
        <v>38</v>
      </c>
      <c r="C122" s="344" t="s">
        <v>136</v>
      </c>
      <c r="D122" s="344" t="s">
        <v>197</v>
      </c>
      <c r="E122" s="345" t="s">
        <v>1258</v>
      </c>
      <c r="F122" s="391">
        <v>4</v>
      </c>
      <c r="G122" s="392">
        <v>13</v>
      </c>
      <c r="H122" s="392">
        <v>17</v>
      </c>
      <c r="I122" s="393">
        <v>161.89999999999998</v>
      </c>
      <c r="J122" s="394">
        <v>48.06</v>
      </c>
      <c r="K122" s="316"/>
      <c r="L122" s="331"/>
      <c r="M122" s="316"/>
      <c r="N122" s="317"/>
      <c r="O122" s="317"/>
      <c r="P122" s="318"/>
      <c r="Q122" s="319"/>
      <c r="R122" s="306"/>
      <c r="S122" s="306"/>
      <c r="T122" s="320"/>
      <c r="U122" s="321"/>
      <c r="V122" s="322"/>
      <c r="W122" s="323"/>
      <c r="X122" s="324"/>
      <c r="Y122" s="326"/>
      <c r="Z122" s="387">
        <f>_xlfn.XLOOKUP(A122,'2024-NAT-01'!B:B,'2024-NAT-01'!F:F,0,0)+_xlfn.XLOOKUP(A122,'2024-NAT-01'!B:B,'2024-NAT-01'!G:G,0,0)</f>
        <v>0</v>
      </c>
      <c r="AA122" s="395">
        <f>_xlfn.XLOOKUP(A122,'2024-NAT-01'!B:B,'2024-NAT-01'!H:H,0,0)</f>
        <v>0</v>
      </c>
      <c r="AB122" s="387">
        <f>_xlfn.XLOOKUP(A122,'2024-NAT-02'!B:B,'2024-NAT-02'!F:F,0,0)+_xlfn.XLOOKUP(A122,'2024-NAT-02'!B:B,'2024-NAT-02'!G:G,0,0)</f>
        <v>0</v>
      </c>
      <c r="AC122" s="396">
        <f>_xlfn.XLOOKUP(A122,'2024-NAT-02'!B:B,'2024-NAT-02'!H:H,0,0)</f>
        <v>0</v>
      </c>
      <c r="AD122" s="387">
        <f t="shared" si="8"/>
        <v>17</v>
      </c>
      <c r="AE122" s="395">
        <f t="shared" si="9"/>
        <v>48.06</v>
      </c>
    </row>
    <row r="123" spans="1:31" ht="15.6" hidden="1" x14ac:dyDescent="0.25">
      <c r="A123" s="340" t="s">
        <v>574</v>
      </c>
      <c r="B123" s="341" t="s">
        <v>1948</v>
      </c>
      <c r="C123" s="341" t="s">
        <v>322</v>
      </c>
      <c r="D123" s="341" t="s">
        <v>321</v>
      </c>
      <c r="E123" s="342" t="s">
        <v>1258</v>
      </c>
      <c r="F123" s="312">
        <v>0</v>
      </c>
      <c r="G123" s="313">
        <v>0</v>
      </c>
      <c r="H123" s="313">
        <v>0</v>
      </c>
      <c r="I123" s="314">
        <v>0</v>
      </c>
      <c r="J123" s="315">
        <v>0</v>
      </c>
      <c r="K123" s="316"/>
      <c r="L123" s="331"/>
      <c r="M123" s="316"/>
      <c r="N123" s="317"/>
      <c r="O123" s="317"/>
      <c r="P123" s="318"/>
      <c r="Q123" s="319"/>
      <c r="R123" s="306"/>
      <c r="S123" s="306"/>
      <c r="T123" s="320"/>
      <c r="U123" s="321"/>
      <c r="V123" s="322"/>
      <c r="W123" s="323"/>
      <c r="X123" s="324"/>
      <c r="Y123" s="326"/>
      <c r="Z123" s="335">
        <f>_xlfn.XLOOKUP(A123,'2024-NAT-01'!B:B,'2024-NAT-01'!F:F,0,0)+_xlfn.XLOOKUP('Nominations (2)'!A123,'2024-NAT-01'!B:B,'2024-NAT-01'!G:G,0,0)</f>
        <v>0</v>
      </c>
      <c r="AA123" s="336">
        <f>_xlfn.XLOOKUP(A123,'2024-NAT-01'!B:B,'2024-NAT-01'!H:H,0,0)</f>
        <v>0</v>
      </c>
      <c r="AB123" s="335">
        <f>_xlfn.XLOOKUP(A123,'2024-NAT-02'!B:B,'2024-NAT-02'!F:F,0,0)+_xlfn.XLOOKUP(A123,'2024-NAT-02'!B:B,'2024-NAT-02'!G:G,0,0)</f>
        <v>0</v>
      </c>
      <c r="AC123" s="337">
        <f>_xlfn.XLOOKUP(A123,'2024-NAT-02'!B:B,'2024-NAT-02'!H:H,0,0)</f>
        <v>0</v>
      </c>
      <c r="AD123" s="338">
        <f t="shared" si="8"/>
        <v>0</v>
      </c>
      <c r="AE123" s="339">
        <f t="shared" si="9"/>
        <v>0</v>
      </c>
    </row>
    <row r="124" spans="1:31" ht="15.6" x14ac:dyDescent="0.25">
      <c r="A124" s="343" t="s">
        <v>780</v>
      </c>
      <c r="B124" s="344" t="s">
        <v>43</v>
      </c>
      <c r="C124" s="344" t="s">
        <v>155</v>
      </c>
      <c r="D124" s="344" t="s">
        <v>1849</v>
      </c>
      <c r="E124" s="345" t="s">
        <v>1258</v>
      </c>
      <c r="F124" s="391">
        <v>0</v>
      </c>
      <c r="G124" s="392">
        <v>11</v>
      </c>
      <c r="H124" s="392">
        <v>11</v>
      </c>
      <c r="I124" s="393">
        <v>139.70000000000002</v>
      </c>
      <c r="J124" s="394">
        <v>47.57</v>
      </c>
      <c r="K124" s="316"/>
      <c r="L124" s="331"/>
      <c r="M124" s="316"/>
      <c r="N124" s="317"/>
      <c r="O124" s="317"/>
      <c r="P124" s="318"/>
      <c r="Q124" s="319"/>
      <c r="R124" s="306"/>
      <c r="S124" s="306"/>
      <c r="T124" s="320"/>
      <c r="U124" s="321"/>
      <c r="V124" s="322"/>
      <c r="W124" s="323"/>
      <c r="X124" s="324"/>
      <c r="Y124" s="326"/>
      <c r="Z124" s="387">
        <f>_xlfn.XLOOKUP(A124,'2024-NAT-01'!B:B,'2024-NAT-01'!F:F,0,0)+_xlfn.XLOOKUP(A124,'2024-NAT-01'!B:B,'2024-NAT-01'!G:G,0,0)</f>
        <v>10</v>
      </c>
      <c r="AA124" s="395">
        <f>_xlfn.XLOOKUP(A124,'2024-NAT-01'!B:B,'2024-NAT-01'!H:H,0,0)</f>
        <v>35.099999999999994</v>
      </c>
      <c r="AB124" s="387">
        <f>_xlfn.XLOOKUP(A124,'2024-NAT-02'!B:B,'2024-NAT-02'!F:F,0,0)+_xlfn.XLOOKUP(A124,'2024-NAT-02'!B:B,'2024-NAT-02'!G:G,0,0)</f>
        <v>0</v>
      </c>
      <c r="AC124" s="396">
        <f>_xlfn.XLOOKUP(A124,'2024-NAT-02'!B:B,'2024-NAT-02'!H:H,0,0)</f>
        <v>0</v>
      </c>
      <c r="AD124" s="387">
        <f t="shared" si="8"/>
        <v>21</v>
      </c>
      <c r="AE124" s="395">
        <f t="shared" si="9"/>
        <v>82.669999999999987</v>
      </c>
    </row>
    <row r="125" spans="1:31" ht="15.6" hidden="1" x14ac:dyDescent="0.25">
      <c r="A125" s="340" t="s">
        <v>576</v>
      </c>
      <c r="B125" s="341" t="s">
        <v>2156</v>
      </c>
      <c r="C125" s="341" t="s">
        <v>399</v>
      </c>
      <c r="D125" s="341" t="s">
        <v>190</v>
      </c>
      <c r="E125" s="342" t="s">
        <v>1258</v>
      </c>
      <c r="F125" s="312">
        <v>2</v>
      </c>
      <c r="G125" s="313">
        <v>19</v>
      </c>
      <c r="H125" s="313">
        <v>21</v>
      </c>
      <c r="I125" s="314">
        <v>282.7</v>
      </c>
      <c r="J125" s="315">
        <v>100.6</v>
      </c>
      <c r="K125" s="316"/>
      <c r="L125" s="331"/>
      <c r="M125" s="316"/>
      <c r="N125" s="317"/>
      <c r="O125" s="317"/>
      <c r="P125" s="318"/>
      <c r="Q125" s="319"/>
      <c r="R125" s="306"/>
      <c r="S125" s="306"/>
      <c r="T125" s="320"/>
      <c r="U125" s="321"/>
      <c r="V125" s="322"/>
      <c r="W125" s="323"/>
      <c r="X125" s="324"/>
      <c r="Y125" s="326"/>
      <c r="Z125" s="335">
        <f>_xlfn.XLOOKUP(A125,'2024-NAT-01'!B:B,'2024-NAT-01'!F:F,0,0)+_xlfn.XLOOKUP('Nominations (2)'!A125,'2024-NAT-01'!B:B,'2024-NAT-01'!G:G,0,0)</f>
        <v>9</v>
      </c>
      <c r="AA125" s="336">
        <f>_xlfn.XLOOKUP(A125,'2024-NAT-01'!B:B,'2024-NAT-01'!H:H,0,0)</f>
        <v>58.599999999999994</v>
      </c>
      <c r="AB125" s="335">
        <f>_xlfn.XLOOKUP(A125,'2024-NAT-02'!B:B,'2024-NAT-02'!F:F,0,0)+_xlfn.XLOOKUP(A125,'2024-NAT-02'!B:B,'2024-NAT-02'!G:G,0,0)</f>
        <v>2</v>
      </c>
      <c r="AC125" s="337">
        <f>_xlfn.XLOOKUP(A125,'2024-NAT-02'!B:B,'2024-NAT-02'!H:H,0,0)</f>
        <v>26.1</v>
      </c>
      <c r="AD125" s="338">
        <f t="shared" si="8"/>
        <v>32</v>
      </c>
      <c r="AE125" s="339">
        <f t="shared" si="9"/>
        <v>185.29999999999998</v>
      </c>
    </row>
    <row r="126" spans="1:31" ht="15.6" hidden="1" x14ac:dyDescent="0.25">
      <c r="A126" s="340" t="s">
        <v>577</v>
      </c>
      <c r="B126" s="341" t="s">
        <v>2152</v>
      </c>
      <c r="C126" s="341" t="s">
        <v>420</v>
      </c>
      <c r="D126" s="341" t="s">
        <v>75</v>
      </c>
      <c r="E126" s="342" t="s">
        <v>1250</v>
      </c>
      <c r="F126" s="312">
        <v>5</v>
      </c>
      <c r="G126" s="313">
        <v>5</v>
      </c>
      <c r="H126" s="313">
        <v>10</v>
      </c>
      <c r="I126" s="314">
        <v>43.199999999999996</v>
      </c>
      <c r="J126" s="315">
        <v>12.629999999999999</v>
      </c>
      <c r="K126" s="316"/>
      <c r="L126" s="331"/>
      <c r="M126" s="316"/>
      <c r="N126" s="317"/>
      <c r="O126" s="317"/>
      <c r="P126" s="318"/>
      <c r="Q126" s="319"/>
      <c r="R126" s="306"/>
      <c r="S126" s="306"/>
      <c r="T126" s="320"/>
      <c r="U126" s="321"/>
      <c r="V126" s="322"/>
      <c r="W126" s="323"/>
      <c r="X126" s="324"/>
      <c r="Y126" s="326"/>
      <c r="Z126" s="335">
        <f>_xlfn.XLOOKUP(A126,'2024-NAT-01'!B:B,'2024-NAT-01'!F:F,0,0)+_xlfn.XLOOKUP('Nominations (2)'!A126,'2024-NAT-01'!B:B,'2024-NAT-01'!G:G,0,0)</f>
        <v>0</v>
      </c>
      <c r="AA126" s="336">
        <f>_xlfn.XLOOKUP(A126,'2024-NAT-01'!B:B,'2024-NAT-01'!H:H,0,0)</f>
        <v>0</v>
      </c>
      <c r="AB126" s="335">
        <f>_xlfn.XLOOKUP(A126,'2024-NAT-02'!B:B,'2024-NAT-02'!F:F,0,0)+_xlfn.XLOOKUP(A126,'2024-NAT-02'!B:B,'2024-NAT-02'!G:G,0,0)</f>
        <v>0</v>
      </c>
      <c r="AC126" s="337">
        <f>_xlfn.XLOOKUP(A126,'2024-NAT-02'!B:B,'2024-NAT-02'!H:H,0,0)</f>
        <v>0</v>
      </c>
      <c r="AD126" s="338">
        <f t="shared" si="8"/>
        <v>10</v>
      </c>
      <c r="AE126" s="339">
        <f t="shared" si="9"/>
        <v>12.629999999999999</v>
      </c>
    </row>
    <row r="127" spans="1:31" ht="15.6" x14ac:dyDescent="0.25">
      <c r="A127" s="343" t="s">
        <v>504</v>
      </c>
      <c r="B127" s="344" t="s">
        <v>1947</v>
      </c>
      <c r="C127" s="344" t="s">
        <v>257</v>
      </c>
      <c r="D127" s="344" t="s">
        <v>1865</v>
      </c>
      <c r="E127" s="345" t="s">
        <v>1261</v>
      </c>
      <c r="F127" s="391">
        <v>3</v>
      </c>
      <c r="G127" s="392">
        <v>12</v>
      </c>
      <c r="H127" s="392">
        <v>15</v>
      </c>
      <c r="I127" s="393">
        <v>138.30000000000001</v>
      </c>
      <c r="J127" s="394">
        <v>45.809999999999995</v>
      </c>
      <c r="K127" s="316">
        <f>I127/H127</f>
        <v>9.2200000000000006</v>
      </c>
      <c r="L127" s="331">
        <f>U127+Y127+Q127</f>
        <v>2417</v>
      </c>
      <c r="M127" s="316">
        <f>(U127*0.3)+(Y127*0.2)+(Q127*0.5)</f>
        <v>909.1</v>
      </c>
      <c r="N127" s="317">
        <v>1</v>
      </c>
      <c r="O127" s="317">
        <v>11</v>
      </c>
      <c r="P127" s="318">
        <v>116.69999999999999</v>
      </c>
      <c r="Q127" s="319">
        <v>1062</v>
      </c>
      <c r="R127" s="306">
        <v>0</v>
      </c>
      <c r="S127" s="306">
        <v>21</v>
      </c>
      <c r="T127" s="320">
        <v>178.39999999999998</v>
      </c>
      <c r="U127" s="321">
        <v>1071</v>
      </c>
      <c r="V127" s="322">
        <v>0</v>
      </c>
      <c r="W127" s="323">
        <v>3</v>
      </c>
      <c r="X127" s="324">
        <v>59.400000000000006</v>
      </c>
      <c r="Y127" s="326">
        <v>284</v>
      </c>
      <c r="Z127" s="387">
        <f>_xlfn.XLOOKUP(A127,'2024-NAT-01'!B:B,'2024-NAT-01'!F:F,0,0)+_xlfn.XLOOKUP(A127,'2024-NAT-01'!B:B,'2024-NAT-01'!G:G,0,0)</f>
        <v>3</v>
      </c>
      <c r="AA127" s="395">
        <f>_xlfn.XLOOKUP(A127,'2024-NAT-01'!B:B,'2024-NAT-01'!H:H,0,0)</f>
        <v>25.8</v>
      </c>
      <c r="AB127" s="387">
        <f>_xlfn.XLOOKUP(A127,'2024-NAT-02'!B:B,'2024-NAT-02'!F:F,0,0)+_xlfn.XLOOKUP(A127,'2024-NAT-02'!B:B,'2024-NAT-02'!G:G,0,0)</f>
        <v>1</v>
      </c>
      <c r="AC127" s="396">
        <f>_xlfn.XLOOKUP(A127,'2024-NAT-02'!B:B,'2024-NAT-02'!H:H,0,0)</f>
        <v>1</v>
      </c>
      <c r="AD127" s="387">
        <f t="shared" si="8"/>
        <v>19</v>
      </c>
      <c r="AE127" s="395">
        <f t="shared" si="9"/>
        <v>72.61</v>
      </c>
    </row>
    <row r="128" spans="1:31" ht="15.6" hidden="1" x14ac:dyDescent="0.25">
      <c r="A128" s="340" t="s">
        <v>579</v>
      </c>
      <c r="B128" s="341" t="s">
        <v>1243</v>
      </c>
      <c r="C128" s="341" t="s">
        <v>317</v>
      </c>
      <c r="D128" s="341" t="s">
        <v>318</v>
      </c>
      <c r="E128" s="342" t="s">
        <v>2078</v>
      </c>
      <c r="F128" s="312">
        <v>1</v>
      </c>
      <c r="G128" s="313">
        <v>1</v>
      </c>
      <c r="H128" s="313">
        <v>2</v>
      </c>
      <c r="I128" s="314">
        <v>5.7</v>
      </c>
      <c r="J128" s="315">
        <v>1.4000000000000001</v>
      </c>
      <c r="K128" s="316"/>
      <c r="L128" s="331"/>
      <c r="M128" s="316"/>
      <c r="N128" s="317"/>
      <c r="O128" s="317"/>
      <c r="P128" s="318"/>
      <c r="Q128" s="319"/>
      <c r="R128" s="306"/>
      <c r="S128" s="306"/>
      <c r="T128" s="320"/>
      <c r="U128" s="321"/>
      <c r="V128" s="322"/>
      <c r="W128" s="323"/>
      <c r="X128" s="324"/>
      <c r="Y128" s="326"/>
      <c r="Z128" s="335">
        <f>_xlfn.XLOOKUP(A128,'2024-NAT-01'!B:B,'2024-NAT-01'!F:F,0,0)+_xlfn.XLOOKUP('Nominations (2)'!A128,'2024-NAT-01'!B:B,'2024-NAT-01'!G:G,0,0)</f>
        <v>0</v>
      </c>
      <c r="AA128" s="336">
        <f>_xlfn.XLOOKUP(A128,'2024-NAT-01'!B:B,'2024-NAT-01'!H:H,0,0)</f>
        <v>0</v>
      </c>
      <c r="AB128" s="335">
        <f>_xlfn.XLOOKUP(A128,'2024-NAT-02'!B:B,'2024-NAT-02'!F:F,0,0)+_xlfn.XLOOKUP(A128,'2024-NAT-02'!B:B,'2024-NAT-02'!G:G,0,0)</f>
        <v>0</v>
      </c>
      <c r="AC128" s="337">
        <f>_xlfn.XLOOKUP(A128,'2024-NAT-02'!B:B,'2024-NAT-02'!H:H,0,0)</f>
        <v>0</v>
      </c>
      <c r="AD128" s="338">
        <f t="shared" si="8"/>
        <v>2</v>
      </c>
      <c r="AE128" s="339">
        <f t="shared" si="9"/>
        <v>1.4000000000000001</v>
      </c>
    </row>
    <row r="129" spans="1:31" ht="15.6" hidden="1" x14ac:dyDescent="0.25">
      <c r="A129" s="340" t="s">
        <v>580</v>
      </c>
      <c r="B129" s="341" t="s">
        <v>1663</v>
      </c>
      <c r="C129" s="341" t="s">
        <v>366</v>
      </c>
      <c r="D129" s="341" t="s">
        <v>75</v>
      </c>
      <c r="E129" s="342" t="s">
        <v>2079</v>
      </c>
      <c r="F129" s="312">
        <v>0</v>
      </c>
      <c r="G129" s="313">
        <v>0</v>
      </c>
      <c r="H129" s="313">
        <v>0</v>
      </c>
      <c r="I129" s="314">
        <v>0</v>
      </c>
      <c r="J129" s="315">
        <v>0</v>
      </c>
      <c r="K129" s="316"/>
      <c r="L129" s="331"/>
      <c r="M129" s="316"/>
      <c r="N129" s="317"/>
      <c r="O129" s="317"/>
      <c r="P129" s="318"/>
      <c r="Q129" s="319"/>
      <c r="R129" s="306"/>
      <c r="S129" s="306"/>
      <c r="T129" s="320"/>
      <c r="U129" s="321"/>
      <c r="V129" s="322"/>
      <c r="W129" s="323"/>
      <c r="X129" s="324"/>
      <c r="Y129" s="326"/>
      <c r="Z129" s="335">
        <f>_xlfn.XLOOKUP(A129,'2024-NAT-01'!B:B,'2024-NAT-01'!F:F,0,0)+_xlfn.XLOOKUP('Nominations (2)'!A129,'2024-NAT-01'!B:B,'2024-NAT-01'!G:G,0,0)</f>
        <v>0</v>
      </c>
      <c r="AA129" s="336">
        <f>_xlfn.XLOOKUP(A129,'2024-NAT-01'!B:B,'2024-NAT-01'!H:H,0,0)</f>
        <v>0</v>
      </c>
      <c r="AB129" s="335">
        <f>_xlfn.XLOOKUP(A129,'2024-NAT-02'!B:B,'2024-NAT-02'!F:F,0,0)+_xlfn.XLOOKUP(A129,'2024-NAT-02'!B:B,'2024-NAT-02'!G:G,0,0)</f>
        <v>0</v>
      </c>
      <c r="AC129" s="337">
        <f>_xlfn.XLOOKUP(A129,'2024-NAT-02'!B:B,'2024-NAT-02'!H:H,0,0)</f>
        <v>0</v>
      </c>
      <c r="AD129" s="338">
        <f t="shared" si="8"/>
        <v>0</v>
      </c>
      <c r="AE129" s="339">
        <f t="shared" si="9"/>
        <v>0</v>
      </c>
    </row>
    <row r="130" spans="1:31" ht="15.6" hidden="1" x14ac:dyDescent="0.25">
      <c r="A130" s="340" t="s">
        <v>581</v>
      </c>
      <c r="B130" s="341" t="s">
        <v>2153</v>
      </c>
      <c r="C130" s="341" t="s">
        <v>168</v>
      </c>
      <c r="D130" s="341" t="s">
        <v>169</v>
      </c>
      <c r="E130" s="342" t="s">
        <v>1261</v>
      </c>
      <c r="F130" s="312">
        <v>2</v>
      </c>
      <c r="G130" s="313">
        <v>9</v>
      </c>
      <c r="H130" s="313">
        <v>11</v>
      </c>
      <c r="I130" s="314">
        <v>146.1</v>
      </c>
      <c r="J130" s="346">
        <v>32.380000000000003</v>
      </c>
      <c r="K130" s="316"/>
      <c r="L130" s="331"/>
      <c r="M130" s="316"/>
      <c r="N130" s="317"/>
      <c r="O130" s="317"/>
      <c r="P130" s="318"/>
      <c r="Q130" s="319"/>
      <c r="R130" s="306"/>
      <c r="S130" s="306"/>
      <c r="T130" s="320"/>
      <c r="U130" s="321"/>
      <c r="V130" s="322"/>
      <c r="W130" s="323"/>
      <c r="X130" s="324"/>
      <c r="Y130" s="326"/>
      <c r="Z130" s="335">
        <f>_xlfn.XLOOKUP(A130,'2024-NAT-01'!B:B,'2024-NAT-01'!F:F,0,0)+_xlfn.XLOOKUP('Nominations (2)'!A130,'2024-NAT-01'!B:B,'2024-NAT-01'!G:G,0,0)</f>
        <v>0</v>
      </c>
      <c r="AA130" s="336">
        <f>_xlfn.XLOOKUP(A130,'2024-NAT-01'!B:B,'2024-NAT-01'!H:H,0,0)</f>
        <v>0</v>
      </c>
      <c r="AB130" s="335">
        <f>_xlfn.XLOOKUP(A130,'2024-NAT-02'!B:B,'2024-NAT-02'!F:F,0,0)+_xlfn.XLOOKUP(A130,'2024-NAT-02'!B:B,'2024-NAT-02'!G:G,0,0)</f>
        <v>0</v>
      </c>
      <c r="AC130" s="337">
        <f>_xlfn.XLOOKUP(A130,'2024-NAT-02'!B:B,'2024-NAT-02'!H:H,0,0)</f>
        <v>0</v>
      </c>
      <c r="AD130" s="335">
        <f t="shared" si="8"/>
        <v>11</v>
      </c>
      <c r="AE130" s="336">
        <f t="shared" si="9"/>
        <v>32.380000000000003</v>
      </c>
    </row>
    <row r="131" spans="1:31" ht="15.6" hidden="1" x14ac:dyDescent="0.25">
      <c r="A131" s="340" t="s">
        <v>582</v>
      </c>
      <c r="B131" s="341" t="s">
        <v>1243</v>
      </c>
      <c r="C131" s="341" t="s">
        <v>146</v>
      </c>
      <c r="D131" s="341" t="s">
        <v>269</v>
      </c>
      <c r="E131" s="342" t="s">
        <v>2078</v>
      </c>
      <c r="F131" s="312">
        <v>0</v>
      </c>
      <c r="G131" s="313">
        <v>0</v>
      </c>
      <c r="H131" s="313">
        <v>0</v>
      </c>
      <c r="I131" s="314">
        <v>0</v>
      </c>
      <c r="J131" s="315">
        <v>0</v>
      </c>
      <c r="K131" s="316"/>
      <c r="L131" s="331"/>
      <c r="M131" s="316"/>
      <c r="N131" s="317"/>
      <c r="O131" s="317"/>
      <c r="P131" s="318"/>
      <c r="Q131" s="319"/>
      <c r="R131" s="306"/>
      <c r="S131" s="306"/>
      <c r="T131" s="320"/>
      <c r="U131" s="321"/>
      <c r="V131" s="322"/>
      <c r="W131" s="323"/>
      <c r="X131" s="324"/>
      <c r="Y131" s="326"/>
      <c r="Z131" s="335">
        <f>_xlfn.XLOOKUP(A131,'2024-NAT-01'!B:B,'2024-NAT-01'!F:F,0,0)+_xlfn.XLOOKUP('Nominations (2)'!A131,'2024-NAT-01'!B:B,'2024-NAT-01'!G:G,0,0)</f>
        <v>0</v>
      </c>
      <c r="AA131" s="336">
        <f>_xlfn.XLOOKUP(A131,'2024-NAT-01'!B:B,'2024-NAT-01'!H:H,0,0)</f>
        <v>0</v>
      </c>
      <c r="AB131" s="335">
        <f>_xlfn.XLOOKUP(A131,'2024-NAT-02'!B:B,'2024-NAT-02'!F:F,0,0)+_xlfn.XLOOKUP(A131,'2024-NAT-02'!B:B,'2024-NAT-02'!G:G,0,0)</f>
        <v>0</v>
      </c>
      <c r="AC131" s="337">
        <f>_xlfn.XLOOKUP(A131,'2024-NAT-02'!B:B,'2024-NAT-02'!H:H,0,0)</f>
        <v>0</v>
      </c>
      <c r="AD131" s="338">
        <f t="shared" si="8"/>
        <v>0</v>
      </c>
      <c r="AE131" s="339">
        <f t="shared" si="9"/>
        <v>0</v>
      </c>
    </row>
    <row r="132" spans="1:31" ht="15.6" hidden="1" x14ac:dyDescent="0.25">
      <c r="A132" s="340" t="s">
        <v>583</v>
      </c>
      <c r="B132" s="341" t="s">
        <v>2159</v>
      </c>
      <c r="C132" s="341" t="s">
        <v>89</v>
      </c>
      <c r="D132" s="341" t="s">
        <v>351</v>
      </c>
      <c r="E132" s="342" t="s">
        <v>1258</v>
      </c>
      <c r="F132" s="312">
        <v>4</v>
      </c>
      <c r="G132" s="313">
        <v>15</v>
      </c>
      <c r="H132" s="313">
        <v>19</v>
      </c>
      <c r="I132" s="314">
        <v>174.9</v>
      </c>
      <c r="J132" s="315">
        <v>62.680000000000007</v>
      </c>
      <c r="K132" s="316"/>
      <c r="L132" s="331"/>
      <c r="M132" s="316"/>
      <c r="N132" s="317"/>
      <c r="O132" s="317"/>
      <c r="P132" s="318"/>
      <c r="Q132" s="319"/>
      <c r="R132" s="306"/>
      <c r="S132" s="306"/>
      <c r="T132" s="320"/>
      <c r="U132" s="321"/>
      <c r="V132" s="322"/>
      <c r="W132" s="323"/>
      <c r="X132" s="324"/>
      <c r="Y132" s="326"/>
      <c r="Z132" s="335">
        <f>_xlfn.XLOOKUP(A132,'2024-NAT-01'!B:B,'2024-NAT-01'!F:F,0,0)+_xlfn.XLOOKUP('Nominations (2)'!A132,'2024-NAT-01'!B:B,'2024-NAT-01'!G:G,0,0)</f>
        <v>8</v>
      </c>
      <c r="AA132" s="336">
        <f>_xlfn.XLOOKUP(A132,'2024-NAT-01'!B:B,'2024-NAT-01'!H:H,0,0)</f>
        <v>31.9</v>
      </c>
      <c r="AB132" s="335">
        <f>_xlfn.XLOOKUP(A132,'2024-NAT-02'!B:B,'2024-NAT-02'!F:F,0,0)+_xlfn.XLOOKUP(A132,'2024-NAT-02'!B:B,'2024-NAT-02'!G:G,0,0)</f>
        <v>2</v>
      </c>
      <c r="AC132" s="337">
        <f>_xlfn.XLOOKUP(A132,'2024-NAT-02'!B:B,'2024-NAT-02'!H:H,0,0)</f>
        <v>6.6999999999999993</v>
      </c>
      <c r="AD132" s="338">
        <f t="shared" ref="AD132:AD195" si="10">H132+Z132+AB132</f>
        <v>29</v>
      </c>
      <c r="AE132" s="339">
        <f t="shared" ref="AE132:AE195" si="11">J132+AA132+AC132</f>
        <v>101.28000000000002</v>
      </c>
    </row>
    <row r="133" spans="1:31" ht="15.6" hidden="1" x14ac:dyDescent="0.25">
      <c r="A133" s="340" t="s">
        <v>584</v>
      </c>
      <c r="B133" s="341" t="s">
        <v>2155</v>
      </c>
      <c r="C133" s="341" t="s">
        <v>400</v>
      </c>
      <c r="D133" s="341" t="s">
        <v>221</v>
      </c>
      <c r="E133" s="342" t="s">
        <v>1258</v>
      </c>
      <c r="F133" s="312">
        <v>2</v>
      </c>
      <c r="G133" s="313">
        <v>0</v>
      </c>
      <c r="H133" s="313">
        <v>2</v>
      </c>
      <c r="I133" s="314">
        <v>2.6</v>
      </c>
      <c r="J133" s="315">
        <v>0.78</v>
      </c>
      <c r="K133" s="316"/>
      <c r="L133" s="331"/>
      <c r="M133" s="316"/>
      <c r="N133" s="317"/>
      <c r="O133" s="317"/>
      <c r="P133" s="318"/>
      <c r="Q133" s="319"/>
      <c r="R133" s="306"/>
      <c r="S133" s="306"/>
      <c r="T133" s="320"/>
      <c r="U133" s="321"/>
      <c r="V133" s="322"/>
      <c r="W133" s="323"/>
      <c r="X133" s="324"/>
      <c r="Y133" s="326"/>
      <c r="Z133" s="335">
        <f>_xlfn.XLOOKUP(A133,'2024-NAT-01'!B:B,'2024-NAT-01'!F:F,0,0)+_xlfn.XLOOKUP('Nominations (2)'!A133,'2024-NAT-01'!B:B,'2024-NAT-01'!G:G,0,0)</f>
        <v>7</v>
      </c>
      <c r="AA133" s="336">
        <f>_xlfn.XLOOKUP(A133,'2024-NAT-01'!B:B,'2024-NAT-01'!H:H,0,0)</f>
        <v>27.699999999999996</v>
      </c>
      <c r="AB133" s="335">
        <f>_xlfn.XLOOKUP(A133,'2024-NAT-02'!B:B,'2024-NAT-02'!F:F,0,0)+_xlfn.XLOOKUP(A133,'2024-NAT-02'!B:B,'2024-NAT-02'!G:G,0,0)</f>
        <v>1</v>
      </c>
      <c r="AC133" s="337">
        <f>_xlfn.XLOOKUP(A133,'2024-NAT-02'!B:B,'2024-NAT-02'!H:H,0,0)</f>
        <v>5.8</v>
      </c>
      <c r="AD133" s="338">
        <f t="shared" si="10"/>
        <v>10</v>
      </c>
      <c r="AE133" s="339">
        <f t="shared" si="11"/>
        <v>34.279999999999994</v>
      </c>
    </row>
    <row r="134" spans="1:31" ht="15.6" hidden="1" x14ac:dyDescent="0.25">
      <c r="A134" s="340" t="s">
        <v>585</v>
      </c>
      <c r="B134" s="341" t="s">
        <v>2159</v>
      </c>
      <c r="C134" s="341" t="s">
        <v>176</v>
      </c>
      <c r="D134" s="341" t="s">
        <v>333</v>
      </c>
      <c r="E134" s="342" t="s">
        <v>2079</v>
      </c>
      <c r="F134" s="312">
        <v>0</v>
      </c>
      <c r="G134" s="313">
        <v>0</v>
      </c>
      <c r="H134" s="313">
        <v>0</v>
      </c>
      <c r="I134" s="314">
        <v>0</v>
      </c>
      <c r="J134" s="315">
        <v>0</v>
      </c>
      <c r="K134" s="316"/>
      <c r="L134" s="331"/>
      <c r="M134" s="316"/>
      <c r="N134" s="317"/>
      <c r="O134" s="317"/>
      <c r="P134" s="318"/>
      <c r="Q134" s="319"/>
      <c r="R134" s="306"/>
      <c r="S134" s="306"/>
      <c r="T134" s="320"/>
      <c r="U134" s="321"/>
      <c r="V134" s="322"/>
      <c r="W134" s="323"/>
      <c r="X134" s="324"/>
      <c r="Y134" s="326"/>
      <c r="Z134" s="335">
        <f>_xlfn.XLOOKUP(A134,'2024-NAT-01'!B:B,'2024-NAT-01'!F:F,0,0)+_xlfn.XLOOKUP('Nominations (2)'!A134,'2024-NAT-01'!B:B,'2024-NAT-01'!G:G,0,0)</f>
        <v>0</v>
      </c>
      <c r="AA134" s="336">
        <f>_xlfn.XLOOKUP(A134,'2024-NAT-01'!B:B,'2024-NAT-01'!H:H,0,0)</f>
        <v>0</v>
      </c>
      <c r="AB134" s="335">
        <f>_xlfn.XLOOKUP(A134,'2024-NAT-02'!B:B,'2024-NAT-02'!F:F,0,0)+_xlfn.XLOOKUP(A134,'2024-NAT-02'!B:B,'2024-NAT-02'!G:G,0,0)</f>
        <v>0</v>
      </c>
      <c r="AC134" s="337">
        <f>_xlfn.XLOOKUP(A134,'2024-NAT-02'!B:B,'2024-NAT-02'!H:H,0,0)</f>
        <v>0</v>
      </c>
      <c r="AD134" s="338">
        <f t="shared" si="10"/>
        <v>0</v>
      </c>
      <c r="AE134" s="339">
        <f t="shared" si="11"/>
        <v>0</v>
      </c>
    </row>
    <row r="135" spans="1:31" ht="15.6" hidden="1" x14ac:dyDescent="0.25">
      <c r="A135" s="340" t="s">
        <v>586</v>
      </c>
      <c r="B135" s="341" t="s">
        <v>2152</v>
      </c>
      <c r="C135" s="341" t="s">
        <v>146</v>
      </c>
      <c r="D135" s="341" t="s">
        <v>358</v>
      </c>
      <c r="E135" s="342" t="s">
        <v>1261</v>
      </c>
      <c r="F135" s="312">
        <v>0</v>
      </c>
      <c r="G135" s="313">
        <v>2</v>
      </c>
      <c r="H135" s="313">
        <v>2</v>
      </c>
      <c r="I135" s="314">
        <v>46.4</v>
      </c>
      <c r="J135" s="315">
        <v>9.2799999999999994</v>
      </c>
      <c r="K135" s="316"/>
      <c r="L135" s="331"/>
      <c r="M135" s="316"/>
      <c r="N135" s="317"/>
      <c r="O135" s="317"/>
      <c r="P135" s="318"/>
      <c r="Q135" s="319"/>
      <c r="R135" s="306"/>
      <c r="S135" s="306"/>
      <c r="T135" s="320"/>
      <c r="U135" s="321"/>
      <c r="V135" s="322"/>
      <c r="W135" s="323"/>
      <c r="X135" s="324"/>
      <c r="Y135" s="326"/>
      <c r="Z135" s="335">
        <f>_xlfn.XLOOKUP(A135,'2024-NAT-01'!B:B,'2024-NAT-01'!F:F,0,0)+_xlfn.XLOOKUP('Nominations (2)'!A135,'2024-NAT-01'!B:B,'2024-NAT-01'!G:G,0,0)</f>
        <v>0</v>
      </c>
      <c r="AA135" s="336">
        <f>_xlfn.XLOOKUP(A135,'2024-NAT-01'!B:B,'2024-NAT-01'!H:H,0,0)</f>
        <v>0</v>
      </c>
      <c r="AB135" s="335">
        <f>_xlfn.XLOOKUP(A135,'2024-NAT-02'!B:B,'2024-NAT-02'!F:F,0,0)+_xlfn.XLOOKUP(A135,'2024-NAT-02'!B:B,'2024-NAT-02'!G:G,0,0)</f>
        <v>0</v>
      </c>
      <c r="AC135" s="337">
        <f>_xlfn.XLOOKUP(A135,'2024-NAT-02'!B:B,'2024-NAT-02'!H:H,0,0)</f>
        <v>0</v>
      </c>
      <c r="AD135" s="338">
        <f t="shared" si="10"/>
        <v>2</v>
      </c>
      <c r="AE135" s="339">
        <f t="shared" si="11"/>
        <v>9.2799999999999994</v>
      </c>
    </row>
    <row r="136" spans="1:31" ht="15.6" hidden="1" x14ac:dyDescent="0.25">
      <c r="A136" s="340" t="s">
        <v>587</v>
      </c>
      <c r="B136" s="341" t="s">
        <v>2152</v>
      </c>
      <c r="C136" s="341" t="s">
        <v>1984</v>
      </c>
      <c r="D136" s="341" t="s">
        <v>1985</v>
      </c>
      <c r="E136" s="342" t="s">
        <v>2079</v>
      </c>
      <c r="F136" s="312">
        <v>0</v>
      </c>
      <c r="G136" s="313">
        <v>0</v>
      </c>
      <c r="H136" s="313">
        <v>0</v>
      </c>
      <c r="I136" s="314">
        <v>0</v>
      </c>
      <c r="J136" s="315">
        <v>0</v>
      </c>
      <c r="K136" s="316"/>
      <c r="L136" s="331"/>
      <c r="M136" s="316"/>
      <c r="N136" s="317"/>
      <c r="O136" s="317"/>
      <c r="P136" s="318"/>
      <c r="Q136" s="319"/>
      <c r="R136" s="306"/>
      <c r="S136" s="306"/>
      <c r="T136" s="320"/>
      <c r="U136" s="321"/>
      <c r="V136" s="322"/>
      <c r="W136" s="323"/>
      <c r="X136" s="324"/>
      <c r="Y136" s="326"/>
      <c r="Z136" s="335">
        <f>_xlfn.XLOOKUP(A136,'2024-NAT-01'!B:B,'2024-NAT-01'!F:F,0,0)+_xlfn.XLOOKUP('Nominations (2)'!A136,'2024-NAT-01'!B:B,'2024-NAT-01'!G:G,0,0)</f>
        <v>0</v>
      </c>
      <c r="AA136" s="336">
        <f>_xlfn.XLOOKUP(A136,'2024-NAT-01'!B:B,'2024-NAT-01'!H:H,0,0)</f>
        <v>0</v>
      </c>
      <c r="AB136" s="335">
        <f>_xlfn.XLOOKUP(A136,'2024-NAT-02'!B:B,'2024-NAT-02'!F:F,0,0)+_xlfn.XLOOKUP(A136,'2024-NAT-02'!B:B,'2024-NAT-02'!G:G,0,0)</f>
        <v>0</v>
      </c>
      <c r="AC136" s="337">
        <f>_xlfn.XLOOKUP(A136,'2024-NAT-02'!B:B,'2024-NAT-02'!H:H,0,0)</f>
        <v>0</v>
      </c>
      <c r="AD136" s="338">
        <f t="shared" si="10"/>
        <v>0</v>
      </c>
      <c r="AE136" s="339">
        <f t="shared" si="11"/>
        <v>0</v>
      </c>
    </row>
    <row r="137" spans="1:31" ht="15.6" hidden="1" x14ac:dyDescent="0.25">
      <c r="A137" s="340" t="s">
        <v>588</v>
      </c>
      <c r="B137" s="341" t="s">
        <v>1319</v>
      </c>
      <c r="C137" s="341" t="s">
        <v>80</v>
      </c>
      <c r="D137" s="341" t="s">
        <v>388</v>
      </c>
      <c r="E137" s="342" t="s">
        <v>2078</v>
      </c>
      <c r="F137" s="312">
        <v>1</v>
      </c>
      <c r="G137" s="313">
        <v>0</v>
      </c>
      <c r="H137" s="313">
        <v>1</v>
      </c>
      <c r="I137" s="314">
        <v>1.5</v>
      </c>
      <c r="J137" s="315">
        <v>0.30000000000000004</v>
      </c>
      <c r="K137" s="316"/>
      <c r="L137" s="331"/>
      <c r="M137" s="316"/>
      <c r="N137" s="317"/>
      <c r="O137" s="317"/>
      <c r="P137" s="318"/>
      <c r="Q137" s="319"/>
      <c r="R137" s="306"/>
      <c r="S137" s="306"/>
      <c r="T137" s="320"/>
      <c r="U137" s="321"/>
      <c r="V137" s="322"/>
      <c r="W137" s="323"/>
      <c r="X137" s="324"/>
      <c r="Y137" s="326"/>
      <c r="Z137" s="335">
        <f>_xlfn.XLOOKUP(A137,'2024-NAT-01'!B:B,'2024-NAT-01'!F:F,0,0)+_xlfn.XLOOKUP('Nominations (2)'!A137,'2024-NAT-01'!B:B,'2024-NAT-01'!G:G,0,0)</f>
        <v>0</v>
      </c>
      <c r="AA137" s="336">
        <f>_xlfn.XLOOKUP(A137,'2024-NAT-01'!B:B,'2024-NAT-01'!H:H,0,0)</f>
        <v>0</v>
      </c>
      <c r="AB137" s="335">
        <f>_xlfn.XLOOKUP(A137,'2024-NAT-02'!B:B,'2024-NAT-02'!F:F,0,0)+_xlfn.XLOOKUP(A137,'2024-NAT-02'!B:B,'2024-NAT-02'!G:G,0,0)</f>
        <v>0</v>
      </c>
      <c r="AC137" s="337">
        <f>_xlfn.XLOOKUP(A137,'2024-NAT-02'!B:B,'2024-NAT-02'!H:H,0,0)</f>
        <v>0</v>
      </c>
      <c r="AD137" s="338">
        <f t="shared" si="10"/>
        <v>1</v>
      </c>
      <c r="AE137" s="339">
        <f t="shared" si="11"/>
        <v>0.30000000000000004</v>
      </c>
    </row>
    <row r="138" spans="1:31" ht="15.6" x14ac:dyDescent="0.25">
      <c r="A138" s="343" t="s">
        <v>1199</v>
      </c>
      <c r="B138" s="344" t="s">
        <v>50</v>
      </c>
      <c r="C138" s="344" t="s">
        <v>283</v>
      </c>
      <c r="D138" s="344" t="s">
        <v>352</v>
      </c>
      <c r="E138" s="345" t="s">
        <v>1258</v>
      </c>
      <c r="F138" s="391">
        <v>0</v>
      </c>
      <c r="G138" s="392">
        <v>6</v>
      </c>
      <c r="H138" s="392">
        <v>6</v>
      </c>
      <c r="I138" s="393">
        <v>89.399999999999991</v>
      </c>
      <c r="J138" s="394">
        <v>42.66</v>
      </c>
      <c r="K138" s="316"/>
      <c r="L138" s="331"/>
      <c r="M138" s="316"/>
      <c r="N138" s="317"/>
      <c r="O138" s="317"/>
      <c r="P138" s="318"/>
      <c r="Q138" s="319"/>
      <c r="R138" s="306"/>
      <c r="S138" s="306"/>
      <c r="T138" s="320"/>
      <c r="U138" s="321"/>
      <c r="V138" s="322"/>
      <c r="W138" s="323"/>
      <c r="X138" s="324"/>
      <c r="Y138" s="326"/>
      <c r="Z138" s="387">
        <f>_xlfn.XLOOKUP(A138,'2024-NAT-01'!B:B,'2024-NAT-01'!F:F,0,0)+_xlfn.XLOOKUP(A138,'2024-NAT-01'!B:B,'2024-NAT-01'!G:G,0,0)</f>
        <v>9</v>
      </c>
      <c r="AA138" s="395">
        <f>_xlfn.XLOOKUP(A138,'2024-NAT-01'!B:B,'2024-NAT-01'!H:H,0,0)</f>
        <v>58.8</v>
      </c>
      <c r="AB138" s="387">
        <f>_xlfn.XLOOKUP(A138,'2024-NAT-02'!B:B,'2024-NAT-02'!F:F,0,0)+_xlfn.XLOOKUP(A138,'2024-NAT-02'!B:B,'2024-NAT-02'!G:G,0,0)</f>
        <v>1</v>
      </c>
      <c r="AC138" s="396">
        <f>_xlfn.XLOOKUP(A138,'2024-NAT-02'!B:B,'2024-NAT-02'!H:H,0,0)</f>
        <v>1.4</v>
      </c>
      <c r="AD138" s="387">
        <f t="shared" si="10"/>
        <v>16</v>
      </c>
      <c r="AE138" s="395">
        <f t="shared" si="11"/>
        <v>102.86</v>
      </c>
    </row>
    <row r="139" spans="1:31" ht="15.6" hidden="1" x14ac:dyDescent="0.25">
      <c r="A139" s="340" t="s">
        <v>590</v>
      </c>
      <c r="B139" s="341" t="s">
        <v>1319</v>
      </c>
      <c r="C139" s="341" t="s">
        <v>2002</v>
      </c>
      <c r="D139" s="341" t="s">
        <v>1813</v>
      </c>
      <c r="E139" s="342" t="s">
        <v>1259</v>
      </c>
      <c r="F139" s="312">
        <v>2</v>
      </c>
      <c r="G139" s="313">
        <v>7</v>
      </c>
      <c r="H139" s="313">
        <v>9</v>
      </c>
      <c r="I139" s="314">
        <v>87.300000000000011</v>
      </c>
      <c r="J139" s="315">
        <v>26.330000000000002</v>
      </c>
      <c r="K139" s="316"/>
      <c r="L139" s="331"/>
      <c r="M139" s="316"/>
      <c r="N139" s="317"/>
      <c r="O139" s="317"/>
      <c r="P139" s="318"/>
      <c r="Q139" s="319"/>
      <c r="R139" s="306"/>
      <c r="S139" s="306"/>
      <c r="T139" s="320"/>
      <c r="U139" s="321"/>
      <c r="V139" s="322"/>
      <c r="W139" s="323"/>
      <c r="X139" s="324"/>
      <c r="Y139" s="326"/>
      <c r="Z139" s="335">
        <f>_xlfn.XLOOKUP(A139,'2024-NAT-01'!B:B,'2024-NAT-01'!F:F,0,0)+_xlfn.XLOOKUP('Nominations (2)'!A139,'2024-NAT-01'!B:B,'2024-NAT-01'!G:G,0,0)</f>
        <v>0</v>
      </c>
      <c r="AA139" s="336">
        <f>_xlfn.XLOOKUP(A139,'2024-NAT-01'!B:B,'2024-NAT-01'!H:H,0,0)</f>
        <v>0</v>
      </c>
      <c r="AB139" s="335">
        <f>_xlfn.XLOOKUP(A139,'2024-NAT-02'!B:B,'2024-NAT-02'!F:F,0,0)+_xlfn.XLOOKUP(A139,'2024-NAT-02'!B:B,'2024-NAT-02'!G:G,0,0)</f>
        <v>0</v>
      </c>
      <c r="AC139" s="337">
        <f>_xlfn.XLOOKUP(A139,'2024-NAT-02'!B:B,'2024-NAT-02'!H:H,0,0)</f>
        <v>0</v>
      </c>
      <c r="AD139" s="338">
        <f t="shared" si="10"/>
        <v>9</v>
      </c>
      <c r="AE139" s="339">
        <f t="shared" si="11"/>
        <v>26.330000000000002</v>
      </c>
    </row>
    <row r="140" spans="1:31" ht="15.6" hidden="1" x14ac:dyDescent="0.25">
      <c r="A140" s="340" t="s">
        <v>591</v>
      </c>
      <c r="B140" s="341" t="s">
        <v>1319</v>
      </c>
      <c r="C140" s="341" t="s">
        <v>105</v>
      </c>
      <c r="D140" s="341" t="s">
        <v>387</v>
      </c>
      <c r="E140" s="342" t="s">
        <v>2080</v>
      </c>
      <c r="F140" s="312">
        <v>0</v>
      </c>
      <c r="G140" s="313">
        <v>0</v>
      </c>
      <c r="H140" s="313">
        <v>0</v>
      </c>
      <c r="I140" s="314">
        <v>0</v>
      </c>
      <c r="J140" s="315">
        <v>0</v>
      </c>
      <c r="K140" s="316"/>
      <c r="L140" s="331"/>
      <c r="M140" s="316"/>
      <c r="N140" s="317"/>
      <c r="O140" s="317"/>
      <c r="P140" s="318"/>
      <c r="Q140" s="319"/>
      <c r="R140" s="306"/>
      <c r="S140" s="306"/>
      <c r="T140" s="320"/>
      <c r="U140" s="321"/>
      <c r="V140" s="322"/>
      <c r="W140" s="323"/>
      <c r="X140" s="324"/>
      <c r="Y140" s="326"/>
      <c r="Z140" s="335">
        <f>_xlfn.XLOOKUP(A140,'2024-NAT-01'!B:B,'2024-NAT-01'!F:F,0,0)+_xlfn.XLOOKUP('Nominations (2)'!A140,'2024-NAT-01'!B:B,'2024-NAT-01'!G:G,0,0)</f>
        <v>0</v>
      </c>
      <c r="AA140" s="336">
        <f>_xlfn.XLOOKUP(A140,'2024-NAT-01'!B:B,'2024-NAT-01'!H:H,0,0)</f>
        <v>0</v>
      </c>
      <c r="AB140" s="335">
        <f>_xlfn.XLOOKUP(A140,'2024-NAT-02'!B:B,'2024-NAT-02'!F:F,0,0)+_xlfn.XLOOKUP(A140,'2024-NAT-02'!B:B,'2024-NAT-02'!G:G,0,0)</f>
        <v>0</v>
      </c>
      <c r="AC140" s="337">
        <f>_xlfn.XLOOKUP(A140,'2024-NAT-02'!B:B,'2024-NAT-02'!H:H,0,0)</f>
        <v>0</v>
      </c>
      <c r="AD140" s="338">
        <f t="shared" si="10"/>
        <v>0</v>
      </c>
      <c r="AE140" s="339">
        <f t="shared" si="11"/>
        <v>0</v>
      </c>
    </row>
    <row r="141" spans="1:31" ht="15.6" hidden="1" x14ac:dyDescent="0.25">
      <c r="A141" s="340" t="s">
        <v>592</v>
      </c>
      <c r="B141" s="341" t="s">
        <v>2154</v>
      </c>
      <c r="C141" s="341" t="s">
        <v>2030</v>
      </c>
      <c r="D141" s="341" t="s">
        <v>1185</v>
      </c>
      <c r="E141" s="342" t="s">
        <v>1258</v>
      </c>
      <c r="F141" s="312">
        <v>0</v>
      </c>
      <c r="G141" s="313">
        <v>0</v>
      </c>
      <c r="H141" s="313">
        <v>0</v>
      </c>
      <c r="I141" s="314">
        <v>0</v>
      </c>
      <c r="J141" s="315">
        <v>0</v>
      </c>
      <c r="K141" s="316"/>
      <c r="L141" s="331"/>
      <c r="M141" s="316"/>
      <c r="N141" s="317"/>
      <c r="O141" s="317"/>
      <c r="P141" s="318"/>
      <c r="Q141" s="319"/>
      <c r="R141" s="306"/>
      <c r="S141" s="306"/>
      <c r="T141" s="320"/>
      <c r="U141" s="321"/>
      <c r="V141" s="322"/>
      <c r="W141" s="323"/>
      <c r="X141" s="324"/>
      <c r="Y141" s="326"/>
      <c r="Z141" s="335">
        <f>_xlfn.XLOOKUP(A141,'2024-NAT-01'!B:B,'2024-NAT-01'!F:F,0,0)+_xlfn.XLOOKUP('Nominations (2)'!A141,'2024-NAT-01'!B:B,'2024-NAT-01'!G:G,0,0)</f>
        <v>0</v>
      </c>
      <c r="AA141" s="336">
        <f>_xlfn.XLOOKUP(A141,'2024-NAT-01'!B:B,'2024-NAT-01'!H:H,0,0)</f>
        <v>0</v>
      </c>
      <c r="AB141" s="335">
        <f>_xlfn.XLOOKUP(A141,'2024-NAT-02'!B:B,'2024-NAT-02'!F:F,0,0)+_xlfn.XLOOKUP(A141,'2024-NAT-02'!B:B,'2024-NAT-02'!G:G,0,0)</f>
        <v>0</v>
      </c>
      <c r="AC141" s="337">
        <f>_xlfn.XLOOKUP(A141,'2024-NAT-02'!B:B,'2024-NAT-02'!H:H,0,0)</f>
        <v>0</v>
      </c>
      <c r="AD141" s="338">
        <f t="shared" si="10"/>
        <v>0</v>
      </c>
      <c r="AE141" s="339">
        <f t="shared" si="11"/>
        <v>0</v>
      </c>
    </row>
    <row r="142" spans="1:31" ht="15.6" hidden="1" x14ac:dyDescent="0.25">
      <c r="A142" s="340" t="s">
        <v>593</v>
      </c>
      <c r="B142" s="341" t="s">
        <v>1334</v>
      </c>
      <c r="C142" s="341" t="s">
        <v>367</v>
      </c>
      <c r="D142" s="341" t="s">
        <v>120</v>
      </c>
      <c r="E142" s="342" t="s">
        <v>1261</v>
      </c>
      <c r="F142" s="312">
        <v>2</v>
      </c>
      <c r="G142" s="313">
        <v>0</v>
      </c>
      <c r="H142" s="313">
        <v>2</v>
      </c>
      <c r="I142" s="314">
        <v>3.3</v>
      </c>
      <c r="J142" s="315">
        <v>1.65</v>
      </c>
      <c r="K142" s="316"/>
      <c r="L142" s="331"/>
      <c r="M142" s="316"/>
      <c r="N142" s="317"/>
      <c r="O142" s="317"/>
      <c r="P142" s="318"/>
      <c r="Q142" s="319"/>
      <c r="R142" s="306"/>
      <c r="S142" s="306"/>
      <c r="T142" s="320"/>
      <c r="U142" s="321"/>
      <c r="V142" s="322"/>
      <c r="W142" s="323"/>
      <c r="X142" s="324"/>
      <c r="Y142" s="326"/>
      <c r="Z142" s="335">
        <f>_xlfn.XLOOKUP(A142,'2024-NAT-01'!B:B,'2024-NAT-01'!F:F,0,0)+_xlfn.XLOOKUP('Nominations (2)'!A142,'2024-NAT-01'!B:B,'2024-NAT-01'!G:G,0,0)</f>
        <v>0</v>
      </c>
      <c r="AA142" s="336">
        <f>_xlfn.XLOOKUP(A142,'2024-NAT-01'!B:B,'2024-NAT-01'!H:H,0,0)</f>
        <v>0</v>
      </c>
      <c r="AB142" s="335">
        <f>_xlfn.XLOOKUP(A142,'2024-NAT-02'!B:B,'2024-NAT-02'!F:F,0,0)+_xlfn.XLOOKUP(A142,'2024-NAT-02'!B:B,'2024-NAT-02'!G:G,0,0)</f>
        <v>0</v>
      </c>
      <c r="AC142" s="337">
        <f>_xlfn.XLOOKUP(A142,'2024-NAT-02'!B:B,'2024-NAT-02'!H:H,0,0)</f>
        <v>0</v>
      </c>
      <c r="AD142" s="338">
        <f t="shared" si="10"/>
        <v>2</v>
      </c>
      <c r="AE142" s="339">
        <f t="shared" si="11"/>
        <v>1.65</v>
      </c>
    </row>
    <row r="143" spans="1:31" ht="15.6" hidden="1" x14ac:dyDescent="0.25">
      <c r="A143" s="340" t="s">
        <v>594</v>
      </c>
      <c r="B143" s="341" t="s">
        <v>2159</v>
      </c>
      <c r="C143" s="341" t="s">
        <v>222</v>
      </c>
      <c r="D143" s="341" t="s">
        <v>327</v>
      </c>
      <c r="E143" s="342" t="s">
        <v>1261</v>
      </c>
      <c r="F143" s="312">
        <v>0</v>
      </c>
      <c r="G143" s="313">
        <v>0</v>
      </c>
      <c r="H143" s="313">
        <v>0</v>
      </c>
      <c r="I143" s="314">
        <v>0</v>
      </c>
      <c r="J143" s="346">
        <v>0</v>
      </c>
      <c r="K143" s="316"/>
      <c r="L143" s="331"/>
      <c r="M143" s="316"/>
      <c r="N143" s="317"/>
      <c r="O143" s="317"/>
      <c r="P143" s="318"/>
      <c r="Q143" s="319"/>
      <c r="R143" s="306"/>
      <c r="S143" s="306"/>
      <c r="T143" s="320"/>
      <c r="U143" s="321"/>
      <c r="V143" s="322"/>
      <c r="W143" s="323"/>
      <c r="X143" s="324"/>
      <c r="Y143" s="326"/>
      <c r="Z143" s="335">
        <f>_xlfn.XLOOKUP(A143,'2024-NAT-01'!B:B,'2024-NAT-01'!F:F,0,0)+_xlfn.XLOOKUP('Nominations (2)'!A143,'2024-NAT-01'!B:B,'2024-NAT-01'!G:G,0,0)</f>
        <v>0</v>
      </c>
      <c r="AA143" s="336">
        <f>_xlfn.XLOOKUP(A143,'2024-NAT-01'!B:B,'2024-NAT-01'!H:H,0,0)</f>
        <v>0</v>
      </c>
      <c r="AB143" s="335">
        <f>_xlfn.XLOOKUP(A143,'2024-NAT-02'!B:B,'2024-NAT-02'!F:F,0,0)+_xlfn.XLOOKUP(A143,'2024-NAT-02'!B:B,'2024-NAT-02'!G:G,0,0)</f>
        <v>0</v>
      </c>
      <c r="AC143" s="337">
        <f>_xlfn.XLOOKUP(A143,'2024-NAT-02'!B:B,'2024-NAT-02'!H:H,0,0)</f>
        <v>0</v>
      </c>
      <c r="AD143" s="335">
        <f t="shared" si="10"/>
        <v>0</v>
      </c>
      <c r="AE143" s="336">
        <f t="shared" si="11"/>
        <v>0</v>
      </c>
    </row>
    <row r="144" spans="1:31" ht="15.6" x14ac:dyDescent="0.25">
      <c r="A144" s="343" t="s">
        <v>662</v>
      </c>
      <c r="B144" s="344" t="s">
        <v>42</v>
      </c>
      <c r="C144" s="344" t="s">
        <v>214</v>
      </c>
      <c r="D144" s="344" t="s">
        <v>81</v>
      </c>
      <c r="E144" s="345" t="s">
        <v>2079</v>
      </c>
      <c r="F144" s="391">
        <v>0</v>
      </c>
      <c r="G144" s="392">
        <v>23</v>
      </c>
      <c r="H144" s="392">
        <v>23</v>
      </c>
      <c r="I144" s="393">
        <v>278.8</v>
      </c>
      <c r="J144" s="394">
        <v>75.349999999999994</v>
      </c>
      <c r="K144" s="316"/>
      <c r="L144" s="331"/>
      <c r="M144" s="316"/>
      <c r="N144" s="317"/>
      <c r="O144" s="317"/>
      <c r="P144" s="318"/>
      <c r="Q144" s="319"/>
      <c r="R144" s="306"/>
      <c r="S144" s="306"/>
      <c r="T144" s="320"/>
      <c r="U144" s="321"/>
      <c r="V144" s="322"/>
      <c r="W144" s="323"/>
      <c r="X144" s="324"/>
      <c r="Y144" s="326"/>
      <c r="Z144" s="387">
        <f>_xlfn.XLOOKUP(A144,'2024-NAT-01'!B:B,'2024-NAT-01'!F:F,0,0)+_xlfn.XLOOKUP(A144,'2024-NAT-01'!B:B,'2024-NAT-01'!G:G,0,0)</f>
        <v>0</v>
      </c>
      <c r="AA144" s="395">
        <f>_xlfn.XLOOKUP(A144,'2024-NAT-01'!B:B,'2024-NAT-01'!H:H,0,0)</f>
        <v>0</v>
      </c>
      <c r="AB144" s="387">
        <f>_xlfn.XLOOKUP(A144,'2024-NAT-02'!B:B,'2024-NAT-02'!F:F,0,0)+_xlfn.XLOOKUP(A144,'2024-NAT-02'!B:B,'2024-NAT-02'!G:G,0,0)</f>
        <v>0</v>
      </c>
      <c r="AC144" s="396">
        <f>_xlfn.XLOOKUP(A144,'2024-NAT-02'!B:B,'2024-NAT-02'!H:H,0,0)</f>
        <v>0</v>
      </c>
      <c r="AD144" s="387">
        <f t="shared" si="10"/>
        <v>23</v>
      </c>
      <c r="AE144" s="395">
        <f t="shared" si="11"/>
        <v>75.349999999999994</v>
      </c>
    </row>
    <row r="145" spans="1:31" ht="15.6" hidden="1" x14ac:dyDescent="0.25">
      <c r="A145" s="340" t="s">
        <v>596</v>
      </c>
      <c r="B145" s="341" t="s">
        <v>2154</v>
      </c>
      <c r="C145" s="341" t="s">
        <v>167</v>
      </c>
      <c r="D145" s="341" t="s">
        <v>181</v>
      </c>
      <c r="E145" s="342" t="s">
        <v>2078</v>
      </c>
      <c r="F145" s="312">
        <v>0</v>
      </c>
      <c r="G145" s="313">
        <v>1</v>
      </c>
      <c r="H145" s="313">
        <v>1</v>
      </c>
      <c r="I145" s="314">
        <v>17.8</v>
      </c>
      <c r="J145" s="315">
        <v>3.5600000000000005</v>
      </c>
      <c r="K145" s="316"/>
      <c r="L145" s="331"/>
      <c r="M145" s="316"/>
      <c r="N145" s="317"/>
      <c r="O145" s="317"/>
      <c r="P145" s="318"/>
      <c r="Q145" s="319"/>
      <c r="R145" s="306"/>
      <c r="S145" s="306"/>
      <c r="T145" s="320"/>
      <c r="U145" s="321"/>
      <c r="V145" s="322"/>
      <c r="W145" s="323"/>
      <c r="X145" s="324"/>
      <c r="Y145" s="326"/>
      <c r="Z145" s="335">
        <f>_xlfn.XLOOKUP(A145,'2024-NAT-01'!B:B,'2024-NAT-01'!F:F,0,0)+_xlfn.XLOOKUP('Nominations (2)'!A145,'2024-NAT-01'!B:B,'2024-NAT-01'!G:G,0,0)</f>
        <v>0</v>
      </c>
      <c r="AA145" s="336">
        <f>_xlfn.XLOOKUP(A145,'2024-NAT-01'!B:B,'2024-NAT-01'!H:H,0,0)</f>
        <v>0</v>
      </c>
      <c r="AB145" s="335">
        <f>_xlfn.XLOOKUP(A145,'2024-NAT-02'!B:B,'2024-NAT-02'!F:F,0,0)+_xlfn.XLOOKUP(A145,'2024-NAT-02'!B:B,'2024-NAT-02'!G:G,0,0)</f>
        <v>0</v>
      </c>
      <c r="AC145" s="337">
        <f>_xlfn.XLOOKUP(A145,'2024-NAT-02'!B:B,'2024-NAT-02'!H:H,0,0)</f>
        <v>0</v>
      </c>
      <c r="AD145" s="338">
        <f t="shared" si="10"/>
        <v>1</v>
      </c>
      <c r="AE145" s="339">
        <f t="shared" si="11"/>
        <v>3.5600000000000005</v>
      </c>
    </row>
    <row r="146" spans="1:31" ht="15.6" hidden="1" x14ac:dyDescent="0.25">
      <c r="A146" s="340" t="s">
        <v>597</v>
      </c>
      <c r="B146" s="341" t="s">
        <v>2153</v>
      </c>
      <c r="C146" s="341" t="s">
        <v>175</v>
      </c>
      <c r="D146" s="341" t="s">
        <v>148</v>
      </c>
      <c r="E146" s="342" t="s">
        <v>1261</v>
      </c>
      <c r="F146" s="312">
        <v>0</v>
      </c>
      <c r="G146" s="313">
        <v>2</v>
      </c>
      <c r="H146" s="313">
        <v>2</v>
      </c>
      <c r="I146" s="314">
        <v>23.5</v>
      </c>
      <c r="J146" s="315">
        <v>5.46</v>
      </c>
      <c r="K146" s="316"/>
      <c r="L146" s="331"/>
      <c r="M146" s="316"/>
      <c r="N146" s="317"/>
      <c r="O146" s="317"/>
      <c r="P146" s="318"/>
      <c r="Q146" s="319"/>
      <c r="R146" s="306"/>
      <c r="S146" s="306"/>
      <c r="T146" s="320"/>
      <c r="U146" s="321"/>
      <c r="V146" s="322"/>
      <c r="W146" s="323"/>
      <c r="X146" s="324"/>
      <c r="Y146" s="326"/>
      <c r="Z146" s="335">
        <f>_xlfn.XLOOKUP(A146,'2024-NAT-01'!B:B,'2024-NAT-01'!F:F,0,0)+_xlfn.XLOOKUP('Nominations (2)'!A146,'2024-NAT-01'!B:B,'2024-NAT-01'!G:G,0,0)</f>
        <v>0</v>
      </c>
      <c r="AA146" s="336">
        <f>_xlfn.XLOOKUP(A146,'2024-NAT-01'!B:B,'2024-NAT-01'!H:H,0,0)</f>
        <v>0</v>
      </c>
      <c r="AB146" s="335">
        <f>_xlfn.XLOOKUP(A146,'2024-NAT-02'!B:B,'2024-NAT-02'!F:F,0,0)+_xlfn.XLOOKUP(A146,'2024-NAT-02'!B:B,'2024-NAT-02'!G:G,0,0)</f>
        <v>0</v>
      </c>
      <c r="AC146" s="337">
        <f>_xlfn.XLOOKUP(A146,'2024-NAT-02'!B:B,'2024-NAT-02'!H:H,0,0)</f>
        <v>0</v>
      </c>
      <c r="AD146" s="338">
        <f t="shared" si="10"/>
        <v>2</v>
      </c>
      <c r="AE146" s="339">
        <f t="shared" si="11"/>
        <v>5.46</v>
      </c>
    </row>
    <row r="147" spans="1:31" ht="15.6" hidden="1" x14ac:dyDescent="0.25">
      <c r="A147" s="340" t="s">
        <v>598</v>
      </c>
      <c r="B147" s="341" t="s">
        <v>2151</v>
      </c>
      <c r="C147" s="341" t="s">
        <v>382</v>
      </c>
      <c r="D147" s="341" t="s">
        <v>79</v>
      </c>
      <c r="E147" s="342" t="s">
        <v>2080</v>
      </c>
      <c r="F147" s="312">
        <v>2</v>
      </c>
      <c r="G147" s="313">
        <v>4</v>
      </c>
      <c r="H147" s="313">
        <v>6</v>
      </c>
      <c r="I147" s="314">
        <v>12.6</v>
      </c>
      <c r="J147" s="315">
        <v>3.78</v>
      </c>
      <c r="K147" s="316"/>
      <c r="L147" s="331"/>
      <c r="M147" s="316"/>
      <c r="N147" s="317"/>
      <c r="O147" s="317"/>
      <c r="P147" s="318"/>
      <c r="Q147" s="319"/>
      <c r="R147" s="306"/>
      <c r="S147" s="306"/>
      <c r="T147" s="320"/>
      <c r="U147" s="321"/>
      <c r="V147" s="322"/>
      <c r="W147" s="323"/>
      <c r="X147" s="324"/>
      <c r="Y147" s="326"/>
      <c r="Z147" s="335">
        <f>_xlfn.XLOOKUP(A147,'2024-NAT-01'!B:B,'2024-NAT-01'!F:F,0,0)+_xlfn.XLOOKUP('Nominations (2)'!A147,'2024-NAT-01'!B:B,'2024-NAT-01'!G:G,0,0)</f>
        <v>0</v>
      </c>
      <c r="AA147" s="336">
        <f>_xlfn.XLOOKUP(A147,'2024-NAT-01'!B:B,'2024-NAT-01'!H:H,0,0)</f>
        <v>0</v>
      </c>
      <c r="AB147" s="335">
        <f>_xlfn.XLOOKUP(A147,'2024-NAT-02'!B:B,'2024-NAT-02'!F:F,0,0)+_xlfn.XLOOKUP(A147,'2024-NAT-02'!B:B,'2024-NAT-02'!G:G,0,0)</f>
        <v>0</v>
      </c>
      <c r="AC147" s="337">
        <f>_xlfn.XLOOKUP(A147,'2024-NAT-02'!B:B,'2024-NAT-02'!H:H,0,0)</f>
        <v>0</v>
      </c>
      <c r="AD147" s="338">
        <f t="shared" si="10"/>
        <v>6</v>
      </c>
      <c r="AE147" s="339">
        <f t="shared" si="11"/>
        <v>3.78</v>
      </c>
    </row>
    <row r="148" spans="1:31" ht="15.6" hidden="1" x14ac:dyDescent="0.25">
      <c r="A148" s="340" t="s">
        <v>599</v>
      </c>
      <c r="B148" s="341" t="s">
        <v>1240</v>
      </c>
      <c r="C148" s="341" t="s">
        <v>80</v>
      </c>
      <c r="D148" s="341" t="s">
        <v>81</v>
      </c>
      <c r="E148" s="342" t="s">
        <v>1261</v>
      </c>
      <c r="F148" s="312">
        <v>1</v>
      </c>
      <c r="G148" s="313">
        <v>14</v>
      </c>
      <c r="H148" s="313">
        <v>15</v>
      </c>
      <c r="I148" s="314">
        <v>146.50000000000003</v>
      </c>
      <c r="J148" s="315">
        <v>32.300000000000004</v>
      </c>
      <c r="K148" s="316"/>
      <c r="L148" s="331"/>
      <c r="M148" s="316"/>
      <c r="N148" s="317"/>
      <c r="O148" s="317"/>
      <c r="P148" s="318"/>
      <c r="Q148" s="319"/>
      <c r="R148" s="306"/>
      <c r="S148" s="306"/>
      <c r="T148" s="320"/>
      <c r="U148" s="321"/>
      <c r="V148" s="322"/>
      <c r="W148" s="323"/>
      <c r="X148" s="324"/>
      <c r="Y148" s="326"/>
      <c r="Z148" s="335">
        <f>_xlfn.XLOOKUP(A148,'2024-NAT-01'!B:B,'2024-NAT-01'!F:F,0,0)+_xlfn.XLOOKUP('Nominations (2)'!A148,'2024-NAT-01'!B:B,'2024-NAT-01'!G:G,0,0)</f>
        <v>0</v>
      </c>
      <c r="AA148" s="336">
        <f>_xlfn.XLOOKUP(A148,'2024-NAT-01'!B:B,'2024-NAT-01'!H:H,0,0)</f>
        <v>0</v>
      </c>
      <c r="AB148" s="335">
        <f>_xlfn.XLOOKUP(A148,'2024-NAT-02'!B:B,'2024-NAT-02'!F:F,0,0)+_xlfn.XLOOKUP(A148,'2024-NAT-02'!B:B,'2024-NAT-02'!G:G,0,0)</f>
        <v>0</v>
      </c>
      <c r="AC148" s="337">
        <f>_xlfn.XLOOKUP(A148,'2024-NAT-02'!B:B,'2024-NAT-02'!H:H,0,0)</f>
        <v>0</v>
      </c>
      <c r="AD148" s="338">
        <f t="shared" si="10"/>
        <v>15</v>
      </c>
      <c r="AE148" s="339">
        <f t="shared" si="11"/>
        <v>32.300000000000004</v>
      </c>
    </row>
    <row r="149" spans="1:31" ht="15.6" x14ac:dyDescent="0.25">
      <c r="A149" s="343" t="s">
        <v>1477</v>
      </c>
      <c r="B149" s="344" t="s">
        <v>50</v>
      </c>
      <c r="C149" s="344" t="s">
        <v>1481</v>
      </c>
      <c r="D149" s="344" t="s">
        <v>1405</v>
      </c>
      <c r="E149" s="345" t="s">
        <v>1260</v>
      </c>
      <c r="F149" s="391">
        <v>0</v>
      </c>
      <c r="G149" s="392">
        <v>0</v>
      </c>
      <c r="H149" s="392">
        <v>0</v>
      </c>
      <c r="I149" s="393">
        <v>0</v>
      </c>
      <c r="J149" s="394">
        <v>0</v>
      </c>
      <c r="K149" s="316"/>
      <c r="L149" s="331"/>
      <c r="M149" s="316"/>
      <c r="N149" s="317"/>
      <c r="O149" s="317"/>
      <c r="P149" s="318"/>
      <c r="Q149" s="319"/>
      <c r="R149" s="306"/>
      <c r="S149" s="306"/>
      <c r="T149" s="320"/>
      <c r="U149" s="321"/>
      <c r="V149" s="322"/>
      <c r="W149" s="323"/>
      <c r="X149" s="324"/>
      <c r="Y149" s="326"/>
      <c r="Z149" s="387">
        <f>_xlfn.XLOOKUP(A149,'2024-NAT-01'!B:B,'2024-NAT-01'!F:F,0,0)+_xlfn.XLOOKUP(A149,'2024-NAT-01'!B:B,'2024-NAT-01'!G:G,0,0)</f>
        <v>7</v>
      </c>
      <c r="AA149" s="395">
        <f>_xlfn.XLOOKUP(A149,'2024-NAT-01'!B:B,'2024-NAT-01'!H:H,0,0)</f>
        <v>77.900000000000006</v>
      </c>
      <c r="AB149" s="387">
        <f>_xlfn.XLOOKUP(A149,'2024-NAT-02'!B:B,'2024-NAT-02'!F:F,0,0)+_xlfn.XLOOKUP(A149,'2024-NAT-02'!B:B,'2024-NAT-02'!G:G,0,0)</f>
        <v>2</v>
      </c>
      <c r="AC149" s="396">
        <f>_xlfn.XLOOKUP(A149,'2024-NAT-02'!B:B,'2024-NAT-02'!H:H,0,0)</f>
        <v>12</v>
      </c>
      <c r="AD149" s="387">
        <f t="shared" si="10"/>
        <v>9</v>
      </c>
      <c r="AE149" s="395">
        <f t="shared" si="11"/>
        <v>89.9</v>
      </c>
    </row>
    <row r="150" spans="1:31" ht="15.6" x14ac:dyDescent="0.25">
      <c r="A150" s="343" t="s">
        <v>1740</v>
      </c>
      <c r="B150" s="344" t="s">
        <v>43</v>
      </c>
      <c r="C150" s="344" t="s">
        <v>175</v>
      </c>
      <c r="D150" s="344" t="s">
        <v>1367</v>
      </c>
      <c r="E150" s="345" t="s">
        <v>2079</v>
      </c>
      <c r="F150" s="391">
        <v>2</v>
      </c>
      <c r="G150" s="392">
        <v>17</v>
      </c>
      <c r="H150" s="392">
        <v>19</v>
      </c>
      <c r="I150" s="393">
        <v>125.9</v>
      </c>
      <c r="J150" s="394">
        <v>36.79</v>
      </c>
      <c r="K150" s="316"/>
      <c r="L150" s="331"/>
      <c r="M150" s="316"/>
      <c r="N150" s="317"/>
      <c r="O150" s="317"/>
      <c r="P150" s="318"/>
      <c r="Q150" s="319"/>
      <c r="R150" s="306"/>
      <c r="S150" s="306"/>
      <c r="T150" s="320"/>
      <c r="U150" s="321"/>
      <c r="V150" s="322"/>
      <c r="W150" s="323"/>
      <c r="X150" s="324"/>
      <c r="Y150" s="326"/>
      <c r="Z150" s="387">
        <f>_xlfn.XLOOKUP(A150,'2024-NAT-01'!B:B,'2024-NAT-01'!F:F,0,0)+_xlfn.XLOOKUP(A150,'2024-NAT-01'!B:B,'2024-NAT-01'!G:G,0,0)</f>
        <v>14</v>
      </c>
      <c r="AA150" s="395">
        <f>_xlfn.XLOOKUP(A150,'2024-NAT-01'!B:B,'2024-NAT-01'!H:H,0,0)</f>
        <v>36.600000000000009</v>
      </c>
      <c r="AB150" s="387">
        <f>_xlfn.XLOOKUP(A150,'2024-NAT-02'!B:B,'2024-NAT-02'!F:F,0,0)+_xlfn.XLOOKUP(A150,'2024-NAT-02'!B:B,'2024-NAT-02'!G:G,0,0)</f>
        <v>4</v>
      </c>
      <c r="AC150" s="396">
        <f>_xlfn.XLOOKUP(A150,'2024-NAT-02'!B:B,'2024-NAT-02'!H:H,0,0)</f>
        <v>15.1</v>
      </c>
      <c r="AD150" s="387">
        <f t="shared" si="10"/>
        <v>37</v>
      </c>
      <c r="AE150" s="395">
        <f t="shared" si="11"/>
        <v>88.490000000000009</v>
      </c>
    </row>
    <row r="151" spans="1:31" ht="15.6" hidden="1" x14ac:dyDescent="0.25">
      <c r="A151" s="340" t="s">
        <v>602</v>
      </c>
      <c r="B151" s="341" t="s">
        <v>2161</v>
      </c>
      <c r="C151" s="341" t="s">
        <v>345</v>
      </c>
      <c r="D151" s="341" t="s">
        <v>378</v>
      </c>
      <c r="E151" s="342" t="s">
        <v>2079</v>
      </c>
      <c r="F151" s="312">
        <v>3</v>
      </c>
      <c r="G151" s="313">
        <v>13</v>
      </c>
      <c r="H151" s="313">
        <v>16</v>
      </c>
      <c r="I151" s="314">
        <v>121.6</v>
      </c>
      <c r="J151" s="315">
        <v>38.949999999999996</v>
      </c>
      <c r="K151" s="316"/>
      <c r="L151" s="331"/>
      <c r="M151" s="316"/>
      <c r="N151" s="317"/>
      <c r="O151" s="317"/>
      <c r="P151" s="318"/>
      <c r="Q151" s="319"/>
      <c r="R151" s="306"/>
      <c r="S151" s="306"/>
      <c r="T151" s="320"/>
      <c r="U151" s="321"/>
      <c r="V151" s="322"/>
      <c r="W151" s="323"/>
      <c r="X151" s="324"/>
      <c r="Y151" s="326"/>
      <c r="Z151" s="335">
        <f>_xlfn.XLOOKUP(A151,'2024-NAT-01'!B:B,'2024-NAT-01'!F:F,0,0)+_xlfn.XLOOKUP('Nominations (2)'!A151,'2024-NAT-01'!B:B,'2024-NAT-01'!G:G,0,0)</f>
        <v>0</v>
      </c>
      <c r="AA151" s="336">
        <f>_xlfn.XLOOKUP(A151,'2024-NAT-01'!B:B,'2024-NAT-01'!H:H,0,0)</f>
        <v>0</v>
      </c>
      <c r="AB151" s="335">
        <f>_xlfn.XLOOKUP(A151,'2024-NAT-02'!B:B,'2024-NAT-02'!F:F,0,0)+_xlfn.XLOOKUP(A151,'2024-NAT-02'!B:B,'2024-NAT-02'!G:G,0,0)</f>
        <v>0</v>
      </c>
      <c r="AC151" s="337">
        <f>_xlfn.XLOOKUP(A151,'2024-NAT-02'!B:B,'2024-NAT-02'!H:H,0,0)</f>
        <v>0</v>
      </c>
      <c r="AD151" s="338">
        <f t="shared" si="10"/>
        <v>16</v>
      </c>
      <c r="AE151" s="339">
        <f t="shared" si="11"/>
        <v>38.949999999999996</v>
      </c>
    </row>
    <row r="152" spans="1:31" ht="15.6" hidden="1" x14ac:dyDescent="0.25">
      <c r="A152" s="340" t="s">
        <v>603</v>
      </c>
      <c r="B152" s="341" t="s">
        <v>2154</v>
      </c>
      <c r="C152" s="341" t="s">
        <v>182</v>
      </c>
      <c r="D152" s="341" t="s">
        <v>183</v>
      </c>
      <c r="E152" s="342" t="s">
        <v>1261</v>
      </c>
      <c r="F152" s="312">
        <v>0</v>
      </c>
      <c r="G152" s="313">
        <v>0</v>
      </c>
      <c r="H152" s="313">
        <v>0</v>
      </c>
      <c r="I152" s="314">
        <v>0</v>
      </c>
      <c r="J152" s="315">
        <v>0</v>
      </c>
      <c r="K152" s="316"/>
      <c r="L152" s="331"/>
      <c r="M152" s="316"/>
      <c r="N152" s="317"/>
      <c r="O152" s="317"/>
      <c r="P152" s="318"/>
      <c r="Q152" s="319"/>
      <c r="R152" s="306"/>
      <c r="S152" s="306"/>
      <c r="T152" s="320"/>
      <c r="U152" s="321"/>
      <c r="V152" s="322"/>
      <c r="W152" s="323"/>
      <c r="X152" s="324"/>
      <c r="Y152" s="326"/>
      <c r="Z152" s="335">
        <f>_xlfn.XLOOKUP(A152,'2024-NAT-01'!B:B,'2024-NAT-01'!F:F,0,0)+_xlfn.XLOOKUP('Nominations (2)'!A152,'2024-NAT-01'!B:B,'2024-NAT-01'!G:G,0,0)</f>
        <v>0</v>
      </c>
      <c r="AA152" s="336">
        <f>_xlfn.XLOOKUP(A152,'2024-NAT-01'!B:B,'2024-NAT-01'!H:H,0,0)</f>
        <v>0</v>
      </c>
      <c r="AB152" s="335">
        <f>_xlfn.XLOOKUP(A152,'2024-NAT-02'!B:B,'2024-NAT-02'!F:F,0,0)+_xlfn.XLOOKUP(A152,'2024-NAT-02'!B:B,'2024-NAT-02'!G:G,0,0)</f>
        <v>0</v>
      </c>
      <c r="AC152" s="337">
        <f>_xlfn.XLOOKUP(A152,'2024-NAT-02'!B:B,'2024-NAT-02'!H:H,0,0)</f>
        <v>0</v>
      </c>
      <c r="AD152" s="338">
        <f t="shared" si="10"/>
        <v>0</v>
      </c>
      <c r="AE152" s="339">
        <f t="shared" si="11"/>
        <v>0</v>
      </c>
    </row>
    <row r="153" spans="1:31" ht="15.6" x14ac:dyDescent="0.25">
      <c r="A153" s="343" t="s">
        <v>589</v>
      </c>
      <c r="B153" s="344" t="s">
        <v>50</v>
      </c>
      <c r="C153" s="344" t="s">
        <v>2031</v>
      </c>
      <c r="D153" s="344" t="s">
        <v>353</v>
      </c>
      <c r="E153" s="345" t="s">
        <v>2081</v>
      </c>
      <c r="F153" s="391">
        <v>0</v>
      </c>
      <c r="G153" s="392">
        <v>1</v>
      </c>
      <c r="H153" s="392">
        <v>1</v>
      </c>
      <c r="I153" s="393">
        <v>25.7</v>
      </c>
      <c r="J153" s="394">
        <v>12.85</v>
      </c>
      <c r="K153" s="316"/>
      <c r="L153" s="331"/>
      <c r="M153" s="316"/>
      <c r="N153" s="317"/>
      <c r="O153" s="317"/>
      <c r="P153" s="318"/>
      <c r="Q153" s="319"/>
      <c r="R153" s="306"/>
      <c r="S153" s="306"/>
      <c r="T153" s="320"/>
      <c r="U153" s="321"/>
      <c r="V153" s="322"/>
      <c r="W153" s="323"/>
      <c r="X153" s="324"/>
      <c r="Y153" s="326"/>
      <c r="Z153" s="387">
        <f>_xlfn.XLOOKUP(A153,'2024-NAT-01'!B:B,'2024-NAT-01'!F:F,0,0)+_xlfn.XLOOKUP(A153,'2024-NAT-01'!B:B,'2024-NAT-01'!G:G,0,0)</f>
        <v>7</v>
      </c>
      <c r="AA153" s="395">
        <f>_xlfn.XLOOKUP(A153,'2024-NAT-01'!B:B,'2024-NAT-01'!H:H,0,0)</f>
        <v>58.2</v>
      </c>
      <c r="AB153" s="387">
        <f>_xlfn.XLOOKUP(A153,'2024-NAT-02'!B:B,'2024-NAT-02'!F:F,0,0)+_xlfn.XLOOKUP(A153,'2024-NAT-02'!B:B,'2024-NAT-02'!G:G,0,0)</f>
        <v>3</v>
      </c>
      <c r="AC153" s="396">
        <f>_xlfn.XLOOKUP(A153,'2024-NAT-02'!B:B,'2024-NAT-02'!H:H,0,0)</f>
        <v>28.1</v>
      </c>
      <c r="AD153" s="387">
        <f t="shared" si="10"/>
        <v>11</v>
      </c>
      <c r="AE153" s="395">
        <f t="shared" si="11"/>
        <v>99.15</v>
      </c>
    </row>
    <row r="154" spans="1:31" ht="15.6" hidden="1" x14ac:dyDescent="0.25">
      <c r="A154" s="340" t="s">
        <v>605</v>
      </c>
      <c r="B154" s="341" t="s">
        <v>2159</v>
      </c>
      <c r="C154" s="341" t="s">
        <v>332</v>
      </c>
      <c r="D154" s="341" t="s">
        <v>319</v>
      </c>
      <c r="E154" s="342" t="s">
        <v>2079</v>
      </c>
      <c r="F154" s="312">
        <v>0</v>
      </c>
      <c r="G154" s="313">
        <v>0</v>
      </c>
      <c r="H154" s="313">
        <v>0</v>
      </c>
      <c r="I154" s="314">
        <v>0</v>
      </c>
      <c r="J154" s="315">
        <v>0</v>
      </c>
      <c r="K154" s="316"/>
      <c r="L154" s="331"/>
      <c r="M154" s="316"/>
      <c r="N154" s="317"/>
      <c r="O154" s="317"/>
      <c r="P154" s="318"/>
      <c r="Q154" s="319"/>
      <c r="R154" s="306"/>
      <c r="S154" s="306"/>
      <c r="T154" s="320"/>
      <c r="U154" s="321"/>
      <c r="V154" s="322"/>
      <c r="W154" s="323"/>
      <c r="X154" s="324"/>
      <c r="Y154" s="326"/>
      <c r="Z154" s="335">
        <f>_xlfn.XLOOKUP(A154,'2024-NAT-01'!B:B,'2024-NAT-01'!F:F,0,0)+_xlfn.XLOOKUP('Nominations (2)'!A154,'2024-NAT-01'!B:B,'2024-NAT-01'!G:G,0,0)</f>
        <v>0</v>
      </c>
      <c r="AA154" s="336">
        <f>_xlfn.XLOOKUP(A154,'2024-NAT-01'!B:B,'2024-NAT-01'!H:H,0,0)</f>
        <v>0</v>
      </c>
      <c r="AB154" s="335">
        <f>_xlfn.XLOOKUP(A154,'2024-NAT-02'!B:B,'2024-NAT-02'!F:F,0,0)+_xlfn.XLOOKUP(A154,'2024-NAT-02'!B:B,'2024-NAT-02'!G:G,0,0)</f>
        <v>0</v>
      </c>
      <c r="AC154" s="337">
        <f>_xlfn.XLOOKUP(A154,'2024-NAT-02'!B:B,'2024-NAT-02'!H:H,0,0)</f>
        <v>0</v>
      </c>
      <c r="AD154" s="338">
        <f t="shared" si="10"/>
        <v>0</v>
      </c>
      <c r="AE154" s="339">
        <f t="shared" si="11"/>
        <v>0</v>
      </c>
    </row>
    <row r="155" spans="1:31" ht="15.6" hidden="1" x14ac:dyDescent="0.25">
      <c r="A155" s="340" t="s">
        <v>606</v>
      </c>
      <c r="B155" s="341" t="s">
        <v>2159</v>
      </c>
      <c r="C155" s="341" t="s">
        <v>324</v>
      </c>
      <c r="D155" s="341" t="s">
        <v>321</v>
      </c>
      <c r="E155" s="342" t="s">
        <v>2078</v>
      </c>
      <c r="F155" s="312">
        <v>2</v>
      </c>
      <c r="G155" s="313">
        <v>1</v>
      </c>
      <c r="H155" s="313">
        <v>3</v>
      </c>
      <c r="I155" s="314">
        <v>7.9</v>
      </c>
      <c r="J155" s="315">
        <v>2.0900000000000003</v>
      </c>
      <c r="K155" s="316"/>
      <c r="L155" s="331"/>
      <c r="M155" s="316"/>
      <c r="N155" s="317"/>
      <c r="O155" s="317"/>
      <c r="P155" s="318"/>
      <c r="Q155" s="319"/>
      <c r="R155" s="306"/>
      <c r="S155" s="306"/>
      <c r="T155" s="320"/>
      <c r="U155" s="321"/>
      <c r="V155" s="322"/>
      <c r="W155" s="323"/>
      <c r="X155" s="324"/>
      <c r="Y155" s="326"/>
      <c r="Z155" s="335">
        <f>_xlfn.XLOOKUP(A155,'2024-NAT-01'!B:B,'2024-NAT-01'!F:F,0,0)+_xlfn.XLOOKUP('Nominations (2)'!A155,'2024-NAT-01'!B:B,'2024-NAT-01'!G:G,0,0)</f>
        <v>0</v>
      </c>
      <c r="AA155" s="336">
        <f>_xlfn.XLOOKUP(A155,'2024-NAT-01'!B:B,'2024-NAT-01'!H:H,0,0)</f>
        <v>0</v>
      </c>
      <c r="AB155" s="335">
        <f>_xlfn.XLOOKUP(A155,'2024-NAT-02'!B:B,'2024-NAT-02'!F:F,0,0)+_xlfn.XLOOKUP(A155,'2024-NAT-02'!B:B,'2024-NAT-02'!G:G,0,0)</f>
        <v>0</v>
      </c>
      <c r="AC155" s="337">
        <f>_xlfn.XLOOKUP(A155,'2024-NAT-02'!B:B,'2024-NAT-02'!H:H,0,0)</f>
        <v>0</v>
      </c>
      <c r="AD155" s="338">
        <f t="shared" si="10"/>
        <v>3</v>
      </c>
      <c r="AE155" s="339">
        <f t="shared" si="11"/>
        <v>2.0900000000000003</v>
      </c>
    </row>
    <row r="156" spans="1:31" ht="15.6" hidden="1" x14ac:dyDescent="0.25">
      <c r="A156" s="340" t="s">
        <v>607</v>
      </c>
      <c r="B156" s="341" t="s">
        <v>2159</v>
      </c>
      <c r="C156" s="341" t="s">
        <v>87</v>
      </c>
      <c r="D156" s="341" t="s">
        <v>349</v>
      </c>
      <c r="E156" s="342" t="s">
        <v>1258</v>
      </c>
      <c r="F156" s="312">
        <v>1</v>
      </c>
      <c r="G156" s="313">
        <v>1</v>
      </c>
      <c r="H156" s="313">
        <v>2</v>
      </c>
      <c r="I156" s="314">
        <v>14.399999999999999</v>
      </c>
      <c r="J156" s="315">
        <v>2.88</v>
      </c>
      <c r="K156" s="316"/>
      <c r="L156" s="331"/>
      <c r="M156" s="316"/>
      <c r="N156" s="317"/>
      <c r="O156" s="317"/>
      <c r="P156" s="318"/>
      <c r="Q156" s="319"/>
      <c r="R156" s="306"/>
      <c r="S156" s="306"/>
      <c r="T156" s="320"/>
      <c r="U156" s="321"/>
      <c r="V156" s="322"/>
      <c r="W156" s="323"/>
      <c r="X156" s="324"/>
      <c r="Y156" s="326"/>
      <c r="Z156" s="335">
        <f>_xlfn.XLOOKUP(A156,'2024-NAT-01'!B:B,'2024-NAT-01'!F:F,0,0)+_xlfn.XLOOKUP('Nominations (2)'!A156,'2024-NAT-01'!B:B,'2024-NAT-01'!G:G,0,0)</f>
        <v>0</v>
      </c>
      <c r="AA156" s="336">
        <f>_xlfn.XLOOKUP(A156,'2024-NAT-01'!B:B,'2024-NAT-01'!H:H,0,0)</f>
        <v>0</v>
      </c>
      <c r="AB156" s="335">
        <f>_xlfn.XLOOKUP(A156,'2024-NAT-02'!B:B,'2024-NAT-02'!F:F,0,0)+_xlfn.XLOOKUP(A156,'2024-NAT-02'!B:B,'2024-NAT-02'!G:G,0,0)</f>
        <v>0</v>
      </c>
      <c r="AC156" s="337">
        <f>_xlfn.XLOOKUP(A156,'2024-NAT-02'!B:B,'2024-NAT-02'!H:H,0,0)</f>
        <v>0</v>
      </c>
      <c r="AD156" s="338">
        <f t="shared" si="10"/>
        <v>2</v>
      </c>
      <c r="AE156" s="339">
        <f t="shared" si="11"/>
        <v>2.88</v>
      </c>
    </row>
    <row r="157" spans="1:31" ht="15.6" hidden="1" x14ac:dyDescent="0.25">
      <c r="A157" s="340" t="s">
        <v>608</v>
      </c>
      <c r="B157" s="341" t="s">
        <v>1226</v>
      </c>
      <c r="C157" s="341" t="s">
        <v>416</v>
      </c>
      <c r="D157" s="341" t="s">
        <v>132</v>
      </c>
      <c r="E157" s="342" t="s">
        <v>1250</v>
      </c>
      <c r="F157" s="312">
        <v>0</v>
      </c>
      <c r="G157" s="313">
        <v>0</v>
      </c>
      <c r="H157" s="313">
        <v>0</v>
      </c>
      <c r="I157" s="314">
        <v>0</v>
      </c>
      <c r="J157" s="315">
        <v>0</v>
      </c>
      <c r="K157" s="316"/>
      <c r="L157" s="331"/>
      <c r="M157" s="316"/>
      <c r="N157" s="317"/>
      <c r="O157" s="317"/>
      <c r="P157" s="318"/>
      <c r="Q157" s="319"/>
      <c r="R157" s="306"/>
      <c r="S157" s="306"/>
      <c r="T157" s="320"/>
      <c r="U157" s="321"/>
      <c r="V157" s="322"/>
      <c r="W157" s="323"/>
      <c r="X157" s="324"/>
      <c r="Y157" s="326"/>
      <c r="Z157" s="335">
        <f>_xlfn.XLOOKUP(A157,'2024-NAT-01'!B:B,'2024-NAT-01'!F:F,0,0)+_xlfn.XLOOKUP('Nominations (2)'!A157,'2024-NAT-01'!B:B,'2024-NAT-01'!G:G,0,0)</f>
        <v>0</v>
      </c>
      <c r="AA157" s="336">
        <f>_xlfn.XLOOKUP(A157,'2024-NAT-01'!B:B,'2024-NAT-01'!H:H,0,0)</f>
        <v>0</v>
      </c>
      <c r="AB157" s="335">
        <f>_xlfn.XLOOKUP(A157,'2024-NAT-02'!B:B,'2024-NAT-02'!F:F,0,0)+_xlfn.XLOOKUP(A157,'2024-NAT-02'!B:B,'2024-NAT-02'!G:G,0,0)</f>
        <v>0</v>
      </c>
      <c r="AC157" s="337">
        <f>_xlfn.XLOOKUP(A157,'2024-NAT-02'!B:B,'2024-NAT-02'!H:H,0,0)</f>
        <v>0</v>
      </c>
      <c r="AD157" s="338">
        <f t="shared" si="10"/>
        <v>0</v>
      </c>
      <c r="AE157" s="339">
        <f t="shared" si="11"/>
        <v>0</v>
      </c>
    </row>
    <row r="158" spans="1:31" ht="15.6" hidden="1" x14ac:dyDescent="0.25">
      <c r="A158" s="340" t="s">
        <v>609</v>
      </c>
      <c r="B158" s="341" t="s">
        <v>1340</v>
      </c>
      <c r="C158" s="341" t="s">
        <v>401</v>
      </c>
      <c r="D158" s="341" t="s">
        <v>219</v>
      </c>
      <c r="E158" s="342" t="s">
        <v>1258</v>
      </c>
      <c r="F158" s="312">
        <v>0</v>
      </c>
      <c r="G158" s="313">
        <v>0</v>
      </c>
      <c r="H158" s="313">
        <v>0</v>
      </c>
      <c r="I158" s="314">
        <v>0</v>
      </c>
      <c r="J158" s="315">
        <v>0</v>
      </c>
      <c r="K158" s="316"/>
      <c r="L158" s="331"/>
      <c r="M158" s="316"/>
      <c r="N158" s="317"/>
      <c r="O158" s="317"/>
      <c r="P158" s="318"/>
      <c r="Q158" s="319"/>
      <c r="R158" s="306"/>
      <c r="S158" s="306"/>
      <c r="T158" s="320"/>
      <c r="U158" s="321"/>
      <c r="V158" s="322"/>
      <c r="W158" s="323"/>
      <c r="X158" s="324"/>
      <c r="Y158" s="326"/>
      <c r="Z158" s="335">
        <f>_xlfn.XLOOKUP(A158,'2024-NAT-01'!B:B,'2024-NAT-01'!F:F,0,0)+_xlfn.XLOOKUP('Nominations (2)'!A158,'2024-NAT-01'!B:B,'2024-NAT-01'!G:G,0,0)</f>
        <v>0</v>
      </c>
      <c r="AA158" s="336">
        <f>_xlfn.XLOOKUP(A158,'2024-NAT-01'!B:B,'2024-NAT-01'!H:H,0,0)</f>
        <v>0</v>
      </c>
      <c r="AB158" s="335">
        <f>_xlfn.XLOOKUP(A158,'2024-NAT-02'!B:B,'2024-NAT-02'!F:F,0,0)+_xlfn.XLOOKUP(A158,'2024-NAT-02'!B:B,'2024-NAT-02'!G:G,0,0)</f>
        <v>0</v>
      </c>
      <c r="AC158" s="337">
        <f>_xlfn.XLOOKUP(A158,'2024-NAT-02'!B:B,'2024-NAT-02'!H:H,0,0)</f>
        <v>0</v>
      </c>
      <c r="AD158" s="338">
        <f t="shared" si="10"/>
        <v>0</v>
      </c>
      <c r="AE158" s="339">
        <f t="shared" si="11"/>
        <v>0</v>
      </c>
    </row>
    <row r="159" spans="1:31" ht="15.6" hidden="1" x14ac:dyDescent="0.25">
      <c r="A159" s="340" t="s">
        <v>610</v>
      </c>
      <c r="B159" s="341" t="s">
        <v>2153</v>
      </c>
      <c r="C159" s="341" t="s">
        <v>413</v>
      </c>
      <c r="D159" s="341" t="s">
        <v>289</v>
      </c>
      <c r="E159" s="342" t="s">
        <v>1258</v>
      </c>
      <c r="F159" s="312">
        <v>1</v>
      </c>
      <c r="G159" s="313">
        <v>12</v>
      </c>
      <c r="H159" s="313">
        <v>13</v>
      </c>
      <c r="I159" s="314">
        <v>135.69999999999999</v>
      </c>
      <c r="J159" s="315">
        <v>39.06</v>
      </c>
      <c r="K159" s="316"/>
      <c r="L159" s="331"/>
      <c r="M159" s="316"/>
      <c r="N159" s="317"/>
      <c r="O159" s="317"/>
      <c r="P159" s="318"/>
      <c r="Q159" s="319"/>
      <c r="R159" s="306"/>
      <c r="S159" s="306"/>
      <c r="T159" s="320"/>
      <c r="U159" s="321"/>
      <c r="V159" s="322"/>
      <c r="W159" s="323"/>
      <c r="X159" s="324"/>
      <c r="Y159" s="326"/>
      <c r="Z159" s="335">
        <f>_xlfn.XLOOKUP(A159,'2024-NAT-01'!B:B,'2024-NAT-01'!F:F,0,0)+_xlfn.XLOOKUP('Nominations (2)'!A159,'2024-NAT-01'!B:B,'2024-NAT-01'!G:G,0,0)</f>
        <v>0</v>
      </c>
      <c r="AA159" s="336">
        <f>_xlfn.XLOOKUP(A159,'2024-NAT-01'!B:B,'2024-NAT-01'!H:H,0,0)</f>
        <v>0</v>
      </c>
      <c r="AB159" s="335">
        <f>_xlfn.XLOOKUP(A159,'2024-NAT-02'!B:B,'2024-NAT-02'!F:F,0,0)+_xlfn.XLOOKUP(A159,'2024-NAT-02'!B:B,'2024-NAT-02'!G:G,0,0)</f>
        <v>0</v>
      </c>
      <c r="AC159" s="337">
        <f>_xlfn.XLOOKUP(A159,'2024-NAT-02'!B:B,'2024-NAT-02'!H:H,0,0)</f>
        <v>0</v>
      </c>
      <c r="AD159" s="338">
        <f t="shared" si="10"/>
        <v>13</v>
      </c>
      <c r="AE159" s="339">
        <f t="shared" si="11"/>
        <v>39.06</v>
      </c>
    </row>
    <row r="160" spans="1:31" ht="15.6" hidden="1" x14ac:dyDescent="0.25">
      <c r="A160" s="340" t="s">
        <v>611</v>
      </c>
      <c r="B160" s="341" t="s">
        <v>2155</v>
      </c>
      <c r="C160" s="341" t="s">
        <v>229</v>
      </c>
      <c r="D160" s="341" t="s">
        <v>109</v>
      </c>
      <c r="E160" s="342" t="s">
        <v>2078</v>
      </c>
      <c r="F160" s="312">
        <v>2</v>
      </c>
      <c r="G160" s="313">
        <v>6</v>
      </c>
      <c r="H160" s="313">
        <v>8</v>
      </c>
      <c r="I160" s="314">
        <v>49.6</v>
      </c>
      <c r="J160" s="315">
        <v>10.760000000000002</v>
      </c>
      <c r="K160" s="316"/>
      <c r="L160" s="331"/>
      <c r="M160" s="316"/>
      <c r="N160" s="317"/>
      <c r="O160" s="317"/>
      <c r="P160" s="318"/>
      <c r="Q160" s="319"/>
      <c r="R160" s="306"/>
      <c r="S160" s="306"/>
      <c r="T160" s="320"/>
      <c r="U160" s="321"/>
      <c r="V160" s="322"/>
      <c r="W160" s="323"/>
      <c r="X160" s="324"/>
      <c r="Y160" s="326"/>
      <c r="Z160" s="335">
        <f>_xlfn.XLOOKUP(A160,'2024-NAT-01'!B:B,'2024-NAT-01'!F:F,0,0)+_xlfn.XLOOKUP('Nominations (2)'!A160,'2024-NAT-01'!B:B,'2024-NAT-01'!G:G,0,0)</f>
        <v>0</v>
      </c>
      <c r="AA160" s="336">
        <f>_xlfn.XLOOKUP(A160,'2024-NAT-01'!B:B,'2024-NAT-01'!H:H,0,0)</f>
        <v>0</v>
      </c>
      <c r="AB160" s="335">
        <f>_xlfn.XLOOKUP(A160,'2024-NAT-02'!B:B,'2024-NAT-02'!F:F,0,0)+_xlfn.XLOOKUP(A160,'2024-NAT-02'!B:B,'2024-NAT-02'!G:G,0,0)</f>
        <v>0</v>
      </c>
      <c r="AC160" s="337">
        <f>_xlfn.XLOOKUP(A160,'2024-NAT-02'!B:B,'2024-NAT-02'!H:H,0,0)</f>
        <v>0</v>
      </c>
      <c r="AD160" s="338">
        <f t="shared" si="10"/>
        <v>8</v>
      </c>
      <c r="AE160" s="339">
        <f t="shared" si="11"/>
        <v>10.760000000000002</v>
      </c>
    </row>
    <row r="161" spans="1:31" ht="15.6" x14ac:dyDescent="0.25">
      <c r="A161" s="343" t="s">
        <v>1578</v>
      </c>
      <c r="B161" s="344" t="s">
        <v>43</v>
      </c>
      <c r="C161" s="344" t="s">
        <v>1610</v>
      </c>
      <c r="D161" s="344" t="s">
        <v>252</v>
      </c>
      <c r="E161" s="345" t="s">
        <v>1250</v>
      </c>
      <c r="F161" s="391">
        <v>3</v>
      </c>
      <c r="G161" s="392">
        <v>4</v>
      </c>
      <c r="H161" s="392">
        <v>7</v>
      </c>
      <c r="I161" s="393">
        <v>26.9</v>
      </c>
      <c r="J161" s="394">
        <v>5.7299999999999995</v>
      </c>
      <c r="K161" s="316"/>
      <c r="L161" s="331"/>
      <c r="M161" s="316"/>
      <c r="N161" s="317"/>
      <c r="O161" s="317"/>
      <c r="P161" s="318"/>
      <c r="Q161" s="319"/>
      <c r="R161" s="306"/>
      <c r="S161" s="306"/>
      <c r="T161" s="320"/>
      <c r="U161" s="321"/>
      <c r="V161" s="322"/>
      <c r="W161" s="323"/>
      <c r="X161" s="324"/>
      <c r="Y161" s="326"/>
      <c r="Z161" s="387">
        <f>_xlfn.XLOOKUP(A161,'2024-NAT-01'!B:B,'2024-NAT-01'!F:F,0,0)+_xlfn.XLOOKUP(A161,'2024-NAT-01'!B:B,'2024-NAT-01'!G:G,0,0)</f>
        <v>13</v>
      </c>
      <c r="AA161" s="395">
        <f>_xlfn.XLOOKUP(A161,'2024-NAT-01'!B:B,'2024-NAT-01'!H:H,0,0)</f>
        <v>66.699999999999989</v>
      </c>
      <c r="AB161" s="387">
        <f>_xlfn.XLOOKUP(A161,'2024-NAT-02'!B:B,'2024-NAT-02'!F:F,0,0)+_xlfn.XLOOKUP(A161,'2024-NAT-02'!B:B,'2024-NAT-02'!G:G,0,0)</f>
        <v>9</v>
      </c>
      <c r="AC161" s="396">
        <f>_xlfn.XLOOKUP(A161,'2024-NAT-02'!B:B,'2024-NAT-02'!H:H,0,0)</f>
        <v>50.29999999999999</v>
      </c>
      <c r="AD161" s="387">
        <f t="shared" si="10"/>
        <v>29</v>
      </c>
      <c r="AE161" s="395">
        <f t="shared" si="11"/>
        <v>122.72999999999999</v>
      </c>
    </row>
    <row r="162" spans="1:31" ht="15.6" hidden="1" x14ac:dyDescent="0.25">
      <c r="A162" s="340" t="s">
        <v>613</v>
      </c>
      <c r="B162" s="341" t="s">
        <v>1340</v>
      </c>
      <c r="C162" s="341" t="s">
        <v>214</v>
      </c>
      <c r="D162" s="341" t="s">
        <v>215</v>
      </c>
      <c r="E162" s="342" t="s">
        <v>1261</v>
      </c>
      <c r="F162" s="312">
        <v>0</v>
      </c>
      <c r="G162" s="313">
        <v>0</v>
      </c>
      <c r="H162" s="313">
        <v>0</v>
      </c>
      <c r="I162" s="314">
        <v>0</v>
      </c>
      <c r="J162" s="315">
        <v>0</v>
      </c>
      <c r="K162" s="316"/>
      <c r="L162" s="331"/>
      <c r="M162" s="316"/>
      <c r="N162" s="317"/>
      <c r="O162" s="317"/>
      <c r="P162" s="318"/>
      <c r="Q162" s="319"/>
      <c r="R162" s="306"/>
      <c r="S162" s="306"/>
      <c r="T162" s="320"/>
      <c r="U162" s="321"/>
      <c r="V162" s="322"/>
      <c r="W162" s="323"/>
      <c r="X162" s="324"/>
      <c r="Y162" s="326"/>
      <c r="Z162" s="335">
        <f>_xlfn.XLOOKUP(A162,'2024-NAT-01'!B:B,'2024-NAT-01'!F:F,0,0)+_xlfn.XLOOKUP('Nominations (2)'!A162,'2024-NAT-01'!B:B,'2024-NAT-01'!G:G,0,0)</f>
        <v>0</v>
      </c>
      <c r="AA162" s="336">
        <f>_xlfn.XLOOKUP(A162,'2024-NAT-01'!B:B,'2024-NAT-01'!H:H,0,0)</f>
        <v>0</v>
      </c>
      <c r="AB162" s="335">
        <f>_xlfn.XLOOKUP(A162,'2024-NAT-02'!B:B,'2024-NAT-02'!F:F,0,0)+_xlfn.XLOOKUP(A162,'2024-NAT-02'!B:B,'2024-NAT-02'!G:G,0,0)</f>
        <v>0</v>
      </c>
      <c r="AC162" s="337">
        <f>_xlfn.XLOOKUP(A162,'2024-NAT-02'!B:B,'2024-NAT-02'!H:H,0,0)</f>
        <v>0</v>
      </c>
      <c r="AD162" s="338">
        <f t="shared" si="10"/>
        <v>0</v>
      </c>
      <c r="AE162" s="339">
        <f t="shared" si="11"/>
        <v>0</v>
      </c>
    </row>
    <row r="163" spans="1:31" ht="15.6" hidden="1" x14ac:dyDescent="0.25">
      <c r="A163" s="340" t="s">
        <v>614</v>
      </c>
      <c r="B163" s="341" t="s">
        <v>1243</v>
      </c>
      <c r="C163" s="341" t="s">
        <v>426</v>
      </c>
      <c r="D163" s="341" t="s">
        <v>318</v>
      </c>
      <c r="E163" s="342" t="s">
        <v>1250</v>
      </c>
      <c r="F163" s="312">
        <v>1</v>
      </c>
      <c r="G163" s="313">
        <v>0</v>
      </c>
      <c r="H163" s="313">
        <v>1</v>
      </c>
      <c r="I163" s="314">
        <v>1.4</v>
      </c>
      <c r="J163" s="315">
        <v>0.42</v>
      </c>
      <c r="K163" s="316"/>
      <c r="L163" s="331"/>
      <c r="M163" s="316"/>
      <c r="N163" s="317"/>
      <c r="O163" s="317"/>
      <c r="P163" s="318"/>
      <c r="Q163" s="319"/>
      <c r="R163" s="306"/>
      <c r="S163" s="306"/>
      <c r="T163" s="320"/>
      <c r="U163" s="321"/>
      <c r="V163" s="322"/>
      <c r="W163" s="323"/>
      <c r="X163" s="324"/>
      <c r="Y163" s="326"/>
      <c r="Z163" s="335">
        <f>_xlfn.XLOOKUP(A163,'2024-NAT-01'!B:B,'2024-NAT-01'!F:F,0,0)+_xlfn.XLOOKUP('Nominations (2)'!A163,'2024-NAT-01'!B:B,'2024-NAT-01'!G:G,0,0)</f>
        <v>0</v>
      </c>
      <c r="AA163" s="336">
        <f>_xlfn.XLOOKUP(A163,'2024-NAT-01'!B:B,'2024-NAT-01'!H:H,0,0)</f>
        <v>0</v>
      </c>
      <c r="AB163" s="335">
        <f>_xlfn.XLOOKUP(A163,'2024-NAT-02'!B:B,'2024-NAT-02'!F:F,0,0)+_xlfn.XLOOKUP(A163,'2024-NAT-02'!B:B,'2024-NAT-02'!G:G,0,0)</f>
        <v>0</v>
      </c>
      <c r="AC163" s="337">
        <f>_xlfn.XLOOKUP(A163,'2024-NAT-02'!B:B,'2024-NAT-02'!H:H,0,0)</f>
        <v>0</v>
      </c>
      <c r="AD163" s="338">
        <f t="shared" si="10"/>
        <v>1</v>
      </c>
      <c r="AE163" s="339">
        <f t="shared" si="11"/>
        <v>0.42</v>
      </c>
    </row>
    <row r="164" spans="1:31" ht="15.6" hidden="1" x14ac:dyDescent="0.25">
      <c r="A164" s="340" t="s">
        <v>615</v>
      </c>
      <c r="B164" s="341" t="s">
        <v>1380</v>
      </c>
      <c r="C164" s="341" t="s">
        <v>188</v>
      </c>
      <c r="D164" s="341" t="s">
        <v>347</v>
      </c>
      <c r="E164" s="342" t="s">
        <v>1258</v>
      </c>
      <c r="F164" s="312">
        <v>0</v>
      </c>
      <c r="G164" s="313">
        <v>0</v>
      </c>
      <c r="H164" s="313">
        <v>0</v>
      </c>
      <c r="I164" s="314">
        <v>0</v>
      </c>
      <c r="J164" s="315">
        <v>0</v>
      </c>
      <c r="K164" s="316"/>
      <c r="L164" s="331"/>
      <c r="M164" s="316"/>
      <c r="N164" s="317"/>
      <c r="O164" s="317"/>
      <c r="P164" s="318"/>
      <c r="Q164" s="319"/>
      <c r="R164" s="306"/>
      <c r="S164" s="306"/>
      <c r="T164" s="320"/>
      <c r="U164" s="321"/>
      <c r="V164" s="322"/>
      <c r="W164" s="323"/>
      <c r="X164" s="324"/>
      <c r="Y164" s="326"/>
      <c r="Z164" s="335">
        <f>_xlfn.XLOOKUP(A164,'2024-NAT-01'!B:B,'2024-NAT-01'!F:F,0,0)+_xlfn.XLOOKUP('Nominations (2)'!A164,'2024-NAT-01'!B:B,'2024-NAT-01'!G:G,0,0)</f>
        <v>0</v>
      </c>
      <c r="AA164" s="336">
        <f>_xlfn.XLOOKUP(A164,'2024-NAT-01'!B:B,'2024-NAT-01'!H:H,0,0)</f>
        <v>0</v>
      </c>
      <c r="AB164" s="335">
        <f>_xlfn.XLOOKUP(A164,'2024-NAT-02'!B:B,'2024-NAT-02'!F:F,0,0)+_xlfn.XLOOKUP(A164,'2024-NAT-02'!B:B,'2024-NAT-02'!G:G,0,0)</f>
        <v>0</v>
      </c>
      <c r="AC164" s="337">
        <f>_xlfn.XLOOKUP(A164,'2024-NAT-02'!B:B,'2024-NAT-02'!H:H,0,0)</f>
        <v>0</v>
      </c>
      <c r="AD164" s="338">
        <f t="shared" si="10"/>
        <v>0</v>
      </c>
      <c r="AE164" s="339">
        <f t="shared" si="11"/>
        <v>0</v>
      </c>
    </row>
    <row r="165" spans="1:31" ht="15.6" x14ac:dyDescent="0.25">
      <c r="A165" s="343" t="s">
        <v>554</v>
      </c>
      <c r="B165" s="344" t="s">
        <v>43</v>
      </c>
      <c r="C165" s="344" t="s">
        <v>230</v>
      </c>
      <c r="D165" s="344" t="s">
        <v>1983</v>
      </c>
      <c r="E165" s="345" t="s">
        <v>1261</v>
      </c>
      <c r="F165" s="391">
        <v>0</v>
      </c>
      <c r="G165" s="392">
        <v>20</v>
      </c>
      <c r="H165" s="392">
        <v>20</v>
      </c>
      <c r="I165" s="393">
        <v>163.30000000000001</v>
      </c>
      <c r="J165" s="394">
        <v>42.349999999999994</v>
      </c>
      <c r="K165" s="316"/>
      <c r="L165" s="331"/>
      <c r="M165" s="316"/>
      <c r="N165" s="317"/>
      <c r="O165" s="317"/>
      <c r="P165" s="318"/>
      <c r="Q165" s="319"/>
      <c r="R165" s="306"/>
      <c r="S165" s="306"/>
      <c r="T165" s="320"/>
      <c r="U165" s="321"/>
      <c r="V165" s="322"/>
      <c r="W165" s="323"/>
      <c r="X165" s="324"/>
      <c r="Y165" s="326"/>
      <c r="Z165" s="387">
        <f>_xlfn.XLOOKUP(A165,'2024-NAT-01'!B:B,'2024-NAT-01'!F:F,0,0)+_xlfn.XLOOKUP(A165,'2024-NAT-01'!B:B,'2024-NAT-01'!G:G,0,0)</f>
        <v>4</v>
      </c>
      <c r="AA165" s="395">
        <f>_xlfn.XLOOKUP(A165,'2024-NAT-01'!B:B,'2024-NAT-01'!H:H,0,0)</f>
        <v>64.400000000000006</v>
      </c>
      <c r="AB165" s="387">
        <f>_xlfn.XLOOKUP(A165,'2024-NAT-02'!B:B,'2024-NAT-02'!F:F,0,0)+_xlfn.XLOOKUP(A165,'2024-NAT-02'!B:B,'2024-NAT-02'!G:G,0,0)</f>
        <v>1</v>
      </c>
      <c r="AC165" s="396">
        <f>_xlfn.XLOOKUP(A165,'2024-NAT-02'!B:B,'2024-NAT-02'!H:H,0,0)</f>
        <v>2.6</v>
      </c>
      <c r="AD165" s="387">
        <f t="shared" si="10"/>
        <v>25</v>
      </c>
      <c r="AE165" s="395">
        <f t="shared" si="11"/>
        <v>109.35</v>
      </c>
    </row>
    <row r="166" spans="1:31" ht="15.6" hidden="1" x14ac:dyDescent="0.25">
      <c r="A166" s="340" t="s">
        <v>617</v>
      </c>
      <c r="B166" s="341" t="s">
        <v>1241</v>
      </c>
      <c r="C166" s="341" t="s">
        <v>225</v>
      </c>
      <c r="D166" s="341" t="s">
        <v>240</v>
      </c>
      <c r="E166" s="342" t="s">
        <v>2079</v>
      </c>
      <c r="F166" s="312">
        <v>0</v>
      </c>
      <c r="G166" s="313">
        <v>0</v>
      </c>
      <c r="H166" s="313">
        <v>0</v>
      </c>
      <c r="I166" s="314">
        <v>0</v>
      </c>
      <c r="J166" s="315">
        <v>0</v>
      </c>
      <c r="K166" s="316"/>
      <c r="L166" s="331"/>
      <c r="M166" s="316"/>
      <c r="N166" s="317"/>
      <c r="O166" s="317"/>
      <c r="P166" s="318"/>
      <c r="Q166" s="319"/>
      <c r="R166" s="306"/>
      <c r="S166" s="306"/>
      <c r="T166" s="320"/>
      <c r="U166" s="321"/>
      <c r="V166" s="322"/>
      <c r="W166" s="323"/>
      <c r="X166" s="324"/>
      <c r="Y166" s="326"/>
      <c r="Z166" s="335">
        <f>_xlfn.XLOOKUP(A166,'2024-NAT-01'!B:B,'2024-NAT-01'!F:F,0,0)+_xlfn.XLOOKUP('Nominations (2)'!A166,'2024-NAT-01'!B:B,'2024-NAT-01'!G:G,0,0)</f>
        <v>0</v>
      </c>
      <c r="AA166" s="336">
        <f>_xlfn.XLOOKUP(A166,'2024-NAT-01'!B:B,'2024-NAT-01'!H:H,0,0)</f>
        <v>0</v>
      </c>
      <c r="AB166" s="335">
        <f>_xlfn.XLOOKUP(A166,'2024-NAT-02'!B:B,'2024-NAT-02'!F:F,0,0)+_xlfn.XLOOKUP(A166,'2024-NAT-02'!B:B,'2024-NAT-02'!G:G,0,0)</f>
        <v>0</v>
      </c>
      <c r="AC166" s="337">
        <f>_xlfn.XLOOKUP(A166,'2024-NAT-02'!B:B,'2024-NAT-02'!H:H,0,0)</f>
        <v>0</v>
      </c>
      <c r="AD166" s="338">
        <f t="shared" si="10"/>
        <v>0</v>
      </c>
      <c r="AE166" s="339">
        <f t="shared" si="11"/>
        <v>0</v>
      </c>
    </row>
    <row r="167" spans="1:31" ht="15.6" hidden="1" x14ac:dyDescent="0.25">
      <c r="A167" s="340" t="s">
        <v>618</v>
      </c>
      <c r="B167" s="341" t="s">
        <v>2159</v>
      </c>
      <c r="C167" s="341" t="s">
        <v>2011</v>
      </c>
      <c r="D167" s="341" t="s">
        <v>1850</v>
      </c>
      <c r="E167" s="342" t="s">
        <v>1258</v>
      </c>
      <c r="F167" s="312">
        <v>0</v>
      </c>
      <c r="G167" s="313">
        <v>0</v>
      </c>
      <c r="H167" s="313">
        <v>0</v>
      </c>
      <c r="I167" s="314">
        <v>0</v>
      </c>
      <c r="J167" s="315">
        <v>0</v>
      </c>
      <c r="K167" s="316"/>
      <c r="L167" s="331"/>
      <c r="M167" s="316"/>
      <c r="N167" s="317"/>
      <c r="O167" s="317"/>
      <c r="P167" s="318"/>
      <c r="Q167" s="319"/>
      <c r="R167" s="306"/>
      <c r="S167" s="306"/>
      <c r="T167" s="320"/>
      <c r="U167" s="321"/>
      <c r="V167" s="322"/>
      <c r="W167" s="323"/>
      <c r="X167" s="324"/>
      <c r="Y167" s="326"/>
      <c r="Z167" s="335">
        <f>_xlfn.XLOOKUP(A167,'2024-NAT-01'!B:B,'2024-NAT-01'!F:F,0,0)+_xlfn.XLOOKUP('Nominations (2)'!A167,'2024-NAT-01'!B:B,'2024-NAT-01'!G:G,0,0)</f>
        <v>0</v>
      </c>
      <c r="AA167" s="336">
        <f>_xlfn.XLOOKUP(A167,'2024-NAT-01'!B:B,'2024-NAT-01'!H:H,0,0)</f>
        <v>0</v>
      </c>
      <c r="AB167" s="335">
        <f>_xlfn.XLOOKUP(A167,'2024-NAT-02'!B:B,'2024-NAT-02'!F:F,0,0)+_xlfn.XLOOKUP(A167,'2024-NAT-02'!B:B,'2024-NAT-02'!G:G,0,0)</f>
        <v>0</v>
      </c>
      <c r="AC167" s="337">
        <f>_xlfn.XLOOKUP(A167,'2024-NAT-02'!B:B,'2024-NAT-02'!H:H,0,0)</f>
        <v>0</v>
      </c>
      <c r="AD167" s="338">
        <f t="shared" si="10"/>
        <v>0</v>
      </c>
      <c r="AE167" s="339">
        <f t="shared" si="11"/>
        <v>0</v>
      </c>
    </row>
    <row r="168" spans="1:31" ht="15.6" x14ac:dyDescent="0.25">
      <c r="A168" s="343" t="s">
        <v>1061</v>
      </c>
      <c r="B168" s="344" t="s">
        <v>44</v>
      </c>
      <c r="C168" s="344" t="s">
        <v>1067</v>
      </c>
      <c r="D168" s="344" t="s">
        <v>163</v>
      </c>
      <c r="E168" s="345" t="s">
        <v>1259</v>
      </c>
      <c r="F168" s="391">
        <v>5</v>
      </c>
      <c r="G168" s="392">
        <v>16</v>
      </c>
      <c r="H168" s="392">
        <v>21</v>
      </c>
      <c r="I168" s="393">
        <v>129.09999999999997</v>
      </c>
      <c r="J168" s="394">
        <v>35.619999999999997</v>
      </c>
      <c r="K168" s="316"/>
      <c r="L168" s="331"/>
      <c r="M168" s="316"/>
      <c r="N168" s="317"/>
      <c r="O168" s="317"/>
      <c r="P168" s="318"/>
      <c r="Q168" s="319"/>
      <c r="R168" s="306"/>
      <c r="S168" s="306"/>
      <c r="T168" s="320"/>
      <c r="U168" s="321"/>
      <c r="V168" s="322"/>
      <c r="W168" s="323"/>
      <c r="X168" s="324"/>
      <c r="Y168" s="326"/>
      <c r="Z168" s="387">
        <f>_xlfn.XLOOKUP(A168,'2024-NAT-01'!B:B,'2024-NAT-01'!F:F,0,0)+_xlfn.XLOOKUP(A168,'2024-NAT-01'!B:B,'2024-NAT-01'!G:G,0,0)</f>
        <v>11</v>
      </c>
      <c r="AA168" s="395">
        <f>_xlfn.XLOOKUP(A168,'2024-NAT-01'!B:B,'2024-NAT-01'!H:H,0,0)</f>
        <v>61.3</v>
      </c>
      <c r="AB168" s="387">
        <f>_xlfn.XLOOKUP(A168,'2024-NAT-02'!B:B,'2024-NAT-02'!F:F,0,0)+_xlfn.XLOOKUP(A168,'2024-NAT-02'!B:B,'2024-NAT-02'!G:G,0,0)</f>
        <v>1</v>
      </c>
      <c r="AC168" s="396">
        <f>_xlfn.XLOOKUP(A168,'2024-NAT-02'!B:B,'2024-NAT-02'!H:H,0,0)</f>
        <v>18.2</v>
      </c>
      <c r="AD168" s="387">
        <f t="shared" si="10"/>
        <v>33</v>
      </c>
      <c r="AE168" s="395">
        <f t="shared" si="11"/>
        <v>115.11999999999999</v>
      </c>
    </row>
    <row r="169" spans="1:31" ht="15.6" hidden="1" x14ac:dyDescent="0.25">
      <c r="A169" s="340" t="s">
        <v>620</v>
      </c>
      <c r="B169" s="341" t="s">
        <v>1243</v>
      </c>
      <c r="C169" s="341" t="s">
        <v>253</v>
      </c>
      <c r="D169" s="341" t="s">
        <v>254</v>
      </c>
      <c r="E169" s="342" t="s">
        <v>1261</v>
      </c>
      <c r="F169" s="312">
        <v>0</v>
      </c>
      <c r="G169" s="313">
        <v>0</v>
      </c>
      <c r="H169" s="313">
        <v>0</v>
      </c>
      <c r="I169" s="314">
        <v>0</v>
      </c>
      <c r="J169" s="315">
        <v>0</v>
      </c>
      <c r="K169" s="316"/>
      <c r="L169" s="331"/>
      <c r="M169" s="316"/>
      <c r="N169" s="317"/>
      <c r="O169" s="317"/>
      <c r="P169" s="318"/>
      <c r="Q169" s="319"/>
      <c r="R169" s="306"/>
      <c r="S169" s="306"/>
      <c r="T169" s="320"/>
      <c r="U169" s="321"/>
      <c r="V169" s="322"/>
      <c r="W169" s="323"/>
      <c r="X169" s="324"/>
      <c r="Y169" s="326"/>
      <c r="Z169" s="335">
        <f>_xlfn.XLOOKUP(A169,'2024-NAT-01'!B:B,'2024-NAT-01'!F:F,0,0)+_xlfn.XLOOKUP('Nominations (2)'!A169,'2024-NAT-01'!B:B,'2024-NAT-01'!G:G,0,0)</f>
        <v>0</v>
      </c>
      <c r="AA169" s="336">
        <f>_xlfn.XLOOKUP(A169,'2024-NAT-01'!B:B,'2024-NAT-01'!H:H,0,0)</f>
        <v>0</v>
      </c>
      <c r="AB169" s="335">
        <f>_xlfn.XLOOKUP(A169,'2024-NAT-02'!B:B,'2024-NAT-02'!F:F,0,0)+_xlfn.XLOOKUP(A169,'2024-NAT-02'!B:B,'2024-NAT-02'!G:G,0,0)</f>
        <v>0</v>
      </c>
      <c r="AC169" s="337">
        <f>_xlfn.XLOOKUP(A169,'2024-NAT-02'!B:B,'2024-NAT-02'!H:H,0,0)</f>
        <v>0</v>
      </c>
      <c r="AD169" s="338">
        <f t="shared" si="10"/>
        <v>0</v>
      </c>
      <c r="AE169" s="339">
        <f t="shared" si="11"/>
        <v>0</v>
      </c>
    </row>
    <row r="170" spans="1:31" ht="15.6" hidden="1" x14ac:dyDescent="0.25">
      <c r="A170" s="340" t="s">
        <v>621</v>
      </c>
      <c r="B170" s="341" t="s">
        <v>1240</v>
      </c>
      <c r="C170" s="341" t="s">
        <v>2094</v>
      </c>
      <c r="D170" s="341" t="s">
        <v>2095</v>
      </c>
      <c r="E170" s="342" t="s">
        <v>1253</v>
      </c>
      <c r="F170" s="312">
        <v>0</v>
      </c>
      <c r="G170" s="313">
        <v>0</v>
      </c>
      <c r="H170" s="313">
        <v>0</v>
      </c>
      <c r="I170" s="314">
        <v>0</v>
      </c>
      <c r="J170" s="315">
        <v>0</v>
      </c>
      <c r="K170" s="316"/>
      <c r="L170" s="331"/>
      <c r="M170" s="316"/>
      <c r="N170" s="317"/>
      <c r="O170" s="317"/>
      <c r="P170" s="318"/>
      <c r="Q170" s="319"/>
      <c r="R170" s="306"/>
      <c r="S170" s="306"/>
      <c r="T170" s="320"/>
      <c r="U170" s="321"/>
      <c r="V170" s="322"/>
      <c r="W170" s="323"/>
      <c r="X170" s="324"/>
      <c r="Y170" s="326"/>
      <c r="Z170" s="335">
        <f>_xlfn.XLOOKUP(A170,'2024-NAT-01'!B:B,'2024-NAT-01'!F:F,0,0)+_xlfn.XLOOKUP('Nominations (2)'!A170,'2024-NAT-01'!B:B,'2024-NAT-01'!G:G,0,0)</f>
        <v>0</v>
      </c>
      <c r="AA170" s="336">
        <f>_xlfn.XLOOKUP(A170,'2024-NAT-01'!B:B,'2024-NAT-01'!H:H,0,0)</f>
        <v>0</v>
      </c>
      <c r="AB170" s="335">
        <f>_xlfn.XLOOKUP(A170,'2024-NAT-02'!B:B,'2024-NAT-02'!F:F,0,0)+_xlfn.XLOOKUP(A170,'2024-NAT-02'!B:B,'2024-NAT-02'!G:G,0,0)</f>
        <v>0</v>
      </c>
      <c r="AC170" s="337">
        <f>_xlfn.XLOOKUP(A170,'2024-NAT-02'!B:B,'2024-NAT-02'!H:H,0,0)</f>
        <v>0</v>
      </c>
      <c r="AD170" s="338">
        <f t="shared" si="10"/>
        <v>0</v>
      </c>
      <c r="AE170" s="339">
        <f t="shared" si="11"/>
        <v>0</v>
      </c>
    </row>
    <row r="171" spans="1:31" ht="15.6" hidden="1" x14ac:dyDescent="0.25">
      <c r="A171" s="340" t="s">
        <v>622</v>
      </c>
      <c r="B171" s="341" t="s">
        <v>1241</v>
      </c>
      <c r="C171" s="341" t="s">
        <v>1905</v>
      </c>
      <c r="D171" s="341" t="s">
        <v>133</v>
      </c>
      <c r="E171" s="342" t="s">
        <v>1261</v>
      </c>
      <c r="F171" s="312">
        <v>0</v>
      </c>
      <c r="G171" s="313">
        <v>0</v>
      </c>
      <c r="H171" s="313">
        <v>0</v>
      </c>
      <c r="I171" s="314">
        <v>0</v>
      </c>
      <c r="J171" s="315">
        <v>0</v>
      </c>
      <c r="K171" s="316"/>
      <c r="L171" s="331"/>
      <c r="M171" s="316"/>
      <c r="N171" s="317"/>
      <c r="O171" s="317"/>
      <c r="P171" s="318"/>
      <c r="Q171" s="319"/>
      <c r="R171" s="306"/>
      <c r="S171" s="306"/>
      <c r="T171" s="320"/>
      <c r="U171" s="321"/>
      <c r="V171" s="322"/>
      <c r="W171" s="323"/>
      <c r="X171" s="324"/>
      <c r="Y171" s="326"/>
      <c r="Z171" s="335">
        <f>_xlfn.XLOOKUP(A171,'2024-NAT-01'!B:B,'2024-NAT-01'!F:F,0,0)+_xlfn.XLOOKUP('Nominations (2)'!A171,'2024-NAT-01'!B:B,'2024-NAT-01'!G:G,0,0)</f>
        <v>0</v>
      </c>
      <c r="AA171" s="336">
        <f>_xlfn.XLOOKUP(A171,'2024-NAT-01'!B:B,'2024-NAT-01'!H:H,0,0)</f>
        <v>0</v>
      </c>
      <c r="AB171" s="335">
        <f>_xlfn.XLOOKUP(A171,'2024-NAT-02'!B:B,'2024-NAT-02'!F:F,0,0)+_xlfn.XLOOKUP(A171,'2024-NAT-02'!B:B,'2024-NAT-02'!G:G,0,0)</f>
        <v>0</v>
      </c>
      <c r="AC171" s="337">
        <f>_xlfn.XLOOKUP(A171,'2024-NAT-02'!B:B,'2024-NAT-02'!H:H,0,0)</f>
        <v>0</v>
      </c>
      <c r="AD171" s="338">
        <f t="shared" si="10"/>
        <v>0</v>
      </c>
      <c r="AE171" s="339">
        <f t="shared" si="11"/>
        <v>0</v>
      </c>
    </row>
    <row r="172" spans="1:31" ht="15.6" hidden="1" x14ac:dyDescent="0.25">
      <c r="A172" s="340" t="s">
        <v>623</v>
      </c>
      <c r="B172" s="341" t="s">
        <v>2161</v>
      </c>
      <c r="C172" s="341" t="s">
        <v>161</v>
      </c>
      <c r="D172" s="341" t="s">
        <v>259</v>
      </c>
      <c r="E172" s="342" t="s">
        <v>1261</v>
      </c>
      <c r="F172" s="312">
        <v>6</v>
      </c>
      <c r="G172" s="313">
        <v>2</v>
      </c>
      <c r="H172" s="313">
        <v>8</v>
      </c>
      <c r="I172" s="314">
        <v>26.8</v>
      </c>
      <c r="J172" s="315">
        <v>6.8100000000000005</v>
      </c>
      <c r="K172" s="316"/>
      <c r="L172" s="331"/>
      <c r="M172" s="316"/>
      <c r="N172" s="317"/>
      <c r="O172" s="317"/>
      <c r="P172" s="318"/>
      <c r="Q172" s="319"/>
      <c r="R172" s="306"/>
      <c r="S172" s="306"/>
      <c r="T172" s="320"/>
      <c r="U172" s="321"/>
      <c r="V172" s="322"/>
      <c r="W172" s="323"/>
      <c r="X172" s="324"/>
      <c r="Y172" s="326"/>
      <c r="Z172" s="335">
        <f>_xlfn.XLOOKUP(A172,'2024-NAT-01'!B:B,'2024-NAT-01'!F:F,0,0)+_xlfn.XLOOKUP('Nominations (2)'!A172,'2024-NAT-01'!B:B,'2024-NAT-01'!G:G,0,0)</f>
        <v>0</v>
      </c>
      <c r="AA172" s="336">
        <f>_xlfn.XLOOKUP(A172,'2024-NAT-01'!B:B,'2024-NAT-01'!H:H,0,0)</f>
        <v>0</v>
      </c>
      <c r="AB172" s="335">
        <f>_xlfn.XLOOKUP(A172,'2024-NAT-02'!B:B,'2024-NAT-02'!F:F,0,0)+_xlfn.XLOOKUP(A172,'2024-NAT-02'!B:B,'2024-NAT-02'!G:G,0,0)</f>
        <v>0</v>
      </c>
      <c r="AC172" s="337">
        <f>_xlfn.XLOOKUP(A172,'2024-NAT-02'!B:B,'2024-NAT-02'!H:H,0,0)</f>
        <v>0</v>
      </c>
      <c r="AD172" s="338">
        <f t="shared" si="10"/>
        <v>8</v>
      </c>
      <c r="AE172" s="339">
        <f t="shared" si="11"/>
        <v>6.8100000000000005</v>
      </c>
    </row>
    <row r="173" spans="1:31" ht="15.6" hidden="1" x14ac:dyDescent="0.25">
      <c r="A173" s="340" t="s">
        <v>624</v>
      </c>
      <c r="B173" s="341" t="s">
        <v>2158</v>
      </c>
      <c r="C173" s="341" t="s">
        <v>114</v>
      </c>
      <c r="D173" s="341" t="s">
        <v>281</v>
      </c>
      <c r="E173" s="342" t="s">
        <v>2079</v>
      </c>
      <c r="F173" s="312">
        <v>0</v>
      </c>
      <c r="G173" s="313">
        <v>1</v>
      </c>
      <c r="H173" s="313">
        <v>1</v>
      </c>
      <c r="I173" s="314">
        <v>1.7</v>
      </c>
      <c r="J173" s="315">
        <v>0.51</v>
      </c>
      <c r="K173" s="316"/>
      <c r="L173" s="331"/>
      <c r="M173" s="316"/>
      <c r="N173" s="317"/>
      <c r="O173" s="317"/>
      <c r="P173" s="318"/>
      <c r="Q173" s="319"/>
      <c r="R173" s="306"/>
      <c r="S173" s="306"/>
      <c r="T173" s="320"/>
      <c r="U173" s="321"/>
      <c r="V173" s="322"/>
      <c r="W173" s="323"/>
      <c r="X173" s="324"/>
      <c r="Y173" s="326"/>
      <c r="Z173" s="335">
        <f>_xlfn.XLOOKUP(A173,'2024-NAT-01'!B:B,'2024-NAT-01'!F:F,0,0)+_xlfn.XLOOKUP('Nominations (2)'!A173,'2024-NAT-01'!B:B,'2024-NAT-01'!G:G,0,0)</f>
        <v>0</v>
      </c>
      <c r="AA173" s="336">
        <f>_xlfn.XLOOKUP(A173,'2024-NAT-01'!B:B,'2024-NAT-01'!H:H,0,0)</f>
        <v>0</v>
      </c>
      <c r="AB173" s="335">
        <f>_xlfn.XLOOKUP(A173,'2024-NAT-02'!B:B,'2024-NAT-02'!F:F,0,0)+_xlfn.XLOOKUP(A173,'2024-NAT-02'!B:B,'2024-NAT-02'!G:G,0,0)</f>
        <v>0</v>
      </c>
      <c r="AC173" s="337">
        <f>_xlfn.XLOOKUP(A173,'2024-NAT-02'!B:B,'2024-NAT-02'!H:H,0,0)</f>
        <v>0</v>
      </c>
      <c r="AD173" s="338">
        <f t="shared" si="10"/>
        <v>1</v>
      </c>
      <c r="AE173" s="339">
        <f t="shared" si="11"/>
        <v>0.51</v>
      </c>
    </row>
    <row r="174" spans="1:31" ht="15.6" hidden="1" x14ac:dyDescent="0.25">
      <c r="A174" s="340" t="s">
        <v>625</v>
      </c>
      <c r="B174" s="341" t="s">
        <v>2158</v>
      </c>
      <c r="C174" s="341" t="s">
        <v>202</v>
      </c>
      <c r="D174" s="341" t="s">
        <v>917</v>
      </c>
      <c r="E174" s="342" t="s">
        <v>1258</v>
      </c>
      <c r="F174" s="312">
        <v>1</v>
      </c>
      <c r="G174" s="313">
        <v>4</v>
      </c>
      <c r="H174" s="313">
        <v>5</v>
      </c>
      <c r="I174" s="314">
        <v>24.7</v>
      </c>
      <c r="J174" s="315">
        <v>5.29</v>
      </c>
      <c r="K174" s="316"/>
      <c r="L174" s="331"/>
      <c r="M174" s="316"/>
      <c r="N174" s="317"/>
      <c r="O174" s="317"/>
      <c r="P174" s="318"/>
      <c r="Q174" s="319"/>
      <c r="R174" s="306"/>
      <c r="S174" s="306"/>
      <c r="T174" s="320"/>
      <c r="U174" s="321"/>
      <c r="V174" s="322"/>
      <c r="W174" s="323"/>
      <c r="X174" s="324"/>
      <c r="Y174" s="326"/>
      <c r="Z174" s="335">
        <f>_xlfn.XLOOKUP(A174,'2024-NAT-01'!B:B,'2024-NAT-01'!F:F,0,0)+_xlfn.XLOOKUP('Nominations (2)'!A174,'2024-NAT-01'!B:B,'2024-NAT-01'!G:G,0,0)</f>
        <v>0</v>
      </c>
      <c r="AA174" s="336">
        <f>_xlfn.XLOOKUP(A174,'2024-NAT-01'!B:B,'2024-NAT-01'!H:H,0,0)</f>
        <v>0</v>
      </c>
      <c r="AB174" s="335">
        <f>_xlfn.XLOOKUP(A174,'2024-NAT-02'!B:B,'2024-NAT-02'!F:F,0,0)+_xlfn.XLOOKUP(A174,'2024-NAT-02'!B:B,'2024-NAT-02'!G:G,0,0)</f>
        <v>0</v>
      </c>
      <c r="AC174" s="337">
        <f>_xlfn.XLOOKUP(A174,'2024-NAT-02'!B:B,'2024-NAT-02'!H:H,0,0)</f>
        <v>0</v>
      </c>
      <c r="AD174" s="338">
        <f t="shared" si="10"/>
        <v>5</v>
      </c>
      <c r="AE174" s="339">
        <f t="shared" si="11"/>
        <v>5.29</v>
      </c>
    </row>
    <row r="175" spans="1:31" ht="15.6" hidden="1" x14ac:dyDescent="0.25">
      <c r="A175" s="340" t="s">
        <v>626</v>
      </c>
      <c r="B175" s="341" t="s">
        <v>1319</v>
      </c>
      <c r="C175" s="341" t="s">
        <v>409</v>
      </c>
      <c r="D175" s="341" t="s">
        <v>101</v>
      </c>
      <c r="E175" s="342" t="s">
        <v>1258</v>
      </c>
      <c r="F175" s="312">
        <v>0</v>
      </c>
      <c r="G175" s="313">
        <v>1</v>
      </c>
      <c r="H175" s="313">
        <v>1</v>
      </c>
      <c r="I175" s="314">
        <v>2.6</v>
      </c>
      <c r="J175" s="315">
        <v>0.52</v>
      </c>
      <c r="K175" s="316"/>
      <c r="L175" s="331"/>
      <c r="M175" s="316"/>
      <c r="N175" s="317"/>
      <c r="O175" s="317"/>
      <c r="P175" s="318"/>
      <c r="Q175" s="319"/>
      <c r="R175" s="306"/>
      <c r="S175" s="306"/>
      <c r="T175" s="320"/>
      <c r="U175" s="321"/>
      <c r="V175" s="322"/>
      <c r="W175" s="323"/>
      <c r="X175" s="324"/>
      <c r="Y175" s="326"/>
      <c r="Z175" s="335">
        <f>_xlfn.XLOOKUP(A175,'2024-NAT-01'!B:B,'2024-NAT-01'!F:F,0,0)+_xlfn.XLOOKUP('Nominations (2)'!A175,'2024-NAT-01'!B:B,'2024-NAT-01'!G:G,0,0)</f>
        <v>0</v>
      </c>
      <c r="AA175" s="336">
        <f>_xlfn.XLOOKUP(A175,'2024-NAT-01'!B:B,'2024-NAT-01'!H:H,0,0)</f>
        <v>0</v>
      </c>
      <c r="AB175" s="335">
        <f>_xlfn.XLOOKUP(A175,'2024-NAT-02'!B:B,'2024-NAT-02'!F:F,0,0)+_xlfn.XLOOKUP(A175,'2024-NAT-02'!B:B,'2024-NAT-02'!G:G,0,0)</f>
        <v>0</v>
      </c>
      <c r="AC175" s="337">
        <f>_xlfn.XLOOKUP(A175,'2024-NAT-02'!B:B,'2024-NAT-02'!H:H,0,0)</f>
        <v>0</v>
      </c>
      <c r="AD175" s="338">
        <f t="shared" si="10"/>
        <v>1</v>
      </c>
      <c r="AE175" s="339">
        <f t="shared" si="11"/>
        <v>0.52</v>
      </c>
    </row>
    <row r="176" spans="1:31" ht="15.6" hidden="1" x14ac:dyDescent="0.25">
      <c r="A176" s="340" t="s">
        <v>627</v>
      </c>
      <c r="B176" s="341" t="s">
        <v>2152</v>
      </c>
      <c r="C176" s="341" t="s">
        <v>98</v>
      </c>
      <c r="D176" s="341" t="s">
        <v>1075</v>
      </c>
      <c r="E176" s="342" t="s">
        <v>1258</v>
      </c>
      <c r="F176" s="312">
        <v>0</v>
      </c>
      <c r="G176" s="313">
        <v>6</v>
      </c>
      <c r="H176" s="313">
        <v>6</v>
      </c>
      <c r="I176" s="314">
        <v>38.699999999999996</v>
      </c>
      <c r="J176" s="315">
        <v>11.809999999999999</v>
      </c>
      <c r="K176" s="316"/>
      <c r="L176" s="331"/>
      <c r="M176" s="316"/>
      <c r="N176" s="317"/>
      <c r="O176" s="317"/>
      <c r="P176" s="318"/>
      <c r="Q176" s="319"/>
      <c r="R176" s="306"/>
      <c r="S176" s="306"/>
      <c r="T176" s="320"/>
      <c r="U176" s="321"/>
      <c r="V176" s="322"/>
      <c r="W176" s="323"/>
      <c r="X176" s="324"/>
      <c r="Y176" s="326"/>
      <c r="Z176" s="335">
        <f>_xlfn.XLOOKUP(A176,'2024-NAT-01'!B:B,'2024-NAT-01'!F:F,0,0)+_xlfn.XLOOKUP('Nominations (2)'!A176,'2024-NAT-01'!B:B,'2024-NAT-01'!G:G,0,0)</f>
        <v>0</v>
      </c>
      <c r="AA176" s="336">
        <f>_xlfn.XLOOKUP(A176,'2024-NAT-01'!B:B,'2024-NAT-01'!H:H,0,0)</f>
        <v>0</v>
      </c>
      <c r="AB176" s="335">
        <f>_xlfn.XLOOKUP(A176,'2024-NAT-02'!B:B,'2024-NAT-02'!F:F,0,0)+_xlfn.XLOOKUP(A176,'2024-NAT-02'!B:B,'2024-NAT-02'!G:G,0,0)</f>
        <v>0</v>
      </c>
      <c r="AC176" s="337">
        <f>_xlfn.XLOOKUP(A176,'2024-NAT-02'!B:B,'2024-NAT-02'!H:H,0,0)</f>
        <v>0</v>
      </c>
      <c r="AD176" s="338">
        <f t="shared" si="10"/>
        <v>6</v>
      </c>
      <c r="AE176" s="339">
        <f t="shared" si="11"/>
        <v>11.809999999999999</v>
      </c>
    </row>
    <row r="177" spans="1:31" ht="15.6" hidden="1" x14ac:dyDescent="0.25">
      <c r="A177" s="340" t="s">
        <v>628</v>
      </c>
      <c r="B177" s="341" t="s">
        <v>1241</v>
      </c>
      <c r="C177" s="341" t="s">
        <v>95</v>
      </c>
      <c r="D177" s="341" t="s">
        <v>79</v>
      </c>
      <c r="E177" s="342" t="s">
        <v>1261</v>
      </c>
      <c r="F177" s="312">
        <v>0</v>
      </c>
      <c r="G177" s="313">
        <v>0</v>
      </c>
      <c r="H177" s="313">
        <v>0</v>
      </c>
      <c r="I177" s="314">
        <v>0</v>
      </c>
      <c r="J177" s="315">
        <v>0</v>
      </c>
      <c r="K177" s="316"/>
      <c r="L177" s="331"/>
      <c r="M177" s="316"/>
      <c r="N177" s="317"/>
      <c r="O177" s="317"/>
      <c r="P177" s="318"/>
      <c r="Q177" s="319"/>
      <c r="R177" s="306"/>
      <c r="S177" s="306"/>
      <c r="T177" s="320"/>
      <c r="U177" s="321"/>
      <c r="V177" s="322"/>
      <c r="W177" s="323"/>
      <c r="X177" s="324"/>
      <c r="Y177" s="326"/>
      <c r="Z177" s="335">
        <f>_xlfn.XLOOKUP(A177,'2024-NAT-01'!B:B,'2024-NAT-01'!F:F,0,0)+_xlfn.XLOOKUP('Nominations (2)'!A177,'2024-NAT-01'!B:B,'2024-NAT-01'!G:G,0,0)</f>
        <v>0</v>
      </c>
      <c r="AA177" s="336">
        <f>_xlfn.XLOOKUP(A177,'2024-NAT-01'!B:B,'2024-NAT-01'!H:H,0,0)</f>
        <v>0</v>
      </c>
      <c r="AB177" s="335">
        <f>_xlfn.XLOOKUP(A177,'2024-NAT-02'!B:B,'2024-NAT-02'!F:F,0,0)+_xlfn.XLOOKUP(A177,'2024-NAT-02'!B:B,'2024-NAT-02'!G:G,0,0)</f>
        <v>0</v>
      </c>
      <c r="AC177" s="337">
        <f>_xlfn.XLOOKUP(A177,'2024-NAT-02'!B:B,'2024-NAT-02'!H:H,0,0)</f>
        <v>0</v>
      </c>
      <c r="AD177" s="338">
        <f t="shared" si="10"/>
        <v>0</v>
      </c>
      <c r="AE177" s="339">
        <f t="shared" si="11"/>
        <v>0</v>
      </c>
    </row>
    <row r="178" spans="1:31" ht="15.6" hidden="1" x14ac:dyDescent="0.25">
      <c r="A178" s="340" t="s">
        <v>629</v>
      </c>
      <c r="B178" s="341" t="s">
        <v>1241</v>
      </c>
      <c r="C178" s="341" t="s">
        <v>1858</v>
      </c>
      <c r="D178" s="341" t="s">
        <v>133</v>
      </c>
      <c r="E178" s="342" t="s">
        <v>1259</v>
      </c>
      <c r="F178" s="312">
        <v>0</v>
      </c>
      <c r="G178" s="313">
        <v>0</v>
      </c>
      <c r="H178" s="313">
        <v>0</v>
      </c>
      <c r="I178" s="314">
        <v>0</v>
      </c>
      <c r="J178" s="315">
        <v>0</v>
      </c>
      <c r="K178" s="316"/>
      <c r="L178" s="331"/>
      <c r="M178" s="316"/>
      <c r="N178" s="317"/>
      <c r="O178" s="317"/>
      <c r="P178" s="318"/>
      <c r="Q178" s="319"/>
      <c r="R178" s="306"/>
      <c r="S178" s="306"/>
      <c r="T178" s="320"/>
      <c r="U178" s="321"/>
      <c r="V178" s="322"/>
      <c r="W178" s="323"/>
      <c r="X178" s="324"/>
      <c r="Y178" s="326"/>
      <c r="Z178" s="335">
        <f>_xlfn.XLOOKUP(A178,'2024-NAT-01'!B:B,'2024-NAT-01'!F:F,0,0)+_xlfn.XLOOKUP('Nominations (2)'!A178,'2024-NAT-01'!B:B,'2024-NAT-01'!G:G,0,0)</f>
        <v>0</v>
      </c>
      <c r="AA178" s="336">
        <f>_xlfn.XLOOKUP(A178,'2024-NAT-01'!B:B,'2024-NAT-01'!H:H,0,0)</f>
        <v>0</v>
      </c>
      <c r="AB178" s="335">
        <f>_xlfn.XLOOKUP(A178,'2024-NAT-02'!B:B,'2024-NAT-02'!F:F,0,0)+_xlfn.XLOOKUP(A178,'2024-NAT-02'!B:B,'2024-NAT-02'!G:G,0,0)</f>
        <v>0</v>
      </c>
      <c r="AC178" s="337">
        <f>_xlfn.XLOOKUP(A178,'2024-NAT-02'!B:B,'2024-NAT-02'!H:H,0,0)</f>
        <v>0</v>
      </c>
      <c r="AD178" s="338">
        <f t="shared" si="10"/>
        <v>0</v>
      </c>
      <c r="AE178" s="339">
        <f t="shared" si="11"/>
        <v>0</v>
      </c>
    </row>
    <row r="179" spans="1:31" ht="15.6" hidden="1" x14ac:dyDescent="0.25">
      <c r="A179" s="340" t="s">
        <v>630</v>
      </c>
      <c r="B179" s="341" t="s">
        <v>1240</v>
      </c>
      <c r="C179" s="341" t="s">
        <v>250</v>
      </c>
      <c r="D179" s="341" t="s">
        <v>353</v>
      </c>
      <c r="E179" s="342" t="s">
        <v>1261</v>
      </c>
      <c r="F179" s="312">
        <v>0</v>
      </c>
      <c r="G179" s="313">
        <v>0</v>
      </c>
      <c r="H179" s="313">
        <v>0</v>
      </c>
      <c r="I179" s="314">
        <v>0</v>
      </c>
      <c r="J179" s="315">
        <v>0</v>
      </c>
      <c r="K179" s="316"/>
      <c r="L179" s="331"/>
      <c r="M179" s="316"/>
      <c r="N179" s="317"/>
      <c r="O179" s="317"/>
      <c r="P179" s="318"/>
      <c r="Q179" s="319"/>
      <c r="R179" s="306"/>
      <c r="S179" s="306"/>
      <c r="T179" s="320"/>
      <c r="U179" s="321"/>
      <c r="V179" s="322"/>
      <c r="W179" s="323"/>
      <c r="X179" s="324"/>
      <c r="Y179" s="326"/>
      <c r="Z179" s="335">
        <f>_xlfn.XLOOKUP(A179,'2024-NAT-01'!B:B,'2024-NAT-01'!F:F,0,0)+_xlfn.XLOOKUP('Nominations (2)'!A179,'2024-NAT-01'!B:B,'2024-NAT-01'!G:G,0,0)</f>
        <v>0</v>
      </c>
      <c r="AA179" s="336">
        <f>_xlfn.XLOOKUP(A179,'2024-NAT-01'!B:B,'2024-NAT-01'!H:H,0,0)</f>
        <v>0</v>
      </c>
      <c r="AB179" s="335">
        <f>_xlfn.XLOOKUP(A179,'2024-NAT-02'!B:B,'2024-NAT-02'!F:F,0,0)+_xlfn.XLOOKUP(A179,'2024-NAT-02'!B:B,'2024-NAT-02'!G:G,0,0)</f>
        <v>0</v>
      </c>
      <c r="AC179" s="337">
        <f>_xlfn.XLOOKUP(A179,'2024-NAT-02'!B:B,'2024-NAT-02'!H:H,0,0)</f>
        <v>0</v>
      </c>
      <c r="AD179" s="338">
        <f t="shared" si="10"/>
        <v>0</v>
      </c>
      <c r="AE179" s="339">
        <f t="shared" si="11"/>
        <v>0</v>
      </c>
    </row>
    <row r="180" spans="1:31" ht="15.6" x14ac:dyDescent="0.25">
      <c r="A180" s="343" t="s">
        <v>1626</v>
      </c>
      <c r="B180" s="344" t="s">
        <v>38</v>
      </c>
      <c r="C180" s="344" t="s">
        <v>1664</v>
      </c>
      <c r="D180" s="344" t="s">
        <v>379</v>
      </c>
      <c r="E180" s="345" t="s">
        <v>1258</v>
      </c>
      <c r="F180" s="391">
        <v>3</v>
      </c>
      <c r="G180" s="392">
        <v>9</v>
      </c>
      <c r="H180" s="392">
        <v>12</v>
      </c>
      <c r="I180" s="393">
        <v>121</v>
      </c>
      <c r="J180" s="394">
        <v>36.61</v>
      </c>
      <c r="K180" s="316"/>
      <c r="L180" s="331"/>
      <c r="M180" s="316"/>
      <c r="N180" s="317"/>
      <c r="O180" s="317"/>
      <c r="P180" s="318"/>
      <c r="Q180" s="319"/>
      <c r="R180" s="306"/>
      <c r="S180" s="306"/>
      <c r="T180" s="320"/>
      <c r="U180" s="321"/>
      <c r="V180" s="322"/>
      <c r="W180" s="323"/>
      <c r="X180" s="324"/>
      <c r="Y180" s="326"/>
      <c r="Z180" s="387">
        <f>_xlfn.XLOOKUP(A180,'2024-NAT-01'!B:B,'2024-NAT-01'!F:F,0,0)+_xlfn.XLOOKUP(A180,'2024-NAT-01'!B:B,'2024-NAT-01'!G:G,0,0)</f>
        <v>4</v>
      </c>
      <c r="AA180" s="395">
        <f>_xlfn.XLOOKUP(A180,'2024-NAT-01'!B:B,'2024-NAT-01'!H:H,0,0)</f>
        <v>5.6999999999999993</v>
      </c>
      <c r="AB180" s="387">
        <f>_xlfn.XLOOKUP(A180,'2024-NAT-02'!B:B,'2024-NAT-02'!F:F,0,0)+_xlfn.XLOOKUP(A180,'2024-NAT-02'!B:B,'2024-NAT-02'!G:G,0,0)</f>
        <v>0</v>
      </c>
      <c r="AC180" s="396">
        <f>_xlfn.XLOOKUP(A180,'2024-NAT-02'!B:B,'2024-NAT-02'!H:H,0,0)</f>
        <v>0</v>
      </c>
      <c r="AD180" s="387">
        <f t="shared" si="10"/>
        <v>16</v>
      </c>
      <c r="AE180" s="395">
        <f t="shared" si="11"/>
        <v>42.31</v>
      </c>
    </row>
    <row r="181" spans="1:31" ht="15.6" x14ac:dyDescent="0.25">
      <c r="A181" s="343" t="s">
        <v>839</v>
      </c>
      <c r="B181" s="344" t="s">
        <v>41</v>
      </c>
      <c r="C181" s="344" t="s">
        <v>72</v>
      </c>
      <c r="D181" s="344" t="s">
        <v>73</v>
      </c>
      <c r="E181" s="345" t="s">
        <v>1261</v>
      </c>
      <c r="F181" s="391">
        <v>1</v>
      </c>
      <c r="G181" s="392">
        <v>10</v>
      </c>
      <c r="H181" s="392">
        <v>11</v>
      </c>
      <c r="I181" s="393">
        <v>103.5</v>
      </c>
      <c r="J181" s="394">
        <v>35.51</v>
      </c>
      <c r="K181" s="316"/>
      <c r="L181" s="331"/>
      <c r="M181" s="316"/>
      <c r="N181" s="317"/>
      <c r="O181" s="317"/>
      <c r="P181" s="318"/>
      <c r="Q181" s="319"/>
      <c r="R181" s="306"/>
      <c r="S181" s="306"/>
      <c r="T181" s="320"/>
      <c r="U181" s="321"/>
      <c r="V181" s="322"/>
      <c r="W181" s="323"/>
      <c r="X181" s="324"/>
      <c r="Y181" s="326"/>
      <c r="Z181" s="387">
        <f>_xlfn.XLOOKUP(A181,'2024-NAT-01'!B:B,'2024-NAT-01'!F:F,0,0)+_xlfn.XLOOKUP(A181,'2024-NAT-01'!B:B,'2024-NAT-01'!G:G,0,0)</f>
        <v>11</v>
      </c>
      <c r="AA181" s="395">
        <f>_xlfn.XLOOKUP(A181,'2024-NAT-01'!B:B,'2024-NAT-01'!H:H,0,0)</f>
        <v>111.99999999999999</v>
      </c>
      <c r="AB181" s="387">
        <f>_xlfn.XLOOKUP(A181,'2024-NAT-02'!B:B,'2024-NAT-02'!F:F,0,0)+_xlfn.XLOOKUP(A181,'2024-NAT-02'!B:B,'2024-NAT-02'!G:G,0,0)</f>
        <v>6</v>
      </c>
      <c r="AC181" s="396">
        <f>_xlfn.XLOOKUP(A181,'2024-NAT-02'!B:B,'2024-NAT-02'!H:H,0,0)</f>
        <v>65.599999999999994</v>
      </c>
      <c r="AD181" s="387">
        <f t="shared" si="10"/>
        <v>28</v>
      </c>
      <c r="AE181" s="395">
        <f t="shared" si="11"/>
        <v>213.10999999999999</v>
      </c>
    </row>
    <row r="182" spans="1:31" ht="15.6" x14ac:dyDescent="0.25">
      <c r="A182" s="343" t="s">
        <v>468</v>
      </c>
      <c r="B182" s="344" t="s">
        <v>41</v>
      </c>
      <c r="C182" s="344" t="s">
        <v>367</v>
      </c>
      <c r="D182" s="344" t="s">
        <v>103</v>
      </c>
      <c r="E182" s="345" t="s">
        <v>1261</v>
      </c>
      <c r="F182" s="391">
        <v>0</v>
      </c>
      <c r="G182" s="392">
        <v>16</v>
      </c>
      <c r="H182" s="392">
        <v>16</v>
      </c>
      <c r="I182" s="393">
        <v>141.5</v>
      </c>
      <c r="J182" s="394">
        <v>35.49</v>
      </c>
      <c r="K182" s="316">
        <f>I182/H182</f>
        <v>8.84375</v>
      </c>
      <c r="L182" s="331">
        <f>U182+Y182+Q182</f>
        <v>2075</v>
      </c>
      <c r="M182" s="316">
        <f>(U182*0.3)+(Y182*0.2)+(Q182*0.5)</f>
        <v>743</v>
      </c>
      <c r="N182" s="317">
        <v>1</v>
      </c>
      <c r="O182" s="317">
        <v>5</v>
      </c>
      <c r="P182" s="318">
        <v>39.300000000000004</v>
      </c>
      <c r="Q182" s="319">
        <v>749</v>
      </c>
      <c r="R182" s="306">
        <v>0</v>
      </c>
      <c r="S182" s="306">
        <v>8</v>
      </c>
      <c r="T182" s="320">
        <v>78</v>
      </c>
      <c r="U182" s="321">
        <v>1033</v>
      </c>
      <c r="V182" s="322">
        <v>0</v>
      </c>
      <c r="W182" s="323">
        <v>4</v>
      </c>
      <c r="X182" s="324">
        <v>52.6</v>
      </c>
      <c r="Y182" s="326">
        <v>293</v>
      </c>
      <c r="Z182" s="387">
        <f>_xlfn.XLOOKUP(A182,'2024-NAT-01'!B:B,'2024-NAT-01'!F:F,0,0)+_xlfn.XLOOKUP(A182,'2024-NAT-01'!B:B,'2024-NAT-01'!G:G,0,0)</f>
        <v>7</v>
      </c>
      <c r="AA182" s="395">
        <f>_xlfn.XLOOKUP(A182,'2024-NAT-01'!B:B,'2024-NAT-01'!H:H,0,0)</f>
        <v>44.7</v>
      </c>
      <c r="AB182" s="387">
        <f>_xlfn.XLOOKUP(A182,'2024-NAT-02'!B:B,'2024-NAT-02'!F:F,0,0)+_xlfn.XLOOKUP(A182,'2024-NAT-02'!B:B,'2024-NAT-02'!G:G,0,0)</f>
        <v>2</v>
      </c>
      <c r="AC182" s="396">
        <f>_xlfn.XLOOKUP(A182,'2024-NAT-02'!B:B,'2024-NAT-02'!H:H,0,0)</f>
        <v>13.899999999999999</v>
      </c>
      <c r="AD182" s="387">
        <f t="shared" si="10"/>
        <v>25</v>
      </c>
      <c r="AE182" s="395">
        <f t="shared" si="11"/>
        <v>94.09</v>
      </c>
    </row>
    <row r="183" spans="1:31" ht="15.6" x14ac:dyDescent="0.25">
      <c r="A183" s="343" t="s">
        <v>1795</v>
      </c>
      <c r="B183" s="344" t="s">
        <v>38</v>
      </c>
      <c r="C183" s="344" t="s">
        <v>1843</v>
      </c>
      <c r="D183" s="344" t="s">
        <v>220</v>
      </c>
      <c r="E183" s="345" t="s">
        <v>1259</v>
      </c>
      <c r="F183" s="391">
        <v>2</v>
      </c>
      <c r="G183" s="392">
        <v>9</v>
      </c>
      <c r="H183" s="392">
        <v>11</v>
      </c>
      <c r="I183" s="393">
        <v>137.6</v>
      </c>
      <c r="J183" s="394">
        <v>63.239999999999995</v>
      </c>
      <c r="K183" s="316"/>
      <c r="L183" s="331"/>
      <c r="M183" s="316"/>
      <c r="N183" s="317"/>
      <c r="O183" s="317"/>
      <c r="P183" s="318"/>
      <c r="Q183" s="319"/>
      <c r="R183" s="306"/>
      <c r="S183" s="306"/>
      <c r="T183" s="320"/>
      <c r="U183" s="321"/>
      <c r="V183" s="322"/>
      <c r="W183" s="323"/>
      <c r="X183" s="324"/>
      <c r="Y183" s="326"/>
      <c r="Z183" s="387">
        <f>_xlfn.XLOOKUP(A183,'2024-NAT-01'!B:B,'2024-NAT-01'!F:F,0,0)+_xlfn.XLOOKUP(A183,'2024-NAT-01'!B:B,'2024-NAT-01'!G:G,0,0)</f>
        <v>0</v>
      </c>
      <c r="AA183" s="395">
        <f>_xlfn.XLOOKUP(A183,'2024-NAT-01'!B:B,'2024-NAT-01'!H:H,0,0)</f>
        <v>0</v>
      </c>
      <c r="AB183" s="387">
        <f>_xlfn.XLOOKUP(A183,'2024-NAT-02'!B:B,'2024-NAT-02'!F:F,0,0)+_xlfn.XLOOKUP(A183,'2024-NAT-02'!B:B,'2024-NAT-02'!G:G,0,0)</f>
        <v>0</v>
      </c>
      <c r="AC183" s="396">
        <f>_xlfn.XLOOKUP(A183,'2024-NAT-02'!B:B,'2024-NAT-02'!H:H,0,0)</f>
        <v>0</v>
      </c>
      <c r="AD183" s="387">
        <f t="shared" si="10"/>
        <v>11</v>
      </c>
      <c r="AE183" s="395">
        <f t="shared" si="11"/>
        <v>63.239999999999995</v>
      </c>
    </row>
    <row r="184" spans="1:31" ht="15.6" hidden="1" x14ac:dyDescent="0.25">
      <c r="A184" s="340" t="s">
        <v>635</v>
      </c>
      <c r="B184" s="341" t="s">
        <v>2162</v>
      </c>
      <c r="C184" s="341" t="s">
        <v>1509</v>
      </c>
      <c r="D184" s="341" t="s">
        <v>352</v>
      </c>
      <c r="E184" s="342" t="s">
        <v>2080</v>
      </c>
      <c r="F184" s="312">
        <v>0</v>
      </c>
      <c r="G184" s="313">
        <v>0</v>
      </c>
      <c r="H184" s="313">
        <v>0</v>
      </c>
      <c r="I184" s="314">
        <v>0</v>
      </c>
      <c r="J184" s="315">
        <v>0</v>
      </c>
      <c r="K184" s="316"/>
      <c r="L184" s="331"/>
      <c r="M184" s="316"/>
      <c r="N184" s="317"/>
      <c r="O184" s="317"/>
      <c r="P184" s="318"/>
      <c r="Q184" s="319"/>
      <c r="R184" s="306"/>
      <c r="S184" s="306"/>
      <c r="T184" s="320"/>
      <c r="U184" s="321"/>
      <c r="V184" s="322"/>
      <c r="W184" s="323"/>
      <c r="X184" s="324"/>
      <c r="Y184" s="326"/>
      <c r="Z184" s="335">
        <f>_xlfn.XLOOKUP(A184,'2024-NAT-01'!B:B,'2024-NAT-01'!F:F,0,0)+_xlfn.XLOOKUP('Nominations (2)'!A184,'2024-NAT-01'!B:B,'2024-NAT-01'!G:G,0,0)</f>
        <v>0</v>
      </c>
      <c r="AA184" s="336">
        <f>_xlfn.XLOOKUP(A184,'2024-NAT-01'!B:B,'2024-NAT-01'!H:H,0,0)</f>
        <v>0</v>
      </c>
      <c r="AB184" s="335">
        <f>_xlfn.XLOOKUP(A184,'2024-NAT-02'!B:B,'2024-NAT-02'!F:F,0,0)+_xlfn.XLOOKUP(A184,'2024-NAT-02'!B:B,'2024-NAT-02'!G:G,0,0)</f>
        <v>0</v>
      </c>
      <c r="AC184" s="337">
        <f>_xlfn.XLOOKUP(A184,'2024-NAT-02'!B:B,'2024-NAT-02'!H:H,0,0)</f>
        <v>0</v>
      </c>
      <c r="AD184" s="338">
        <f t="shared" si="10"/>
        <v>0</v>
      </c>
      <c r="AE184" s="339">
        <f t="shared" si="11"/>
        <v>0</v>
      </c>
    </row>
    <row r="185" spans="1:31" ht="15.6" hidden="1" x14ac:dyDescent="0.25">
      <c r="A185" s="340" t="s">
        <v>636</v>
      </c>
      <c r="B185" s="341" t="s">
        <v>2160</v>
      </c>
      <c r="C185" s="341" t="s">
        <v>96</v>
      </c>
      <c r="D185" s="341" t="s">
        <v>1850</v>
      </c>
      <c r="E185" s="342" t="s">
        <v>2078</v>
      </c>
      <c r="F185" s="312">
        <v>4</v>
      </c>
      <c r="G185" s="313">
        <v>5</v>
      </c>
      <c r="H185" s="313">
        <v>9</v>
      </c>
      <c r="I185" s="314">
        <v>16.899999999999999</v>
      </c>
      <c r="J185" s="315">
        <v>3.95</v>
      </c>
      <c r="K185" s="316"/>
      <c r="L185" s="331"/>
      <c r="M185" s="316"/>
      <c r="N185" s="317"/>
      <c r="O185" s="317"/>
      <c r="P185" s="318"/>
      <c r="Q185" s="319"/>
      <c r="R185" s="306"/>
      <c r="S185" s="306"/>
      <c r="T185" s="320"/>
      <c r="U185" s="321"/>
      <c r="V185" s="322"/>
      <c r="W185" s="323"/>
      <c r="X185" s="324"/>
      <c r="Y185" s="326"/>
      <c r="Z185" s="335">
        <f>_xlfn.XLOOKUP(A185,'2024-NAT-01'!B:B,'2024-NAT-01'!F:F,0,0)+_xlfn.XLOOKUP('Nominations (2)'!A185,'2024-NAT-01'!B:B,'2024-NAT-01'!G:G,0,0)</f>
        <v>0</v>
      </c>
      <c r="AA185" s="336">
        <f>_xlfn.XLOOKUP(A185,'2024-NAT-01'!B:B,'2024-NAT-01'!H:H,0,0)</f>
        <v>0</v>
      </c>
      <c r="AB185" s="335">
        <f>_xlfn.XLOOKUP(A185,'2024-NAT-02'!B:B,'2024-NAT-02'!F:F,0,0)+_xlfn.XLOOKUP(A185,'2024-NAT-02'!B:B,'2024-NAT-02'!G:G,0,0)</f>
        <v>0</v>
      </c>
      <c r="AC185" s="337">
        <f>_xlfn.XLOOKUP(A185,'2024-NAT-02'!B:B,'2024-NAT-02'!H:H,0,0)</f>
        <v>0</v>
      </c>
      <c r="AD185" s="338">
        <f t="shared" si="10"/>
        <v>9</v>
      </c>
      <c r="AE185" s="339">
        <f t="shared" si="11"/>
        <v>3.95</v>
      </c>
    </row>
    <row r="186" spans="1:31" ht="15.6" x14ac:dyDescent="0.25">
      <c r="A186" s="343" t="s">
        <v>578</v>
      </c>
      <c r="B186" s="344" t="s">
        <v>43</v>
      </c>
      <c r="C186" s="344" t="s">
        <v>1812</v>
      </c>
      <c r="D186" s="344" t="s">
        <v>1213</v>
      </c>
      <c r="E186" s="345" t="s">
        <v>1259</v>
      </c>
      <c r="F186" s="391">
        <v>2</v>
      </c>
      <c r="G186" s="392">
        <v>10</v>
      </c>
      <c r="H186" s="392">
        <v>12</v>
      </c>
      <c r="I186" s="393">
        <v>98.09999999999998</v>
      </c>
      <c r="J186" s="394">
        <v>41.79999999999999</v>
      </c>
      <c r="K186" s="316"/>
      <c r="L186" s="331"/>
      <c r="M186" s="316"/>
      <c r="N186" s="317"/>
      <c r="O186" s="317"/>
      <c r="P186" s="318"/>
      <c r="Q186" s="319"/>
      <c r="R186" s="306"/>
      <c r="S186" s="306"/>
      <c r="T186" s="320"/>
      <c r="U186" s="321"/>
      <c r="V186" s="322"/>
      <c r="W186" s="323"/>
      <c r="X186" s="324"/>
      <c r="Y186" s="326"/>
      <c r="Z186" s="387">
        <f>_xlfn.XLOOKUP(A186,'2024-NAT-01'!B:B,'2024-NAT-01'!F:F,0,0)+_xlfn.XLOOKUP(A186,'2024-NAT-01'!B:B,'2024-NAT-01'!G:G,0,0)</f>
        <v>3</v>
      </c>
      <c r="AA186" s="395">
        <f>_xlfn.XLOOKUP(A186,'2024-NAT-01'!B:B,'2024-NAT-01'!H:H,0,0)</f>
        <v>70.5</v>
      </c>
      <c r="AB186" s="387">
        <f>_xlfn.XLOOKUP(A186,'2024-NAT-02'!B:B,'2024-NAT-02'!F:F,0,0)+_xlfn.XLOOKUP(A186,'2024-NAT-02'!B:B,'2024-NAT-02'!G:G,0,0)</f>
        <v>1</v>
      </c>
      <c r="AC186" s="396">
        <f>_xlfn.XLOOKUP(A186,'2024-NAT-02'!B:B,'2024-NAT-02'!H:H,0,0)</f>
        <v>13.7</v>
      </c>
      <c r="AD186" s="387">
        <f t="shared" si="10"/>
        <v>16</v>
      </c>
      <c r="AE186" s="395">
        <f t="shared" si="11"/>
        <v>125.99999999999999</v>
      </c>
    </row>
    <row r="187" spans="1:31" ht="15.6" hidden="1" x14ac:dyDescent="0.25">
      <c r="A187" s="340" t="s">
        <v>638</v>
      </c>
      <c r="B187" s="341" t="s">
        <v>1226</v>
      </c>
      <c r="C187" s="341" t="s">
        <v>92</v>
      </c>
      <c r="D187" s="341" t="s">
        <v>93</v>
      </c>
      <c r="E187" s="342" t="s">
        <v>1261</v>
      </c>
      <c r="F187" s="312">
        <v>0</v>
      </c>
      <c r="G187" s="313">
        <v>0</v>
      </c>
      <c r="H187" s="313">
        <v>0</v>
      </c>
      <c r="I187" s="314">
        <v>0</v>
      </c>
      <c r="J187" s="315">
        <v>0</v>
      </c>
      <c r="K187" s="316"/>
      <c r="L187" s="331"/>
      <c r="M187" s="316"/>
      <c r="N187" s="317"/>
      <c r="O187" s="317"/>
      <c r="P187" s="318"/>
      <c r="Q187" s="319"/>
      <c r="R187" s="306"/>
      <c r="S187" s="306"/>
      <c r="T187" s="320"/>
      <c r="U187" s="321"/>
      <c r="V187" s="322"/>
      <c r="W187" s="323"/>
      <c r="X187" s="324"/>
      <c r="Y187" s="326"/>
      <c r="Z187" s="335">
        <f>_xlfn.XLOOKUP(A187,'2024-NAT-01'!B:B,'2024-NAT-01'!F:F,0,0)+_xlfn.XLOOKUP('Nominations (2)'!A187,'2024-NAT-01'!B:B,'2024-NAT-01'!G:G,0,0)</f>
        <v>0</v>
      </c>
      <c r="AA187" s="336">
        <f>_xlfn.XLOOKUP(A187,'2024-NAT-01'!B:B,'2024-NAT-01'!H:H,0,0)</f>
        <v>0</v>
      </c>
      <c r="AB187" s="335">
        <f>_xlfn.XLOOKUP(A187,'2024-NAT-02'!B:B,'2024-NAT-02'!F:F,0,0)+_xlfn.XLOOKUP(A187,'2024-NAT-02'!B:B,'2024-NAT-02'!G:G,0,0)</f>
        <v>0</v>
      </c>
      <c r="AC187" s="337">
        <f>_xlfn.XLOOKUP(A187,'2024-NAT-02'!B:B,'2024-NAT-02'!H:H,0,0)</f>
        <v>0</v>
      </c>
      <c r="AD187" s="338">
        <f t="shared" si="10"/>
        <v>0</v>
      </c>
      <c r="AE187" s="339">
        <f t="shared" si="11"/>
        <v>0</v>
      </c>
    </row>
    <row r="188" spans="1:31" ht="15.6" hidden="1" x14ac:dyDescent="0.25">
      <c r="A188" s="340" t="s">
        <v>639</v>
      </c>
      <c r="B188" s="341" t="s">
        <v>2153</v>
      </c>
      <c r="C188" s="341" t="s">
        <v>421</v>
      </c>
      <c r="D188" s="341" t="s">
        <v>158</v>
      </c>
      <c r="E188" s="342" t="s">
        <v>2080</v>
      </c>
      <c r="F188" s="312">
        <v>1</v>
      </c>
      <c r="G188" s="313">
        <v>4</v>
      </c>
      <c r="H188" s="313">
        <v>5</v>
      </c>
      <c r="I188" s="314">
        <v>38</v>
      </c>
      <c r="J188" s="315">
        <v>9.59</v>
      </c>
      <c r="K188" s="316"/>
      <c r="L188" s="331"/>
      <c r="M188" s="316"/>
      <c r="N188" s="317"/>
      <c r="O188" s="317"/>
      <c r="P188" s="318"/>
      <c r="Q188" s="319"/>
      <c r="R188" s="306"/>
      <c r="S188" s="306"/>
      <c r="T188" s="320"/>
      <c r="U188" s="321"/>
      <c r="V188" s="322"/>
      <c r="W188" s="323"/>
      <c r="X188" s="324"/>
      <c r="Y188" s="326"/>
      <c r="Z188" s="335">
        <f>_xlfn.XLOOKUP(A188,'2024-NAT-01'!B:B,'2024-NAT-01'!F:F,0,0)+_xlfn.XLOOKUP('Nominations (2)'!A188,'2024-NAT-01'!B:B,'2024-NAT-01'!G:G,0,0)</f>
        <v>0</v>
      </c>
      <c r="AA188" s="336">
        <f>_xlfn.XLOOKUP(A188,'2024-NAT-01'!B:B,'2024-NAT-01'!H:H,0,0)</f>
        <v>0</v>
      </c>
      <c r="AB188" s="335">
        <f>_xlfn.XLOOKUP(A188,'2024-NAT-02'!B:B,'2024-NAT-02'!F:F,0,0)+_xlfn.XLOOKUP(A188,'2024-NAT-02'!B:B,'2024-NAT-02'!G:G,0,0)</f>
        <v>0</v>
      </c>
      <c r="AC188" s="337">
        <f>_xlfn.XLOOKUP(A188,'2024-NAT-02'!B:B,'2024-NAT-02'!H:H,0,0)</f>
        <v>0</v>
      </c>
      <c r="AD188" s="338">
        <f t="shared" si="10"/>
        <v>5</v>
      </c>
      <c r="AE188" s="339">
        <f t="shared" si="11"/>
        <v>9.59</v>
      </c>
    </row>
    <row r="189" spans="1:31" ht="15.6" hidden="1" x14ac:dyDescent="0.25">
      <c r="A189" s="340" t="s">
        <v>640</v>
      </c>
      <c r="B189" s="341" t="s">
        <v>983</v>
      </c>
      <c r="C189" s="341" t="s">
        <v>91</v>
      </c>
      <c r="D189" s="341" t="s">
        <v>346</v>
      </c>
      <c r="E189" s="342" t="s">
        <v>2078</v>
      </c>
      <c r="F189" s="312">
        <v>0</v>
      </c>
      <c r="G189" s="313">
        <v>0</v>
      </c>
      <c r="H189" s="313">
        <v>0</v>
      </c>
      <c r="I189" s="314">
        <v>0</v>
      </c>
      <c r="J189" s="315">
        <v>0</v>
      </c>
      <c r="K189" s="316"/>
      <c r="L189" s="331"/>
      <c r="M189" s="316"/>
      <c r="N189" s="317"/>
      <c r="O189" s="317"/>
      <c r="P189" s="318"/>
      <c r="Q189" s="319"/>
      <c r="R189" s="306"/>
      <c r="S189" s="306"/>
      <c r="T189" s="320"/>
      <c r="U189" s="321"/>
      <c r="V189" s="322"/>
      <c r="W189" s="323"/>
      <c r="X189" s="324"/>
      <c r="Y189" s="326"/>
      <c r="Z189" s="335">
        <f>_xlfn.XLOOKUP(A189,'2024-NAT-01'!B:B,'2024-NAT-01'!F:F,0,0)+_xlfn.XLOOKUP('Nominations (2)'!A189,'2024-NAT-01'!B:B,'2024-NAT-01'!G:G,0,0)</f>
        <v>0</v>
      </c>
      <c r="AA189" s="336">
        <f>_xlfn.XLOOKUP(A189,'2024-NAT-01'!B:B,'2024-NAT-01'!H:H,0,0)</f>
        <v>0</v>
      </c>
      <c r="AB189" s="335">
        <f>_xlfn.XLOOKUP(A189,'2024-NAT-02'!B:B,'2024-NAT-02'!F:F,0,0)+_xlfn.XLOOKUP(A189,'2024-NAT-02'!B:B,'2024-NAT-02'!G:G,0,0)</f>
        <v>0</v>
      </c>
      <c r="AC189" s="337">
        <f>_xlfn.XLOOKUP(A189,'2024-NAT-02'!B:B,'2024-NAT-02'!H:H,0,0)</f>
        <v>0</v>
      </c>
      <c r="AD189" s="338">
        <f t="shared" si="10"/>
        <v>0</v>
      </c>
      <c r="AE189" s="339">
        <f t="shared" si="11"/>
        <v>0</v>
      </c>
    </row>
    <row r="190" spans="1:31" ht="15.6" hidden="1" x14ac:dyDescent="0.25">
      <c r="A190" s="340" t="s">
        <v>641</v>
      </c>
      <c r="B190" s="341" t="s">
        <v>2161</v>
      </c>
      <c r="C190" s="341" t="s">
        <v>1811</v>
      </c>
      <c r="D190" s="341" t="s">
        <v>386</v>
      </c>
      <c r="E190" s="342" t="s">
        <v>1258</v>
      </c>
      <c r="F190" s="312">
        <v>0</v>
      </c>
      <c r="G190" s="313">
        <v>1</v>
      </c>
      <c r="H190" s="313">
        <v>1</v>
      </c>
      <c r="I190" s="314">
        <v>6.6</v>
      </c>
      <c r="J190" s="315">
        <v>1.32</v>
      </c>
      <c r="K190" s="316"/>
      <c r="L190" s="331"/>
      <c r="M190" s="316"/>
      <c r="N190" s="317"/>
      <c r="O190" s="317"/>
      <c r="P190" s="318"/>
      <c r="Q190" s="319"/>
      <c r="R190" s="306"/>
      <c r="S190" s="306"/>
      <c r="T190" s="320"/>
      <c r="U190" s="321"/>
      <c r="V190" s="322"/>
      <c r="W190" s="323"/>
      <c r="X190" s="324"/>
      <c r="Y190" s="326"/>
      <c r="Z190" s="335">
        <f>_xlfn.XLOOKUP(A190,'2024-NAT-01'!B:B,'2024-NAT-01'!F:F,0,0)+_xlfn.XLOOKUP('Nominations (2)'!A190,'2024-NAT-01'!B:B,'2024-NAT-01'!G:G,0,0)</f>
        <v>0</v>
      </c>
      <c r="AA190" s="336">
        <f>_xlfn.XLOOKUP(A190,'2024-NAT-01'!B:B,'2024-NAT-01'!H:H,0,0)</f>
        <v>0</v>
      </c>
      <c r="AB190" s="335">
        <f>_xlfn.XLOOKUP(A190,'2024-NAT-02'!B:B,'2024-NAT-02'!F:F,0,0)+_xlfn.XLOOKUP(A190,'2024-NAT-02'!B:B,'2024-NAT-02'!G:G,0,0)</f>
        <v>0</v>
      </c>
      <c r="AC190" s="337">
        <f>_xlfn.XLOOKUP(A190,'2024-NAT-02'!B:B,'2024-NAT-02'!H:H,0,0)</f>
        <v>0</v>
      </c>
      <c r="AD190" s="338">
        <f t="shared" si="10"/>
        <v>1</v>
      </c>
      <c r="AE190" s="339">
        <f t="shared" si="11"/>
        <v>1.32</v>
      </c>
    </row>
    <row r="191" spans="1:31" ht="15.6" hidden="1" x14ac:dyDescent="0.25">
      <c r="A191" s="340" t="s">
        <v>642</v>
      </c>
      <c r="B191" s="341" t="s">
        <v>2158</v>
      </c>
      <c r="C191" s="341" t="s">
        <v>2096</v>
      </c>
      <c r="D191" s="341" t="s">
        <v>103</v>
      </c>
      <c r="E191" s="342" t="s">
        <v>1258</v>
      </c>
      <c r="F191" s="312">
        <v>0</v>
      </c>
      <c r="G191" s="313">
        <v>0</v>
      </c>
      <c r="H191" s="313">
        <v>0</v>
      </c>
      <c r="I191" s="314">
        <v>0</v>
      </c>
      <c r="J191" s="315">
        <v>0</v>
      </c>
      <c r="K191" s="316"/>
      <c r="L191" s="331"/>
      <c r="M191" s="316"/>
      <c r="N191" s="317"/>
      <c r="O191" s="317"/>
      <c r="P191" s="318"/>
      <c r="Q191" s="319"/>
      <c r="R191" s="306"/>
      <c r="S191" s="306"/>
      <c r="T191" s="320"/>
      <c r="U191" s="321"/>
      <c r="V191" s="322"/>
      <c r="W191" s="323"/>
      <c r="X191" s="324"/>
      <c r="Y191" s="326"/>
      <c r="Z191" s="335">
        <f>_xlfn.XLOOKUP(A191,'2024-NAT-01'!B:B,'2024-NAT-01'!F:F,0,0)+_xlfn.XLOOKUP('Nominations (2)'!A191,'2024-NAT-01'!B:B,'2024-NAT-01'!G:G,0,0)</f>
        <v>0</v>
      </c>
      <c r="AA191" s="336">
        <f>_xlfn.XLOOKUP(A191,'2024-NAT-01'!B:B,'2024-NAT-01'!H:H,0,0)</f>
        <v>0</v>
      </c>
      <c r="AB191" s="335">
        <f>_xlfn.XLOOKUP(A191,'2024-NAT-02'!B:B,'2024-NAT-02'!F:F,0,0)+_xlfn.XLOOKUP(A191,'2024-NAT-02'!B:B,'2024-NAT-02'!G:G,0,0)</f>
        <v>0</v>
      </c>
      <c r="AC191" s="337">
        <f>_xlfn.XLOOKUP(A191,'2024-NAT-02'!B:B,'2024-NAT-02'!H:H,0,0)</f>
        <v>0</v>
      </c>
      <c r="AD191" s="338">
        <f t="shared" si="10"/>
        <v>0</v>
      </c>
      <c r="AE191" s="339">
        <f t="shared" si="11"/>
        <v>0</v>
      </c>
    </row>
    <row r="192" spans="1:31" ht="15.6" hidden="1" x14ac:dyDescent="0.25">
      <c r="A192" s="340" t="s">
        <v>643</v>
      </c>
      <c r="B192" s="341" t="s">
        <v>2151</v>
      </c>
      <c r="C192" s="341" t="s">
        <v>2006</v>
      </c>
      <c r="D192" s="341" t="s">
        <v>1819</v>
      </c>
      <c r="E192" s="342" t="s">
        <v>1251</v>
      </c>
      <c r="F192" s="312">
        <v>0</v>
      </c>
      <c r="G192" s="313">
        <v>0</v>
      </c>
      <c r="H192" s="313">
        <v>0</v>
      </c>
      <c r="I192" s="314">
        <v>0</v>
      </c>
      <c r="J192" s="315">
        <v>0</v>
      </c>
      <c r="K192" s="316"/>
      <c r="L192" s="331"/>
      <c r="M192" s="316"/>
      <c r="N192" s="317"/>
      <c r="O192" s="317"/>
      <c r="P192" s="318"/>
      <c r="Q192" s="319"/>
      <c r="R192" s="306"/>
      <c r="S192" s="306"/>
      <c r="T192" s="320"/>
      <c r="U192" s="321"/>
      <c r="V192" s="322"/>
      <c r="W192" s="323"/>
      <c r="X192" s="324"/>
      <c r="Y192" s="326"/>
      <c r="Z192" s="335">
        <f>_xlfn.XLOOKUP(A192,'2024-NAT-01'!B:B,'2024-NAT-01'!F:F,0,0)+_xlfn.XLOOKUP('Nominations (2)'!A192,'2024-NAT-01'!B:B,'2024-NAT-01'!G:G,0,0)</f>
        <v>0</v>
      </c>
      <c r="AA192" s="336">
        <f>_xlfn.XLOOKUP(A192,'2024-NAT-01'!B:B,'2024-NAT-01'!H:H,0,0)</f>
        <v>0</v>
      </c>
      <c r="AB192" s="335">
        <f>_xlfn.XLOOKUP(A192,'2024-NAT-02'!B:B,'2024-NAT-02'!F:F,0,0)+_xlfn.XLOOKUP(A192,'2024-NAT-02'!B:B,'2024-NAT-02'!G:G,0,0)</f>
        <v>0</v>
      </c>
      <c r="AC192" s="337">
        <f>_xlfn.XLOOKUP(A192,'2024-NAT-02'!B:B,'2024-NAT-02'!H:H,0,0)</f>
        <v>0</v>
      </c>
      <c r="AD192" s="338">
        <f t="shared" si="10"/>
        <v>0</v>
      </c>
      <c r="AE192" s="339">
        <f t="shared" si="11"/>
        <v>0</v>
      </c>
    </row>
    <row r="193" spans="1:32" ht="15.6" hidden="1" x14ac:dyDescent="0.25">
      <c r="A193" s="340" t="s">
        <v>644</v>
      </c>
      <c r="B193" s="341" t="s">
        <v>2158</v>
      </c>
      <c r="C193" s="341" t="s">
        <v>284</v>
      </c>
      <c r="D193" s="341" t="s">
        <v>269</v>
      </c>
      <c r="E193" s="342" t="s">
        <v>1258</v>
      </c>
      <c r="F193" s="312">
        <v>1</v>
      </c>
      <c r="G193" s="313">
        <v>10</v>
      </c>
      <c r="H193" s="313">
        <v>11</v>
      </c>
      <c r="I193" s="314">
        <v>135.19999999999999</v>
      </c>
      <c r="J193" s="315">
        <v>36.049999999999997</v>
      </c>
      <c r="K193" s="316"/>
      <c r="L193" s="331"/>
      <c r="M193" s="316"/>
      <c r="N193" s="317"/>
      <c r="O193" s="317"/>
      <c r="P193" s="318"/>
      <c r="Q193" s="319"/>
      <c r="R193" s="306"/>
      <c r="S193" s="306"/>
      <c r="T193" s="320"/>
      <c r="U193" s="321"/>
      <c r="V193" s="322"/>
      <c r="W193" s="323"/>
      <c r="X193" s="324"/>
      <c r="Y193" s="326"/>
      <c r="Z193" s="335">
        <f>_xlfn.XLOOKUP(A193,'2024-NAT-01'!B:B,'2024-NAT-01'!F:F,0,0)+_xlfn.XLOOKUP('Nominations (2)'!A193,'2024-NAT-01'!B:B,'2024-NAT-01'!G:G,0,0)</f>
        <v>0</v>
      </c>
      <c r="AA193" s="336">
        <f>_xlfn.XLOOKUP(A193,'2024-NAT-01'!B:B,'2024-NAT-01'!H:H,0,0)</f>
        <v>0</v>
      </c>
      <c r="AB193" s="335">
        <f>_xlfn.XLOOKUP(A193,'2024-NAT-02'!B:B,'2024-NAT-02'!F:F,0,0)+_xlfn.XLOOKUP(A193,'2024-NAT-02'!B:B,'2024-NAT-02'!G:G,0,0)</f>
        <v>0</v>
      </c>
      <c r="AC193" s="337">
        <f>_xlfn.XLOOKUP(A193,'2024-NAT-02'!B:B,'2024-NAT-02'!H:H,0,0)</f>
        <v>0</v>
      </c>
      <c r="AD193" s="338">
        <f t="shared" si="10"/>
        <v>11</v>
      </c>
      <c r="AE193" s="339">
        <f t="shared" si="11"/>
        <v>36.049999999999997</v>
      </c>
    </row>
    <row r="194" spans="1:32" ht="15.6" hidden="1" x14ac:dyDescent="0.25">
      <c r="A194" s="340" t="s">
        <v>645</v>
      </c>
      <c r="B194" s="341" t="s">
        <v>1242</v>
      </c>
      <c r="C194" s="341" t="s">
        <v>412</v>
      </c>
      <c r="D194" s="341" t="s">
        <v>308</v>
      </c>
      <c r="E194" s="342" t="s">
        <v>1258</v>
      </c>
      <c r="F194" s="312">
        <v>0</v>
      </c>
      <c r="G194" s="313">
        <v>0</v>
      </c>
      <c r="H194" s="313">
        <v>0</v>
      </c>
      <c r="I194" s="314">
        <v>0</v>
      </c>
      <c r="J194" s="315">
        <v>0</v>
      </c>
      <c r="K194" s="316"/>
      <c r="L194" s="331"/>
      <c r="M194" s="316"/>
      <c r="N194" s="317"/>
      <c r="O194" s="317"/>
      <c r="P194" s="318"/>
      <c r="Q194" s="319"/>
      <c r="R194" s="306"/>
      <c r="S194" s="306"/>
      <c r="T194" s="320"/>
      <c r="U194" s="321"/>
      <c r="V194" s="322"/>
      <c r="W194" s="323"/>
      <c r="X194" s="324"/>
      <c r="Y194" s="326"/>
      <c r="Z194" s="335">
        <f>_xlfn.XLOOKUP(A194,'2024-NAT-01'!B:B,'2024-NAT-01'!F:F,0,0)+_xlfn.XLOOKUP('Nominations (2)'!A194,'2024-NAT-01'!B:B,'2024-NAT-01'!G:G,0,0)</f>
        <v>0</v>
      </c>
      <c r="AA194" s="336">
        <f>_xlfn.XLOOKUP(A194,'2024-NAT-01'!B:B,'2024-NAT-01'!H:H,0,0)</f>
        <v>0</v>
      </c>
      <c r="AB194" s="335">
        <f>_xlfn.XLOOKUP(A194,'2024-NAT-02'!B:B,'2024-NAT-02'!F:F,0,0)+_xlfn.XLOOKUP(A194,'2024-NAT-02'!B:B,'2024-NAT-02'!G:G,0,0)</f>
        <v>0</v>
      </c>
      <c r="AC194" s="337">
        <f>_xlfn.XLOOKUP(A194,'2024-NAT-02'!B:B,'2024-NAT-02'!H:H,0,0)</f>
        <v>0</v>
      </c>
      <c r="AD194" s="338">
        <f t="shared" si="10"/>
        <v>0</v>
      </c>
      <c r="AE194" s="339">
        <f t="shared" si="11"/>
        <v>0</v>
      </c>
    </row>
    <row r="195" spans="1:32" ht="15.6" x14ac:dyDescent="0.25">
      <c r="A195" s="343" t="s">
        <v>455</v>
      </c>
      <c r="B195" s="344" t="s">
        <v>44</v>
      </c>
      <c r="C195" s="344" t="s">
        <v>184</v>
      </c>
      <c r="D195" s="344" t="s">
        <v>163</v>
      </c>
      <c r="E195" s="345" t="s">
        <v>1260</v>
      </c>
      <c r="F195" s="391">
        <v>1</v>
      </c>
      <c r="G195" s="392">
        <v>2</v>
      </c>
      <c r="H195" s="392">
        <v>3</v>
      </c>
      <c r="I195" s="393">
        <v>4.4000000000000004</v>
      </c>
      <c r="J195" s="394">
        <v>2.2000000000000002</v>
      </c>
      <c r="K195" s="316">
        <f>I195/H195</f>
        <v>1.4666666666666668</v>
      </c>
      <c r="L195" s="331">
        <f>U195+Y195+Q195</f>
        <v>120</v>
      </c>
      <c r="M195" s="316">
        <f>(U195*0.3)+(Y195*0.2)+(Q195*0.5)</f>
        <v>46</v>
      </c>
      <c r="N195" s="317">
        <v>0</v>
      </c>
      <c r="O195" s="317">
        <v>0</v>
      </c>
      <c r="P195" s="318">
        <v>0</v>
      </c>
      <c r="Q195" s="319">
        <v>60</v>
      </c>
      <c r="R195" s="306">
        <v>0</v>
      </c>
      <c r="S195" s="352">
        <v>0</v>
      </c>
      <c r="T195" s="320">
        <v>0</v>
      </c>
      <c r="U195" s="321">
        <v>40</v>
      </c>
      <c r="V195" s="322">
        <v>0</v>
      </c>
      <c r="W195" s="323">
        <v>0</v>
      </c>
      <c r="X195" s="324">
        <v>0</v>
      </c>
      <c r="Y195" s="326">
        <v>20</v>
      </c>
      <c r="Z195" s="387">
        <f>_xlfn.XLOOKUP(A195,'2024-NAT-01'!B:B,'2024-NAT-01'!F:F,0,0)+_xlfn.XLOOKUP(A195,'2024-NAT-01'!B:B,'2024-NAT-01'!G:G,0,0)</f>
        <v>13</v>
      </c>
      <c r="AA195" s="395">
        <f>_xlfn.XLOOKUP(A195,'2024-NAT-01'!B:B,'2024-NAT-01'!H:H,0,0)</f>
        <v>57.000000000000007</v>
      </c>
      <c r="AB195" s="387">
        <f>_xlfn.XLOOKUP(A195,'2024-NAT-02'!B:B,'2024-NAT-02'!F:F,0,0)+_xlfn.XLOOKUP(A195,'2024-NAT-02'!B:B,'2024-NAT-02'!G:G,0,0)</f>
        <v>8</v>
      </c>
      <c r="AC195" s="396">
        <f>_xlfn.XLOOKUP(A195,'2024-NAT-02'!B:B,'2024-NAT-02'!H:H,0,0)</f>
        <v>33.1</v>
      </c>
      <c r="AD195" s="387">
        <f t="shared" si="10"/>
        <v>24</v>
      </c>
      <c r="AE195" s="395">
        <f t="shared" si="11"/>
        <v>92.300000000000011</v>
      </c>
    </row>
    <row r="196" spans="1:32" ht="15.6" hidden="1" x14ac:dyDescent="0.25">
      <c r="A196" s="340" t="s">
        <v>647</v>
      </c>
      <c r="B196" s="341" t="s">
        <v>2160</v>
      </c>
      <c r="C196" s="341" t="s">
        <v>296</v>
      </c>
      <c r="D196" s="341" t="s">
        <v>307</v>
      </c>
      <c r="E196" s="342" t="s">
        <v>1261</v>
      </c>
      <c r="F196" s="312">
        <v>1</v>
      </c>
      <c r="G196" s="313">
        <v>3</v>
      </c>
      <c r="H196" s="313">
        <v>4</v>
      </c>
      <c r="I196" s="314">
        <v>7.1</v>
      </c>
      <c r="J196" s="315">
        <v>1.75</v>
      </c>
      <c r="K196" s="316"/>
      <c r="L196" s="331"/>
      <c r="M196" s="316"/>
      <c r="N196" s="317"/>
      <c r="O196" s="317"/>
      <c r="P196" s="318"/>
      <c r="Q196" s="319"/>
      <c r="R196" s="306"/>
      <c r="S196" s="306"/>
      <c r="T196" s="320"/>
      <c r="U196" s="321"/>
      <c r="V196" s="322"/>
      <c r="W196" s="323"/>
      <c r="X196" s="324"/>
      <c r="Y196" s="326"/>
      <c r="Z196" s="335">
        <f>_xlfn.XLOOKUP(A196,'2024-NAT-01'!B:B,'2024-NAT-01'!F:F,0,0)+_xlfn.XLOOKUP('Nominations (2)'!A196,'2024-NAT-01'!B:B,'2024-NAT-01'!G:G,0,0)</f>
        <v>0</v>
      </c>
      <c r="AA196" s="336">
        <f>_xlfn.XLOOKUP(A196,'2024-NAT-01'!B:B,'2024-NAT-01'!H:H,0,0)</f>
        <v>0</v>
      </c>
      <c r="AB196" s="335">
        <f>_xlfn.XLOOKUP(A196,'2024-NAT-02'!B:B,'2024-NAT-02'!F:F,0,0)+_xlfn.XLOOKUP(A196,'2024-NAT-02'!B:B,'2024-NAT-02'!G:G,0,0)</f>
        <v>0</v>
      </c>
      <c r="AC196" s="337">
        <f>_xlfn.XLOOKUP(A196,'2024-NAT-02'!B:B,'2024-NAT-02'!H:H,0,0)</f>
        <v>0</v>
      </c>
      <c r="AD196" s="338">
        <f t="shared" ref="AD196:AD259" si="12">H196+Z196+AB196</f>
        <v>4</v>
      </c>
      <c r="AE196" s="339">
        <f t="shared" ref="AE196:AE259" si="13">J196+AA196+AC196</f>
        <v>1.75</v>
      </c>
    </row>
    <row r="197" spans="1:32" ht="15.6" x14ac:dyDescent="0.25">
      <c r="A197" s="343" t="s">
        <v>979</v>
      </c>
      <c r="B197" s="344" t="s">
        <v>49</v>
      </c>
      <c r="C197" s="344" t="s">
        <v>995</v>
      </c>
      <c r="D197" s="344" t="s">
        <v>237</v>
      </c>
      <c r="E197" s="345" t="s">
        <v>1259</v>
      </c>
      <c r="F197" s="391">
        <v>8</v>
      </c>
      <c r="G197" s="392">
        <v>6</v>
      </c>
      <c r="H197" s="392">
        <v>14</v>
      </c>
      <c r="I197" s="393">
        <v>58.5</v>
      </c>
      <c r="J197" s="394">
        <v>17.439999999999998</v>
      </c>
      <c r="K197" s="316"/>
      <c r="L197" s="331"/>
      <c r="M197" s="316"/>
      <c r="N197" s="317"/>
      <c r="O197" s="317"/>
      <c r="P197" s="318"/>
      <c r="Q197" s="319"/>
      <c r="R197" s="306"/>
      <c r="S197" s="306"/>
      <c r="T197" s="320"/>
      <c r="U197" s="321"/>
      <c r="V197" s="322"/>
      <c r="W197" s="323"/>
      <c r="X197" s="324"/>
      <c r="Y197" s="326"/>
      <c r="Z197" s="387">
        <f>_xlfn.XLOOKUP(A197,'2024-NAT-01'!B:B,'2024-NAT-01'!F:F,0,0)+_xlfn.XLOOKUP(A197,'2024-NAT-01'!B:B,'2024-NAT-01'!G:G,0,0)</f>
        <v>12</v>
      </c>
      <c r="AA197" s="395">
        <f>_xlfn.XLOOKUP(A197,'2024-NAT-01'!B:B,'2024-NAT-01'!H:H,0,0)</f>
        <v>91.5</v>
      </c>
      <c r="AB197" s="387">
        <f>_xlfn.XLOOKUP(A197,'2024-NAT-02'!B:B,'2024-NAT-02'!F:F,0,0)+_xlfn.XLOOKUP(A197,'2024-NAT-02'!B:B,'2024-NAT-02'!G:G,0,0)</f>
        <v>4</v>
      </c>
      <c r="AC197" s="396">
        <f>_xlfn.XLOOKUP(A197,'2024-NAT-02'!B:B,'2024-NAT-02'!H:H,0,0)</f>
        <v>34.4</v>
      </c>
      <c r="AD197" s="387">
        <f t="shared" si="12"/>
        <v>30</v>
      </c>
      <c r="AE197" s="395">
        <f t="shared" si="13"/>
        <v>143.34</v>
      </c>
    </row>
    <row r="198" spans="1:32" ht="15.6" x14ac:dyDescent="0.25">
      <c r="A198" s="343" t="s">
        <v>824</v>
      </c>
      <c r="B198" s="344" t="s">
        <v>38</v>
      </c>
      <c r="C198" s="344" t="s">
        <v>1955</v>
      </c>
      <c r="D198" s="344" t="s">
        <v>220</v>
      </c>
      <c r="E198" s="345" t="s">
        <v>1258</v>
      </c>
      <c r="F198" s="391">
        <v>1</v>
      </c>
      <c r="G198" s="392">
        <v>4</v>
      </c>
      <c r="H198" s="392">
        <v>5</v>
      </c>
      <c r="I198" s="393">
        <v>75.899999999999991</v>
      </c>
      <c r="J198" s="394">
        <v>34.44</v>
      </c>
      <c r="K198" s="316"/>
      <c r="L198" s="331"/>
      <c r="M198" s="316"/>
      <c r="N198" s="317"/>
      <c r="O198" s="317"/>
      <c r="P198" s="318"/>
      <c r="Q198" s="319"/>
      <c r="R198" s="306"/>
      <c r="S198" s="306"/>
      <c r="T198" s="320"/>
      <c r="U198" s="321"/>
      <c r="V198" s="322"/>
      <c r="W198" s="323"/>
      <c r="X198" s="324"/>
      <c r="Y198" s="326"/>
      <c r="Z198" s="387">
        <f>_xlfn.XLOOKUP(A198,'2024-NAT-01'!B:B,'2024-NAT-01'!F:F,0,0)+_xlfn.XLOOKUP(A198,'2024-NAT-01'!B:B,'2024-NAT-01'!G:G,0,0)</f>
        <v>0</v>
      </c>
      <c r="AA198" s="395">
        <f>_xlfn.XLOOKUP(A198,'2024-NAT-01'!B:B,'2024-NAT-01'!H:H,0,0)</f>
        <v>0</v>
      </c>
      <c r="AB198" s="387">
        <f>_xlfn.XLOOKUP(A198,'2024-NAT-02'!B:B,'2024-NAT-02'!F:F,0,0)+_xlfn.XLOOKUP(A198,'2024-NAT-02'!B:B,'2024-NAT-02'!G:G,0,0)</f>
        <v>0</v>
      </c>
      <c r="AC198" s="396">
        <f>_xlfn.XLOOKUP(A198,'2024-NAT-02'!B:B,'2024-NAT-02'!H:H,0,0)</f>
        <v>0</v>
      </c>
      <c r="AD198" s="387">
        <f t="shared" si="12"/>
        <v>5</v>
      </c>
      <c r="AE198" s="395">
        <f t="shared" si="13"/>
        <v>34.44</v>
      </c>
      <c r="AF198" s="65">
        <v>19</v>
      </c>
    </row>
    <row r="199" spans="1:32" ht="15.6" hidden="1" x14ac:dyDescent="0.25">
      <c r="A199" s="340" t="s">
        <v>650</v>
      </c>
      <c r="B199" s="341" t="s">
        <v>1346</v>
      </c>
      <c r="C199" s="341" t="s">
        <v>1979</v>
      </c>
      <c r="D199" s="341" t="s">
        <v>1980</v>
      </c>
      <c r="E199" s="342" t="s">
        <v>1261</v>
      </c>
      <c r="F199" s="312">
        <v>2</v>
      </c>
      <c r="G199" s="313">
        <v>3</v>
      </c>
      <c r="H199" s="313">
        <v>5</v>
      </c>
      <c r="I199" s="314">
        <v>42.399999999999991</v>
      </c>
      <c r="J199" s="315">
        <v>12.719999999999997</v>
      </c>
      <c r="K199" s="316"/>
      <c r="L199" s="331"/>
      <c r="M199" s="316"/>
      <c r="N199" s="317"/>
      <c r="O199" s="317"/>
      <c r="P199" s="318"/>
      <c r="Q199" s="319"/>
      <c r="R199" s="306"/>
      <c r="S199" s="306"/>
      <c r="T199" s="320"/>
      <c r="U199" s="321"/>
      <c r="V199" s="322"/>
      <c r="W199" s="323"/>
      <c r="X199" s="324"/>
      <c r="Y199" s="326"/>
      <c r="Z199" s="335">
        <f>_xlfn.XLOOKUP(A199,'2024-NAT-01'!B:B,'2024-NAT-01'!F:F,0,0)+_xlfn.XLOOKUP('Nominations (2)'!A199,'2024-NAT-01'!B:B,'2024-NAT-01'!G:G,0,0)</f>
        <v>0</v>
      </c>
      <c r="AA199" s="336">
        <f>_xlfn.XLOOKUP(A199,'2024-NAT-01'!B:B,'2024-NAT-01'!H:H,0,0)</f>
        <v>0</v>
      </c>
      <c r="AB199" s="335">
        <f>_xlfn.XLOOKUP(A199,'2024-NAT-02'!B:B,'2024-NAT-02'!F:F,0,0)+_xlfn.XLOOKUP(A199,'2024-NAT-02'!B:B,'2024-NAT-02'!G:G,0,0)</f>
        <v>0</v>
      </c>
      <c r="AC199" s="337">
        <f>_xlfn.XLOOKUP(A199,'2024-NAT-02'!B:B,'2024-NAT-02'!H:H,0,0)</f>
        <v>0</v>
      </c>
      <c r="AD199" s="338">
        <f t="shared" si="12"/>
        <v>5</v>
      </c>
      <c r="AE199" s="339">
        <f t="shared" si="13"/>
        <v>12.719999999999997</v>
      </c>
    </row>
    <row r="200" spans="1:32" ht="15.6" x14ac:dyDescent="0.25">
      <c r="A200" s="343" t="s">
        <v>1095</v>
      </c>
      <c r="B200" s="344" t="s">
        <v>1947</v>
      </c>
      <c r="C200" s="344" t="s">
        <v>315</v>
      </c>
      <c r="D200" s="344" t="s">
        <v>375</v>
      </c>
      <c r="E200" s="345" t="s">
        <v>1258</v>
      </c>
      <c r="F200" s="391">
        <v>2</v>
      </c>
      <c r="G200" s="392">
        <v>8</v>
      </c>
      <c r="H200" s="392">
        <v>10</v>
      </c>
      <c r="I200" s="393">
        <v>97.7</v>
      </c>
      <c r="J200" s="394">
        <v>34.270000000000003</v>
      </c>
      <c r="K200" s="316"/>
      <c r="L200" s="331"/>
      <c r="M200" s="316"/>
      <c r="N200" s="317"/>
      <c r="O200" s="317"/>
      <c r="P200" s="318"/>
      <c r="Q200" s="319"/>
      <c r="R200" s="306"/>
      <c r="S200" s="306"/>
      <c r="T200" s="320"/>
      <c r="U200" s="321"/>
      <c r="V200" s="322"/>
      <c r="W200" s="323"/>
      <c r="X200" s="324"/>
      <c r="Y200" s="326"/>
      <c r="Z200" s="387">
        <f>_xlfn.XLOOKUP(A200,'2024-NAT-01'!B:B,'2024-NAT-01'!F:F,0,0)+_xlfn.XLOOKUP(A200,'2024-NAT-01'!B:B,'2024-NAT-01'!G:G,0,0)</f>
        <v>6</v>
      </c>
      <c r="AA200" s="395">
        <f>_xlfn.XLOOKUP(A200,'2024-NAT-01'!B:B,'2024-NAT-01'!H:H,0,0)</f>
        <v>103.8</v>
      </c>
      <c r="AB200" s="387">
        <f>_xlfn.XLOOKUP(A200,'2024-NAT-02'!B:B,'2024-NAT-02'!F:F,0,0)+_xlfn.XLOOKUP(A200,'2024-NAT-02'!B:B,'2024-NAT-02'!G:G,0,0)</f>
        <v>1</v>
      </c>
      <c r="AC200" s="396">
        <f>_xlfn.XLOOKUP(A200,'2024-NAT-02'!B:B,'2024-NAT-02'!H:H,0,0)</f>
        <v>4.8</v>
      </c>
      <c r="AD200" s="387">
        <f t="shared" si="12"/>
        <v>17</v>
      </c>
      <c r="AE200" s="395">
        <f t="shared" si="13"/>
        <v>142.87</v>
      </c>
    </row>
    <row r="201" spans="1:32" ht="15.6" hidden="1" x14ac:dyDescent="0.25">
      <c r="A201" s="340" t="s">
        <v>652</v>
      </c>
      <c r="B201" s="341" t="s">
        <v>983</v>
      </c>
      <c r="C201" s="341" t="s">
        <v>335</v>
      </c>
      <c r="D201" s="341" t="s">
        <v>345</v>
      </c>
      <c r="E201" s="342" t="s">
        <v>2078</v>
      </c>
      <c r="F201" s="312">
        <v>0</v>
      </c>
      <c r="G201" s="313">
        <v>0</v>
      </c>
      <c r="H201" s="313">
        <v>0</v>
      </c>
      <c r="I201" s="314">
        <v>0</v>
      </c>
      <c r="J201" s="315">
        <v>0</v>
      </c>
      <c r="K201" s="316"/>
      <c r="L201" s="331"/>
      <c r="M201" s="316"/>
      <c r="N201" s="317"/>
      <c r="O201" s="317"/>
      <c r="P201" s="318"/>
      <c r="Q201" s="319"/>
      <c r="R201" s="306"/>
      <c r="S201" s="306"/>
      <c r="T201" s="320"/>
      <c r="U201" s="321"/>
      <c r="V201" s="322"/>
      <c r="W201" s="323"/>
      <c r="X201" s="324"/>
      <c r="Y201" s="326"/>
      <c r="Z201" s="335">
        <f>_xlfn.XLOOKUP(A201,'2024-NAT-01'!B:B,'2024-NAT-01'!F:F,0,0)+_xlfn.XLOOKUP('Nominations (2)'!A201,'2024-NAT-01'!B:B,'2024-NAT-01'!G:G,0,0)</f>
        <v>0</v>
      </c>
      <c r="AA201" s="336">
        <f>_xlfn.XLOOKUP(A201,'2024-NAT-01'!B:B,'2024-NAT-01'!H:H,0,0)</f>
        <v>0</v>
      </c>
      <c r="AB201" s="335">
        <f>_xlfn.XLOOKUP(A201,'2024-NAT-02'!B:B,'2024-NAT-02'!F:F,0,0)+_xlfn.XLOOKUP(A201,'2024-NAT-02'!B:B,'2024-NAT-02'!G:G,0,0)</f>
        <v>0</v>
      </c>
      <c r="AC201" s="337">
        <f>_xlfn.XLOOKUP(A201,'2024-NAT-02'!B:B,'2024-NAT-02'!H:H,0,0)</f>
        <v>0</v>
      </c>
      <c r="AD201" s="338">
        <f t="shared" si="12"/>
        <v>0</v>
      </c>
      <c r="AE201" s="339">
        <f t="shared" si="13"/>
        <v>0</v>
      </c>
    </row>
    <row r="202" spans="1:32" ht="15.6" x14ac:dyDescent="0.25">
      <c r="A202" s="343" t="s">
        <v>1376</v>
      </c>
      <c r="B202" s="344" t="s">
        <v>39</v>
      </c>
      <c r="C202" s="344" t="s">
        <v>1454</v>
      </c>
      <c r="D202" s="344" t="s">
        <v>1377</v>
      </c>
      <c r="E202" s="345" t="s">
        <v>1250</v>
      </c>
      <c r="F202" s="391">
        <v>3</v>
      </c>
      <c r="G202" s="392">
        <v>2</v>
      </c>
      <c r="H202" s="392">
        <v>5</v>
      </c>
      <c r="I202" s="393">
        <v>26.7</v>
      </c>
      <c r="J202" s="394">
        <v>6.5399999999999991</v>
      </c>
      <c r="K202" s="316"/>
      <c r="L202" s="331"/>
      <c r="M202" s="316"/>
      <c r="N202" s="317"/>
      <c r="O202" s="317"/>
      <c r="P202" s="318"/>
      <c r="Q202" s="319"/>
      <c r="R202" s="306"/>
      <c r="S202" s="306"/>
      <c r="T202" s="320"/>
      <c r="U202" s="321"/>
      <c r="V202" s="322"/>
      <c r="W202" s="323"/>
      <c r="X202" s="324"/>
      <c r="Y202" s="326"/>
      <c r="Z202" s="387">
        <f>_xlfn.XLOOKUP(A202,'2024-NAT-01'!B:B,'2024-NAT-01'!F:F,0,0)+_xlfn.XLOOKUP(A202,'2024-NAT-01'!B:B,'2024-NAT-01'!G:G,0,0)</f>
        <v>10</v>
      </c>
      <c r="AA202" s="395">
        <f>_xlfn.XLOOKUP(A202,'2024-NAT-01'!B:B,'2024-NAT-01'!H:H,0,0)</f>
        <v>43.9</v>
      </c>
      <c r="AB202" s="387">
        <f>_xlfn.XLOOKUP(A202,'2024-NAT-02'!B:B,'2024-NAT-02'!F:F,0,0)+_xlfn.XLOOKUP(A202,'2024-NAT-02'!B:B,'2024-NAT-02'!G:G,0,0)</f>
        <v>6</v>
      </c>
      <c r="AC202" s="396">
        <f>_xlfn.XLOOKUP(A202,'2024-NAT-02'!B:B,'2024-NAT-02'!H:H,0,0)</f>
        <v>21.6</v>
      </c>
      <c r="AD202" s="387">
        <f t="shared" si="12"/>
        <v>21</v>
      </c>
      <c r="AE202" s="395">
        <f t="shared" si="13"/>
        <v>72.039999999999992</v>
      </c>
    </row>
    <row r="203" spans="1:32" ht="15.6" x14ac:dyDescent="0.25">
      <c r="A203" s="343" t="s">
        <v>480</v>
      </c>
      <c r="B203" s="344" t="s">
        <v>39</v>
      </c>
      <c r="C203" s="344" t="s">
        <v>99</v>
      </c>
      <c r="D203" s="344" t="s">
        <v>1075</v>
      </c>
      <c r="E203" s="345" t="s">
        <v>2079</v>
      </c>
      <c r="F203" s="391">
        <v>2</v>
      </c>
      <c r="G203" s="392">
        <v>9</v>
      </c>
      <c r="H203" s="392">
        <v>11</v>
      </c>
      <c r="I203" s="393">
        <v>127.5</v>
      </c>
      <c r="J203" s="394">
        <v>43.01</v>
      </c>
      <c r="K203" s="316">
        <f>I203/H203</f>
        <v>11.590909090909092</v>
      </c>
      <c r="L203" s="331">
        <f>U203+Y203+Q203</f>
        <v>990</v>
      </c>
      <c r="M203" s="316">
        <f>(U203*0.3)+(Y203*0.2)+(Q203*0.5)</f>
        <v>334</v>
      </c>
      <c r="N203" s="317">
        <v>0</v>
      </c>
      <c r="O203" s="317">
        <v>1</v>
      </c>
      <c r="P203" s="318">
        <v>1.3</v>
      </c>
      <c r="Q203" s="319">
        <v>282</v>
      </c>
      <c r="R203" s="306">
        <v>0</v>
      </c>
      <c r="S203" s="306">
        <v>5</v>
      </c>
      <c r="T203" s="320">
        <v>23.299999999999997</v>
      </c>
      <c r="U203" s="321">
        <v>514</v>
      </c>
      <c r="V203" s="322">
        <v>0</v>
      </c>
      <c r="W203" s="323">
        <v>3</v>
      </c>
      <c r="X203" s="324">
        <v>7.3</v>
      </c>
      <c r="Y203" s="326">
        <v>194</v>
      </c>
      <c r="Z203" s="387">
        <f>_xlfn.XLOOKUP(A203,'2024-NAT-01'!B:B,'2024-NAT-01'!F:F,0,0)+_xlfn.XLOOKUP(A203,'2024-NAT-01'!B:B,'2024-NAT-01'!G:G,0,0)</f>
        <v>6</v>
      </c>
      <c r="AA203" s="395">
        <f>_xlfn.XLOOKUP(A203,'2024-NAT-01'!B:B,'2024-NAT-01'!H:H,0,0)</f>
        <v>13.7</v>
      </c>
      <c r="AB203" s="387">
        <f>_xlfn.XLOOKUP(A203,'2024-NAT-02'!B:B,'2024-NAT-02'!F:F,0,0)+_xlfn.XLOOKUP(A203,'2024-NAT-02'!B:B,'2024-NAT-02'!G:G,0,0)</f>
        <v>0</v>
      </c>
      <c r="AC203" s="396">
        <f>_xlfn.XLOOKUP(A203,'2024-NAT-02'!B:B,'2024-NAT-02'!H:H,0,0)</f>
        <v>0</v>
      </c>
      <c r="AD203" s="387">
        <f t="shared" si="12"/>
        <v>17</v>
      </c>
      <c r="AE203" s="395">
        <f t="shared" si="13"/>
        <v>56.709999999999994</v>
      </c>
    </row>
    <row r="204" spans="1:32" ht="15.6" hidden="1" x14ac:dyDescent="0.25">
      <c r="A204" s="340" t="s">
        <v>655</v>
      </c>
      <c r="B204" s="341" t="s">
        <v>2156</v>
      </c>
      <c r="C204" s="341" t="s">
        <v>146</v>
      </c>
      <c r="D204" s="341" t="s">
        <v>135</v>
      </c>
      <c r="E204" s="342" t="s">
        <v>1261</v>
      </c>
      <c r="F204" s="312">
        <v>1</v>
      </c>
      <c r="G204" s="313">
        <v>3</v>
      </c>
      <c r="H204" s="313">
        <v>4</v>
      </c>
      <c r="I204" s="314">
        <v>6.3999999999999995</v>
      </c>
      <c r="J204" s="315">
        <v>1.46</v>
      </c>
      <c r="K204" s="316"/>
      <c r="L204" s="331"/>
      <c r="M204" s="316"/>
      <c r="N204" s="317"/>
      <c r="O204" s="317"/>
      <c r="P204" s="318"/>
      <c r="Q204" s="319"/>
      <c r="R204" s="306"/>
      <c r="S204" s="306"/>
      <c r="T204" s="320"/>
      <c r="U204" s="321"/>
      <c r="V204" s="322"/>
      <c r="W204" s="323"/>
      <c r="X204" s="324"/>
      <c r="Y204" s="326"/>
      <c r="Z204" s="335">
        <f>_xlfn.XLOOKUP(A204,'2024-NAT-01'!B:B,'2024-NAT-01'!F:F,0,0)+_xlfn.XLOOKUP('Nominations (2)'!A204,'2024-NAT-01'!B:B,'2024-NAT-01'!G:G,0,0)</f>
        <v>0</v>
      </c>
      <c r="AA204" s="336">
        <f>_xlfn.XLOOKUP(A204,'2024-NAT-01'!B:B,'2024-NAT-01'!H:H,0,0)</f>
        <v>0</v>
      </c>
      <c r="AB204" s="335">
        <f>_xlfn.XLOOKUP(A204,'2024-NAT-02'!B:B,'2024-NAT-02'!F:F,0,0)+_xlfn.XLOOKUP(A204,'2024-NAT-02'!B:B,'2024-NAT-02'!G:G,0,0)</f>
        <v>0</v>
      </c>
      <c r="AC204" s="337">
        <f>_xlfn.XLOOKUP(A204,'2024-NAT-02'!B:B,'2024-NAT-02'!H:H,0,0)</f>
        <v>0</v>
      </c>
      <c r="AD204" s="338">
        <f t="shared" si="12"/>
        <v>4</v>
      </c>
      <c r="AE204" s="339">
        <f t="shared" si="13"/>
        <v>1.46</v>
      </c>
    </row>
    <row r="205" spans="1:32" ht="15.6" hidden="1" x14ac:dyDescent="0.25">
      <c r="A205" s="340" t="s">
        <v>656</v>
      </c>
      <c r="B205" s="341" t="s">
        <v>2160</v>
      </c>
      <c r="C205" s="341" t="s">
        <v>2026</v>
      </c>
      <c r="D205" s="341" t="s">
        <v>1850</v>
      </c>
      <c r="E205" s="342" t="s">
        <v>2078</v>
      </c>
      <c r="F205" s="312">
        <v>1</v>
      </c>
      <c r="G205" s="313">
        <v>3</v>
      </c>
      <c r="H205" s="313">
        <v>4</v>
      </c>
      <c r="I205" s="314">
        <v>13.000000000000002</v>
      </c>
      <c r="J205" s="315">
        <v>2.8700000000000006</v>
      </c>
      <c r="K205" s="316"/>
      <c r="L205" s="331"/>
      <c r="M205" s="316"/>
      <c r="N205" s="317"/>
      <c r="O205" s="317"/>
      <c r="P205" s="318"/>
      <c r="Q205" s="319"/>
      <c r="R205" s="306"/>
      <c r="S205" s="306"/>
      <c r="T205" s="320"/>
      <c r="U205" s="321"/>
      <c r="V205" s="322"/>
      <c r="W205" s="323"/>
      <c r="X205" s="324"/>
      <c r="Y205" s="326"/>
      <c r="Z205" s="335">
        <f>_xlfn.XLOOKUP(A205,'2024-NAT-01'!B:B,'2024-NAT-01'!F:F,0,0)+_xlfn.XLOOKUP('Nominations (2)'!A205,'2024-NAT-01'!B:B,'2024-NAT-01'!G:G,0,0)</f>
        <v>0</v>
      </c>
      <c r="AA205" s="336">
        <f>_xlfn.XLOOKUP(A205,'2024-NAT-01'!B:B,'2024-NAT-01'!H:H,0,0)</f>
        <v>0</v>
      </c>
      <c r="AB205" s="335">
        <f>_xlfn.XLOOKUP(A205,'2024-NAT-02'!B:B,'2024-NAT-02'!F:F,0,0)+_xlfn.XLOOKUP(A205,'2024-NAT-02'!B:B,'2024-NAT-02'!G:G,0,0)</f>
        <v>0</v>
      </c>
      <c r="AC205" s="337">
        <f>_xlfn.XLOOKUP(A205,'2024-NAT-02'!B:B,'2024-NAT-02'!H:H,0,0)</f>
        <v>0</v>
      </c>
      <c r="AD205" s="338">
        <f t="shared" si="12"/>
        <v>4</v>
      </c>
      <c r="AE205" s="339">
        <f t="shared" si="13"/>
        <v>2.8700000000000006</v>
      </c>
    </row>
    <row r="206" spans="1:32" ht="15.6" x14ac:dyDescent="0.25">
      <c r="A206" s="343" t="s">
        <v>784</v>
      </c>
      <c r="B206" s="344" t="s">
        <v>43</v>
      </c>
      <c r="C206" s="344" t="s">
        <v>1957</v>
      </c>
      <c r="D206" s="344" t="s">
        <v>186</v>
      </c>
      <c r="E206" s="345" t="s">
        <v>1258</v>
      </c>
      <c r="F206" s="391">
        <v>1</v>
      </c>
      <c r="G206" s="392">
        <v>6</v>
      </c>
      <c r="H206" s="392">
        <v>7</v>
      </c>
      <c r="I206" s="393">
        <v>87.800000000000011</v>
      </c>
      <c r="J206" s="394">
        <v>33.159999999999997</v>
      </c>
      <c r="K206" s="316"/>
      <c r="L206" s="331"/>
      <c r="M206" s="316"/>
      <c r="N206" s="317"/>
      <c r="O206" s="317"/>
      <c r="P206" s="318"/>
      <c r="Q206" s="319"/>
      <c r="R206" s="306"/>
      <c r="S206" s="306"/>
      <c r="T206" s="320"/>
      <c r="U206" s="321"/>
      <c r="V206" s="322"/>
      <c r="W206" s="323"/>
      <c r="X206" s="324"/>
      <c r="Y206" s="326"/>
      <c r="Z206" s="387">
        <f>_xlfn.XLOOKUP(A206,'2024-NAT-01'!B:B,'2024-NAT-01'!F:F,0,0)+_xlfn.XLOOKUP(A206,'2024-NAT-01'!B:B,'2024-NAT-01'!G:G,0,0)</f>
        <v>0</v>
      </c>
      <c r="AA206" s="395">
        <f>_xlfn.XLOOKUP(A206,'2024-NAT-01'!B:B,'2024-NAT-01'!H:H,0,0)</f>
        <v>0</v>
      </c>
      <c r="AB206" s="387">
        <f>_xlfn.XLOOKUP(A206,'2024-NAT-02'!B:B,'2024-NAT-02'!F:F,0,0)+_xlfn.XLOOKUP(A206,'2024-NAT-02'!B:B,'2024-NAT-02'!G:G,0,0)</f>
        <v>0</v>
      </c>
      <c r="AC206" s="396">
        <f>_xlfn.XLOOKUP(A206,'2024-NAT-02'!B:B,'2024-NAT-02'!H:H,0,0)</f>
        <v>0</v>
      </c>
      <c r="AD206" s="387">
        <f t="shared" si="12"/>
        <v>7</v>
      </c>
      <c r="AE206" s="395">
        <f t="shared" si="13"/>
        <v>33.159999999999997</v>
      </c>
    </row>
    <row r="207" spans="1:32" ht="15.6" hidden="1" x14ac:dyDescent="0.25">
      <c r="A207" s="340" t="s">
        <v>658</v>
      </c>
      <c r="B207" s="341" t="s">
        <v>2153</v>
      </c>
      <c r="C207" s="341" t="s">
        <v>300</v>
      </c>
      <c r="D207" s="341" t="s">
        <v>301</v>
      </c>
      <c r="E207" s="342" t="s">
        <v>1258</v>
      </c>
      <c r="F207" s="312">
        <v>0</v>
      </c>
      <c r="G207" s="313">
        <v>5</v>
      </c>
      <c r="H207" s="313">
        <v>5</v>
      </c>
      <c r="I207" s="314">
        <v>27.3</v>
      </c>
      <c r="J207" s="315">
        <v>5.4600000000000009</v>
      </c>
      <c r="K207" s="316"/>
      <c r="L207" s="331"/>
      <c r="M207" s="316"/>
      <c r="N207" s="317"/>
      <c r="O207" s="317"/>
      <c r="P207" s="318"/>
      <c r="Q207" s="319"/>
      <c r="R207" s="306"/>
      <c r="S207" s="306"/>
      <c r="T207" s="320"/>
      <c r="U207" s="321"/>
      <c r="V207" s="322"/>
      <c r="W207" s="323"/>
      <c r="X207" s="324"/>
      <c r="Y207" s="326"/>
      <c r="Z207" s="335">
        <f>_xlfn.XLOOKUP(A207,'2024-NAT-01'!B:B,'2024-NAT-01'!F:F,0,0)+_xlfn.XLOOKUP('Nominations (2)'!A207,'2024-NAT-01'!B:B,'2024-NAT-01'!G:G,0,0)</f>
        <v>0</v>
      </c>
      <c r="AA207" s="336">
        <f>_xlfn.XLOOKUP(A207,'2024-NAT-01'!B:B,'2024-NAT-01'!H:H,0,0)</f>
        <v>0</v>
      </c>
      <c r="AB207" s="335">
        <f>_xlfn.XLOOKUP(A207,'2024-NAT-02'!B:B,'2024-NAT-02'!F:F,0,0)+_xlfn.XLOOKUP(A207,'2024-NAT-02'!B:B,'2024-NAT-02'!G:G,0,0)</f>
        <v>0</v>
      </c>
      <c r="AC207" s="337">
        <f>_xlfn.XLOOKUP(A207,'2024-NAT-02'!B:B,'2024-NAT-02'!H:H,0,0)</f>
        <v>0</v>
      </c>
      <c r="AD207" s="338">
        <f t="shared" si="12"/>
        <v>5</v>
      </c>
      <c r="AE207" s="339">
        <f t="shared" si="13"/>
        <v>5.4600000000000009</v>
      </c>
    </row>
    <row r="208" spans="1:32" ht="15.6" hidden="1" x14ac:dyDescent="0.25">
      <c r="A208" s="340" t="s">
        <v>659</v>
      </c>
      <c r="B208" s="341" t="s">
        <v>1319</v>
      </c>
      <c r="C208" s="341" t="s">
        <v>89</v>
      </c>
      <c r="D208" s="341" t="s">
        <v>1221</v>
      </c>
      <c r="E208" s="342" t="s">
        <v>2079</v>
      </c>
      <c r="F208" s="312">
        <v>0</v>
      </c>
      <c r="G208" s="313">
        <v>0</v>
      </c>
      <c r="H208" s="313">
        <v>0</v>
      </c>
      <c r="I208" s="314">
        <v>0</v>
      </c>
      <c r="J208" s="315">
        <v>0</v>
      </c>
      <c r="K208" s="316"/>
      <c r="L208" s="331"/>
      <c r="M208" s="316"/>
      <c r="N208" s="317"/>
      <c r="O208" s="317"/>
      <c r="P208" s="318"/>
      <c r="Q208" s="319"/>
      <c r="R208" s="306"/>
      <c r="S208" s="306"/>
      <c r="T208" s="320"/>
      <c r="U208" s="321"/>
      <c r="V208" s="322"/>
      <c r="W208" s="323"/>
      <c r="X208" s="324"/>
      <c r="Y208" s="326"/>
      <c r="Z208" s="335">
        <f>_xlfn.XLOOKUP(A208,'2024-NAT-01'!B:B,'2024-NAT-01'!F:F,0,0)+_xlfn.XLOOKUP('Nominations (2)'!A208,'2024-NAT-01'!B:B,'2024-NAT-01'!G:G,0,0)</f>
        <v>0</v>
      </c>
      <c r="AA208" s="336">
        <f>_xlfn.XLOOKUP(A208,'2024-NAT-01'!B:B,'2024-NAT-01'!H:H,0,0)</f>
        <v>0</v>
      </c>
      <c r="AB208" s="335">
        <f>_xlfn.XLOOKUP(A208,'2024-NAT-02'!B:B,'2024-NAT-02'!F:F,0,0)+_xlfn.XLOOKUP(A208,'2024-NAT-02'!B:B,'2024-NAT-02'!G:G,0,0)</f>
        <v>0</v>
      </c>
      <c r="AC208" s="337">
        <f>_xlfn.XLOOKUP(A208,'2024-NAT-02'!B:B,'2024-NAT-02'!H:H,0,0)</f>
        <v>0</v>
      </c>
      <c r="AD208" s="338">
        <f t="shared" si="12"/>
        <v>0</v>
      </c>
      <c r="AE208" s="339">
        <f t="shared" si="13"/>
        <v>0</v>
      </c>
    </row>
    <row r="209" spans="1:31" ht="15.6" hidden="1" x14ac:dyDescent="0.25">
      <c r="A209" s="340" t="s">
        <v>660</v>
      </c>
      <c r="B209" s="341" t="s">
        <v>1241</v>
      </c>
      <c r="C209" s="341" t="s">
        <v>296</v>
      </c>
      <c r="D209" s="341" t="s">
        <v>1051</v>
      </c>
      <c r="E209" s="342" t="s">
        <v>1259</v>
      </c>
      <c r="F209" s="312">
        <v>0</v>
      </c>
      <c r="G209" s="313">
        <v>0</v>
      </c>
      <c r="H209" s="313">
        <v>0</v>
      </c>
      <c r="I209" s="314">
        <v>0</v>
      </c>
      <c r="J209" s="315">
        <v>0</v>
      </c>
      <c r="K209" s="316"/>
      <c r="L209" s="331"/>
      <c r="M209" s="316"/>
      <c r="N209" s="317"/>
      <c r="O209" s="317"/>
      <c r="P209" s="318"/>
      <c r="Q209" s="319"/>
      <c r="R209" s="306"/>
      <c r="S209" s="306"/>
      <c r="T209" s="320"/>
      <c r="U209" s="321"/>
      <c r="V209" s="322"/>
      <c r="W209" s="323"/>
      <c r="X209" s="324"/>
      <c r="Y209" s="326"/>
      <c r="Z209" s="335">
        <f>_xlfn.XLOOKUP(A209,'2024-NAT-01'!B:B,'2024-NAT-01'!F:F,0,0)+_xlfn.XLOOKUP('Nominations (2)'!A209,'2024-NAT-01'!B:B,'2024-NAT-01'!G:G,0,0)</f>
        <v>0</v>
      </c>
      <c r="AA209" s="336">
        <f>_xlfn.XLOOKUP(A209,'2024-NAT-01'!B:B,'2024-NAT-01'!H:H,0,0)</f>
        <v>0</v>
      </c>
      <c r="AB209" s="335">
        <f>_xlfn.XLOOKUP(A209,'2024-NAT-02'!B:B,'2024-NAT-02'!F:F,0,0)+_xlfn.XLOOKUP(A209,'2024-NAT-02'!B:B,'2024-NAT-02'!G:G,0,0)</f>
        <v>0</v>
      </c>
      <c r="AC209" s="337">
        <f>_xlfn.XLOOKUP(A209,'2024-NAT-02'!B:B,'2024-NAT-02'!H:H,0,0)</f>
        <v>0</v>
      </c>
      <c r="AD209" s="338">
        <f t="shared" si="12"/>
        <v>0</v>
      </c>
      <c r="AE209" s="339">
        <f t="shared" si="13"/>
        <v>0</v>
      </c>
    </row>
    <row r="210" spans="1:31" ht="15.6" hidden="1" x14ac:dyDescent="0.25">
      <c r="A210" s="340" t="s">
        <v>661</v>
      </c>
      <c r="B210" s="341" t="s">
        <v>2155</v>
      </c>
      <c r="C210" s="341" t="s">
        <v>97</v>
      </c>
      <c r="D210" s="341" t="s">
        <v>221</v>
      </c>
      <c r="E210" s="342" t="s">
        <v>2079</v>
      </c>
      <c r="F210" s="312">
        <v>0</v>
      </c>
      <c r="G210" s="313">
        <v>0</v>
      </c>
      <c r="H210" s="313">
        <v>0</v>
      </c>
      <c r="I210" s="314">
        <v>0</v>
      </c>
      <c r="J210" s="315">
        <v>0</v>
      </c>
      <c r="K210" s="316"/>
      <c r="L210" s="331"/>
      <c r="M210" s="316"/>
      <c r="N210" s="317"/>
      <c r="O210" s="317"/>
      <c r="P210" s="318"/>
      <c r="Q210" s="319"/>
      <c r="R210" s="306"/>
      <c r="S210" s="306"/>
      <c r="T210" s="320"/>
      <c r="U210" s="321"/>
      <c r="V210" s="322"/>
      <c r="W210" s="323"/>
      <c r="X210" s="324"/>
      <c r="Y210" s="326"/>
      <c r="Z210" s="335">
        <f>_xlfn.XLOOKUP(A210,'2024-NAT-01'!B:B,'2024-NAT-01'!F:F,0,0)+_xlfn.XLOOKUP('Nominations (2)'!A210,'2024-NAT-01'!B:B,'2024-NAT-01'!G:G,0,0)</f>
        <v>0</v>
      </c>
      <c r="AA210" s="336">
        <f>_xlfn.XLOOKUP(A210,'2024-NAT-01'!B:B,'2024-NAT-01'!H:H,0,0)</f>
        <v>0</v>
      </c>
      <c r="AB210" s="335">
        <f>_xlfn.XLOOKUP(A210,'2024-NAT-02'!B:B,'2024-NAT-02'!F:F,0,0)+_xlfn.XLOOKUP(A210,'2024-NAT-02'!B:B,'2024-NAT-02'!G:G,0,0)</f>
        <v>0</v>
      </c>
      <c r="AC210" s="337">
        <f>_xlfn.XLOOKUP(A210,'2024-NAT-02'!B:B,'2024-NAT-02'!H:H,0,0)</f>
        <v>0</v>
      </c>
      <c r="AD210" s="338">
        <f t="shared" si="12"/>
        <v>0</v>
      </c>
      <c r="AE210" s="339">
        <f t="shared" si="13"/>
        <v>0</v>
      </c>
    </row>
    <row r="211" spans="1:31" ht="15.6" x14ac:dyDescent="0.25">
      <c r="A211" s="343" t="s">
        <v>595</v>
      </c>
      <c r="B211" s="344" t="s">
        <v>40</v>
      </c>
      <c r="C211" s="344" t="s">
        <v>325</v>
      </c>
      <c r="D211" s="344" t="s">
        <v>1992</v>
      </c>
      <c r="E211" s="345" t="s">
        <v>1259</v>
      </c>
      <c r="F211" s="391">
        <v>0</v>
      </c>
      <c r="G211" s="392">
        <v>2</v>
      </c>
      <c r="H211" s="392">
        <v>2</v>
      </c>
      <c r="I211" s="393">
        <v>9.1</v>
      </c>
      <c r="J211" s="394">
        <v>2.73</v>
      </c>
      <c r="K211" s="316"/>
      <c r="L211" s="331"/>
      <c r="M211" s="316"/>
      <c r="N211" s="317"/>
      <c r="O211" s="317"/>
      <c r="P211" s="318"/>
      <c r="Q211" s="319"/>
      <c r="R211" s="306"/>
      <c r="S211" s="306"/>
      <c r="T211" s="320"/>
      <c r="U211" s="321"/>
      <c r="V211" s="322"/>
      <c r="W211" s="323"/>
      <c r="X211" s="324"/>
      <c r="Y211" s="326"/>
      <c r="Z211" s="387">
        <f>_xlfn.XLOOKUP(A211,'2024-NAT-01'!B:B,'2024-NAT-01'!F:F,0,0)+_xlfn.XLOOKUP(A211,'2024-NAT-01'!B:B,'2024-NAT-01'!G:G,0,0)</f>
        <v>6</v>
      </c>
      <c r="AA211" s="395">
        <f>_xlfn.XLOOKUP(A211,'2024-NAT-01'!B:B,'2024-NAT-01'!H:H,0,0)</f>
        <v>59.900000000000006</v>
      </c>
      <c r="AB211" s="387">
        <f>_xlfn.XLOOKUP(A211,'2024-NAT-02'!B:B,'2024-NAT-02'!F:F,0,0)+_xlfn.XLOOKUP(A211,'2024-NAT-02'!B:B,'2024-NAT-02'!G:G,0,0)</f>
        <v>1</v>
      </c>
      <c r="AC211" s="396">
        <f>_xlfn.XLOOKUP(A211,'2024-NAT-02'!B:B,'2024-NAT-02'!H:H,0,0)</f>
        <v>2.2000000000000002</v>
      </c>
      <c r="AD211" s="387">
        <f t="shared" si="12"/>
        <v>9</v>
      </c>
      <c r="AE211" s="395">
        <f t="shared" si="13"/>
        <v>64.83</v>
      </c>
    </row>
    <row r="212" spans="1:31" ht="15.6" x14ac:dyDescent="0.25">
      <c r="A212" s="343" t="s">
        <v>1683</v>
      </c>
      <c r="B212" s="344" t="s">
        <v>48</v>
      </c>
      <c r="C212" s="344" t="s">
        <v>1887</v>
      </c>
      <c r="D212" s="344" t="s">
        <v>109</v>
      </c>
      <c r="E212" s="345" t="s">
        <v>1260</v>
      </c>
      <c r="F212" s="391">
        <v>2</v>
      </c>
      <c r="G212" s="392">
        <v>2</v>
      </c>
      <c r="H212" s="392">
        <v>4</v>
      </c>
      <c r="I212" s="393">
        <v>7.3999999999999995</v>
      </c>
      <c r="J212" s="394">
        <v>2.8899999999999997</v>
      </c>
      <c r="K212" s="316"/>
      <c r="L212" s="331"/>
      <c r="M212" s="316"/>
      <c r="N212" s="317"/>
      <c r="O212" s="317"/>
      <c r="P212" s="318"/>
      <c r="Q212" s="319"/>
      <c r="R212" s="306"/>
      <c r="S212" s="306"/>
      <c r="T212" s="320"/>
      <c r="U212" s="321"/>
      <c r="V212" s="322"/>
      <c r="W212" s="323"/>
      <c r="X212" s="324"/>
      <c r="Y212" s="326"/>
      <c r="Z212" s="387">
        <f>_xlfn.XLOOKUP(A212,'2024-NAT-01'!B:B,'2024-NAT-01'!F:F,0,0)+_xlfn.XLOOKUP(A212,'2024-NAT-01'!B:B,'2024-NAT-01'!G:G,0,0)</f>
        <v>5</v>
      </c>
      <c r="AA212" s="395">
        <f>_xlfn.XLOOKUP(A212,'2024-NAT-01'!B:B,'2024-NAT-01'!H:H,0,0)</f>
        <v>45.8</v>
      </c>
      <c r="AB212" s="387">
        <f>_xlfn.XLOOKUP(A212,'2024-NAT-02'!B:B,'2024-NAT-02'!F:F,0,0)+_xlfn.XLOOKUP(A212,'2024-NAT-02'!B:B,'2024-NAT-02'!G:G,0,0)</f>
        <v>1</v>
      </c>
      <c r="AC212" s="396">
        <f>_xlfn.XLOOKUP(A212,'2024-NAT-02'!B:B,'2024-NAT-02'!H:H,0,0)</f>
        <v>17.399999999999999</v>
      </c>
      <c r="AD212" s="387">
        <f t="shared" si="12"/>
        <v>10</v>
      </c>
      <c r="AE212" s="395">
        <f t="shared" si="13"/>
        <v>66.09</v>
      </c>
    </row>
    <row r="213" spans="1:31" ht="15.6" hidden="1" x14ac:dyDescent="0.25">
      <c r="A213" s="340" t="s">
        <v>664</v>
      </c>
      <c r="B213" s="341" t="s">
        <v>1241</v>
      </c>
      <c r="C213" s="341" t="s">
        <v>217</v>
      </c>
      <c r="D213" s="341" t="s">
        <v>353</v>
      </c>
      <c r="E213" s="342" t="s">
        <v>1258</v>
      </c>
      <c r="F213" s="312">
        <v>0</v>
      </c>
      <c r="G213" s="313">
        <v>0</v>
      </c>
      <c r="H213" s="313">
        <v>0</v>
      </c>
      <c r="I213" s="314">
        <v>0</v>
      </c>
      <c r="J213" s="315">
        <v>0</v>
      </c>
      <c r="K213" s="316"/>
      <c r="L213" s="331"/>
      <c r="M213" s="316"/>
      <c r="N213" s="317"/>
      <c r="O213" s="317"/>
      <c r="P213" s="318"/>
      <c r="Q213" s="319"/>
      <c r="R213" s="306"/>
      <c r="S213" s="306"/>
      <c r="T213" s="320"/>
      <c r="U213" s="321"/>
      <c r="V213" s="322"/>
      <c r="W213" s="323"/>
      <c r="X213" s="324"/>
      <c r="Y213" s="326"/>
      <c r="Z213" s="335">
        <f>_xlfn.XLOOKUP(A213,'2024-NAT-01'!B:B,'2024-NAT-01'!F:F,0,0)+_xlfn.XLOOKUP('Nominations (2)'!A213,'2024-NAT-01'!B:B,'2024-NAT-01'!G:G,0,0)</f>
        <v>0</v>
      </c>
      <c r="AA213" s="336">
        <f>_xlfn.XLOOKUP(A213,'2024-NAT-01'!B:B,'2024-NAT-01'!H:H,0,0)</f>
        <v>0</v>
      </c>
      <c r="AB213" s="335">
        <f>_xlfn.XLOOKUP(A213,'2024-NAT-02'!B:B,'2024-NAT-02'!F:F,0,0)+_xlfn.XLOOKUP(A213,'2024-NAT-02'!B:B,'2024-NAT-02'!G:G,0,0)</f>
        <v>0</v>
      </c>
      <c r="AC213" s="337">
        <f>_xlfn.XLOOKUP(A213,'2024-NAT-02'!B:B,'2024-NAT-02'!H:H,0,0)</f>
        <v>0</v>
      </c>
      <c r="AD213" s="338">
        <f t="shared" si="12"/>
        <v>0</v>
      </c>
      <c r="AE213" s="339">
        <f t="shared" si="13"/>
        <v>0</v>
      </c>
    </row>
    <row r="214" spans="1:31" ht="15.6" hidden="1" x14ac:dyDescent="0.25">
      <c r="A214" s="340" t="s">
        <v>665</v>
      </c>
      <c r="B214" s="341" t="s">
        <v>2157</v>
      </c>
      <c r="C214" s="341" t="s">
        <v>217</v>
      </c>
      <c r="D214" s="341" t="s">
        <v>1823</v>
      </c>
      <c r="E214" s="342" t="s">
        <v>1258</v>
      </c>
      <c r="F214" s="312">
        <v>0</v>
      </c>
      <c r="G214" s="313">
        <v>5</v>
      </c>
      <c r="H214" s="313">
        <v>5</v>
      </c>
      <c r="I214" s="314">
        <v>24.900000000000002</v>
      </c>
      <c r="J214" s="315">
        <v>5.51</v>
      </c>
      <c r="K214" s="316"/>
      <c r="L214" s="331"/>
      <c r="M214" s="316"/>
      <c r="N214" s="317"/>
      <c r="O214" s="317"/>
      <c r="P214" s="318"/>
      <c r="Q214" s="319"/>
      <c r="R214" s="306"/>
      <c r="S214" s="306"/>
      <c r="T214" s="320"/>
      <c r="U214" s="321"/>
      <c r="V214" s="322"/>
      <c r="W214" s="323"/>
      <c r="X214" s="324"/>
      <c r="Y214" s="326"/>
      <c r="Z214" s="335">
        <f>_xlfn.XLOOKUP(A214,'2024-NAT-01'!B:B,'2024-NAT-01'!F:F,0,0)+_xlfn.XLOOKUP('Nominations (2)'!A214,'2024-NAT-01'!B:B,'2024-NAT-01'!G:G,0,0)</f>
        <v>5</v>
      </c>
      <c r="AA214" s="336">
        <f>_xlfn.XLOOKUP(A214,'2024-NAT-01'!B:B,'2024-NAT-01'!H:H,0,0)</f>
        <v>13.7</v>
      </c>
      <c r="AB214" s="335">
        <f>_xlfn.XLOOKUP(A214,'2024-NAT-02'!B:B,'2024-NAT-02'!F:F,0,0)+_xlfn.XLOOKUP(A214,'2024-NAT-02'!B:B,'2024-NAT-02'!G:G,0,0)</f>
        <v>0</v>
      </c>
      <c r="AC214" s="337">
        <f>_xlfn.XLOOKUP(A214,'2024-NAT-02'!B:B,'2024-NAT-02'!H:H,0,0)</f>
        <v>0</v>
      </c>
      <c r="AD214" s="338">
        <f t="shared" si="12"/>
        <v>10</v>
      </c>
      <c r="AE214" s="339">
        <f t="shared" si="13"/>
        <v>19.21</v>
      </c>
    </row>
    <row r="215" spans="1:31" ht="15.6" hidden="1" x14ac:dyDescent="0.25">
      <c r="A215" s="340" t="s">
        <v>666</v>
      </c>
      <c r="B215" s="341" t="s">
        <v>1241</v>
      </c>
      <c r="C215" s="341" t="s">
        <v>1824</v>
      </c>
      <c r="D215" s="341" t="s">
        <v>1825</v>
      </c>
      <c r="E215" s="342" t="s">
        <v>2079</v>
      </c>
      <c r="F215" s="312">
        <v>0</v>
      </c>
      <c r="G215" s="313">
        <v>0</v>
      </c>
      <c r="H215" s="313">
        <v>0</v>
      </c>
      <c r="I215" s="314">
        <v>0</v>
      </c>
      <c r="J215" s="315">
        <v>0</v>
      </c>
      <c r="K215" s="316"/>
      <c r="L215" s="331"/>
      <c r="M215" s="316"/>
      <c r="N215" s="317"/>
      <c r="O215" s="317"/>
      <c r="P215" s="318"/>
      <c r="Q215" s="319"/>
      <c r="R215" s="306"/>
      <c r="S215" s="306"/>
      <c r="T215" s="320"/>
      <c r="U215" s="321"/>
      <c r="V215" s="322"/>
      <c r="W215" s="323"/>
      <c r="X215" s="324"/>
      <c r="Y215" s="326"/>
      <c r="Z215" s="335">
        <f>_xlfn.XLOOKUP(A215,'2024-NAT-01'!B:B,'2024-NAT-01'!F:F,0,0)+_xlfn.XLOOKUP('Nominations (2)'!A215,'2024-NAT-01'!B:B,'2024-NAT-01'!G:G,0,0)</f>
        <v>0</v>
      </c>
      <c r="AA215" s="336">
        <f>_xlfn.XLOOKUP(A215,'2024-NAT-01'!B:B,'2024-NAT-01'!H:H,0,0)</f>
        <v>0</v>
      </c>
      <c r="AB215" s="335">
        <f>_xlfn.XLOOKUP(A215,'2024-NAT-02'!B:B,'2024-NAT-02'!F:F,0,0)+_xlfn.XLOOKUP(A215,'2024-NAT-02'!B:B,'2024-NAT-02'!G:G,0,0)</f>
        <v>0</v>
      </c>
      <c r="AC215" s="337">
        <f>_xlfn.XLOOKUP(A215,'2024-NAT-02'!B:B,'2024-NAT-02'!H:H,0,0)</f>
        <v>0</v>
      </c>
      <c r="AD215" s="338">
        <f t="shared" si="12"/>
        <v>0</v>
      </c>
      <c r="AE215" s="339">
        <f t="shared" si="13"/>
        <v>0</v>
      </c>
    </row>
    <row r="216" spans="1:31" ht="15.6" hidden="1" x14ac:dyDescent="0.25">
      <c r="A216" s="340" t="s">
        <v>667</v>
      </c>
      <c r="B216" s="341" t="s">
        <v>2161</v>
      </c>
      <c r="C216" s="341" t="s">
        <v>262</v>
      </c>
      <c r="D216" s="341" t="s">
        <v>2097</v>
      </c>
      <c r="E216" s="342" t="s">
        <v>1261</v>
      </c>
      <c r="F216" s="312">
        <v>0</v>
      </c>
      <c r="G216" s="313">
        <v>3</v>
      </c>
      <c r="H216" s="313">
        <v>3</v>
      </c>
      <c r="I216" s="314">
        <v>15</v>
      </c>
      <c r="J216" s="315">
        <v>3.7800000000000002</v>
      </c>
      <c r="K216" s="316"/>
      <c r="L216" s="331"/>
      <c r="M216" s="316"/>
      <c r="N216" s="317"/>
      <c r="O216" s="317"/>
      <c r="P216" s="318"/>
      <c r="Q216" s="319"/>
      <c r="R216" s="306"/>
      <c r="S216" s="306"/>
      <c r="T216" s="320"/>
      <c r="U216" s="321"/>
      <c r="V216" s="322"/>
      <c r="W216" s="323"/>
      <c r="X216" s="324"/>
      <c r="Y216" s="326"/>
      <c r="Z216" s="335">
        <f>_xlfn.XLOOKUP(A216,'2024-NAT-01'!B:B,'2024-NAT-01'!F:F,0,0)+_xlfn.XLOOKUP('Nominations (2)'!A216,'2024-NAT-01'!B:B,'2024-NAT-01'!G:G,0,0)</f>
        <v>0</v>
      </c>
      <c r="AA216" s="336">
        <f>_xlfn.XLOOKUP(A216,'2024-NAT-01'!B:B,'2024-NAT-01'!H:H,0,0)</f>
        <v>0</v>
      </c>
      <c r="AB216" s="335">
        <f>_xlfn.XLOOKUP(A216,'2024-NAT-02'!B:B,'2024-NAT-02'!F:F,0,0)+_xlfn.XLOOKUP(A216,'2024-NAT-02'!B:B,'2024-NAT-02'!G:G,0,0)</f>
        <v>0</v>
      </c>
      <c r="AC216" s="337">
        <f>_xlfn.XLOOKUP(A216,'2024-NAT-02'!B:B,'2024-NAT-02'!H:H,0,0)</f>
        <v>0</v>
      </c>
      <c r="AD216" s="338">
        <f t="shared" si="12"/>
        <v>3</v>
      </c>
      <c r="AE216" s="339">
        <f t="shared" si="13"/>
        <v>3.7800000000000002</v>
      </c>
    </row>
    <row r="217" spans="1:31" ht="15.6" hidden="1" x14ac:dyDescent="0.25">
      <c r="A217" s="340" t="s">
        <v>668</v>
      </c>
      <c r="B217" s="341" t="s">
        <v>1319</v>
      </c>
      <c r="C217" s="341" t="s">
        <v>1826</v>
      </c>
      <c r="D217" s="341" t="s">
        <v>1827</v>
      </c>
      <c r="E217" s="342" t="s">
        <v>2078</v>
      </c>
      <c r="F217" s="312">
        <v>1</v>
      </c>
      <c r="G217" s="313">
        <v>0</v>
      </c>
      <c r="H217" s="313">
        <v>1</v>
      </c>
      <c r="I217" s="314">
        <v>0.9</v>
      </c>
      <c r="J217" s="315">
        <v>0.18000000000000002</v>
      </c>
      <c r="K217" s="316"/>
      <c r="L217" s="331"/>
      <c r="M217" s="316"/>
      <c r="N217" s="317"/>
      <c r="O217" s="317"/>
      <c r="P217" s="318"/>
      <c r="Q217" s="319"/>
      <c r="R217" s="306"/>
      <c r="S217" s="306"/>
      <c r="T217" s="320"/>
      <c r="U217" s="321"/>
      <c r="V217" s="322"/>
      <c r="W217" s="323"/>
      <c r="X217" s="324"/>
      <c r="Y217" s="326"/>
      <c r="Z217" s="335">
        <f>_xlfn.XLOOKUP(A217,'2024-NAT-01'!B:B,'2024-NAT-01'!F:F,0,0)+_xlfn.XLOOKUP('Nominations (2)'!A217,'2024-NAT-01'!B:B,'2024-NAT-01'!G:G,0,0)</f>
        <v>0</v>
      </c>
      <c r="AA217" s="336">
        <f>_xlfn.XLOOKUP(A217,'2024-NAT-01'!B:B,'2024-NAT-01'!H:H,0,0)</f>
        <v>0</v>
      </c>
      <c r="AB217" s="335">
        <f>_xlfn.XLOOKUP(A217,'2024-NAT-02'!B:B,'2024-NAT-02'!F:F,0,0)+_xlfn.XLOOKUP(A217,'2024-NAT-02'!B:B,'2024-NAT-02'!G:G,0,0)</f>
        <v>0</v>
      </c>
      <c r="AC217" s="337">
        <f>_xlfn.XLOOKUP(A217,'2024-NAT-02'!B:B,'2024-NAT-02'!H:H,0,0)</f>
        <v>0</v>
      </c>
      <c r="AD217" s="338">
        <f t="shared" si="12"/>
        <v>1</v>
      </c>
      <c r="AE217" s="339">
        <f t="shared" si="13"/>
        <v>0.18000000000000002</v>
      </c>
    </row>
    <row r="218" spans="1:31" ht="15.6" x14ac:dyDescent="0.25">
      <c r="A218" s="343" t="s">
        <v>547</v>
      </c>
      <c r="B218" s="344" t="s">
        <v>48</v>
      </c>
      <c r="C218" s="344" t="s">
        <v>169</v>
      </c>
      <c r="D218" s="344" t="s">
        <v>1821</v>
      </c>
      <c r="E218" s="345" t="s">
        <v>1258</v>
      </c>
      <c r="F218" s="391">
        <v>6</v>
      </c>
      <c r="G218" s="392">
        <v>12</v>
      </c>
      <c r="H218" s="392">
        <v>18</v>
      </c>
      <c r="I218" s="393">
        <v>98.1</v>
      </c>
      <c r="J218" s="394">
        <v>32.989999999999995</v>
      </c>
      <c r="K218" s="316"/>
      <c r="L218" s="331"/>
      <c r="M218" s="316"/>
      <c r="N218" s="317"/>
      <c r="O218" s="317"/>
      <c r="P218" s="318"/>
      <c r="Q218" s="319"/>
      <c r="R218" s="306"/>
      <c r="S218" s="306"/>
      <c r="T218" s="320"/>
      <c r="U218" s="321"/>
      <c r="V218" s="322"/>
      <c r="W218" s="323"/>
      <c r="X218" s="324"/>
      <c r="Y218" s="326"/>
      <c r="Z218" s="387">
        <f>_xlfn.XLOOKUP(A218,'2024-NAT-01'!B:B,'2024-NAT-01'!F:F,0,0)+_xlfn.XLOOKUP(A218,'2024-NAT-01'!B:B,'2024-NAT-01'!G:G,0,0)</f>
        <v>4</v>
      </c>
      <c r="AA218" s="395">
        <f>_xlfn.XLOOKUP(A218,'2024-NAT-01'!B:B,'2024-NAT-01'!H:H,0,0)</f>
        <v>48.4</v>
      </c>
      <c r="AB218" s="387">
        <f>_xlfn.XLOOKUP(A218,'2024-NAT-02'!B:B,'2024-NAT-02'!F:F,0,0)+_xlfn.XLOOKUP(A218,'2024-NAT-02'!B:B,'2024-NAT-02'!G:G,0,0)</f>
        <v>2</v>
      </c>
      <c r="AC218" s="396">
        <f>_xlfn.XLOOKUP(A218,'2024-NAT-02'!B:B,'2024-NAT-02'!H:H,0,0)</f>
        <v>14.1</v>
      </c>
      <c r="AD218" s="387">
        <f t="shared" si="12"/>
        <v>24</v>
      </c>
      <c r="AE218" s="395">
        <f t="shared" si="13"/>
        <v>95.489999999999981</v>
      </c>
    </row>
    <row r="219" spans="1:31" ht="15.6" hidden="1" x14ac:dyDescent="0.25">
      <c r="A219" s="340" t="s">
        <v>670</v>
      </c>
      <c r="B219" s="341" t="s">
        <v>1319</v>
      </c>
      <c r="C219" s="341" t="s">
        <v>149</v>
      </c>
      <c r="D219" s="341" t="s">
        <v>295</v>
      </c>
      <c r="E219" s="342" t="s">
        <v>2078</v>
      </c>
      <c r="F219" s="312">
        <v>1</v>
      </c>
      <c r="G219" s="313">
        <v>2</v>
      </c>
      <c r="H219" s="313">
        <v>3</v>
      </c>
      <c r="I219" s="314">
        <v>10.5</v>
      </c>
      <c r="J219" s="315">
        <v>2.19</v>
      </c>
      <c r="K219" s="316"/>
      <c r="L219" s="331"/>
      <c r="M219" s="316"/>
      <c r="N219" s="317"/>
      <c r="O219" s="317"/>
      <c r="P219" s="318"/>
      <c r="Q219" s="319"/>
      <c r="R219" s="306"/>
      <c r="S219" s="306"/>
      <c r="T219" s="320"/>
      <c r="U219" s="321"/>
      <c r="V219" s="322"/>
      <c r="W219" s="323"/>
      <c r="X219" s="324"/>
      <c r="Y219" s="326"/>
      <c r="Z219" s="335">
        <f>_xlfn.XLOOKUP(A219,'2024-NAT-01'!B:B,'2024-NAT-01'!F:F,0,0)+_xlfn.XLOOKUP('Nominations (2)'!A219,'2024-NAT-01'!B:B,'2024-NAT-01'!G:G,0,0)</f>
        <v>0</v>
      </c>
      <c r="AA219" s="336">
        <f>_xlfn.XLOOKUP(A219,'2024-NAT-01'!B:B,'2024-NAT-01'!H:H,0,0)</f>
        <v>0</v>
      </c>
      <c r="AB219" s="335">
        <f>_xlfn.XLOOKUP(A219,'2024-NAT-02'!B:B,'2024-NAT-02'!F:F,0,0)+_xlfn.XLOOKUP(A219,'2024-NAT-02'!B:B,'2024-NAT-02'!G:G,0,0)</f>
        <v>0</v>
      </c>
      <c r="AC219" s="337">
        <f>_xlfn.XLOOKUP(A219,'2024-NAT-02'!B:B,'2024-NAT-02'!H:H,0,0)</f>
        <v>0</v>
      </c>
      <c r="AD219" s="338">
        <f t="shared" si="12"/>
        <v>3</v>
      </c>
      <c r="AE219" s="339">
        <f t="shared" si="13"/>
        <v>2.19</v>
      </c>
    </row>
    <row r="220" spans="1:31" ht="15.6" hidden="1" x14ac:dyDescent="0.25">
      <c r="A220" s="340" t="s">
        <v>671</v>
      </c>
      <c r="B220" s="341" t="s">
        <v>2157</v>
      </c>
      <c r="C220" s="341" t="s">
        <v>146</v>
      </c>
      <c r="D220" s="341" t="s">
        <v>236</v>
      </c>
      <c r="E220" s="342" t="s">
        <v>1258</v>
      </c>
      <c r="F220" s="312">
        <v>0</v>
      </c>
      <c r="G220" s="313">
        <v>0</v>
      </c>
      <c r="H220" s="313">
        <v>0</v>
      </c>
      <c r="I220" s="314">
        <v>0</v>
      </c>
      <c r="J220" s="315">
        <v>0</v>
      </c>
      <c r="K220" s="316"/>
      <c r="L220" s="331"/>
      <c r="M220" s="316"/>
      <c r="N220" s="317"/>
      <c r="O220" s="317"/>
      <c r="P220" s="318"/>
      <c r="Q220" s="319"/>
      <c r="R220" s="306"/>
      <c r="S220" s="306"/>
      <c r="T220" s="320"/>
      <c r="U220" s="321"/>
      <c r="V220" s="322"/>
      <c r="W220" s="323"/>
      <c r="X220" s="324"/>
      <c r="Y220" s="326"/>
      <c r="Z220" s="335">
        <f>_xlfn.XLOOKUP(A220,'2024-NAT-01'!B:B,'2024-NAT-01'!F:F,0,0)+_xlfn.XLOOKUP('Nominations (2)'!A220,'2024-NAT-01'!B:B,'2024-NAT-01'!G:G,0,0)</f>
        <v>0</v>
      </c>
      <c r="AA220" s="336">
        <f>_xlfn.XLOOKUP(A220,'2024-NAT-01'!B:B,'2024-NAT-01'!H:H,0,0)</f>
        <v>0</v>
      </c>
      <c r="AB220" s="335">
        <f>_xlfn.XLOOKUP(A220,'2024-NAT-02'!B:B,'2024-NAT-02'!F:F,0,0)+_xlfn.XLOOKUP(A220,'2024-NAT-02'!B:B,'2024-NAT-02'!G:G,0,0)</f>
        <v>0</v>
      </c>
      <c r="AC220" s="337">
        <f>_xlfn.XLOOKUP(A220,'2024-NAT-02'!B:B,'2024-NAT-02'!H:H,0,0)</f>
        <v>0</v>
      </c>
      <c r="AD220" s="338">
        <f t="shared" si="12"/>
        <v>0</v>
      </c>
      <c r="AE220" s="339">
        <f t="shared" si="13"/>
        <v>0</v>
      </c>
    </row>
    <row r="221" spans="1:31" ht="15.6" hidden="1" x14ac:dyDescent="0.25">
      <c r="A221" s="340" t="s">
        <v>672</v>
      </c>
      <c r="B221" s="341" t="s">
        <v>1319</v>
      </c>
      <c r="C221" s="341" t="s">
        <v>94</v>
      </c>
      <c r="D221" s="341" t="s">
        <v>147</v>
      </c>
      <c r="E221" s="342" t="s">
        <v>1261</v>
      </c>
      <c r="F221" s="312">
        <v>1</v>
      </c>
      <c r="G221" s="313">
        <v>1</v>
      </c>
      <c r="H221" s="313">
        <v>2</v>
      </c>
      <c r="I221" s="314">
        <v>14.2</v>
      </c>
      <c r="J221" s="315">
        <v>2.84</v>
      </c>
      <c r="K221" s="316"/>
      <c r="L221" s="331"/>
      <c r="M221" s="316"/>
      <c r="N221" s="317"/>
      <c r="O221" s="317"/>
      <c r="P221" s="318"/>
      <c r="Q221" s="319"/>
      <c r="R221" s="306"/>
      <c r="S221" s="306"/>
      <c r="T221" s="320"/>
      <c r="U221" s="321"/>
      <c r="V221" s="322"/>
      <c r="W221" s="323"/>
      <c r="X221" s="324"/>
      <c r="Y221" s="326"/>
      <c r="Z221" s="335">
        <f>_xlfn.XLOOKUP(A221,'2024-NAT-01'!B:B,'2024-NAT-01'!F:F,0,0)+_xlfn.XLOOKUP('Nominations (2)'!A221,'2024-NAT-01'!B:B,'2024-NAT-01'!G:G,0,0)</f>
        <v>0</v>
      </c>
      <c r="AA221" s="336">
        <f>_xlfn.XLOOKUP(A221,'2024-NAT-01'!B:B,'2024-NAT-01'!H:H,0,0)</f>
        <v>0</v>
      </c>
      <c r="AB221" s="335">
        <f>_xlfn.XLOOKUP(A221,'2024-NAT-02'!B:B,'2024-NAT-02'!F:F,0,0)+_xlfn.XLOOKUP(A221,'2024-NAT-02'!B:B,'2024-NAT-02'!G:G,0,0)</f>
        <v>0</v>
      </c>
      <c r="AC221" s="337">
        <f>_xlfn.XLOOKUP(A221,'2024-NAT-02'!B:B,'2024-NAT-02'!H:H,0,0)</f>
        <v>0</v>
      </c>
      <c r="AD221" s="338">
        <f t="shared" si="12"/>
        <v>2</v>
      </c>
      <c r="AE221" s="339">
        <f t="shared" si="13"/>
        <v>2.84</v>
      </c>
    </row>
    <row r="222" spans="1:31" ht="15.6" x14ac:dyDescent="0.25">
      <c r="A222" s="343" t="s">
        <v>687</v>
      </c>
      <c r="B222" s="344" t="s">
        <v>42</v>
      </c>
      <c r="C222" s="344" t="s">
        <v>1198</v>
      </c>
      <c r="D222" s="344" t="s">
        <v>916</v>
      </c>
      <c r="E222" s="345" t="s">
        <v>2079</v>
      </c>
      <c r="F222" s="391">
        <v>3</v>
      </c>
      <c r="G222" s="392">
        <v>10</v>
      </c>
      <c r="H222" s="392">
        <v>13</v>
      </c>
      <c r="I222" s="393">
        <v>124.9</v>
      </c>
      <c r="J222" s="394">
        <v>47.39</v>
      </c>
      <c r="K222" s="316"/>
      <c r="L222" s="331"/>
      <c r="M222" s="316"/>
      <c r="N222" s="317"/>
      <c r="O222" s="317"/>
      <c r="P222" s="318"/>
      <c r="Q222" s="319"/>
      <c r="R222" s="306"/>
      <c r="S222" s="306"/>
      <c r="T222" s="320"/>
      <c r="U222" s="321"/>
      <c r="V222" s="322"/>
      <c r="W222" s="323"/>
      <c r="X222" s="324"/>
      <c r="Y222" s="326"/>
      <c r="Z222" s="387">
        <f>_xlfn.XLOOKUP(A222,'2024-NAT-01'!B:B,'2024-NAT-01'!F:F,0,0)+_xlfn.XLOOKUP(A222,'2024-NAT-01'!B:B,'2024-NAT-01'!G:G,0,0)</f>
        <v>0</v>
      </c>
      <c r="AA222" s="395">
        <f>_xlfn.XLOOKUP(A222,'2024-NAT-01'!B:B,'2024-NAT-01'!H:H,0,0)</f>
        <v>0</v>
      </c>
      <c r="AB222" s="387">
        <f>_xlfn.XLOOKUP(A222,'2024-NAT-02'!B:B,'2024-NAT-02'!F:F,0,0)+_xlfn.XLOOKUP(A222,'2024-NAT-02'!B:B,'2024-NAT-02'!G:G,0,0)</f>
        <v>0</v>
      </c>
      <c r="AC222" s="396">
        <f>_xlfn.XLOOKUP(A222,'2024-NAT-02'!B:B,'2024-NAT-02'!H:H,0,0)</f>
        <v>0</v>
      </c>
      <c r="AD222" s="387">
        <f t="shared" si="12"/>
        <v>13</v>
      </c>
      <c r="AE222" s="395">
        <f t="shared" si="13"/>
        <v>47.39</v>
      </c>
    </row>
    <row r="223" spans="1:31" ht="15.6" hidden="1" x14ac:dyDescent="0.25">
      <c r="A223" s="340" t="s">
        <v>674</v>
      </c>
      <c r="B223" s="341" t="s">
        <v>1379</v>
      </c>
      <c r="C223" s="341" t="s">
        <v>89</v>
      </c>
      <c r="D223" s="341" t="s">
        <v>327</v>
      </c>
      <c r="E223" s="342" t="s">
        <v>1261</v>
      </c>
      <c r="F223" s="312">
        <v>0</v>
      </c>
      <c r="G223" s="313">
        <v>0</v>
      </c>
      <c r="H223" s="313">
        <v>0</v>
      </c>
      <c r="I223" s="314">
        <v>0</v>
      </c>
      <c r="J223" s="315">
        <v>0</v>
      </c>
      <c r="K223" s="316"/>
      <c r="L223" s="331"/>
      <c r="M223" s="316"/>
      <c r="N223" s="317"/>
      <c r="O223" s="317"/>
      <c r="P223" s="318"/>
      <c r="Q223" s="319"/>
      <c r="R223" s="306"/>
      <c r="S223" s="306"/>
      <c r="T223" s="320"/>
      <c r="U223" s="321"/>
      <c r="V223" s="322"/>
      <c r="W223" s="323"/>
      <c r="X223" s="324"/>
      <c r="Y223" s="326"/>
      <c r="Z223" s="335">
        <f>_xlfn.XLOOKUP(A223,'2024-NAT-01'!B:B,'2024-NAT-01'!F:F,0,0)+_xlfn.XLOOKUP('Nominations (2)'!A223,'2024-NAT-01'!B:B,'2024-NAT-01'!G:G,0,0)</f>
        <v>0</v>
      </c>
      <c r="AA223" s="336">
        <f>_xlfn.XLOOKUP(A223,'2024-NAT-01'!B:B,'2024-NAT-01'!H:H,0,0)</f>
        <v>0</v>
      </c>
      <c r="AB223" s="335">
        <f>_xlfn.XLOOKUP(A223,'2024-NAT-02'!B:B,'2024-NAT-02'!F:F,0,0)+_xlfn.XLOOKUP(A223,'2024-NAT-02'!B:B,'2024-NAT-02'!G:G,0,0)</f>
        <v>0</v>
      </c>
      <c r="AC223" s="337">
        <f>_xlfn.XLOOKUP(A223,'2024-NAT-02'!B:B,'2024-NAT-02'!H:H,0,0)</f>
        <v>0</v>
      </c>
      <c r="AD223" s="338">
        <f t="shared" si="12"/>
        <v>0</v>
      </c>
      <c r="AE223" s="339">
        <f t="shared" si="13"/>
        <v>0</v>
      </c>
    </row>
    <row r="224" spans="1:31" ht="15.6" hidden="1" x14ac:dyDescent="0.25">
      <c r="A224" s="340" t="s">
        <v>675</v>
      </c>
      <c r="B224" s="341" t="s">
        <v>2155</v>
      </c>
      <c r="C224" s="341" t="s">
        <v>367</v>
      </c>
      <c r="D224" s="341" t="s">
        <v>375</v>
      </c>
      <c r="E224" s="342" t="s">
        <v>1258</v>
      </c>
      <c r="F224" s="312">
        <v>1</v>
      </c>
      <c r="G224" s="313">
        <v>1</v>
      </c>
      <c r="H224" s="313">
        <v>2</v>
      </c>
      <c r="I224" s="314">
        <v>5.3000000000000007</v>
      </c>
      <c r="J224" s="315">
        <v>1.2200000000000002</v>
      </c>
      <c r="K224" s="316"/>
      <c r="L224" s="331"/>
      <c r="M224" s="316"/>
      <c r="N224" s="317"/>
      <c r="O224" s="317"/>
      <c r="P224" s="318"/>
      <c r="Q224" s="319"/>
      <c r="R224" s="306"/>
      <c r="S224" s="306"/>
      <c r="T224" s="320"/>
      <c r="U224" s="321"/>
      <c r="V224" s="322"/>
      <c r="W224" s="323"/>
      <c r="X224" s="324"/>
      <c r="Y224" s="326"/>
      <c r="Z224" s="335">
        <f>_xlfn.XLOOKUP(A224,'2024-NAT-01'!B:B,'2024-NAT-01'!F:F,0,0)+_xlfn.XLOOKUP('Nominations (2)'!A224,'2024-NAT-01'!B:B,'2024-NAT-01'!G:G,0,0)</f>
        <v>0</v>
      </c>
      <c r="AA224" s="336">
        <f>_xlfn.XLOOKUP(A224,'2024-NAT-01'!B:B,'2024-NAT-01'!H:H,0,0)</f>
        <v>0</v>
      </c>
      <c r="AB224" s="335">
        <f>_xlfn.XLOOKUP(A224,'2024-NAT-02'!B:B,'2024-NAT-02'!F:F,0,0)+_xlfn.XLOOKUP(A224,'2024-NAT-02'!B:B,'2024-NAT-02'!G:G,0,0)</f>
        <v>0</v>
      </c>
      <c r="AC224" s="337">
        <f>_xlfn.XLOOKUP(A224,'2024-NAT-02'!B:B,'2024-NAT-02'!H:H,0,0)</f>
        <v>0</v>
      </c>
      <c r="AD224" s="338">
        <f t="shared" si="12"/>
        <v>2</v>
      </c>
      <c r="AE224" s="339">
        <f t="shared" si="13"/>
        <v>1.2200000000000002</v>
      </c>
    </row>
    <row r="225" spans="1:31" ht="15.6" hidden="1" x14ac:dyDescent="0.25">
      <c r="A225" s="340" t="s">
        <v>676</v>
      </c>
      <c r="B225" s="341" t="s">
        <v>1227</v>
      </c>
      <c r="C225" s="341" t="s">
        <v>89</v>
      </c>
      <c r="D225" s="341" t="s">
        <v>289</v>
      </c>
      <c r="E225" s="342" t="s">
        <v>1258</v>
      </c>
      <c r="F225" s="312">
        <v>0</v>
      </c>
      <c r="G225" s="313">
        <v>0</v>
      </c>
      <c r="H225" s="313">
        <v>0</v>
      </c>
      <c r="I225" s="314">
        <v>0</v>
      </c>
      <c r="J225" s="346">
        <v>0</v>
      </c>
      <c r="K225" s="316"/>
      <c r="L225" s="331"/>
      <c r="M225" s="316"/>
      <c r="N225" s="317"/>
      <c r="O225" s="317"/>
      <c r="P225" s="318"/>
      <c r="Q225" s="319"/>
      <c r="R225" s="306"/>
      <c r="S225" s="306"/>
      <c r="T225" s="320"/>
      <c r="U225" s="321"/>
      <c r="V225" s="322"/>
      <c r="W225" s="323"/>
      <c r="X225" s="324"/>
      <c r="Y225" s="326"/>
      <c r="Z225" s="335">
        <f>_xlfn.XLOOKUP(A225,'2024-NAT-01'!B:B,'2024-NAT-01'!F:F,0,0)+_xlfn.XLOOKUP('Nominations (2)'!A225,'2024-NAT-01'!B:B,'2024-NAT-01'!G:G,0,0)</f>
        <v>0</v>
      </c>
      <c r="AA225" s="336">
        <f>_xlfn.XLOOKUP(A225,'2024-NAT-01'!B:B,'2024-NAT-01'!H:H,0,0)</f>
        <v>0</v>
      </c>
      <c r="AB225" s="335">
        <f>_xlfn.XLOOKUP(A225,'2024-NAT-02'!B:B,'2024-NAT-02'!F:F,0,0)+_xlfn.XLOOKUP(A225,'2024-NAT-02'!B:B,'2024-NAT-02'!G:G,0,0)</f>
        <v>0</v>
      </c>
      <c r="AC225" s="337">
        <f>_xlfn.XLOOKUP(A225,'2024-NAT-02'!B:B,'2024-NAT-02'!H:H,0,0)</f>
        <v>0</v>
      </c>
      <c r="AD225" s="335">
        <f t="shared" si="12"/>
        <v>0</v>
      </c>
      <c r="AE225" s="336">
        <f t="shared" si="13"/>
        <v>0</v>
      </c>
    </row>
    <row r="226" spans="1:31" ht="15.6" hidden="1" x14ac:dyDescent="0.25">
      <c r="A226" s="340" t="s">
        <v>677</v>
      </c>
      <c r="B226" s="341" t="s">
        <v>1226</v>
      </c>
      <c r="C226" s="341" t="s">
        <v>1502</v>
      </c>
      <c r="D226" s="341" t="s">
        <v>386</v>
      </c>
      <c r="E226" s="342" t="s">
        <v>1258</v>
      </c>
      <c r="F226" s="312">
        <v>0</v>
      </c>
      <c r="G226" s="313">
        <v>1</v>
      </c>
      <c r="H226" s="313">
        <v>1</v>
      </c>
      <c r="I226" s="314">
        <v>4.5999999999999996</v>
      </c>
      <c r="J226" s="315">
        <v>2.2999999999999998</v>
      </c>
      <c r="K226" s="316"/>
      <c r="L226" s="331"/>
      <c r="M226" s="316"/>
      <c r="N226" s="317"/>
      <c r="O226" s="317"/>
      <c r="P226" s="318"/>
      <c r="Q226" s="319"/>
      <c r="R226" s="306"/>
      <c r="S226" s="306"/>
      <c r="T226" s="320"/>
      <c r="U226" s="321"/>
      <c r="V226" s="322"/>
      <c r="W226" s="323"/>
      <c r="X226" s="324"/>
      <c r="Y226" s="326"/>
      <c r="Z226" s="335">
        <f>_xlfn.XLOOKUP(A226,'2024-NAT-01'!B:B,'2024-NAT-01'!F:F,0,0)+_xlfn.XLOOKUP('Nominations (2)'!A226,'2024-NAT-01'!B:B,'2024-NAT-01'!G:G,0,0)</f>
        <v>0</v>
      </c>
      <c r="AA226" s="336">
        <f>_xlfn.XLOOKUP(A226,'2024-NAT-01'!B:B,'2024-NAT-01'!H:H,0,0)</f>
        <v>0</v>
      </c>
      <c r="AB226" s="335">
        <f>_xlfn.XLOOKUP(A226,'2024-NAT-02'!B:B,'2024-NAT-02'!F:F,0,0)+_xlfn.XLOOKUP(A226,'2024-NAT-02'!B:B,'2024-NAT-02'!G:G,0,0)</f>
        <v>0</v>
      </c>
      <c r="AC226" s="337">
        <f>_xlfn.XLOOKUP(A226,'2024-NAT-02'!B:B,'2024-NAT-02'!H:H,0,0)</f>
        <v>0</v>
      </c>
      <c r="AD226" s="338">
        <f t="shared" si="12"/>
        <v>1</v>
      </c>
      <c r="AE226" s="339">
        <f t="shared" si="13"/>
        <v>2.2999999999999998</v>
      </c>
    </row>
    <row r="227" spans="1:31" ht="15.6" hidden="1" x14ac:dyDescent="0.25">
      <c r="A227" s="340" t="s">
        <v>678</v>
      </c>
      <c r="B227" s="341" t="s">
        <v>2156</v>
      </c>
      <c r="C227" s="341" t="s">
        <v>161</v>
      </c>
      <c r="D227" s="341" t="s">
        <v>916</v>
      </c>
      <c r="E227" s="342" t="s">
        <v>1258</v>
      </c>
      <c r="F227" s="312">
        <v>4</v>
      </c>
      <c r="G227" s="313">
        <v>8</v>
      </c>
      <c r="H227" s="313">
        <v>12</v>
      </c>
      <c r="I227" s="314">
        <v>115.4</v>
      </c>
      <c r="J227" s="315">
        <v>45</v>
      </c>
      <c r="K227" s="316"/>
      <c r="L227" s="331"/>
      <c r="M227" s="316"/>
      <c r="N227" s="317"/>
      <c r="O227" s="317"/>
      <c r="P227" s="318"/>
      <c r="Q227" s="319"/>
      <c r="R227" s="306"/>
      <c r="S227" s="306"/>
      <c r="T227" s="320"/>
      <c r="U227" s="321"/>
      <c r="V227" s="322"/>
      <c r="W227" s="323"/>
      <c r="X227" s="324"/>
      <c r="Y227" s="326"/>
      <c r="Z227" s="335">
        <f>_xlfn.XLOOKUP(A227,'2024-NAT-01'!B:B,'2024-NAT-01'!F:F,0,0)+_xlfn.XLOOKUP('Nominations (2)'!A227,'2024-NAT-01'!B:B,'2024-NAT-01'!G:G,0,0)</f>
        <v>9</v>
      </c>
      <c r="AA227" s="336">
        <f>_xlfn.XLOOKUP(A227,'2024-NAT-01'!B:B,'2024-NAT-01'!H:H,0,0)</f>
        <v>42.1</v>
      </c>
      <c r="AB227" s="335">
        <f>_xlfn.XLOOKUP(A227,'2024-NAT-02'!B:B,'2024-NAT-02'!F:F,0,0)+_xlfn.XLOOKUP(A227,'2024-NAT-02'!B:B,'2024-NAT-02'!G:G,0,0)</f>
        <v>2</v>
      </c>
      <c r="AC227" s="337">
        <f>_xlfn.XLOOKUP(A227,'2024-NAT-02'!B:B,'2024-NAT-02'!H:H,0,0)</f>
        <v>3.2</v>
      </c>
      <c r="AD227" s="338">
        <f t="shared" si="12"/>
        <v>23</v>
      </c>
      <c r="AE227" s="339">
        <f t="shared" si="13"/>
        <v>90.3</v>
      </c>
    </row>
    <row r="228" spans="1:31" ht="15.6" x14ac:dyDescent="0.25">
      <c r="A228" s="343" t="s">
        <v>1034</v>
      </c>
      <c r="B228" s="344" t="s">
        <v>44</v>
      </c>
      <c r="C228" s="344" t="s">
        <v>99</v>
      </c>
      <c r="D228" s="344" t="s">
        <v>169</v>
      </c>
      <c r="E228" s="345" t="s">
        <v>2079</v>
      </c>
      <c r="F228" s="391">
        <v>1</v>
      </c>
      <c r="G228" s="392">
        <v>21</v>
      </c>
      <c r="H228" s="392">
        <v>22</v>
      </c>
      <c r="I228" s="393">
        <v>175.8</v>
      </c>
      <c r="J228" s="394">
        <v>46.52</v>
      </c>
      <c r="K228" s="316"/>
      <c r="L228" s="331"/>
      <c r="M228" s="316"/>
      <c r="N228" s="317"/>
      <c r="O228" s="317"/>
      <c r="P228" s="318"/>
      <c r="Q228" s="319"/>
      <c r="R228" s="306"/>
      <c r="S228" s="306"/>
      <c r="T228" s="320"/>
      <c r="U228" s="321"/>
      <c r="V228" s="322"/>
      <c r="W228" s="323"/>
      <c r="X228" s="324"/>
      <c r="Y228" s="326"/>
      <c r="Z228" s="387">
        <f>_xlfn.XLOOKUP(A228,'2024-NAT-01'!B:B,'2024-NAT-01'!F:F,0,0)+_xlfn.XLOOKUP(A228,'2024-NAT-01'!B:B,'2024-NAT-01'!G:G,0,0)</f>
        <v>0</v>
      </c>
      <c r="AA228" s="395">
        <f>_xlfn.XLOOKUP(A228,'2024-NAT-01'!B:B,'2024-NAT-01'!H:H,0,0)</f>
        <v>0</v>
      </c>
      <c r="AB228" s="387">
        <f>_xlfn.XLOOKUP(A228,'2024-NAT-02'!B:B,'2024-NAT-02'!F:F,0,0)+_xlfn.XLOOKUP(A228,'2024-NAT-02'!B:B,'2024-NAT-02'!G:G,0,0)</f>
        <v>0</v>
      </c>
      <c r="AC228" s="396">
        <f>_xlfn.XLOOKUP(A228,'2024-NAT-02'!B:B,'2024-NAT-02'!H:H,0,0)</f>
        <v>0</v>
      </c>
      <c r="AD228" s="387">
        <f t="shared" si="12"/>
        <v>22</v>
      </c>
      <c r="AE228" s="395">
        <f t="shared" si="13"/>
        <v>46.52</v>
      </c>
    </row>
    <row r="229" spans="1:31" ht="15.6" hidden="1" x14ac:dyDescent="0.25">
      <c r="A229" s="340" t="s">
        <v>679</v>
      </c>
      <c r="B229" s="341" t="s">
        <v>1346</v>
      </c>
      <c r="C229" s="341" t="s">
        <v>203</v>
      </c>
      <c r="D229" s="341" t="s">
        <v>204</v>
      </c>
      <c r="E229" s="342" t="s">
        <v>1258</v>
      </c>
      <c r="F229" s="312">
        <v>0</v>
      </c>
      <c r="G229" s="313">
        <v>0</v>
      </c>
      <c r="H229" s="313">
        <v>0</v>
      </c>
      <c r="I229" s="314">
        <v>0</v>
      </c>
      <c r="J229" s="315">
        <v>0</v>
      </c>
      <c r="K229" s="316"/>
      <c r="L229" s="331"/>
      <c r="M229" s="316"/>
      <c r="N229" s="317"/>
      <c r="O229" s="317"/>
      <c r="P229" s="318"/>
      <c r="Q229" s="319"/>
      <c r="R229" s="306"/>
      <c r="S229" s="306"/>
      <c r="T229" s="320"/>
      <c r="U229" s="321"/>
      <c r="V229" s="322"/>
      <c r="W229" s="323"/>
      <c r="X229" s="324"/>
      <c r="Y229" s="326"/>
      <c r="Z229" s="335">
        <f>_xlfn.XLOOKUP(A229,'2024-NAT-01'!B:B,'2024-NAT-01'!F:F,0,0)+_xlfn.XLOOKUP('Nominations (2)'!A229,'2024-NAT-01'!B:B,'2024-NAT-01'!G:G,0,0)</f>
        <v>0</v>
      </c>
      <c r="AA229" s="336">
        <f>_xlfn.XLOOKUP(A229,'2024-NAT-01'!B:B,'2024-NAT-01'!H:H,0,0)</f>
        <v>0</v>
      </c>
      <c r="AB229" s="335">
        <f>_xlfn.XLOOKUP(A229,'2024-NAT-02'!B:B,'2024-NAT-02'!F:F,0,0)+_xlfn.XLOOKUP(A229,'2024-NAT-02'!B:B,'2024-NAT-02'!G:G,0,0)</f>
        <v>0</v>
      </c>
      <c r="AC229" s="337">
        <f>_xlfn.XLOOKUP(A229,'2024-NAT-02'!B:B,'2024-NAT-02'!H:H,0,0)</f>
        <v>0</v>
      </c>
      <c r="AD229" s="338">
        <f t="shared" si="12"/>
        <v>0</v>
      </c>
      <c r="AE229" s="339">
        <f t="shared" si="13"/>
        <v>0</v>
      </c>
    </row>
    <row r="230" spans="1:31" ht="15.6" hidden="1" x14ac:dyDescent="0.25">
      <c r="A230" s="340" t="s">
        <v>680</v>
      </c>
      <c r="B230" s="341" t="s">
        <v>1242</v>
      </c>
      <c r="C230" s="341" t="s">
        <v>96</v>
      </c>
      <c r="D230" s="341" t="s">
        <v>312</v>
      </c>
      <c r="E230" s="342" t="s">
        <v>1258</v>
      </c>
      <c r="F230" s="312">
        <v>0</v>
      </c>
      <c r="G230" s="313">
        <v>3</v>
      </c>
      <c r="H230" s="313">
        <v>3</v>
      </c>
      <c r="I230" s="314">
        <v>7.8</v>
      </c>
      <c r="J230" s="315">
        <v>1.56</v>
      </c>
      <c r="K230" s="316"/>
      <c r="L230" s="331"/>
      <c r="M230" s="316"/>
      <c r="N230" s="317"/>
      <c r="O230" s="317"/>
      <c r="P230" s="318"/>
      <c r="Q230" s="319"/>
      <c r="R230" s="306"/>
      <c r="S230" s="306"/>
      <c r="T230" s="320"/>
      <c r="U230" s="321"/>
      <c r="V230" s="322"/>
      <c r="W230" s="323"/>
      <c r="X230" s="324"/>
      <c r="Y230" s="326"/>
      <c r="Z230" s="335">
        <f>_xlfn.XLOOKUP(A230,'2024-NAT-01'!B:B,'2024-NAT-01'!F:F,0,0)+_xlfn.XLOOKUP('Nominations (2)'!A230,'2024-NAT-01'!B:B,'2024-NAT-01'!G:G,0,0)</f>
        <v>0</v>
      </c>
      <c r="AA230" s="336">
        <f>_xlfn.XLOOKUP(A230,'2024-NAT-01'!B:B,'2024-NAT-01'!H:H,0,0)</f>
        <v>0</v>
      </c>
      <c r="AB230" s="335">
        <f>_xlfn.XLOOKUP(A230,'2024-NAT-02'!B:B,'2024-NAT-02'!F:F,0,0)+_xlfn.XLOOKUP(A230,'2024-NAT-02'!B:B,'2024-NAT-02'!G:G,0,0)</f>
        <v>0</v>
      </c>
      <c r="AC230" s="337">
        <f>_xlfn.XLOOKUP(A230,'2024-NAT-02'!B:B,'2024-NAT-02'!H:H,0,0)</f>
        <v>0</v>
      </c>
      <c r="AD230" s="338">
        <f t="shared" si="12"/>
        <v>3</v>
      </c>
      <c r="AE230" s="339">
        <f t="shared" si="13"/>
        <v>1.56</v>
      </c>
    </row>
    <row r="231" spans="1:31" ht="15.6" hidden="1" x14ac:dyDescent="0.25">
      <c r="A231" s="340" t="s">
        <v>681</v>
      </c>
      <c r="B231" s="341" t="s">
        <v>2156</v>
      </c>
      <c r="C231" s="341" t="s">
        <v>202</v>
      </c>
      <c r="D231" s="341" t="s">
        <v>141</v>
      </c>
      <c r="E231" s="342" t="s">
        <v>1258</v>
      </c>
      <c r="F231" s="312">
        <v>2</v>
      </c>
      <c r="G231" s="313">
        <v>7</v>
      </c>
      <c r="H231" s="313">
        <v>9</v>
      </c>
      <c r="I231" s="314">
        <v>41.4</v>
      </c>
      <c r="J231" s="315">
        <v>12.2</v>
      </c>
      <c r="K231" s="316"/>
      <c r="L231" s="331"/>
      <c r="M231" s="316"/>
      <c r="N231" s="317"/>
      <c r="O231" s="317"/>
      <c r="P231" s="318"/>
      <c r="Q231" s="319"/>
      <c r="R231" s="306"/>
      <c r="S231" s="306"/>
      <c r="T231" s="320"/>
      <c r="U231" s="321"/>
      <c r="V231" s="322"/>
      <c r="W231" s="323"/>
      <c r="X231" s="324"/>
      <c r="Y231" s="326"/>
      <c r="Z231" s="335">
        <f>_xlfn.XLOOKUP(A231,'2024-NAT-01'!B:B,'2024-NAT-01'!F:F,0,0)+_xlfn.XLOOKUP('Nominations (2)'!A231,'2024-NAT-01'!B:B,'2024-NAT-01'!G:G,0,0)</f>
        <v>0</v>
      </c>
      <c r="AA231" s="336">
        <f>_xlfn.XLOOKUP(A231,'2024-NAT-01'!B:B,'2024-NAT-01'!H:H,0,0)</f>
        <v>0</v>
      </c>
      <c r="AB231" s="335">
        <f>_xlfn.XLOOKUP(A231,'2024-NAT-02'!B:B,'2024-NAT-02'!F:F,0,0)+_xlfn.XLOOKUP(A231,'2024-NAT-02'!B:B,'2024-NAT-02'!G:G,0,0)</f>
        <v>0</v>
      </c>
      <c r="AC231" s="337">
        <f>_xlfn.XLOOKUP(A231,'2024-NAT-02'!B:B,'2024-NAT-02'!H:H,0,0)</f>
        <v>0</v>
      </c>
      <c r="AD231" s="338">
        <f t="shared" si="12"/>
        <v>9</v>
      </c>
      <c r="AE231" s="339">
        <f t="shared" si="13"/>
        <v>12.2</v>
      </c>
    </row>
    <row r="232" spans="1:31" ht="15.6" hidden="1" x14ac:dyDescent="0.25">
      <c r="A232" s="340" t="s">
        <v>682</v>
      </c>
      <c r="B232" s="341" t="s">
        <v>1319</v>
      </c>
      <c r="C232" s="341" t="s">
        <v>438</v>
      </c>
      <c r="D232" s="341" t="s">
        <v>141</v>
      </c>
      <c r="E232" s="342" t="s">
        <v>2079</v>
      </c>
      <c r="F232" s="312">
        <v>0</v>
      </c>
      <c r="G232" s="313">
        <v>3</v>
      </c>
      <c r="H232" s="313">
        <v>3</v>
      </c>
      <c r="I232" s="314">
        <v>13.7</v>
      </c>
      <c r="J232" s="315">
        <v>2.74</v>
      </c>
      <c r="K232" s="316"/>
      <c r="L232" s="331"/>
      <c r="M232" s="316"/>
      <c r="N232" s="317"/>
      <c r="O232" s="317"/>
      <c r="P232" s="318"/>
      <c r="Q232" s="319"/>
      <c r="R232" s="306"/>
      <c r="S232" s="306"/>
      <c r="T232" s="320"/>
      <c r="U232" s="321"/>
      <c r="V232" s="322"/>
      <c r="W232" s="323"/>
      <c r="X232" s="324"/>
      <c r="Y232" s="326"/>
      <c r="Z232" s="335">
        <f>_xlfn.XLOOKUP(A232,'2024-NAT-01'!B:B,'2024-NAT-01'!F:F,0,0)+_xlfn.XLOOKUP('Nominations (2)'!A232,'2024-NAT-01'!B:B,'2024-NAT-01'!G:G,0,0)</f>
        <v>0</v>
      </c>
      <c r="AA232" s="336">
        <f>_xlfn.XLOOKUP(A232,'2024-NAT-01'!B:B,'2024-NAT-01'!H:H,0,0)</f>
        <v>0</v>
      </c>
      <c r="AB232" s="335">
        <f>_xlfn.XLOOKUP(A232,'2024-NAT-02'!B:B,'2024-NAT-02'!F:F,0,0)+_xlfn.XLOOKUP(A232,'2024-NAT-02'!B:B,'2024-NAT-02'!G:G,0,0)</f>
        <v>0</v>
      </c>
      <c r="AC232" s="337">
        <f>_xlfn.XLOOKUP(A232,'2024-NAT-02'!B:B,'2024-NAT-02'!H:H,0,0)</f>
        <v>0</v>
      </c>
      <c r="AD232" s="338">
        <f t="shared" si="12"/>
        <v>3</v>
      </c>
      <c r="AE232" s="339">
        <f t="shared" si="13"/>
        <v>2.74</v>
      </c>
    </row>
    <row r="233" spans="1:31" ht="15.6" hidden="1" x14ac:dyDescent="0.25">
      <c r="A233" s="340" t="s">
        <v>683</v>
      </c>
      <c r="B233" s="341" t="s">
        <v>1464</v>
      </c>
      <c r="C233" s="341" t="s">
        <v>414</v>
      </c>
      <c r="D233" s="341" t="s">
        <v>169</v>
      </c>
      <c r="E233" s="342" t="s">
        <v>1258</v>
      </c>
      <c r="F233" s="312">
        <v>0</v>
      </c>
      <c r="G233" s="313">
        <v>0</v>
      </c>
      <c r="H233" s="313">
        <v>0</v>
      </c>
      <c r="I233" s="314">
        <v>0</v>
      </c>
      <c r="J233" s="315">
        <v>0</v>
      </c>
      <c r="K233" s="316"/>
      <c r="L233" s="331"/>
      <c r="M233" s="316"/>
      <c r="N233" s="317"/>
      <c r="O233" s="317"/>
      <c r="P233" s="318"/>
      <c r="Q233" s="319"/>
      <c r="R233" s="306"/>
      <c r="S233" s="306"/>
      <c r="T233" s="320"/>
      <c r="U233" s="321"/>
      <c r="V233" s="322"/>
      <c r="W233" s="323"/>
      <c r="X233" s="324"/>
      <c r="Y233" s="326"/>
      <c r="Z233" s="335">
        <f>_xlfn.XLOOKUP(A233,'2024-NAT-01'!B:B,'2024-NAT-01'!F:F,0,0)+_xlfn.XLOOKUP('Nominations (2)'!A233,'2024-NAT-01'!B:B,'2024-NAT-01'!G:G,0,0)</f>
        <v>0</v>
      </c>
      <c r="AA233" s="336">
        <f>_xlfn.XLOOKUP(A233,'2024-NAT-01'!B:B,'2024-NAT-01'!H:H,0,0)</f>
        <v>0</v>
      </c>
      <c r="AB233" s="335">
        <f>_xlfn.XLOOKUP(A233,'2024-NAT-02'!B:B,'2024-NAT-02'!F:F,0,0)+_xlfn.XLOOKUP(A233,'2024-NAT-02'!B:B,'2024-NAT-02'!G:G,0,0)</f>
        <v>0</v>
      </c>
      <c r="AC233" s="337">
        <f>_xlfn.XLOOKUP(A233,'2024-NAT-02'!B:B,'2024-NAT-02'!H:H,0,0)</f>
        <v>0</v>
      </c>
      <c r="AD233" s="338">
        <f t="shared" si="12"/>
        <v>0</v>
      </c>
      <c r="AE233" s="339">
        <f t="shared" si="13"/>
        <v>0</v>
      </c>
    </row>
    <row r="234" spans="1:31" ht="15.6" x14ac:dyDescent="0.25">
      <c r="A234" s="343" t="s">
        <v>1788</v>
      </c>
      <c r="B234" s="344" t="s">
        <v>38</v>
      </c>
      <c r="C234" s="344" t="s">
        <v>437</v>
      </c>
      <c r="D234" s="344" t="s">
        <v>1832</v>
      </c>
      <c r="E234" s="345" t="s">
        <v>1258</v>
      </c>
      <c r="F234" s="391">
        <v>1</v>
      </c>
      <c r="G234" s="392">
        <v>10</v>
      </c>
      <c r="H234" s="392">
        <v>11</v>
      </c>
      <c r="I234" s="393">
        <v>105.80000000000001</v>
      </c>
      <c r="J234" s="394">
        <v>32.830000000000005</v>
      </c>
      <c r="K234" s="316"/>
      <c r="L234" s="331"/>
      <c r="M234" s="316"/>
      <c r="N234" s="317"/>
      <c r="O234" s="317"/>
      <c r="P234" s="318"/>
      <c r="Q234" s="319"/>
      <c r="R234" s="306"/>
      <c r="S234" s="306"/>
      <c r="T234" s="320"/>
      <c r="U234" s="321"/>
      <c r="V234" s="322"/>
      <c r="W234" s="323"/>
      <c r="X234" s="324"/>
      <c r="Y234" s="326"/>
      <c r="Z234" s="387">
        <f>_xlfn.XLOOKUP(A234,'2024-NAT-01'!B:B,'2024-NAT-01'!F:F,0,0)+_xlfn.XLOOKUP(A234,'2024-NAT-01'!B:B,'2024-NAT-01'!G:G,0,0)</f>
        <v>0</v>
      </c>
      <c r="AA234" s="395">
        <f>_xlfn.XLOOKUP(A234,'2024-NAT-01'!B:B,'2024-NAT-01'!H:H,0,0)</f>
        <v>0</v>
      </c>
      <c r="AB234" s="387">
        <f>_xlfn.XLOOKUP(A234,'2024-NAT-02'!B:B,'2024-NAT-02'!F:F,0,0)+_xlfn.XLOOKUP(A234,'2024-NAT-02'!B:B,'2024-NAT-02'!G:G,0,0)</f>
        <v>0</v>
      </c>
      <c r="AC234" s="396">
        <f>_xlfn.XLOOKUP(A234,'2024-NAT-02'!B:B,'2024-NAT-02'!H:H,0,0)</f>
        <v>0</v>
      </c>
      <c r="AD234" s="387">
        <f t="shared" si="12"/>
        <v>11</v>
      </c>
      <c r="AE234" s="395">
        <f t="shared" si="13"/>
        <v>32.830000000000005</v>
      </c>
    </row>
    <row r="235" spans="1:31" ht="15.6" hidden="1" x14ac:dyDescent="0.25">
      <c r="A235" s="340" t="s">
        <v>685</v>
      </c>
      <c r="B235" s="341" t="s">
        <v>1319</v>
      </c>
      <c r="C235" s="341" t="s">
        <v>94</v>
      </c>
      <c r="D235" s="341" t="s">
        <v>917</v>
      </c>
      <c r="E235" s="342" t="s">
        <v>2079</v>
      </c>
      <c r="F235" s="312">
        <v>0</v>
      </c>
      <c r="G235" s="313">
        <v>0</v>
      </c>
      <c r="H235" s="313">
        <v>0</v>
      </c>
      <c r="I235" s="314">
        <v>0</v>
      </c>
      <c r="J235" s="315">
        <v>0</v>
      </c>
      <c r="K235" s="316"/>
      <c r="L235" s="331"/>
      <c r="M235" s="316"/>
      <c r="N235" s="317"/>
      <c r="O235" s="317"/>
      <c r="P235" s="318"/>
      <c r="Q235" s="319"/>
      <c r="R235" s="306"/>
      <c r="S235" s="306"/>
      <c r="T235" s="320"/>
      <c r="U235" s="321"/>
      <c r="V235" s="322"/>
      <c r="W235" s="323"/>
      <c r="X235" s="324"/>
      <c r="Y235" s="326"/>
      <c r="Z235" s="335">
        <f>_xlfn.XLOOKUP(A235,'2024-NAT-01'!B:B,'2024-NAT-01'!F:F,0,0)+_xlfn.XLOOKUP('Nominations (2)'!A235,'2024-NAT-01'!B:B,'2024-NAT-01'!G:G,0,0)</f>
        <v>0</v>
      </c>
      <c r="AA235" s="336">
        <f>_xlfn.XLOOKUP(A235,'2024-NAT-01'!B:B,'2024-NAT-01'!H:H,0,0)</f>
        <v>0</v>
      </c>
      <c r="AB235" s="335">
        <f>_xlfn.XLOOKUP(A235,'2024-NAT-02'!B:B,'2024-NAT-02'!F:F,0,0)+_xlfn.XLOOKUP(A235,'2024-NAT-02'!B:B,'2024-NAT-02'!G:G,0,0)</f>
        <v>0</v>
      </c>
      <c r="AC235" s="337">
        <f>_xlfn.XLOOKUP(A235,'2024-NAT-02'!B:B,'2024-NAT-02'!H:H,0,0)</f>
        <v>0</v>
      </c>
      <c r="AD235" s="338">
        <f t="shared" si="12"/>
        <v>0</v>
      </c>
      <c r="AE235" s="339">
        <f t="shared" si="13"/>
        <v>0</v>
      </c>
    </row>
    <row r="236" spans="1:31" ht="15.6" hidden="1" x14ac:dyDescent="0.25">
      <c r="A236" s="340" t="s">
        <v>686</v>
      </c>
      <c r="B236" s="341" t="s">
        <v>2153</v>
      </c>
      <c r="C236" s="341" t="s">
        <v>406</v>
      </c>
      <c r="D236" s="341" t="s">
        <v>1875</v>
      </c>
      <c r="E236" s="342" t="s">
        <v>1258</v>
      </c>
      <c r="F236" s="312">
        <v>1</v>
      </c>
      <c r="G236" s="313">
        <v>0</v>
      </c>
      <c r="H236" s="313">
        <v>1</v>
      </c>
      <c r="I236" s="314">
        <v>2.6</v>
      </c>
      <c r="J236" s="315">
        <v>1.3</v>
      </c>
      <c r="K236" s="316"/>
      <c r="L236" s="331"/>
      <c r="M236" s="316"/>
      <c r="N236" s="317"/>
      <c r="O236" s="317"/>
      <c r="P236" s="318"/>
      <c r="Q236" s="319"/>
      <c r="R236" s="306"/>
      <c r="S236" s="306"/>
      <c r="T236" s="320"/>
      <c r="U236" s="321"/>
      <c r="V236" s="322"/>
      <c r="W236" s="323"/>
      <c r="X236" s="324"/>
      <c r="Y236" s="326"/>
      <c r="Z236" s="335">
        <f>_xlfn.XLOOKUP(A236,'2024-NAT-01'!B:B,'2024-NAT-01'!F:F,0,0)+_xlfn.XLOOKUP('Nominations (2)'!A236,'2024-NAT-01'!B:B,'2024-NAT-01'!G:G,0,0)</f>
        <v>0</v>
      </c>
      <c r="AA236" s="336">
        <f>_xlfn.XLOOKUP(A236,'2024-NAT-01'!B:B,'2024-NAT-01'!H:H,0,0)</f>
        <v>0</v>
      </c>
      <c r="AB236" s="335">
        <f>_xlfn.XLOOKUP(A236,'2024-NAT-02'!B:B,'2024-NAT-02'!F:F,0,0)+_xlfn.XLOOKUP(A236,'2024-NAT-02'!B:B,'2024-NAT-02'!G:G,0,0)</f>
        <v>0</v>
      </c>
      <c r="AC236" s="337">
        <f>_xlfn.XLOOKUP(A236,'2024-NAT-02'!B:B,'2024-NAT-02'!H:H,0,0)</f>
        <v>0</v>
      </c>
      <c r="AD236" s="338">
        <f t="shared" si="12"/>
        <v>1</v>
      </c>
      <c r="AE236" s="339">
        <f t="shared" si="13"/>
        <v>1.3</v>
      </c>
    </row>
    <row r="237" spans="1:31" ht="15.6" x14ac:dyDescent="0.25">
      <c r="A237" s="343" t="s">
        <v>1513</v>
      </c>
      <c r="B237" s="344" t="s">
        <v>48</v>
      </c>
      <c r="C237" s="344" t="s">
        <v>1536</v>
      </c>
      <c r="D237" s="344" t="s">
        <v>109</v>
      </c>
      <c r="E237" s="345" t="s">
        <v>2081</v>
      </c>
      <c r="F237" s="391">
        <v>2</v>
      </c>
      <c r="G237" s="392">
        <v>6</v>
      </c>
      <c r="H237" s="392">
        <v>8</v>
      </c>
      <c r="I237" s="393">
        <v>35.600000000000009</v>
      </c>
      <c r="J237" s="394">
        <v>8.4400000000000013</v>
      </c>
      <c r="K237" s="316"/>
      <c r="L237" s="331"/>
      <c r="M237" s="316"/>
      <c r="N237" s="317"/>
      <c r="O237" s="317"/>
      <c r="P237" s="318"/>
      <c r="Q237" s="319"/>
      <c r="R237" s="306"/>
      <c r="S237" s="306"/>
      <c r="T237" s="320"/>
      <c r="U237" s="321"/>
      <c r="V237" s="322"/>
      <c r="W237" s="323"/>
      <c r="X237" s="324"/>
      <c r="Y237" s="326"/>
      <c r="Z237" s="387">
        <f>_xlfn.XLOOKUP(A237,'2024-NAT-01'!B:B,'2024-NAT-01'!F:F,0,0)+_xlfn.XLOOKUP(A237,'2024-NAT-01'!B:B,'2024-NAT-01'!G:G,0,0)</f>
        <v>6</v>
      </c>
      <c r="AA237" s="395">
        <f>_xlfn.XLOOKUP(A237,'2024-NAT-01'!B:B,'2024-NAT-01'!H:H,0,0)</f>
        <v>48.8</v>
      </c>
      <c r="AB237" s="387">
        <f>_xlfn.XLOOKUP(A237,'2024-NAT-02'!B:B,'2024-NAT-02'!F:F,0,0)+_xlfn.XLOOKUP(A237,'2024-NAT-02'!B:B,'2024-NAT-02'!G:G,0,0)</f>
        <v>0</v>
      </c>
      <c r="AC237" s="396">
        <f>_xlfn.XLOOKUP(A237,'2024-NAT-02'!B:B,'2024-NAT-02'!H:H,0,0)</f>
        <v>0</v>
      </c>
      <c r="AD237" s="387">
        <f t="shared" si="12"/>
        <v>14</v>
      </c>
      <c r="AE237" s="395">
        <f t="shared" si="13"/>
        <v>57.239999999999995</v>
      </c>
    </row>
    <row r="238" spans="1:31" ht="15.6" hidden="1" x14ac:dyDescent="0.25">
      <c r="A238" s="340" t="s">
        <v>688</v>
      </c>
      <c r="B238" s="341" t="s">
        <v>2153</v>
      </c>
      <c r="C238" s="341" t="s">
        <v>348</v>
      </c>
      <c r="D238" s="341" t="s">
        <v>142</v>
      </c>
      <c r="E238" s="342" t="s">
        <v>2079</v>
      </c>
      <c r="F238" s="312">
        <v>1</v>
      </c>
      <c r="G238" s="313">
        <v>5</v>
      </c>
      <c r="H238" s="313">
        <v>6</v>
      </c>
      <c r="I238" s="314">
        <v>32.799999999999997</v>
      </c>
      <c r="J238" s="315">
        <v>9.4899999999999984</v>
      </c>
      <c r="K238" s="316"/>
      <c r="L238" s="331"/>
      <c r="M238" s="316"/>
      <c r="N238" s="317"/>
      <c r="O238" s="317"/>
      <c r="P238" s="318"/>
      <c r="Q238" s="319"/>
      <c r="R238" s="306"/>
      <c r="S238" s="306"/>
      <c r="T238" s="320"/>
      <c r="U238" s="321"/>
      <c r="V238" s="322"/>
      <c r="W238" s="323"/>
      <c r="X238" s="324"/>
      <c r="Y238" s="326"/>
      <c r="Z238" s="335">
        <f>_xlfn.XLOOKUP(A238,'2024-NAT-01'!B:B,'2024-NAT-01'!F:F,0,0)+_xlfn.XLOOKUP('Nominations (2)'!A238,'2024-NAT-01'!B:B,'2024-NAT-01'!G:G,0,0)</f>
        <v>0</v>
      </c>
      <c r="AA238" s="336">
        <f>_xlfn.XLOOKUP(A238,'2024-NAT-01'!B:B,'2024-NAT-01'!H:H,0,0)</f>
        <v>0</v>
      </c>
      <c r="AB238" s="335">
        <f>_xlfn.XLOOKUP(A238,'2024-NAT-02'!B:B,'2024-NAT-02'!F:F,0,0)+_xlfn.XLOOKUP(A238,'2024-NAT-02'!B:B,'2024-NAT-02'!G:G,0,0)</f>
        <v>0</v>
      </c>
      <c r="AC238" s="337">
        <f>_xlfn.XLOOKUP(A238,'2024-NAT-02'!B:B,'2024-NAT-02'!H:H,0,0)</f>
        <v>0</v>
      </c>
      <c r="AD238" s="338">
        <f t="shared" si="12"/>
        <v>6</v>
      </c>
      <c r="AE238" s="339">
        <f t="shared" si="13"/>
        <v>9.4899999999999984</v>
      </c>
    </row>
    <row r="239" spans="1:31" ht="15.6" hidden="1" x14ac:dyDescent="0.25">
      <c r="A239" s="340" t="s">
        <v>689</v>
      </c>
      <c r="B239" s="341" t="s">
        <v>1242</v>
      </c>
      <c r="C239" s="341" t="s">
        <v>411</v>
      </c>
      <c r="D239" s="341" t="s">
        <v>310</v>
      </c>
      <c r="E239" s="342" t="s">
        <v>1258</v>
      </c>
      <c r="F239" s="312">
        <v>0</v>
      </c>
      <c r="G239" s="313">
        <v>0</v>
      </c>
      <c r="H239" s="313">
        <v>0</v>
      </c>
      <c r="I239" s="314">
        <v>0</v>
      </c>
      <c r="J239" s="315">
        <v>0</v>
      </c>
      <c r="K239" s="316"/>
      <c r="L239" s="331"/>
      <c r="M239" s="316"/>
      <c r="N239" s="317"/>
      <c r="O239" s="317"/>
      <c r="P239" s="318"/>
      <c r="Q239" s="319"/>
      <c r="R239" s="306"/>
      <c r="S239" s="306"/>
      <c r="T239" s="320"/>
      <c r="U239" s="321"/>
      <c r="V239" s="322"/>
      <c r="W239" s="323"/>
      <c r="X239" s="324"/>
      <c r="Y239" s="326"/>
      <c r="Z239" s="335">
        <f>_xlfn.XLOOKUP(A239,'2024-NAT-01'!B:B,'2024-NAT-01'!F:F,0,0)+_xlfn.XLOOKUP('Nominations (2)'!A239,'2024-NAT-01'!B:B,'2024-NAT-01'!G:G,0,0)</f>
        <v>0</v>
      </c>
      <c r="AA239" s="336">
        <f>_xlfn.XLOOKUP(A239,'2024-NAT-01'!B:B,'2024-NAT-01'!H:H,0,0)</f>
        <v>0</v>
      </c>
      <c r="AB239" s="335">
        <f>_xlfn.XLOOKUP(A239,'2024-NAT-02'!B:B,'2024-NAT-02'!F:F,0,0)+_xlfn.XLOOKUP(A239,'2024-NAT-02'!B:B,'2024-NAT-02'!G:G,0,0)</f>
        <v>0</v>
      </c>
      <c r="AC239" s="337">
        <f>_xlfn.XLOOKUP(A239,'2024-NAT-02'!B:B,'2024-NAT-02'!H:H,0,0)</f>
        <v>0</v>
      </c>
      <c r="AD239" s="338">
        <f t="shared" si="12"/>
        <v>0</v>
      </c>
      <c r="AE239" s="339">
        <f t="shared" si="13"/>
        <v>0</v>
      </c>
    </row>
    <row r="240" spans="1:31" ht="15.6" hidden="1" x14ac:dyDescent="0.25">
      <c r="A240" s="340" t="s">
        <v>690</v>
      </c>
      <c r="B240" s="341" t="s">
        <v>2158</v>
      </c>
      <c r="C240" s="341" t="s">
        <v>2098</v>
      </c>
      <c r="D240" s="341" t="s">
        <v>79</v>
      </c>
      <c r="E240" s="342" t="s">
        <v>1250</v>
      </c>
      <c r="F240" s="312">
        <v>0</v>
      </c>
      <c r="G240" s="313">
        <v>0</v>
      </c>
      <c r="H240" s="313">
        <v>0</v>
      </c>
      <c r="I240" s="314">
        <v>0</v>
      </c>
      <c r="J240" s="315">
        <v>0</v>
      </c>
      <c r="K240" s="316"/>
      <c r="L240" s="331"/>
      <c r="M240" s="316"/>
      <c r="N240" s="317"/>
      <c r="O240" s="317"/>
      <c r="P240" s="318"/>
      <c r="Q240" s="319"/>
      <c r="R240" s="306"/>
      <c r="S240" s="306"/>
      <c r="T240" s="320"/>
      <c r="U240" s="321"/>
      <c r="V240" s="322"/>
      <c r="W240" s="323"/>
      <c r="X240" s="324"/>
      <c r="Y240" s="326"/>
      <c r="Z240" s="335">
        <f>_xlfn.XLOOKUP(A240,'2024-NAT-01'!B:B,'2024-NAT-01'!F:F,0,0)+_xlfn.XLOOKUP('Nominations (2)'!A240,'2024-NAT-01'!B:B,'2024-NAT-01'!G:G,0,0)</f>
        <v>0</v>
      </c>
      <c r="AA240" s="336">
        <f>_xlfn.XLOOKUP(A240,'2024-NAT-01'!B:B,'2024-NAT-01'!H:H,0,0)</f>
        <v>0</v>
      </c>
      <c r="AB240" s="335">
        <f>_xlfn.XLOOKUP(A240,'2024-NAT-02'!B:B,'2024-NAT-02'!F:F,0,0)+_xlfn.XLOOKUP(A240,'2024-NAT-02'!B:B,'2024-NAT-02'!G:G,0,0)</f>
        <v>0</v>
      </c>
      <c r="AC240" s="337">
        <f>_xlfn.XLOOKUP(A240,'2024-NAT-02'!B:B,'2024-NAT-02'!H:H,0,0)</f>
        <v>0</v>
      </c>
      <c r="AD240" s="338">
        <f t="shared" si="12"/>
        <v>0</v>
      </c>
      <c r="AE240" s="339">
        <f t="shared" si="13"/>
        <v>0</v>
      </c>
    </row>
    <row r="241" spans="1:31" ht="15.6" x14ac:dyDescent="0.25">
      <c r="A241" s="343" t="s">
        <v>673</v>
      </c>
      <c r="B241" s="344" t="s">
        <v>50</v>
      </c>
      <c r="C241" s="344" t="s">
        <v>1828</v>
      </c>
      <c r="D241" s="344" t="s">
        <v>356</v>
      </c>
      <c r="E241" s="345" t="s">
        <v>1250</v>
      </c>
      <c r="F241" s="391">
        <v>3</v>
      </c>
      <c r="G241" s="392">
        <v>10</v>
      </c>
      <c r="H241" s="392">
        <v>13</v>
      </c>
      <c r="I241" s="393">
        <v>71</v>
      </c>
      <c r="J241" s="394">
        <v>19.309999999999999</v>
      </c>
      <c r="K241" s="316"/>
      <c r="L241" s="331"/>
      <c r="M241" s="316"/>
      <c r="N241" s="317"/>
      <c r="O241" s="317"/>
      <c r="P241" s="318"/>
      <c r="Q241" s="319"/>
      <c r="R241" s="306"/>
      <c r="S241" s="306"/>
      <c r="T241" s="320"/>
      <c r="U241" s="321"/>
      <c r="V241" s="322"/>
      <c r="W241" s="323"/>
      <c r="X241" s="324"/>
      <c r="Y241" s="326"/>
      <c r="Z241" s="387">
        <f>_xlfn.XLOOKUP(A241,'2024-NAT-01'!B:B,'2024-NAT-01'!F:F,0,0)+_xlfn.XLOOKUP(A241,'2024-NAT-01'!B:B,'2024-NAT-01'!G:G,0,0)</f>
        <v>9</v>
      </c>
      <c r="AA241" s="395">
        <f>_xlfn.XLOOKUP(A241,'2024-NAT-01'!B:B,'2024-NAT-01'!H:H,0,0)</f>
        <v>49.300000000000004</v>
      </c>
      <c r="AB241" s="387">
        <f>_xlfn.XLOOKUP(A241,'2024-NAT-02'!B:B,'2024-NAT-02'!F:F,0,0)+_xlfn.XLOOKUP(A241,'2024-NAT-02'!B:B,'2024-NAT-02'!G:G,0,0)</f>
        <v>5</v>
      </c>
      <c r="AC241" s="396">
        <f>_xlfn.XLOOKUP(A241,'2024-NAT-02'!B:B,'2024-NAT-02'!H:H,0,0)</f>
        <v>17.5</v>
      </c>
      <c r="AD241" s="387">
        <f t="shared" si="12"/>
        <v>27</v>
      </c>
      <c r="AE241" s="395">
        <f t="shared" si="13"/>
        <v>86.11</v>
      </c>
    </row>
    <row r="242" spans="1:31" ht="15.6" hidden="1" x14ac:dyDescent="0.25">
      <c r="A242" s="340" t="s">
        <v>692</v>
      </c>
      <c r="B242" s="341" t="s">
        <v>983</v>
      </c>
      <c r="C242" s="341" t="s">
        <v>175</v>
      </c>
      <c r="D242" s="341" t="s">
        <v>352</v>
      </c>
      <c r="E242" s="342" t="s">
        <v>2078</v>
      </c>
      <c r="F242" s="312">
        <v>0</v>
      </c>
      <c r="G242" s="313">
        <v>0</v>
      </c>
      <c r="H242" s="313">
        <v>0</v>
      </c>
      <c r="I242" s="314">
        <v>0</v>
      </c>
      <c r="J242" s="315">
        <v>0</v>
      </c>
      <c r="K242" s="316"/>
      <c r="L242" s="331"/>
      <c r="M242" s="316"/>
      <c r="N242" s="317"/>
      <c r="O242" s="317"/>
      <c r="P242" s="318"/>
      <c r="Q242" s="319"/>
      <c r="R242" s="306"/>
      <c r="S242" s="306"/>
      <c r="T242" s="320"/>
      <c r="U242" s="321"/>
      <c r="V242" s="322"/>
      <c r="W242" s="323"/>
      <c r="X242" s="324"/>
      <c r="Y242" s="326"/>
      <c r="Z242" s="335">
        <f>_xlfn.XLOOKUP(A242,'2024-NAT-01'!B:B,'2024-NAT-01'!F:F,0,0)+_xlfn.XLOOKUP('Nominations (2)'!A242,'2024-NAT-01'!B:B,'2024-NAT-01'!G:G,0,0)</f>
        <v>0</v>
      </c>
      <c r="AA242" s="336">
        <f>_xlfn.XLOOKUP(A242,'2024-NAT-01'!B:B,'2024-NAT-01'!H:H,0,0)</f>
        <v>0</v>
      </c>
      <c r="AB242" s="335">
        <f>_xlfn.XLOOKUP(A242,'2024-NAT-02'!B:B,'2024-NAT-02'!F:F,0,0)+_xlfn.XLOOKUP(A242,'2024-NAT-02'!B:B,'2024-NAT-02'!G:G,0,0)</f>
        <v>0</v>
      </c>
      <c r="AC242" s="337">
        <f>_xlfn.XLOOKUP(A242,'2024-NAT-02'!B:B,'2024-NAT-02'!H:H,0,0)</f>
        <v>0</v>
      </c>
      <c r="AD242" s="338">
        <f t="shared" si="12"/>
        <v>0</v>
      </c>
      <c r="AE242" s="339">
        <f t="shared" si="13"/>
        <v>0</v>
      </c>
    </row>
    <row r="243" spans="1:31" ht="15.6" hidden="1" x14ac:dyDescent="0.25">
      <c r="A243" s="340" t="s">
        <v>693</v>
      </c>
      <c r="B243" s="341" t="s">
        <v>1240</v>
      </c>
      <c r="C243" s="341" t="s">
        <v>429</v>
      </c>
      <c r="D243" s="341" t="s">
        <v>375</v>
      </c>
      <c r="E243" s="342" t="s">
        <v>2081</v>
      </c>
      <c r="F243" s="312">
        <v>0</v>
      </c>
      <c r="G243" s="313">
        <v>1</v>
      </c>
      <c r="H243" s="313">
        <v>1</v>
      </c>
      <c r="I243" s="314">
        <v>6.6</v>
      </c>
      <c r="J243" s="315">
        <v>1.32</v>
      </c>
      <c r="K243" s="316"/>
      <c r="L243" s="331"/>
      <c r="M243" s="316"/>
      <c r="N243" s="317"/>
      <c r="O243" s="317"/>
      <c r="P243" s="318"/>
      <c r="Q243" s="319"/>
      <c r="R243" s="306"/>
      <c r="S243" s="306"/>
      <c r="T243" s="320"/>
      <c r="U243" s="321"/>
      <c r="V243" s="322"/>
      <c r="W243" s="323"/>
      <c r="X243" s="324"/>
      <c r="Y243" s="326"/>
      <c r="Z243" s="335">
        <f>_xlfn.XLOOKUP(A243,'2024-NAT-01'!B:B,'2024-NAT-01'!F:F,0,0)+_xlfn.XLOOKUP('Nominations (2)'!A243,'2024-NAT-01'!B:B,'2024-NAT-01'!G:G,0,0)</f>
        <v>0</v>
      </c>
      <c r="AA243" s="336">
        <f>_xlfn.XLOOKUP(A243,'2024-NAT-01'!B:B,'2024-NAT-01'!H:H,0,0)</f>
        <v>0</v>
      </c>
      <c r="AB243" s="335">
        <f>_xlfn.XLOOKUP(A243,'2024-NAT-02'!B:B,'2024-NAT-02'!F:F,0,0)+_xlfn.XLOOKUP(A243,'2024-NAT-02'!B:B,'2024-NAT-02'!G:G,0,0)</f>
        <v>0</v>
      </c>
      <c r="AC243" s="337">
        <f>_xlfn.XLOOKUP(A243,'2024-NAT-02'!B:B,'2024-NAT-02'!H:H,0,0)</f>
        <v>0</v>
      </c>
      <c r="AD243" s="338">
        <f t="shared" si="12"/>
        <v>1</v>
      </c>
      <c r="AE243" s="339">
        <f t="shared" si="13"/>
        <v>1.32</v>
      </c>
    </row>
    <row r="244" spans="1:31" ht="15.6" hidden="1" x14ac:dyDescent="0.25">
      <c r="A244" s="340" t="s">
        <v>694</v>
      </c>
      <c r="B244" s="341" t="s">
        <v>1241</v>
      </c>
      <c r="C244" s="341" t="s">
        <v>128</v>
      </c>
      <c r="D244" s="341" t="s">
        <v>209</v>
      </c>
      <c r="E244" s="342" t="s">
        <v>2079</v>
      </c>
      <c r="F244" s="312">
        <v>0</v>
      </c>
      <c r="G244" s="313">
        <v>0</v>
      </c>
      <c r="H244" s="313">
        <v>0</v>
      </c>
      <c r="I244" s="314">
        <v>0</v>
      </c>
      <c r="J244" s="315">
        <v>0</v>
      </c>
      <c r="K244" s="316"/>
      <c r="L244" s="331"/>
      <c r="M244" s="316"/>
      <c r="N244" s="317"/>
      <c r="O244" s="317"/>
      <c r="P244" s="318"/>
      <c r="Q244" s="319"/>
      <c r="R244" s="306"/>
      <c r="S244" s="306"/>
      <c r="T244" s="320"/>
      <c r="U244" s="321"/>
      <c r="V244" s="322"/>
      <c r="W244" s="323"/>
      <c r="X244" s="324"/>
      <c r="Y244" s="326"/>
      <c r="Z244" s="335">
        <f>_xlfn.XLOOKUP(A244,'2024-NAT-01'!B:B,'2024-NAT-01'!F:F,0,0)+_xlfn.XLOOKUP('Nominations (2)'!A244,'2024-NAT-01'!B:B,'2024-NAT-01'!G:G,0,0)</f>
        <v>0</v>
      </c>
      <c r="AA244" s="336">
        <f>_xlfn.XLOOKUP(A244,'2024-NAT-01'!B:B,'2024-NAT-01'!H:H,0,0)</f>
        <v>0</v>
      </c>
      <c r="AB244" s="335">
        <f>_xlfn.XLOOKUP(A244,'2024-NAT-02'!B:B,'2024-NAT-02'!F:F,0,0)+_xlfn.XLOOKUP(A244,'2024-NAT-02'!B:B,'2024-NAT-02'!G:G,0,0)</f>
        <v>0</v>
      </c>
      <c r="AC244" s="337">
        <f>_xlfn.XLOOKUP(A244,'2024-NAT-02'!B:B,'2024-NAT-02'!H:H,0,0)</f>
        <v>0</v>
      </c>
      <c r="AD244" s="338">
        <f t="shared" si="12"/>
        <v>0</v>
      </c>
      <c r="AE244" s="339">
        <f t="shared" si="13"/>
        <v>0</v>
      </c>
    </row>
    <row r="245" spans="1:31" ht="15.6" hidden="1" x14ac:dyDescent="0.25">
      <c r="A245" s="340" t="s">
        <v>695</v>
      </c>
      <c r="B245" s="341" t="s">
        <v>1948</v>
      </c>
      <c r="C245" s="341" t="s">
        <v>323</v>
      </c>
      <c r="D245" s="341" t="s">
        <v>321</v>
      </c>
      <c r="E245" s="342" t="s">
        <v>2078</v>
      </c>
      <c r="F245" s="312">
        <v>0</v>
      </c>
      <c r="G245" s="313">
        <v>1</v>
      </c>
      <c r="H245" s="313">
        <v>1</v>
      </c>
      <c r="I245" s="314">
        <v>3.5</v>
      </c>
      <c r="J245" s="315">
        <v>0.70000000000000007</v>
      </c>
      <c r="K245" s="316"/>
      <c r="L245" s="331"/>
      <c r="M245" s="316"/>
      <c r="N245" s="317"/>
      <c r="O245" s="317"/>
      <c r="P245" s="318"/>
      <c r="Q245" s="319"/>
      <c r="R245" s="306"/>
      <c r="S245" s="306"/>
      <c r="T245" s="320"/>
      <c r="U245" s="321"/>
      <c r="V245" s="322"/>
      <c r="W245" s="323"/>
      <c r="X245" s="324"/>
      <c r="Y245" s="326"/>
      <c r="Z245" s="335">
        <f>_xlfn.XLOOKUP(A245,'2024-NAT-01'!B:B,'2024-NAT-01'!F:F,0,0)+_xlfn.XLOOKUP('Nominations (2)'!A245,'2024-NAT-01'!B:B,'2024-NAT-01'!G:G,0,0)</f>
        <v>0</v>
      </c>
      <c r="AA245" s="336">
        <f>_xlfn.XLOOKUP(A245,'2024-NAT-01'!B:B,'2024-NAT-01'!H:H,0,0)</f>
        <v>0</v>
      </c>
      <c r="AB245" s="335">
        <f>_xlfn.XLOOKUP(A245,'2024-NAT-02'!B:B,'2024-NAT-02'!F:F,0,0)+_xlfn.XLOOKUP(A245,'2024-NAT-02'!B:B,'2024-NAT-02'!G:G,0,0)</f>
        <v>0</v>
      </c>
      <c r="AC245" s="337">
        <f>_xlfn.XLOOKUP(A245,'2024-NAT-02'!B:B,'2024-NAT-02'!H:H,0,0)</f>
        <v>0</v>
      </c>
      <c r="AD245" s="338">
        <f t="shared" si="12"/>
        <v>1</v>
      </c>
      <c r="AE245" s="339">
        <f t="shared" si="13"/>
        <v>0.70000000000000007</v>
      </c>
    </row>
    <row r="246" spans="1:31" ht="15.6" x14ac:dyDescent="0.25">
      <c r="A246" s="343" t="s">
        <v>1728</v>
      </c>
      <c r="B246" s="344" t="s">
        <v>43</v>
      </c>
      <c r="C246" s="344" t="s">
        <v>1425</v>
      </c>
      <c r="D246" s="344" t="s">
        <v>1764</v>
      </c>
      <c r="E246" s="345" t="s">
        <v>1258</v>
      </c>
      <c r="F246" s="391">
        <v>4</v>
      </c>
      <c r="G246" s="392">
        <v>12</v>
      </c>
      <c r="H246" s="392">
        <v>16</v>
      </c>
      <c r="I246" s="393">
        <v>108.2</v>
      </c>
      <c r="J246" s="394">
        <v>31.18</v>
      </c>
      <c r="K246" s="316"/>
      <c r="L246" s="331"/>
      <c r="M246" s="316"/>
      <c r="N246" s="317"/>
      <c r="O246" s="317"/>
      <c r="P246" s="318"/>
      <c r="Q246" s="319"/>
      <c r="R246" s="306"/>
      <c r="S246" s="306"/>
      <c r="T246" s="320"/>
      <c r="U246" s="321"/>
      <c r="V246" s="322"/>
      <c r="W246" s="323"/>
      <c r="X246" s="324"/>
      <c r="Y246" s="326"/>
      <c r="Z246" s="387">
        <f>_xlfn.XLOOKUP(A246,'2024-NAT-01'!B:B,'2024-NAT-01'!F:F,0,0)+_xlfn.XLOOKUP(A246,'2024-NAT-01'!B:B,'2024-NAT-01'!G:G,0,0)</f>
        <v>12</v>
      </c>
      <c r="AA246" s="395">
        <f>_xlfn.XLOOKUP(A246,'2024-NAT-01'!B:B,'2024-NAT-01'!H:H,0,0)</f>
        <v>50.6</v>
      </c>
      <c r="AB246" s="387">
        <f>_xlfn.XLOOKUP(A246,'2024-NAT-02'!B:B,'2024-NAT-02'!F:F,0,0)+_xlfn.XLOOKUP(A246,'2024-NAT-02'!B:B,'2024-NAT-02'!G:G,0,0)</f>
        <v>1</v>
      </c>
      <c r="AC246" s="396">
        <f>_xlfn.XLOOKUP(A246,'2024-NAT-02'!B:B,'2024-NAT-02'!H:H,0,0)</f>
        <v>1.4</v>
      </c>
      <c r="AD246" s="387">
        <f t="shared" si="12"/>
        <v>29</v>
      </c>
      <c r="AE246" s="395">
        <f t="shared" si="13"/>
        <v>83.18</v>
      </c>
    </row>
    <row r="247" spans="1:31" ht="15.6" hidden="1" x14ac:dyDescent="0.25">
      <c r="A247" s="340" t="s">
        <v>697</v>
      </c>
      <c r="B247" s="341" t="s">
        <v>1243</v>
      </c>
      <c r="C247" s="341" t="s">
        <v>280</v>
      </c>
      <c r="D247" s="341" t="s">
        <v>258</v>
      </c>
      <c r="E247" s="342" t="s">
        <v>2078</v>
      </c>
      <c r="F247" s="312">
        <v>0</v>
      </c>
      <c r="G247" s="313">
        <v>0</v>
      </c>
      <c r="H247" s="313">
        <v>0</v>
      </c>
      <c r="I247" s="314">
        <v>0</v>
      </c>
      <c r="J247" s="315">
        <v>0</v>
      </c>
      <c r="K247" s="316"/>
      <c r="L247" s="331"/>
      <c r="M247" s="316"/>
      <c r="N247" s="317"/>
      <c r="O247" s="317"/>
      <c r="P247" s="318"/>
      <c r="Q247" s="319"/>
      <c r="R247" s="306"/>
      <c r="S247" s="306"/>
      <c r="T247" s="320"/>
      <c r="U247" s="321"/>
      <c r="V247" s="322"/>
      <c r="W247" s="323"/>
      <c r="X247" s="324"/>
      <c r="Y247" s="326"/>
      <c r="Z247" s="335">
        <f>_xlfn.XLOOKUP(A247,'2024-NAT-01'!B:B,'2024-NAT-01'!F:F,0,0)+_xlfn.XLOOKUP('Nominations (2)'!A247,'2024-NAT-01'!B:B,'2024-NAT-01'!G:G,0,0)</f>
        <v>0</v>
      </c>
      <c r="AA247" s="336">
        <f>_xlfn.XLOOKUP(A247,'2024-NAT-01'!B:B,'2024-NAT-01'!H:H,0,0)</f>
        <v>0</v>
      </c>
      <c r="AB247" s="335">
        <f>_xlfn.XLOOKUP(A247,'2024-NAT-02'!B:B,'2024-NAT-02'!F:F,0,0)+_xlfn.XLOOKUP(A247,'2024-NAT-02'!B:B,'2024-NAT-02'!G:G,0,0)</f>
        <v>0</v>
      </c>
      <c r="AC247" s="337">
        <f>_xlfn.XLOOKUP(A247,'2024-NAT-02'!B:B,'2024-NAT-02'!H:H,0,0)</f>
        <v>0</v>
      </c>
      <c r="AD247" s="338">
        <f t="shared" si="12"/>
        <v>0</v>
      </c>
      <c r="AE247" s="339">
        <f t="shared" si="13"/>
        <v>0</v>
      </c>
    </row>
    <row r="248" spans="1:31" ht="15.6" x14ac:dyDescent="0.25">
      <c r="A248" s="343" t="s">
        <v>849</v>
      </c>
      <c r="B248" s="344" t="s">
        <v>50</v>
      </c>
      <c r="C248" s="344" t="s">
        <v>128</v>
      </c>
      <c r="D248" s="344" t="s">
        <v>299</v>
      </c>
      <c r="E248" s="345" t="s">
        <v>1261</v>
      </c>
      <c r="F248" s="391">
        <v>0</v>
      </c>
      <c r="G248" s="392">
        <v>3</v>
      </c>
      <c r="H248" s="392">
        <v>3</v>
      </c>
      <c r="I248" s="393">
        <v>60.300000000000004</v>
      </c>
      <c r="J248" s="394">
        <v>30.150000000000002</v>
      </c>
      <c r="K248" s="316"/>
      <c r="L248" s="331"/>
      <c r="M248" s="316"/>
      <c r="N248" s="317"/>
      <c r="O248" s="317"/>
      <c r="P248" s="318"/>
      <c r="Q248" s="319"/>
      <c r="R248" s="306"/>
      <c r="S248" s="306"/>
      <c r="T248" s="320"/>
      <c r="U248" s="321"/>
      <c r="V248" s="322"/>
      <c r="W248" s="323"/>
      <c r="X248" s="324"/>
      <c r="Y248" s="326"/>
      <c r="Z248" s="387">
        <f>_xlfn.XLOOKUP(A248,'2024-NAT-01'!B:B,'2024-NAT-01'!F:F,0,0)+_xlfn.XLOOKUP(A248,'2024-NAT-01'!B:B,'2024-NAT-01'!G:G,0,0)</f>
        <v>0</v>
      </c>
      <c r="AA248" s="395">
        <f>_xlfn.XLOOKUP(A248,'2024-NAT-01'!B:B,'2024-NAT-01'!H:H,0,0)</f>
        <v>0</v>
      </c>
      <c r="AB248" s="387">
        <f>_xlfn.XLOOKUP(A248,'2024-NAT-02'!B:B,'2024-NAT-02'!F:F,0,0)+_xlfn.XLOOKUP(A248,'2024-NAT-02'!B:B,'2024-NAT-02'!G:G,0,0)</f>
        <v>0</v>
      </c>
      <c r="AC248" s="396">
        <f>_xlfn.XLOOKUP(A248,'2024-NAT-02'!B:B,'2024-NAT-02'!H:H,0,0)</f>
        <v>0</v>
      </c>
      <c r="AD248" s="387">
        <f t="shared" si="12"/>
        <v>3</v>
      </c>
      <c r="AE248" s="395">
        <f t="shared" si="13"/>
        <v>30.150000000000002</v>
      </c>
    </row>
    <row r="249" spans="1:31" ht="15.6" hidden="1" x14ac:dyDescent="0.25">
      <c r="A249" s="340" t="s">
        <v>699</v>
      </c>
      <c r="B249" s="341" t="s">
        <v>2152</v>
      </c>
      <c r="C249" s="341" t="s">
        <v>1946</v>
      </c>
      <c r="D249" s="341" t="s">
        <v>1761</v>
      </c>
      <c r="E249" s="342" t="s">
        <v>2079</v>
      </c>
      <c r="F249" s="312">
        <v>2</v>
      </c>
      <c r="G249" s="313">
        <v>5</v>
      </c>
      <c r="H249" s="313">
        <v>7</v>
      </c>
      <c r="I249" s="314">
        <v>36.5</v>
      </c>
      <c r="J249" s="346">
        <v>14.030000000000001</v>
      </c>
      <c r="K249" s="316"/>
      <c r="L249" s="331"/>
      <c r="M249" s="316"/>
      <c r="N249" s="317"/>
      <c r="O249" s="317"/>
      <c r="P249" s="318"/>
      <c r="Q249" s="319"/>
      <c r="R249" s="306"/>
      <c r="S249" s="306"/>
      <c r="T249" s="320"/>
      <c r="U249" s="321"/>
      <c r="V249" s="322"/>
      <c r="W249" s="323"/>
      <c r="X249" s="324"/>
      <c r="Y249" s="326"/>
      <c r="Z249" s="335">
        <f>_xlfn.XLOOKUP(A249,'2024-NAT-01'!B:B,'2024-NAT-01'!F:F,0,0)+_xlfn.XLOOKUP('Nominations (2)'!A249,'2024-NAT-01'!B:B,'2024-NAT-01'!G:G,0,0)</f>
        <v>0</v>
      </c>
      <c r="AA249" s="336">
        <f>_xlfn.XLOOKUP(A249,'2024-NAT-01'!B:B,'2024-NAT-01'!H:H,0,0)</f>
        <v>0</v>
      </c>
      <c r="AB249" s="335">
        <f>_xlfn.XLOOKUP(A249,'2024-NAT-02'!B:B,'2024-NAT-02'!F:F,0,0)+_xlfn.XLOOKUP(A249,'2024-NAT-02'!B:B,'2024-NAT-02'!G:G,0,0)</f>
        <v>0</v>
      </c>
      <c r="AC249" s="337">
        <f>_xlfn.XLOOKUP(A249,'2024-NAT-02'!B:B,'2024-NAT-02'!H:H,0,0)</f>
        <v>0</v>
      </c>
      <c r="AD249" s="335">
        <f t="shared" si="12"/>
        <v>7</v>
      </c>
      <c r="AE249" s="336">
        <f t="shared" si="13"/>
        <v>14.030000000000001</v>
      </c>
    </row>
    <row r="250" spans="1:31" ht="15.6" x14ac:dyDescent="0.25">
      <c r="A250" s="343" t="s">
        <v>1693</v>
      </c>
      <c r="B250" s="344" t="s">
        <v>37</v>
      </c>
      <c r="C250" s="344" t="s">
        <v>89</v>
      </c>
      <c r="D250" s="344" t="s">
        <v>1861</v>
      </c>
      <c r="E250" s="345" t="s">
        <v>1258</v>
      </c>
      <c r="F250" s="391">
        <v>4</v>
      </c>
      <c r="G250" s="392">
        <v>9</v>
      </c>
      <c r="H250" s="392">
        <v>13</v>
      </c>
      <c r="I250" s="393">
        <v>94.7</v>
      </c>
      <c r="J250" s="394">
        <v>29.1</v>
      </c>
      <c r="K250" s="316"/>
      <c r="L250" s="331"/>
      <c r="M250" s="316"/>
      <c r="N250" s="317"/>
      <c r="O250" s="317"/>
      <c r="P250" s="318"/>
      <c r="Q250" s="319"/>
      <c r="R250" s="306"/>
      <c r="S250" s="306"/>
      <c r="T250" s="320"/>
      <c r="U250" s="321"/>
      <c r="V250" s="322"/>
      <c r="W250" s="323"/>
      <c r="X250" s="324"/>
      <c r="Y250" s="326"/>
      <c r="Z250" s="387">
        <f>_xlfn.XLOOKUP(A250,'2024-NAT-01'!B:B,'2024-NAT-01'!F:F,0,0)+_xlfn.XLOOKUP(A250,'2024-NAT-01'!B:B,'2024-NAT-01'!G:G,0,0)</f>
        <v>0</v>
      </c>
      <c r="AA250" s="395">
        <f>_xlfn.XLOOKUP(A250,'2024-NAT-01'!B:B,'2024-NAT-01'!H:H,0,0)</f>
        <v>0</v>
      </c>
      <c r="AB250" s="387">
        <f>_xlfn.XLOOKUP(A250,'2024-NAT-02'!B:B,'2024-NAT-02'!F:F,0,0)+_xlfn.XLOOKUP(A250,'2024-NAT-02'!B:B,'2024-NAT-02'!G:G,0,0)</f>
        <v>0</v>
      </c>
      <c r="AC250" s="396">
        <f>_xlfn.XLOOKUP(A250,'2024-NAT-02'!B:B,'2024-NAT-02'!H:H,0,0)</f>
        <v>0</v>
      </c>
      <c r="AD250" s="387">
        <f t="shared" si="12"/>
        <v>13</v>
      </c>
      <c r="AE250" s="395">
        <f t="shared" si="13"/>
        <v>29.1</v>
      </c>
    </row>
    <row r="251" spans="1:31" ht="15.6" hidden="1" x14ac:dyDescent="0.25">
      <c r="A251" s="340" t="s">
        <v>701</v>
      </c>
      <c r="B251" s="341" t="s">
        <v>1379</v>
      </c>
      <c r="C251" s="341" t="s">
        <v>340</v>
      </c>
      <c r="D251" s="341" t="s">
        <v>341</v>
      </c>
      <c r="E251" s="342" t="s">
        <v>2079</v>
      </c>
      <c r="F251" s="312">
        <v>0</v>
      </c>
      <c r="G251" s="313">
        <v>0</v>
      </c>
      <c r="H251" s="313">
        <v>0</v>
      </c>
      <c r="I251" s="314">
        <v>0</v>
      </c>
      <c r="J251" s="315">
        <v>0</v>
      </c>
      <c r="K251" s="316"/>
      <c r="L251" s="331"/>
      <c r="M251" s="316"/>
      <c r="N251" s="317"/>
      <c r="O251" s="317"/>
      <c r="P251" s="318"/>
      <c r="Q251" s="319"/>
      <c r="R251" s="306"/>
      <c r="S251" s="306"/>
      <c r="T251" s="320"/>
      <c r="U251" s="321"/>
      <c r="V251" s="322"/>
      <c r="W251" s="323"/>
      <c r="X251" s="324"/>
      <c r="Y251" s="326"/>
      <c r="Z251" s="335">
        <f>_xlfn.XLOOKUP(A251,'2024-NAT-01'!B:B,'2024-NAT-01'!F:F,0,0)+_xlfn.XLOOKUP('Nominations (2)'!A251,'2024-NAT-01'!B:B,'2024-NAT-01'!G:G,0,0)</f>
        <v>0</v>
      </c>
      <c r="AA251" s="336">
        <f>_xlfn.XLOOKUP(A251,'2024-NAT-01'!B:B,'2024-NAT-01'!H:H,0,0)</f>
        <v>0</v>
      </c>
      <c r="AB251" s="335">
        <f>_xlfn.XLOOKUP(A251,'2024-NAT-02'!B:B,'2024-NAT-02'!F:F,0,0)+_xlfn.XLOOKUP(A251,'2024-NAT-02'!B:B,'2024-NAT-02'!G:G,0,0)</f>
        <v>0</v>
      </c>
      <c r="AC251" s="337">
        <f>_xlfn.XLOOKUP(A251,'2024-NAT-02'!B:B,'2024-NAT-02'!H:H,0,0)</f>
        <v>0</v>
      </c>
      <c r="AD251" s="338">
        <f t="shared" si="12"/>
        <v>0</v>
      </c>
      <c r="AE251" s="339">
        <f t="shared" si="13"/>
        <v>0</v>
      </c>
    </row>
    <row r="252" spans="1:31" ht="15.6" hidden="1" x14ac:dyDescent="0.25">
      <c r="A252" s="340" t="s">
        <v>702</v>
      </c>
      <c r="B252" s="341" t="s">
        <v>1948</v>
      </c>
      <c r="C252" s="341" t="s">
        <v>1958</v>
      </c>
      <c r="D252" s="341" t="s">
        <v>1959</v>
      </c>
      <c r="E252" s="342" t="s">
        <v>1250</v>
      </c>
      <c r="F252" s="312">
        <v>0</v>
      </c>
      <c r="G252" s="313">
        <v>0</v>
      </c>
      <c r="H252" s="313">
        <v>0</v>
      </c>
      <c r="I252" s="314">
        <v>0</v>
      </c>
      <c r="J252" s="346">
        <v>0</v>
      </c>
      <c r="K252" s="316"/>
      <c r="L252" s="331"/>
      <c r="M252" s="316"/>
      <c r="N252" s="317"/>
      <c r="O252" s="317"/>
      <c r="P252" s="318"/>
      <c r="Q252" s="319"/>
      <c r="R252" s="306"/>
      <c r="S252" s="306"/>
      <c r="T252" s="320"/>
      <c r="U252" s="321"/>
      <c r="V252" s="322"/>
      <c r="W252" s="323"/>
      <c r="X252" s="324"/>
      <c r="Y252" s="326"/>
      <c r="Z252" s="335">
        <f>_xlfn.XLOOKUP(A252,'2024-NAT-01'!B:B,'2024-NAT-01'!F:F,0,0)+_xlfn.XLOOKUP('Nominations (2)'!A252,'2024-NAT-01'!B:B,'2024-NAT-01'!G:G,0,0)</f>
        <v>0</v>
      </c>
      <c r="AA252" s="336">
        <f>_xlfn.XLOOKUP(A252,'2024-NAT-01'!B:B,'2024-NAT-01'!H:H,0,0)</f>
        <v>0</v>
      </c>
      <c r="AB252" s="335">
        <f>_xlfn.XLOOKUP(A252,'2024-NAT-02'!B:B,'2024-NAT-02'!F:F,0,0)+_xlfn.XLOOKUP(A252,'2024-NAT-02'!B:B,'2024-NAT-02'!G:G,0,0)</f>
        <v>0</v>
      </c>
      <c r="AC252" s="337">
        <f>_xlfn.XLOOKUP(A252,'2024-NAT-02'!B:B,'2024-NAT-02'!H:H,0,0)</f>
        <v>0</v>
      </c>
      <c r="AD252" s="335">
        <f t="shared" si="12"/>
        <v>0</v>
      </c>
      <c r="AE252" s="336">
        <f t="shared" si="13"/>
        <v>0</v>
      </c>
    </row>
    <row r="253" spans="1:31" ht="15.6" hidden="1" x14ac:dyDescent="0.25">
      <c r="A253" s="340" t="s">
        <v>703</v>
      </c>
      <c r="B253" s="341" t="s">
        <v>1948</v>
      </c>
      <c r="C253" s="341" t="s">
        <v>335</v>
      </c>
      <c r="D253" s="341" t="s">
        <v>1959</v>
      </c>
      <c r="E253" s="342" t="s">
        <v>2079</v>
      </c>
      <c r="F253" s="312">
        <v>0</v>
      </c>
      <c r="G253" s="313">
        <v>0</v>
      </c>
      <c r="H253" s="313">
        <v>0</v>
      </c>
      <c r="I253" s="314">
        <v>0</v>
      </c>
      <c r="J253" s="315">
        <v>0</v>
      </c>
      <c r="K253" s="316"/>
      <c r="L253" s="331"/>
      <c r="M253" s="316"/>
      <c r="N253" s="317"/>
      <c r="O253" s="317"/>
      <c r="P253" s="318"/>
      <c r="Q253" s="319"/>
      <c r="R253" s="306"/>
      <c r="S253" s="306"/>
      <c r="T253" s="320"/>
      <c r="U253" s="321"/>
      <c r="V253" s="322"/>
      <c r="W253" s="323"/>
      <c r="X253" s="324"/>
      <c r="Y253" s="326"/>
      <c r="Z253" s="335">
        <f>_xlfn.XLOOKUP(A253,'2024-NAT-01'!B:B,'2024-NAT-01'!F:F,0,0)+_xlfn.XLOOKUP('Nominations (2)'!A253,'2024-NAT-01'!B:B,'2024-NAT-01'!G:G,0,0)</f>
        <v>0</v>
      </c>
      <c r="AA253" s="336">
        <f>_xlfn.XLOOKUP(A253,'2024-NAT-01'!B:B,'2024-NAT-01'!H:H,0,0)</f>
        <v>0</v>
      </c>
      <c r="AB253" s="335">
        <f>_xlfn.XLOOKUP(A253,'2024-NAT-02'!B:B,'2024-NAT-02'!F:F,0,0)+_xlfn.XLOOKUP(A253,'2024-NAT-02'!B:B,'2024-NAT-02'!G:G,0,0)</f>
        <v>0</v>
      </c>
      <c r="AC253" s="337">
        <f>_xlfn.XLOOKUP(A253,'2024-NAT-02'!B:B,'2024-NAT-02'!H:H,0,0)</f>
        <v>0</v>
      </c>
      <c r="AD253" s="338">
        <f t="shared" si="12"/>
        <v>0</v>
      </c>
      <c r="AE253" s="339">
        <f t="shared" si="13"/>
        <v>0</v>
      </c>
    </row>
    <row r="254" spans="1:31" ht="15.6" x14ac:dyDescent="0.25">
      <c r="A254" s="343" t="s">
        <v>1400</v>
      </c>
      <c r="B254" s="344" t="s">
        <v>48</v>
      </c>
      <c r="C254" s="344" t="s">
        <v>2022</v>
      </c>
      <c r="D254" s="344" t="s">
        <v>308</v>
      </c>
      <c r="E254" s="345" t="s">
        <v>2081</v>
      </c>
      <c r="F254" s="391">
        <v>2</v>
      </c>
      <c r="G254" s="392">
        <v>5</v>
      </c>
      <c r="H254" s="392">
        <v>7</v>
      </c>
      <c r="I254" s="393">
        <v>49.7</v>
      </c>
      <c r="J254" s="394">
        <v>15.439999999999998</v>
      </c>
      <c r="K254" s="316"/>
      <c r="L254" s="331"/>
      <c r="M254" s="316"/>
      <c r="N254" s="317"/>
      <c r="O254" s="317"/>
      <c r="P254" s="318"/>
      <c r="Q254" s="319"/>
      <c r="R254" s="306"/>
      <c r="S254" s="306"/>
      <c r="T254" s="320"/>
      <c r="U254" s="321"/>
      <c r="V254" s="322"/>
      <c r="W254" s="323"/>
      <c r="X254" s="324"/>
      <c r="Y254" s="326"/>
      <c r="Z254" s="387">
        <f>_xlfn.XLOOKUP(A254,'2024-NAT-01'!B:B,'2024-NAT-01'!F:F,0,0)+_xlfn.XLOOKUP(A254,'2024-NAT-01'!B:B,'2024-NAT-01'!G:G,0,0)</f>
        <v>6</v>
      </c>
      <c r="AA254" s="395">
        <f>_xlfn.XLOOKUP(A254,'2024-NAT-01'!B:B,'2024-NAT-01'!H:H,0,0)</f>
        <v>30.4</v>
      </c>
      <c r="AB254" s="387">
        <f>_xlfn.XLOOKUP(A254,'2024-NAT-02'!B:B,'2024-NAT-02'!F:F,0,0)+_xlfn.XLOOKUP(A254,'2024-NAT-02'!B:B,'2024-NAT-02'!G:G,0,0)</f>
        <v>0</v>
      </c>
      <c r="AC254" s="396">
        <f>_xlfn.XLOOKUP(A254,'2024-NAT-02'!B:B,'2024-NAT-02'!H:H,0,0)</f>
        <v>0</v>
      </c>
      <c r="AD254" s="387">
        <f t="shared" si="12"/>
        <v>13</v>
      </c>
      <c r="AE254" s="395">
        <f t="shared" si="13"/>
        <v>45.839999999999996</v>
      </c>
    </row>
    <row r="255" spans="1:31" ht="15.6" hidden="1" x14ac:dyDescent="0.25">
      <c r="A255" s="340" t="s">
        <v>705</v>
      </c>
      <c r="B255" s="341" t="s">
        <v>1319</v>
      </c>
      <c r="C255" s="341" t="s">
        <v>389</v>
      </c>
      <c r="D255" s="341" t="s">
        <v>108</v>
      </c>
      <c r="E255" s="342" t="s">
        <v>1251</v>
      </c>
      <c r="F255" s="312">
        <v>0</v>
      </c>
      <c r="G255" s="313">
        <v>0</v>
      </c>
      <c r="H255" s="313">
        <v>0</v>
      </c>
      <c r="I255" s="314">
        <v>0</v>
      </c>
      <c r="J255" s="315">
        <v>0</v>
      </c>
      <c r="K255" s="316"/>
      <c r="L255" s="331"/>
      <c r="M255" s="316"/>
      <c r="N255" s="317"/>
      <c r="O255" s="317"/>
      <c r="P255" s="318"/>
      <c r="Q255" s="319"/>
      <c r="R255" s="306"/>
      <c r="S255" s="306"/>
      <c r="T255" s="320"/>
      <c r="U255" s="321"/>
      <c r="V255" s="322"/>
      <c r="W255" s="323"/>
      <c r="X255" s="324"/>
      <c r="Y255" s="326"/>
      <c r="Z255" s="335">
        <f>_xlfn.XLOOKUP(A255,'2024-NAT-01'!B:B,'2024-NAT-01'!F:F,0,0)+_xlfn.XLOOKUP('Nominations (2)'!A255,'2024-NAT-01'!B:B,'2024-NAT-01'!G:G,0,0)</f>
        <v>0</v>
      </c>
      <c r="AA255" s="336">
        <f>_xlfn.XLOOKUP(A255,'2024-NAT-01'!B:B,'2024-NAT-01'!H:H,0,0)</f>
        <v>0</v>
      </c>
      <c r="AB255" s="335">
        <f>_xlfn.XLOOKUP(A255,'2024-NAT-02'!B:B,'2024-NAT-02'!F:F,0,0)+_xlfn.XLOOKUP(A255,'2024-NAT-02'!B:B,'2024-NAT-02'!G:G,0,0)</f>
        <v>0</v>
      </c>
      <c r="AC255" s="337">
        <f>_xlfn.XLOOKUP(A255,'2024-NAT-02'!B:B,'2024-NAT-02'!H:H,0,0)</f>
        <v>0</v>
      </c>
      <c r="AD255" s="338">
        <f t="shared" si="12"/>
        <v>0</v>
      </c>
      <c r="AE255" s="339">
        <f t="shared" si="13"/>
        <v>0</v>
      </c>
    </row>
    <row r="256" spans="1:31" ht="15.6" hidden="1" x14ac:dyDescent="0.25">
      <c r="A256" s="340" t="s">
        <v>706</v>
      </c>
      <c r="B256" s="341" t="s">
        <v>2161</v>
      </c>
      <c r="C256" s="341" t="s">
        <v>161</v>
      </c>
      <c r="D256" s="341" t="s">
        <v>141</v>
      </c>
      <c r="E256" s="342" t="s">
        <v>1261</v>
      </c>
      <c r="F256" s="312">
        <v>0</v>
      </c>
      <c r="G256" s="313">
        <v>0</v>
      </c>
      <c r="H256" s="313">
        <v>0</v>
      </c>
      <c r="I256" s="314">
        <v>0</v>
      </c>
      <c r="J256" s="315">
        <v>0</v>
      </c>
      <c r="K256" s="316"/>
      <c r="L256" s="331"/>
      <c r="M256" s="316"/>
      <c r="N256" s="317"/>
      <c r="O256" s="317"/>
      <c r="P256" s="318"/>
      <c r="Q256" s="319"/>
      <c r="R256" s="306"/>
      <c r="S256" s="306"/>
      <c r="T256" s="320"/>
      <c r="U256" s="321"/>
      <c r="V256" s="322"/>
      <c r="W256" s="323"/>
      <c r="X256" s="324"/>
      <c r="Y256" s="326"/>
      <c r="Z256" s="335">
        <f>_xlfn.XLOOKUP(A256,'2024-NAT-01'!B:B,'2024-NAT-01'!F:F,0,0)+_xlfn.XLOOKUP('Nominations (2)'!A256,'2024-NAT-01'!B:B,'2024-NAT-01'!G:G,0,0)</f>
        <v>0</v>
      </c>
      <c r="AA256" s="336">
        <f>_xlfn.XLOOKUP(A256,'2024-NAT-01'!B:B,'2024-NAT-01'!H:H,0,0)</f>
        <v>0</v>
      </c>
      <c r="AB256" s="335">
        <f>_xlfn.XLOOKUP(A256,'2024-NAT-02'!B:B,'2024-NAT-02'!F:F,0,0)+_xlfn.XLOOKUP(A256,'2024-NAT-02'!B:B,'2024-NAT-02'!G:G,0,0)</f>
        <v>0</v>
      </c>
      <c r="AC256" s="337">
        <f>_xlfn.XLOOKUP(A256,'2024-NAT-02'!B:B,'2024-NAT-02'!H:H,0,0)</f>
        <v>0</v>
      </c>
      <c r="AD256" s="338">
        <f t="shared" si="12"/>
        <v>0</v>
      </c>
      <c r="AE256" s="339">
        <f t="shared" si="13"/>
        <v>0</v>
      </c>
    </row>
    <row r="257" spans="1:31" ht="15.6" x14ac:dyDescent="0.25">
      <c r="A257" s="343" t="s">
        <v>1792</v>
      </c>
      <c r="B257" s="344" t="s">
        <v>43</v>
      </c>
      <c r="C257" s="344" t="s">
        <v>161</v>
      </c>
      <c r="D257" s="344" t="s">
        <v>1840</v>
      </c>
      <c r="E257" s="345" t="s">
        <v>1259</v>
      </c>
      <c r="F257" s="391">
        <v>2</v>
      </c>
      <c r="G257" s="392">
        <v>5</v>
      </c>
      <c r="H257" s="392">
        <v>7</v>
      </c>
      <c r="I257" s="393">
        <v>64.100000000000009</v>
      </c>
      <c r="J257" s="394">
        <v>23.310000000000002</v>
      </c>
      <c r="K257" s="316"/>
      <c r="L257" s="331"/>
      <c r="M257" s="316"/>
      <c r="N257" s="317"/>
      <c r="O257" s="317"/>
      <c r="P257" s="318"/>
      <c r="Q257" s="319"/>
      <c r="R257" s="306"/>
      <c r="S257" s="306"/>
      <c r="T257" s="320"/>
      <c r="U257" s="321"/>
      <c r="V257" s="322"/>
      <c r="W257" s="323"/>
      <c r="X257" s="324"/>
      <c r="Y257" s="326"/>
      <c r="Z257" s="387">
        <f>_xlfn.XLOOKUP(A257,'2024-NAT-01'!B:B,'2024-NAT-01'!F:F,0,0)+_xlfn.XLOOKUP(A257,'2024-NAT-01'!B:B,'2024-NAT-01'!G:G,0,0)</f>
        <v>7</v>
      </c>
      <c r="AA257" s="395">
        <f>_xlfn.XLOOKUP(A257,'2024-NAT-01'!B:B,'2024-NAT-01'!H:H,0,0)</f>
        <v>21.5</v>
      </c>
      <c r="AB257" s="387">
        <f>_xlfn.XLOOKUP(A257,'2024-NAT-02'!B:B,'2024-NAT-02'!F:F,0,0)+_xlfn.XLOOKUP(A257,'2024-NAT-02'!B:B,'2024-NAT-02'!G:G,0,0)</f>
        <v>1</v>
      </c>
      <c r="AC257" s="396">
        <f>_xlfn.XLOOKUP(A257,'2024-NAT-02'!B:B,'2024-NAT-02'!H:H,0,0)</f>
        <v>1.6</v>
      </c>
      <c r="AD257" s="387">
        <f t="shared" si="12"/>
        <v>15</v>
      </c>
      <c r="AE257" s="395">
        <f t="shared" si="13"/>
        <v>46.410000000000004</v>
      </c>
    </row>
    <row r="258" spans="1:31" ht="15.6" hidden="1" x14ac:dyDescent="0.25">
      <c r="A258" s="340" t="s">
        <v>708</v>
      </c>
      <c r="B258" s="341" t="s">
        <v>2159</v>
      </c>
      <c r="C258" s="341" t="s">
        <v>232</v>
      </c>
      <c r="D258" s="341" t="s">
        <v>233</v>
      </c>
      <c r="E258" s="342" t="s">
        <v>1261</v>
      </c>
      <c r="F258" s="312">
        <v>3</v>
      </c>
      <c r="G258" s="313">
        <v>10</v>
      </c>
      <c r="H258" s="313">
        <v>13</v>
      </c>
      <c r="I258" s="314">
        <v>178.5</v>
      </c>
      <c r="J258" s="315">
        <v>59.259999999999991</v>
      </c>
      <c r="K258" s="316"/>
      <c r="L258" s="331"/>
      <c r="M258" s="316"/>
      <c r="N258" s="317"/>
      <c r="O258" s="317"/>
      <c r="P258" s="318"/>
      <c r="Q258" s="319"/>
      <c r="R258" s="306"/>
      <c r="S258" s="306"/>
      <c r="T258" s="320"/>
      <c r="U258" s="321"/>
      <c r="V258" s="322"/>
      <c r="W258" s="323"/>
      <c r="X258" s="324"/>
      <c r="Y258" s="326"/>
      <c r="Z258" s="335">
        <f>_xlfn.XLOOKUP(A258,'2024-NAT-01'!B:B,'2024-NAT-01'!F:F,0,0)+_xlfn.XLOOKUP('Nominations (2)'!A258,'2024-NAT-01'!B:B,'2024-NAT-01'!G:G,0,0)</f>
        <v>0</v>
      </c>
      <c r="AA258" s="336">
        <f>_xlfn.XLOOKUP(A258,'2024-NAT-01'!B:B,'2024-NAT-01'!H:H,0,0)</f>
        <v>0</v>
      </c>
      <c r="AB258" s="335">
        <f>_xlfn.XLOOKUP(A258,'2024-NAT-02'!B:B,'2024-NAT-02'!F:F,0,0)+_xlfn.XLOOKUP(A258,'2024-NAT-02'!B:B,'2024-NAT-02'!G:G,0,0)</f>
        <v>0</v>
      </c>
      <c r="AC258" s="337">
        <f>_xlfn.XLOOKUP(A258,'2024-NAT-02'!B:B,'2024-NAT-02'!H:H,0,0)</f>
        <v>0</v>
      </c>
      <c r="AD258" s="338">
        <f t="shared" si="12"/>
        <v>13</v>
      </c>
      <c r="AE258" s="339">
        <f t="shared" si="13"/>
        <v>59.259999999999991</v>
      </c>
    </row>
    <row r="259" spans="1:31" ht="15.6" hidden="1" x14ac:dyDescent="0.25">
      <c r="A259" s="340" t="s">
        <v>709</v>
      </c>
      <c r="B259" s="341" t="s">
        <v>1319</v>
      </c>
      <c r="C259" s="341" t="s">
        <v>227</v>
      </c>
      <c r="D259" s="341" t="s">
        <v>221</v>
      </c>
      <c r="E259" s="342" t="s">
        <v>2079</v>
      </c>
      <c r="F259" s="312">
        <v>0</v>
      </c>
      <c r="G259" s="313">
        <v>0</v>
      </c>
      <c r="H259" s="313">
        <v>0</v>
      </c>
      <c r="I259" s="314">
        <v>0</v>
      </c>
      <c r="J259" s="315">
        <v>0</v>
      </c>
      <c r="K259" s="316"/>
      <c r="L259" s="331"/>
      <c r="M259" s="316"/>
      <c r="N259" s="317"/>
      <c r="O259" s="317"/>
      <c r="P259" s="318"/>
      <c r="Q259" s="319"/>
      <c r="R259" s="306"/>
      <c r="S259" s="306"/>
      <c r="T259" s="320"/>
      <c r="U259" s="321"/>
      <c r="V259" s="322"/>
      <c r="W259" s="323"/>
      <c r="X259" s="324"/>
      <c r="Y259" s="326"/>
      <c r="Z259" s="335">
        <f>_xlfn.XLOOKUP(A259,'2024-NAT-01'!B:B,'2024-NAT-01'!F:F,0,0)+_xlfn.XLOOKUP('Nominations (2)'!A259,'2024-NAT-01'!B:B,'2024-NAT-01'!G:G,0,0)</f>
        <v>0</v>
      </c>
      <c r="AA259" s="336">
        <f>_xlfn.XLOOKUP(A259,'2024-NAT-01'!B:B,'2024-NAT-01'!H:H,0,0)</f>
        <v>0</v>
      </c>
      <c r="AB259" s="335">
        <f>_xlfn.XLOOKUP(A259,'2024-NAT-02'!B:B,'2024-NAT-02'!F:F,0,0)+_xlfn.XLOOKUP(A259,'2024-NAT-02'!B:B,'2024-NAT-02'!G:G,0,0)</f>
        <v>0</v>
      </c>
      <c r="AC259" s="337">
        <f>_xlfn.XLOOKUP(A259,'2024-NAT-02'!B:B,'2024-NAT-02'!H:H,0,0)</f>
        <v>0</v>
      </c>
      <c r="AD259" s="338">
        <f t="shared" si="12"/>
        <v>0</v>
      </c>
      <c r="AE259" s="339">
        <f t="shared" si="13"/>
        <v>0</v>
      </c>
    </row>
    <row r="260" spans="1:31" ht="15.6" x14ac:dyDescent="0.25">
      <c r="A260" s="343" t="s">
        <v>1724</v>
      </c>
      <c r="B260" s="344" t="s">
        <v>39</v>
      </c>
      <c r="C260" s="344" t="s">
        <v>2147</v>
      </c>
      <c r="D260" s="344" t="s">
        <v>1761</v>
      </c>
      <c r="E260" s="345" t="s">
        <v>1258</v>
      </c>
      <c r="F260" s="391">
        <v>3</v>
      </c>
      <c r="G260" s="392">
        <v>6</v>
      </c>
      <c r="H260" s="392">
        <v>9</v>
      </c>
      <c r="I260" s="393">
        <v>118.5</v>
      </c>
      <c r="J260" s="394">
        <v>28.58</v>
      </c>
      <c r="K260" s="316"/>
      <c r="L260" s="331"/>
      <c r="M260" s="316"/>
      <c r="N260" s="317"/>
      <c r="O260" s="317"/>
      <c r="P260" s="318"/>
      <c r="Q260" s="319"/>
      <c r="R260" s="306"/>
      <c r="S260" s="306"/>
      <c r="T260" s="320"/>
      <c r="U260" s="321"/>
      <c r="V260" s="322"/>
      <c r="W260" s="323"/>
      <c r="X260" s="324"/>
      <c r="Y260" s="326"/>
      <c r="Z260" s="387">
        <f>_xlfn.XLOOKUP(A260,'2024-NAT-01'!B:B,'2024-NAT-01'!F:F,0,0)+_xlfn.XLOOKUP(A260,'2024-NAT-01'!B:B,'2024-NAT-01'!G:G,0,0)</f>
        <v>9</v>
      </c>
      <c r="AA260" s="395">
        <f>_xlfn.XLOOKUP(A260,'2024-NAT-01'!B:B,'2024-NAT-01'!H:H,0,0)</f>
        <v>38.6</v>
      </c>
      <c r="AB260" s="387">
        <f>_xlfn.XLOOKUP(A260,'2024-NAT-02'!B:B,'2024-NAT-02'!F:F,0,0)+_xlfn.XLOOKUP(A260,'2024-NAT-02'!B:B,'2024-NAT-02'!G:G,0,0)</f>
        <v>1</v>
      </c>
      <c r="AC260" s="396">
        <f>_xlfn.XLOOKUP(A260,'2024-NAT-02'!B:B,'2024-NAT-02'!H:H,0,0)</f>
        <v>19.899999999999999</v>
      </c>
      <c r="AD260" s="387">
        <f t="shared" ref="AD260:AD323" si="14">H260+Z260+AB260</f>
        <v>19</v>
      </c>
      <c r="AE260" s="395">
        <f t="shared" ref="AE260:AE323" si="15">J260+AA260+AC260</f>
        <v>87.080000000000013</v>
      </c>
    </row>
    <row r="261" spans="1:31" ht="15.6" hidden="1" x14ac:dyDescent="0.25">
      <c r="A261" s="340" t="s">
        <v>711</v>
      </c>
      <c r="B261" s="341" t="s">
        <v>1243</v>
      </c>
      <c r="C261" s="341" t="s">
        <v>1807</v>
      </c>
      <c r="D261" s="341" t="s">
        <v>2018</v>
      </c>
      <c r="E261" s="342" t="s">
        <v>1258</v>
      </c>
      <c r="F261" s="312">
        <v>0</v>
      </c>
      <c r="G261" s="313">
        <v>0</v>
      </c>
      <c r="H261" s="313">
        <v>0</v>
      </c>
      <c r="I261" s="314">
        <v>0</v>
      </c>
      <c r="J261" s="315">
        <v>0</v>
      </c>
      <c r="K261" s="316"/>
      <c r="L261" s="331"/>
      <c r="M261" s="316"/>
      <c r="N261" s="317"/>
      <c r="O261" s="317"/>
      <c r="P261" s="318"/>
      <c r="Q261" s="319"/>
      <c r="R261" s="306"/>
      <c r="S261" s="306"/>
      <c r="T261" s="320"/>
      <c r="U261" s="321"/>
      <c r="V261" s="322"/>
      <c r="W261" s="323"/>
      <c r="X261" s="324"/>
      <c r="Y261" s="326"/>
      <c r="Z261" s="335">
        <f>_xlfn.XLOOKUP(A261,'2024-NAT-01'!B:B,'2024-NAT-01'!F:F,0,0)+_xlfn.XLOOKUP('Nominations (2)'!A261,'2024-NAT-01'!B:B,'2024-NAT-01'!G:G,0,0)</f>
        <v>0</v>
      </c>
      <c r="AA261" s="336">
        <f>_xlfn.XLOOKUP(A261,'2024-NAT-01'!B:B,'2024-NAT-01'!H:H,0,0)</f>
        <v>0</v>
      </c>
      <c r="AB261" s="335">
        <f>_xlfn.XLOOKUP(A261,'2024-NAT-02'!B:B,'2024-NAT-02'!F:F,0,0)+_xlfn.XLOOKUP(A261,'2024-NAT-02'!B:B,'2024-NAT-02'!G:G,0,0)</f>
        <v>0</v>
      </c>
      <c r="AC261" s="337">
        <f>_xlfn.XLOOKUP(A261,'2024-NAT-02'!B:B,'2024-NAT-02'!H:H,0,0)</f>
        <v>0</v>
      </c>
      <c r="AD261" s="338">
        <f t="shared" si="14"/>
        <v>0</v>
      </c>
      <c r="AE261" s="339">
        <f t="shared" si="15"/>
        <v>0</v>
      </c>
    </row>
    <row r="262" spans="1:31" ht="15.6" x14ac:dyDescent="0.25">
      <c r="A262" s="343" t="s">
        <v>459</v>
      </c>
      <c r="B262" s="344" t="s">
        <v>37</v>
      </c>
      <c r="C262" s="344" t="s">
        <v>270</v>
      </c>
      <c r="D262" s="344" t="s">
        <v>271</v>
      </c>
      <c r="E262" s="345" t="s">
        <v>2079</v>
      </c>
      <c r="F262" s="391">
        <v>2</v>
      </c>
      <c r="G262" s="392">
        <v>15</v>
      </c>
      <c r="H262" s="392">
        <v>17</v>
      </c>
      <c r="I262" s="393">
        <v>137.30000000000001</v>
      </c>
      <c r="J262" s="394">
        <v>41.78</v>
      </c>
      <c r="K262" s="316">
        <f>I262/H262</f>
        <v>8.0764705882352956</v>
      </c>
      <c r="L262" s="331">
        <f>U262+Y262+Q262</f>
        <v>1714</v>
      </c>
      <c r="M262" s="316">
        <f>(U262*0.3)+(Y262*0.2)+(Q262*0.5)</f>
        <v>640.4</v>
      </c>
      <c r="N262" s="317">
        <v>2</v>
      </c>
      <c r="O262" s="317">
        <v>6</v>
      </c>
      <c r="P262" s="318">
        <v>61.9</v>
      </c>
      <c r="Q262" s="319">
        <v>755</v>
      </c>
      <c r="R262" s="306">
        <v>0</v>
      </c>
      <c r="S262" s="306">
        <v>6</v>
      </c>
      <c r="T262" s="320">
        <v>48.3</v>
      </c>
      <c r="U262" s="321">
        <v>711</v>
      </c>
      <c r="V262" s="322">
        <v>0</v>
      </c>
      <c r="W262" s="323">
        <v>1</v>
      </c>
      <c r="X262" s="324">
        <v>16.600000000000001</v>
      </c>
      <c r="Y262" s="326">
        <v>248</v>
      </c>
      <c r="Z262" s="387">
        <f>_xlfn.XLOOKUP(A262,'2024-NAT-01'!B:B,'2024-NAT-01'!F:F,0,0)+_xlfn.XLOOKUP(A262,'2024-NAT-01'!B:B,'2024-NAT-01'!G:G,0,0)</f>
        <v>0</v>
      </c>
      <c r="AA262" s="395">
        <f>_xlfn.XLOOKUP(A262,'2024-NAT-01'!B:B,'2024-NAT-01'!H:H,0,0)</f>
        <v>0</v>
      </c>
      <c r="AB262" s="387">
        <f>_xlfn.XLOOKUP(A262,'2024-NAT-02'!B:B,'2024-NAT-02'!F:F,0,0)+_xlfn.XLOOKUP(A262,'2024-NAT-02'!B:B,'2024-NAT-02'!G:G,0,0)</f>
        <v>0</v>
      </c>
      <c r="AC262" s="396">
        <f>_xlfn.XLOOKUP(A262,'2024-NAT-02'!B:B,'2024-NAT-02'!H:H,0,0)</f>
        <v>0</v>
      </c>
      <c r="AD262" s="387">
        <f t="shared" si="14"/>
        <v>17</v>
      </c>
      <c r="AE262" s="395">
        <f t="shared" si="15"/>
        <v>41.78</v>
      </c>
    </row>
    <row r="263" spans="1:31" ht="15.6" hidden="1" x14ac:dyDescent="0.25">
      <c r="A263" s="340" t="s">
        <v>713</v>
      </c>
      <c r="B263" s="341" t="s">
        <v>1948</v>
      </c>
      <c r="C263" s="341" t="s">
        <v>74</v>
      </c>
      <c r="D263" s="341" t="s">
        <v>320</v>
      </c>
      <c r="E263" s="342" t="s">
        <v>2079</v>
      </c>
      <c r="F263" s="312">
        <v>0</v>
      </c>
      <c r="G263" s="313">
        <v>0</v>
      </c>
      <c r="H263" s="313">
        <v>0</v>
      </c>
      <c r="I263" s="314">
        <v>0</v>
      </c>
      <c r="J263" s="315">
        <v>0</v>
      </c>
      <c r="K263" s="316"/>
      <c r="L263" s="331"/>
      <c r="M263" s="316"/>
      <c r="N263" s="317"/>
      <c r="O263" s="317"/>
      <c r="P263" s="318"/>
      <c r="Q263" s="319"/>
      <c r="R263" s="306"/>
      <c r="S263" s="306"/>
      <c r="T263" s="320"/>
      <c r="U263" s="321"/>
      <c r="V263" s="322"/>
      <c r="W263" s="323"/>
      <c r="X263" s="324"/>
      <c r="Y263" s="326"/>
      <c r="Z263" s="335">
        <f>_xlfn.XLOOKUP(A263,'2024-NAT-01'!B:B,'2024-NAT-01'!F:F,0,0)+_xlfn.XLOOKUP('Nominations (2)'!A263,'2024-NAT-01'!B:B,'2024-NAT-01'!G:G,0,0)</f>
        <v>0</v>
      </c>
      <c r="AA263" s="336">
        <f>_xlfn.XLOOKUP(A263,'2024-NAT-01'!B:B,'2024-NAT-01'!H:H,0,0)</f>
        <v>0</v>
      </c>
      <c r="AB263" s="335">
        <f>_xlfn.XLOOKUP(A263,'2024-NAT-02'!B:B,'2024-NAT-02'!F:F,0,0)+_xlfn.XLOOKUP(A263,'2024-NAT-02'!B:B,'2024-NAT-02'!G:G,0,0)</f>
        <v>0</v>
      </c>
      <c r="AC263" s="337">
        <f>_xlfn.XLOOKUP(A263,'2024-NAT-02'!B:B,'2024-NAT-02'!H:H,0,0)</f>
        <v>0</v>
      </c>
      <c r="AD263" s="338">
        <f t="shared" si="14"/>
        <v>0</v>
      </c>
      <c r="AE263" s="339">
        <f t="shared" si="15"/>
        <v>0</v>
      </c>
    </row>
    <row r="264" spans="1:31" ht="15.6" hidden="1" x14ac:dyDescent="0.25">
      <c r="A264" s="340" t="s">
        <v>714</v>
      </c>
      <c r="B264" s="341" t="s">
        <v>2156</v>
      </c>
      <c r="C264" s="341" t="s">
        <v>1964</v>
      </c>
      <c r="D264" s="341" t="s">
        <v>1065</v>
      </c>
      <c r="E264" s="342" t="s">
        <v>1261</v>
      </c>
      <c r="F264" s="312">
        <v>0</v>
      </c>
      <c r="G264" s="313">
        <v>2</v>
      </c>
      <c r="H264" s="313">
        <v>2</v>
      </c>
      <c r="I264" s="314">
        <v>24.5</v>
      </c>
      <c r="J264" s="315">
        <v>7.35</v>
      </c>
      <c r="K264" s="316"/>
      <c r="L264" s="331"/>
      <c r="M264" s="316"/>
      <c r="N264" s="317"/>
      <c r="O264" s="317"/>
      <c r="P264" s="318"/>
      <c r="Q264" s="319"/>
      <c r="R264" s="306"/>
      <c r="S264" s="306"/>
      <c r="T264" s="320"/>
      <c r="U264" s="321"/>
      <c r="V264" s="322"/>
      <c r="W264" s="323"/>
      <c r="X264" s="324"/>
      <c r="Y264" s="326"/>
      <c r="Z264" s="335">
        <f>_xlfn.XLOOKUP(A264,'2024-NAT-01'!B:B,'2024-NAT-01'!F:F,0,0)+_xlfn.XLOOKUP('Nominations (2)'!A264,'2024-NAT-01'!B:B,'2024-NAT-01'!G:G,0,0)</f>
        <v>0</v>
      </c>
      <c r="AA264" s="336">
        <f>_xlfn.XLOOKUP(A264,'2024-NAT-01'!B:B,'2024-NAT-01'!H:H,0,0)</f>
        <v>0</v>
      </c>
      <c r="AB264" s="335">
        <f>_xlfn.XLOOKUP(A264,'2024-NAT-02'!B:B,'2024-NAT-02'!F:F,0,0)+_xlfn.XLOOKUP(A264,'2024-NAT-02'!B:B,'2024-NAT-02'!G:G,0,0)</f>
        <v>0</v>
      </c>
      <c r="AC264" s="337">
        <f>_xlfn.XLOOKUP(A264,'2024-NAT-02'!B:B,'2024-NAT-02'!H:H,0,0)</f>
        <v>0</v>
      </c>
      <c r="AD264" s="338">
        <f t="shared" si="14"/>
        <v>2</v>
      </c>
      <c r="AE264" s="339">
        <f t="shared" si="15"/>
        <v>7.35</v>
      </c>
    </row>
    <row r="265" spans="1:31" ht="15.6" x14ac:dyDescent="0.25">
      <c r="A265" s="343" t="s">
        <v>634</v>
      </c>
      <c r="B265" s="344" t="s">
        <v>38</v>
      </c>
      <c r="C265" s="344" t="s">
        <v>417</v>
      </c>
      <c r="D265" s="344" t="s">
        <v>135</v>
      </c>
      <c r="E265" s="345" t="s">
        <v>1251</v>
      </c>
      <c r="F265" s="391">
        <v>3</v>
      </c>
      <c r="G265" s="392">
        <v>5</v>
      </c>
      <c r="H265" s="392">
        <v>8</v>
      </c>
      <c r="I265" s="393">
        <v>19</v>
      </c>
      <c r="J265" s="394">
        <v>6.75</v>
      </c>
      <c r="K265" s="316"/>
      <c r="L265" s="331"/>
      <c r="M265" s="316"/>
      <c r="N265" s="317"/>
      <c r="O265" s="317"/>
      <c r="P265" s="318"/>
      <c r="Q265" s="319"/>
      <c r="R265" s="306"/>
      <c r="S265" s="306"/>
      <c r="T265" s="320"/>
      <c r="U265" s="321"/>
      <c r="V265" s="322"/>
      <c r="W265" s="323"/>
      <c r="X265" s="324"/>
      <c r="Y265" s="326"/>
      <c r="Z265" s="387">
        <f>_xlfn.XLOOKUP(A265,'2024-NAT-01'!B:B,'2024-NAT-01'!F:F,0,0)+_xlfn.XLOOKUP(A265,'2024-NAT-01'!B:B,'2024-NAT-01'!G:G,0,0)</f>
        <v>6</v>
      </c>
      <c r="AA265" s="395">
        <f>_xlfn.XLOOKUP(A265,'2024-NAT-01'!B:B,'2024-NAT-01'!H:H,0,0)</f>
        <v>45</v>
      </c>
      <c r="AB265" s="387">
        <f>_xlfn.XLOOKUP(A265,'2024-NAT-02'!B:B,'2024-NAT-02'!F:F,0,0)+_xlfn.XLOOKUP(A265,'2024-NAT-02'!B:B,'2024-NAT-02'!G:G,0,0)</f>
        <v>3</v>
      </c>
      <c r="AC265" s="396">
        <f>_xlfn.XLOOKUP(A265,'2024-NAT-02'!B:B,'2024-NAT-02'!H:H,0,0)</f>
        <v>34.900000000000006</v>
      </c>
      <c r="AD265" s="387">
        <f t="shared" si="14"/>
        <v>17</v>
      </c>
      <c r="AE265" s="395">
        <f t="shared" si="15"/>
        <v>86.65</v>
      </c>
    </row>
    <row r="266" spans="1:31" ht="15.6" hidden="1" x14ac:dyDescent="0.25">
      <c r="A266" s="340" t="s">
        <v>716</v>
      </c>
      <c r="B266" s="341" t="s">
        <v>2156</v>
      </c>
      <c r="C266" s="341" t="s">
        <v>161</v>
      </c>
      <c r="D266" s="341" t="s">
        <v>194</v>
      </c>
      <c r="E266" s="342" t="s">
        <v>1261</v>
      </c>
      <c r="F266" s="312">
        <v>1</v>
      </c>
      <c r="G266" s="313">
        <v>12</v>
      </c>
      <c r="H266" s="313">
        <v>13</v>
      </c>
      <c r="I266" s="314">
        <v>125.70000000000002</v>
      </c>
      <c r="J266" s="315">
        <v>42.550000000000004</v>
      </c>
      <c r="K266" s="316"/>
      <c r="L266" s="331"/>
      <c r="M266" s="316"/>
      <c r="N266" s="317"/>
      <c r="O266" s="317"/>
      <c r="P266" s="318"/>
      <c r="Q266" s="319"/>
      <c r="R266" s="306"/>
      <c r="S266" s="306"/>
      <c r="T266" s="320"/>
      <c r="U266" s="321"/>
      <c r="V266" s="322"/>
      <c r="W266" s="323"/>
      <c r="X266" s="324"/>
      <c r="Y266" s="326"/>
      <c r="Z266" s="335">
        <f>_xlfn.XLOOKUP(A266,'2024-NAT-01'!B:B,'2024-NAT-01'!F:F,0,0)+_xlfn.XLOOKUP('Nominations (2)'!A266,'2024-NAT-01'!B:B,'2024-NAT-01'!G:G,0,0)</f>
        <v>0</v>
      </c>
      <c r="AA266" s="336">
        <f>_xlfn.XLOOKUP(A266,'2024-NAT-01'!B:B,'2024-NAT-01'!H:H,0,0)</f>
        <v>0</v>
      </c>
      <c r="AB266" s="335">
        <f>_xlfn.XLOOKUP(A266,'2024-NAT-02'!B:B,'2024-NAT-02'!F:F,0,0)+_xlfn.XLOOKUP(A266,'2024-NAT-02'!B:B,'2024-NAT-02'!G:G,0,0)</f>
        <v>0</v>
      </c>
      <c r="AC266" s="337">
        <f>_xlfn.XLOOKUP(A266,'2024-NAT-02'!B:B,'2024-NAT-02'!H:H,0,0)</f>
        <v>0</v>
      </c>
      <c r="AD266" s="338">
        <f t="shared" si="14"/>
        <v>13</v>
      </c>
      <c r="AE266" s="339">
        <f t="shared" si="15"/>
        <v>42.550000000000004</v>
      </c>
    </row>
    <row r="267" spans="1:31" ht="15.6" hidden="1" x14ac:dyDescent="0.25">
      <c r="A267" s="340" t="s">
        <v>717</v>
      </c>
      <c r="B267" s="341" t="s">
        <v>1243</v>
      </c>
      <c r="C267" s="341" t="s">
        <v>249</v>
      </c>
      <c r="D267" s="341" t="s">
        <v>242</v>
      </c>
      <c r="E267" s="342" t="s">
        <v>2078</v>
      </c>
      <c r="F267" s="312">
        <v>0</v>
      </c>
      <c r="G267" s="313">
        <v>0</v>
      </c>
      <c r="H267" s="313">
        <v>0</v>
      </c>
      <c r="I267" s="314">
        <v>0</v>
      </c>
      <c r="J267" s="315">
        <v>0</v>
      </c>
      <c r="K267" s="316"/>
      <c r="L267" s="331"/>
      <c r="M267" s="316"/>
      <c r="N267" s="317"/>
      <c r="O267" s="317"/>
      <c r="P267" s="318"/>
      <c r="Q267" s="319"/>
      <c r="R267" s="306"/>
      <c r="S267" s="306"/>
      <c r="T267" s="320"/>
      <c r="U267" s="321"/>
      <c r="V267" s="322"/>
      <c r="W267" s="323"/>
      <c r="X267" s="324"/>
      <c r="Y267" s="326"/>
      <c r="Z267" s="335">
        <f>_xlfn.XLOOKUP(A267,'2024-NAT-01'!B:B,'2024-NAT-01'!F:F,0,0)+_xlfn.XLOOKUP('Nominations (2)'!A267,'2024-NAT-01'!B:B,'2024-NAT-01'!G:G,0,0)</f>
        <v>0</v>
      </c>
      <c r="AA267" s="336">
        <f>_xlfn.XLOOKUP(A267,'2024-NAT-01'!B:B,'2024-NAT-01'!H:H,0,0)</f>
        <v>0</v>
      </c>
      <c r="AB267" s="335">
        <f>_xlfn.XLOOKUP(A267,'2024-NAT-02'!B:B,'2024-NAT-02'!F:F,0,0)+_xlfn.XLOOKUP(A267,'2024-NAT-02'!B:B,'2024-NAT-02'!G:G,0,0)</f>
        <v>0</v>
      </c>
      <c r="AC267" s="337">
        <f>_xlfn.XLOOKUP(A267,'2024-NAT-02'!B:B,'2024-NAT-02'!H:H,0,0)</f>
        <v>0</v>
      </c>
      <c r="AD267" s="338">
        <f t="shared" si="14"/>
        <v>0</v>
      </c>
      <c r="AE267" s="339">
        <f t="shared" si="15"/>
        <v>0</v>
      </c>
    </row>
    <row r="268" spans="1:31" ht="15.6" hidden="1" x14ac:dyDescent="0.25">
      <c r="A268" s="340" t="s">
        <v>718</v>
      </c>
      <c r="B268" s="341" t="s">
        <v>982</v>
      </c>
      <c r="C268" s="341" t="s">
        <v>395</v>
      </c>
      <c r="D268" s="341" t="s">
        <v>123</v>
      </c>
      <c r="E268" s="342" t="s">
        <v>1253</v>
      </c>
      <c r="F268" s="312">
        <v>0</v>
      </c>
      <c r="G268" s="313">
        <v>0</v>
      </c>
      <c r="H268" s="313">
        <v>0</v>
      </c>
      <c r="I268" s="314">
        <v>0</v>
      </c>
      <c r="J268" s="315">
        <v>0</v>
      </c>
      <c r="K268" s="316"/>
      <c r="L268" s="331"/>
      <c r="M268" s="316"/>
      <c r="N268" s="317"/>
      <c r="O268" s="317"/>
      <c r="P268" s="318"/>
      <c r="Q268" s="319"/>
      <c r="R268" s="306"/>
      <c r="S268" s="306"/>
      <c r="T268" s="320"/>
      <c r="U268" s="321"/>
      <c r="V268" s="322"/>
      <c r="W268" s="323"/>
      <c r="X268" s="324"/>
      <c r="Y268" s="326"/>
      <c r="Z268" s="335">
        <f>_xlfn.XLOOKUP(A268,'2024-NAT-01'!B:B,'2024-NAT-01'!F:F,0,0)+_xlfn.XLOOKUP('Nominations (2)'!A268,'2024-NAT-01'!B:B,'2024-NAT-01'!G:G,0,0)</f>
        <v>0</v>
      </c>
      <c r="AA268" s="336">
        <f>_xlfn.XLOOKUP(A268,'2024-NAT-01'!B:B,'2024-NAT-01'!H:H,0,0)</f>
        <v>0</v>
      </c>
      <c r="AB268" s="335">
        <f>_xlfn.XLOOKUP(A268,'2024-NAT-02'!B:B,'2024-NAT-02'!F:F,0,0)+_xlfn.XLOOKUP(A268,'2024-NAT-02'!B:B,'2024-NAT-02'!G:G,0,0)</f>
        <v>0</v>
      </c>
      <c r="AC268" s="337">
        <f>_xlfn.XLOOKUP(A268,'2024-NAT-02'!B:B,'2024-NAT-02'!H:H,0,0)</f>
        <v>0</v>
      </c>
      <c r="AD268" s="338">
        <f t="shared" si="14"/>
        <v>0</v>
      </c>
      <c r="AE268" s="339">
        <f t="shared" si="15"/>
        <v>0</v>
      </c>
    </row>
    <row r="269" spans="1:31" ht="15.6" hidden="1" x14ac:dyDescent="0.25">
      <c r="A269" s="340" t="s">
        <v>719</v>
      </c>
      <c r="B269" s="341" t="s">
        <v>1242</v>
      </c>
      <c r="C269" s="341" t="s">
        <v>263</v>
      </c>
      <c r="D269" s="341" t="s">
        <v>295</v>
      </c>
      <c r="E269" s="342" t="s">
        <v>1261</v>
      </c>
      <c r="F269" s="312">
        <v>0</v>
      </c>
      <c r="G269" s="313">
        <v>0</v>
      </c>
      <c r="H269" s="313">
        <v>0</v>
      </c>
      <c r="I269" s="314">
        <v>0</v>
      </c>
      <c r="J269" s="315">
        <v>0</v>
      </c>
      <c r="K269" s="316"/>
      <c r="L269" s="331"/>
      <c r="M269" s="316"/>
      <c r="N269" s="317"/>
      <c r="O269" s="317"/>
      <c r="P269" s="318"/>
      <c r="Q269" s="319"/>
      <c r="R269" s="306"/>
      <c r="S269" s="306"/>
      <c r="T269" s="320"/>
      <c r="U269" s="321"/>
      <c r="V269" s="322"/>
      <c r="W269" s="323"/>
      <c r="X269" s="324"/>
      <c r="Y269" s="326"/>
      <c r="Z269" s="335">
        <f>_xlfn.XLOOKUP(A269,'2024-NAT-01'!B:B,'2024-NAT-01'!F:F,0,0)+_xlfn.XLOOKUP('Nominations (2)'!A269,'2024-NAT-01'!B:B,'2024-NAT-01'!G:G,0,0)</f>
        <v>0</v>
      </c>
      <c r="AA269" s="336">
        <f>_xlfn.XLOOKUP(A269,'2024-NAT-01'!B:B,'2024-NAT-01'!H:H,0,0)</f>
        <v>0</v>
      </c>
      <c r="AB269" s="335">
        <f>_xlfn.XLOOKUP(A269,'2024-NAT-02'!B:B,'2024-NAT-02'!F:F,0,0)+_xlfn.XLOOKUP(A269,'2024-NAT-02'!B:B,'2024-NAT-02'!G:G,0,0)</f>
        <v>0</v>
      </c>
      <c r="AC269" s="337">
        <f>_xlfn.XLOOKUP(A269,'2024-NAT-02'!B:B,'2024-NAT-02'!H:H,0,0)</f>
        <v>0</v>
      </c>
      <c r="AD269" s="338">
        <f t="shared" si="14"/>
        <v>0</v>
      </c>
      <c r="AE269" s="339">
        <f t="shared" si="15"/>
        <v>0</v>
      </c>
    </row>
    <row r="270" spans="1:31" ht="15.6" hidden="1" x14ac:dyDescent="0.25">
      <c r="A270" s="340" t="s">
        <v>720</v>
      </c>
      <c r="B270" s="341" t="s">
        <v>2159</v>
      </c>
      <c r="C270" s="341" t="s">
        <v>282</v>
      </c>
      <c r="D270" s="341" t="s">
        <v>177</v>
      </c>
      <c r="E270" s="342" t="s">
        <v>1258</v>
      </c>
      <c r="F270" s="312">
        <v>0</v>
      </c>
      <c r="G270" s="313">
        <v>0</v>
      </c>
      <c r="H270" s="313">
        <v>0</v>
      </c>
      <c r="I270" s="314">
        <v>0</v>
      </c>
      <c r="J270" s="315">
        <v>0</v>
      </c>
      <c r="K270" s="316"/>
      <c r="L270" s="331"/>
      <c r="M270" s="316"/>
      <c r="N270" s="317"/>
      <c r="O270" s="317"/>
      <c r="P270" s="318"/>
      <c r="Q270" s="319"/>
      <c r="R270" s="306"/>
      <c r="S270" s="306"/>
      <c r="T270" s="320"/>
      <c r="U270" s="321"/>
      <c r="V270" s="322"/>
      <c r="W270" s="323"/>
      <c r="X270" s="324"/>
      <c r="Y270" s="326"/>
      <c r="Z270" s="335">
        <f>_xlfn.XLOOKUP(A270,'2024-NAT-01'!B:B,'2024-NAT-01'!F:F,0,0)+_xlfn.XLOOKUP('Nominations (2)'!A270,'2024-NAT-01'!B:B,'2024-NAT-01'!G:G,0,0)</f>
        <v>0</v>
      </c>
      <c r="AA270" s="336">
        <f>_xlfn.XLOOKUP(A270,'2024-NAT-01'!B:B,'2024-NAT-01'!H:H,0,0)</f>
        <v>0</v>
      </c>
      <c r="AB270" s="335">
        <f>_xlfn.XLOOKUP(A270,'2024-NAT-02'!B:B,'2024-NAT-02'!F:F,0,0)+_xlfn.XLOOKUP(A270,'2024-NAT-02'!B:B,'2024-NAT-02'!G:G,0,0)</f>
        <v>0</v>
      </c>
      <c r="AC270" s="337">
        <f>_xlfn.XLOOKUP(A270,'2024-NAT-02'!B:B,'2024-NAT-02'!H:H,0,0)</f>
        <v>0</v>
      </c>
      <c r="AD270" s="338">
        <f t="shared" si="14"/>
        <v>0</v>
      </c>
      <c r="AE270" s="339">
        <f t="shared" si="15"/>
        <v>0</v>
      </c>
    </row>
    <row r="271" spans="1:31" ht="15.6" hidden="1" x14ac:dyDescent="0.25">
      <c r="A271" s="340" t="s">
        <v>721</v>
      </c>
      <c r="B271" s="341" t="s">
        <v>2159</v>
      </c>
      <c r="C271" s="341" t="s">
        <v>175</v>
      </c>
      <c r="D271" s="341" t="s">
        <v>75</v>
      </c>
      <c r="E271" s="342" t="s">
        <v>1261</v>
      </c>
      <c r="F271" s="312">
        <v>3</v>
      </c>
      <c r="G271" s="313">
        <v>6</v>
      </c>
      <c r="H271" s="313">
        <v>9</v>
      </c>
      <c r="I271" s="314">
        <v>42.699999999999996</v>
      </c>
      <c r="J271" s="315">
        <v>13.36</v>
      </c>
      <c r="K271" s="316"/>
      <c r="L271" s="331"/>
      <c r="M271" s="316"/>
      <c r="N271" s="317"/>
      <c r="O271" s="317"/>
      <c r="P271" s="318"/>
      <c r="Q271" s="319"/>
      <c r="R271" s="306"/>
      <c r="S271" s="306"/>
      <c r="T271" s="320"/>
      <c r="U271" s="321"/>
      <c r="V271" s="322"/>
      <c r="W271" s="323"/>
      <c r="X271" s="324"/>
      <c r="Y271" s="326"/>
      <c r="Z271" s="335">
        <f>_xlfn.XLOOKUP(A271,'2024-NAT-01'!B:B,'2024-NAT-01'!F:F,0,0)+_xlfn.XLOOKUP('Nominations (2)'!A271,'2024-NAT-01'!B:B,'2024-NAT-01'!G:G,0,0)</f>
        <v>0</v>
      </c>
      <c r="AA271" s="336">
        <f>_xlfn.XLOOKUP(A271,'2024-NAT-01'!B:B,'2024-NAT-01'!H:H,0,0)</f>
        <v>0</v>
      </c>
      <c r="AB271" s="335">
        <f>_xlfn.XLOOKUP(A271,'2024-NAT-02'!B:B,'2024-NAT-02'!F:F,0,0)+_xlfn.XLOOKUP(A271,'2024-NAT-02'!B:B,'2024-NAT-02'!G:G,0,0)</f>
        <v>0</v>
      </c>
      <c r="AC271" s="337">
        <f>_xlfn.XLOOKUP(A271,'2024-NAT-02'!B:B,'2024-NAT-02'!H:H,0,0)</f>
        <v>0</v>
      </c>
      <c r="AD271" s="338">
        <f t="shared" si="14"/>
        <v>9</v>
      </c>
      <c r="AE271" s="339">
        <f t="shared" si="15"/>
        <v>13.36</v>
      </c>
    </row>
    <row r="272" spans="1:31" ht="15.6" hidden="1" x14ac:dyDescent="0.25">
      <c r="A272" s="340" t="s">
        <v>722</v>
      </c>
      <c r="B272" s="341" t="s">
        <v>2151</v>
      </c>
      <c r="C272" s="341" t="s">
        <v>249</v>
      </c>
      <c r="D272" s="341" t="s">
        <v>242</v>
      </c>
      <c r="E272" s="342" t="s">
        <v>2078</v>
      </c>
      <c r="F272" s="312">
        <v>3</v>
      </c>
      <c r="G272" s="313">
        <v>2</v>
      </c>
      <c r="H272" s="313">
        <v>5</v>
      </c>
      <c r="I272" s="314">
        <v>11.500000000000002</v>
      </c>
      <c r="J272" s="315">
        <v>2.3900000000000006</v>
      </c>
      <c r="K272" s="316"/>
      <c r="L272" s="331"/>
      <c r="M272" s="316"/>
      <c r="N272" s="317"/>
      <c r="O272" s="317"/>
      <c r="P272" s="318"/>
      <c r="Q272" s="319"/>
      <c r="R272" s="306"/>
      <c r="S272" s="306"/>
      <c r="T272" s="320"/>
      <c r="U272" s="321"/>
      <c r="V272" s="322"/>
      <c r="W272" s="323"/>
      <c r="X272" s="324"/>
      <c r="Y272" s="326"/>
      <c r="Z272" s="335">
        <f>_xlfn.XLOOKUP(A272,'2024-NAT-01'!B:B,'2024-NAT-01'!F:F,0,0)+_xlfn.XLOOKUP('Nominations (2)'!A272,'2024-NAT-01'!B:B,'2024-NAT-01'!G:G,0,0)</f>
        <v>0</v>
      </c>
      <c r="AA272" s="336">
        <f>_xlfn.XLOOKUP(A272,'2024-NAT-01'!B:B,'2024-NAT-01'!H:H,0,0)</f>
        <v>0</v>
      </c>
      <c r="AB272" s="335">
        <f>_xlfn.XLOOKUP(A272,'2024-NAT-02'!B:B,'2024-NAT-02'!F:F,0,0)+_xlfn.XLOOKUP(A272,'2024-NAT-02'!B:B,'2024-NAT-02'!G:G,0,0)</f>
        <v>0</v>
      </c>
      <c r="AC272" s="337">
        <f>_xlfn.XLOOKUP(A272,'2024-NAT-02'!B:B,'2024-NAT-02'!H:H,0,0)</f>
        <v>0</v>
      </c>
      <c r="AD272" s="338">
        <f t="shared" si="14"/>
        <v>5</v>
      </c>
      <c r="AE272" s="339">
        <f t="shared" si="15"/>
        <v>2.3900000000000006</v>
      </c>
    </row>
    <row r="273" spans="1:31" ht="15.6" x14ac:dyDescent="0.25">
      <c r="A273" s="343" t="s">
        <v>669</v>
      </c>
      <c r="B273" s="344" t="s">
        <v>50</v>
      </c>
      <c r="C273" s="344" t="s">
        <v>400</v>
      </c>
      <c r="D273" s="344" t="s">
        <v>356</v>
      </c>
      <c r="E273" s="345" t="s">
        <v>2079</v>
      </c>
      <c r="F273" s="391">
        <v>5</v>
      </c>
      <c r="G273" s="392">
        <v>8</v>
      </c>
      <c r="H273" s="392">
        <v>13</v>
      </c>
      <c r="I273" s="393">
        <v>55.400000000000006</v>
      </c>
      <c r="J273" s="394">
        <v>17.59</v>
      </c>
      <c r="K273" s="316"/>
      <c r="L273" s="331"/>
      <c r="M273" s="316"/>
      <c r="N273" s="317"/>
      <c r="O273" s="317"/>
      <c r="P273" s="318"/>
      <c r="Q273" s="319"/>
      <c r="R273" s="306"/>
      <c r="S273" s="306"/>
      <c r="T273" s="320"/>
      <c r="U273" s="321"/>
      <c r="V273" s="322"/>
      <c r="W273" s="323"/>
      <c r="X273" s="324"/>
      <c r="Y273" s="326"/>
      <c r="Z273" s="387">
        <f>_xlfn.XLOOKUP(A273,'2024-NAT-01'!B:B,'2024-NAT-01'!F:F,0,0)+_xlfn.XLOOKUP(A273,'2024-NAT-01'!B:B,'2024-NAT-01'!G:G,0,0)</f>
        <v>6</v>
      </c>
      <c r="AA273" s="395">
        <f>_xlfn.XLOOKUP(A273,'2024-NAT-01'!B:B,'2024-NAT-01'!H:H,0,0)</f>
        <v>23.1</v>
      </c>
      <c r="AB273" s="387">
        <f>_xlfn.XLOOKUP(A273,'2024-NAT-02'!B:B,'2024-NAT-02'!F:F,0,0)+_xlfn.XLOOKUP(A273,'2024-NAT-02'!B:B,'2024-NAT-02'!G:G,0,0)</f>
        <v>2</v>
      </c>
      <c r="AC273" s="396">
        <f>_xlfn.XLOOKUP(A273,'2024-NAT-02'!B:B,'2024-NAT-02'!H:H,0,0)</f>
        <v>6</v>
      </c>
      <c r="AD273" s="387">
        <f t="shared" si="14"/>
        <v>21</v>
      </c>
      <c r="AE273" s="395">
        <f t="shared" si="15"/>
        <v>46.69</v>
      </c>
    </row>
    <row r="274" spans="1:31" ht="15.6" hidden="1" x14ac:dyDescent="0.25">
      <c r="A274" s="340" t="s">
        <v>724</v>
      </c>
      <c r="B274" s="341" t="s">
        <v>1340</v>
      </c>
      <c r="C274" s="341" t="s">
        <v>99</v>
      </c>
      <c r="D274" s="341" t="s">
        <v>1879</v>
      </c>
      <c r="E274" s="342" t="s">
        <v>1258</v>
      </c>
      <c r="F274" s="312">
        <v>1</v>
      </c>
      <c r="G274" s="313">
        <v>1</v>
      </c>
      <c r="H274" s="313">
        <v>2</v>
      </c>
      <c r="I274" s="314">
        <v>26.9</v>
      </c>
      <c r="J274" s="315">
        <v>5.74</v>
      </c>
      <c r="K274" s="316"/>
      <c r="L274" s="331"/>
      <c r="M274" s="316"/>
      <c r="N274" s="317"/>
      <c r="O274" s="317"/>
      <c r="P274" s="318"/>
      <c r="Q274" s="319"/>
      <c r="R274" s="306"/>
      <c r="S274" s="306"/>
      <c r="T274" s="320"/>
      <c r="U274" s="321"/>
      <c r="V274" s="322"/>
      <c r="W274" s="323"/>
      <c r="X274" s="324"/>
      <c r="Y274" s="326"/>
      <c r="Z274" s="335">
        <f>_xlfn.XLOOKUP(A274,'2024-NAT-01'!B:B,'2024-NAT-01'!F:F,0,0)+_xlfn.XLOOKUP('Nominations (2)'!A274,'2024-NAT-01'!B:B,'2024-NAT-01'!G:G,0,0)</f>
        <v>0</v>
      </c>
      <c r="AA274" s="336">
        <f>_xlfn.XLOOKUP(A274,'2024-NAT-01'!B:B,'2024-NAT-01'!H:H,0,0)</f>
        <v>0</v>
      </c>
      <c r="AB274" s="335">
        <f>_xlfn.XLOOKUP(A274,'2024-NAT-02'!B:B,'2024-NAT-02'!F:F,0,0)+_xlfn.XLOOKUP(A274,'2024-NAT-02'!B:B,'2024-NAT-02'!G:G,0,0)</f>
        <v>0</v>
      </c>
      <c r="AC274" s="337">
        <f>_xlfn.XLOOKUP(A274,'2024-NAT-02'!B:B,'2024-NAT-02'!H:H,0,0)</f>
        <v>0</v>
      </c>
      <c r="AD274" s="338">
        <f t="shared" si="14"/>
        <v>2</v>
      </c>
      <c r="AE274" s="339">
        <f t="shared" si="15"/>
        <v>5.74</v>
      </c>
    </row>
    <row r="275" spans="1:31" ht="15.6" hidden="1" x14ac:dyDescent="0.25">
      <c r="A275" s="340" t="s">
        <v>725</v>
      </c>
      <c r="B275" s="341" t="s">
        <v>1319</v>
      </c>
      <c r="C275" s="341" t="s">
        <v>91</v>
      </c>
      <c r="D275" s="341" t="s">
        <v>104</v>
      </c>
      <c r="E275" s="342" t="s">
        <v>2079</v>
      </c>
      <c r="F275" s="312">
        <v>0</v>
      </c>
      <c r="G275" s="313">
        <v>0</v>
      </c>
      <c r="H275" s="313">
        <v>0</v>
      </c>
      <c r="I275" s="314">
        <v>0</v>
      </c>
      <c r="J275" s="315">
        <v>0</v>
      </c>
      <c r="K275" s="316"/>
      <c r="L275" s="331"/>
      <c r="M275" s="316"/>
      <c r="N275" s="317"/>
      <c r="O275" s="317"/>
      <c r="P275" s="318"/>
      <c r="Q275" s="319"/>
      <c r="R275" s="306"/>
      <c r="S275" s="306"/>
      <c r="T275" s="320"/>
      <c r="U275" s="321"/>
      <c r="V275" s="322"/>
      <c r="W275" s="323"/>
      <c r="X275" s="324"/>
      <c r="Y275" s="326"/>
      <c r="Z275" s="335">
        <f>_xlfn.XLOOKUP(A275,'2024-NAT-01'!B:B,'2024-NAT-01'!F:F,0,0)+_xlfn.XLOOKUP('Nominations (2)'!A275,'2024-NAT-01'!B:B,'2024-NAT-01'!G:G,0,0)</f>
        <v>0</v>
      </c>
      <c r="AA275" s="336">
        <f>_xlfn.XLOOKUP(A275,'2024-NAT-01'!B:B,'2024-NAT-01'!H:H,0,0)</f>
        <v>0</v>
      </c>
      <c r="AB275" s="335">
        <f>_xlfn.XLOOKUP(A275,'2024-NAT-02'!B:B,'2024-NAT-02'!F:F,0,0)+_xlfn.XLOOKUP(A275,'2024-NAT-02'!B:B,'2024-NAT-02'!G:G,0,0)</f>
        <v>0</v>
      </c>
      <c r="AC275" s="337">
        <f>_xlfn.XLOOKUP(A275,'2024-NAT-02'!B:B,'2024-NAT-02'!H:H,0,0)</f>
        <v>0</v>
      </c>
      <c r="AD275" s="338">
        <f t="shared" si="14"/>
        <v>0</v>
      </c>
      <c r="AE275" s="339">
        <f t="shared" si="15"/>
        <v>0</v>
      </c>
    </row>
    <row r="276" spans="1:31" ht="15.6" hidden="1" x14ac:dyDescent="0.25">
      <c r="A276" s="340" t="s">
        <v>726</v>
      </c>
      <c r="B276" s="341" t="s">
        <v>2161</v>
      </c>
      <c r="C276" s="341" t="s">
        <v>2099</v>
      </c>
      <c r="D276" s="341" t="s">
        <v>141</v>
      </c>
      <c r="E276" s="342" t="s">
        <v>1260</v>
      </c>
      <c r="F276" s="312">
        <v>0</v>
      </c>
      <c r="G276" s="313">
        <v>0</v>
      </c>
      <c r="H276" s="313">
        <v>0</v>
      </c>
      <c r="I276" s="314">
        <v>0</v>
      </c>
      <c r="J276" s="315">
        <v>0</v>
      </c>
      <c r="K276" s="316"/>
      <c r="L276" s="331"/>
      <c r="M276" s="316"/>
      <c r="N276" s="317"/>
      <c r="O276" s="317"/>
      <c r="P276" s="318"/>
      <c r="Q276" s="319"/>
      <c r="R276" s="306"/>
      <c r="S276" s="306"/>
      <c r="T276" s="320"/>
      <c r="U276" s="321"/>
      <c r="V276" s="322"/>
      <c r="W276" s="323"/>
      <c r="X276" s="324"/>
      <c r="Y276" s="326"/>
      <c r="Z276" s="335">
        <f>_xlfn.XLOOKUP(A276,'2024-NAT-01'!B:B,'2024-NAT-01'!F:F,0,0)+_xlfn.XLOOKUP('Nominations (2)'!A276,'2024-NAT-01'!B:B,'2024-NAT-01'!G:G,0,0)</f>
        <v>0</v>
      </c>
      <c r="AA276" s="336">
        <f>_xlfn.XLOOKUP(A276,'2024-NAT-01'!B:B,'2024-NAT-01'!H:H,0,0)</f>
        <v>0</v>
      </c>
      <c r="AB276" s="335">
        <f>_xlfn.XLOOKUP(A276,'2024-NAT-02'!B:B,'2024-NAT-02'!F:F,0,0)+_xlfn.XLOOKUP(A276,'2024-NAT-02'!B:B,'2024-NAT-02'!G:G,0,0)</f>
        <v>0</v>
      </c>
      <c r="AC276" s="337">
        <f>_xlfn.XLOOKUP(A276,'2024-NAT-02'!B:B,'2024-NAT-02'!H:H,0,0)</f>
        <v>0</v>
      </c>
      <c r="AD276" s="338">
        <f t="shared" si="14"/>
        <v>0</v>
      </c>
      <c r="AE276" s="339">
        <f t="shared" si="15"/>
        <v>0</v>
      </c>
    </row>
    <row r="277" spans="1:31" ht="15.6" hidden="1" x14ac:dyDescent="0.25">
      <c r="A277" s="340" t="s">
        <v>727</v>
      </c>
      <c r="B277" s="341" t="s">
        <v>1380</v>
      </c>
      <c r="C277" s="341" t="s">
        <v>188</v>
      </c>
      <c r="D277" s="341" t="s">
        <v>355</v>
      </c>
      <c r="E277" s="342" t="s">
        <v>2078</v>
      </c>
      <c r="F277" s="312">
        <v>0</v>
      </c>
      <c r="G277" s="313">
        <v>0</v>
      </c>
      <c r="H277" s="313">
        <v>0</v>
      </c>
      <c r="I277" s="314">
        <v>0</v>
      </c>
      <c r="J277" s="315">
        <v>0</v>
      </c>
      <c r="K277" s="316"/>
      <c r="L277" s="331"/>
      <c r="M277" s="316"/>
      <c r="N277" s="317"/>
      <c r="O277" s="317"/>
      <c r="P277" s="318"/>
      <c r="Q277" s="319"/>
      <c r="R277" s="306"/>
      <c r="S277" s="306"/>
      <c r="T277" s="320"/>
      <c r="U277" s="321"/>
      <c r="V277" s="322"/>
      <c r="W277" s="323"/>
      <c r="X277" s="324"/>
      <c r="Y277" s="326"/>
      <c r="Z277" s="335">
        <f>_xlfn.XLOOKUP(A277,'2024-NAT-01'!B:B,'2024-NAT-01'!F:F,0,0)+_xlfn.XLOOKUP('Nominations (2)'!A277,'2024-NAT-01'!B:B,'2024-NAT-01'!G:G,0,0)</f>
        <v>0</v>
      </c>
      <c r="AA277" s="336">
        <f>_xlfn.XLOOKUP(A277,'2024-NAT-01'!B:B,'2024-NAT-01'!H:H,0,0)</f>
        <v>0</v>
      </c>
      <c r="AB277" s="335">
        <f>_xlfn.XLOOKUP(A277,'2024-NAT-02'!B:B,'2024-NAT-02'!F:F,0,0)+_xlfn.XLOOKUP(A277,'2024-NAT-02'!B:B,'2024-NAT-02'!G:G,0,0)</f>
        <v>0</v>
      </c>
      <c r="AC277" s="337">
        <f>_xlfn.XLOOKUP(A277,'2024-NAT-02'!B:B,'2024-NAT-02'!H:H,0,0)</f>
        <v>0</v>
      </c>
      <c r="AD277" s="338">
        <f t="shared" si="14"/>
        <v>0</v>
      </c>
      <c r="AE277" s="339">
        <f t="shared" si="15"/>
        <v>0</v>
      </c>
    </row>
    <row r="278" spans="1:31" ht="15.6" hidden="1" x14ac:dyDescent="0.25">
      <c r="A278" s="340" t="s">
        <v>728</v>
      </c>
      <c r="B278" s="341" t="s">
        <v>2157</v>
      </c>
      <c r="C278" s="341" t="s">
        <v>243</v>
      </c>
      <c r="D278" s="341" t="s">
        <v>244</v>
      </c>
      <c r="E278" s="342" t="s">
        <v>1261</v>
      </c>
      <c r="F278" s="312">
        <v>1</v>
      </c>
      <c r="G278" s="313">
        <v>1</v>
      </c>
      <c r="H278" s="313">
        <v>2</v>
      </c>
      <c r="I278" s="314">
        <v>9.6</v>
      </c>
      <c r="J278" s="315">
        <v>4.8</v>
      </c>
      <c r="K278" s="316"/>
      <c r="L278" s="331"/>
      <c r="M278" s="316"/>
      <c r="N278" s="317"/>
      <c r="O278" s="317"/>
      <c r="P278" s="318"/>
      <c r="Q278" s="319"/>
      <c r="R278" s="306"/>
      <c r="S278" s="306"/>
      <c r="T278" s="320"/>
      <c r="U278" s="321"/>
      <c r="V278" s="322"/>
      <c r="W278" s="323"/>
      <c r="X278" s="324"/>
      <c r="Y278" s="326"/>
      <c r="Z278" s="335">
        <f>_xlfn.XLOOKUP(A278,'2024-NAT-01'!B:B,'2024-NAT-01'!F:F,0,0)+_xlfn.XLOOKUP('Nominations (2)'!A278,'2024-NAT-01'!B:B,'2024-NAT-01'!G:G,0,0)</f>
        <v>3</v>
      </c>
      <c r="AA278" s="336">
        <f>_xlfn.XLOOKUP(A278,'2024-NAT-01'!B:B,'2024-NAT-01'!H:H,0,0)</f>
        <v>21.5</v>
      </c>
      <c r="AB278" s="335">
        <f>_xlfn.XLOOKUP(A278,'2024-NAT-02'!B:B,'2024-NAT-02'!F:F,0,0)+_xlfn.XLOOKUP(A278,'2024-NAT-02'!B:B,'2024-NAT-02'!G:G,0,0)</f>
        <v>0</v>
      </c>
      <c r="AC278" s="337">
        <f>_xlfn.XLOOKUP(A278,'2024-NAT-02'!B:B,'2024-NAT-02'!H:H,0,0)</f>
        <v>0</v>
      </c>
      <c r="AD278" s="338">
        <f t="shared" si="14"/>
        <v>5</v>
      </c>
      <c r="AE278" s="339">
        <f t="shared" si="15"/>
        <v>26.3</v>
      </c>
    </row>
    <row r="279" spans="1:31" ht="15.6" hidden="1" x14ac:dyDescent="0.25">
      <c r="A279" s="340" t="s">
        <v>729</v>
      </c>
      <c r="B279" s="341" t="s">
        <v>983</v>
      </c>
      <c r="C279" s="341" t="s">
        <v>231</v>
      </c>
      <c r="D279" s="341" t="s">
        <v>186</v>
      </c>
      <c r="E279" s="342" t="s">
        <v>2078</v>
      </c>
      <c r="F279" s="312">
        <v>0</v>
      </c>
      <c r="G279" s="313">
        <v>0</v>
      </c>
      <c r="H279" s="313">
        <v>0</v>
      </c>
      <c r="I279" s="314">
        <v>0</v>
      </c>
      <c r="J279" s="315">
        <v>0</v>
      </c>
      <c r="K279" s="316"/>
      <c r="L279" s="331"/>
      <c r="M279" s="316"/>
      <c r="N279" s="317"/>
      <c r="O279" s="317"/>
      <c r="P279" s="318"/>
      <c r="Q279" s="319"/>
      <c r="R279" s="306"/>
      <c r="S279" s="306"/>
      <c r="T279" s="320"/>
      <c r="U279" s="321"/>
      <c r="V279" s="322"/>
      <c r="W279" s="323"/>
      <c r="X279" s="324"/>
      <c r="Y279" s="326"/>
      <c r="Z279" s="335">
        <f>_xlfn.XLOOKUP(A279,'2024-NAT-01'!B:B,'2024-NAT-01'!F:F,0,0)+_xlfn.XLOOKUP('Nominations (2)'!A279,'2024-NAT-01'!B:B,'2024-NAT-01'!G:G,0,0)</f>
        <v>0</v>
      </c>
      <c r="AA279" s="336">
        <f>_xlfn.XLOOKUP(A279,'2024-NAT-01'!B:B,'2024-NAT-01'!H:H,0,0)</f>
        <v>0</v>
      </c>
      <c r="AB279" s="335">
        <f>_xlfn.XLOOKUP(A279,'2024-NAT-02'!B:B,'2024-NAT-02'!F:F,0,0)+_xlfn.XLOOKUP(A279,'2024-NAT-02'!B:B,'2024-NAT-02'!G:G,0,0)</f>
        <v>0</v>
      </c>
      <c r="AC279" s="337">
        <f>_xlfn.XLOOKUP(A279,'2024-NAT-02'!B:B,'2024-NAT-02'!H:H,0,0)</f>
        <v>0</v>
      </c>
      <c r="AD279" s="338">
        <f t="shared" si="14"/>
        <v>0</v>
      </c>
      <c r="AE279" s="339">
        <f t="shared" si="15"/>
        <v>0</v>
      </c>
    </row>
    <row r="280" spans="1:31" ht="15.6" x14ac:dyDescent="0.25">
      <c r="A280" s="343" t="s">
        <v>633</v>
      </c>
      <c r="B280" s="344" t="s">
        <v>1947</v>
      </c>
      <c r="C280" s="344" t="s">
        <v>175</v>
      </c>
      <c r="D280" s="344" t="s">
        <v>350</v>
      </c>
      <c r="E280" s="345" t="s">
        <v>1258</v>
      </c>
      <c r="F280" s="391">
        <v>1</v>
      </c>
      <c r="G280" s="392">
        <v>7</v>
      </c>
      <c r="H280" s="392">
        <v>8</v>
      </c>
      <c r="I280" s="393">
        <v>63.999999999999993</v>
      </c>
      <c r="J280" s="394">
        <v>27.939999999999994</v>
      </c>
      <c r="K280" s="316"/>
      <c r="L280" s="331"/>
      <c r="M280" s="316"/>
      <c r="N280" s="317"/>
      <c r="O280" s="317"/>
      <c r="P280" s="318"/>
      <c r="Q280" s="319"/>
      <c r="R280" s="306"/>
      <c r="S280" s="306"/>
      <c r="T280" s="320"/>
      <c r="U280" s="321"/>
      <c r="V280" s="322"/>
      <c r="W280" s="323"/>
      <c r="X280" s="324"/>
      <c r="Y280" s="326"/>
      <c r="Z280" s="387">
        <f>_xlfn.XLOOKUP(A280,'2024-NAT-01'!B:B,'2024-NAT-01'!F:F,0,0)+_xlfn.XLOOKUP(A280,'2024-NAT-01'!B:B,'2024-NAT-01'!G:G,0,0)</f>
        <v>4</v>
      </c>
      <c r="AA280" s="395">
        <f>_xlfn.XLOOKUP(A280,'2024-NAT-01'!B:B,'2024-NAT-01'!H:H,0,0)</f>
        <v>36.1</v>
      </c>
      <c r="AB280" s="387">
        <f>_xlfn.XLOOKUP(A280,'2024-NAT-02'!B:B,'2024-NAT-02'!F:F,0,0)+_xlfn.XLOOKUP(A280,'2024-NAT-02'!B:B,'2024-NAT-02'!G:G,0,0)</f>
        <v>0</v>
      </c>
      <c r="AC280" s="396">
        <f>_xlfn.XLOOKUP(A280,'2024-NAT-02'!B:B,'2024-NAT-02'!H:H,0,0)</f>
        <v>0</v>
      </c>
      <c r="AD280" s="387">
        <f t="shared" si="14"/>
        <v>12</v>
      </c>
      <c r="AE280" s="395">
        <f t="shared" si="15"/>
        <v>64.039999999999992</v>
      </c>
    </row>
    <row r="281" spans="1:31" ht="15.6" hidden="1" x14ac:dyDescent="0.25">
      <c r="A281" s="340" t="s">
        <v>731</v>
      </c>
      <c r="B281" s="341" t="s">
        <v>1340</v>
      </c>
      <c r="C281" s="341" t="s">
        <v>1880</v>
      </c>
      <c r="D281" s="341" t="s">
        <v>1881</v>
      </c>
      <c r="E281" s="342" t="s">
        <v>1261</v>
      </c>
      <c r="F281" s="312">
        <v>1</v>
      </c>
      <c r="G281" s="313">
        <v>4</v>
      </c>
      <c r="H281" s="313">
        <v>5</v>
      </c>
      <c r="I281" s="314">
        <v>42.9</v>
      </c>
      <c r="J281" s="315">
        <v>10.71</v>
      </c>
      <c r="K281" s="316"/>
      <c r="L281" s="331"/>
      <c r="M281" s="316"/>
      <c r="N281" s="317"/>
      <c r="O281" s="317"/>
      <c r="P281" s="318"/>
      <c r="Q281" s="319"/>
      <c r="R281" s="306"/>
      <c r="S281" s="306"/>
      <c r="T281" s="320"/>
      <c r="U281" s="321"/>
      <c r="V281" s="322"/>
      <c r="W281" s="323"/>
      <c r="X281" s="324"/>
      <c r="Y281" s="326"/>
      <c r="Z281" s="335">
        <f>_xlfn.XLOOKUP(A281,'2024-NAT-01'!B:B,'2024-NAT-01'!F:F,0,0)+_xlfn.XLOOKUP('Nominations (2)'!A281,'2024-NAT-01'!B:B,'2024-NAT-01'!G:G,0,0)</f>
        <v>0</v>
      </c>
      <c r="AA281" s="336">
        <f>_xlfn.XLOOKUP(A281,'2024-NAT-01'!B:B,'2024-NAT-01'!H:H,0,0)</f>
        <v>0</v>
      </c>
      <c r="AB281" s="335">
        <f>_xlfn.XLOOKUP(A281,'2024-NAT-02'!B:B,'2024-NAT-02'!F:F,0,0)+_xlfn.XLOOKUP(A281,'2024-NAT-02'!B:B,'2024-NAT-02'!G:G,0,0)</f>
        <v>0</v>
      </c>
      <c r="AC281" s="337">
        <f>_xlfn.XLOOKUP(A281,'2024-NAT-02'!B:B,'2024-NAT-02'!H:H,0,0)</f>
        <v>0</v>
      </c>
      <c r="AD281" s="338">
        <f t="shared" si="14"/>
        <v>5</v>
      </c>
      <c r="AE281" s="339">
        <f t="shared" si="15"/>
        <v>10.71</v>
      </c>
    </row>
    <row r="282" spans="1:31" ht="15.6" x14ac:dyDescent="0.25">
      <c r="A282" s="343" t="s">
        <v>735</v>
      </c>
      <c r="B282" s="344" t="s">
        <v>37</v>
      </c>
      <c r="C282" s="344" t="s">
        <v>403</v>
      </c>
      <c r="D282" s="344" t="s">
        <v>271</v>
      </c>
      <c r="E282" s="345" t="s">
        <v>1258</v>
      </c>
      <c r="F282" s="391">
        <v>0</v>
      </c>
      <c r="G282" s="392">
        <v>9</v>
      </c>
      <c r="H282" s="392">
        <v>9</v>
      </c>
      <c r="I282" s="393">
        <v>79.7</v>
      </c>
      <c r="J282" s="394">
        <v>26.459999999999997</v>
      </c>
      <c r="K282" s="316"/>
      <c r="L282" s="331"/>
      <c r="M282" s="316"/>
      <c r="N282" s="317"/>
      <c r="O282" s="317"/>
      <c r="P282" s="318"/>
      <c r="Q282" s="319"/>
      <c r="R282" s="306"/>
      <c r="S282" s="306"/>
      <c r="T282" s="320"/>
      <c r="U282" s="321"/>
      <c r="V282" s="322"/>
      <c r="W282" s="323"/>
      <c r="X282" s="324"/>
      <c r="Y282" s="326"/>
      <c r="Z282" s="387">
        <f>_xlfn.XLOOKUP(A282,'2024-NAT-01'!B:B,'2024-NAT-01'!F:F,0,0)+_xlfn.XLOOKUP(A282,'2024-NAT-01'!B:B,'2024-NAT-01'!G:G,0,0)</f>
        <v>0</v>
      </c>
      <c r="AA282" s="395">
        <f>_xlfn.XLOOKUP(A282,'2024-NAT-01'!B:B,'2024-NAT-01'!H:H,0,0)</f>
        <v>0</v>
      </c>
      <c r="AB282" s="387">
        <f>_xlfn.XLOOKUP(A282,'2024-NAT-02'!B:B,'2024-NAT-02'!F:F,0,0)+_xlfn.XLOOKUP(A282,'2024-NAT-02'!B:B,'2024-NAT-02'!G:G,0,0)</f>
        <v>0</v>
      </c>
      <c r="AC282" s="396">
        <f>_xlfn.XLOOKUP(A282,'2024-NAT-02'!B:B,'2024-NAT-02'!H:H,0,0)</f>
        <v>0</v>
      </c>
      <c r="AD282" s="387">
        <f t="shared" si="14"/>
        <v>9</v>
      </c>
      <c r="AE282" s="395">
        <f t="shared" si="15"/>
        <v>26.459999999999997</v>
      </c>
    </row>
    <row r="283" spans="1:31" ht="15.6" hidden="1" x14ac:dyDescent="0.25">
      <c r="A283" s="340" t="s">
        <v>1009</v>
      </c>
      <c r="B283" s="341" t="s">
        <v>1948</v>
      </c>
      <c r="C283" s="341" t="s">
        <v>1990</v>
      </c>
      <c r="D283" s="341" t="s">
        <v>1991</v>
      </c>
      <c r="E283" s="342" t="s">
        <v>1258</v>
      </c>
      <c r="F283" s="312">
        <v>1</v>
      </c>
      <c r="G283" s="313">
        <v>0</v>
      </c>
      <c r="H283" s="313">
        <v>1</v>
      </c>
      <c r="I283" s="314">
        <v>19.3</v>
      </c>
      <c r="J283" s="315">
        <v>9.65</v>
      </c>
      <c r="K283" s="316"/>
      <c r="L283" s="331"/>
      <c r="M283" s="316"/>
      <c r="N283" s="317"/>
      <c r="O283" s="317"/>
      <c r="P283" s="318"/>
      <c r="Q283" s="319"/>
      <c r="R283" s="306"/>
      <c r="S283" s="306"/>
      <c r="T283" s="320"/>
      <c r="U283" s="321"/>
      <c r="V283" s="322"/>
      <c r="W283" s="323"/>
      <c r="X283" s="324"/>
      <c r="Y283" s="326"/>
      <c r="Z283" s="335">
        <f>_xlfn.XLOOKUP(A283,'2024-NAT-01'!B:B,'2024-NAT-01'!F:F,0,0)+_xlfn.XLOOKUP('Nominations (2)'!A283,'2024-NAT-01'!B:B,'2024-NAT-01'!G:G,0,0)</f>
        <v>0</v>
      </c>
      <c r="AA283" s="336">
        <f>_xlfn.XLOOKUP(A283,'2024-NAT-01'!B:B,'2024-NAT-01'!H:H,0,0)</f>
        <v>0</v>
      </c>
      <c r="AB283" s="335">
        <f>_xlfn.XLOOKUP(A283,'2024-NAT-02'!B:B,'2024-NAT-02'!F:F,0,0)+_xlfn.XLOOKUP(A283,'2024-NAT-02'!B:B,'2024-NAT-02'!G:G,0,0)</f>
        <v>0</v>
      </c>
      <c r="AC283" s="337">
        <f>_xlfn.XLOOKUP(A283,'2024-NAT-02'!B:B,'2024-NAT-02'!H:H,0,0)</f>
        <v>0</v>
      </c>
      <c r="AD283" s="338">
        <f t="shared" si="14"/>
        <v>1</v>
      </c>
      <c r="AE283" s="339">
        <f t="shared" si="15"/>
        <v>9.65</v>
      </c>
    </row>
    <row r="284" spans="1:31" ht="15.6" hidden="1" x14ac:dyDescent="0.25">
      <c r="A284" s="340" t="s">
        <v>733</v>
      </c>
      <c r="B284" s="341" t="s">
        <v>1241</v>
      </c>
      <c r="C284" s="341" t="s">
        <v>87</v>
      </c>
      <c r="D284" s="341" t="s">
        <v>331</v>
      </c>
      <c r="E284" s="342" t="s">
        <v>1258</v>
      </c>
      <c r="F284" s="312">
        <v>0</v>
      </c>
      <c r="G284" s="313">
        <v>0</v>
      </c>
      <c r="H284" s="313">
        <v>0</v>
      </c>
      <c r="I284" s="314">
        <v>0</v>
      </c>
      <c r="J284" s="315">
        <v>0</v>
      </c>
      <c r="K284" s="316"/>
      <c r="L284" s="331"/>
      <c r="M284" s="316"/>
      <c r="N284" s="317"/>
      <c r="O284" s="317"/>
      <c r="P284" s="318"/>
      <c r="Q284" s="319"/>
      <c r="R284" s="306"/>
      <c r="S284" s="306"/>
      <c r="T284" s="320"/>
      <c r="U284" s="321"/>
      <c r="V284" s="322"/>
      <c r="W284" s="323"/>
      <c r="X284" s="324"/>
      <c r="Y284" s="326"/>
      <c r="Z284" s="335">
        <f>_xlfn.XLOOKUP(A284,'2024-NAT-01'!B:B,'2024-NAT-01'!F:F,0,0)+_xlfn.XLOOKUP('Nominations (2)'!A284,'2024-NAT-01'!B:B,'2024-NAT-01'!G:G,0,0)</f>
        <v>0</v>
      </c>
      <c r="AA284" s="336">
        <f>_xlfn.XLOOKUP(A284,'2024-NAT-01'!B:B,'2024-NAT-01'!H:H,0,0)</f>
        <v>0</v>
      </c>
      <c r="AB284" s="335">
        <f>_xlfn.XLOOKUP(A284,'2024-NAT-02'!B:B,'2024-NAT-02'!F:F,0,0)+_xlfn.XLOOKUP(A284,'2024-NAT-02'!B:B,'2024-NAT-02'!G:G,0,0)</f>
        <v>0</v>
      </c>
      <c r="AC284" s="337">
        <f>_xlfn.XLOOKUP(A284,'2024-NAT-02'!B:B,'2024-NAT-02'!H:H,0,0)</f>
        <v>0</v>
      </c>
      <c r="AD284" s="338">
        <f t="shared" si="14"/>
        <v>0</v>
      </c>
      <c r="AE284" s="339">
        <f t="shared" si="15"/>
        <v>0</v>
      </c>
    </row>
    <row r="285" spans="1:31" ht="15.6" hidden="1" x14ac:dyDescent="0.25">
      <c r="A285" s="340" t="s">
        <v>734</v>
      </c>
      <c r="B285" s="341" t="s">
        <v>1319</v>
      </c>
      <c r="C285" s="341" t="s">
        <v>110</v>
      </c>
      <c r="D285" s="341" t="s">
        <v>133</v>
      </c>
      <c r="E285" s="342" t="s">
        <v>2079</v>
      </c>
      <c r="F285" s="312">
        <v>0</v>
      </c>
      <c r="G285" s="313">
        <v>0</v>
      </c>
      <c r="H285" s="313">
        <v>0</v>
      </c>
      <c r="I285" s="314">
        <v>0</v>
      </c>
      <c r="J285" s="315">
        <v>0</v>
      </c>
      <c r="K285" s="316"/>
      <c r="L285" s="331"/>
      <c r="M285" s="316"/>
      <c r="N285" s="317"/>
      <c r="O285" s="317"/>
      <c r="P285" s="318"/>
      <c r="Q285" s="319"/>
      <c r="R285" s="306"/>
      <c r="S285" s="306"/>
      <c r="T285" s="320"/>
      <c r="U285" s="321"/>
      <c r="V285" s="322"/>
      <c r="W285" s="323"/>
      <c r="X285" s="324"/>
      <c r="Y285" s="326"/>
      <c r="Z285" s="335">
        <f>_xlfn.XLOOKUP(A285,'2024-NAT-01'!B:B,'2024-NAT-01'!F:F,0,0)+_xlfn.XLOOKUP('Nominations (2)'!A285,'2024-NAT-01'!B:B,'2024-NAT-01'!G:G,0,0)</f>
        <v>0</v>
      </c>
      <c r="AA285" s="336">
        <f>_xlfn.XLOOKUP(A285,'2024-NAT-01'!B:B,'2024-NAT-01'!H:H,0,0)</f>
        <v>0</v>
      </c>
      <c r="AB285" s="335">
        <f>_xlfn.XLOOKUP(A285,'2024-NAT-02'!B:B,'2024-NAT-02'!F:F,0,0)+_xlfn.XLOOKUP(A285,'2024-NAT-02'!B:B,'2024-NAT-02'!G:G,0,0)</f>
        <v>0</v>
      </c>
      <c r="AC285" s="337">
        <f>_xlfn.XLOOKUP(A285,'2024-NAT-02'!B:B,'2024-NAT-02'!H:H,0,0)</f>
        <v>0</v>
      </c>
      <c r="AD285" s="338">
        <f t="shared" si="14"/>
        <v>0</v>
      </c>
      <c r="AE285" s="339">
        <f t="shared" si="15"/>
        <v>0</v>
      </c>
    </row>
    <row r="286" spans="1:31" ht="15.6" x14ac:dyDescent="0.25">
      <c r="A286" s="343" t="s">
        <v>525</v>
      </c>
      <c r="B286" s="344" t="s">
        <v>41</v>
      </c>
      <c r="C286" s="344" t="s">
        <v>428</v>
      </c>
      <c r="D286" s="344" t="s">
        <v>103</v>
      </c>
      <c r="E286" s="345" t="s">
        <v>1251</v>
      </c>
      <c r="F286" s="391">
        <v>1</v>
      </c>
      <c r="G286" s="392">
        <v>11</v>
      </c>
      <c r="H286" s="392">
        <v>12</v>
      </c>
      <c r="I286" s="393">
        <v>49.8</v>
      </c>
      <c r="J286" s="394">
        <v>11.11</v>
      </c>
      <c r="K286" s="316">
        <f>I286/H286</f>
        <v>4.1499999999999995</v>
      </c>
      <c r="L286" s="331">
        <f>U286+Y286+Q286</f>
        <v>764</v>
      </c>
      <c r="M286" s="316">
        <f>(U286*0.3)+(Y286*0.2)+(Q286*0.5)</f>
        <v>370</v>
      </c>
      <c r="N286" s="317">
        <v>2</v>
      </c>
      <c r="O286" s="317">
        <v>4</v>
      </c>
      <c r="P286" s="318">
        <v>43.70000000000001</v>
      </c>
      <c r="Q286" s="319">
        <v>704</v>
      </c>
      <c r="R286" s="306">
        <v>0</v>
      </c>
      <c r="S286" s="306">
        <v>0</v>
      </c>
      <c r="T286" s="320">
        <v>0</v>
      </c>
      <c r="U286" s="321">
        <v>60</v>
      </c>
      <c r="V286" s="322"/>
      <c r="W286" s="323"/>
      <c r="X286" s="324"/>
      <c r="Y286" s="326"/>
      <c r="Z286" s="387">
        <f>_xlfn.XLOOKUP(A286,'2024-NAT-01'!B:B,'2024-NAT-01'!F:F,0,0)+_xlfn.XLOOKUP(A286,'2024-NAT-01'!B:B,'2024-NAT-01'!G:G,0,0)</f>
        <v>4</v>
      </c>
      <c r="AA286" s="395">
        <f>_xlfn.XLOOKUP(A286,'2024-NAT-01'!B:B,'2024-NAT-01'!H:H,0,0)</f>
        <v>27.799999999999997</v>
      </c>
      <c r="AB286" s="387">
        <f>_xlfn.XLOOKUP(A286,'2024-NAT-02'!B:B,'2024-NAT-02'!F:F,0,0)+_xlfn.XLOOKUP(A286,'2024-NAT-02'!B:B,'2024-NAT-02'!G:G,0,0)</f>
        <v>1</v>
      </c>
      <c r="AC286" s="396">
        <f>_xlfn.XLOOKUP(A286,'2024-NAT-02'!B:B,'2024-NAT-02'!H:H,0,0)</f>
        <v>6</v>
      </c>
      <c r="AD286" s="387">
        <f t="shared" si="14"/>
        <v>17</v>
      </c>
      <c r="AE286" s="395">
        <f t="shared" si="15"/>
        <v>44.91</v>
      </c>
    </row>
    <row r="287" spans="1:31" ht="15.6" hidden="1" x14ac:dyDescent="0.25">
      <c r="A287" s="340" t="s">
        <v>736</v>
      </c>
      <c r="B287" s="341" t="s">
        <v>982</v>
      </c>
      <c r="C287" s="341" t="s">
        <v>325</v>
      </c>
      <c r="D287" s="341" t="s">
        <v>127</v>
      </c>
      <c r="E287" s="342" t="s">
        <v>2078</v>
      </c>
      <c r="F287" s="312">
        <v>0</v>
      </c>
      <c r="G287" s="313">
        <v>0</v>
      </c>
      <c r="H287" s="313">
        <v>0</v>
      </c>
      <c r="I287" s="314">
        <v>0</v>
      </c>
      <c r="J287" s="315">
        <v>0</v>
      </c>
      <c r="K287" s="316"/>
      <c r="L287" s="331"/>
      <c r="M287" s="316"/>
      <c r="N287" s="317"/>
      <c r="O287" s="317"/>
      <c r="P287" s="318"/>
      <c r="Q287" s="319"/>
      <c r="R287" s="306"/>
      <c r="S287" s="306"/>
      <c r="T287" s="320"/>
      <c r="U287" s="321"/>
      <c r="V287" s="322"/>
      <c r="W287" s="323"/>
      <c r="X287" s="324"/>
      <c r="Y287" s="326"/>
      <c r="Z287" s="335">
        <f>_xlfn.XLOOKUP(A287,'2024-NAT-01'!B:B,'2024-NAT-01'!F:F,0,0)+_xlfn.XLOOKUP('Nominations (2)'!A287,'2024-NAT-01'!B:B,'2024-NAT-01'!G:G,0,0)</f>
        <v>0</v>
      </c>
      <c r="AA287" s="336">
        <f>_xlfn.XLOOKUP(A287,'2024-NAT-01'!B:B,'2024-NAT-01'!H:H,0,0)</f>
        <v>0</v>
      </c>
      <c r="AB287" s="335">
        <f>_xlfn.XLOOKUP(A287,'2024-NAT-02'!B:B,'2024-NAT-02'!F:F,0,0)+_xlfn.XLOOKUP(A287,'2024-NAT-02'!B:B,'2024-NAT-02'!G:G,0,0)</f>
        <v>0</v>
      </c>
      <c r="AC287" s="337">
        <f>_xlfn.XLOOKUP(A287,'2024-NAT-02'!B:B,'2024-NAT-02'!H:H,0,0)</f>
        <v>0</v>
      </c>
      <c r="AD287" s="338">
        <f t="shared" si="14"/>
        <v>0</v>
      </c>
      <c r="AE287" s="339">
        <f t="shared" si="15"/>
        <v>0</v>
      </c>
    </row>
    <row r="288" spans="1:31" ht="15.6" hidden="1" x14ac:dyDescent="0.25">
      <c r="A288" s="340" t="s">
        <v>737</v>
      </c>
      <c r="B288" s="341" t="s">
        <v>2157</v>
      </c>
      <c r="C288" s="341" t="s">
        <v>2100</v>
      </c>
      <c r="D288" s="341" t="s">
        <v>112</v>
      </c>
      <c r="E288" s="342" t="s">
        <v>1258</v>
      </c>
      <c r="F288" s="312">
        <v>0</v>
      </c>
      <c r="G288" s="313">
        <v>0</v>
      </c>
      <c r="H288" s="313">
        <v>0</v>
      </c>
      <c r="I288" s="314">
        <v>0</v>
      </c>
      <c r="J288" s="315">
        <v>0</v>
      </c>
      <c r="K288" s="316"/>
      <c r="L288" s="331"/>
      <c r="M288" s="316"/>
      <c r="N288" s="317"/>
      <c r="O288" s="317"/>
      <c r="P288" s="318"/>
      <c r="Q288" s="319"/>
      <c r="R288" s="306"/>
      <c r="S288" s="306"/>
      <c r="T288" s="320"/>
      <c r="U288" s="321"/>
      <c r="V288" s="322"/>
      <c r="W288" s="323"/>
      <c r="X288" s="324"/>
      <c r="Y288" s="326"/>
      <c r="Z288" s="335">
        <f>_xlfn.XLOOKUP(A288,'2024-NAT-01'!B:B,'2024-NAT-01'!F:F,0,0)+_xlfn.XLOOKUP('Nominations (2)'!A288,'2024-NAT-01'!B:B,'2024-NAT-01'!G:G,0,0)</f>
        <v>0</v>
      </c>
      <c r="AA288" s="336">
        <f>_xlfn.XLOOKUP(A288,'2024-NAT-01'!B:B,'2024-NAT-01'!H:H,0,0)</f>
        <v>0</v>
      </c>
      <c r="AB288" s="335">
        <f>_xlfn.XLOOKUP(A288,'2024-NAT-02'!B:B,'2024-NAT-02'!F:F,0,0)+_xlfn.XLOOKUP(A288,'2024-NAT-02'!B:B,'2024-NAT-02'!G:G,0,0)</f>
        <v>0</v>
      </c>
      <c r="AC288" s="337">
        <f>_xlfn.XLOOKUP(A288,'2024-NAT-02'!B:B,'2024-NAT-02'!H:H,0,0)</f>
        <v>0</v>
      </c>
      <c r="AD288" s="338">
        <f t="shared" si="14"/>
        <v>0</v>
      </c>
      <c r="AE288" s="339">
        <f t="shared" si="15"/>
        <v>0</v>
      </c>
    </row>
    <row r="289" spans="1:31" ht="15.6" hidden="1" x14ac:dyDescent="0.25">
      <c r="A289" s="340" t="s">
        <v>738</v>
      </c>
      <c r="B289" s="341" t="s">
        <v>982</v>
      </c>
      <c r="C289" s="341" t="s">
        <v>126</v>
      </c>
      <c r="D289" s="341" t="s">
        <v>127</v>
      </c>
      <c r="E289" s="342" t="s">
        <v>2078</v>
      </c>
      <c r="F289" s="312">
        <v>0</v>
      </c>
      <c r="G289" s="313">
        <v>0</v>
      </c>
      <c r="H289" s="313">
        <v>0</v>
      </c>
      <c r="I289" s="314">
        <v>0</v>
      </c>
      <c r="J289" s="315">
        <v>0</v>
      </c>
      <c r="K289" s="316"/>
      <c r="L289" s="331"/>
      <c r="M289" s="316"/>
      <c r="N289" s="317"/>
      <c r="O289" s="317"/>
      <c r="P289" s="318"/>
      <c r="Q289" s="319"/>
      <c r="R289" s="306"/>
      <c r="S289" s="306"/>
      <c r="T289" s="320"/>
      <c r="U289" s="321"/>
      <c r="V289" s="322"/>
      <c r="W289" s="323"/>
      <c r="X289" s="324"/>
      <c r="Y289" s="326"/>
      <c r="Z289" s="335">
        <f>_xlfn.XLOOKUP(A289,'2024-NAT-01'!B:B,'2024-NAT-01'!F:F,0,0)+_xlfn.XLOOKUP('Nominations (2)'!A289,'2024-NAT-01'!B:B,'2024-NAT-01'!G:G,0,0)</f>
        <v>0</v>
      </c>
      <c r="AA289" s="336">
        <f>_xlfn.XLOOKUP(A289,'2024-NAT-01'!B:B,'2024-NAT-01'!H:H,0,0)</f>
        <v>0</v>
      </c>
      <c r="AB289" s="335">
        <f>_xlfn.XLOOKUP(A289,'2024-NAT-02'!B:B,'2024-NAT-02'!F:F,0,0)+_xlfn.XLOOKUP(A289,'2024-NAT-02'!B:B,'2024-NAT-02'!G:G,0,0)</f>
        <v>0</v>
      </c>
      <c r="AC289" s="337">
        <f>_xlfn.XLOOKUP(A289,'2024-NAT-02'!B:B,'2024-NAT-02'!H:H,0,0)</f>
        <v>0</v>
      </c>
      <c r="AD289" s="338">
        <f t="shared" si="14"/>
        <v>0</v>
      </c>
      <c r="AE289" s="339">
        <f t="shared" si="15"/>
        <v>0</v>
      </c>
    </row>
    <row r="290" spans="1:31" ht="15.6" x14ac:dyDescent="0.25">
      <c r="A290" s="343" t="s">
        <v>637</v>
      </c>
      <c r="B290" s="344" t="s">
        <v>50</v>
      </c>
      <c r="C290" s="344" t="s">
        <v>1976</v>
      </c>
      <c r="D290" s="344" t="s">
        <v>1977</v>
      </c>
      <c r="E290" s="345" t="s">
        <v>1258</v>
      </c>
      <c r="F290" s="391">
        <v>2</v>
      </c>
      <c r="G290" s="392">
        <v>4</v>
      </c>
      <c r="H290" s="392">
        <v>6</v>
      </c>
      <c r="I290" s="393">
        <v>59.899999999999991</v>
      </c>
      <c r="J290" s="394">
        <v>23.43</v>
      </c>
      <c r="K290" s="316"/>
      <c r="L290" s="331"/>
      <c r="M290" s="316"/>
      <c r="N290" s="317"/>
      <c r="O290" s="317"/>
      <c r="P290" s="318"/>
      <c r="Q290" s="319"/>
      <c r="R290" s="306"/>
      <c r="S290" s="306"/>
      <c r="T290" s="320"/>
      <c r="U290" s="321"/>
      <c r="V290" s="322"/>
      <c r="W290" s="323"/>
      <c r="X290" s="324"/>
      <c r="Y290" s="326"/>
      <c r="Z290" s="387">
        <f>_xlfn.XLOOKUP(A290,'2024-NAT-01'!B:B,'2024-NAT-01'!F:F,0,0)+_xlfn.XLOOKUP(A290,'2024-NAT-01'!B:B,'2024-NAT-01'!G:G,0,0)</f>
        <v>1</v>
      </c>
      <c r="AA290" s="395">
        <f>_xlfn.XLOOKUP(A290,'2024-NAT-01'!B:B,'2024-NAT-01'!H:H,0,0)</f>
        <v>3</v>
      </c>
      <c r="AB290" s="387">
        <f>_xlfn.XLOOKUP(A290,'2024-NAT-02'!B:B,'2024-NAT-02'!F:F,0,0)+_xlfn.XLOOKUP(A290,'2024-NAT-02'!B:B,'2024-NAT-02'!G:G,0,0)</f>
        <v>0</v>
      </c>
      <c r="AC290" s="396">
        <f>_xlfn.XLOOKUP(A290,'2024-NAT-02'!B:B,'2024-NAT-02'!H:H,0,0)</f>
        <v>0</v>
      </c>
      <c r="AD290" s="387">
        <f t="shared" si="14"/>
        <v>7</v>
      </c>
      <c r="AE290" s="395">
        <f t="shared" si="15"/>
        <v>26.43</v>
      </c>
    </row>
    <row r="291" spans="1:31" ht="15.6" hidden="1" x14ac:dyDescent="0.25">
      <c r="A291" s="340" t="s">
        <v>739</v>
      </c>
      <c r="B291" s="341" t="s">
        <v>1464</v>
      </c>
      <c r="C291" s="341" t="s">
        <v>298</v>
      </c>
      <c r="D291" s="341" t="s">
        <v>299</v>
      </c>
      <c r="E291" s="342" t="s">
        <v>1261</v>
      </c>
      <c r="F291" s="312">
        <v>0</v>
      </c>
      <c r="G291" s="313">
        <v>0</v>
      </c>
      <c r="H291" s="313">
        <v>0</v>
      </c>
      <c r="I291" s="314">
        <v>0</v>
      </c>
      <c r="J291" s="315">
        <v>0</v>
      </c>
      <c r="K291" s="316"/>
      <c r="L291" s="331"/>
      <c r="M291" s="316"/>
      <c r="N291" s="317"/>
      <c r="O291" s="317"/>
      <c r="P291" s="318"/>
      <c r="Q291" s="319"/>
      <c r="R291" s="306"/>
      <c r="S291" s="306"/>
      <c r="T291" s="320"/>
      <c r="U291" s="321"/>
      <c r="V291" s="322"/>
      <c r="W291" s="323"/>
      <c r="X291" s="324"/>
      <c r="Y291" s="326"/>
      <c r="Z291" s="335">
        <f>_xlfn.XLOOKUP(A291,'2024-NAT-01'!B:B,'2024-NAT-01'!F:F,0,0)+_xlfn.XLOOKUP('Nominations (2)'!A291,'2024-NAT-01'!B:B,'2024-NAT-01'!G:G,0,0)</f>
        <v>0</v>
      </c>
      <c r="AA291" s="336">
        <f>_xlfn.XLOOKUP(A291,'2024-NAT-01'!B:B,'2024-NAT-01'!H:H,0,0)</f>
        <v>0</v>
      </c>
      <c r="AB291" s="335">
        <f>_xlfn.XLOOKUP(A291,'2024-NAT-02'!B:B,'2024-NAT-02'!F:F,0,0)+_xlfn.XLOOKUP(A291,'2024-NAT-02'!B:B,'2024-NAT-02'!G:G,0,0)</f>
        <v>0</v>
      </c>
      <c r="AC291" s="337">
        <f>_xlfn.XLOOKUP(A291,'2024-NAT-02'!B:B,'2024-NAT-02'!H:H,0,0)</f>
        <v>0</v>
      </c>
      <c r="AD291" s="338">
        <f t="shared" si="14"/>
        <v>0</v>
      </c>
      <c r="AE291" s="339">
        <f t="shared" si="15"/>
        <v>0</v>
      </c>
    </row>
    <row r="292" spans="1:31" ht="15.6" hidden="1" x14ac:dyDescent="0.25">
      <c r="A292" s="340" t="s">
        <v>740</v>
      </c>
      <c r="B292" s="341" t="s">
        <v>1242</v>
      </c>
      <c r="C292" s="341" t="s">
        <v>146</v>
      </c>
      <c r="D292" s="341" t="s">
        <v>144</v>
      </c>
      <c r="E292" s="342" t="s">
        <v>1258</v>
      </c>
      <c r="F292" s="312">
        <v>1</v>
      </c>
      <c r="G292" s="313">
        <v>0</v>
      </c>
      <c r="H292" s="313">
        <v>1</v>
      </c>
      <c r="I292" s="314">
        <v>1.4</v>
      </c>
      <c r="J292" s="315">
        <v>0.27999999999999997</v>
      </c>
      <c r="K292" s="316"/>
      <c r="L292" s="331"/>
      <c r="M292" s="316"/>
      <c r="N292" s="317"/>
      <c r="O292" s="317"/>
      <c r="P292" s="318"/>
      <c r="Q292" s="319"/>
      <c r="R292" s="306"/>
      <c r="S292" s="306"/>
      <c r="T292" s="320"/>
      <c r="U292" s="321"/>
      <c r="V292" s="322"/>
      <c r="W292" s="323"/>
      <c r="X292" s="324"/>
      <c r="Y292" s="326"/>
      <c r="Z292" s="335">
        <f>_xlfn.XLOOKUP(A292,'2024-NAT-01'!B:B,'2024-NAT-01'!F:F,0,0)+_xlfn.XLOOKUP('Nominations (2)'!A292,'2024-NAT-01'!B:B,'2024-NAT-01'!G:G,0,0)</f>
        <v>0</v>
      </c>
      <c r="AA292" s="336">
        <f>_xlfn.XLOOKUP(A292,'2024-NAT-01'!B:B,'2024-NAT-01'!H:H,0,0)</f>
        <v>0</v>
      </c>
      <c r="AB292" s="335">
        <f>_xlfn.XLOOKUP(A292,'2024-NAT-02'!B:B,'2024-NAT-02'!F:F,0,0)+_xlfn.XLOOKUP(A292,'2024-NAT-02'!B:B,'2024-NAT-02'!G:G,0,0)</f>
        <v>0</v>
      </c>
      <c r="AC292" s="337">
        <f>_xlfn.XLOOKUP(A292,'2024-NAT-02'!B:B,'2024-NAT-02'!H:H,0,0)</f>
        <v>0</v>
      </c>
      <c r="AD292" s="338">
        <f t="shared" si="14"/>
        <v>1</v>
      </c>
      <c r="AE292" s="339">
        <f t="shared" si="15"/>
        <v>0.27999999999999997</v>
      </c>
    </row>
    <row r="293" spans="1:31" ht="15.6" hidden="1" x14ac:dyDescent="0.25">
      <c r="A293" s="340" t="s">
        <v>741</v>
      </c>
      <c r="B293" s="341" t="s">
        <v>1243</v>
      </c>
      <c r="C293" s="341" t="s">
        <v>2055</v>
      </c>
      <c r="D293" s="341" t="s">
        <v>1547</v>
      </c>
      <c r="E293" s="342" t="s">
        <v>1259</v>
      </c>
      <c r="F293" s="312">
        <v>1</v>
      </c>
      <c r="G293" s="313">
        <v>1</v>
      </c>
      <c r="H293" s="313">
        <v>2</v>
      </c>
      <c r="I293" s="314">
        <v>31.5</v>
      </c>
      <c r="J293" s="315">
        <v>15.75</v>
      </c>
      <c r="K293" s="316"/>
      <c r="L293" s="331"/>
      <c r="M293" s="316"/>
      <c r="N293" s="317"/>
      <c r="O293" s="317"/>
      <c r="P293" s="318"/>
      <c r="Q293" s="319"/>
      <c r="R293" s="306"/>
      <c r="S293" s="306"/>
      <c r="T293" s="320"/>
      <c r="U293" s="321"/>
      <c r="V293" s="322"/>
      <c r="W293" s="323"/>
      <c r="X293" s="324"/>
      <c r="Y293" s="326"/>
      <c r="Z293" s="335">
        <f>_xlfn.XLOOKUP(A293,'2024-NAT-01'!B:B,'2024-NAT-01'!F:F,0,0)+_xlfn.XLOOKUP('Nominations (2)'!A293,'2024-NAT-01'!B:B,'2024-NAT-01'!G:G,0,0)</f>
        <v>3</v>
      </c>
      <c r="AA293" s="336">
        <f>_xlfn.XLOOKUP(A293,'2024-NAT-01'!B:B,'2024-NAT-01'!H:H,0,0)</f>
        <v>12.200000000000001</v>
      </c>
      <c r="AB293" s="335">
        <f>_xlfn.XLOOKUP(A293,'2024-NAT-02'!B:B,'2024-NAT-02'!F:F,0,0)+_xlfn.XLOOKUP(A293,'2024-NAT-02'!B:B,'2024-NAT-02'!G:G,0,0)</f>
        <v>3</v>
      </c>
      <c r="AC293" s="337">
        <f>_xlfn.XLOOKUP(A293,'2024-NAT-02'!B:B,'2024-NAT-02'!H:H,0,0)</f>
        <v>12.200000000000001</v>
      </c>
      <c r="AD293" s="338">
        <f t="shared" si="14"/>
        <v>8</v>
      </c>
      <c r="AE293" s="339">
        <f t="shared" si="15"/>
        <v>40.150000000000006</v>
      </c>
    </row>
    <row r="294" spans="1:31" ht="15.6" hidden="1" x14ac:dyDescent="0.25">
      <c r="A294" s="340" t="s">
        <v>742</v>
      </c>
      <c r="B294" s="341" t="s">
        <v>2160</v>
      </c>
      <c r="C294" s="341" t="s">
        <v>2020</v>
      </c>
      <c r="D294" s="341" t="s">
        <v>2021</v>
      </c>
      <c r="E294" s="342" t="s">
        <v>1258</v>
      </c>
      <c r="F294" s="312">
        <v>2</v>
      </c>
      <c r="G294" s="313">
        <v>0</v>
      </c>
      <c r="H294" s="313">
        <v>2</v>
      </c>
      <c r="I294" s="314">
        <v>5.8000000000000007</v>
      </c>
      <c r="J294" s="315">
        <v>2.9000000000000004</v>
      </c>
      <c r="K294" s="316"/>
      <c r="L294" s="331"/>
      <c r="M294" s="316"/>
      <c r="N294" s="317"/>
      <c r="O294" s="317"/>
      <c r="P294" s="318"/>
      <c r="Q294" s="319"/>
      <c r="R294" s="306"/>
      <c r="S294" s="306"/>
      <c r="T294" s="320"/>
      <c r="U294" s="321"/>
      <c r="V294" s="322"/>
      <c r="W294" s="323"/>
      <c r="X294" s="324"/>
      <c r="Y294" s="326"/>
      <c r="Z294" s="335">
        <f>_xlfn.XLOOKUP(A294,'2024-NAT-01'!B:B,'2024-NAT-01'!F:F,0,0)+_xlfn.XLOOKUP('Nominations (2)'!A294,'2024-NAT-01'!B:B,'2024-NAT-01'!G:G,0,0)</f>
        <v>0</v>
      </c>
      <c r="AA294" s="336">
        <f>_xlfn.XLOOKUP(A294,'2024-NAT-01'!B:B,'2024-NAT-01'!H:H,0,0)</f>
        <v>0</v>
      </c>
      <c r="AB294" s="335">
        <f>_xlfn.XLOOKUP(A294,'2024-NAT-02'!B:B,'2024-NAT-02'!F:F,0,0)+_xlfn.XLOOKUP(A294,'2024-NAT-02'!B:B,'2024-NAT-02'!G:G,0,0)</f>
        <v>0</v>
      </c>
      <c r="AC294" s="337">
        <f>_xlfn.XLOOKUP(A294,'2024-NAT-02'!B:B,'2024-NAT-02'!H:H,0,0)</f>
        <v>0</v>
      </c>
      <c r="AD294" s="338">
        <f t="shared" si="14"/>
        <v>2</v>
      </c>
      <c r="AE294" s="339">
        <f t="shared" si="15"/>
        <v>2.9000000000000004</v>
      </c>
    </row>
    <row r="295" spans="1:31" ht="15.6" hidden="1" x14ac:dyDescent="0.25">
      <c r="A295" s="340" t="s">
        <v>743</v>
      </c>
      <c r="B295" s="341" t="s">
        <v>1243</v>
      </c>
      <c r="C295" s="341" t="s">
        <v>149</v>
      </c>
      <c r="D295" s="341" t="s">
        <v>252</v>
      </c>
      <c r="E295" s="342" t="s">
        <v>2078</v>
      </c>
      <c r="F295" s="312">
        <v>0</v>
      </c>
      <c r="G295" s="313">
        <v>0</v>
      </c>
      <c r="H295" s="313">
        <v>0</v>
      </c>
      <c r="I295" s="314">
        <v>0</v>
      </c>
      <c r="J295" s="315">
        <v>0</v>
      </c>
      <c r="K295" s="316"/>
      <c r="L295" s="331"/>
      <c r="M295" s="316"/>
      <c r="N295" s="317"/>
      <c r="O295" s="317"/>
      <c r="P295" s="318"/>
      <c r="Q295" s="319"/>
      <c r="R295" s="306"/>
      <c r="S295" s="306"/>
      <c r="T295" s="320"/>
      <c r="U295" s="321"/>
      <c r="V295" s="322"/>
      <c r="W295" s="323"/>
      <c r="X295" s="324"/>
      <c r="Y295" s="326"/>
      <c r="Z295" s="335">
        <f>_xlfn.XLOOKUP(A295,'2024-NAT-01'!B:B,'2024-NAT-01'!F:F,0,0)+_xlfn.XLOOKUP('Nominations (2)'!A295,'2024-NAT-01'!B:B,'2024-NAT-01'!G:G,0,0)</f>
        <v>0</v>
      </c>
      <c r="AA295" s="336">
        <f>_xlfn.XLOOKUP(A295,'2024-NAT-01'!B:B,'2024-NAT-01'!H:H,0,0)</f>
        <v>0</v>
      </c>
      <c r="AB295" s="335">
        <f>_xlfn.XLOOKUP(A295,'2024-NAT-02'!B:B,'2024-NAT-02'!F:F,0,0)+_xlfn.XLOOKUP(A295,'2024-NAT-02'!B:B,'2024-NAT-02'!G:G,0,0)</f>
        <v>0</v>
      </c>
      <c r="AC295" s="337">
        <f>_xlfn.XLOOKUP(A295,'2024-NAT-02'!B:B,'2024-NAT-02'!H:H,0,0)</f>
        <v>0</v>
      </c>
      <c r="AD295" s="338">
        <f t="shared" si="14"/>
        <v>0</v>
      </c>
      <c r="AE295" s="339">
        <f t="shared" si="15"/>
        <v>0</v>
      </c>
    </row>
    <row r="296" spans="1:31" ht="15.6" hidden="1" x14ac:dyDescent="0.25">
      <c r="A296" s="340" t="s">
        <v>744</v>
      </c>
      <c r="B296" s="341" t="s">
        <v>2156</v>
      </c>
      <c r="C296" s="341" t="s">
        <v>2101</v>
      </c>
      <c r="D296" s="341" t="s">
        <v>2102</v>
      </c>
      <c r="E296" s="342" t="s">
        <v>1258</v>
      </c>
      <c r="F296" s="312">
        <v>0</v>
      </c>
      <c r="G296" s="313">
        <v>0</v>
      </c>
      <c r="H296" s="313">
        <v>0</v>
      </c>
      <c r="I296" s="314">
        <v>0</v>
      </c>
      <c r="J296" s="315">
        <v>0</v>
      </c>
      <c r="K296" s="316"/>
      <c r="L296" s="331"/>
      <c r="M296" s="316"/>
      <c r="N296" s="317"/>
      <c r="O296" s="317"/>
      <c r="P296" s="318"/>
      <c r="Q296" s="319"/>
      <c r="R296" s="306"/>
      <c r="S296" s="306"/>
      <c r="T296" s="320"/>
      <c r="U296" s="321"/>
      <c r="V296" s="322"/>
      <c r="W296" s="323"/>
      <c r="X296" s="324"/>
      <c r="Y296" s="326"/>
      <c r="Z296" s="335">
        <f>_xlfn.XLOOKUP(A296,'2024-NAT-01'!B:B,'2024-NAT-01'!F:F,0,0)+_xlfn.XLOOKUP('Nominations (2)'!A296,'2024-NAT-01'!B:B,'2024-NAT-01'!G:G,0,0)</f>
        <v>0</v>
      </c>
      <c r="AA296" s="336">
        <f>_xlfn.XLOOKUP(A296,'2024-NAT-01'!B:B,'2024-NAT-01'!H:H,0,0)</f>
        <v>0</v>
      </c>
      <c r="AB296" s="335">
        <f>_xlfn.XLOOKUP(A296,'2024-NAT-02'!B:B,'2024-NAT-02'!F:F,0,0)+_xlfn.XLOOKUP(A296,'2024-NAT-02'!B:B,'2024-NAT-02'!G:G,0,0)</f>
        <v>0</v>
      </c>
      <c r="AC296" s="337">
        <f>_xlfn.XLOOKUP(A296,'2024-NAT-02'!B:B,'2024-NAT-02'!H:H,0,0)</f>
        <v>0</v>
      </c>
      <c r="AD296" s="338">
        <f t="shared" si="14"/>
        <v>0</v>
      </c>
      <c r="AE296" s="339">
        <f t="shared" si="15"/>
        <v>0</v>
      </c>
    </row>
    <row r="297" spans="1:31" ht="15.6" hidden="1" x14ac:dyDescent="0.25">
      <c r="A297" s="340" t="s">
        <v>745</v>
      </c>
      <c r="B297" s="341" t="s">
        <v>1243</v>
      </c>
      <c r="C297" s="341" t="s">
        <v>230</v>
      </c>
      <c r="D297" s="341" t="s">
        <v>169</v>
      </c>
      <c r="E297" s="342" t="s">
        <v>1261</v>
      </c>
      <c r="F297" s="312">
        <v>0</v>
      </c>
      <c r="G297" s="313">
        <v>0</v>
      </c>
      <c r="H297" s="313">
        <v>0</v>
      </c>
      <c r="I297" s="314">
        <v>0</v>
      </c>
      <c r="J297" s="315">
        <v>0</v>
      </c>
      <c r="K297" s="316"/>
      <c r="L297" s="331"/>
      <c r="M297" s="316"/>
      <c r="N297" s="317"/>
      <c r="O297" s="317"/>
      <c r="P297" s="318"/>
      <c r="Q297" s="319"/>
      <c r="R297" s="306"/>
      <c r="S297" s="306"/>
      <c r="T297" s="320"/>
      <c r="U297" s="321"/>
      <c r="V297" s="322"/>
      <c r="W297" s="323"/>
      <c r="X297" s="324"/>
      <c r="Y297" s="326"/>
      <c r="Z297" s="335">
        <f>_xlfn.XLOOKUP(A297,'2024-NAT-01'!B:B,'2024-NAT-01'!F:F,0,0)+_xlfn.XLOOKUP('Nominations (2)'!A297,'2024-NAT-01'!B:B,'2024-NAT-01'!G:G,0,0)</f>
        <v>0</v>
      </c>
      <c r="AA297" s="336">
        <f>_xlfn.XLOOKUP(A297,'2024-NAT-01'!B:B,'2024-NAT-01'!H:H,0,0)</f>
        <v>0</v>
      </c>
      <c r="AB297" s="335">
        <f>_xlfn.XLOOKUP(A297,'2024-NAT-02'!B:B,'2024-NAT-02'!F:F,0,0)+_xlfn.XLOOKUP(A297,'2024-NAT-02'!B:B,'2024-NAT-02'!G:G,0,0)</f>
        <v>0</v>
      </c>
      <c r="AC297" s="337">
        <f>_xlfn.XLOOKUP(A297,'2024-NAT-02'!B:B,'2024-NAT-02'!H:H,0,0)</f>
        <v>0</v>
      </c>
      <c r="AD297" s="338">
        <f t="shared" si="14"/>
        <v>0</v>
      </c>
      <c r="AE297" s="339">
        <f t="shared" si="15"/>
        <v>0</v>
      </c>
    </row>
    <row r="298" spans="1:31" ht="15.6" hidden="1" x14ac:dyDescent="0.25">
      <c r="A298" s="340" t="s">
        <v>746</v>
      </c>
      <c r="B298" s="341" t="s">
        <v>2162</v>
      </c>
      <c r="C298" s="341" t="s">
        <v>1936</v>
      </c>
      <c r="D298" s="341" t="s">
        <v>1937</v>
      </c>
      <c r="E298" s="342" t="s">
        <v>1258</v>
      </c>
      <c r="F298" s="312">
        <v>2</v>
      </c>
      <c r="G298" s="313">
        <v>1</v>
      </c>
      <c r="H298" s="313">
        <v>3</v>
      </c>
      <c r="I298" s="314">
        <v>10.199999999999999</v>
      </c>
      <c r="J298" s="315">
        <v>4.7799999999999994</v>
      </c>
      <c r="K298" s="316"/>
      <c r="L298" s="331"/>
      <c r="M298" s="316"/>
      <c r="N298" s="317"/>
      <c r="O298" s="317"/>
      <c r="P298" s="318"/>
      <c r="Q298" s="319"/>
      <c r="R298" s="306"/>
      <c r="S298" s="306"/>
      <c r="T298" s="320"/>
      <c r="U298" s="321"/>
      <c r="V298" s="322"/>
      <c r="W298" s="323"/>
      <c r="X298" s="324"/>
      <c r="Y298" s="326"/>
      <c r="Z298" s="335">
        <f>_xlfn.XLOOKUP(A298,'2024-NAT-01'!B:B,'2024-NAT-01'!F:F,0,0)+_xlfn.XLOOKUP('Nominations (2)'!A298,'2024-NAT-01'!B:B,'2024-NAT-01'!G:G,0,0)</f>
        <v>3</v>
      </c>
      <c r="AA298" s="336">
        <f>_xlfn.XLOOKUP(A298,'2024-NAT-01'!B:B,'2024-NAT-01'!H:H,0,0)</f>
        <v>43.5</v>
      </c>
      <c r="AB298" s="335">
        <f>_xlfn.XLOOKUP(A298,'2024-NAT-02'!B:B,'2024-NAT-02'!F:F,0,0)+_xlfn.XLOOKUP(A298,'2024-NAT-02'!B:B,'2024-NAT-02'!G:G,0,0)</f>
        <v>0</v>
      </c>
      <c r="AC298" s="337">
        <f>_xlfn.XLOOKUP(A298,'2024-NAT-02'!B:B,'2024-NAT-02'!H:H,0,0)</f>
        <v>0</v>
      </c>
      <c r="AD298" s="338">
        <f t="shared" si="14"/>
        <v>6</v>
      </c>
      <c r="AE298" s="339">
        <f t="shared" si="15"/>
        <v>48.28</v>
      </c>
    </row>
    <row r="299" spans="1:31" ht="15.6" hidden="1" x14ac:dyDescent="0.25">
      <c r="A299" s="340" t="s">
        <v>747</v>
      </c>
      <c r="B299" s="341" t="s">
        <v>1346</v>
      </c>
      <c r="C299" s="341" t="s">
        <v>87</v>
      </c>
      <c r="D299" s="341" t="s">
        <v>201</v>
      </c>
      <c r="E299" s="342" t="s">
        <v>1258</v>
      </c>
      <c r="F299" s="312">
        <v>0</v>
      </c>
      <c r="G299" s="313">
        <v>3</v>
      </c>
      <c r="H299" s="313">
        <v>3</v>
      </c>
      <c r="I299" s="314">
        <v>13.8</v>
      </c>
      <c r="J299" s="315">
        <v>3.9099999999999997</v>
      </c>
      <c r="K299" s="316"/>
      <c r="L299" s="331"/>
      <c r="M299" s="316"/>
      <c r="N299" s="317"/>
      <c r="O299" s="317"/>
      <c r="P299" s="318"/>
      <c r="Q299" s="319"/>
      <c r="R299" s="306"/>
      <c r="S299" s="306"/>
      <c r="T299" s="320"/>
      <c r="U299" s="321"/>
      <c r="V299" s="322"/>
      <c r="W299" s="323"/>
      <c r="X299" s="324"/>
      <c r="Y299" s="326"/>
      <c r="Z299" s="335">
        <f>_xlfn.XLOOKUP(A299,'2024-NAT-01'!B:B,'2024-NAT-01'!F:F,0,0)+_xlfn.XLOOKUP('Nominations (2)'!A299,'2024-NAT-01'!B:B,'2024-NAT-01'!G:G,0,0)</f>
        <v>0</v>
      </c>
      <c r="AA299" s="336">
        <f>_xlfn.XLOOKUP(A299,'2024-NAT-01'!B:B,'2024-NAT-01'!H:H,0,0)</f>
        <v>0</v>
      </c>
      <c r="AB299" s="335">
        <f>_xlfn.XLOOKUP(A299,'2024-NAT-02'!B:B,'2024-NAT-02'!F:F,0,0)+_xlfn.XLOOKUP(A299,'2024-NAT-02'!B:B,'2024-NAT-02'!G:G,0,0)</f>
        <v>0</v>
      </c>
      <c r="AC299" s="337">
        <f>_xlfn.XLOOKUP(A299,'2024-NAT-02'!B:B,'2024-NAT-02'!H:H,0,0)</f>
        <v>0</v>
      </c>
      <c r="AD299" s="338">
        <f t="shared" si="14"/>
        <v>3</v>
      </c>
      <c r="AE299" s="339">
        <f t="shared" si="15"/>
        <v>3.9099999999999997</v>
      </c>
    </row>
    <row r="300" spans="1:31" ht="15.6" hidden="1" x14ac:dyDescent="0.25">
      <c r="A300" s="340" t="s">
        <v>748</v>
      </c>
      <c r="B300" s="341" t="s">
        <v>2160</v>
      </c>
      <c r="C300" s="341" t="s">
        <v>114</v>
      </c>
      <c r="D300" s="341" t="s">
        <v>115</v>
      </c>
      <c r="E300" s="342" t="s">
        <v>1261</v>
      </c>
      <c r="F300" s="312">
        <v>6</v>
      </c>
      <c r="G300" s="313">
        <v>3</v>
      </c>
      <c r="H300" s="313">
        <v>9</v>
      </c>
      <c r="I300" s="314">
        <v>12.699999999999998</v>
      </c>
      <c r="J300" s="346">
        <v>2.96</v>
      </c>
      <c r="K300" s="316"/>
      <c r="L300" s="331"/>
      <c r="M300" s="316"/>
      <c r="N300" s="317"/>
      <c r="O300" s="317"/>
      <c r="P300" s="318"/>
      <c r="Q300" s="319"/>
      <c r="R300" s="306"/>
      <c r="S300" s="306"/>
      <c r="T300" s="320"/>
      <c r="U300" s="321"/>
      <c r="V300" s="322"/>
      <c r="W300" s="323"/>
      <c r="X300" s="324"/>
      <c r="Y300" s="326"/>
      <c r="Z300" s="335">
        <f>_xlfn.XLOOKUP(A300,'2024-NAT-01'!B:B,'2024-NAT-01'!F:F,0,0)+_xlfn.XLOOKUP('Nominations (2)'!A300,'2024-NAT-01'!B:B,'2024-NAT-01'!G:G,0,0)</f>
        <v>0</v>
      </c>
      <c r="AA300" s="336">
        <f>_xlfn.XLOOKUP(A300,'2024-NAT-01'!B:B,'2024-NAT-01'!H:H,0,0)</f>
        <v>0</v>
      </c>
      <c r="AB300" s="335">
        <f>_xlfn.XLOOKUP(A300,'2024-NAT-02'!B:B,'2024-NAT-02'!F:F,0,0)+_xlfn.XLOOKUP(A300,'2024-NAT-02'!B:B,'2024-NAT-02'!G:G,0,0)</f>
        <v>0</v>
      </c>
      <c r="AC300" s="337">
        <f>_xlfn.XLOOKUP(A300,'2024-NAT-02'!B:B,'2024-NAT-02'!H:H,0,0)</f>
        <v>0</v>
      </c>
      <c r="AD300" s="335">
        <f t="shared" si="14"/>
        <v>9</v>
      </c>
      <c r="AE300" s="336">
        <f t="shared" si="15"/>
        <v>2.96</v>
      </c>
    </row>
    <row r="301" spans="1:31" ht="15.6" hidden="1" x14ac:dyDescent="0.25">
      <c r="A301" s="340" t="s">
        <v>749</v>
      </c>
      <c r="B301" s="341" t="s">
        <v>1346</v>
      </c>
      <c r="C301" s="341" t="s">
        <v>2027</v>
      </c>
      <c r="D301" s="341" t="s">
        <v>2028</v>
      </c>
      <c r="E301" s="342" t="s">
        <v>1258</v>
      </c>
      <c r="F301" s="312">
        <v>0</v>
      </c>
      <c r="G301" s="313">
        <v>0</v>
      </c>
      <c r="H301" s="313">
        <v>0</v>
      </c>
      <c r="I301" s="314">
        <v>0</v>
      </c>
      <c r="J301" s="315">
        <v>0</v>
      </c>
      <c r="K301" s="316"/>
      <c r="L301" s="331"/>
      <c r="M301" s="316"/>
      <c r="N301" s="317"/>
      <c r="O301" s="317"/>
      <c r="P301" s="318"/>
      <c r="Q301" s="319"/>
      <c r="R301" s="306"/>
      <c r="S301" s="306"/>
      <c r="T301" s="320"/>
      <c r="U301" s="321"/>
      <c r="V301" s="322"/>
      <c r="W301" s="323"/>
      <c r="X301" s="324"/>
      <c r="Y301" s="326"/>
      <c r="Z301" s="335">
        <f>_xlfn.XLOOKUP(A301,'2024-NAT-01'!B:B,'2024-NAT-01'!F:F,0,0)+_xlfn.XLOOKUP('Nominations (2)'!A301,'2024-NAT-01'!B:B,'2024-NAT-01'!G:G,0,0)</f>
        <v>0</v>
      </c>
      <c r="AA301" s="336">
        <f>_xlfn.XLOOKUP(A301,'2024-NAT-01'!B:B,'2024-NAT-01'!H:H,0,0)</f>
        <v>0</v>
      </c>
      <c r="AB301" s="335">
        <f>_xlfn.XLOOKUP(A301,'2024-NAT-02'!B:B,'2024-NAT-02'!F:F,0,0)+_xlfn.XLOOKUP(A301,'2024-NAT-02'!B:B,'2024-NAT-02'!G:G,0,0)</f>
        <v>0</v>
      </c>
      <c r="AC301" s="337">
        <f>_xlfn.XLOOKUP(A301,'2024-NAT-02'!B:B,'2024-NAT-02'!H:H,0,0)</f>
        <v>0</v>
      </c>
      <c r="AD301" s="338">
        <f t="shared" si="14"/>
        <v>0</v>
      </c>
      <c r="AE301" s="339">
        <f t="shared" si="15"/>
        <v>0</v>
      </c>
    </row>
    <row r="302" spans="1:31" ht="15.6" x14ac:dyDescent="0.25">
      <c r="A302" s="343" t="s">
        <v>723</v>
      </c>
      <c r="B302" s="344" t="s">
        <v>1947</v>
      </c>
      <c r="C302" s="344" t="s">
        <v>247</v>
      </c>
      <c r="D302" s="344" t="s">
        <v>327</v>
      </c>
      <c r="E302" s="345" t="s">
        <v>1260</v>
      </c>
      <c r="F302" s="391">
        <v>2</v>
      </c>
      <c r="G302" s="392">
        <v>0</v>
      </c>
      <c r="H302" s="392">
        <v>2</v>
      </c>
      <c r="I302" s="393">
        <v>2.4000000000000004</v>
      </c>
      <c r="J302" s="394">
        <v>0.94000000000000006</v>
      </c>
      <c r="K302" s="316"/>
      <c r="L302" s="331"/>
      <c r="M302" s="316"/>
      <c r="N302" s="317"/>
      <c r="O302" s="317"/>
      <c r="P302" s="318"/>
      <c r="Q302" s="319"/>
      <c r="R302" s="306"/>
      <c r="S302" s="306"/>
      <c r="T302" s="320"/>
      <c r="U302" s="321"/>
      <c r="V302" s="322"/>
      <c r="W302" s="323"/>
      <c r="X302" s="324"/>
      <c r="Y302" s="326"/>
      <c r="Z302" s="387">
        <f>_xlfn.XLOOKUP(A302,'2024-NAT-01'!B:B,'2024-NAT-01'!F:F,0,0)+_xlfn.XLOOKUP(A302,'2024-NAT-01'!B:B,'2024-NAT-01'!G:G,0,0)</f>
        <v>5</v>
      </c>
      <c r="AA302" s="395">
        <f>_xlfn.XLOOKUP(A302,'2024-NAT-01'!B:B,'2024-NAT-01'!H:H,0,0)</f>
        <v>37.1</v>
      </c>
      <c r="AB302" s="387">
        <f>_xlfn.XLOOKUP(A302,'2024-NAT-02'!B:B,'2024-NAT-02'!F:F,0,0)+_xlfn.XLOOKUP(A302,'2024-NAT-02'!B:B,'2024-NAT-02'!G:G,0,0)</f>
        <v>3</v>
      </c>
      <c r="AC302" s="396">
        <f>_xlfn.XLOOKUP(A302,'2024-NAT-02'!B:B,'2024-NAT-02'!H:H,0,0)</f>
        <v>21.5</v>
      </c>
      <c r="AD302" s="387">
        <f t="shared" si="14"/>
        <v>10</v>
      </c>
      <c r="AE302" s="395">
        <f t="shared" si="15"/>
        <v>59.54</v>
      </c>
    </row>
    <row r="303" spans="1:31" ht="15.6" x14ac:dyDescent="0.25">
      <c r="A303" s="343" t="s">
        <v>474</v>
      </c>
      <c r="B303" s="344" t="s">
        <v>1947</v>
      </c>
      <c r="C303" s="344" t="s">
        <v>161</v>
      </c>
      <c r="D303" s="344" t="s">
        <v>88</v>
      </c>
      <c r="E303" s="345" t="s">
        <v>2079</v>
      </c>
      <c r="F303" s="391">
        <v>3</v>
      </c>
      <c r="G303" s="392">
        <v>13</v>
      </c>
      <c r="H303" s="392">
        <v>16</v>
      </c>
      <c r="I303" s="393">
        <v>180.89999999999998</v>
      </c>
      <c r="J303" s="394">
        <v>38.010000000000005</v>
      </c>
      <c r="K303" s="316">
        <f>I303/H303</f>
        <v>11.306249999999999</v>
      </c>
      <c r="L303" s="331">
        <f>U303+Y303+Q303</f>
        <v>811</v>
      </c>
      <c r="M303" s="316">
        <f>(U303*0.3)+(Y303*0.2)+(Q303*0.5)</f>
        <v>244</v>
      </c>
      <c r="N303" s="317">
        <v>0</v>
      </c>
      <c r="O303" s="317">
        <v>0</v>
      </c>
      <c r="P303" s="318">
        <v>0</v>
      </c>
      <c r="Q303" s="319">
        <v>80</v>
      </c>
      <c r="R303" s="306">
        <v>0</v>
      </c>
      <c r="S303" s="306">
        <v>5</v>
      </c>
      <c r="T303" s="320">
        <v>84.5</v>
      </c>
      <c r="U303" s="321">
        <v>578</v>
      </c>
      <c r="V303" s="322">
        <v>0</v>
      </c>
      <c r="W303" s="323">
        <v>0</v>
      </c>
      <c r="X303" s="324">
        <v>0.9</v>
      </c>
      <c r="Y303" s="326">
        <v>153</v>
      </c>
      <c r="Z303" s="387">
        <f>_xlfn.XLOOKUP(A303,'2024-NAT-01'!B:B,'2024-NAT-01'!F:F,0,0)+_xlfn.XLOOKUP(A303,'2024-NAT-01'!B:B,'2024-NAT-01'!G:G,0,0)</f>
        <v>0</v>
      </c>
      <c r="AA303" s="395">
        <f>_xlfn.XLOOKUP(A303,'2024-NAT-01'!B:B,'2024-NAT-01'!H:H,0,0)</f>
        <v>0</v>
      </c>
      <c r="AB303" s="387">
        <f>_xlfn.XLOOKUP(A303,'2024-NAT-02'!B:B,'2024-NAT-02'!F:F,0,0)+_xlfn.XLOOKUP(A303,'2024-NAT-02'!B:B,'2024-NAT-02'!G:G,0,0)</f>
        <v>0</v>
      </c>
      <c r="AC303" s="396">
        <f>_xlfn.XLOOKUP(A303,'2024-NAT-02'!B:B,'2024-NAT-02'!H:H,0,0)</f>
        <v>0</v>
      </c>
      <c r="AD303" s="387">
        <f t="shared" si="14"/>
        <v>16</v>
      </c>
      <c r="AE303" s="395">
        <f t="shared" si="15"/>
        <v>38.010000000000005</v>
      </c>
    </row>
    <row r="304" spans="1:31" ht="15.6" hidden="1" x14ac:dyDescent="0.25">
      <c r="A304" s="340" t="s">
        <v>752</v>
      </c>
      <c r="B304" s="341" t="s">
        <v>1243</v>
      </c>
      <c r="C304" s="341" t="s">
        <v>296</v>
      </c>
      <c r="D304" s="341" t="s">
        <v>304</v>
      </c>
      <c r="E304" s="342" t="s">
        <v>1258</v>
      </c>
      <c r="F304" s="312">
        <v>0</v>
      </c>
      <c r="G304" s="313">
        <v>0</v>
      </c>
      <c r="H304" s="313">
        <v>0</v>
      </c>
      <c r="I304" s="314">
        <v>0</v>
      </c>
      <c r="J304" s="315">
        <v>0</v>
      </c>
      <c r="K304" s="316"/>
      <c r="L304" s="331"/>
      <c r="M304" s="316"/>
      <c r="N304" s="317"/>
      <c r="O304" s="317"/>
      <c r="P304" s="318"/>
      <c r="Q304" s="319"/>
      <c r="R304" s="306"/>
      <c r="S304" s="306"/>
      <c r="T304" s="320"/>
      <c r="U304" s="321"/>
      <c r="V304" s="322"/>
      <c r="W304" s="323"/>
      <c r="X304" s="324"/>
      <c r="Y304" s="326"/>
      <c r="Z304" s="335">
        <f>_xlfn.XLOOKUP(A304,'2024-NAT-01'!B:B,'2024-NAT-01'!F:F,0,0)+_xlfn.XLOOKUP('Nominations (2)'!A304,'2024-NAT-01'!B:B,'2024-NAT-01'!G:G,0,0)</f>
        <v>0</v>
      </c>
      <c r="AA304" s="336">
        <f>_xlfn.XLOOKUP(A304,'2024-NAT-01'!B:B,'2024-NAT-01'!H:H,0,0)</f>
        <v>0</v>
      </c>
      <c r="AB304" s="335">
        <f>_xlfn.XLOOKUP(A304,'2024-NAT-02'!B:B,'2024-NAT-02'!F:F,0,0)+_xlfn.XLOOKUP(A304,'2024-NAT-02'!B:B,'2024-NAT-02'!G:G,0,0)</f>
        <v>0</v>
      </c>
      <c r="AC304" s="337">
        <f>_xlfn.XLOOKUP(A304,'2024-NAT-02'!B:B,'2024-NAT-02'!H:H,0,0)</f>
        <v>0</v>
      </c>
      <c r="AD304" s="338">
        <f t="shared" si="14"/>
        <v>0</v>
      </c>
      <c r="AE304" s="339">
        <f t="shared" si="15"/>
        <v>0</v>
      </c>
    </row>
    <row r="305" spans="1:31" ht="15.6" hidden="1" x14ac:dyDescent="0.25">
      <c r="A305" s="340" t="s">
        <v>753</v>
      </c>
      <c r="B305" s="341" t="s">
        <v>2162</v>
      </c>
      <c r="C305" s="341" t="s">
        <v>2104</v>
      </c>
      <c r="D305" s="341" t="s">
        <v>2028</v>
      </c>
      <c r="E305" s="342" t="s">
        <v>1258</v>
      </c>
      <c r="F305" s="312">
        <v>0</v>
      </c>
      <c r="G305" s="313">
        <v>0</v>
      </c>
      <c r="H305" s="313">
        <v>0</v>
      </c>
      <c r="I305" s="314">
        <v>0</v>
      </c>
      <c r="J305" s="315">
        <v>0</v>
      </c>
      <c r="K305" s="316"/>
      <c r="L305" s="331"/>
      <c r="M305" s="316"/>
      <c r="N305" s="317"/>
      <c r="O305" s="317"/>
      <c r="P305" s="318"/>
      <c r="Q305" s="319"/>
      <c r="R305" s="306"/>
      <c r="S305" s="306"/>
      <c r="T305" s="320"/>
      <c r="U305" s="321"/>
      <c r="V305" s="322"/>
      <c r="W305" s="323"/>
      <c r="X305" s="324"/>
      <c r="Y305" s="326"/>
      <c r="Z305" s="335">
        <f>_xlfn.XLOOKUP(A305,'2024-NAT-01'!B:B,'2024-NAT-01'!F:F,0,0)+_xlfn.XLOOKUP('Nominations (2)'!A305,'2024-NAT-01'!B:B,'2024-NAT-01'!G:G,0,0)</f>
        <v>0</v>
      </c>
      <c r="AA305" s="336">
        <f>_xlfn.XLOOKUP(A305,'2024-NAT-01'!B:B,'2024-NAT-01'!H:H,0,0)</f>
        <v>0</v>
      </c>
      <c r="AB305" s="335">
        <f>_xlfn.XLOOKUP(A305,'2024-NAT-02'!B:B,'2024-NAT-02'!F:F,0,0)+_xlfn.XLOOKUP(A305,'2024-NAT-02'!B:B,'2024-NAT-02'!G:G,0,0)</f>
        <v>0</v>
      </c>
      <c r="AC305" s="337">
        <f>_xlfn.XLOOKUP(A305,'2024-NAT-02'!B:B,'2024-NAT-02'!H:H,0,0)</f>
        <v>0</v>
      </c>
      <c r="AD305" s="338">
        <f t="shared" si="14"/>
        <v>0</v>
      </c>
      <c r="AE305" s="339">
        <f t="shared" si="15"/>
        <v>0</v>
      </c>
    </row>
    <row r="306" spans="1:31" ht="15.6" hidden="1" x14ac:dyDescent="0.25">
      <c r="A306" s="340" t="s">
        <v>754</v>
      </c>
      <c r="B306" s="341" t="s">
        <v>1340</v>
      </c>
      <c r="C306" s="341" t="s">
        <v>1894</v>
      </c>
      <c r="D306" s="341" t="s">
        <v>1849</v>
      </c>
      <c r="E306" s="342" t="s">
        <v>1254</v>
      </c>
      <c r="F306" s="312">
        <v>2</v>
      </c>
      <c r="G306" s="313">
        <v>0</v>
      </c>
      <c r="H306" s="313">
        <v>2</v>
      </c>
      <c r="I306" s="314">
        <v>2.4</v>
      </c>
      <c r="J306" s="315">
        <v>0.48</v>
      </c>
      <c r="K306" s="316"/>
      <c r="L306" s="331"/>
      <c r="M306" s="316"/>
      <c r="N306" s="317"/>
      <c r="O306" s="317"/>
      <c r="P306" s="318"/>
      <c r="Q306" s="319"/>
      <c r="R306" s="306"/>
      <c r="S306" s="306"/>
      <c r="T306" s="320"/>
      <c r="U306" s="321"/>
      <c r="V306" s="322"/>
      <c r="W306" s="323"/>
      <c r="X306" s="324"/>
      <c r="Y306" s="326"/>
      <c r="Z306" s="335">
        <f>_xlfn.XLOOKUP(A306,'2024-NAT-01'!B:B,'2024-NAT-01'!F:F,0,0)+_xlfn.XLOOKUP('Nominations (2)'!A306,'2024-NAT-01'!B:B,'2024-NAT-01'!G:G,0,0)</f>
        <v>0</v>
      </c>
      <c r="AA306" s="336">
        <f>_xlfn.XLOOKUP(A306,'2024-NAT-01'!B:B,'2024-NAT-01'!H:H,0,0)</f>
        <v>0</v>
      </c>
      <c r="AB306" s="335">
        <f>_xlfn.XLOOKUP(A306,'2024-NAT-02'!B:B,'2024-NAT-02'!F:F,0,0)+_xlfn.XLOOKUP(A306,'2024-NAT-02'!B:B,'2024-NAT-02'!G:G,0,0)</f>
        <v>0</v>
      </c>
      <c r="AC306" s="337">
        <f>_xlfn.XLOOKUP(A306,'2024-NAT-02'!B:B,'2024-NAT-02'!H:H,0,0)</f>
        <v>0</v>
      </c>
      <c r="AD306" s="338">
        <f t="shared" si="14"/>
        <v>2</v>
      </c>
      <c r="AE306" s="339">
        <f t="shared" si="15"/>
        <v>0.48</v>
      </c>
    </row>
    <row r="307" spans="1:31" ht="15.6" hidden="1" x14ac:dyDescent="0.25">
      <c r="A307" s="340" t="s">
        <v>1970</v>
      </c>
      <c r="B307" s="341" t="s">
        <v>1240</v>
      </c>
      <c r="C307" s="341" t="s">
        <v>99</v>
      </c>
      <c r="D307" s="341" t="s">
        <v>266</v>
      </c>
      <c r="E307" s="342" t="s">
        <v>2078</v>
      </c>
      <c r="F307" s="312">
        <v>0</v>
      </c>
      <c r="G307" s="313">
        <v>0</v>
      </c>
      <c r="H307" s="313">
        <v>0</v>
      </c>
      <c r="I307" s="314">
        <v>0</v>
      </c>
      <c r="J307" s="315">
        <v>0</v>
      </c>
      <c r="K307" s="316"/>
      <c r="L307" s="331"/>
      <c r="M307" s="316"/>
      <c r="N307" s="317"/>
      <c r="O307" s="317"/>
      <c r="P307" s="318"/>
      <c r="Q307" s="319"/>
      <c r="R307" s="306"/>
      <c r="S307" s="306"/>
      <c r="T307" s="320"/>
      <c r="U307" s="321"/>
      <c r="V307" s="322"/>
      <c r="W307" s="323"/>
      <c r="X307" s="324"/>
      <c r="Y307" s="326"/>
      <c r="Z307" s="335">
        <f>_xlfn.XLOOKUP(A307,'2024-NAT-01'!B:B,'2024-NAT-01'!F:F,0,0)+_xlfn.XLOOKUP('Nominations (2)'!A307,'2024-NAT-01'!B:B,'2024-NAT-01'!G:G,0,0)</f>
        <v>0</v>
      </c>
      <c r="AA307" s="336">
        <f>_xlfn.XLOOKUP(A307,'2024-NAT-01'!B:B,'2024-NAT-01'!H:H,0,0)</f>
        <v>0</v>
      </c>
      <c r="AB307" s="335">
        <f>_xlfn.XLOOKUP(A307,'2024-NAT-02'!B:B,'2024-NAT-02'!F:F,0,0)+_xlfn.XLOOKUP(A307,'2024-NAT-02'!B:B,'2024-NAT-02'!G:G,0,0)</f>
        <v>0</v>
      </c>
      <c r="AC307" s="337">
        <f>_xlfn.XLOOKUP(A307,'2024-NAT-02'!B:B,'2024-NAT-02'!H:H,0,0)</f>
        <v>0</v>
      </c>
      <c r="AD307" s="338">
        <f t="shared" si="14"/>
        <v>0</v>
      </c>
      <c r="AE307" s="339">
        <f t="shared" si="15"/>
        <v>0</v>
      </c>
    </row>
    <row r="308" spans="1:31" ht="15.6" hidden="1" x14ac:dyDescent="0.25">
      <c r="A308" s="340" t="s">
        <v>755</v>
      </c>
      <c r="B308" s="341" t="s">
        <v>1241</v>
      </c>
      <c r="C308" s="341" t="s">
        <v>196</v>
      </c>
      <c r="D308" s="341" t="s">
        <v>125</v>
      </c>
      <c r="E308" s="342" t="s">
        <v>1261</v>
      </c>
      <c r="F308" s="312">
        <v>0</v>
      </c>
      <c r="G308" s="313">
        <v>0</v>
      </c>
      <c r="H308" s="313">
        <v>0</v>
      </c>
      <c r="I308" s="314">
        <v>0</v>
      </c>
      <c r="J308" s="315">
        <v>0</v>
      </c>
      <c r="K308" s="316"/>
      <c r="L308" s="331"/>
      <c r="M308" s="316"/>
      <c r="N308" s="317"/>
      <c r="O308" s="317"/>
      <c r="P308" s="318"/>
      <c r="Q308" s="319"/>
      <c r="R308" s="306"/>
      <c r="S308" s="306"/>
      <c r="T308" s="320"/>
      <c r="U308" s="321"/>
      <c r="V308" s="322"/>
      <c r="W308" s="323"/>
      <c r="X308" s="324"/>
      <c r="Y308" s="326"/>
      <c r="Z308" s="335">
        <f>_xlfn.XLOOKUP(A308,'2024-NAT-01'!B:B,'2024-NAT-01'!F:F,0,0)+_xlfn.XLOOKUP('Nominations (2)'!A308,'2024-NAT-01'!B:B,'2024-NAT-01'!G:G,0,0)</f>
        <v>0</v>
      </c>
      <c r="AA308" s="336">
        <f>_xlfn.XLOOKUP(A308,'2024-NAT-01'!B:B,'2024-NAT-01'!H:H,0,0)</f>
        <v>0</v>
      </c>
      <c r="AB308" s="335">
        <f>_xlfn.XLOOKUP(A308,'2024-NAT-02'!B:B,'2024-NAT-02'!F:F,0,0)+_xlfn.XLOOKUP(A308,'2024-NAT-02'!B:B,'2024-NAT-02'!G:G,0,0)</f>
        <v>0</v>
      </c>
      <c r="AC308" s="337">
        <f>_xlfn.XLOOKUP(A308,'2024-NAT-02'!B:B,'2024-NAT-02'!H:H,0,0)</f>
        <v>0</v>
      </c>
      <c r="AD308" s="338">
        <f t="shared" si="14"/>
        <v>0</v>
      </c>
      <c r="AE308" s="339">
        <f t="shared" si="15"/>
        <v>0</v>
      </c>
    </row>
    <row r="309" spans="1:31" ht="15.6" hidden="1" x14ac:dyDescent="0.25">
      <c r="A309" s="340" t="s">
        <v>756</v>
      </c>
      <c r="B309" s="341" t="s">
        <v>1379</v>
      </c>
      <c r="C309" s="341" t="s">
        <v>161</v>
      </c>
      <c r="D309" s="341" t="s">
        <v>295</v>
      </c>
      <c r="E309" s="342" t="s">
        <v>1261</v>
      </c>
      <c r="F309" s="312">
        <v>0</v>
      </c>
      <c r="G309" s="313">
        <v>0</v>
      </c>
      <c r="H309" s="313">
        <v>0</v>
      </c>
      <c r="I309" s="314">
        <v>0</v>
      </c>
      <c r="J309" s="315">
        <v>0</v>
      </c>
      <c r="K309" s="316"/>
      <c r="L309" s="331"/>
      <c r="M309" s="316"/>
      <c r="N309" s="317"/>
      <c r="O309" s="317"/>
      <c r="P309" s="318"/>
      <c r="Q309" s="319"/>
      <c r="R309" s="306"/>
      <c r="S309" s="306"/>
      <c r="T309" s="320"/>
      <c r="U309" s="321"/>
      <c r="V309" s="322"/>
      <c r="W309" s="323"/>
      <c r="X309" s="324"/>
      <c r="Y309" s="326"/>
      <c r="Z309" s="335">
        <f>_xlfn.XLOOKUP(A309,'2024-NAT-01'!B:B,'2024-NAT-01'!F:F,0,0)+_xlfn.XLOOKUP('Nominations (2)'!A309,'2024-NAT-01'!B:B,'2024-NAT-01'!G:G,0,0)</f>
        <v>0</v>
      </c>
      <c r="AA309" s="336">
        <f>_xlfn.XLOOKUP(A309,'2024-NAT-01'!B:B,'2024-NAT-01'!H:H,0,0)</f>
        <v>0</v>
      </c>
      <c r="AB309" s="335">
        <f>_xlfn.XLOOKUP(A309,'2024-NAT-02'!B:B,'2024-NAT-02'!F:F,0,0)+_xlfn.XLOOKUP(A309,'2024-NAT-02'!B:B,'2024-NAT-02'!G:G,0,0)</f>
        <v>0</v>
      </c>
      <c r="AC309" s="337">
        <f>_xlfn.XLOOKUP(A309,'2024-NAT-02'!B:B,'2024-NAT-02'!H:H,0,0)</f>
        <v>0</v>
      </c>
      <c r="AD309" s="338">
        <f t="shared" si="14"/>
        <v>0</v>
      </c>
      <c r="AE309" s="339">
        <f t="shared" si="15"/>
        <v>0</v>
      </c>
    </row>
    <row r="310" spans="1:31" ht="15.6" x14ac:dyDescent="0.25">
      <c r="A310" s="343" t="s">
        <v>1010</v>
      </c>
      <c r="B310" s="344" t="s">
        <v>44</v>
      </c>
      <c r="C310" s="344" t="s">
        <v>1876</v>
      </c>
      <c r="D310" s="344" t="s">
        <v>1877</v>
      </c>
      <c r="E310" s="345" t="s">
        <v>2079</v>
      </c>
      <c r="F310" s="391">
        <v>4</v>
      </c>
      <c r="G310" s="392">
        <v>10</v>
      </c>
      <c r="H310" s="392">
        <v>14</v>
      </c>
      <c r="I310" s="393">
        <v>144</v>
      </c>
      <c r="J310" s="394">
        <v>37.010000000000005</v>
      </c>
      <c r="K310" s="316"/>
      <c r="L310" s="331"/>
      <c r="M310" s="316"/>
      <c r="N310" s="317"/>
      <c r="O310" s="317"/>
      <c r="P310" s="318"/>
      <c r="Q310" s="319"/>
      <c r="R310" s="306"/>
      <c r="S310" s="306"/>
      <c r="T310" s="320"/>
      <c r="U310" s="321"/>
      <c r="V310" s="322"/>
      <c r="W310" s="323"/>
      <c r="X310" s="324"/>
      <c r="Y310" s="326"/>
      <c r="Z310" s="387">
        <f>_xlfn.XLOOKUP(A310,'2024-NAT-01'!B:B,'2024-NAT-01'!F:F,0,0)+_xlfn.XLOOKUP(A310,'2024-NAT-01'!B:B,'2024-NAT-01'!G:G,0,0)</f>
        <v>0</v>
      </c>
      <c r="AA310" s="395">
        <f>_xlfn.XLOOKUP(A310,'2024-NAT-01'!B:B,'2024-NAT-01'!H:H,0,0)</f>
        <v>0</v>
      </c>
      <c r="AB310" s="387">
        <f>_xlfn.XLOOKUP(A310,'2024-NAT-02'!B:B,'2024-NAT-02'!F:F,0,0)+_xlfn.XLOOKUP(A310,'2024-NAT-02'!B:B,'2024-NAT-02'!G:G,0,0)</f>
        <v>0</v>
      </c>
      <c r="AC310" s="396">
        <f>_xlfn.XLOOKUP(A310,'2024-NAT-02'!B:B,'2024-NAT-02'!H:H,0,0)</f>
        <v>0</v>
      </c>
      <c r="AD310" s="387">
        <f t="shared" si="14"/>
        <v>14</v>
      </c>
      <c r="AE310" s="395">
        <f t="shared" si="15"/>
        <v>37.010000000000005</v>
      </c>
    </row>
    <row r="311" spans="1:31" ht="15.6" hidden="1" x14ac:dyDescent="0.25">
      <c r="A311" s="340" t="s">
        <v>758</v>
      </c>
      <c r="B311" s="341" t="s">
        <v>1226</v>
      </c>
      <c r="C311" s="341" t="s">
        <v>394</v>
      </c>
      <c r="D311" s="341" t="s">
        <v>70</v>
      </c>
      <c r="E311" s="342" t="s">
        <v>2081</v>
      </c>
      <c r="F311" s="312">
        <v>0</v>
      </c>
      <c r="G311" s="313">
        <v>0</v>
      </c>
      <c r="H311" s="313">
        <v>0</v>
      </c>
      <c r="I311" s="314">
        <v>0</v>
      </c>
      <c r="J311" s="346">
        <v>0</v>
      </c>
      <c r="K311" s="316"/>
      <c r="L311" s="331"/>
      <c r="M311" s="316"/>
      <c r="N311" s="317"/>
      <c r="O311" s="317"/>
      <c r="P311" s="318"/>
      <c r="Q311" s="319"/>
      <c r="R311" s="306"/>
      <c r="S311" s="306"/>
      <c r="T311" s="320"/>
      <c r="U311" s="321"/>
      <c r="V311" s="322"/>
      <c r="W311" s="323"/>
      <c r="X311" s="324"/>
      <c r="Y311" s="326"/>
      <c r="Z311" s="335">
        <f>_xlfn.XLOOKUP(A311,'2024-NAT-01'!B:B,'2024-NAT-01'!F:F,0,0)+_xlfn.XLOOKUP('Nominations (2)'!A311,'2024-NAT-01'!B:B,'2024-NAT-01'!G:G,0,0)</f>
        <v>0</v>
      </c>
      <c r="AA311" s="336">
        <f>_xlfn.XLOOKUP(A311,'2024-NAT-01'!B:B,'2024-NAT-01'!H:H,0,0)</f>
        <v>0</v>
      </c>
      <c r="AB311" s="335">
        <f>_xlfn.XLOOKUP(A311,'2024-NAT-02'!B:B,'2024-NAT-02'!F:F,0,0)+_xlfn.XLOOKUP(A311,'2024-NAT-02'!B:B,'2024-NAT-02'!G:G,0,0)</f>
        <v>0</v>
      </c>
      <c r="AC311" s="337">
        <f>_xlfn.XLOOKUP(A311,'2024-NAT-02'!B:B,'2024-NAT-02'!H:H,0,0)</f>
        <v>0</v>
      </c>
      <c r="AD311" s="335">
        <f t="shared" si="14"/>
        <v>0</v>
      </c>
      <c r="AE311" s="336">
        <f t="shared" si="15"/>
        <v>0</v>
      </c>
    </row>
    <row r="312" spans="1:31" ht="15.6" hidden="1" x14ac:dyDescent="0.25">
      <c r="A312" s="340" t="s">
        <v>759</v>
      </c>
      <c r="B312" s="341" t="s">
        <v>1346</v>
      </c>
      <c r="C312" s="341" t="s">
        <v>1962</v>
      </c>
      <c r="D312" s="341" t="s">
        <v>1963</v>
      </c>
      <c r="E312" s="342" t="s">
        <v>1254</v>
      </c>
      <c r="F312" s="312">
        <v>6</v>
      </c>
      <c r="G312" s="313">
        <v>4</v>
      </c>
      <c r="H312" s="313">
        <v>10</v>
      </c>
      <c r="I312" s="314">
        <v>61.6</v>
      </c>
      <c r="J312" s="315">
        <v>19.96</v>
      </c>
      <c r="K312" s="316"/>
      <c r="L312" s="331"/>
      <c r="M312" s="316"/>
      <c r="N312" s="317"/>
      <c r="O312" s="317"/>
      <c r="P312" s="318"/>
      <c r="Q312" s="319"/>
      <c r="R312" s="306"/>
      <c r="S312" s="306"/>
      <c r="T312" s="320"/>
      <c r="U312" s="321"/>
      <c r="V312" s="322"/>
      <c r="W312" s="323"/>
      <c r="X312" s="324"/>
      <c r="Y312" s="326"/>
      <c r="Z312" s="335">
        <f>_xlfn.XLOOKUP(A312,'2024-NAT-01'!B:B,'2024-NAT-01'!F:F,0,0)+_xlfn.XLOOKUP('Nominations (2)'!A312,'2024-NAT-01'!B:B,'2024-NAT-01'!G:G,0,0)</f>
        <v>0</v>
      </c>
      <c r="AA312" s="336">
        <f>_xlfn.XLOOKUP(A312,'2024-NAT-01'!B:B,'2024-NAT-01'!H:H,0,0)</f>
        <v>0</v>
      </c>
      <c r="AB312" s="335">
        <f>_xlfn.XLOOKUP(A312,'2024-NAT-02'!B:B,'2024-NAT-02'!F:F,0,0)+_xlfn.XLOOKUP(A312,'2024-NAT-02'!B:B,'2024-NAT-02'!G:G,0,0)</f>
        <v>0</v>
      </c>
      <c r="AC312" s="337">
        <f>_xlfn.XLOOKUP(A312,'2024-NAT-02'!B:B,'2024-NAT-02'!H:H,0,0)</f>
        <v>0</v>
      </c>
      <c r="AD312" s="338">
        <f t="shared" si="14"/>
        <v>10</v>
      </c>
      <c r="AE312" s="339">
        <f t="shared" si="15"/>
        <v>19.96</v>
      </c>
    </row>
    <row r="313" spans="1:31" ht="15.6" hidden="1" x14ac:dyDescent="0.25">
      <c r="A313" s="340" t="s">
        <v>1011</v>
      </c>
      <c r="B313" s="341" t="s">
        <v>1331</v>
      </c>
      <c r="C313" s="341" t="s">
        <v>1700</v>
      </c>
      <c r="D313" s="341" t="s">
        <v>241</v>
      </c>
      <c r="E313" s="342" t="s">
        <v>1258</v>
      </c>
      <c r="F313" s="312">
        <v>0</v>
      </c>
      <c r="G313" s="313">
        <v>4</v>
      </c>
      <c r="H313" s="313">
        <v>4</v>
      </c>
      <c r="I313" s="314">
        <v>29.200000000000003</v>
      </c>
      <c r="J313" s="315">
        <v>5.8400000000000007</v>
      </c>
      <c r="K313" s="316"/>
      <c r="L313" s="331"/>
      <c r="M313" s="316"/>
      <c r="N313" s="317"/>
      <c r="O313" s="317"/>
      <c r="P313" s="318"/>
      <c r="Q313" s="319"/>
      <c r="R313" s="306"/>
      <c r="S313" s="306"/>
      <c r="T313" s="320"/>
      <c r="U313" s="321"/>
      <c r="V313" s="322"/>
      <c r="W313" s="323"/>
      <c r="X313" s="324"/>
      <c r="Y313" s="326"/>
      <c r="Z313" s="335">
        <f>_xlfn.XLOOKUP(A313,'2024-NAT-01'!B:B,'2024-NAT-01'!F:F,0,0)+_xlfn.XLOOKUP('Nominations (2)'!A313,'2024-NAT-01'!B:B,'2024-NAT-01'!G:G,0,0)</f>
        <v>0</v>
      </c>
      <c r="AA313" s="336">
        <f>_xlfn.XLOOKUP(A313,'2024-NAT-01'!B:B,'2024-NAT-01'!H:H,0,0)</f>
        <v>0</v>
      </c>
      <c r="AB313" s="335">
        <f>_xlfn.XLOOKUP(A313,'2024-NAT-02'!B:B,'2024-NAT-02'!F:F,0,0)+_xlfn.XLOOKUP(A313,'2024-NAT-02'!B:B,'2024-NAT-02'!G:G,0,0)</f>
        <v>0</v>
      </c>
      <c r="AC313" s="337">
        <f>_xlfn.XLOOKUP(A313,'2024-NAT-02'!B:B,'2024-NAT-02'!H:H,0,0)</f>
        <v>0</v>
      </c>
      <c r="AD313" s="338">
        <f t="shared" si="14"/>
        <v>4</v>
      </c>
      <c r="AE313" s="339">
        <f t="shared" si="15"/>
        <v>5.8400000000000007</v>
      </c>
    </row>
    <row r="314" spans="1:31" ht="15.6" hidden="1" x14ac:dyDescent="0.25">
      <c r="A314" s="340" t="s">
        <v>760</v>
      </c>
      <c r="B314" s="341" t="s">
        <v>1473</v>
      </c>
      <c r="C314" s="341" t="s">
        <v>257</v>
      </c>
      <c r="D314" s="341" t="s">
        <v>258</v>
      </c>
      <c r="E314" s="342" t="s">
        <v>1261</v>
      </c>
      <c r="F314" s="312">
        <v>0</v>
      </c>
      <c r="G314" s="313">
        <v>2</v>
      </c>
      <c r="H314" s="313">
        <v>2</v>
      </c>
      <c r="I314" s="314">
        <v>10.4</v>
      </c>
      <c r="J314" s="315">
        <v>2.08</v>
      </c>
      <c r="K314" s="316"/>
      <c r="L314" s="331"/>
      <c r="M314" s="316"/>
      <c r="N314" s="317"/>
      <c r="O314" s="317"/>
      <c r="P314" s="318"/>
      <c r="Q314" s="319"/>
      <c r="R314" s="306"/>
      <c r="S314" s="306"/>
      <c r="T314" s="320"/>
      <c r="U314" s="321"/>
      <c r="V314" s="322"/>
      <c r="W314" s="323"/>
      <c r="X314" s="324"/>
      <c r="Y314" s="326"/>
      <c r="Z314" s="335">
        <f>_xlfn.XLOOKUP(A314,'2024-NAT-01'!B:B,'2024-NAT-01'!F:F,0,0)+_xlfn.XLOOKUP('Nominations (2)'!A314,'2024-NAT-01'!B:B,'2024-NAT-01'!G:G,0,0)</f>
        <v>0</v>
      </c>
      <c r="AA314" s="336">
        <f>_xlfn.XLOOKUP(A314,'2024-NAT-01'!B:B,'2024-NAT-01'!H:H,0,0)</f>
        <v>0</v>
      </c>
      <c r="AB314" s="335">
        <f>_xlfn.XLOOKUP(A314,'2024-NAT-02'!B:B,'2024-NAT-02'!F:F,0,0)+_xlfn.XLOOKUP(A314,'2024-NAT-02'!B:B,'2024-NAT-02'!G:G,0,0)</f>
        <v>0</v>
      </c>
      <c r="AC314" s="337">
        <f>_xlfn.XLOOKUP(A314,'2024-NAT-02'!B:B,'2024-NAT-02'!H:H,0,0)</f>
        <v>0</v>
      </c>
      <c r="AD314" s="338">
        <f t="shared" si="14"/>
        <v>2</v>
      </c>
      <c r="AE314" s="339">
        <f t="shared" si="15"/>
        <v>2.08</v>
      </c>
    </row>
    <row r="315" spans="1:31" ht="15.6" hidden="1" x14ac:dyDescent="0.25">
      <c r="A315" s="340" t="s">
        <v>761</v>
      </c>
      <c r="B315" s="341" t="s">
        <v>1346</v>
      </c>
      <c r="C315" s="341" t="s">
        <v>212</v>
      </c>
      <c r="D315" s="341" t="s">
        <v>213</v>
      </c>
      <c r="E315" s="342" t="s">
        <v>1258</v>
      </c>
      <c r="F315" s="312">
        <v>0</v>
      </c>
      <c r="G315" s="313">
        <v>0</v>
      </c>
      <c r="H315" s="313">
        <v>0</v>
      </c>
      <c r="I315" s="314">
        <v>0</v>
      </c>
      <c r="J315" s="315">
        <v>0</v>
      </c>
      <c r="K315" s="316"/>
      <c r="L315" s="331"/>
      <c r="M315" s="316"/>
      <c r="N315" s="317"/>
      <c r="O315" s="317"/>
      <c r="P315" s="318"/>
      <c r="Q315" s="319"/>
      <c r="R315" s="306"/>
      <c r="S315" s="306"/>
      <c r="T315" s="320"/>
      <c r="U315" s="321"/>
      <c r="V315" s="322"/>
      <c r="W315" s="323"/>
      <c r="X315" s="324"/>
      <c r="Y315" s="326"/>
      <c r="Z315" s="335">
        <f>_xlfn.XLOOKUP(A315,'2024-NAT-01'!B:B,'2024-NAT-01'!F:F,0,0)+_xlfn.XLOOKUP('Nominations (2)'!A315,'2024-NAT-01'!B:B,'2024-NAT-01'!G:G,0,0)</f>
        <v>0</v>
      </c>
      <c r="AA315" s="336">
        <f>_xlfn.XLOOKUP(A315,'2024-NAT-01'!B:B,'2024-NAT-01'!H:H,0,0)</f>
        <v>0</v>
      </c>
      <c r="AB315" s="335">
        <f>_xlfn.XLOOKUP(A315,'2024-NAT-02'!B:B,'2024-NAT-02'!F:F,0,0)+_xlfn.XLOOKUP(A315,'2024-NAT-02'!B:B,'2024-NAT-02'!G:G,0,0)</f>
        <v>0</v>
      </c>
      <c r="AC315" s="337">
        <f>_xlfn.XLOOKUP(A315,'2024-NAT-02'!B:B,'2024-NAT-02'!H:H,0,0)</f>
        <v>0</v>
      </c>
      <c r="AD315" s="338">
        <f t="shared" si="14"/>
        <v>0</v>
      </c>
      <c r="AE315" s="339">
        <f t="shared" si="15"/>
        <v>0</v>
      </c>
    </row>
    <row r="316" spans="1:31" ht="15.6" hidden="1" x14ac:dyDescent="0.25">
      <c r="A316" s="340" t="s">
        <v>762</v>
      </c>
      <c r="B316" s="341" t="s">
        <v>1243</v>
      </c>
      <c r="C316" s="341" t="s">
        <v>282</v>
      </c>
      <c r="D316" s="341" t="s">
        <v>145</v>
      </c>
      <c r="E316" s="342" t="s">
        <v>2078</v>
      </c>
      <c r="F316" s="312">
        <v>0</v>
      </c>
      <c r="G316" s="313">
        <v>0</v>
      </c>
      <c r="H316" s="313">
        <v>0</v>
      </c>
      <c r="I316" s="314">
        <v>0</v>
      </c>
      <c r="J316" s="315">
        <v>0</v>
      </c>
      <c r="K316" s="316"/>
      <c r="L316" s="331"/>
      <c r="M316" s="316"/>
      <c r="N316" s="317"/>
      <c r="O316" s="317"/>
      <c r="P316" s="318"/>
      <c r="Q316" s="319"/>
      <c r="R316" s="306"/>
      <c r="S316" s="306"/>
      <c r="T316" s="320"/>
      <c r="U316" s="321"/>
      <c r="V316" s="322"/>
      <c r="W316" s="323"/>
      <c r="X316" s="324"/>
      <c r="Y316" s="326"/>
      <c r="Z316" s="335">
        <f>_xlfn.XLOOKUP(A316,'2024-NAT-01'!B:B,'2024-NAT-01'!F:F,0,0)+_xlfn.XLOOKUP('Nominations (2)'!A316,'2024-NAT-01'!B:B,'2024-NAT-01'!G:G,0,0)</f>
        <v>0</v>
      </c>
      <c r="AA316" s="336">
        <f>_xlfn.XLOOKUP(A316,'2024-NAT-01'!B:B,'2024-NAT-01'!H:H,0,0)</f>
        <v>0</v>
      </c>
      <c r="AB316" s="335">
        <f>_xlfn.XLOOKUP(A316,'2024-NAT-02'!B:B,'2024-NAT-02'!F:F,0,0)+_xlfn.XLOOKUP(A316,'2024-NAT-02'!B:B,'2024-NAT-02'!G:G,0,0)</f>
        <v>0</v>
      </c>
      <c r="AC316" s="337">
        <f>_xlfn.XLOOKUP(A316,'2024-NAT-02'!B:B,'2024-NAT-02'!H:H,0,0)</f>
        <v>0</v>
      </c>
      <c r="AD316" s="338">
        <f t="shared" si="14"/>
        <v>0</v>
      </c>
      <c r="AE316" s="339">
        <f t="shared" si="15"/>
        <v>0</v>
      </c>
    </row>
    <row r="317" spans="1:31" ht="15.6" hidden="1" x14ac:dyDescent="0.25">
      <c r="A317" s="340" t="s">
        <v>763</v>
      </c>
      <c r="B317" s="341" t="s">
        <v>1226</v>
      </c>
      <c r="C317" s="341" t="s">
        <v>250</v>
      </c>
      <c r="D317" s="341" t="s">
        <v>375</v>
      </c>
      <c r="E317" s="342" t="s">
        <v>1258</v>
      </c>
      <c r="F317" s="312">
        <v>0</v>
      </c>
      <c r="G317" s="313">
        <v>3</v>
      </c>
      <c r="H317" s="313">
        <v>3</v>
      </c>
      <c r="I317" s="314">
        <v>38.300000000000004</v>
      </c>
      <c r="J317" s="315">
        <v>7.660000000000001</v>
      </c>
      <c r="K317" s="316"/>
      <c r="L317" s="331"/>
      <c r="M317" s="316"/>
      <c r="N317" s="317"/>
      <c r="O317" s="317"/>
      <c r="P317" s="318"/>
      <c r="Q317" s="319"/>
      <c r="R317" s="306"/>
      <c r="S317" s="306"/>
      <c r="T317" s="320"/>
      <c r="U317" s="321"/>
      <c r="V317" s="322"/>
      <c r="W317" s="323"/>
      <c r="X317" s="324"/>
      <c r="Y317" s="326"/>
      <c r="Z317" s="335">
        <f>_xlfn.XLOOKUP(A317,'2024-NAT-01'!B:B,'2024-NAT-01'!F:F,0,0)+_xlfn.XLOOKUP('Nominations (2)'!A317,'2024-NAT-01'!B:B,'2024-NAT-01'!G:G,0,0)</f>
        <v>0</v>
      </c>
      <c r="AA317" s="336">
        <f>_xlfn.XLOOKUP(A317,'2024-NAT-01'!B:B,'2024-NAT-01'!H:H,0,0)</f>
        <v>0</v>
      </c>
      <c r="AB317" s="335">
        <f>_xlfn.XLOOKUP(A317,'2024-NAT-02'!B:B,'2024-NAT-02'!F:F,0,0)+_xlfn.XLOOKUP(A317,'2024-NAT-02'!B:B,'2024-NAT-02'!G:G,0,0)</f>
        <v>0</v>
      </c>
      <c r="AC317" s="337">
        <f>_xlfn.XLOOKUP(A317,'2024-NAT-02'!B:B,'2024-NAT-02'!H:H,0,0)</f>
        <v>0</v>
      </c>
      <c r="AD317" s="338">
        <f t="shared" si="14"/>
        <v>3</v>
      </c>
      <c r="AE317" s="339">
        <f t="shared" si="15"/>
        <v>7.660000000000001</v>
      </c>
    </row>
    <row r="318" spans="1:31" ht="15.6" x14ac:dyDescent="0.25">
      <c r="A318" s="343" t="s">
        <v>458</v>
      </c>
      <c r="B318" s="344" t="s">
        <v>37</v>
      </c>
      <c r="C318" s="344" t="s">
        <v>174</v>
      </c>
      <c r="D318" s="344" t="s">
        <v>86</v>
      </c>
      <c r="E318" s="345" t="s">
        <v>2078</v>
      </c>
      <c r="F318" s="391">
        <v>2</v>
      </c>
      <c r="G318" s="392">
        <v>10</v>
      </c>
      <c r="H318" s="392">
        <v>12</v>
      </c>
      <c r="I318" s="393">
        <v>155.1</v>
      </c>
      <c r="J318" s="394">
        <v>36.06</v>
      </c>
      <c r="K318" s="316">
        <f>I318/H318</f>
        <v>12.924999999999999</v>
      </c>
      <c r="L318" s="331">
        <f>U318+Y318+Q318</f>
        <v>1766</v>
      </c>
      <c r="M318" s="316">
        <f>(U318*0.3)+(Y318*0.2)+(Q318*0.5)</f>
        <v>647.9</v>
      </c>
      <c r="N318" s="317">
        <v>1</v>
      </c>
      <c r="O318" s="317">
        <v>4</v>
      </c>
      <c r="P318" s="318">
        <v>29.099999999999998</v>
      </c>
      <c r="Q318" s="319">
        <v>704</v>
      </c>
      <c r="R318" s="306">
        <v>0</v>
      </c>
      <c r="S318" s="306">
        <v>5</v>
      </c>
      <c r="T318" s="320">
        <v>118.89999999999999</v>
      </c>
      <c r="U318" s="321">
        <v>835</v>
      </c>
      <c r="V318" s="322">
        <v>0</v>
      </c>
      <c r="W318" s="323">
        <v>4</v>
      </c>
      <c r="X318" s="324">
        <v>9.5</v>
      </c>
      <c r="Y318" s="326">
        <v>227</v>
      </c>
      <c r="Z318" s="387">
        <f>_xlfn.XLOOKUP(A318,'2024-NAT-01'!B:B,'2024-NAT-01'!F:F,0,0)+_xlfn.XLOOKUP(A318,'2024-NAT-01'!B:B,'2024-NAT-01'!G:G,0,0)</f>
        <v>0</v>
      </c>
      <c r="AA318" s="395">
        <f>_xlfn.XLOOKUP(A318,'2024-NAT-01'!B:B,'2024-NAT-01'!H:H,0,0)</f>
        <v>0</v>
      </c>
      <c r="AB318" s="387">
        <f>_xlfn.XLOOKUP(A318,'2024-NAT-02'!B:B,'2024-NAT-02'!F:F,0,0)+_xlfn.XLOOKUP(A318,'2024-NAT-02'!B:B,'2024-NAT-02'!G:G,0,0)</f>
        <v>0</v>
      </c>
      <c r="AC318" s="396">
        <f>_xlfn.XLOOKUP(A318,'2024-NAT-02'!B:B,'2024-NAT-02'!H:H,0,0)</f>
        <v>0</v>
      </c>
      <c r="AD318" s="387">
        <f t="shared" si="14"/>
        <v>12</v>
      </c>
      <c r="AE318" s="395">
        <f t="shared" si="15"/>
        <v>36.06</v>
      </c>
    </row>
    <row r="319" spans="1:31" ht="15.6" hidden="1" x14ac:dyDescent="0.25">
      <c r="A319" s="340" t="s">
        <v>765</v>
      </c>
      <c r="B319" s="341" t="s">
        <v>2159</v>
      </c>
      <c r="C319" s="341" t="s">
        <v>1655</v>
      </c>
      <c r="D319" s="341" t="s">
        <v>2105</v>
      </c>
      <c r="E319" s="342" t="s">
        <v>2078</v>
      </c>
      <c r="F319" s="312">
        <v>1</v>
      </c>
      <c r="G319" s="313">
        <v>0</v>
      </c>
      <c r="H319" s="313">
        <v>1</v>
      </c>
      <c r="I319" s="314">
        <v>2.6</v>
      </c>
      <c r="J319" s="315">
        <v>1.3</v>
      </c>
      <c r="K319" s="316"/>
      <c r="L319" s="331"/>
      <c r="M319" s="316"/>
      <c r="N319" s="317"/>
      <c r="O319" s="317"/>
      <c r="P319" s="318"/>
      <c r="Q319" s="319"/>
      <c r="R319" s="306"/>
      <c r="S319" s="306"/>
      <c r="T319" s="320"/>
      <c r="U319" s="321"/>
      <c r="V319" s="322"/>
      <c r="W319" s="323"/>
      <c r="X319" s="324"/>
      <c r="Y319" s="326"/>
      <c r="Z319" s="335">
        <f>_xlfn.XLOOKUP(A319,'2024-NAT-01'!B:B,'2024-NAT-01'!F:F,0,0)+_xlfn.XLOOKUP('Nominations (2)'!A319,'2024-NAT-01'!B:B,'2024-NAT-01'!G:G,0,0)</f>
        <v>0</v>
      </c>
      <c r="AA319" s="336">
        <f>_xlfn.XLOOKUP(A319,'2024-NAT-01'!B:B,'2024-NAT-01'!H:H,0,0)</f>
        <v>0</v>
      </c>
      <c r="AB319" s="335">
        <f>_xlfn.XLOOKUP(A319,'2024-NAT-02'!B:B,'2024-NAT-02'!F:F,0,0)+_xlfn.XLOOKUP(A319,'2024-NAT-02'!B:B,'2024-NAT-02'!G:G,0,0)</f>
        <v>0</v>
      </c>
      <c r="AC319" s="337">
        <f>_xlfn.XLOOKUP(A319,'2024-NAT-02'!B:B,'2024-NAT-02'!H:H,0,0)</f>
        <v>0</v>
      </c>
      <c r="AD319" s="338">
        <f t="shared" si="14"/>
        <v>1</v>
      </c>
      <c r="AE319" s="339">
        <f t="shared" si="15"/>
        <v>1.3</v>
      </c>
    </row>
    <row r="320" spans="1:31" ht="15.6" hidden="1" x14ac:dyDescent="0.25">
      <c r="A320" s="340" t="s">
        <v>766</v>
      </c>
      <c r="B320" s="341" t="s">
        <v>1243</v>
      </c>
      <c r="C320" s="341" t="s">
        <v>272</v>
      </c>
      <c r="D320" s="341" t="s">
        <v>125</v>
      </c>
      <c r="E320" s="342" t="s">
        <v>1261</v>
      </c>
      <c r="F320" s="312">
        <v>0</v>
      </c>
      <c r="G320" s="313">
        <v>0</v>
      </c>
      <c r="H320" s="313">
        <v>0</v>
      </c>
      <c r="I320" s="314">
        <v>0</v>
      </c>
      <c r="J320" s="315">
        <v>0</v>
      </c>
      <c r="K320" s="316"/>
      <c r="L320" s="331"/>
      <c r="M320" s="316"/>
      <c r="N320" s="317"/>
      <c r="O320" s="317"/>
      <c r="P320" s="318"/>
      <c r="Q320" s="319"/>
      <c r="R320" s="306"/>
      <c r="S320" s="306"/>
      <c r="T320" s="320"/>
      <c r="U320" s="321"/>
      <c r="V320" s="322"/>
      <c r="W320" s="323"/>
      <c r="X320" s="324"/>
      <c r="Y320" s="326"/>
      <c r="Z320" s="335">
        <f>_xlfn.XLOOKUP(A320,'2024-NAT-01'!B:B,'2024-NAT-01'!F:F,0,0)+_xlfn.XLOOKUP('Nominations (2)'!A320,'2024-NAT-01'!B:B,'2024-NAT-01'!G:G,0,0)</f>
        <v>0</v>
      </c>
      <c r="AA320" s="336">
        <f>_xlfn.XLOOKUP(A320,'2024-NAT-01'!B:B,'2024-NAT-01'!H:H,0,0)</f>
        <v>0</v>
      </c>
      <c r="AB320" s="335">
        <f>_xlfn.XLOOKUP(A320,'2024-NAT-02'!B:B,'2024-NAT-02'!F:F,0,0)+_xlfn.XLOOKUP(A320,'2024-NAT-02'!B:B,'2024-NAT-02'!G:G,0,0)</f>
        <v>0</v>
      </c>
      <c r="AC320" s="337">
        <f>_xlfn.XLOOKUP(A320,'2024-NAT-02'!B:B,'2024-NAT-02'!H:H,0,0)</f>
        <v>0</v>
      </c>
      <c r="AD320" s="338">
        <f t="shared" si="14"/>
        <v>0</v>
      </c>
      <c r="AE320" s="339">
        <f t="shared" si="15"/>
        <v>0</v>
      </c>
    </row>
    <row r="321" spans="1:31" ht="15.6" x14ac:dyDescent="0.25">
      <c r="A321" s="343" t="s">
        <v>911</v>
      </c>
      <c r="B321" s="344" t="s">
        <v>42</v>
      </c>
      <c r="C321" s="344" t="s">
        <v>410</v>
      </c>
      <c r="D321" s="344" t="s">
        <v>169</v>
      </c>
      <c r="E321" s="345" t="s">
        <v>2079</v>
      </c>
      <c r="F321" s="391">
        <v>1</v>
      </c>
      <c r="G321" s="392">
        <v>12</v>
      </c>
      <c r="H321" s="392">
        <v>13</v>
      </c>
      <c r="I321" s="393">
        <v>120.5</v>
      </c>
      <c r="J321" s="394">
        <v>34.57</v>
      </c>
      <c r="K321" s="316"/>
      <c r="L321" s="331"/>
      <c r="M321" s="316"/>
      <c r="N321" s="317"/>
      <c r="O321" s="317"/>
      <c r="P321" s="318"/>
      <c r="Q321" s="319"/>
      <c r="R321" s="306"/>
      <c r="S321" s="306"/>
      <c r="T321" s="320"/>
      <c r="U321" s="321"/>
      <c r="V321" s="322"/>
      <c r="W321" s="323"/>
      <c r="X321" s="324"/>
      <c r="Y321" s="326"/>
      <c r="Z321" s="387">
        <f>_xlfn.XLOOKUP(A321,'2024-NAT-01'!B:B,'2024-NAT-01'!F:F,0,0)+_xlfn.XLOOKUP(A321,'2024-NAT-01'!B:B,'2024-NAT-01'!G:G,0,0)</f>
        <v>0</v>
      </c>
      <c r="AA321" s="395">
        <f>_xlfn.XLOOKUP(A321,'2024-NAT-01'!B:B,'2024-NAT-01'!H:H,0,0)</f>
        <v>0</v>
      </c>
      <c r="AB321" s="387">
        <f>_xlfn.XLOOKUP(A321,'2024-NAT-02'!B:B,'2024-NAT-02'!F:F,0,0)+_xlfn.XLOOKUP(A321,'2024-NAT-02'!B:B,'2024-NAT-02'!G:G,0,0)</f>
        <v>0</v>
      </c>
      <c r="AC321" s="396">
        <f>_xlfn.XLOOKUP(A321,'2024-NAT-02'!B:B,'2024-NAT-02'!H:H,0,0)</f>
        <v>0</v>
      </c>
      <c r="AD321" s="387">
        <f t="shared" si="14"/>
        <v>13</v>
      </c>
      <c r="AE321" s="395">
        <f t="shared" si="15"/>
        <v>34.57</v>
      </c>
    </row>
    <row r="322" spans="1:31" ht="15.6" hidden="1" x14ac:dyDescent="0.25">
      <c r="A322" s="340" t="s">
        <v>767</v>
      </c>
      <c r="B322" s="341" t="s">
        <v>2160</v>
      </c>
      <c r="C322" s="341" t="s">
        <v>311</v>
      </c>
      <c r="D322" s="341" t="s">
        <v>307</v>
      </c>
      <c r="E322" s="342" t="s">
        <v>1258</v>
      </c>
      <c r="F322" s="312">
        <v>0</v>
      </c>
      <c r="G322" s="313">
        <v>2</v>
      </c>
      <c r="H322" s="313">
        <v>2</v>
      </c>
      <c r="I322" s="314">
        <v>20.2</v>
      </c>
      <c r="J322" s="315">
        <v>6.06</v>
      </c>
      <c r="K322" s="316"/>
      <c r="L322" s="331"/>
      <c r="M322" s="316"/>
      <c r="N322" s="317"/>
      <c r="O322" s="317"/>
      <c r="P322" s="318"/>
      <c r="Q322" s="319"/>
      <c r="R322" s="306"/>
      <c r="S322" s="306"/>
      <c r="T322" s="320"/>
      <c r="U322" s="321"/>
      <c r="V322" s="322"/>
      <c r="W322" s="323"/>
      <c r="X322" s="324"/>
      <c r="Y322" s="326"/>
      <c r="Z322" s="335">
        <f>_xlfn.XLOOKUP(A322,'2024-NAT-01'!B:B,'2024-NAT-01'!F:F,0,0)+_xlfn.XLOOKUP('Nominations (2)'!A322,'2024-NAT-01'!B:B,'2024-NAT-01'!G:G,0,0)</f>
        <v>0</v>
      </c>
      <c r="AA322" s="336">
        <f>_xlfn.XLOOKUP(A322,'2024-NAT-01'!B:B,'2024-NAT-01'!H:H,0,0)</f>
        <v>0</v>
      </c>
      <c r="AB322" s="335">
        <f>_xlfn.XLOOKUP(A322,'2024-NAT-02'!B:B,'2024-NAT-02'!F:F,0,0)+_xlfn.XLOOKUP(A322,'2024-NAT-02'!B:B,'2024-NAT-02'!G:G,0,0)</f>
        <v>0</v>
      </c>
      <c r="AC322" s="337">
        <f>_xlfn.XLOOKUP(A322,'2024-NAT-02'!B:B,'2024-NAT-02'!H:H,0,0)</f>
        <v>0</v>
      </c>
      <c r="AD322" s="338">
        <f t="shared" si="14"/>
        <v>2</v>
      </c>
      <c r="AE322" s="339">
        <f t="shared" si="15"/>
        <v>6.06</v>
      </c>
    </row>
    <row r="323" spans="1:31" ht="15.6" hidden="1" x14ac:dyDescent="0.25">
      <c r="A323" s="340" t="s">
        <v>768</v>
      </c>
      <c r="B323" s="341" t="s">
        <v>1948</v>
      </c>
      <c r="C323" s="341" t="s">
        <v>2013</v>
      </c>
      <c r="D323" s="341" t="s">
        <v>1865</v>
      </c>
      <c r="E323" s="342" t="s">
        <v>1260</v>
      </c>
      <c r="F323" s="312">
        <v>0</v>
      </c>
      <c r="G323" s="313">
        <v>0</v>
      </c>
      <c r="H323" s="313">
        <v>0</v>
      </c>
      <c r="I323" s="314">
        <v>0</v>
      </c>
      <c r="J323" s="315">
        <v>0</v>
      </c>
      <c r="K323" s="316"/>
      <c r="L323" s="331"/>
      <c r="M323" s="316"/>
      <c r="N323" s="317"/>
      <c r="O323" s="317"/>
      <c r="P323" s="318"/>
      <c r="Q323" s="319"/>
      <c r="R323" s="306"/>
      <c r="S323" s="306"/>
      <c r="T323" s="320"/>
      <c r="U323" s="321"/>
      <c r="V323" s="322"/>
      <c r="W323" s="323"/>
      <c r="X323" s="324"/>
      <c r="Y323" s="326"/>
      <c r="Z323" s="335">
        <f>_xlfn.XLOOKUP(A323,'2024-NAT-01'!B:B,'2024-NAT-01'!F:F,0,0)+_xlfn.XLOOKUP('Nominations (2)'!A323,'2024-NAT-01'!B:B,'2024-NAT-01'!G:G,0,0)</f>
        <v>0</v>
      </c>
      <c r="AA323" s="336">
        <f>_xlfn.XLOOKUP(A323,'2024-NAT-01'!B:B,'2024-NAT-01'!H:H,0,0)</f>
        <v>0</v>
      </c>
      <c r="AB323" s="335">
        <f>_xlfn.XLOOKUP(A323,'2024-NAT-02'!B:B,'2024-NAT-02'!F:F,0,0)+_xlfn.XLOOKUP(A323,'2024-NAT-02'!B:B,'2024-NAT-02'!G:G,0,0)</f>
        <v>0</v>
      </c>
      <c r="AC323" s="337">
        <f>_xlfn.XLOOKUP(A323,'2024-NAT-02'!B:B,'2024-NAT-02'!H:H,0,0)</f>
        <v>0</v>
      </c>
      <c r="AD323" s="338">
        <f t="shared" si="14"/>
        <v>0</v>
      </c>
      <c r="AE323" s="339">
        <f t="shared" si="15"/>
        <v>0</v>
      </c>
    </row>
    <row r="324" spans="1:31" ht="15.6" hidden="1" x14ac:dyDescent="0.25">
      <c r="A324" s="340" t="s">
        <v>769</v>
      </c>
      <c r="B324" s="341" t="s">
        <v>1948</v>
      </c>
      <c r="C324" s="341" t="s">
        <v>89</v>
      </c>
      <c r="D324" s="341" t="s">
        <v>331</v>
      </c>
      <c r="E324" s="342" t="s">
        <v>2079</v>
      </c>
      <c r="F324" s="312">
        <v>0</v>
      </c>
      <c r="G324" s="313">
        <v>0</v>
      </c>
      <c r="H324" s="313">
        <v>0</v>
      </c>
      <c r="I324" s="314">
        <v>0</v>
      </c>
      <c r="J324" s="315">
        <v>0</v>
      </c>
      <c r="K324" s="316"/>
      <c r="L324" s="331"/>
      <c r="M324" s="316"/>
      <c r="N324" s="317"/>
      <c r="O324" s="317"/>
      <c r="P324" s="318"/>
      <c r="Q324" s="319"/>
      <c r="R324" s="306"/>
      <c r="S324" s="306"/>
      <c r="T324" s="320"/>
      <c r="U324" s="321"/>
      <c r="V324" s="322"/>
      <c r="W324" s="323"/>
      <c r="X324" s="324"/>
      <c r="Y324" s="326"/>
      <c r="Z324" s="335">
        <f>_xlfn.XLOOKUP(A324,'2024-NAT-01'!B:B,'2024-NAT-01'!F:F,0,0)+_xlfn.XLOOKUP('Nominations (2)'!A324,'2024-NAT-01'!B:B,'2024-NAT-01'!G:G,0,0)</f>
        <v>0</v>
      </c>
      <c r="AA324" s="336">
        <f>_xlfn.XLOOKUP(A324,'2024-NAT-01'!B:B,'2024-NAT-01'!H:H,0,0)</f>
        <v>0</v>
      </c>
      <c r="AB324" s="335">
        <f>_xlfn.XLOOKUP(A324,'2024-NAT-02'!B:B,'2024-NAT-02'!F:F,0,0)+_xlfn.XLOOKUP(A324,'2024-NAT-02'!B:B,'2024-NAT-02'!G:G,0,0)</f>
        <v>0</v>
      </c>
      <c r="AC324" s="337">
        <f>_xlfn.XLOOKUP(A324,'2024-NAT-02'!B:B,'2024-NAT-02'!H:H,0,0)</f>
        <v>0</v>
      </c>
      <c r="AD324" s="338">
        <f t="shared" ref="AD324:AD387" si="16">H324+Z324+AB324</f>
        <v>0</v>
      </c>
      <c r="AE324" s="339">
        <f t="shared" ref="AE324:AE387" si="17">J324+AA324+AC324</f>
        <v>0</v>
      </c>
    </row>
    <row r="325" spans="1:31" ht="15.6" hidden="1" x14ac:dyDescent="0.25">
      <c r="A325" s="340" t="s">
        <v>770</v>
      </c>
      <c r="B325" s="341" t="s">
        <v>1331</v>
      </c>
      <c r="C325" s="341" t="s">
        <v>1974</v>
      </c>
      <c r="D325" s="341" t="s">
        <v>129</v>
      </c>
      <c r="E325" s="342" t="s">
        <v>1261</v>
      </c>
      <c r="F325" s="312">
        <v>0</v>
      </c>
      <c r="G325" s="313">
        <v>0</v>
      </c>
      <c r="H325" s="313">
        <v>0</v>
      </c>
      <c r="I325" s="314">
        <v>0</v>
      </c>
      <c r="J325" s="315">
        <v>0</v>
      </c>
      <c r="K325" s="316"/>
      <c r="L325" s="331"/>
      <c r="M325" s="316"/>
      <c r="N325" s="317"/>
      <c r="O325" s="317"/>
      <c r="P325" s="318"/>
      <c r="Q325" s="319"/>
      <c r="R325" s="306"/>
      <c r="S325" s="306"/>
      <c r="T325" s="320"/>
      <c r="U325" s="321"/>
      <c r="V325" s="322"/>
      <c r="W325" s="323"/>
      <c r="X325" s="324"/>
      <c r="Y325" s="326"/>
      <c r="Z325" s="335">
        <f>_xlfn.XLOOKUP(A325,'2024-NAT-01'!B:B,'2024-NAT-01'!F:F,0,0)+_xlfn.XLOOKUP('Nominations (2)'!A325,'2024-NAT-01'!B:B,'2024-NAT-01'!G:G,0,0)</f>
        <v>0</v>
      </c>
      <c r="AA325" s="336">
        <f>_xlfn.XLOOKUP(A325,'2024-NAT-01'!B:B,'2024-NAT-01'!H:H,0,0)</f>
        <v>0</v>
      </c>
      <c r="AB325" s="335">
        <f>_xlfn.XLOOKUP(A325,'2024-NAT-02'!B:B,'2024-NAT-02'!F:F,0,0)+_xlfn.XLOOKUP(A325,'2024-NAT-02'!B:B,'2024-NAT-02'!G:G,0,0)</f>
        <v>0</v>
      </c>
      <c r="AC325" s="337">
        <f>_xlfn.XLOOKUP(A325,'2024-NAT-02'!B:B,'2024-NAT-02'!H:H,0,0)</f>
        <v>0</v>
      </c>
      <c r="AD325" s="338">
        <f t="shared" si="16"/>
        <v>0</v>
      </c>
      <c r="AE325" s="339">
        <f t="shared" si="17"/>
        <v>0</v>
      </c>
    </row>
    <row r="326" spans="1:31" ht="15.6" x14ac:dyDescent="0.25">
      <c r="A326" s="343" t="s">
        <v>1430</v>
      </c>
      <c r="B326" s="344" t="s">
        <v>39</v>
      </c>
      <c r="C326" s="344" t="s">
        <v>1918</v>
      </c>
      <c r="D326" s="344" t="s">
        <v>2023</v>
      </c>
      <c r="E326" s="345" t="s">
        <v>1258</v>
      </c>
      <c r="F326" s="391">
        <v>0</v>
      </c>
      <c r="G326" s="392">
        <v>8</v>
      </c>
      <c r="H326" s="392">
        <v>8</v>
      </c>
      <c r="I326" s="393">
        <v>71.3</v>
      </c>
      <c r="J326" s="394">
        <v>23.41</v>
      </c>
      <c r="K326" s="316"/>
      <c r="L326" s="331"/>
      <c r="M326" s="316"/>
      <c r="N326" s="317"/>
      <c r="O326" s="317"/>
      <c r="P326" s="318"/>
      <c r="Q326" s="319"/>
      <c r="R326" s="306"/>
      <c r="S326" s="306"/>
      <c r="T326" s="320"/>
      <c r="U326" s="321"/>
      <c r="V326" s="322"/>
      <c r="W326" s="323"/>
      <c r="X326" s="324"/>
      <c r="Y326" s="326"/>
      <c r="Z326" s="387">
        <f>_xlfn.XLOOKUP(A326,'2024-NAT-01'!B:B,'2024-NAT-01'!F:F,0,0)+_xlfn.XLOOKUP(A326,'2024-NAT-01'!B:B,'2024-NAT-01'!G:G,0,0)</f>
        <v>7</v>
      </c>
      <c r="AA326" s="395">
        <f>_xlfn.XLOOKUP(A326,'2024-NAT-01'!B:B,'2024-NAT-01'!H:H,0,0)</f>
        <v>31.300000000000004</v>
      </c>
      <c r="AB326" s="387">
        <f>_xlfn.XLOOKUP(A326,'2024-NAT-02'!B:B,'2024-NAT-02'!F:F,0,0)+_xlfn.XLOOKUP(A326,'2024-NAT-02'!B:B,'2024-NAT-02'!G:G,0,0)</f>
        <v>2</v>
      </c>
      <c r="AC326" s="396">
        <f>_xlfn.XLOOKUP(A326,'2024-NAT-02'!B:B,'2024-NAT-02'!H:H,0,0)</f>
        <v>9</v>
      </c>
      <c r="AD326" s="387">
        <f t="shared" si="16"/>
        <v>17</v>
      </c>
      <c r="AE326" s="395">
        <f t="shared" si="17"/>
        <v>63.710000000000008</v>
      </c>
    </row>
    <row r="327" spans="1:31" ht="15.6" hidden="1" x14ac:dyDescent="0.25">
      <c r="A327" s="340" t="s">
        <v>772</v>
      </c>
      <c r="B327" s="341" t="s">
        <v>1242</v>
      </c>
      <c r="C327" s="341" t="s">
        <v>935</v>
      </c>
      <c r="D327" s="341" t="s">
        <v>1065</v>
      </c>
      <c r="E327" s="342" t="s">
        <v>1261</v>
      </c>
      <c r="F327" s="312">
        <v>0</v>
      </c>
      <c r="G327" s="313">
        <v>2</v>
      </c>
      <c r="H327" s="313">
        <v>2</v>
      </c>
      <c r="I327" s="314">
        <v>5.1999999999999993</v>
      </c>
      <c r="J327" s="315">
        <v>1.5599999999999998</v>
      </c>
      <c r="K327" s="316"/>
      <c r="L327" s="331"/>
      <c r="M327" s="316"/>
      <c r="N327" s="317"/>
      <c r="O327" s="317"/>
      <c r="P327" s="318"/>
      <c r="Q327" s="319"/>
      <c r="R327" s="306"/>
      <c r="S327" s="306"/>
      <c r="T327" s="320"/>
      <c r="U327" s="321"/>
      <c r="V327" s="322"/>
      <c r="W327" s="323"/>
      <c r="X327" s="324"/>
      <c r="Y327" s="326"/>
      <c r="Z327" s="335">
        <f>_xlfn.XLOOKUP(A327,'2024-NAT-01'!B:B,'2024-NAT-01'!F:F,0,0)+_xlfn.XLOOKUP('Nominations (2)'!A327,'2024-NAT-01'!B:B,'2024-NAT-01'!G:G,0,0)</f>
        <v>0</v>
      </c>
      <c r="AA327" s="336">
        <f>_xlfn.XLOOKUP(A327,'2024-NAT-01'!B:B,'2024-NAT-01'!H:H,0,0)</f>
        <v>0</v>
      </c>
      <c r="AB327" s="335">
        <f>_xlfn.XLOOKUP(A327,'2024-NAT-02'!B:B,'2024-NAT-02'!F:F,0,0)+_xlfn.XLOOKUP(A327,'2024-NAT-02'!B:B,'2024-NAT-02'!G:G,0,0)</f>
        <v>0</v>
      </c>
      <c r="AC327" s="337">
        <f>_xlfn.XLOOKUP(A327,'2024-NAT-02'!B:B,'2024-NAT-02'!H:H,0,0)</f>
        <v>0</v>
      </c>
      <c r="AD327" s="338">
        <f t="shared" si="16"/>
        <v>2</v>
      </c>
      <c r="AE327" s="339">
        <f t="shared" si="17"/>
        <v>1.5599999999999998</v>
      </c>
    </row>
    <row r="328" spans="1:31" ht="15.6" hidden="1" x14ac:dyDescent="0.25">
      <c r="A328" s="340" t="s">
        <v>773</v>
      </c>
      <c r="B328" s="341" t="s">
        <v>2154</v>
      </c>
      <c r="C328" s="341" t="s">
        <v>1889</v>
      </c>
      <c r="D328" s="341" t="s">
        <v>2106</v>
      </c>
      <c r="E328" s="342" t="s">
        <v>1258</v>
      </c>
      <c r="F328" s="312">
        <v>0</v>
      </c>
      <c r="G328" s="313">
        <v>0</v>
      </c>
      <c r="H328" s="313">
        <v>0</v>
      </c>
      <c r="I328" s="314">
        <v>0</v>
      </c>
      <c r="J328" s="315">
        <v>0</v>
      </c>
      <c r="K328" s="316"/>
      <c r="L328" s="331"/>
      <c r="M328" s="316"/>
      <c r="N328" s="317"/>
      <c r="O328" s="317"/>
      <c r="P328" s="318"/>
      <c r="Q328" s="319"/>
      <c r="R328" s="306"/>
      <c r="S328" s="306"/>
      <c r="T328" s="320"/>
      <c r="U328" s="321"/>
      <c r="V328" s="322"/>
      <c r="W328" s="323"/>
      <c r="X328" s="324"/>
      <c r="Y328" s="326"/>
      <c r="Z328" s="335">
        <f>_xlfn.XLOOKUP(A328,'2024-NAT-01'!B:B,'2024-NAT-01'!F:F,0,0)+_xlfn.XLOOKUP('Nominations (2)'!A328,'2024-NAT-01'!B:B,'2024-NAT-01'!G:G,0,0)</f>
        <v>0</v>
      </c>
      <c r="AA328" s="336">
        <f>_xlfn.XLOOKUP(A328,'2024-NAT-01'!B:B,'2024-NAT-01'!H:H,0,0)</f>
        <v>0</v>
      </c>
      <c r="AB328" s="335">
        <f>_xlfn.XLOOKUP(A328,'2024-NAT-02'!B:B,'2024-NAT-02'!F:F,0,0)+_xlfn.XLOOKUP(A328,'2024-NAT-02'!B:B,'2024-NAT-02'!G:G,0,0)</f>
        <v>0</v>
      </c>
      <c r="AC328" s="337">
        <f>_xlfn.XLOOKUP(A328,'2024-NAT-02'!B:B,'2024-NAT-02'!H:H,0,0)</f>
        <v>0</v>
      </c>
      <c r="AD328" s="338">
        <f t="shared" si="16"/>
        <v>0</v>
      </c>
      <c r="AE328" s="339">
        <f t="shared" si="17"/>
        <v>0</v>
      </c>
    </row>
    <row r="329" spans="1:31" ht="15.6" hidden="1" x14ac:dyDescent="0.25">
      <c r="A329" s="340" t="s">
        <v>774</v>
      </c>
      <c r="B329" s="341" t="s">
        <v>2161</v>
      </c>
      <c r="C329" s="341" t="s">
        <v>229</v>
      </c>
      <c r="D329" s="341" t="s">
        <v>1829</v>
      </c>
      <c r="E329" s="342" t="s">
        <v>1261</v>
      </c>
      <c r="F329" s="312">
        <v>0</v>
      </c>
      <c r="G329" s="313">
        <v>0</v>
      </c>
      <c r="H329" s="313">
        <v>0</v>
      </c>
      <c r="I329" s="314">
        <v>0</v>
      </c>
      <c r="J329" s="315">
        <v>0</v>
      </c>
      <c r="K329" s="316"/>
      <c r="L329" s="331"/>
      <c r="M329" s="316"/>
      <c r="N329" s="317"/>
      <c r="O329" s="317"/>
      <c r="P329" s="318"/>
      <c r="Q329" s="319"/>
      <c r="R329" s="306"/>
      <c r="S329" s="306"/>
      <c r="T329" s="320"/>
      <c r="U329" s="321"/>
      <c r="V329" s="322"/>
      <c r="W329" s="323"/>
      <c r="X329" s="324"/>
      <c r="Y329" s="326"/>
      <c r="Z329" s="335">
        <f>_xlfn.XLOOKUP(A329,'2024-NAT-01'!B:B,'2024-NAT-01'!F:F,0,0)+_xlfn.XLOOKUP('Nominations (2)'!A329,'2024-NAT-01'!B:B,'2024-NAT-01'!G:G,0,0)</f>
        <v>0</v>
      </c>
      <c r="AA329" s="336">
        <f>_xlfn.XLOOKUP(A329,'2024-NAT-01'!B:B,'2024-NAT-01'!H:H,0,0)</f>
        <v>0</v>
      </c>
      <c r="AB329" s="335">
        <f>_xlfn.XLOOKUP(A329,'2024-NAT-02'!B:B,'2024-NAT-02'!F:F,0,0)+_xlfn.XLOOKUP(A329,'2024-NAT-02'!B:B,'2024-NAT-02'!G:G,0,0)</f>
        <v>0</v>
      </c>
      <c r="AC329" s="337">
        <f>_xlfn.XLOOKUP(A329,'2024-NAT-02'!B:B,'2024-NAT-02'!H:H,0,0)</f>
        <v>0</v>
      </c>
      <c r="AD329" s="338">
        <f t="shared" si="16"/>
        <v>0</v>
      </c>
      <c r="AE329" s="339">
        <f t="shared" si="17"/>
        <v>0</v>
      </c>
    </row>
    <row r="330" spans="1:31" ht="15.6" hidden="1" x14ac:dyDescent="0.25">
      <c r="A330" s="340" t="s">
        <v>775</v>
      </c>
      <c r="B330" s="341" t="s">
        <v>1243</v>
      </c>
      <c r="C330" s="341" t="s">
        <v>423</v>
      </c>
      <c r="D330" s="341" t="s">
        <v>79</v>
      </c>
      <c r="E330" s="342" t="s">
        <v>2080</v>
      </c>
      <c r="F330" s="312">
        <v>0</v>
      </c>
      <c r="G330" s="313">
        <v>0</v>
      </c>
      <c r="H330" s="313">
        <v>0</v>
      </c>
      <c r="I330" s="314">
        <v>0</v>
      </c>
      <c r="J330" s="315">
        <v>0</v>
      </c>
      <c r="K330" s="316"/>
      <c r="L330" s="331"/>
      <c r="M330" s="316"/>
      <c r="N330" s="317"/>
      <c r="O330" s="317"/>
      <c r="P330" s="318"/>
      <c r="Q330" s="319"/>
      <c r="R330" s="306"/>
      <c r="S330" s="306"/>
      <c r="T330" s="320"/>
      <c r="U330" s="321"/>
      <c r="V330" s="322"/>
      <c r="W330" s="323"/>
      <c r="X330" s="324"/>
      <c r="Y330" s="326"/>
      <c r="Z330" s="335">
        <f>_xlfn.XLOOKUP(A330,'2024-NAT-01'!B:B,'2024-NAT-01'!F:F,0,0)+_xlfn.XLOOKUP('Nominations (2)'!A330,'2024-NAT-01'!B:B,'2024-NAT-01'!G:G,0,0)</f>
        <v>0</v>
      </c>
      <c r="AA330" s="336">
        <f>_xlfn.XLOOKUP(A330,'2024-NAT-01'!B:B,'2024-NAT-01'!H:H,0,0)</f>
        <v>0</v>
      </c>
      <c r="AB330" s="335">
        <f>_xlfn.XLOOKUP(A330,'2024-NAT-02'!B:B,'2024-NAT-02'!F:F,0,0)+_xlfn.XLOOKUP(A330,'2024-NAT-02'!B:B,'2024-NAT-02'!G:G,0,0)</f>
        <v>0</v>
      </c>
      <c r="AC330" s="337">
        <f>_xlfn.XLOOKUP(A330,'2024-NAT-02'!B:B,'2024-NAT-02'!H:H,0,0)</f>
        <v>0</v>
      </c>
      <c r="AD330" s="338">
        <f t="shared" si="16"/>
        <v>0</v>
      </c>
      <c r="AE330" s="339">
        <f t="shared" si="17"/>
        <v>0</v>
      </c>
    </row>
    <row r="331" spans="1:31" ht="15.6" hidden="1" x14ac:dyDescent="0.25">
      <c r="A331" s="340" t="s">
        <v>776</v>
      </c>
      <c r="B331" s="341" t="s">
        <v>1243</v>
      </c>
      <c r="C331" s="341" t="s">
        <v>283</v>
      </c>
      <c r="D331" s="341" t="s">
        <v>109</v>
      </c>
      <c r="E331" s="342" t="s">
        <v>2079</v>
      </c>
      <c r="F331" s="312">
        <v>0</v>
      </c>
      <c r="G331" s="313">
        <v>0</v>
      </c>
      <c r="H331" s="313">
        <v>0</v>
      </c>
      <c r="I331" s="314">
        <v>0</v>
      </c>
      <c r="J331" s="315">
        <v>0</v>
      </c>
      <c r="K331" s="316"/>
      <c r="L331" s="331"/>
      <c r="M331" s="316"/>
      <c r="N331" s="317"/>
      <c r="O331" s="317"/>
      <c r="P331" s="318"/>
      <c r="Q331" s="319"/>
      <c r="R331" s="306"/>
      <c r="S331" s="306"/>
      <c r="T331" s="320"/>
      <c r="U331" s="321"/>
      <c r="V331" s="322"/>
      <c r="W331" s="323"/>
      <c r="X331" s="324"/>
      <c r="Y331" s="326"/>
      <c r="Z331" s="335">
        <f>_xlfn.XLOOKUP(A331,'2024-NAT-01'!B:B,'2024-NAT-01'!F:F,0,0)+_xlfn.XLOOKUP('Nominations (2)'!A331,'2024-NAT-01'!B:B,'2024-NAT-01'!G:G,0,0)</f>
        <v>0</v>
      </c>
      <c r="AA331" s="336">
        <f>_xlfn.XLOOKUP(A331,'2024-NAT-01'!B:B,'2024-NAT-01'!H:H,0,0)</f>
        <v>0</v>
      </c>
      <c r="AB331" s="335">
        <f>_xlfn.XLOOKUP(A331,'2024-NAT-02'!B:B,'2024-NAT-02'!F:F,0,0)+_xlfn.XLOOKUP(A331,'2024-NAT-02'!B:B,'2024-NAT-02'!G:G,0,0)</f>
        <v>0</v>
      </c>
      <c r="AC331" s="337">
        <f>_xlfn.XLOOKUP(A331,'2024-NAT-02'!B:B,'2024-NAT-02'!H:H,0,0)</f>
        <v>0</v>
      </c>
      <c r="AD331" s="338">
        <f t="shared" si="16"/>
        <v>0</v>
      </c>
      <c r="AE331" s="339">
        <f t="shared" si="17"/>
        <v>0</v>
      </c>
    </row>
    <row r="332" spans="1:31" ht="15.6" x14ac:dyDescent="0.25">
      <c r="A332" s="343" t="s">
        <v>1716</v>
      </c>
      <c r="B332" s="344" t="s">
        <v>47</v>
      </c>
      <c r="C332" s="344" t="s">
        <v>121</v>
      </c>
      <c r="D332" s="344" t="s">
        <v>1756</v>
      </c>
      <c r="E332" s="345" t="s">
        <v>1258</v>
      </c>
      <c r="F332" s="391">
        <v>0</v>
      </c>
      <c r="G332" s="392">
        <v>5</v>
      </c>
      <c r="H332" s="392">
        <v>5</v>
      </c>
      <c r="I332" s="393">
        <v>69.7</v>
      </c>
      <c r="J332" s="394">
        <v>22.77</v>
      </c>
      <c r="K332" s="316"/>
      <c r="L332" s="331"/>
      <c r="M332" s="316"/>
      <c r="N332" s="317"/>
      <c r="O332" s="317"/>
      <c r="P332" s="318"/>
      <c r="Q332" s="319"/>
      <c r="R332" s="306"/>
      <c r="S332" s="306"/>
      <c r="T332" s="320"/>
      <c r="U332" s="321"/>
      <c r="V332" s="322"/>
      <c r="W332" s="323"/>
      <c r="X332" s="324"/>
      <c r="Y332" s="326"/>
      <c r="Z332" s="387">
        <f>_xlfn.XLOOKUP(A332,'2024-NAT-01'!B:B,'2024-NAT-01'!F:F,0,0)+_xlfn.XLOOKUP(A332,'2024-NAT-01'!B:B,'2024-NAT-01'!G:G,0,0)</f>
        <v>4</v>
      </c>
      <c r="AA332" s="395">
        <f>_xlfn.XLOOKUP(A332,'2024-NAT-01'!B:B,'2024-NAT-01'!H:H,0,0)</f>
        <v>19.099999999999998</v>
      </c>
      <c r="AB332" s="387">
        <f>_xlfn.XLOOKUP(A332,'2024-NAT-02'!B:B,'2024-NAT-02'!F:F,0,0)+_xlfn.XLOOKUP(A332,'2024-NAT-02'!B:B,'2024-NAT-02'!G:G,0,0)</f>
        <v>2</v>
      </c>
      <c r="AC332" s="396">
        <f>_xlfn.XLOOKUP(A332,'2024-NAT-02'!B:B,'2024-NAT-02'!H:H,0,0)</f>
        <v>14.2</v>
      </c>
      <c r="AD332" s="387">
        <f t="shared" si="16"/>
        <v>11</v>
      </c>
      <c r="AE332" s="395">
        <f t="shared" si="17"/>
        <v>56.069999999999993</v>
      </c>
    </row>
    <row r="333" spans="1:31" ht="15.6" hidden="1" x14ac:dyDescent="0.25">
      <c r="A333" s="340" t="s">
        <v>778</v>
      </c>
      <c r="B333" s="341" t="s">
        <v>1240</v>
      </c>
      <c r="C333" s="341" t="s">
        <v>1878</v>
      </c>
      <c r="D333" s="341" t="s">
        <v>1930</v>
      </c>
      <c r="E333" s="342" t="s">
        <v>1254</v>
      </c>
      <c r="F333" s="312">
        <v>0</v>
      </c>
      <c r="G333" s="313">
        <v>0</v>
      </c>
      <c r="H333" s="313">
        <v>0</v>
      </c>
      <c r="I333" s="314">
        <v>0</v>
      </c>
      <c r="J333" s="315">
        <v>0</v>
      </c>
      <c r="K333" s="316"/>
      <c r="L333" s="331"/>
      <c r="M333" s="316"/>
      <c r="N333" s="317"/>
      <c r="O333" s="317"/>
      <c r="P333" s="318"/>
      <c r="Q333" s="319"/>
      <c r="R333" s="306"/>
      <c r="S333" s="306"/>
      <c r="T333" s="320"/>
      <c r="U333" s="321"/>
      <c r="V333" s="322"/>
      <c r="W333" s="323"/>
      <c r="X333" s="324"/>
      <c r="Y333" s="326"/>
      <c r="Z333" s="335">
        <f>_xlfn.XLOOKUP(A333,'2024-NAT-01'!B:B,'2024-NAT-01'!F:F,0,0)+_xlfn.XLOOKUP('Nominations (2)'!A333,'2024-NAT-01'!B:B,'2024-NAT-01'!G:G,0,0)</f>
        <v>0</v>
      </c>
      <c r="AA333" s="336">
        <f>_xlfn.XLOOKUP(A333,'2024-NAT-01'!B:B,'2024-NAT-01'!H:H,0,0)</f>
        <v>0</v>
      </c>
      <c r="AB333" s="335">
        <f>_xlfn.XLOOKUP(A333,'2024-NAT-02'!B:B,'2024-NAT-02'!F:F,0,0)+_xlfn.XLOOKUP(A333,'2024-NAT-02'!B:B,'2024-NAT-02'!G:G,0,0)</f>
        <v>0</v>
      </c>
      <c r="AC333" s="337">
        <f>_xlfn.XLOOKUP(A333,'2024-NAT-02'!B:B,'2024-NAT-02'!H:H,0,0)</f>
        <v>0</v>
      </c>
      <c r="AD333" s="338">
        <f t="shared" si="16"/>
        <v>0</v>
      </c>
      <c r="AE333" s="339">
        <f t="shared" si="17"/>
        <v>0</v>
      </c>
    </row>
    <row r="334" spans="1:31" ht="15.6" hidden="1" x14ac:dyDescent="0.25">
      <c r="A334" s="340" t="s">
        <v>779</v>
      </c>
      <c r="B334" s="341" t="s">
        <v>1319</v>
      </c>
      <c r="C334" s="341" t="s">
        <v>146</v>
      </c>
      <c r="D334" s="341" t="s">
        <v>79</v>
      </c>
      <c r="E334" s="342" t="s">
        <v>2078</v>
      </c>
      <c r="F334" s="312">
        <v>2</v>
      </c>
      <c r="G334" s="313">
        <v>0</v>
      </c>
      <c r="H334" s="313">
        <v>2</v>
      </c>
      <c r="I334" s="314">
        <v>1.5</v>
      </c>
      <c r="J334" s="315">
        <v>0.30000000000000004</v>
      </c>
      <c r="K334" s="316"/>
      <c r="L334" s="331"/>
      <c r="M334" s="316"/>
      <c r="N334" s="317"/>
      <c r="O334" s="317"/>
      <c r="P334" s="318"/>
      <c r="Q334" s="319"/>
      <c r="R334" s="306"/>
      <c r="S334" s="306"/>
      <c r="T334" s="320"/>
      <c r="U334" s="321"/>
      <c r="V334" s="322"/>
      <c r="W334" s="323"/>
      <c r="X334" s="324"/>
      <c r="Y334" s="326"/>
      <c r="Z334" s="335">
        <f>_xlfn.XLOOKUP(A334,'2024-NAT-01'!B:B,'2024-NAT-01'!F:F,0,0)+_xlfn.XLOOKUP('Nominations (2)'!A334,'2024-NAT-01'!B:B,'2024-NAT-01'!G:G,0,0)</f>
        <v>0</v>
      </c>
      <c r="AA334" s="336">
        <f>_xlfn.XLOOKUP(A334,'2024-NAT-01'!B:B,'2024-NAT-01'!H:H,0,0)</f>
        <v>0</v>
      </c>
      <c r="AB334" s="335">
        <f>_xlfn.XLOOKUP(A334,'2024-NAT-02'!B:B,'2024-NAT-02'!F:F,0,0)+_xlfn.XLOOKUP(A334,'2024-NAT-02'!B:B,'2024-NAT-02'!G:G,0,0)</f>
        <v>0</v>
      </c>
      <c r="AC334" s="337">
        <f>_xlfn.XLOOKUP(A334,'2024-NAT-02'!B:B,'2024-NAT-02'!H:H,0,0)</f>
        <v>0</v>
      </c>
      <c r="AD334" s="338">
        <f t="shared" si="16"/>
        <v>2</v>
      </c>
      <c r="AE334" s="339">
        <f t="shared" si="17"/>
        <v>0.30000000000000004</v>
      </c>
    </row>
    <row r="335" spans="1:31" ht="15.6" x14ac:dyDescent="0.25">
      <c r="A335" s="343" t="s">
        <v>484</v>
      </c>
      <c r="B335" s="344" t="s">
        <v>50</v>
      </c>
      <c r="C335" s="344" t="s">
        <v>1091</v>
      </c>
      <c r="D335" s="344" t="s">
        <v>111</v>
      </c>
      <c r="E335" s="345" t="s">
        <v>2078</v>
      </c>
      <c r="F335" s="391">
        <v>0</v>
      </c>
      <c r="G335" s="392">
        <v>10</v>
      </c>
      <c r="H335" s="392">
        <v>10</v>
      </c>
      <c r="I335" s="393">
        <v>160.19999999999999</v>
      </c>
      <c r="J335" s="394">
        <v>33.6</v>
      </c>
      <c r="K335" s="316">
        <f>I335/H335</f>
        <v>16.02</v>
      </c>
      <c r="L335" s="331">
        <f>U335+Y335+Q335</f>
        <v>1341</v>
      </c>
      <c r="M335" s="316">
        <f>(U335*0.3)+(Y335*0.2)+(Q335*0.5)</f>
        <v>455.1</v>
      </c>
      <c r="N335" s="317">
        <v>0</v>
      </c>
      <c r="O335" s="317">
        <v>3</v>
      </c>
      <c r="P335" s="318">
        <v>23.5</v>
      </c>
      <c r="Q335" s="319">
        <v>395</v>
      </c>
      <c r="R335" s="306">
        <v>1</v>
      </c>
      <c r="S335" s="306">
        <v>4</v>
      </c>
      <c r="T335" s="320">
        <v>34.700000000000003</v>
      </c>
      <c r="U335" s="321">
        <v>684</v>
      </c>
      <c r="V335" s="322">
        <v>0</v>
      </c>
      <c r="W335" s="323">
        <v>3</v>
      </c>
      <c r="X335" s="324">
        <v>40.700000000000003</v>
      </c>
      <c r="Y335" s="326">
        <v>262</v>
      </c>
      <c r="Z335" s="387">
        <f>_xlfn.XLOOKUP(A335,'2024-NAT-01'!B:B,'2024-NAT-01'!F:F,0,0)+_xlfn.XLOOKUP(A335,'2024-NAT-01'!B:B,'2024-NAT-01'!G:G,0,0)</f>
        <v>0</v>
      </c>
      <c r="AA335" s="395">
        <f>_xlfn.XLOOKUP(A335,'2024-NAT-01'!B:B,'2024-NAT-01'!H:H,0,0)</f>
        <v>0</v>
      </c>
      <c r="AB335" s="387">
        <f>_xlfn.XLOOKUP(A335,'2024-NAT-02'!B:B,'2024-NAT-02'!F:F,0,0)+_xlfn.XLOOKUP(A335,'2024-NAT-02'!B:B,'2024-NAT-02'!G:G,0,0)</f>
        <v>0</v>
      </c>
      <c r="AC335" s="396">
        <f>_xlfn.XLOOKUP(A335,'2024-NAT-02'!B:B,'2024-NAT-02'!H:H,0,0)</f>
        <v>0</v>
      </c>
      <c r="AD335" s="387">
        <f t="shared" si="16"/>
        <v>10</v>
      </c>
      <c r="AE335" s="395">
        <f t="shared" si="17"/>
        <v>33.6</v>
      </c>
    </row>
    <row r="336" spans="1:31" ht="15.6" hidden="1" x14ac:dyDescent="0.25">
      <c r="A336" s="340" t="s">
        <v>781</v>
      </c>
      <c r="B336" s="341" t="s">
        <v>2156</v>
      </c>
      <c r="C336" s="341" t="s">
        <v>119</v>
      </c>
      <c r="D336" s="341" t="s">
        <v>120</v>
      </c>
      <c r="E336" s="342" t="s">
        <v>1258</v>
      </c>
      <c r="F336" s="312">
        <v>3</v>
      </c>
      <c r="G336" s="313">
        <v>14</v>
      </c>
      <c r="H336" s="313">
        <v>17</v>
      </c>
      <c r="I336" s="314">
        <v>217.10000000000002</v>
      </c>
      <c r="J336" s="315">
        <v>73.83</v>
      </c>
      <c r="K336" s="316"/>
      <c r="L336" s="331"/>
      <c r="M336" s="316"/>
      <c r="N336" s="317"/>
      <c r="O336" s="317"/>
      <c r="P336" s="318"/>
      <c r="Q336" s="319"/>
      <c r="R336" s="306"/>
      <c r="S336" s="306"/>
      <c r="T336" s="320"/>
      <c r="U336" s="321"/>
      <c r="V336" s="322"/>
      <c r="W336" s="323"/>
      <c r="X336" s="324"/>
      <c r="Y336" s="326"/>
      <c r="Z336" s="335">
        <f>_xlfn.XLOOKUP(A336,'2024-NAT-01'!B:B,'2024-NAT-01'!F:F,0,0)+_xlfn.XLOOKUP('Nominations (2)'!A336,'2024-NAT-01'!B:B,'2024-NAT-01'!G:G,0,0)</f>
        <v>0</v>
      </c>
      <c r="AA336" s="336">
        <f>_xlfn.XLOOKUP(A336,'2024-NAT-01'!B:B,'2024-NAT-01'!H:H,0,0)</f>
        <v>0</v>
      </c>
      <c r="AB336" s="335">
        <f>_xlfn.XLOOKUP(A336,'2024-NAT-02'!B:B,'2024-NAT-02'!F:F,0,0)+_xlfn.XLOOKUP(A336,'2024-NAT-02'!B:B,'2024-NAT-02'!G:G,0,0)</f>
        <v>0</v>
      </c>
      <c r="AC336" s="337">
        <f>_xlfn.XLOOKUP(A336,'2024-NAT-02'!B:B,'2024-NAT-02'!H:H,0,0)</f>
        <v>0</v>
      </c>
      <c r="AD336" s="338">
        <f t="shared" si="16"/>
        <v>17</v>
      </c>
      <c r="AE336" s="339">
        <f t="shared" si="17"/>
        <v>73.83</v>
      </c>
    </row>
    <row r="337" spans="1:31" ht="15.6" hidden="1" x14ac:dyDescent="0.25">
      <c r="A337" s="340" t="s">
        <v>782</v>
      </c>
      <c r="B337" s="341" t="s">
        <v>1226</v>
      </c>
      <c r="C337" s="341" t="s">
        <v>89</v>
      </c>
      <c r="D337" s="341" t="s">
        <v>152</v>
      </c>
      <c r="E337" s="342" t="s">
        <v>2078</v>
      </c>
      <c r="F337" s="312">
        <v>0</v>
      </c>
      <c r="G337" s="313">
        <v>0</v>
      </c>
      <c r="H337" s="313">
        <v>0</v>
      </c>
      <c r="I337" s="314">
        <v>0</v>
      </c>
      <c r="J337" s="315">
        <v>0</v>
      </c>
      <c r="K337" s="316"/>
      <c r="L337" s="331"/>
      <c r="M337" s="316"/>
      <c r="N337" s="317"/>
      <c r="O337" s="317"/>
      <c r="P337" s="318"/>
      <c r="Q337" s="319"/>
      <c r="R337" s="306"/>
      <c r="S337" s="306"/>
      <c r="T337" s="320"/>
      <c r="U337" s="321"/>
      <c r="V337" s="322"/>
      <c r="W337" s="323"/>
      <c r="X337" s="324"/>
      <c r="Y337" s="326"/>
      <c r="Z337" s="335">
        <f>_xlfn.XLOOKUP(A337,'2024-NAT-01'!B:B,'2024-NAT-01'!F:F,0,0)+_xlfn.XLOOKUP('Nominations (2)'!A337,'2024-NAT-01'!B:B,'2024-NAT-01'!G:G,0,0)</f>
        <v>0</v>
      </c>
      <c r="AA337" s="336">
        <f>_xlfn.XLOOKUP(A337,'2024-NAT-01'!B:B,'2024-NAT-01'!H:H,0,0)</f>
        <v>0</v>
      </c>
      <c r="AB337" s="335">
        <f>_xlfn.XLOOKUP(A337,'2024-NAT-02'!B:B,'2024-NAT-02'!F:F,0,0)+_xlfn.XLOOKUP(A337,'2024-NAT-02'!B:B,'2024-NAT-02'!G:G,0,0)</f>
        <v>0</v>
      </c>
      <c r="AC337" s="337">
        <f>_xlfn.XLOOKUP(A337,'2024-NAT-02'!B:B,'2024-NAT-02'!H:H,0,0)</f>
        <v>0</v>
      </c>
      <c r="AD337" s="338">
        <f t="shared" si="16"/>
        <v>0</v>
      </c>
      <c r="AE337" s="339">
        <f t="shared" si="17"/>
        <v>0</v>
      </c>
    </row>
    <row r="338" spans="1:31" ht="15.6" hidden="1" x14ac:dyDescent="0.25">
      <c r="A338" s="340" t="s">
        <v>783</v>
      </c>
      <c r="B338" s="341" t="s">
        <v>1226</v>
      </c>
      <c r="C338" s="341" t="s">
        <v>153</v>
      </c>
      <c r="D338" s="341" t="s">
        <v>134</v>
      </c>
      <c r="E338" s="342" t="s">
        <v>2078</v>
      </c>
      <c r="F338" s="312">
        <v>0</v>
      </c>
      <c r="G338" s="313">
        <v>0</v>
      </c>
      <c r="H338" s="313">
        <v>0</v>
      </c>
      <c r="I338" s="314">
        <v>0</v>
      </c>
      <c r="J338" s="315">
        <v>0</v>
      </c>
      <c r="K338" s="316"/>
      <c r="L338" s="331"/>
      <c r="M338" s="316"/>
      <c r="N338" s="317"/>
      <c r="O338" s="317"/>
      <c r="P338" s="318"/>
      <c r="Q338" s="319"/>
      <c r="R338" s="306"/>
      <c r="S338" s="306"/>
      <c r="T338" s="320"/>
      <c r="U338" s="321"/>
      <c r="V338" s="322"/>
      <c r="W338" s="323"/>
      <c r="X338" s="324"/>
      <c r="Y338" s="326"/>
      <c r="Z338" s="335">
        <f>_xlfn.XLOOKUP(A338,'2024-NAT-01'!B:B,'2024-NAT-01'!F:F,0,0)+_xlfn.XLOOKUP('Nominations (2)'!A338,'2024-NAT-01'!B:B,'2024-NAT-01'!G:G,0,0)</f>
        <v>0</v>
      </c>
      <c r="AA338" s="336">
        <f>_xlfn.XLOOKUP(A338,'2024-NAT-01'!B:B,'2024-NAT-01'!H:H,0,0)</f>
        <v>0</v>
      </c>
      <c r="AB338" s="335">
        <f>_xlfn.XLOOKUP(A338,'2024-NAT-02'!B:B,'2024-NAT-02'!F:F,0,0)+_xlfn.XLOOKUP(A338,'2024-NAT-02'!B:B,'2024-NAT-02'!G:G,0,0)</f>
        <v>0</v>
      </c>
      <c r="AC338" s="337">
        <f>_xlfn.XLOOKUP(A338,'2024-NAT-02'!B:B,'2024-NAT-02'!H:H,0,0)</f>
        <v>0</v>
      </c>
      <c r="AD338" s="338">
        <f t="shared" si="16"/>
        <v>0</v>
      </c>
      <c r="AE338" s="339">
        <f t="shared" si="17"/>
        <v>0</v>
      </c>
    </row>
    <row r="339" spans="1:31" ht="15.6" x14ac:dyDescent="0.25">
      <c r="A339" s="343" t="s">
        <v>491</v>
      </c>
      <c r="B339" s="344" t="s">
        <v>40</v>
      </c>
      <c r="C339" s="344" t="s">
        <v>99</v>
      </c>
      <c r="D339" s="344" t="s">
        <v>1796</v>
      </c>
      <c r="E339" s="345" t="s">
        <v>1258</v>
      </c>
      <c r="F339" s="391">
        <v>5</v>
      </c>
      <c r="G339" s="392">
        <v>8</v>
      </c>
      <c r="H339" s="392">
        <v>13</v>
      </c>
      <c r="I339" s="393">
        <v>86.9</v>
      </c>
      <c r="J339" s="394">
        <v>21.830000000000002</v>
      </c>
      <c r="K339" s="316">
        <f>I339/H339</f>
        <v>6.6846153846153848</v>
      </c>
      <c r="L339" s="331">
        <f>U339+Y339+Q339</f>
        <v>2135</v>
      </c>
      <c r="M339" s="316">
        <f>(U339*0.3)+(Y339*0.2)+(Q339*0.5)</f>
        <v>816</v>
      </c>
      <c r="N339" s="317">
        <v>2</v>
      </c>
      <c r="O339" s="317">
        <v>14</v>
      </c>
      <c r="P339" s="318">
        <v>151.69999999999999</v>
      </c>
      <c r="Q339" s="319">
        <v>1027</v>
      </c>
      <c r="R339" s="306">
        <v>0</v>
      </c>
      <c r="S339" s="306">
        <v>9</v>
      </c>
      <c r="T339" s="320">
        <v>102.2</v>
      </c>
      <c r="U339" s="321">
        <v>809</v>
      </c>
      <c r="V339" s="322">
        <v>0</v>
      </c>
      <c r="W339" s="323">
        <v>5</v>
      </c>
      <c r="X339" s="324">
        <v>82</v>
      </c>
      <c r="Y339" s="326">
        <v>299</v>
      </c>
      <c r="Z339" s="387">
        <f>_xlfn.XLOOKUP(A339,'2024-NAT-01'!B:B,'2024-NAT-01'!F:F,0,0)+_xlfn.XLOOKUP(A339,'2024-NAT-01'!B:B,'2024-NAT-01'!G:G,0,0)</f>
        <v>11</v>
      </c>
      <c r="AA339" s="395">
        <f>_xlfn.XLOOKUP(A339,'2024-NAT-01'!B:B,'2024-NAT-01'!H:H,0,0)</f>
        <v>92.800000000000011</v>
      </c>
      <c r="AB339" s="387">
        <f>_xlfn.XLOOKUP(A339,'2024-NAT-02'!B:B,'2024-NAT-02'!F:F,0,0)+_xlfn.XLOOKUP(A339,'2024-NAT-02'!B:B,'2024-NAT-02'!G:G,0,0)</f>
        <v>2</v>
      </c>
      <c r="AC339" s="396">
        <f>_xlfn.XLOOKUP(A339,'2024-NAT-02'!B:B,'2024-NAT-02'!H:H,0,0)</f>
        <v>26.9</v>
      </c>
      <c r="AD339" s="387">
        <f t="shared" si="16"/>
        <v>26</v>
      </c>
      <c r="AE339" s="395">
        <f t="shared" si="17"/>
        <v>141.53</v>
      </c>
    </row>
    <row r="340" spans="1:31" ht="15.6" hidden="1" x14ac:dyDescent="0.25">
      <c r="A340" s="340" t="s">
        <v>785</v>
      </c>
      <c r="B340" s="341" t="s">
        <v>1241</v>
      </c>
      <c r="C340" s="341" t="s">
        <v>146</v>
      </c>
      <c r="D340" s="341" t="s">
        <v>79</v>
      </c>
      <c r="E340" s="342" t="s">
        <v>2078</v>
      </c>
      <c r="F340" s="312">
        <v>0</v>
      </c>
      <c r="G340" s="313">
        <v>0</v>
      </c>
      <c r="H340" s="313">
        <v>0</v>
      </c>
      <c r="I340" s="314">
        <v>0</v>
      </c>
      <c r="J340" s="315">
        <v>0</v>
      </c>
      <c r="K340" s="316"/>
      <c r="L340" s="331"/>
      <c r="M340" s="316"/>
      <c r="N340" s="317"/>
      <c r="O340" s="317"/>
      <c r="P340" s="318"/>
      <c r="Q340" s="319"/>
      <c r="R340" s="306"/>
      <c r="S340" s="306"/>
      <c r="T340" s="320"/>
      <c r="U340" s="321"/>
      <c r="V340" s="322"/>
      <c r="W340" s="323"/>
      <c r="X340" s="324"/>
      <c r="Y340" s="326"/>
      <c r="Z340" s="335">
        <f>_xlfn.XLOOKUP(A340,'2024-NAT-01'!B:B,'2024-NAT-01'!F:F,0,0)+_xlfn.XLOOKUP('Nominations (2)'!A340,'2024-NAT-01'!B:B,'2024-NAT-01'!G:G,0,0)</f>
        <v>0</v>
      </c>
      <c r="AA340" s="336">
        <f>_xlfn.XLOOKUP(A340,'2024-NAT-01'!B:B,'2024-NAT-01'!H:H,0,0)</f>
        <v>0</v>
      </c>
      <c r="AB340" s="335">
        <f>_xlfn.XLOOKUP(A340,'2024-NAT-02'!B:B,'2024-NAT-02'!F:F,0,0)+_xlfn.XLOOKUP(A340,'2024-NAT-02'!B:B,'2024-NAT-02'!G:G,0,0)</f>
        <v>0</v>
      </c>
      <c r="AC340" s="337">
        <f>_xlfn.XLOOKUP(A340,'2024-NAT-02'!B:B,'2024-NAT-02'!H:H,0,0)</f>
        <v>0</v>
      </c>
      <c r="AD340" s="338">
        <f t="shared" si="16"/>
        <v>0</v>
      </c>
      <c r="AE340" s="339">
        <f t="shared" si="17"/>
        <v>0</v>
      </c>
    </row>
    <row r="341" spans="1:31" ht="15.6" hidden="1" x14ac:dyDescent="0.25">
      <c r="A341" s="340" t="s">
        <v>786</v>
      </c>
      <c r="B341" s="341" t="s">
        <v>1243</v>
      </c>
      <c r="C341" s="341" t="s">
        <v>247</v>
      </c>
      <c r="D341" s="341" t="s">
        <v>248</v>
      </c>
      <c r="E341" s="342" t="s">
        <v>2078</v>
      </c>
      <c r="F341" s="312">
        <v>0</v>
      </c>
      <c r="G341" s="313">
        <v>0</v>
      </c>
      <c r="H341" s="313">
        <v>0</v>
      </c>
      <c r="I341" s="314">
        <v>0</v>
      </c>
      <c r="J341" s="315">
        <v>0</v>
      </c>
      <c r="K341" s="316"/>
      <c r="L341" s="331"/>
      <c r="M341" s="316"/>
      <c r="N341" s="317"/>
      <c r="O341" s="317"/>
      <c r="P341" s="318"/>
      <c r="Q341" s="319"/>
      <c r="R341" s="306"/>
      <c r="S341" s="306"/>
      <c r="T341" s="320"/>
      <c r="U341" s="321"/>
      <c r="V341" s="322"/>
      <c r="W341" s="323"/>
      <c r="X341" s="324"/>
      <c r="Y341" s="326"/>
      <c r="Z341" s="335">
        <f>_xlfn.XLOOKUP(A341,'2024-NAT-01'!B:B,'2024-NAT-01'!F:F,0,0)+_xlfn.XLOOKUP('Nominations (2)'!A341,'2024-NAT-01'!B:B,'2024-NAT-01'!G:G,0,0)</f>
        <v>0</v>
      </c>
      <c r="AA341" s="336">
        <f>_xlfn.XLOOKUP(A341,'2024-NAT-01'!B:B,'2024-NAT-01'!H:H,0,0)</f>
        <v>0</v>
      </c>
      <c r="AB341" s="335">
        <f>_xlfn.XLOOKUP(A341,'2024-NAT-02'!B:B,'2024-NAT-02'!F:F,0,0)+_xlfn.XLOOKUP(A341,'2024-NAT-02'!B:B,'2024-NAT-02'!G:G,0,0)</f>
        <v>0</v>
      </c>
      <c r="AC341" s="337">
        <f>_xlfn.XLOOKUP(A341,'2024-NAT-02'!B:B,'2024-NAT-02'!H:H,0,0)</f>
        <v>0</v>
      </c>
      <c r="AD341" s="338">
        <f t="shared" si="16"/>
        <v>0</v>
      </c>
      <c r="AE341" s="339">
        <f t="shared" si="17"/>
        <v>0</v>
      </c>
    </row>
    <row r="342" spans="1:31" ht="15.6" hidden="1" x14ac:dyDescent="0.25">
      <c r="A342" s="340" t="s">
        <v>787</v>
      </c>
      <c r="B342" s="341" t="s">
        <v>2159</v>
      </c>
      <c r="C342" s="341" t="s">
        <v>89</v>
      </c>
      <c r="D342" s="341" t="s">
        <v>1213</v>
      </c>
      <c r="E342" s="342" t="s">
        <v>2079</v>
      </c>
      <c r="F342" s="312">
        <v>2</v>
      </c>
      <c r="G342" s="313">
        <v>0</v>
      </c>
      <c r="H342" s="313">
        <v>2</v>
      </c>
      <c r="I342" s="314">
        <v>1.2</v>
      </c>
      <c r="J342" s="315">
        <v>0.31</v>
      </c>
      <c r="K342" s="316"/>
      <c r="L342" s="331"/>
      <c r="M342" s="316"/>
      <c r="N342" s="317"/>
      <c r="O342" s="317"/>
      <c r="P342" s="318"/>
      <c r="Q342" s="319"/>
      <c r="R342" s="306"/>
      <c r="S342" s="306"/>
      <c r="T342" s="320"/>
      <c r="U342" s="321"/>
      <c r="V342" s="322"/>
      <c r="W342" s="323"/>
      <c r="X342" s="324"/>
      <c r="Y342" s="326"/>
      <c r="Z342" s="335">
        <f>_xlfn.XLOOKUP(A342,'2024-NAT-01'!B:B,'2024-NAT-01'!F:F,0,0)+_xlfn.XLOOKUP('Nominations (2)'!A342,'2024-NAT-01'!B:B,'2024-NAT-01'!G:G,0,0)</f>
        <v>0</v>
      </c>
      <c r="AA342" s="336">
        <f>_xlfn.XLOOKUP(A342,'2024-NAT-01'!B:B,'2024-NAT-01'!H:H,0,0)</f>
        <v>0</v>
      </c>
      <c r="AB342" s="335">
        <f>_xlfn.XLOOKUP(A342,'2024-NAT-02'!B:B,'2024-NAT-02'!F:F,0,0)+_xlfn.XLOOKUP(A342,'2024-NAT-02'!B:B,'2024-NAT-02'!G:G,0,0)</f>
        <v>0</v>
      </c>
      <c r="AC342" s="337">
        <f>_xlfn.XLOOKUP(A342,'2024-NAT-02'!B:B,'2024-NAT-02'!H:H,0,0)</f>
        <v>0</v>
      </c>
      <c r="AD342" s="338">
        <f t="shared" si="16"/>
        <v>2</v>
      </c>
      <c r="AE342" s="339">
        <f t="shared" si="17"/>
        <v>0.31</v>
      </c>
    </row>
    <row r="343" spans="1:31" ht="15.6" hidden="1" x14ac:dyDescent="0.25">
      <c r="A343" s="340" t="s">
        <v>788</v>
      </c>
      <c r="B343" s="341" t="s">
        <v>2159</v>
      </c>
      <c r="C343" s="341" t="s">
        <v>435</v>
      </c>
      <c r="D343" s="341" t="s">
        <v>1850</v>
      </c>
      <c r="E343" s="342" t="s">
        <v>1258</v>
      </c>
      <c r="F343" s="312">
        <v>0</v>
      </c>
      <c r="G343" s="313">
        <v>1</v>
      </c>
      <c r="H343" s="313">
        <v>1</v>
      </c>
      <c r="I343" s="314">
        <v>20.399999999999999</v>
      </c>
      <c r="J343" s="315">
        <v>10.199999999999999</v>
      </c>
      <c r="K343" s="316"/>
      <c r="L343" s="331"/>
      <c r="M343" s="316"/>
      <c r="N343" s="317"/>
      <c r="O343" s="317"/>
      <c r="P343" s="318"/>
      <c r="Q343" s="319"/>
      <c r="R343" s="306"/>
      <c r="S343" s="306"/>
      <c r="T343" s="320"/>
      <c r="U343" s="321"/>
      <c r="V343" s="322"/>
      <c r="W343" s="323"/>
      <c r="X343" s="324"/>
      <c r="Y343" s="326"/>
      <c r="Z343" s="335">
        <f>_xlfn.XLOOKUP(A343,'2024-NAT-01'!B:B,'2024-NAT-01'!F:F,0,0)+_xlfn.XLOOKUP('Nominations (2)'!A343,'2024-NAT-01'!B:B,'2024-NAT-01'!G:G,0,0)</f>
        <v>0</v>
      </c>
      <c r="AA343" s="336">
        <f>_xlfn.XLOOKUP(A343,'2024-NAT-01'!B:B,'2024-NAT-01'!H:H,0,0)</f>
        <v>0</v>
      </c>
      <c r="AB343" s="335">
        <f>_xlfn.XLOOKUP(A343,'2024-NAT-02'!B:B,'2024-NAT-02'!F:F,0,0)+_xlfn.XLOOKUP(A343,'2024-NAT-02'!B:B,'2024-NAT-02'!G:G,0,0)</f>
        <v>0</v>
      </c>
      <c r="AC343" s="337">
        <f>_xlfn.XLOOKUP(A343,'2024-NAT-02'!B:B,'2024-NAT-02'!H:H,0,0)</f>
        <v>0</v>
      </c>
      <c r="AD343" s="338">
        <f t="shared" si="16"/>
        <v>1</v>
      </c>
      <c r="AE343" s="339">
        <f t="shared" si="17"/>
        <v>10.199999999999999</v>
      </c>
    </row>
    <row r="344" spans="1:31" ht="15.6" hidden="1" x14ac:dyDescent="0.25">
      <c r="A344" s="340" t="s">
        <v>789</v>
      </c>
      <c r="B344" s="341" t="s">
        <v>1346</v>
      </c>
      <c r="C344" s="341" t="s">
        <v>337</v>
      </c>
      <c r="D344" s="341" t="s">
        <v>177</v>
      </c>
      <c r="E344" s="342" t="s">
        <v>1258</v>
      </c>
      <c r="F344" s="312">
        <v>0</v>
      </c>
      <c r="G344" s="313">
        <v>0</v>
      </c>
      <c r="H344" s="313">
        <v>0</v>
      </c>
      <c r="I344" s="314">
        <v>0</v>
      </c>
      <c r="J344" s="315">
        <v>0</v>
      </c>
      <c r="K344" s="316"/>
      <c r="L344" s="331"/>
      <c r="M344" s="316"/>
      <c r="N344" s="317"/>
      <c r="O344" s="317"/>
      <c r="P344" s="318"/>
      <c r="Q344" s="319"/>
      <c r="R344" s="306"/>
      <c r="S344" s="306"/>
      <c r="T344" s="320"/>
      <c r="U344" s="321"/>
      <c r="V344" s="322"/>
      <c r="W344" s="323"/>
      <c r="X344" s="324"/>
      <c r="Y344" s="326"/>
      <c r="Z344" s="335">
        <f>_xlfn.XLOOKUP(A344,'2024-NAT-01'!B:B,'2024-NAT-01'!F:F,0,0)+_xlfn.XLOOKUP('Nominations (2)'!A344,'2024-NAT-01'!B:B,'2024-NAT-01'!G:G,0,0)</f>
        <v>0</v>
      </c>
      <c r="AA344" s="336">
        <f>_xlfn.XLOOKUP(A344,'2024-NAT-01'!B:B,'2024-NAT-01'!H:H,0,0)</f>
        <v>0</v>
      </c>
      <c r="AB344" s="335">
        <f>_xlfn.XLOOKUP(A344,'2024-NAT-02'!B:B,'2024-NAT-02'!F:F,0,0)+_xlfn.XLOOKUP(A344,'2024-NAT-02'!B:B,'2024-NAT-02'!G:G,0,0)</f>
        <v>0</v>
      </c>
      <c r="AC344" s="337">
        <f>_xlfn.XLOOKUP(A344,'2024-NAT-02'!B:B,'2024-NAT-02'!H:H,0,0)</f>
        <v>0</v>
      </c>
      <c r="AD344" s="338">
        <f t="shared" si="16"/>
        <v>0</v>
      </c>
      <c r="AE344" s="339">
        <f t="shared" si="17"/>
        <v>0</v>
      </c>
    </row>
    <row r="345" spans="1:31" ht="15.6" hidden="1" x14ac:dyDescent="0.25">
      <c r="A345" s="340" t="s">
        <v>790</v>
      </c>
      <c r="B345" s="341" t="s">
        <v>1242</v>
      </c>
      <c r="C345" s="341" t="s">
        <v>425</v>
      </c>
      <c r="D345" s="341" t="s">
        <v>1892</v>
      </c>
      <c r="E345" s="342" t="s">
        <v>1251</v>
      </c>
      <c r="F345" s="312">
        <v>0</v>
      </c>
      <c r="G345" s="313">
        <v>0</v>
      </c>
      <c r="H345" s="313">
        <v>0</v>
      </c>
      <c r="I345" s="314">
        <v>0</v>
      </c>
      <c r="J345" s="315">
        <v>0</v>
      </c>
      <c r="K345" s="316"/>
      <c r="L345" s="331"/>
      <c r="M345" s="316"/>
      <c r="N345" s="317"/>
      <c r="O345" s="317"/>
      <c r="P345" s="318"/>
      <c r="Q345" s="319"/>
      <c r="R345" s="306"/>
      <c r="S345" s="306"/>
      <c r="T345" s="320"/>
      <c r="U345" s="321"/>
      <c r="V345" s="322"/>
      <c r="W345" s="323"/>
      <c r="X345" s="324"/>
      <c r="Y345" s="326"/>
      <c r="Z345" s="335">
        <f>_xlfn.XLOOKUP(A345,'2024-NAT-01'!B:B,'2024-NAT-01'!F:F,0,0)+_xlfn.XLOOKUP('Nominations (2)'!A345,'2024-NAT-01'!B:B,'2024-NAT-01'!G:G,0,0)</f>
        <v>0</v>
      </c>
      <c r="AA345" s="336">
        <f>_xlfn.XLOOKUP(A345,'2024-NAT-01'!B:B,'2024-NAT-01'!H:H,0,0)</f>
        <v>0</v>
      </c>
      <c r="AB345" s="335">
        <f>_xlfn.XLOOKUP(A345,'2024-NAT-02'!B:B,'2024-NAT-02'!F:F,0,0)+_xlfn.XLOOKUP(A345,'2024-NAT-02'!B:B,'2024-NAT-02'!G:G,0,0)</f>
        <v>0</v>
      </c>
      <c r="AC345" s="337">
        <f>_xlfn.XLOOKUP(A345,'2024-NAT-02'!B:B,'2024-NAT-02'!H:H,0,0)</f>
        <v>0</v>
      </c>
      <c r="AD345" s="338">
        <f t="shared" si="16"/>
        <v>0</v>
      </c>
      <c r="AE345" s="339">
        <f t="shared" si="17"/>
        <v>0</v>
      </c>
    </row>
    <row r="346" spans="1:31" ht="15.6" hidden="1" x14ac:dyDescent="0.25">
      <c r="A346" s="340" t="s">
        <v>791</v>
      </c>
      <c r="B346" s="341" t="s">
        <v>2161</v>
      </c>
      <c r="C346" s="341" t="s">
        <v>2001</v>
      </c>
      <c r="D346" s="341" t="s">
        <v>287</v>
      </c>
      <c r="E346" s="342" t="s">
        <v>1259</v>
      </c>
      <c r="F346" s="312">
        <v>1</v>
      </c>
      <c r="G346" s="313">
        <v>0</v>
      </c>
      <c r="H346" s="313">
        <v>1</v>
      </c>
      <c r="I346" s="314">
        <v>0.7</v>
      </c>
      <c r="J346" s="315">
        <v>0.35</v>
      </c>
      <c r="K346" s="316"/>
      <c r="L346" s="331"/>
      <c r="M346" s="316"/>
      <c r="N346" s="317"/>
      <c r="O346" s="317"/>
      <c r="P346" s="318"/>
      <c r="Q346" s="319"/>
      <c r="R346" s="306"/>
      <c r="S346" s="306"/>
      <c r="T346" s="320"/>
      <c r="U346" s="321"/>
      <c r="V346" s="322"/>
      <c r="W346" s="323"/>
      <c r="X346" s="324"/>
      <c r="Y346" s="326"/>
      <c r="Z346" s="335">
        <f>_xlfn.XLOOKUP(A346,'2024-NAT-01'!B:B,'2024-NAT-01'!F:F,0,0)+_xlfn.XLOOKUP('Nominations (2)'!A346,'2024-NAT-01'!B:B,'2024-NAT-01'!G:G,0,0)</f>
        <v>0</v>
      </c>
      <c r="AA346" s="336">
        <f>_xlfn.XLOOKUP(A346,'2024-NAT-01'!B:B,'2024-NAT-01'!H:H,0,0)</f>
        <v>0</v>
      </c>
      <c r="AB346" s="335">
        <f>_xlfn.XLOOKUP(A346,'2024-NAT-02'!B:B,'2024-NAT-02'!F:F,0,0)+_xlfn.XLOOKUP(A346,'2024-NAT-02'!B:B,'2024-NAT-02'!G:G,0,0)</f>
        <v>0</v>
      </c>
      <c r="AC346" s="337">
        <f>_xlfn.XLOOKUP(A346,'2024-NAT-02'!B:B,'2024-NAT-02'!H:H,0,0)</f>
        <v>0</v>
      </c>
      <c r="AD346" s="338">
        <f t="shared" si="16"/>
        <v>1</v>
      </c>
      <c r="AE346" s="339">
        <f t="shared" si="17"/>
        <v>0.35</v>
      </c>
    </row>
    <row r="347" spans="1:31" ht="15.6" hidden="1" x14ac:dyDescent="0.25">
      <c r="A347" s="340" t="s">
        <v>792</v>
      </c>
      <c r="B347" s="341" t="s">
        <v>2161</v>
      </c>
      <c r="C347" s="341" t="s">
        <v>161</v>
      </c>
      <c r="D347" s="341" t="s">
        <v>186</v>
      </c>
      <c r="E347" s="342" t="s">
        <v>1261</v>
      </c>
      <c r="F347" s="312">
        <v>4</v>
      </c>
      <c r="G347" s="313">
        <v>15</v>
      </c>
      <c r="H347" s="313">
        <v>19</v>
      </c>
      <c r="I347" s="314">
        <v>178.5</v>
      </c>
      <c r="J347" s="315">
        <v>58.23</v>
      </c>
      <c r="K347" s="316"/>
      <c r="L347" s="331"/>
      <c r="M347" s="316"/>
      <c r="N347" s="317"/>
      <c r="O347" s="317"/>
      <c r="P347" s="318"/>
      <c r="Q347" s="319"/>
      <c r="R347" s="306"/>
      <c r="S347" s="306"/>
      <c r="T347" s="320"/>
      <c r="U347" s="321"/>
      <c r="V347" s="322"/>
      <c r="W347" s="323"/>
      <c r="X347" s="324"/>
      <c r="Y347" s="326"/>
      <c r="Z347" s="335">
        <f>_xlfn.XLOOKUP(A347,'2024-NAT-01'!B:B,'2024-NAT-01'!F:F,0,0)+_xlfn.XLOOKUP('Nominations (2)'!A347,'2024-NAT-01'!B:B,'2024-NAT-01'!G:G,0,0)</f>
        <v>0</v>
      </c>
      <c r="AA347" s="336">
        <f>_xlfn.XLOOKUP(A347,'2024-NAT-01'!B:B,'2024-NAT-01'!H:H,0,0)</f>
        <v>0</v>
      </c>
      <c r="AB347" s="335">
        <f>_xlfn.XLOOKUP(A347,'2024-NAT-02'!B:B,'2024-NAT-02'!F:F,0,0)+_xlfn.XLOOKUP(A347,'2024-NAT-02'!B:B,'2024-NAT-02'!G:G,0,0)</f>
        <v>0</v>
      </c>
      <c r="AC347" s="337">
        <f>_xlfn.XLOOKUP(A347,'2024-NAT-02'!B:B,'2024-NAT-02'!H:H,0,0)</f>
        <v>0</v>
      </c>
      <c r="AD347" s="338">
        <f t="shared" si="16"/>
        <v>19</v>
      </c>
      <c r="AE347" s="339">
        <f t="shared" si="17"/>
        <v>58.23</v>
      </c>
    </row>
    <row r="348" spans="1:31" ht="15.6" hidden="1" x14ac:dyDescent="0.25">
      <c r="A348" s="340" t="s">
        <v>793</v>
      </c>
      <c r="B348" s="341" t="s">
        <v>1226</v>
      </c>
      <c r="C348" s="341" t="s">
        <v>445</v>
      </c>
      <c r="D348" s="341" t="s">
        <v>154</v>
      </c>
      <c r="E348" s="342" t="s">
        <v>2078</v>
      </c>
      <c r="F348" s="312">
        <v>0</v>
      </c>
      <c r="G348" s="313">
        <v>0</v>
      </c>
      <c r="H348" s="313">
        <v>0</v>
      </c>
      <c r="I348" s="314">
        <v>0</v>
      </c>
      <c r="J348" s="315">
        <v>0</v>
      </c>
      <c r="K348" s="316"/>
      <c r="L348" s="331"/>
      <c r="M348" s="316"/>
      <c r="N348" s="317"/>
      <c r="O348" s="317"/>
      <c r="P348" s="318"/>
      <c r="Q348" s="319"/>
      <c r="R348" s="306"/>
      <c r="S348" s="306"/>
      <c r="T348" s="320"/>
      <c r="U348" s="321"/>
      <c r="V348" s="322"/>
      <c r="W348" s="323"/>
      <c r="X348" s="324"/>
      <c r="Y348" s="326"/>
      <c r="Z348" s="335">
        <f>_xlfn.XLOOKUP(A348,'2024-NAT-01'!B:B,'2024-NAT-01'!F:F,0,0)+_xlfn.XLOOKUP('Nominations (2)'!A348,'2024-NAT-01'!B:B,'2024-NAT-01'!G:G,0,0)</f>
        <v>0</v>
      </c>
      <c r="AA348" s="336">
        <f>_xlfn.XLOOKUP(A348,'2024-NAT-01'!B:B,'2024-NAT-01'!H:H,0,0)</f>
        <v>0</v>
      </c>
      <c r="AB348" s="335">
        <f>_xlfn.XLOOKUP(A348,'2024-NAT-02'!B:B,'2024-NAT-02'!F:F,0,0)+_xlfn.XLOOKUP(A348,'2024-NAT-02'!B:B,'2024-NAT-02'!G:G,0,0)</f>
        <v>0</v>
      </c>
      <c r="AC348" s="337">
        <f>_xlfn.XLOOKUP(A348,'2024-NAT-02'!B:B,'2024-NAT-02'!H:H,0,0)</f>
        <v>0</v>
      </c>
      <c r="AD348" s="338">
        <f t="shared" si="16"/>
        <v>0</v>
      </c>
      <c r="AE348" s="339">
        <f t="shared" si="17"/>
        <v>0</v>
      </c>
    </row>
    <row r="349" spans="1:31" ht="15.6" x14ac:dyDescent="0.25">
      <c r="A349" s="343" t="s">
        <v>1733</v>
      </c>
      <c r="B349" s="344" t="s">
        <v>50</v>
      </c>
      <c r="C349" s="344" t="s">
        <v>1765</v>
      </c>
      <c r="D349" s="344" t="s">
        <v>356</v>
      </c>
      <c r="E349" s="345" t="s">
        <v>1259</v>
      </c>
      <c r="F349" s="391">
        <v>0</v>
      </c>
      <c r="G349" s="392">
        <v>8</v>
      </c>
      <c r="H349" s="392">
        <v>8</v>
      </c>
      <c r="I349" s="393">
        <v>90.5</v>
      </c>
      <c r="J349" s="394">
        <v>28.68</v>
      </c>
      <c r="K349" s="316"/>
      <c r="L349" s="331"/>
      <c r="M349" s="316"/>
      <c r="N349" s="317"/>
      <c r="O349" s="317"/>
      <c r="P349" s="318"/>
      <c r="Q349" s="319"/>
      <c r="R349" s="306"/>
      <c r="S349" s="306"/>
      <c r="T349" s="320"/>
      <c r="U349" s="321"/>
      <c r="V349" s="322"/>
      <c r="W349" s="323"/>
      <c r="X349" s="324"/>
      <c r="Y349" s="326"/>
      <c r="Z349" s="387">
        <f>_xlfn.XLOOKUP(A349,'2024-NAT-01'!B:B,'2024-NAT-01'!F:F,0,0)+_xlfn.XLOOKUP(A349,'2024-NAT-01'!B:B,'2024-NAT-01'!G:G,0,0)</f>
        <v>2</v>
      </c>
      <c r="AA349" s="395">
        <f>_xlfn.XLOOKUP(A349,'2024-NAT-01'!B:B,'2024-NAT-01'!H:H,0,0)</f>
        <v>4.3000000000000007</v>
      </c>
      <c r="AB349" s="387">
        <f>_xlfn.XLOOKUP(A349,'2024-NAT-02'!B:B,'2024-NAT-02'!F:F,0,0)+_xlfn.XLOOKUP(A349,'2024-NAT-02'!B:B,'2024-NAT-02'!G:G,0,0)</f>
        <v>0</v>
      </c>
      <c r="AC349" s="396">
        <f>_xlfn.XLOOKUP(A349,'2024-NAT-02'!B:B,'2024-NAT-02'!H:H,0,0)</f>
        <v>0</v>
      </c>
      <c r="AD349" s="387">
        <f t="shared" si="16"/>
        <v>10</v>
      </c>
      <c r="AE349" s="395">
        <f t="shared" si="17"/>
        <v>32.980000000000004</v>
      </c>
    </row>
    <row r="350" spans="1:31" ht="15.6" hidden="1" x14ac:dyDescent="0.25">
      <c r="A350" s="340" t="s">
        <v>794</v>
      </c>
      <c r="B350" s="341" t="s">
        <v>1346</v>
      </c>
      <c r="C350" s="341" t="s">
        <v>314</v>
      </c>
      <c r="D350" s="341" t="s">
        <v>197</v>
      </c>
      <c r="E350" s="342" t="s">
        <v>2079</v>
      </c>
      <c r="F350" s="312">
        <v>0</v>
      </c>
      <c r="G350" s="313">
        <v>0</v>
      </c>
      <c r="H350" s="313">
        <v>0</v>
      </c>
      <c r="I350" s="314">
        <v>0</v>
      </c>
      <c r="J350" s="315">
        <v>0</v>
      </c>
      <c r="K350" s="316"/>
      <c r="L350" s="331"/>
      <c r="M350" s="316"/>
      <c r="N350" s="317"/>
      <c r="O350" s="317"/>
      <c r="P350" s="318"/>
      <c r="Q350" s="319"/>
      <c r="R350" s="306"/>
      <c r="S350" s="306"/>
      <c r="T350" s="320"/>
      <c r="U350" s="321"/>
      <c r="V350" s="322"/>
      <c r="W350" s="323"/>
      <c r="X350" s="324"/>
      <c r="Y350" s="326"/>
      <c r="Z350" s="335">
        <f>_xlfn.XLOOKUP(A350,'2024-NAT-01'!B:B,'2024-NAT-01'!F:F,0,0)+_xlfn.XLOOKUP('Nominations (2)'!A350,'2024-NAT-01'!B:B,'2024-NAT-01'!G:G,0,0)</f>
        <v>0</v>
      </c>
      <c r="AA350" s="336">
        <f>_xlfn.XLOOKUP(A350,'2024-NAT-01'!B:B,'2024-NAT-01'!H:H,0,0)</f>
        <v>0</v>
      </c>
      <c r="AB350" s="335">
        <f>_xlfn.XLOOKUP(A350,'2024-NAT-02'!B:B,'2024-NAT-02'!F:F,0,0)+_xlfn.XLOOKUP(A350,'2024-NAT-02'!B:B,'2024-NAT-02'!G:G,0,0)</f>
        <v>0</v>
      </c>
      <c r="AC350" s="337">
        <f>_xlfn.XLOOKUP(A350,'2024-NAT-02'!B:B,'2024-NAT-02'!H:H,0,0)</f>
        <v>0</v>
      </c>
      <c r="AD350" s="338">
        <f t="shared" si="16"/>
        <v>0</v>
      </c>
      <c r="AE350" s="339">
        <f t="shared" si="17"/>
        <v>0</v>
      </c>
    </row>
    <row r="351" spans="1:31" ht="15.6" hidden="1" x14ac:dyDescent="0.25">
      <c r="A351" s="340" t="s">
        <v>795</v>
      </c>
      <c r="B351" s="341" t="s">
        <v>2157</v>
      </c>
      <c r="C351" s="341" t="s">
        <v>1091</v>
      </c>
      <c r="D351" s="341" t="s">
        <v>1973</v>
      </c>
      <c r="E351" s="342" t="s">
        <v>2078</v>
      </c>
      <c r="F351" s="312">
        <v>0</v>
      </c>
      <c r="G351" s="313">
        <v>0</v>
      </c>
      <c r="H351" s="313">
        <v>0</v>
      </c>
      <c r="I351" s="314">
        <v>0</v>
      </c>
      <c r="J351" s="315">
        <v>0</v>
      </c>
      <c r="K351" s="316"/>
      <c r="L351" s="331"/>
      <c r="M351" s="316"/>
      <c r="N351" s="317"/>
      <c r="O351" s="317"/>
      <c r="P351" s="318"/>
      <c r="Q351" s="319"/>
      <c r="R351" s="306"/>
      <c r="S351" s="306"/>
      <c r="T351" s="320"/>
      <c r="U351" s="321"/>
      <c r="V351" s="322"/>
      <c r="W351" s="323"/>
      <c r="X351" s="324"/>
      <c r="Y351" s="326"/>
      <c r="Z351" s="335">
        <f>_xlfn.XLOOKUP(A351,'2024-NAT-01'!B:B,'2024-NAT-01'!F:F,0,0)+_xlfn.XLOOKUP('Nominations (2)'!A351,'2024-NAT-01'!B:B,'2024-NAT-01'!G:G,0,0)</f>
        <v>0</v>
      </c>
      <c r="AA351" s="336">
        <f>_xlfn.XLOOKUP(A351,'2024-NAT-01'!B:B,'2024-NAT-01'!H:H,0,0)</f>
        <v>0</v>
      </c>
      <c r="AB351" s="335">
        <f>_xlfn.XLOOKUP(A351,'2024-NAT-02'!B:B,'2024-NAT-02'!F:F,0,0)+_xlfn.XLOOKUP(A351,'2024-NAT-02'!B:B,'2024-NAT-02'!G:G,0,0)</f>
        <v>0</v>
      </c>
      <c r="AC351" s="337">
        <f>_xlfn.XLOOKUP(A351,'2024-NAT-02'!B:B,'2024-NAT-02'!H:H,0,0)</f>
        <v>0</v>
      </c>
      <c r="AD351" s="338">
        <f t="shared" si="16"/>
        <v>0</v>
      </c>
      <c r="AE351" s="339">
        <f t="shared" si="17"/>
        <v>0</v>
      </c>
    </row>
    <row r="352" spans="1:31" ht="15.6" hidden="1" x14ac:dyDescent="0.25">
      <c r="A352" s="340" t="s">
        <v>796</v>
      </c>
      <c r="B352" s="341" t="s">
        <v>1319</v>
      </c>
      <c r="C352" s="341" t="s">
        <v>1968</v>
      </c>
      <c r="D352" s="341" t="s">
        <v>1320</v>
      </c>
      <c r="E352" s="342" t="s">
        <v>2078</v>
      </c>
      <c r="F352" s="312">
        <v>0</v>
      </c>
      <c r="G352" s="313">
        <v>0</v>
      </c>
      <c r="H352" s="313">
        <v>0</v>
      </c>
      <c r="I352" s="314">
        <v>0</v>
      </c>
      <c r="J352" s="315">
        <v>0</v>
      </c>
      <c r="K352" s="316"/>
      <c r="L352" s="331"/>
      <c r="M352" s="316"/>
      <c r="N352" s="317"/>
      <c r="O352" s="317"/>
      <c r="P352" s="318"/>
      <c r="Q352" s="319"/>
      <c r="R352" s="306"/>
      <c r="S352" s="306"/>
      <c r="T352" s="320"/>
      <c r="U352" s="321"/>
      <c r="V352" s="322"/>
      <c r="W352" s="323"/>
      <c r="X352" s="324"/>
      <c r="Y352" s="326"/>
      <c r="Z352" s="335">
        <f>_xlfn.XLOOKUP(A352,'2024-NAT-01'!B:B,'2024-NAT-01'!F:F,0,0)+_xlfn.XLOOKUP('Nominations (2)'!A352,'2024-NAT-01'!B:B,'2024-NAT-01'!G:G,0,0)</f>
        <v>0</v>
      </c>
      <c r="AA352" s="336">
        <f>_xlfn.XLOOKUP(A352,'2024-NAT-01'!B:B,'2024-NAT-01'!H:H,0,0)</f>
        <v>0</v>
      </c>
      <c r="AB352" s="335">
        <f>_xlfn.XLOOKUP(A352,'2024-NAT-02'!B:B,'2024-NAT-02'!F:F,0,0)+_xlfn.XLOOKUP(A352,'2024-NAT-02'!B:B,'2024-NAT-02'!G:G,0,0)</f>
        <v>0</v>
      </c>
      <c r="AC352" s="337">
        <f>_xlfn.XLOOKUP(A352,'2024-NAT-02'!B:B,'2024-NAT-02'!H:H,0,0)</f>
        <v>0</v>
      </c>
      <c r="AD352" s="338">
        <f t="shared" si="16"/>
        <v>0</v>
      </c>
      <c r="AE352" s="339">
        <f t="shared" si="17"/>
        <v>0</v>
      </c>
    </row>
    <row r="353" spans="1:31" ht="15.6" hidden="1" x14ac:dyDescent="0.25">
      <c r="A353" s="340" t="s">
        <v>797</v>
      </c>
      <c r="B353" s="341" t="s">
        <v>1242</v>
      </c>
      <c r="C353" s="341" t="s">
        <v>268</v>
      </c>
      <c r="D353" s="341" t="s">
        <v>1892</v>
      </c>
      <c r="E353" s="342" t="s">
        <v>2079</v>
      </c>
      <c r="F353" s="312">
        <v>0</v>
      </c>
      <c r="G353" s="313">
        <v>0</v>
      </c>
      <c r="H353" s="313">
        <v>0</v>
      </c>
      <c r="I353" s="314">
        <v>0</v>
      </c>
      <c r="J353" s="315">
        <v>0</v>
      </c>
      <c r="K353" s="316"/>
      <c r="L353" s="331"/>
      <c r="M353" s="316"/>
      <c r="N353" s="317"/>
      <c r="O353" s="317"/>
      <c r="P353" s="318"/>
      <c r="Q353" s="319"/>
      <c r="R353" s="306"/>
      <c r="S353" s="306"/>
      <c r="T353" s="320"/>
      <c r="U353" s="321"/>
      <c r="V353" s="322"/>
      <c r="W353" s="323"/>
      <c r="X353" s="324"/>
      <c r="Y353" s="326"/>
      <c r="Z353" s="335">
        <f>_xlfn.XLOOKUP(A353,'2024-NAT-01'!B:B,'2024-NAT-01'!F:F,0,0)+_xlfn.XLOOKUP('Nominations (2)'!A353,'2024-NAT-01'!B:B,'2024-NAT-01'!G:G,0,0)</f>
        <v>0</v>
      </c>
      <c r="AA353" s="336">
        <f>_xlfn.XLOOKUP(A353,'2024-NAT-01'!B:B,'2024-NAT-01'!H:H,0,0)</f>
        <v>0</v>
      </c>
      <c r="AB353" s="335">
        <f>_xlfn.XLOOKUP(A353,'2024-NAT-02'!B:B,'2024-NAT-02'!F:F,0,0)+_xlfn.XLOOKUP(A353,'2024-NAT-02'!B:B,'2024-NAT-02'!G:G,0,0)</f>
        <v>0</v>
      </c>
      <c r="AC353" s="337">
        <f>_xlfn.XLOOKUP(A353,'2024-NAT-02'!B:B,'2024-NAT-02'!H:H,0,0)</f>
        <v>0</v>
      </c>
      <c r="AD353" s="338">
        <f t="shared" si="16"/>
        <v>0</v>
      </c>
      <c r="AE353" s="339">
        <f t="shared" si="17"/>
        <v>0</v>
      </c>
    </row>
    <row r="354" spans="1:31" ht="15.6" hidden="1" x14ac:dyDescent="0.25">
      <c r="A354" s="340" t="s">
        <v>798</v>
      </c>
      <c r="B354" s="341" t="s">
        <v>1511</v>
      </c>
      <c r="C354" s="341" t="s">
        <v>87</v>
      </c>
      <c r="D354" s="341" t="s">
        <v>287</v>
      </c>
      <c r="E354" s="342" t="s">
        <v>2078</v>
      </c>
      <c r="F354" s="312">
        <v>0</v>
      </c>
      <c r="G354" s="313">
        <v>0</v>
      </c>
      <c r="H354" s="313">
        <v>0</v>
      </c>
      <c r="I354" s="314">
        <v>0</v>
      </c>
      <c r="J354" s="315">
        <v>0</v>
      </c>
      <c r="K354" s="316"/>
      <c r="L354" s="331"/>
      <c r="M354" s="316"/>
      <c r="N354" s="317"/>
      <c r="O354" s="317"/>
      <c r="P354" s="318"/>
      <c r="Q354" s="319"/>
      <c r="R354" s="306"/>
      <c r="S354" s="306"/>
      <c r="T354" s="320"/>
      <c r="U354" s="321"/>
      <c r="V354" s="322"/>
      <c r="W354" s="323"/>
      <c r="X354" s="324"/>
      <c r="Y354" s="326"/>
      <c r="Z354" s="335">
        <f>_xlfn.XLOOKUP(A354,'2024-NAT-01'!B:B,'2024-NAT-01'!F:F,0,0)+_xlfn.XLOOKUP('Nominations (2)'!A354,'2024-NAT-01'!B:B,'2024-NAT-01'!G:G,0,0)</f>
        <v>0</v>
      </c>
      <c r="AA354" s="336">
        <f>_xlfn.XLOOKUP(A354,'2024-NAT-01'!B:B,'2024-NAT-01'!H:H,0,0)</f>
        <v>0</v>
      </c>
      <c r="AB354" s="335">
        <f>_xlfn.XLOOKUP(A354,'2024-NAT-02'!B:B,'2024-NAT-02'!F:F,0,0)+_xlfn.XLOOKUP(A354,'2024-NAT-02'!B:B,'2024-NAT-02'!G:G,0,0)</f>
        <v>0</v>
      </c>
      <c r="AC354" s="337">
        <f>_xlfn.XLOOKUP(A354,'2024-NAT-02'!B:B,'2024-NAT-02'!H:H,0,0)</f>
        <v>0</v>
      </c>
      <c r="AD354" s="338">
        <f t="shared" si="16"/>
        <v>0</v>
      </c>
      <c r="AE354" s="339">
        <f t="shared" si="17"/>
        <v>0</v>
      </c>
    </row>
    <row r="355" spans="1:31" ht="15.6" hidden="1" x14ac:dyDescent="0.25">
      <c r="A355" s="340" t="s">
        <v>799</v>
      </c>
      <c r="B355" s="341" t="s">
        <v>1243</v>
      </c>
      <c r="C355" s="341" t="s">
        <v>250</v>
      </c>
      <c r="D355" s="341" t="s">
        <v>79</v>
      </c>
      <c r="E355" s="342" t="s">
        <v>2078</v>
      </c>
      <c r="F355" s="312">
        <v>0</v>
      </c>
      <c r="G355" s="313">
        <v>0</v>
      </c>
      <c r="H355" s="313">
        <v>0</v>
      </c>
      <c r="I355" s="314">
        <v>0</v>
      </c>
      <c r="J355" s="315">
        <v>0</v>
      </c>
      <c r="K355" s="316"/>
      <c r="L355" s="331"/>
      <c r="M355" s="316"/>
      <c r="N355" s="317"/>
      <c r="O355" s="317"/>
      <c r="P355" s="318"/>
      <c r="Q355" s="319"/>
      <c r="R355" s="306"/>
      <c r="S355" s="306"/>
      <c r="T355" s="320"/>
      <c r="U355" s="321"/>
      <c r="V355" s="322"/>
      <c r="W355" s="323"/>
      <c r="X355" s="324"/>
      <c r="Y355" s="326"/>
      <c r="Z355" s="335">
        <f>_xlfn.XLOOKUP(A355,'2024-NAT-01'!B:B,'2024-NAT-01'!F:F,0,0)+_xlfn.XLOOKUP('Nominations (2)'!A355,'2024-NAT-01'!B:B,'2024-NAT-01'!G:G,0,0)</f>
        <v>0</v>
      </c>
      <c r="AA355" s="336">
        <f>_xlfn.XLOOKUP(A355,'2024-NAT-01'!B:B,'2024-NAT-01'!H:H,0,0)</f>
        <v>0</v>
      </c>
      <c r="AB355" s="335">
        <f>_xlfn.XLOOKUP(A355,'2024-NAT-02'!B:B,'2024-NAT-02'!F:F,0,0)+_xlfn.XLOOKUP(A355,'2024-NAT-02'!B:B,'2024-NAT-02'!G:G,0,0)</f>
        <v>0</v>
      </c>
      <c r="AC355" s="337">
        <f>_xlfn.XLOOKUP(A355,'2024-NAT-02'!B:B,'2024-NAT-02'!H:H,0,0)</f>
        <v>0</v>
      </c>
      <c r="AD355" s="338">
        <f t="shared" si="16"/>
        <v>0</v>
      </c>
      <c r="AE355" s="339">
        <f t="shared" si="17"/>
        <v>0</v>
      </c>
    </row>
    <row r="356" spans="1:31" ht="15.6" hidden="1" x14ac:dyDescent="0.25">
      <c r="A356" s="340" t="s">
        <v>800</v>
      </c>
      <c r="B356" s="341" t="s">
        <v>2152</v>
      </c>
      <c r="C356" s="341" t="s">
        <v>1986</v>
      </c>
      <c r="D356" s="341" t="s">
        <v>1987</v>
      </c>
      <c r="E356" s="342" t="s">
        <v>1258</v>
      </c>
      <c r="F356" s="312">
        <v>2</v>
      </c>
      <c r="G356" s="313">
        <v>5</v>
      </c>
      <c r="H356" s="313">
        <v>7</v>
      </c>
      <c r="I356" s="314">
        <v>44</v>
      </c>
      <c r="J356" s="315">
        <v>13.2</v>
      </c>
      <c r="K356" s="316"/>
      <c r="L356" s="331"/>
      <c r="M356" s="316"/>
      <c r="N356" s="317"/>
      <c r="O356" s="317"/>
      <c r="P356" s="318"/>
      <c r="Q356" s="319"/>
      <c r="R356" s="306"/>
      <c r="S356" s="306"/>
      <c r="T356" s="320"/>
      <c r="U356" s="321"/>
      <c r="V356" s="322"/>
      <c r="W356" s="323"/>
      <c r="X356" s="324"/>
      <c r="Y356" s="326"/>
      <c r="Z356" s="335">
        <f>_xlfn.XLOOKUP(A356,'2024-NAT-01'!B:B,'2024-NAT-01'!F:F,0,0)+_xlfn.XLOOKUP('Nominations (2)'!A356,'2024-NAT-01'!B:B,'2024-NAT-01'!G:G,0,0)</f>
        <v>0</v>
      </c>
      <c r="AA356" s="336">
        <f>_xlfn.XLOOKUP(A356,'2024-NAT-01'!B:B,'2024-NAT-01'!H:H,0,0)</f>
        <v>0</v>
      </c>
      <c r="AB356" s="335">
        <f>_xlfn.XLOOKUP(A356,'2024-NAT-02'!B:B,'2024-NAT-02'!F:F,0,0)+_xlfn.XLOOKUP(A356,'2024-NAT-02'!B:B,'2024-NAT-02'!G:G,0,0)</f>
        <v>0</v>
      </c>
      <c r="AC356" s="337">
        <f>_xlfn.XLOOKUP(A356,'2024-NAT-02'!B:B,'2024-NAT-02'!H:H,0,0)</f>
        <v>0</v>
      </c>
      <c r="AD356" s="338">
        <f t="shared" si="16"/>
        <v>7</v>
      </c>
      <c r="AE356" s="339">
        <f t="shared" si="17"/>
        <v>13.2</v>
      </c>
    </row>
    <row r="357" spans="1:31" ht="15.6" hidden="1" x14ac:dyDescent="0.25">
      <c r="A357" s="340" t="s">
        <v>1014</v>
      </c>
      <c r="B357" s="341" t="s">
        <v>2156</v>
      </c>
      <c r="C357" s="341" t="s">
        <v>1015</v>
      </c>
      <c r="D357" s="341" t="s">
        <v>1016</v>
      </c>
      <c r="E357" s="342" t="s">
        <v>2079</v>
      </c>
      <c r="F357" s="312">
        <v>4</v>
      </c>
      <c r="G357" s="313">
        <v>6</v>
      </c>
      <c r="H357" s="313">
        <v>10</v>
      </c>
      <c r="I357" s="314">
        <v>158</v>
      </c>
      <c r="J357" s="315">
        <v>33.17</v>
      </c>
      <c r="K357" s="316"/>
      <c r="L357" s="331"/>
      <c r="M357" s="316"/>
      <c r="N357" s="317"/>
      <c r="O357" s="317"/>
      <c r="P357" s="318"/>
      <c r="Q357" s="319"/>
      <c r="R357" s="306"/>
      <c r="S357" s="306"/>
      <c r="T357" s="320"/>
      <c r="U357" s="321"/>
      <c r="V357" s="322"/>
      <c r="W357" s="323"/>
      <c r="X357" s="324"/>
      <c r="Y357" s="326"/>
      <c r="Z357" s="335">
        <f>_xlfn.XLOOKUP(A357,'2024-NAT-01'!B:B,'2024-NAT-01'!F:F,0,0)+_xlfn.XLOOKUP('Nominations (2)'!A357,'2024-NAT-01'!B:B,'2024-NAT-01'!G:G,0,0)</f>
        <v>0</v>
      </c>
      <c r="AA357" s="336">
        <f>_xlfn.XLOOKUP(A357,'2024-NAT-01'!B:B,'2024-NAT-01'!H:H,0,0)</f>
        <v>0</v>
      </c>
      <c r="AB357" s="335">
        <f>_xlfn.XLOOKUP(A357,'2024-NAT-02'!B:B,'2024-NAT-02'!F:F,0,0)+_xlfn.XLOOKUP(A357,'2024-NAT-02'!B:B,'2024-NAT-02'!G:G,0,0)</f>
        <v>0</v>
      </c>
      <c r="AC357" s="337">
        <f>_xlfn.XLOOKUP(A357,'2024-NAT-02'!B:B,'2024-NAT-02'!H:H,0,0)</f>
        <v>0</v>
      </c>
      <c r="AD357" s="338">
        <f t="shared" si="16"/>
        <v>10</v>
      </c>
      <c r="AE357" s="339">
        <f t="shared" si="17"/>
        <v>33.17</v>
      </c>
    </row>
    <row r="358" spans="1:31" ht="15.6" hidden="1" x14ac:dyDescent="0.25">
      <c r="A358" s="340" t="s">
        <v>801</v>
      </c>
      <c r="B358" s="341" t="s">
        <v>1241</v>
      </c>
      <c r="C358" s="341" t="s">
        <v>161</v>
      </c>
      <c r="D358" s="341" t="s">
        <v>177</v>
      </c>
      <c r="E358" s="342" t="s">
        <v>2078</v>
      </c>
      <c r="F358" s="312">
        <v>0</v>
      </c>
      <c r="G358" s="313">
        <v>0</v>
      </c>
      <c r="H358" s="313">
        <v>0</v>
      </c>
      <c r="I358" s="314">
        <v>0</v>
      </c>
      <c r="J358" s="315">
        <v>0</v>
      </c>
      <c r="K358" s="316"/>
      <c r="L358" s="331"/>
      <c r="M358" s="316"/>
      <c r="N358" s="317"/>
      <c r="O358" s="317"/>
      <c r="P358" s="318"/>
      <c r="Q358" s="319"/>
      <c r="R358" s="306"/>
      <c r="S358" s="306"/>
      <c r="T358" s="320"/>
      <c r="U358" s="321"/>
      <c r="V358" s="322"/>
      <c r="W358" s="323"/>
      <c r="X358" s="324"/>
      <c r="Y358" s="326"/>
      <c r="Z358" s="335">
        <f>_xlfn.XLOOKUP(A358,'2024-NAT-01'!B:B,'2024-NAT-01'!F:F,0,0)+_xlfn.XLOOKUP('Nominations (2)'!A358,'2024-NAT-01'!B:B,'2024-NAT-01'!G:G,0,0)</f>
        <v>0</v>
      </c>
      <c r="AA358" s="336">
        <f>_xlfn.XLOOKUP(A358,'2024-NAT-01'!B:B,'2024-NAT-01'!H:H,0,0)</f>
        <v>0</v>
      </c>
      <c r="AB358" s="335">
        <f>_xlfn.XLOOKUP(A358,'2024-NAT-02'!B:B,'2024-NAT-02'!F:F,0,0)+_xlfn.XLOOKUP(A358,'2024-NAT-02'!B:B,'2024-NAT-02'!G:G,0,0)</f>
        <v>0</v>
      </c>
      <c r="AC358" s="337">
        <f>_xlfn.XLOOKUP(A358,'2024-NAT-02'!B:B,'2024-NAT-02'!H:H,0,0)</f>
        <v>0</v>
      </c>
      <c r="AD358" s="338">
        <f t="shared" si="16"/>
        <v>0</v>
      </c>
      <c r="AE358" s="339">
        <f t="shared" si="17"/>
        <v>0</v>
      </c>
    </row>
    <row r="359" spans="1:31" ht="15.6" hidden="1" x14ac:dyDescent="0.25">
      <c r="A359" s="340" t="s">
        <v>1801</v>
      </c>
      <c r="B359" s="341" t="s">
        <v>2159</v>
      </c>
      <c r="C359" s="341" t="s">
        <v>89</v>
      </c>
      <c r="D359" s="341" t="s">
        <v>1852</v>
      </c>
      <c r="E359" s="342" t="s">
        <v>1261</v>
      </c>
      <c r="F359" s="312">
        <v>0</v>
      </c>
      <c r="G359" s="313">
        <v>0</v>
      </c>
      <c r="H359" s="313">
        <v>0</v>
      </c>
      <c r="I359" s="314">
        <v>0</v>
      </c>
      <c r="J359" s="315">
        <v>0</v>
      </c>
      <c r="K359" s="316"/>
      <c r="L359" s="331"/>
      <c r="M359" s="316"/>
      <c r="N359" s="317"/>
      <c r="O359" s="317"/>
      <c r="P359" s="318"/>
      <c r="Q359" s="319"/>
      <c r="R359" s="306"/>
      <c r="S359" s="306"/>
      <c r="T359" s="320"/>
      <c r="U359" s="321"/>
      <c r="V359" s="322"/>
      <c r="W359" s="323"/>
      <c r="X359" s="324"/>
      <c r="Y359" s="326"/>
      <c r="Z359" s="335">
        <f>_xlfn.XLOOKUP(A359,'2024-NAT-01'!B:B,'2024-NAT-01'!F:F,0,0)+_xlfn.XLOOKUP('Nominations (2)'!A359,'2024-NAT-01'!B:B,'2024-NAT-01'!G:G,0,0)</f>
        <v>0</v>
      </c>
      <c r="AA359" s="336">
        <f>_xlfn.XLOOKUP(A359,'2024-NAT-01'!B:B,'2024-NAT-01'!H:H,0,0)</f>
        <v>0</v>
      </c>
      <c r="AB359" s="335">
        <f>_xlfn.XLOOKUP(A359,'2024-NAT-02'!B:B,'2024-NAT-02'!F:F,0,0)+_xlfn.XLOOKUP(A359,'2024-NAT-02'!B:B,'2024-NAT-02'!G:G,0,0)</f>
        <v>0</v>
      </c>
      <c r="AC359" s="337">
        <f>_xlfn.XLOOKUP(A359,'2024-NAT-02'!B:B,'2024-NAT-02'!H:H,0,0)</f>
        <v>0</v>
      </c>
      <c r="AD359" s="338">
        <f t="shared" si="16"/>
        <v>0</v>
      </c>
      <c r="AE359" s="339">
        <f t="shared" si="17"/>
        <v>0</v>
      </c>
    </row>
    <row r="360" spans="1:31" ht="15.6" hidden="1" x14ac:dyDescent="0.25">
      <c r="A360" s="340" t="s">
        <v>802</v>
      </c>
      <c r="B360" s="341" t="s">
        <v>2159</v>
      </c>
      <c r="C360" s="341" t="s">
        <v>2107</v>
      </c>
      <c r="D360" s="341" t="s">
        <v>2108</v>
      </c>
      <c r="E360" s="342" t="s">
        <v>1251</v>
      </c>
      <c r="F360" s="312">
        <v>0</v>
      </c>
      <c r="G360" s="313">
        <v>0</v>
      </c>
      <c r="H360" s="313">
        <v>0</v>
      </c>
      <c r="I360" s="314">
        <v>0</v>
      </c>
      <c r="J360" s="315">
        <v>0</v>
      </c>
      <c r="K360" s="316"/>
      <c r="L360" s="331"/>
      <c r="M360" s="316"/>
      <c r="N360" s="317"/>
      <c r="O360" s="317"/>
      <c r="P360" s="318"/>
      <c r="Q360" s="319"/>
      <c r="R360" s="306"/>
      <c r="S360" s="306"/>
      <c r="T360" s="320"/>
      <c r="U360" s="321"/>
      <c r="V360" s="322"/>
      <c r="W360" s="323"/>
      <c r="X360" s="324"/>
      <c r="Y360" s="326"/>
      <c r="Z360" s="335">
        <f>_xlfn.XLOOKUP(A360,'2024-NAT-01'!B:B,'2024-NAT-01'!F:F,0,0)+_xlfn.XLOOKUP('Nominations (2)'!A360,'2024-NAT-01'!B:B,'2024-NAT-01'!G:G,0,0)</f>
        <v>0</v>
      </c>
      <c r="AA360" s="336">
        <f>_xlfn.XLOOKUP(A360,'2024-NAT-01'!B:B,'2024-NAT-01'!H:H,0,0)</f>
        <v>0</v>
      </c>
      <c r="AB360" s="335">
        <f>_xlfn.XLOOKUP(A360,'2024-NAT-02'!B:B,'2024-NAT-02'!F:F,0,0)+_xlfn.XLOOKUP(A360,'2024-NAT-02'!B:B,'2024-NAT-02'!G:G,0,0)</f>
        <v>0</v>
      </c>
      <c r="AC360" s="337">
        <f>_xlfn.XLOOKUP(A360,'2024-NAT-02'!B:B,'2024-NAT-02'!H:H,0,0)</f>
        <v>0</v>
      </c>
      <c r="AD360" s="338">
        <f t="shared" si="16"/>
        <v>0</v>
      </c>
      <c r="AE360" s="339">
        <f t="shared" si="17"/>
        <v>0</v>
      </c>
    </row>
    <row r="361" spans="1:31" ht="15.6" hidden="1" x14ac:dyDescent="0.25">
      <c r="A361" s="340" t="s">
        <v>803</v>
      </c>
      <c r="B361" s="341" t="s">
        <v>982</v>
      </c>
      <c r="C361" s="341" t="s">
        <v>149</v>
      </c>
      <c r="D361" s="341" t="s">
        <v>150</v>
      </c>
      <c r="E361" s="342" t="s">
        <v>2078</v>
      </c>
      <c r="F361" s="312">
        <v>0</v>
      </c>
      <c r="G361" s="313">
        <v>0</v>
      </c>
      <c r="H361" s="313">
        <v>0</v>
      </c>
      <c r="I361" s="314">
        <v>0</v>
      </c>
      <c r="J361" s="315">
        <v>0</v>
      </c>
      <c r="K361" s="316"/>
      <c r="L361" s="331"/>
      <c r="M361" s="316"/>
      <c r="N361" s="317"/>
      <c r="O361" s="317"/>
      <c r="P361" s="318"/>
      <c r="Q361" s="319"/>
      <c r="R361" s="306"/>
      <c r="S361" s="306"/>
      <c r="T361" s="320"/>
      <c r="U361" s="321"/>
      <c r="V361" s="322"/>
      <c r="W361" s="323"/>
      <c r="X361" s="324"/>
      <c r="Y361" s="326"/>
      <c r="Z361" s="335">
        <f>_xlfn.XLOOKUP(A361,'2024-NAT-01'!B:B,'2024-NAT-01'!F:F,0,0)+_xlfn.XLOOKUP('Nominations (2)'!A361,'2024-NAT-01'!B:B,'2024-NAT-01'!G:G,0,0)</f>
        <v>0</v>
      </c>
      <c r="AA361" s="336">
        <f>_xlfn.XLOOKUP(A361,'2024-NAT-01'!B:B,'2024-NAT-01'!H:H,0,0)</f>
        <v>0</v>
      </c>
      <c r="AB361" s="335">
        <f>_xlfn.XLOOKUP(A361,'2024-NAT-02'!B:B,'2024-NAT-02'!F:F,0,0)+_xlfn.XLOOKUP(A361,'2024-NAT-02'!B:B,'2024-NAT-02'!G:G,0,0)</f>
        <v>0</v>
      </c>
      <c r="AC361" s="337">
        <f>_xlfn.XLOOKUP(A361,'2024-NAT-02'!B:B,'2024-NAT-02'!H:H,0,0)</f>
        <v>0</v>
      </c>
      <c r="AD361" s="338">
        <f t="shared" si="16"/>
        <v>0</v>
      </c>
      <c r="AE361" s="339">
        <f t="shared" si="17"/>
        <v>0</v>
      </c>
    </row>
    <row r="362" spans="1:31" ht="15.6" hidden="1" x14ac:dyDescent="0.25">
      <c r="A362" s="340" t="s">
        <v>804</v>
      </c>
      <c r="B362" s="341" t="s">
        <v>1331</v>
      </c>
      <c r="C362" s="341" t="s">
        <v>99</v>
      </c>
      <c r="D362" s="341" t="s">
        <v>162</v>
      </c>
      <c r="E362" s="342" t="s">
        <v>1258</v>
      </c>
      <c r="F362" s="312">
        <v>0</v>
      </c>
      <c r="G362" s="313">
        <v>0</v>
      </c>
      <c r="H362" s="313">
        <v>0</v>
      </c>
      <c r="I362" s="314">
        <v>0</v>
      </c>
      <c r="J362" s="315">
        <v>0</v>
      </c>
      <c r="K362" s="316"/>
      <c r="L362" s="331"/>
      <c r="M362" s="316"/>
      <c r="N362" s="317"/>
      <c r="O362" s="317"/>
      <c r="P362" s="318"/>
      <c r="Q362" s="319"/>
      <c r="R362" s="306"/>
      <c r="S362" s="306"/>
      <c r="T362" s="320"/>
      <c r="U362" s="321"/>
      <c r="V362" s="322"/>
      <c r="W362" s="323"/>
      <c r="X362" s="324"/>
      <c r="Y362" s="326"/>
      <c r="Z362" s="335">
        <f>_xlfn.XLOOKUP(A362,'2024-NAT-01'!B:B,'2024-NAT-01'!F:F,0,0)+_xlfn.XLOOKUP('Nominations (2)'!A362,'2024-NAT-01'!B:B,'2024-NAT-01'!G:G,0,0)</f>
        <v>0</v>
      </c>
      <c r="AA362" s="336">
        <f>_xlfn.XLOOKUP(A362,'2024-NAT-01'!B:B,'2024-NAT-01'!H:H,0,0)</f>
        <v>0</v>
      </c>
      <c r="AB362" s="335">
        <f>_xlfn.XLOOKUP(A362,'2024-NAT-02'!B:B,'2024-NAT-02'!F:F,0,0)+_xlfn.XLOOKUP(A362,'2024-NAT-02'!B:B,'2024-NAT-02'!G:G,0,0)</f>
        <v>0</v>
      </c>
      <c r="AC362" s="337">
        <f>_xlfn.XLOOKUP(A362,'2024-NAT-02'!B:B,'2024-NAT-02'!H:H,0,0)</f>
        <v>0</v>
      </c>
      <c r="AD362" s="338">
        <f t="shared" si="16"/>
        <v>0</v>
      </c>
      <c r="AE362" s="339">
        <f t="shared" si="17"/>
        <v>0</v>
      </c>
    </row>
    <row r="363" spans="1:31" ht="15.6" hidden="1" x14ac:dyDescent="0.25">
      <c r="A363" s="340" t="s">
        <v>805</v>
      </c>
      <c r="B363" s="341" t="s">
        <v>1340</v>
      </c>
      <c r="C363" s="341" t="s">
        <v>372</v>
      </c>
      <c r="D363" s="341" t="s">
        <v>1849</v>
      </c>
      <c r="E363" s="342" t="s">
        <v>1261</v>
      </c>
      <c r="F363" s="312">
        <v>1</v>
      </c>
      <c r="G363" s="313">
        <v>0</v>
      </c>
      <c r="H363" s="313">
        <v>1</v>
      </c>
      <c r="I363" s="314">
        <v>0.7</v>
      </c>
      <c r="J363" s="315">
        <v>0.13999999999999999</v>
      </c>
      <c r="K363" s="316"/>
      <c r="L363" s="331"/>
      <c r="M363" s="316"/>
      <c r="N363" s="317"/>
      <c r="O363" s="317"/>
      <c r="P363" s="318"/>
      <c r="Q363" s="319"/>
      <c r="R363" s="306"/>
      <c r="S363" s="306"/>
      <c r="T363" s="320"/>
      <c r="U363" s="321"/>
      <c r="V363" s="322"/>
      <c r="W363" s="323"/>
      <c r="X363" s="324"/>
      <c r="Y363" s="326"/>
      <c r="Z363" s="335">
        <f>_xlfn.XLOOKUP(A363,'2024-NAT-01'!B:B,'2024-NAT-01'!F:F,0,0)+_xlfn.XLOOKUP('Nominations (2)'!A363,'2024-NAT-01'!B:B,'2024-NAT-01'!G:G,0,0)</f>
        <v>0</v>
      </c>
      <c r="AA363" s="336">
        <f>_xlfn.XLOOKUP(A363,'2024-NAT-01'!B:B,'2024-NAT-01'!H:H,0,0)</f>
        <v>0</v>
      </c>
      <c r="AB363" s="335">
        <f>_xlfn.XLOOKUP(A363,'2024-NAT-02'!B:B,'2024-NAT-02'!F:F,0,0)+_xlfn.XLOOKUP(A363,'2024-NAT-02'!B:B,'2024-NAT-02'!G:G,0,0)</f>
        <v>0</v>
      </c>
      <c r="AC363" s="337">
        <f>_xlfn.XLOOKUP(A363,'2024-NAT-02'!B:B,'2024-NAT-02'!H:H,0,0)</f>
        <v>0</v>
      </c>
      <c r="AD363" s="338">
        <f t="shared" si="16"/>
        <v>1</v>
      </c>
      <c r="AE363" s="339">
        <f t="shared" si="17"/>
        <v>0.13999999999999999</v>
      </c>
    </row>
    <row r="364" spans="1:31" ht="15.6" hidden="1" x14ac:dyDescent="0.25">
      <c r="A364" s="340" t="s">
        <v>806</v>
      </c>
      <c r="B364" s="341" t="s">
        <v>1243</v>
      </c>
      <c r="C364" s="341" t="s">
        <v>405</v>
      </c>
      <c r="D364" s="341" t="s">
        <v>169</v>
      </c>
      <c r="E364" s="342" t="s">
        <v>1258</v>
      </c>
      <c r="F364" s="312">
        <v>1</v>
      </c>
      <c r="G364" s="313">
        <v>0</v>
      </c>
      <c r="H364" s="313">
        <v>1</v>
      </c>
      <c r="I364" s="314">
        <v>0.7</v>
      </c>
      <c r="J364" s="315">
        <v>0.13999999999999999</v>
      </c>
      <c r="K364" s="316"/>
      <c r="L364" s="331"/>
      <c r="M364" s="316"/>
      <c r="N364" s="317"/>
      <c r="O364" s="317"/>
      <c r="P364" s="318"/>
      <c r="Q364" s="319"/>
      <c r="R364" s="306"/>
      <c r="S364" s="306"/>
      <c r="T364" s="320"/>
      <c r="U364" s="321"/>
      <c r="V364" s="322"/>
      <c r="W364" s="323"/>
      <c r="X364" s="324"/>
      <c r="Y364" s="326"/>
      <c r="Z364" s="335">
        <f>_xlfn.XLOOKUP(A364,'2024-NAT-01'!B:B,'2024-NAT-01'!F:F,0,0)+_xlfn.XLOOKUP('Nominations (2)'!A364,'2024-NAT-01'!B:B,'2024-NAT-01'!G:G,0,0)</f>
        <v>0</v>
      </c>
      <c r="AA364" s="336">
        <f>_xlfn.XLOOKUP(A364,'2024-NAT-01'!B:B,'2024-NAT-01'!H:H,0,0)</f>
        <v>0</v>
      </c>
      <c r="AB364" s="335">
        <f>_xlfn.XLOOKUP(A364,'2024-NAT-02'!B:B,'2024-NAT-02'!F:F,0,0)+_xlfn.XLOOKUP(A364,'2024-NAT-02'!B:B,'2024-NAT-02'!G:G,0,0)</f>
        <v>0</v>
      </c>
      <c r="AC364" s="337">
        <f>_xlfn.XLOOKUP(A364,'2024-NAT-02'!B:B,'2024-NAT-02'!H:H,0,0)</f>
        <v>0</v>
      </c>
      <c r="AD364" s="338">
        <f t="shared" si="16"/>
        <v>1</v>
      </c>
      <c r="AE364" s="339">
        <f t="shared" si="17"/>
        <v>0.13999999999999999</v>
      </c>
    </row>
    <row r="365" spans="1:31" ht="15.6" hidden="1" x14ac:dyDescent="0.25">
      <c r="A365" s="340" t="s">
        <v>807</v>
      </c>
      <c r="B365" s="341" t="s">
        <v>1243</v>
      </c>
      <c r="C365" s="341" t="s">
        <v>406</v>
      </c>
      <c r="D365" s="341" t="s">
        <v>169</v>
      </c>
      <c r="E365" s="342" t="s">
        <v>1258</v>
      </c>
      <c r="F365" s="312">
        <v>0</v>
      </c>
      <c r="G365" s="313">
        <v>0</v>
      </c>
      <c r="H365" s="313">
        <v>0</v>
      </c>
      <c r="I365" s="314">
        <v>0</v>
      </c>
      <c r="J365" s="315">
        <v>0</v>
      </c>
      <c r="K365" s="316"/>
      <c r="L365" s="331"/>
      <c r="M365" s="316"/>
      <c r="N365" s="317"/>
      <c r="O365" s="317"/>
      <c r="P365" s="318"/>
      <c r="Q365" s="319"/>
      <c r="R365" s="306"/>
      <c r="S365" s="306"/>
      <c r="T365" s="320"/>
      <c r="U365" s="321"/>
      <c r="V365" s="322"/>
      <c r="W365" s="323"/>
      <c r="X365" s="324"/>
      <c r="Y365" s="326"/>
      <c r="Z365" s="335">
        <f>_xlfn.XLOOKUP(A365,'2024-NAT-01'!B:B,'2024-NAT-01'!F:F,0,0)+_xlfn.XLOOKUP('Nominations (2)'!A365,'2024-NAT-01'!B:B,'2024-NAT-01'!G:G,0,0)</f>
        <v>0</v>
      </c>
      <c r="AA365" s="336">
        <f>_xlfn.XLOOKUP(A365,'2024-NAT-01'!B:B,'2024-NAT-01'!H:H,0,0)</f>
        <v>0</v>
      </c>
      <c r="AB365" s="335">
        <f>_xlfn.XLOOKUP(A365,'2024-NAT-02'!B:B,'2024-NAT-02'!F:F,0,0)+_xlfn.XLOOKUP(A365,'2024-NAT-02'!B:B,'2024-NAT-02'!G:G,0,0)</f>
        <v>0</v>
      </c>
      <c r="AC365" s="337">
        <f>_xlfn.XLOOKUP(A365,'2024-NAT-02'!B:B,'2024-NAT-02'!H:H,0,0)</f>
        <v>0</v>
      </c>
      <c r="AD365" s="338">
        <f t="shared" si="16"/>
        <v>0</v>
      </c>
      <c r="AE365" s="339">
        <f t="shared" si="17"/>
        <v>0</v>
      </c>
    </row>
    <row r="366" spans="1:31" ht="15.6" hidden="1" x14ac:dyDescent="0.25">
      <c r="A366" s="340" t="s">
        <v>808</v>
      </c>
      <c r="B366" s="341" t="s">
        <v>1243</v>
      </c>
      <c r="C366" s="341" t="s">
        <v>294</v>
      </c>
      <c r="D366" s="341" t="s">
        <v>293</v>
      </c>
      <c r="E366" s="342" t="s">
        <v>1261</v>
      </c>
      <c r="F366" s="312">
        <v>0</v>
      </c>
      <c r="G366" s="313">
        <v>0</v>
      </c>
      <c r="H366" s="313">
        <v>0</v>
      </c>
      <c r="I366" s="314">
        <v>0</v>
      </c>
      <c r="J366" s="315">
        <v>0</v>
      </c>
      <c r="K366" s="316"/>
      <c r="L366" s="331"/>
      <c r="M366" s="316"/>
      <c r="N366" s="317"/>
      <c r="O366" s="317"/>
      <c r="P366" s="318"/>
      <c r="Q366" s="319"/>
      <c r="R366" s="306"/>
      <c r="S366" s="306"/>
      <c r="T366" s="320"/>
      <c r="U366" s="321"/>
      <c r="V366" s="322"/>
      <c r="W366" s="323"/>
      <c r="X366" s="324"/>
      <c r="Y366" s="326"/>
      <c r="Z366" s="335">
        <f>_xlfn.XLOOKUP(A366,'2024-NAT-01'!B:B,'2024-NAT-01'!F:F,0,0)+_xlfn.XLOOKUP('Nominations (2)'!A366,'2024-NAT-01'!B:B,'2024-NAT-01'!G:G,0,0)</f>
        <v>0</v>
      </c>
      <c r="AA366" s="336">
        <f>_xlfn.XLOOKUP(A366,'2024-NAT-01'!B:B,'2024-NAT-01'!H:H,0,0)</f>
        <v>0</v>
      </c>
      <c r="AB366" s="335">
        <f>_xlfn.XLOOKUP(A366,'2024-NAT-02'!B:B,'2024-NAT-02'!F:F,0,0)+_xlfn.XLOOKUP(A366,'2024-NAT-02'!B:B,'2024-NAT-02'!G:G,0,0)</f>
        <v>0</v>
      </c>
      <c r="AC366" s="337">
        <f>_xlfn.XLOOKUP(A366,'2024-NAT-02'!B:B,'2024-NAT-02'!H:H,0,0)</f>
        <v>0</v>
      </c>
      <c r="AD366" s="338">
        <f t="shared" si="16"/>
        <v>0</v>
      </c>
      <c r="AE366" s="339">
        <f t="shared" si="17"/>
        <v>0</v>
      </c>
    </row>
    <row r="367" spans="1:31" ht="15.6" hidden="1" x14ac:dyDescent="0.25">
      <c r="A367" s="340" t="s">
        <v>809</v>
      </c>
      <c r="B367" s="341" t="s">
        <v>1243</v>
      </c>
      <c r="C367" s="341" t="s">
        <v>1870</v>
      </c>
      <c r="D367" s="341" t="s">
        <v>77</v>
      </c>
      <c r="E367" s="342" t="s">
        <v>1260</v>
      </c>
      <c r="F367" s="312">
        <v>0</v>
      </c>
      <c r="G367" s="313">
        <v>0</v>
      </c>
      <c r="H367" s="313">
        <v>0</v>
      </c>
      <c r="I367" s="314">
        <v>0</v>
      </c>
      <c r="J367" s="315">
        <v>0</v>
      </c>
      <c r="K367" s="316"/>
      <c r="L367" s="331"/>
      <c r="M367" s="316"/>
      <c r="N367" s="317"/>
      <c r="O367" s="317"/>
      <c r="P367" s="318"/>
      <c r="Q367" s="319"/>
      <c r="R367" s="306"/>
      <c r="S367" s="306"/>
      <c r="T367" s="320"/>
      <c r="U367" s="321"/>
      <c r="V367" s="322"/>
      <c r="W367" s="323"/>
      <c r="X367" s="324"/>
      <c r="Y367" s="326"/>
      <c r="Z367" s="335">
        <f>_xlfn.XLOOKUP(A367,'2024-NAT-01'!B:B,'2024-NAT-01'!F:F,0,0)+_xlfn.XLOOKUP('Nominations (2)'!A367,'2024-NAT-01'!B:B,'2024-NAT-01'!G:G,0,0)</f>
        <v>0</v>
      </c>
      <c r="AA367" s="336">
        <f>_xlfn.XLOOKUP(A367,'2024-NAT-01'!B:B,'2024-NAT-01'!H:H,0,0)</f>
        <v>0</v>
      </c>
      <c r="AB367" s="335">
        <f>_xlfn.XLOOKUP(A367,'2024-NAT-02'!B:B,'2024-NAT-02'!F:F,0,0)+_xlfn.XLOOKUP(A367,'2024-NAT-02'!B:B,'2024-NAT-02'!G:G,0,0)</f>
        <v>0</v>
      </c>
      <c r="AC367" s="337">
        <f>_xlfn.XLOOKUP(A367,'2024-NAT-02'!B:B,'2024-NAT-02'!H:H,0,0)</f>
        <v>0</v>
      </c>
      <c r="AD367" s="338">
        <f t="shared" si="16"/>
        <v>0</v>
      </c>
      <c r="AE367" s="339">
        <f t="shared" si="17"/>
        <v>0</v>
      </c>
    </row>
    <row r="368" spans="1:31" ht="15.6" hidden="1" x14ac:dyDescent="0.25">
      <c r="A368" s="340" t="s">
        <v>1017</v>
      </c>
      <c r="B368" s="341" t="s">
        <v>2161</v>
      </c>
      <c r="C368" s="341" t="s">
        <v>2109</v>
      </c>
      <c r="D368" s="341" t="s">
        <v>141</v>
      </c>
      <c r="E368" s="342" t="s">
        <v>1260</v>
      </c>
      <c r="F368" s="312">
        <v>0</v>
      </c>
      <c r="G368" s="313">
        <v>0</v>
      </c>
      <c r="H368" s="313">
        <v>0</v>
      </c>
      <c r="I368" s="314">
        <v>0</v>
      </c>
      <c r="J368" s="315">
        <v>0</v>
      </c>
      <c r="K368" s="316"/>
      <c r="L368" s="331"/>
      <c r="M368" s="316"/>
      <c r="N368" s="317"/>
      <c r="O368" s="317"/>
      <c r="P368" s="318"/>
      <c r="Q368" s="319"/>
      <c r="R368" s="306"/>
      <c r="S368" s="306"/>
      <c r="T368" s="320"/>
      <c r="U368" s="321"/>
      <c r="V368" s="322"/>
      <c r="W368" s="323"/>
      <c r="X368" s="324"/>
      <c r="Y368" s="326"/>
      <c r="Z368" s="335">
        <f>_xlfn.XLOOKUP(A368,'2024-NAT-01'!B:B,'2024-NAT-01'!F:F,0,0)+_xlfn.XLOOKUP('Nominations (2)'!A368,'2024-NAT-01'!B:B,'2024-NAT-01'!G:G,0,0)</f>
        <v>0</v>
      </c>
      <c r="AA368" s="336">
        <f>_xlfn.XLOOKUP(A368,'2024-NAT-01'!B:B,'2024-NAT-01'!H:H,0,0)</f>
        <v>0</v>
      </c>
      <c r="AB368" s="335">
        <f>_xlfn.XLOOKUP(A368,'2024-NAT-02'!B:B,'2024-NAT-02'!F:F,0,0)+_xlfn.XLOOKUP(A368,'2024-NAT-02'!B:B,'2024-NAT-02'!G:G,0,0)</f>
        <v>0</v>
      </c>
      <c r="AC368" s="337">
        <f>_xlfn.XLOOKUP(A368,'2024-NAT-02'!B:B,'2024-NAT-02'!H:H,0,0)</f>
        <v>0</v>
      </c>
      <c r="AD368" s="338">
        <f t="shared" si="16"/>
        <v>0</v>
      </c>
      <c r="AE368" s="339">
        <f t="shared" si="17"/>
        <v>0</v>
      </c>
    </row>
    <row r="369" spans="1:31" ht="15.6" x14ac:dyDescent="0.25">
      <c r="A369" s="343" t="s">
        <v>751</v>
      </c>
      <c r="B369" s="344" t="s">
        <v>1947</v>
      </c>
      <c r="C369" s="344" t="s">
        <v>96</v>
      </c>
      <c r="D369" s="344" t="s">
        <v>115</v>
      </c>
      <c r="E369" s="345" t="s">
        <v>1261</v>
      </c>
      <c r="F369" s="391">
        <v>5</v>
      </c>
      <c r="G369" s="392">
        <v>8</v>
      </c>
      <c r="H369" s="392">
        <v>13</v>
      </c>
      <c r="I369" s="393">
        <v>85.800000000000011</v>
      </c>
      <c r="J369" s="394">
        <v>21.300000000000004</v>
      </c>
      <c r="K369" s="316"/>
      <c r="L369" s="331"/>
      <c r="M369" s="316"/>
      <c r="N369" s="317"/>
      <c r="O369" s="317"/>
      <c r="P369" s="318"/>
      <c r="Q369" s="319"/>
      <c r="R369" s="306"/>
      <c r="S369" s="306"/>
      <c r="T369" s="320"/>
      <c r="U369" s="321"/>
      <c r="V369" s="322"/>
      <c r="W369" s="323"/>
      <c r="X369" s="324"/>
      <c r="Y369" s="326"/>
      <c r="Z369" s="387">
        <f>_xlfn.XLOOKUP(A369,'2024-NAT-01'!B:B,'2024-NAT-01'!F:F,0,0)+_xlfn.XLOOKUP(A369,'2024-NAT-01'!B:B,'2024-NAT-01'!G:G,0,0)</f>
        <v>0</v>
      </c>
      <c r="AA369" s="395">
        <f>_xlfn.XLOOKUP(A369,'2024-NAT-01'!B:B,'2024-NAT-01'!H:H,0,0)</f>
        <v>0</v>
      </c>
      <c r="AB369" s="387">
        <f>_xlfn.XLOOKUP(A369,'2024-NAT-02'!B:B,'2024-NAT-02'!F:F,0,0)+_xlfn.XLOOKUP(A369,'2024-NAT-02'!B:B,'2024-NAT-02'!G:G,0,0)</f>
        <v>0</v>
      </c>
      <c r="AC369" s="396">
        <f>_xlfn.XLOOKUP(A369,'2024-NAT-02'!B:B,'2024-NAT-02'!H:H,0,0)</f>
        <v>0</v>
      </c>
      <c r="AD369" s="387">
        <f t="shared" si="16"/>
        <v>13</v>
      </c>
      <c r="AE369" s="395">
        <f t="shared" si="17"/>
        <v>21.300000000000004</v>
      </c>
    </row>
    <row r="370" spans="1:31" ht="15.6" hidden="1" x14ac:dyDescent="0.25">
      <c r="A370" s="340" t="s">
        <v>811</v>
      </c>
      <c r="B370" s="341" t="s">
        <v>2159</v>
      </c>
      <c r="C370" s="341" t="s">
        <v>2110</v>
      </c>
      <c r="D370" s="341" t="s">
        <v>2108</v>
      </c>
      <c r="E370" s="342" t="s">
        <v>1261</v>
      </c>
      <c r="F370" s="312">
        <v>0</v>
      </c>
      <c r="G370" s="313">
        <v>0</v>
      </c>
      <c r="H370" s="313">
        <v>0</v>
      </c>
      <c r="I370" s="314">
        <v>0</v>
      </c>
      <c r="J370" s="315">
        <v>0</v>
      </c>
      <c r="K370" s="316"/>
      <c r="L370" s="331"/>
      <c r="M370" s="316"/>
      <c r="N370" s="317"/>
      <c r="O370" s="317"/>
      <c r="P370" s="318"/>
      <c r="Q370" s="319"/>
      <c r="R370" s="306"/>
      <c r="S370" s="306"/>
      <c r="T370" s="320"/>
      <c r="U370" s="321"/>
      <c r="V370" s="322"/>
      <c r="W370" s="323"/>
      <c r="X370" s="324"/>
      <c r="Y370" s="326"/>
      <c r="Z370" s="335">
        <f>_xlfn.XLOOKUP(A370,'2024-NAT-01'!B:B,'2024-NAT-01'!F:F,0,0)+_xlfn.XLOOKUP('Nominations (2)'!A370,'2024-NAT-01'!B:B,'2024-NAT-01'!G:G,0,0)</f>
        <v>0</v>
      </c>
      <c r="AA370" s="336">
        <f>_xlfn.XLOOKUP(A370,'2024-NAT-01'!B:B,'2024-NAT-01'!H:H,0,0)</f>
        <v>0</v>
      </c>
      <c r="AB370" s="335">
        <f>_xlfn.XLOOKUP(A370,'2024-NAT-02'!B:B,'2024-NAT-02'!F:F,0,0)+_xlfn.XLOOKUP(A370,'2024-NAT-02'!B:B,'2024-NAT-02'!G:G,0,0)</f>
        <v>0</v>
      </c>
      <c r="AC370" s="337">
        <f>_xlfn.XLOOKUP(A370,'2024-NAT-02'!B:B,'2024-NAT-02'!H:H,0,0)</f>
        <v>0</v>
      </c>
      <c r="AD370" s="338">
        <f t="shared" si="16"/>
        <v>0</v>
      </c>
      <c r="AE370" s="339">
        <f t="shared" si="17"/>
        <v>0</v>
      </c>
    </row>
    <row r="371" spans="1:31" ht="15.6" hidden="1" x14ac:dyDescent="0.25">
      <c r="A371" s="340" t="s">
        <v>812</v>
      </c>
      <c r="B371" s="341" t="s">
        <v>1243</v>
      </c>
      <c r="C371" s="341" t="s">
        <v>277</v>
      </c>
      <c r="D371" s="341" t="s">
        <v>278</v>
      </c>
      <c r="E371" s="342" t="s">
        <v>2078</v>
      </c>
      <c r="F371" s="312">
        <v>0</v>
      </c>
      <c r="G371" s="313">
        <v>0</v>
      </c>
      <c r="H371" s="313">
        <v>0</v>
      </c>
      <c r="I371" s="314">
        <v>0</v>
      </c>
      <c r="J371" s="315">
        <v>0</v>
      </c>
      <c r="K371" s="316"/>
      <c r="L371" s="331"/>
      <c r="M371" s="316"/>
      <c r="N371" s="317"/>
      <c r="O371" s="317"/>
      <c r="P371" s="318"/>
      <c r="Q371" s="319"/>
      <c r="R371" s="306"/>
      <c r="S371" s="306"/>
      <c r="T371" s="320"/>
      <c r="U371" s="321"/>
      <c r="V371" s="322"/>
      <c r="W371" s="323"/>
      <c r="X371" s="324"/>
      <c r="Y371" s="326"/>
      <c r="Z371" s="335">
        <f>_xlfn.XLOOKUP(A371,'2024-NAT-01'!B:B,'2024-NAT-01'!F:F,0,0)+_xlfn.XLOOKUP('Nominations (2)'!A371,'2024-NAT-01'!B:B,'2024-NAT-01'!G:G,0,0)</f>
        <v>0</v>
      </c>
      <c r="AA371" s="336">
        <f>_xlfn.XLOOKUP(A371,'2024-NAT-01'!B:B,'2024-NAT-01'!H:H,0,0)</f>
        <v>0</v>
      </c>
      <c r="AB371" s="335">
        <f>_xlfn.XLOOKUP(A371,'2024-NAT-02'!B:B,'2024-NAT-02'!F:F,0,0)+_xlfn.XLOOKUP(A371,'2024-NAT-02'!B:B,'2024-NAT-02'!G:G,0,0)</f>
        <v>0</v>
      </c>
      <c r="AC371" s="337">
        <f>_xlfn.XLOOKUP(A371,'2024-NAT-02'!B:B,'2024-NAT-02'!H:H,0,0)</f>
        <v>0</v>
      </c>
      <c r="AD371" s="338">
        <f t="shared" si="16"/>
        <v>0</v>
      </c>
      <c r="AE371" s="339">
        <f t="shared" si="17"/>
        <v>0</v>
      </c>
    </row>
    <row r="372" spans="1:31" ht="15.6" hidden="1" x14ac:dyDescent="0.25">
      <c r="A372" s="340" t="s">
        <v>1018</v>
      </c>
      <c r="B372" s="341" t="s">
        <v>2162</v>
      </c>
      <c r="C372" s="341" t="s">
        <v>1938</v>
      </c>
      <c r="D372" s="341" t="s">
        <v>1937</v>
      </c>
      <c r="E372" s="342" t="s">
        <v>1258</v>
      </c>
      <c r="F372" s="312">
        <v>2</v>
      </c>
      <c r="G372" s="313">
        <v>1</v>
      </c>
      <c r="H372" s="313">
        <v>3</v>
      </c>
      <c r="I372" s="314">
        <v>12.000000000000002</v>
      </c>
      <c r="J372" s="315">
        <v>5.5200000000000005</v>
      </c>
      <c r="K372" s="316"/>
      <c r="L372" s="331"/>
      <c r="M372" s="316"/>
      <c r="N372" s="317"/>
      <c r="O372" s="317"/>
      <c r="P372" s="318"/>
      <c r="Q372" s="319"/>
      <c r="R372" s="306"/>
      <c r="S372" s="306"/>
      <c r="T372" s="320"/>
      <c r="U372" s="321"/>
      <c r="V372" s="322"/>
      <c r="W372" s="323"/>
      <c r="X372" s="324"/>
      <c r="Y372" s="326"/>
      <c r="Z372" s="335">
        <f>_xlfn.XLOOKUP(A372,'2024-NAT-01'!B:B,'2024-NAT-01'!F:F,0,0)+_xlfn.XLOOKUP('Nominations (2)'!A372,'2024-NAT-01'!B:B,'2024-NAT-01'!G:G,0,0)</f>
        <v>1</v>
      </c>
      <c r="AA372" s="336">
        <f>_xlfn.XLOOKUP(A372,'2024-NAT-01'!B:B,'2024-NAT-01'!H:H,0,0)</f>
        <v>1.1000000000000001</v>
      </c>
      <c r="AB372" s="335">
        <f>_xlfn.XLOOKUP(A372,'2024-NAT-02'!B:B,'2024-NAT-02'!F:F,0,0)+_xlfn.XLOOKUP(A372,'2024-NAT-02'!B:B,'2024-NAT-02'!G:G,0,0)</f>
        <v>0</v>
      </c>
      <c r="AC372" s="337">
        <f>_xlfn.XLOOKUP(A372,'2024-NAT-02'!B:B,'2024-NAT-02'!H:H,0,0)</f>
        <v>0</v>
      </c>
      <c r="AD372" s="338">
        <f t="shared" si="16"/>
        <v>4</v>
      </c>
      <c r="AE372" s="339">
        <f t="shared" si="17"/>
        <v>6.620000000000001</v>
      </c>
    </row>
    <row r="373" spans="1:31" ht="15.6" hidden="1" x14ac:dyDescent="0.25">
      <c r="A373" s="340" t="s">
        <v>813</v>
      </c>
      <c r="B373" s="341" t="s">
        <v>2156</v>
      </c>
      <c r="C373" s="341" t="s">
        <v>2037</v>
      </c>
      <c r="D373" s="341" t="s">
        <v>1054</v>
      </c>
      <c r="E373" s="342" t="s">
        <v>1250</v>
      </c>
      <c r="F373" s="312">
        <v>0</v>
      </c>
      <c r="G373" s="313">
        <v>0</v>
      </c>
      <c r="H373" s="313">
        <v>0</v>
      </c>
      <c r="I373" s="314">
        <v>0</v>
      </c>
      <c r="J373" s="315">
        <v>0</v>
      </c>
      <c r="K373" s="316"/>
      <c r="L373" s="331"/>
      <c r="M373" s="316"/>
      <c r="N373" s="317"/>
      <c r="O373" s="317"/>
      <c r="P373" s="318"/>
      <c r="Q373" s="319"/>
      <c r="R373" s="306"/>
      <c r="S373" s="306"/>
      <c r="T373" s="320"/>
      <c r="U373" s="321"/>
      <c r="V373" s="322"/>
      <c r="W373" s="323"/>
      <c r="X373" s="324"/>
      <c r="Y373" s="326"/>
      <c r="Z373" s="335">
        <f>_xlfn.XLOOKUP(A373,'2024-NAT-01'!B:B,'2024-NAT-01'!F:F,0,0)+_xlfn.XLOOKUP('Nominations (2)'!A373,'2024-NAT-01'!B:B,'2024-NAT-01'!G:G,0,0)</f>
        <v>0</v>
      </c>
      <c r="AA373" s="336">
        <f>_xlfn.XLOOKUP(A373,'2024-NAT-01'!B:B,'2024-NAT-01'!H:H,0,0)</f>
        <v>0</v>
      </c>
      <c r="AB373" s="335">
        <f>_xlfn.XLOOKUP(A373,'2024-NAT-02'!B:B,'2024-NAT-02'!F:F,0,0)+_xlfn.XLOOKUP(A373,'2024-NAT-02'!B:B,'2024-NAT-02'!G:G,0,0)</f>
        <v>0</v>
      </c>
      <c r="AC373" s="337">
        <f>_xlfn.XLOOKUP(A373,'2024-NAT-02'!B:B,'2024-NAT-02'!H:H,0,0)</f>
        <v>0</v>
      </c>
      <c r="AD373" s="338">
        <f t="shared" si="16"/>
        <v>0</v>
      </c>
      <c r="AE373" s="339">
        <f t="shared" si="17"/>
        <v>0</v>
      </c>
    </row>
    <row r="374" spans="1:31" ht="15.6" x14ac:dyDescent="0.25">
      <c r="A374" s="343" t="s">
        <v>1383</v>
      </c>
      <c r="B374" s="344" t="s">
        <v>41</v>
      </c>
      <c r="C374" s="344" t="s">
        <v>296</v>
      </c>
      <c r="D374" s="344" t="s">
        <v>132</v>
      </c>
      <c r="E374" s="345" t="s">
        <v>1260</v>
      </c>
      <c r="F374" s="391">
        <v>0</v>
      </c>
      <c r="G374" s="392">
        <v>0</v>
      </c>
      <c r="H374" s="392">
        <v>0</v>
      </c>
      <c r="I374" s="393">
        <v>0</v>
      </c>
      <c r="J374" s="394">
        <v>0</v>
      </c>
      <c r="K374" s="316"/>
      <c r="L374" s="331"/>
      <c r="M374" s="316"/>
      <c r="N374" s="317"/>
      <c r="O374" s="317"/>
      <c r="P374" s="318"/>
      <c r="Q374" s="319"/>
      <c r="R374" s="306"/>
      <c r="S374" s="306"/>
      <c r="T374" s="320"/>
      <c r="U374" s="321"/>
      <c r="V374" s="322"/>
      <c r="W374" s="323"/>
      <c r="X374" s="324"/>
      <c r="Y374" s="326"/>
      <c r="Z374" s="387">
        <f>_xlfn.XLOOKUP(A374,'2024-NAT-01'!B:B,'2024-NAT-01'!F:F,0,0)+_xlfn.XLOOKUP(A374,'2024-NAT-01'!B:B,'2024-NAT-01'!G:G,0,0)</f>
        <v>6</v>
      </c>
      <c r="AA374" s="395">
        <f>_xlfn.XLOOKUP(A374,'2024-NAT-01'!B:B,'2024-NAT-01'!H:H,0,0)</f>
        <v>47.8</v>
      </c>
      <c r="AB374" s="387">
        <f>_xlfn.XLOOKUP(A374,'2024-NAT-02'!B:B,'2024-NAT-02'!F:F,0,0)+_xlfn.XLOOKUP(A374,'2024-NAT-02'!B:B,'2024-NAT-02'!G:G,0,0)</f>
        <v>3</v>
      </c>
      <c r="AC374" s="396">
        <f>_xlfn.XLOOKUP(A374,'2024-NAT-02'!B:B,'2024-NAT-02'!H:H,0,0)</f>
        <v>27.099999999999998</v>
      </c>
      <c r="AD374" s="387">
        <f t="shared" si="16"/>
        <v>9</v>
      </c>
      <c r="AE374" s="395">
        <f t="shared" si="17"/>
        <v>74.899999999999991</v>
      </c>
    </row>
    <row r="375" spans="1:31" ht="15.6" hidden="1" x14ac:dyDescent="0.25">
      <c r="A375" s="340" t="s">
        <v>815</v>
      </c>
      <c r="B375" s="341" t="s">
        <v>1227</v>
      </c>
      <c r="C375" s="341" t="s">
        <v>296</v>
      </c>
      <c r="D375" s="341" t="s">
        <v>297</v>
      </c>
      <c r="E375" s="342" t="s">
        <v>2079</v>
      </c>
      <c r="F375" s="312">
        <v>0</v>
      </c>
      <c r="G375" s="313">
        <v>0</v>
      </c>
      <c r="H375" s="313">
        <v>0</v>
      </c>
      <c r="I375" s="314">
        <v>0</v>
      </c>
      <c r="J375" s="315">
        <v>0</v>
      </c>
      <c r="K375" s="316"/>
      <c r="L375" s="331"/>
      <c r="M375" s="316"/>
      <c r="N375" s="317"/>
      <c r="O375" s="317"/>
      <c r="P375" s="318"/>
      <c r="Q375" s="319"/>
      <c r="R375" s="306"/>
      <c r="S375" s="306"/>
      <c r="T375" s="320"/>
      <c r="U375" s="321"/>
      <c r="V375" s="322"/>
      <c r="W375" s="323"/>
      <c r="X375" s="324"/>
      <c r="Y375" s="326"/>
      <c r="Z375" s="335">
        <f>_xlfn.XLOOKUP(A375,'2024-NAT-01'!B:B,'2024-NAT-01'!F:F,0,0)+_xlfn.XLOOKUP('Nominations (2)'!A375,'2024-NAT-01'!B:B,'2024-NAT-01'!G:G,0,0)</f>
        <v>0</v>
      </c>
      <c r="AA375" s="336">
        <f>_xlfn.XLOOKUP(A375,'2024-NAT-01'!B:B,'2024-NAT-01'!H:H,0,0)</f>
        <v>0</v>
      </c>
      <c r="AB375" s="335">
        <f>_xlfn.XLOOKUP(A375,'2024-NAT-02'!B:B,'2024-NAT-02'!F:F,0,0)+_xlfn.XLOOKUP(A375,'2024-NAT-02'!B:B,'2024-NAT-02'!G:G,0,0)</f>
        <v>0</v>
      </c>
      <c r="AC375" s="337">
        <f>_xlfn.XLOOKUP(A375,'2024-NAT-02'!B:B,'2024-NAT-02'!H:H,0,0)</f>
        <v>0</v>
      </c>
      <c r="AD375" s="338">
        <f t="shared" si="16"/>
        <v>0</v>
      </c>
      <c r="AE375" s="339">
        <f t="shared" si="17"/>
        <v>0</v>
      </c>
    </row>
    <row r="376" spans="1:31" ht="15.6" hidden="1" x14ac:dyDescent="0.25">
      <c r="A376" s="340" t="s">
        <v>816</v>
      </c>
      <c r="B376" s="341" t="s">
        <v>2159</v>
      </c>
      <c r="C376" s="341" t="s">
        <v>2111</v>
      </c>
      <c r="D376" s="341" t="s">
        <v>2112</v>
      </c>
      <c r="E376" s="342" t="s">
        <v>2079</v>
      </c>
      <c r="F376" s="312">
        <v>0</v>
      </c>
      <c r="G376" s="313">
        <v>0</v>
      </c>
      <c r="H376" s="313">
        <v>0</v>
      </c>
      <c r="I376" s="314">
        <v>0</v>
      </c>
      <c r="J376" s="315">
        <v>0</v>
      </c>
      <c r="K376" s="316"/>
      <c r="L376" s="331"/>
      <c r="M376" s="316"/>
      <c r="N376" s="317"/>
      <c r="O376" s="317"/>
      <c r="P376" s="318"/>
      <c r="Q376" s="319"/>
      <c r="R376" s="306"/>
      <c r="S376" s="306"/>
      <c r="T376" s="320"/>
      <c r="U376" s="321"/>
      <c r="V376" s="322"/>
      <c r="W376" s="323"/>
      <c r="X376" s="324"/>
      <c r="Y376" s="326"/>
      <c r="Z376" s="335">
        <f>_xlfn.XLOOKUP(A376,'2024-NAT-01'!B:B,'2024-NAT-01'!F:F,0,0)+_xlfn.XLOOKUP('Nominations (2)'!A376,'2024-NAT-01'!B:B,'2024-NAT-01'!G:G,0,0)</f>
        <v>0</v>
      </c>
      <c r="AA376" s="336">
        <f>_xlfn.XLOOKUP(A376,'2024-NAT-01'!B:B,'2024-NAT-01'!H:H,0,0)</f>
        <v>0</v>
      </c>
      <c r="AB376" s="335">
        <f>_xlfn.XLOOKUP(A376,'2024-NAT-02'!B:B,'2024-NAT-02'!F:F,0,0)+_xlfn.XLOOKUP(A376,'2024-NAT-02'!B:B,'2024-NAT-02'!G:G,0,0)</f>
        <v>0</v>
      </c>
      <c r="AC376" s="337">
        <f>_xlfn.XLOOKUP(A376,'2024-NAT-02'!B:B,'2024-NAT-02'!H:H,0,0)</f>
        <v>0</v>
      </c>
      <c r="AD376" s="338">
        <f t="shared" si="16"/>
        <v>0</v>
      </c>
      <c r="AE376" s="339">
        <f t="shared" si="17"/>
        <v>0</v>
      </c>
    </row>
    <row r="377" spans="1:31" ht="15.6" hidden="1" x14ac:dyDescent="0.25">
      <c r="A377" s="340" t="s">
        <v>817</v>
      </c>
      <c r="B377" s="341" t="s">
        <v>1948</v>
      </c>
      <c r="C377" s="341" t="s">
        <v>2113</v>
      </c>
      <c r="D377" s="341" t="s">
        <v>88</v>
      </c>
      <c r="E377" s="342" t="s">
        <v>1251</v>
      </c>
      <c r="F377" s="312">
        <v>0</v>
      </c>
      <c r="G377" s="313">
        <v>0</v>
      </c>
      <c r="H377" s="313">
        <v>0</v>
      </c>
      <c r="I377" s="314">
        <v>0</v>
      </c>
      <c r="J377" s="315">
        <v>0</v>
      </c>
      <c r="K377" s="316"/>
      <c r="L377" s="331"/>
      <c r="M377" s="316"/>
      <c r="N377" s="317"/>
      <c r="O377" s="317"/>
      <c r="P377" s="318"/>
      <c r="Q377" s="319"/>
      <c r="R377" s="306"/>
      <c r="S377" s="306"/>
      <c r="T377" s="320"/>
      <c r="U377" s="321"/>
      <c r="V377" s="322"/>
      <c r="W377" s="323"/>
      <c r="X377" s="324"/>
      <c r="Y377" s="326"/>
      <c r="Z377" s="335">
        <f>_xlfn.XLOOKUP(A377,'2024-NAT-01'!B:B,'2024-NAT-01'!F:F,0,0)+_xlfn.XLOOKUP('Nominations (2)'!A377,'2024-NAT-01'!B:B,'2024-NAT-01'!G:G,0,0)</f>
        <v>0</v>
      </c>
      <c r="AA377" s="336">
        <f>_xlfn.XLOOKUP(A377,'2024-NAT-01'!B:B,'2024-NAT-01'!H:H,0,0)</f>
        <v>0</v>
      </c>
      <c r="AB377" s="335">
        <f>_xlfn.XLOOKUP(A377,'2024-NAT-02'!B:B,'2024-NAT-02'!F:F,0,0)+_xlfn.XLOOKUP(A377,'2024-NAT-02'!B:B,'2024-NAT-02'!G:G,0,0)</f>
        <v>0</v>
      </c>
      <c r="AC377" s="337">
        <f>_xlfn.XLOOKUP(A377,'2024-NAT-02'!B:B,'2024-NAT-02'!H:H,0,0)</f>
        <v>0</v>
      </c>
      <c r="AD377" s="338">
        <f t="shared" si="16"/>
        <v>0</v>
      </c>
      <c r="AE377" s="339">
        <f t="shared" si="17"/>
        <v>0</v>
      </c>
    </row>
    <row r="378" spans="1:31" ht="15.6" x14ac:dyDescent="0.25">
      <c r="A378" s="343" t="s">
        <v>462</v>
      </c>
      <c r="B378" s="344" t="s">
        <v>40</v>
      </c>
      <c r="C378" s="344" t="s">
        <v>175</v>
      </c>
      <c r="D378" s="344" t="s">
        <v>79</v>
      </c>
      <c r="E378" s="345" t="s">
        <v>2078</v>
      </c>
      <c r="F378" s="391">
        <v>13</v>
      </c>
      <c r="G378" s="392">
        <v>12</v>
      </c>
      <c r="H378" s="392">
        <v>25</v>
      </c>
      <c r="I378" s="393">
        <v>128.69999999999999</v>
      </c>
      <c r="J378" s="394">
        <v>32.44</v>
      </c>
      <c r="K378" s="316">
        <f>I378/H378</f>
        <v>5.1479999999999997</v>
      </c>
      <c r="L378" s="331">
        <f>U378+Y378+Q378</f>
        <v>956</v>
      </c>
      <c r="M378" s="316">
        <f>(U378*0.3)+(Y378*0.2)+(Q378*0.5)</f>
        <v>257.2</v>
      </c>
      <c r="N378" s="317">
        <v>0</v>
      </c>
      <c r="O378" s="317">
        <v>0</v>
      </c>
      <c r="P378" s="318">
        <v>0</v>
      </c>
      <c r="Q378" s="319">
        <v>0</v>
      </c>
      <c r="R378" s="306">
        <v>1</v>
      </c>
      <c r="S378" s="306">
        <v>2</v>
      </c>
      <c r="T378" s="320">
        <v>21.6</v>
      </c>
      <c r="U378" s="321">
        <v>660</v>
      </c>
      <c r="V378" s="322">
        <v>0</v>
      </c>
      <c r="W378" s="323">
        <v>4</v>
      </c>
      <c r="X378" s="324">
        <v>60.300000000000004</v>
      </c>
      <c r="Y378" s="326">
        <v>296</v>
      </c>
      <c r="Z378" s="387">
        <f>_xlfn.XLOOKUP(A378,'2024-NAT-01'!B:B,'2024-NAT-01'!F:F,0,0)+_xlfn.XLOOKUP(A378,'2024-NAT-01'!B:B,'2024-NAT-01'!G:G,0,0)</f>
        <v>0</v>
      </c>
      <c r="AA378" s="395">
        <f>_xlfn.XLOOKUP(A378,'2024-NAT-01'!B:B,'2024-NAT-01'!H:H,0,0)</f>
        <v>0</v>
      </c>
      <c r="AB378" s="387">
        <f>_xlfn.XLOOKUP(A378,'2024-NAT-02'!B:B,'2024-NAT-02'!F:F,0,0)+_xlfn.XLOOKUP(A378,'2024-NAT-02'!B:B,'2024-NAT-02'!G:G,0,0)</f>
        <v>0</v>
      </c>
      <c r="AC378" s="396">
        <f>_xlfn.XLOOKUP(A378,'2024-NAT-02'!B:B,'2024-NAT-02'!H:H,0,0)</f>
        <v>0</v>
      </c>
      <c r="AD378" s="387">
        <f t="shared" si="16"/>
        <v>25</v>
      </c>
      <c r="AE378" s="395">
        <f t="shared" si="17"/>
        <v>32.44</v>
      </c>
    </row>
    <row r="379" spans="1:31" ht="15.6" hidden="1" x14ac:dyDescent="0.25">
      <c r="A379" s="340" t="s">
        <v>819</v>
      </c>
      <c r="B379" s="341" t="s">
        <v>1340</v>
      </c>
      <c r="C379" s="341" t="s">
        <v>234</v>
      </c>
      <c r="D379" s="341" t="s">
        <v>235</v>
      </c>
      <c r="E379" s="342" t="s">
        <v>2079</v>
      </c>
      <c r="F379" s="312">
        <v>0</v>
      </c>
      <c r="G379" s="313">
        <v>0</v>
      </c>
      <c r="H379" s="313">
        <v>0</v>
      </c>
      <c r="I379" s="314">
        <v>0</v>
      </c>
      <c r="J379" s="315">
        <v>0</v>
      </c>
      <c r="K379" s="316"/>
      <c r="L379" s="331"/>
      <c r="M379" s="316"/>
      <c r="N379" s="317"/>
      <c r="O379" s="317"/>
      <c r="P379" s="318"/>
      <c r="Q379" s="319"/>
      <c r="R379" s="306"/>
      <c r="S379" s="306"/>
      <c r="T379" s="320"/>
      <c r="U379" s="321"/>
      <c r="V379" s="322"/>
      <c r="W379" s="323"/>
      <c r="X379" s="324"/>
      <c r="Y379" s="326"/>
      <c r="Z379" s="335">
        <f>_xlfn.XLOOKUP(A379,'2024-NAT-01'!B:B,'2024-NAT-01'!F:F,0,0)+_xlfn.XLOOKUP('Nominations (2)'!A379,'2024-NAT-01'!B:B,'2024-NAT-01'!G:G,0,0)</f>
        <v>0</v>
      </c>
      <c r="AA379" s="336">
        <f>_xlfn.XLOOKUP(A379,'2024-NAT-01'!B:B,'2024-NAT-01'!H:H,0,0)</f>
        <v>0</v>
      </c>
      <c r="AB379" s="335">
        <f>_xlfn.XLOOKUP(A379,'2024-NAT-02'!B:B,'2024-NAT-02'!F:F,0,0)+_xlfn.XLOOKUP(A379,'2024-NAT-02'!B:B,'2024-NAT-02'!G:G,0,0)</f>
        <v>0</v>
      </c>
      <c r="AC379" s="337">
        <f>_xlfn.XLOOKUP(A379,'2024-NAT-02'!B:B,'2024-NAT-02'!H:H,0,0)</f>
        <v>0</v>
      </c>
      <c r="AD379" s="338">
        <f t="shared" si="16"/>
        <v>0</v>
      </c>
      <c r="AE379" s="339">
        <f t="shared" si="17"/>
        <v>0</v>
      </c>
    </row>
    <row r="380" spans="1:31" ht="15.6" hidden="1" x14ac:dyDescent="0.25">
      <c r="A380" s="340" t="s">
        <v>820</v>
      </c>
      <c r="B380" s="341" t="s">
        <v>1243</v>
      </c>
      <c r="C380" s="341" t="s">
        <v>268</v>
      </c>
      <c r="D380" s="341" t="s">
        <v>286</v>
      </c>
      <c r="E380" s="342" t="s">
        <v>2078</v>
      </c>
      <c r="F380" s="312">
        <v>0</v>
      </c>
      <c r="G380" s="313">
        <v>0</v>
      </c>
      <c r="H380" s="313">
        <v>0</v>
      </c>
      <c r="I380" s="314">
        <v>0</v>
      </c>
      <c r="J380" s="315">
        <v>0</v>
      </c>
      <c r="K380" s="316"/>
      <c r="L380" s="331"/>
      <c r="M380" s="316"/>
      <c r="N380" s="317"/>
      <c r="O380" s="317"/>
      <c r="P380" s="318"/>
      <c r="Q380" s="319"/>
      <c r="R380" s="306"/>
      <c r="S380" s="306"/>
      <c r="T380" s="320"/>
      <c r="U380" s="321"/>
      <c r="V380" s="322"/>
      <c r="W380" s="323"/>
      <c r="X380" s="324"/>
      <c r="Y380" s="326"/>
      <c r="Z380" s="335">
        <f>_xlfn.XLOOKUP(A380,'2024-NAT-01'!B:B,'2024-NAT-01'!F:F,0,0)+_xlfn.XLOOKUP('Nominations (2)'!A380,'2024-NAT-01'!B:B,'2024-NAT-01'!G:G,0,0)</f>
        <v>0</v>
      </c>
      <c r="AA380" s="336">
        <f>_xlfn.XLOOKUP(A380,'2024-NAT-01'!B:B,'2024-NAT-01'!H:H,0,0)</f>
        <v>0</v>
      </c>
      <c r="AB380" s="335">
        <f>_xlfn.XLOOKUP(A380,'2024-NAT-02'!B:B,'2024-NAT-02'!F:F,0,0)+_xlfn.XLOOKUP(A380,'2024-NAT-02'!B:B,'2024-NAT-02'!G:G,0,0)</f>
        <v>0</v>
      </c>
      <c r="AC380" s="337">
        <f>_xlfn.XLOOKUP(A380,'2024-NAT-02'!B:B,'2024-NAT-02'!H:H,0,0)</f>
        <v>0</v>
      </c>
      <c r="AD380" s="338">
        <f t="shared" si="16"/>
        <v>0</v>
      </c>
      <c r="AE380" s="339">
        <f t="shared" si="17"/>
        <v>0</v>
      </c>
    </row>
    <row r="381" spans="1:31" ht="15.6" hidden="1" x14ac:dyDescent="0.25">
      <c r="A381" s="340" t="s">
        <v>821</v>
      </c>
      <c r="B381" s="341" t="s">
        <v>2161</v>
      </c>
      <c r="C381" s="341" t="s">
        <v>2114</v>
      </c>
      <c r="D381" s="341" t="s">
        <v>133</v>
      </c>
      <c r="E381" s="342" t="s">
        <v>1258</v>
      </c>
      <c r="F381" s="312">
        <v>0</v>
      </c>
      <c r="G381" s="313">
        <v>0</v>
      </c>
      <c r="H381" s="313">
        <v>0</v>
      </c>
      <c r="I381" s="314">
        <v>0</v>
      </c>
      <c r="J381" s="315">
        <v>0</v>
      </c>
      <c r="K381" s="316"/>
      <c r="L381" s="331"/>
      <c r="M381" s="316"/>
      <c r="N381" s="317"/>
      <c r="O381" s="317"/>
      <c r="P381" s="318"/>
      <c r="Q381" s="319"/>
      <c r="R381" s="306"/>
      <c r="S381" s="306"/>
      <c r="T381" s="320"/>
      <c r="U381" s="321"/>
      <c r="V381" s="322"/>
      <c r="W381" s="323"/>
      <c r="X381" s="324"/>
      <c r="Y381" s="326"/>
      <c r="Z381" s="335">
        <f>_xlfn.XLOOKUP(A381,'2024-NAT-01'!B:B,'2024-NAT-01'!F:F,0,0)+_xlfn.XLOOKUP('Nominations (2)'!A381,'2024-NAT-01'!B:B,'2024-NAT-01'!G:G,0,0)</f>
        <v>0</v>
      </c>
      <c r="AA381" s="336">
        <f>_xlfn.XLOOKUP(A381,'2024-NAT-01'!B:B,'2024-NAT-01'!H:H,0,0)</f>
        <v>0</v>
      </c>
      <c r="AB381" s="335">
        <f>_xlfn.XLOOKUP(A381,'2024-NAT-02'!B:B,'2024-NAT-02'!F:F,0,0)+_xlfn.XLOOKUP(A381,'2024-NAT-02'!B:B,'2024-NAT-02'!G:G,0,0)</f>
        <v>0</v>
      </c>
      <c r="AC381" s="337">
        <f>_xlfn.XLOOKUP(A381,'2024-NAT-02'!B:B,'2024-NAT-02'!H:H,0,0)</f>
        <v>0</v>
      </c>
      <c r="AD381" s="338">
        <f t="shared" si="16"/>
        <v>0</v>
      </c>
      <c r="AE381" s="339">
        <f t="shared" si="17"/>
        <v>0</v>
      </c>
    </row>
    <row r="382" spans="1:31" ht="15.6" hidden="1" x14ac:dyDescent="0.25">
      <c r="A382" s="340" t="s">
        <v>822</v>
      </c>
      <c r="B382" s="341" t="s">
        <v>1331</v>
      </c>
      <c r="C382" s="341" t="s">
        <v>433</v>
      </c>
      <c r="D382" s="341" t="s">
        <v>101</v>
      </c>
      <c r="E382" s="342" t="s">
        <v>2078</v>
      </c>
      <c r="F382" s="312">
        <v>0</v>
      </c>
      <c r="G382" s="313">
        <v>0</v>
      </c>
      <c r="H382" s="313">
        <v>0</v>
      </c>
      <c r="I382" s="314">
        <v>0</v>
      </c>
      <c r="J382" s="315">
        <v>0</v>
      </c>
      <c r="K382" s="316"/>
      <c r="L382" s="331"/>
      <c r="M382" s="316"/>
      <c r="N382" s="317"/>
      <c r="O382" s="317"/>
      <c r="P382" s="318"/>
      <c r="Q382" s="319"/>
      <c r="R382" s="306"/>
      <c r="S382" s="306"/>
      <c r="T382" s="320"/>
      <c r="U382" s="321"/>
      <c r="V382" s="322"/>
      <c r="W382" s="323"/>
      <c r="X382" s="324"/>
      <c r="Y382" s="326"/>
      <c r="Z382" s="335">
        <f>_xlfn.XLOOKUP(A382,'2024-NAT-01'!B:B,'2024-NAT-01'!F:F,0,0)+_xlfn.XLOOKUP('Nominations (2)'!A382,'2024-NAT-01'!B:B,'2024-NAT-01'!G:G,0,0)</f>
        <v>0</v>
      </c>
      <c r="AA382" s="336">
        <f>_xlfn.XLOOKUP(A382,'2024-NAT-01'!B:B,'2024-NAT-01'!H:H,0,0)</f>
        <v>0</v>
      </c>
      <c r="AB382" s="335">
        <f>_xlfn.XLOOKUP(A382,'2024-NAT-02'!B:B,'2024-NAT-02'!F:F,0,0)+_xlfn.XLOOKUP(A382,'2024-NAT-02'!B:B,'2024-NAT-02'!G:G,0,0)</f>
        <v>0</v>
      </c>
      <c r="AC382" s="337">
        <f>_xlfn.XLOOKUP(A382,'2024-NAT-02'!B:B,'2024-NAT-02'!H:H,0,0)</f>
        <v>0</v>
      </c>
      <c r="AD382" s="338">
        <f t="shared" si="16"/>
        <v>0</v>
      </c>
      <c r="AE382" s="339">
        <f t="shared" si="17"/>
        <v>0</v>
      </c>
    </row>
    <row r="383" spans="1:31" ht="15.6" hidden="1" x14ac:dyDescent="0.25">
      <c r="A383" s="340" t="s">
        <v>823</v>
      </c>
      <c r="B383" s="341" t="s">
        <v>2159</v>
      </c>
      <c r="C383" s="341" t="s">
        <v>2046</v>
      </c>
      <c r="D383" s="341" t="s">
        <v>327</v>
      </c>
      <c r="E383" s="342" t="s">
        <v>1251</v>
      </c>
      <c r="F383" s="312">
        <v>0</v>
      </c>
      <c r="G383" s="313">
        <v>0</v>
      </c>
      <c r="H383" s="313">
        <v>0</v>
      </c>
      <c r="I383" s="314">
        <v>0</v>
      </c>
      <c r="J383" s="315">
        <v>0</v>
      </c>
      <c r="K383" s="316"/>
      <c r="L383" s="331"/>
      <c r="M383" s="316"/>
      <c r="N383" s="317"/>
      <c r="O383" s="317"/>
      <c r="P383" s="318"/>
      <c r="Q383" s="319"/>
      <c r="R383" s="306"/>
      <c r="S383" s="306"/>
      <c r="T383" s="320"/>
      <c r="U383" s="321"/>
      <c r="V383" s="322"/>
      <c r="W383" s="323"/>
      <c r="X383" s="324"/>
      <c r="Y383" s="326"/>
      <c r="Z383" s="335">
        <f>_xlfn.XLOOKUP(A383,'2024-NAT-01'!B:B,'2024-NAT-01'!F:F,0,0)+_xlfn.XLOOKUP('Nominations (2)'!A383,'2024-NAT-01'!B:B,'2024-NAT-01'!G:G,0,0)</f>
        <v>0</v>
      </c>
      <c r="AA383" s="336">
        <f>_xlfn.XLOOKUP(A383,'2024-NAT-01'!B:B,'2024-NAT-01'!H:H,0,0)</f>
        <v>0</v>
      </c>
      <c r="AB383" s="335">
        <f>_xlfn.XLOOKUP(A383,'2024-NAT-02'!B:B,'2024-NAT-02'!F:F,0,0)+_xlfn.XLOOKUP(A383,'2024-NAT-02'!B:B,'2024-NAT-02'!G:G,0,0)</f>
        <v>0</v>
      </c>
      <c r="AC383" s="337">
        <f>_xlfn.XLOOKUP(A383,'2024-NAT-02'!B:B,'2024-NAT-02'!H:H,0,0)</f>
        <v>0</v>
      </c>
      <c r="AD383" s="338">
        <f t="shared" si="16"/>
        <v>0</v>
      </c>
      <c r="AE383" s="339">
        <f t="shared" si="17"/>
        <v>0</v>
      </c>
    </row>
    <row r="384" spans="1:31" ht="15.6" x14ac:dyDescent="0.25">
      <c r="A384" s="343" t="s">
        <v>562</v>
      </c>
      <c r="B384" s="344" t="s">
        <v>41</v>
      </c>
      <c r="C384" s="344" t="s">
        <v>1596</v>
      </c>
      <c r="D384" s="344" t="s">
        <v>1814</v>
      </c>
      <c r="E384" s="345" t="s">
        <v>1259</v>
      </c>
      <c r="F384" s="391">
        <v>3</v>
      </c>
      <c r="G384" s="392">
        <v>7</v>
      </c>
      <c r="H384" s="392">
        <v>10</v>
      </c>
      <c r="I384" s="393">
        <v>68.8</v>
      </c>
      <c r="J384" s="394">
        <v>15.559999999999999</v>
      </c>
      <c r="K384" s="316"/>
      <c r="L384" s="331"/>
      <c r="M384" s="316"/>
      <c r="N384" s="317"/>
      <c r="O384" s="317"/>
      <c r="P384" s="318"/>
      <c r="Q384" s="319"/>
      <c r="R384" s="306"/>
      <c r="S384" s="306"/>
      <c r="T384" s="320"/>
      <c r="U384" s="321"/>
      <c r="V384" s="322"/>
      <c r="W384" s="323"/>
      <c r="X384" s="324"/>
      <c r="Y384" s="326"/>
      <c r="Z384" s="387">
        <f>_xlfn.XLOOKUP(A384,'2024-NAT-01'!B:B,'2024-NAT-01'!F:F,0,0)+_xlfn.XLOOKUP(A384,'2024-NAT-01'!B:B,'2024-NAT-01'!G:G,0,0)</f>
        <v>6</v>
      </c>
      <c r="AA384" s="395">
        <f>_xlfn.XLOOKUP(A384,'2024-NAT-01'!B:B,'2024-NAT-01'!H:H,0,0)</f>
        <v>32.700000000000003</v>
      </c>
      <c r="AB384" s="387">
        <f>_xlfn.XLOOKUP(A384,'2024-NAT-02'!B:B,'2024-NAT-02'!F:F,0,0)+_xlfn.XLOOKUP(A384,'2024-NAT-02'!B:B,'2024-NAT-02'!G:G,0,0)</f>
        <v>1</v>
      </c>
      <c r="AC384" s="396">
        <f>_xlfn.XLOOKUP(A384,'2024-NAT-02'!B:B,'2024-NAT-02'!H:H,0,0)</f>
        <v>3.3</v>
      </c>
      <c r="AD384" s="387">
        <f t="shared" si="16"/>
        <v>17</v>
      </c>
      <c r="AE384" s="395">
        <f t="shared" si="17"/>
        <v>51.56</v>
      </c>
    </row>
    <row r="385" spans="1:31" ht="15.6" hidden="1" x14ac:dyDescent="0.25">
      <c r="A385" s="340" t="s">
        <v>825</v>
      </c>
      <c r="B385" s="341" t="s">
        <v>1319</v>
      </c>
      <c r="C385" s="341" t="s">
        <v>117</v>
      </c>
      <c r="D385" s="341" t="s">
        <v>118</v>
      </c>
      <c r="E385" s="342" t="s">
        <v>2079</v>
      </c>
      <c r="F385" s="312">
        <v>0</v>
      </c>
      <c r="G385" s="313">
        <v>0</v>
      </c>
      <c r="H385" s="313">
        <v>0</v>
      </c>
      <c r="I385" s="314">
        <v>0</v>
      </c>
      <c r="J385" s="315">
        <v>0</v>
      </c>
      <c r="K385" s="316"/>
      <c r="L385" s="331"/>
      <c r="M385" s="316"/>
      <c r="N385" s="317"/>
      <c r="O385" s="317"/>
      <c r="P385" s="318"/>
      <c r="Q385" s="319"/>
      <c r="R385" s="306"/>
      <c r="S385" s="306"/>
      <c r="T385" s="320"/>
      <c r="U385" s="321"/>
      <c r="V385" s="322"/>
      <c r="W385" s="323"/>
      <c r="X385" s="324"/>
      <c r="Y385" s="326"/>
      <c r="Z385" s="335">
        <f>_xlfn.XLOOKUP(A385,'2024-NAT-01'!B:B,'2024-NAT-01'!F:F,0,0)+_xlfn.XLOOKUP('Nominations (2)'!A385,'2024-NAT-01'!B:B,'2024-NAT-01'!G:G,0,0)</f>
        <v>0</v>
      </c>
      <c r="AA385" s="336">
        <f>_xlfn.XLOOKUP(A385,'2024-NAT-01'!B:B,'2024-NAT-01'!H:H,0,0)</f>
        <v>0</v>
      </c>
      <c r="AB385" s="335">
        <f>_xlfn.XLOOKUP(A385,'2024-NAT-02'!B:B,'2024-NAT-02'!F:F,0,0)+_xlfn.XLOOKUP(A385,'2024-NAT-02'!B:B,'2024-NAT-02'!G:G,0,0)</f>
        <v>0</v>
      </c>
      <c r="AC385" s="337">
        <f>_xlfn.XLOOKUP(A385,'2024-NAT-02'!B:B,'2024-NAT-02'!H:H,0,0)</f>
        <v>0</v>
      </c>
      <c r="AD385" s="338">
        <f t="shared" si="16"/>
        <v>0</v>
      </c>
      <c r="AE385" s="339">
        <f t="shared" si="17"/>
        <v>0</v>
      </c>
    </row>
    <row r="386" spans="1:31" ht="15.6" hidden="1" x14ac:dyDescent="0.25">
      <c r="A386" s="340" t="s">
        <v>826</v>
      </c>
      <c r="B386" s="341" t="s">
        <v>2152</v>
      </c>
      <c r="C386" s="341" t="s">
        <v>410</v>
      </c>
      <c r="D386" s="341" t="s">
        <v>88</v>
      </c>
      <c r="E386" s="342" t="s">
        <v>1258</v>
      </c>
      <c r="F386" s="312">
        <v>0</v>
      </c>
      <c r="G386" s="313">
        <v>0</v>
      </c>
      <c r="H386" s="313">
        <v>0</v>
      </c>
      <c r="I386" s="314">
        <v>0</v>
      </c>
      <c r="J386" s="315">
        <v>0</v>
      </c>
      <c r="K386" s="316"/>
      <c r="L386" s="331"/>
      <c r="M386" s="316"/>
      <c r="N386" s="317"/>
      <c r="O386" s="317"/>
      <c r="P386" s="318"/>
      <c r="Q386" s="319"/>
      <c r="R386" s="306"/>
      <c r="S386" s="306"/>
      <c r="T386" s="320"/>
      <c r="U386" s="321"/>
      <c r="V386" s="322"/>
      <c r="W386" s="323"/>
      <c r="X386" s="324"/>
      <c r="Y386" s="326"/>
      <c r="Z386" s="335">
        <f>_xlfn.XLOOKUP(A386,'2024-NAT-01'!B:B,'2024-NAT-01'!F:F,0,0)+_xlfn.XLOOKUP('Nominations (2)'!A386,'2024-NAT-01'!B:B,'2024-NAT-01'!G:G,0,0)</f>
        <v>0</v>
      </c>
      <c r="AA386" s="336">
        <f>_xlfn.XLOOKUP(A386,'2024-NAT-01'!B:B,'2024-NAT-01'!H:H,0,0)</f>
        <v>0</v>
      </c>
      <c r="AB386" s="335">
        <f>_xlfn.XLOOKUP(A386,'2024-NAT-02'!B:B,'2024-NAT-02'!F:F,0,0)+_xlfn.XLOOKUP(A386,'2024-NAT-02'!B:B,'2024-NAT-02'!G:G,0,0)</f>
        <v>0</v>
      </c>
      <c r="AC386" s="337">
        <f>_xlfn.XLOOKUP(A386,'2024-NAT-02'!B:B,'2024-NAT-02'!H:H,0,0)</f>
        <v>0</v>
      </c>
      <c r="AD386" s="338">
        <f t="shared" si="16"/>
        <v>0</v>
      </c>
      <c r="AE386" s="339">
        <f t="shared" si="17"/>
        <v>0</v>
      </c>
    </row>
    <row r="387" spans="1:31" ht="15.6" hidden="1" x14ac:dyDescent="0.25">
      <c r="A387" s="340" t="s">
        <v>827</v>
      </c>
      <c r="B387" s="341" t="s">
        <v>2156</v>
      </c>
      <c r="C387" s="341" t="s">
        <v>2043</v>
      </c>
      <c r="D387" s="341" t="s">
        <v>2044</v>
      </c>
      <c r="E387" s="342" t="s">
        <v>1258</v>
      </c>
      <c r="F387" s="312">
        <v>0</v>
      </c>
      <c r="G387" s="313">
        <v>0</v>
      </c>
      <c r="H387" s="313">
        <v>0</v>
      </c>
      <c r="I387" s="314">
        <v>0</v>
      </c>
      <c r="J387" s="315">
        <v>0</v>
      </c>
      <c r="K387" s="316"/>
      <c r="L387" s="331"/>
      <c r="M387" s="316"/>
      <c r="N387" s="317"/>
      <c r="O387" s="317"/>
      <c r="P387" s="318"/>
      <c r="Q387" s="319"/>
      <c r="R387" s="306"/>
      <c r="S387" s="306"/>
      <c r="T387" s="320"/>
      <c r="U387" s="321"/>
      <c r="V387" s="322"/>
      <c r="W387" s="323"/>
      <c r="X387" s="324"/>
      <c r="Y387" s="326"/>
      <c r="Z387" s="335">
        <f>_xlfn.XLOOKUP(A387,'2024-NAT-01'!B:B,'2024-NAT-01'!F:F,0,0)+_xlfn.XLOOKUP('Nominations (2)'!A387,'2024-NAT-01'!B:B,'2024-NAT-01'!G:G,0,0)</f>
        <v>0</v>
      </c>
      <c r="AA387" s="336">
        <f>_xlfn.XLOOKUP(A387,'2024-NAT-01'!B:B,'2024-NAT-01'!H:H,0,0)</f>
        <v>0</v>
      </c>
      <c r="AB387" s="335">
        <f>_xlfn.XLOOKUP(A387,'2024-NAT-02'!B:B,'2024-NAT-02'!F:F,0,0)+_xlfn.XLOOKUP(A387,'2024-NAT-02'!B:B,'2024-NAT-02'!G:G,0,0)</f>
        <v>0</v>
      </c>
      <c r="AC387" s="337">
        <f>_xlfn.XLOOKUP(A387,'2024-NAT-02'!B:B,'2024-NAT-02'!H:H,0,0)</f>
        <v>0</v>
      </c>
      <c r="AD387" s="338">
        <f t="shared" si="16"/>
        <v>0</v>
      </c>
      <c r="AE387" s="339">
        <f t="shared" si="17"/>
        <v>0</v>
      </c>
    </row>
    <row r="388" spans="1:31" ht="15.6" hidden="1" x14ac:dyDescent="0.25">
      <c r="A388" s="340" t="s">
        <v>828</v>
      </c>
      <c r="B388" s="341" t="s">
        <v>1227</v>
      </c>
      <c r="C388" s="341" t="s">
        <v>91</v>
      </c>
      <c r="D388" s="341" t="s">
        <v>305</v>
      </c>
      <c r="E388" s="342" t="s">
        <v>2078</v>
      </c>
      <c r="F388" s="312">
        <v>0</v>
      </c>
      <c r="G388" s="313">
        <v>0</v>
      </c>
      <c r="H388" s="313">
        <v>0</v>
      </c>
      <c r="I388" s="314">
        <v>0</v>
      </c>
      <c r="J388" s="315">
        <v>0</v>
      </c>
      <c r="K388" s="316"/>
      <c r="L388" s="331"/>
      <c r="M388" s="316"/>
      <c r="N388" s="317"/>
      <c r="O388" s="317"/>
      <c r="P388" s="318"/>
      <c r="Q388" s="319"/>
      <c r="R388" s="306"/>
      <c r="S388" s="306"/>
      <c r="T388" s="320"/>
      <c r="U388" s="321"/>
      <c r="V388" s="322"/>
      <c r="W388" s="323"/>
      <c r="X388" s="324"/>
      <c r="Y388" s="326"/>
      <c r="Z388" s="335">
        <f>_xlfn.XLOOKUP(A388,'2024-NAT-01'!B:B,'2024-NAT-01'!F:F,0,0)+_xlfn.XLOOKUP('Nominations (2)'!A388,'2024-NAT-01'!B:B,'2024-NAT-01'!G:G,0,0)</f>
        <v>0</v>
      </c>
      <c r="AA388" s="336">
        <f>_xlfn.XLOOKUP(A388,'2024-NAT-01'!B:B,'2024-NAT-01'!H:H,0,0)</f>
        <v>0</v>
      </c>
      <c r="AB388" s="335">
        <f>_xlfn.XLOOKUP(A388,'2024-NAT-02'!B:B,'2024-NAT-02'!F:F,0,0)+_xlfn.XLOOKUP(A388,'2024-NAT-02'!B:B,'2024-NAT-02'!G:G,0,0)</f>
        <v>0</v>
      </c>
      <c r="AC388" s="337">
        <f>_xlfn.XLOOKUP(A388,'2024-NAT-02'!B:B,'2024-NAT-02'!H:H,0,0)</f>
        <v>0</v>
      </c>
      <c r="AD388" s="338">
        <f t="shared" ref="AD388:AD451" si="18">H388+Z388+AB388</f>
        <v>0</v>
      </c>
      <c r="AE388" s="339">
        <f t="shared" ref="AE388:AE451" si="19">J388+AA388+AC388</f>
        <v>0</v>
      </c>
    </row>
    <row r="389" spans="1:31" ht="15.6" hidden="1" x14ac:dyDescent="0.25">
      <c r="A389" s="340" t="s">
        <v>829</v>
      </c>
      <c r="B389" s="341" t="s">
        <v>2160</v>
      </c>
      <c r="C389" s="341" t="s">
        <v>2016</v>
      </c>
      <c r="D389" s="341" t="s">
        <v>1921</v>
      </c>
      <c r="E389" s="342" t="s">
        <v>1260</v>
      </c>
      <c r="F389" s="312">
        <v>0</v>
      </c>
      <c r="G389" s="313">
        <v>0</v>
      </c>
      <c r="H389" s="313">
        <v>0</v>
      </c>
      <c r="I389" s="314">
        <v>0</v>
      </c>
      <c r="J389" s="315">
        <v>0</v>
      </c>
      <c r="K389" s="316"/>
      <c r="L389" s="331"/>
      <c r="M389" s="316"/>
      <c r="N389" s="317"/>
      <c r="O389" s="317"/>
      <c r="P389" s="318"/>
      <c r="Q389" s="319"/>
      <c r="R389" s="306"/>
      <c r="S389" s="306"/>
      <c r="T389" s="320"/>
      <c r="U389" s="321"/>
      <c r="V389" s="322"/>
      <c r="W389" s="323"/>
      <c r="X389" s="324"/>
      <c r="Y389" s="326"/>
      <c r="Z389" s="335">
        <f>_xlfn.XLOOKUP(A389,'2024-NAT-01'!B:B,'2024-NAT-01'!F:F,0,0)+_xlfn.XLOOKUP('Nominations (2)'!A389,'2024-NAT-01'!B:B,'2024-NAT-01'!G:G,0,0)</f>
        <v>0</v>
      </c>
      <c r="AA389" s="336">
        <f>_xlfn.XLOOKUP(A389,'2024-NAT-01'!B:B,'2024-NAT-01'!H:H,0,0)</f>
        <v>0</v>
      </c>
      <c r="AB389" s="335">
        <f>_xlfn.XLOOKUP(A389,'2024-NAT-02'!B:B,'2024-NAT-02'!F:F,0,0)+_xlfn.XLOOKUP(A389,'2024-NAT-02'!B:B,'2024-NAT-02'!G:G,0,0)</f>
        <v>0</v>
      </c>
      <c r="AC389" s="337">
        <f>_xlfn.XLOOKUP(A389,'2024-NAT-02'!B:B,'2024-NAT-02'!H:H,0,0)</f>
        <v>0</v>
      </c>
      <c r="AD389" s="338">
        <f t="shared" si="18"/>
        <v>0</v>
      </c>
      <c r="AE389" s="339">
        <f t="shared" si="19"/>
        <v>0</v>
      </c>
    </row>
    <row r="390" spans="1:31" ht="15.6" hidden="1" x14ac:dyDescent="0.25">
      <c r="A390" s="340" t="s">
        <v>830</v>
      </c>
      <c r="B390" s="341" t="s">
        <v>2154</v>
      </c>
      <c r="C390" s="341" t="s">
        <v>164</v>
      </c>
      <c r="D390" s="341" t="s">
        <v>1950</v>
      </c>
      <c r="E390" s="342" t="s">
        <v>2079</v>
      </c>
      <c r="F390" s="312">
        <v>1</v>
      </c>
      <c r="G390" s="313">
        <v>0</v>
      </c>
      <c r="H390" s="313">
        <v>1</v>
      </c>
      <c r="I390" s="314">
        <v>0.6</v>
      </c>
      <c r="J390" s="315">
        <v>0.3</v>
      </c>
      <c r="K390" s="316"/>
      <c r="L390" s="331"/>
      <c r="M390" s="316"/>
      <c r="N390" s="317"/>
      <c r="O390" s="317"/>
      <c r="P390" s="318"/>
      <c r="Q390" s="319"/>
      <c r="R390" s="306"/>
      <c r="S390" s="306"/>
      <c r="T390" s="320"/>
      <c r="U390" s="321"/>
      <c r="V390" s="322"/>
      <c r="W390" s="323"/>
      <c r="X390" s="324"/>
      <c r="Y390" s="326"/>
      <c r="Z390" s="335">
        <f>_xlfn.XLOOKUP(A390,'2024-NAT-01'!B:B,'2024-NAT-01'!F:F,0,0)+_xlfn.XLOOKUP('Nominations (2)'!A390,'2024-NAT-01'!B:B,'2024-NAT-01'!G:G,0,0)</f>
        <v>0</v>
      </c>
      <c r="AA390" s="336">
        <f>_xlfn.XLOOKUP(A390,'2024-NAT-01'!B:B,'2024-NAT-01'!H:H,0,0)</f>
        <v>0</v>
      </c>
      <c r="AB390" s="335">
        <f>_xlfn.XLOOKUP(A390,'2024-NAT-02'!B:B,'2024-NAT-02'!F:F,0,0)+_xlfn.XLOOKUP(A390,'2024-NAT-02'!B:B,'2024-NAT-02'!G:G,0,0)</f>
        <v>0</v>
      </c>
      <c r="AC390" s="337">
        <f>_xlfn.XLOOKUP(A390,'2024-NAT-02'!B:B,'2024-NAT-02'!H:H,0,0)</f>
        <v>0</v>
      </c>
      <c r="AD390" s="338">
        <f t="shared" si="18"/>
        <v>1</v>
      </c>
      <c r="AE390" s="339">
        <f t="shared" si="19"/>
        <v>0.3</v>
      </c>
    </row>
    <row r="391" spans="1:31" ht="15.6" hidden="1" x14ac:dyDescent="0.25">
      <c r="A391" s="340" t="s">
        <v>831</v>
      </c>
      <c r="B391" s="341" t="s">
        <v>2159</v>
      </c>
      <c r="C391" s="341" t="s">
        <v>1951</v>
      </c>
      <c r="D391" s="341" t="s">
        <v>1952</v>
      </c>
      <c r="E391" s="342" t="s">
        <v>2081</v>
      </c>
      <c r="F391" s="312">
        <v>0</v>
      </c>
      <c r="G391" s="313">
        <v>0</v>
      </c>
      <c r="H391" s="313">
        <v>0</v>
      </c>
      <c r="I391" s="314">
        <v>0</v>
      </c>
      <c r="J391" s="315">
        <v>0</v>
      </c>
      <c r="K391" s="316"/>
      <c r="L391" s="331"/>
      <c r="M391" s="316"/>
      <c r="N391" s="317"/>
      <c r="O391" s="317"/>
      <c r="P391" s="318"/>
      <c r="Q391" s="319"/>
      <c r="R391" s="306"/>
      <c r="S391" s="306"/>
      <c r="T391" s="320"/>
      <c r="U391" s="321"/>
      <c r="V391" s="322"/>
      <c r="W391" s="323"/>
      <c r="X391" s="324"/>
      <c r="Y391" s="326"/>
      <c r="Z391" s="335">
        <f>_xlfn.XLOOKUP(A391,'2024-NAT-01'!B:B,'2024-NAT-01'!F:F,0,0)+_xlfn.XLOOKUP('Nominations (2)'!A391,'2024-NAT-01'!B:B,'2024-NAT-01'!G:G,0,0)</f>
        <v>0</v>
      </c>
      <c r="AA391" s="336">
        <f>_xlfn.XLOOKUP(A391,'2024-NAT-01'!B:B,'2024-NAT-01'!H:H,0,0)</f>
        <v>0</v>
      </c>
      <c r="AB391" s="335">
        <f>_xlfn.XLOOKUP(A391,'2024-NAT-02'!B:B,'2024-NAT-02'!F:F,0,0)+_xlfn.XLOOKUP(A391,'2024-NAT-02'!B:B,'2024-NAT-02'!G:G,0,0)</f>
        <v>0</v>
      </c>
      <c r="AC391" s="337">
        <f>_xlfn.XLOOKUP(A391,'2024-NAT-02'!B:B,'2024-NAT-02'!H:H,0,0)</f>
        <v>0</v>
      </c>
      <c r="AD391" s="338">
        <f t="shared" si="18"/>
        <v>0</v>
      </c>
      <c r="AE391" s="339">
        <f t="shared" si="19"/>
        <v>0</v>
      </c>
    </row>
    <row r="392" spans="1:31" ht="15.6" hidden="1" x14ac:dyDescent="0.25">
      <c r="A392" s="340" t="s">
        <v>832</v>
      </c>
      <c r="B392" s="341" t="s">
        <v>2159</v>
      </c>
      <c r="C392" s="341" t="s">
        <v>1954</v>
      </c>
      <c r="D392" s="341" t="s">
        <v>1953</v>
      </c>
      <c r="E392" s="342" t="s">
        <v>2079</v>
      </c>
      <c r="F392" s="312">
        <v>1</v>
      </c>
      <c r="G392" s="313">
        <v>0</v>
      </c>
      <c r="H392" s="313">
        <v>1</v>
      </c>
      <c r="I392" s="314">
        <v>1.8</v>
      </c>
      <c r="J392" s="315">
        <v>0.54</v>
      </c>
      <c r="K392" s="316"/>
      <c r="L392" s="331"/>
      <c r="M392" s="316"/>
      <c r="N392" s="317"/>
      <c r="O392" s="317"/>
      <c r="P392" s="318"/>
      <c r="Q392" s="319"/>
      <c r="R392" s="306"/>
      <c r="S392" s="306"/>
      <c r="T392" s="320"/>
      <c r="U392" s="321"/>
      <c r="V392" s="322"/>
      <c r="W392" s="323"/>
      <c r="X392" s="324"/>
      <c r="Y392" s="326"/>
      <c r="Z392" s="335">
        <f>_xlfn.XLOOKUP(A392,'2024-NAT-01'!B:B,'2024-NAT-01'!F:F,0,0)+_xlfn.XLOOKUP('Nominations (2)'!A392,'2024-NAT-01'!B:B,'2024-NAT-01'!G:G,0,0)</f>
        <v>0</v>
      </c>
      <c r="AA392" s="336">
        <f>_xlfn.XLOOKUP(A392,'2024-NAT-01'!B:B,'2024-NAT-01'!H:H,0,0)</f>
        <v>0</v>
      </c>
      <c r="AB392" s="335">
        <f>_xlfn.XLOOKUP(A392,'2024-NAT-02'!B:B,'2024-NAT-02'!F:F,0,0)+_xlfn.XLOOKUP(A392,'2024-NAT-02'!B:B,'2024-NAT-02'!G:G,0,0)</f>
        <v>0</v>
      </c>
      <c r="AC392" s="337">
        <f>_xlfn.XLOOKUP(A392,'2024-NAT-02'!B:B,'2024-NAT-02'!H:H,0,0)</f>
        <v>0</v>
      </c>
      <c r="AD392" s="338">
        <f t="shared" si="18"/>
        <v>1</v>
      </c>
      <c r="AE392" s="339">
        <f t="shared" si="19"/>
        <v>0.54</v>
      </c>
    </row>
    <row r="393" spans="1:31" ht="15.6" hidden="1" x14ac:dyDescent="0.25">
      <c r="A393" s="340" t="s">
        <v>833</v>
      </c>
      <c r="B393" s="341" t="s">
        <v>2151</v>
      </c>
      <c r="C393" s="341" t="s">
        <v>921</v>
      </c>
      <c r="D393" s="341" t="s">
        <v>1906</v>
      </c>
      <c r="E393" s="342" t="s">
        <v>1261</v>
      </c>
      <c r="F393" s="312">
        <v>3</v>
      </c>
      <c r="G393" s="313">
        <v>1</v>
      </c>
      <c r="H393" s="313">
        <v>4</v>
      </c>
      <c r="I393" s="314">
        <v>4.2</v>
      </c>
      <c r="J393" s="315">
        <v>1.62</v>
      </c>
      <c r="K393" s="316"/>
      <c r="L393" s="331"/>
      <c r="M393" s="316"/>
      <c r="N393" s="317"/>
      <c r="O393" s="317"/>
      <c r="P393" s="318"/>
      <c r="Q393" s="319"/>
      <c r="R393" s="306"/>
      <c r="S393" s="306"/>
      <c r="T393" s="320"/>
      <c r="U393" s="321"/>
      <c r="V393" s="322"/>
      <c r="W393" s="323"/>
      <c r="X393" s="324"/>
      <c r="Y393" s="326"/>
      <c r="Z393" s="335">
        <f>_xlfn.XLOOKUP(A393,'2024-NAT-01'!B:B,'2024-NAT-01'!F:F,0,0)+_xlfn.XLOOKUP('Nominations (2)'!A393,'2024-NAT-01'!B:B,'2024-NAT-01'!G:G,0,0)</f>
        <v>0</v>
      </c>
      <c r="AA393" s="336">
        <f>_xlfn.XLOOKUP(A393,'2024-NAT-01'!B:B,'2024-NAT-01'!H:H,0,0)</f>
        <v>0</v>
      </c>
      <c r="AB393" s="335">
        <f>_xlfn.XLOOKUP(A393,'2024-NAT-02'!B:B,'2024-NAT-02'!F:F,0,0)+_xlfn.XLOOKUP(A393,'2024-NAT-02'!B:B,'2024-NAT-02'!G:G,0,0)</f>
        <v>0</v>
      </c>
      <c r="AC393" s="337">
        <f>_xlfn.XLOOKUP(A393,'2024-NAT-02'!B:B,'2024-NAT-02'!H:H,0,0)</f>
        <v>0</v>
      </c>
      <c r="AD393" s="338">
        <f t="shared" si="18"/>
        <v>4</v>
      </c>
      <c r="AE393" s="339">
        <f t="shared" si="19"/>
        <v>1.62</v>
      </c>
    </row>
    <row r="394" spans="1:31" ht="15.6" hidden="1" x14ac:dyDescent="0.25">
      <c r="A394" s="340" t="s">
        <v>834</v>
      </c>
      <c r="B394" s="341" t="s">
        <v>2151</v>
      </c>
      <c r="C394" s="341" t="s">
        <v>1911</v>
      </c>
      <c r="D394" s="341" t="s">
        <v>1912</v>
      </c>
      <c r="E394" s="342" t="s">
        <v>2080</v>
      </c>
      <c r="F394" s="312">
        <v>0</v>
      </c>
      <c r="G394" s="313">
        <v>0</v>
      </c>
      <c r="H394" s="313">
        <v>0</v>
      </c>
      <c r="I394" s="314">
        <v>0</v>
      </c>
      <c r="J394" s="315">
        <v>0</v>
      </c>
      <c r="K394" s="316"/>
      <c r="L394" s="331"/>
      <c r="M394" s="316"/>
      <c r="N394" s="317"/>
      <c r="O394" s="317"/>
      <c r="P394" s="318"/>
      <c r="Q394" s="319"/>
      <c r="R394" s="306"/>
      <c r="S394" s="306"/>
      <c r="T394" s="320"/>
      <c r="U394" s="321"/>
      <c r="V394" s="322"/>
      <c r="W394" s="323"/>
      <c r="X394" s="324"/>
      <c r="Y394" s="326"/>
      <c r="Z394" s="335">
        <f>_xlfn.XLOOKUP(A394,'2024-NAT-01'!B:B,'2024-NAT-01'!F:F,0,0)+_xlfn.XLOOKUP('Nominations (2)'!A394,'2024-NAT-01'!B:B,'2024-NAT-01'!G:G,0,0)</f>
        <v>0</v>
      </c>
      <c r="AA394" s="336">
        <f>_xlfn.XLOOKUP(A394,'2024-NAT-01'!B:B,'2024-NAT-01'!H:H,0,0)</f>
        <v>0</v>
      </c>
      <c r="AB394" s="335">
        <f>_xlfn.XLOOKUP(A394,'2024-NAT-02'!B:B,'2024-NAT-02'!F:F,0,0)+_xlfn.XLOOKUP(A394,'2024-NAT-02'!B:B,'2024-NAT-02'!G:G,0,0)</f>
        <v>0</v>
      </c>
      <c r="AC394" s="337">
        <f>_xlfn.XLOOKUP(A394,'2024-NAT-02'!B:B,'2024-NAT-02'!H:H,0,0)</f>
        <v>0</v>
      </c>
      <c r="AD394" s="338">
        <f t="shared" si="18"/>
        <v>0</v>
      </c>
      <c r="AE394" s="339">
        <f t="shared" si="19"/>
        <v>0</v>
      </c>
    </row>
    <row r="395" spans="1:31" ht="15.6" x14ac:dyDescent="0.25">
      <c r="A395" s="343" t="s">
        <v>914</v>
      </c>
      <c r="B395" s="344" t="s">
        <v>42</v>
      </c>
      <c r="C395" s="344" t="s">
        <v>922</v>
      </c>
      <c r="D395" s="344" t="s">
        <v>923</v>
      </c>
      <c r="E395" s="345" t="s">
        <v>2079</v>
      </c>
      <c r="F395" s="391">
        <v>3</v>
      </c>
      <c r="G395" s="392">
        <v>4</v>
      </c>
      <c r="H395" s="392">
        <v>7</v>
      </c>
      <c r="I395" s="393">
        <v>55.4</v>
      </c>
      <c r="J395" s="394">
        <v>18.439999999999998</v>
      </c>
      <c r="K395" s="316"/>
      <c r="L395" s="331"/>
      <c r="M395" s="316"/>
      <c r="N395" s="317"/>
      <c r="O395" s="317"/>
      <c r="P395" s="318"/>
      <c r="Q395" s="319"/>
      <c r="R395" s="306"/>
      <c r="S395" s="306"/>
      <c r="T395" s="320"/>
      <c r="U395" s="321"/>
      <c r="V395" s="322"/>
      <c r="W395" s="323"/>
      <c r="X395" s="324"/>
      <c r="Y395" s="326"/>
      <c r="Z395" s="387">
        <f>_xlfn.XLOOKUP(A395,'2024-NAT-01'!B:B,'2024-NAT-01'!F:F,0,0)+_xlfn.XLOOKUP(A395,'2024-NAT-01'!B:B,'2024-NAT-01'!G:G,0,0)</f>
        <v>4</v>
      </c>
      <c r="AA395" s="395">
        <f>_xlfn.XLOOKUP(A395,'2024-NAT-01'!B:B,'2024-NAT-01'!H:H,0,0)</f>
        <v>11.9</v>
      </c>
      <c r="AB395" s="387">
        <f>_xlfn.XLOOKUP(A395,'2024-NAT-02'!B:B,'2024-NAT-02'!F:F,0,0)+_xlfn.XLOOKUP(A395,'2024-NAT-02'!B:B,'2024-NAT-02'!G:G,0,0)</f>
        <v>4</v>
      </c>
      <c r="AC395" s="396">
        <f>_xlfn.XLOOKUP(A395,'2024-NAT-02'!B:B,'2024-NAT-02'!H:H,0,0)</f>
        <v>11.9</v>
      </c>
      <c r="AD395" s="387">
        <f t="shared" si="18"/>
        <v>15</v>
      </c>
      <c r="AE395" s="395">
        <f t="shared" si="19"/>
        <v>42.239999999999995</v>
      </c>
    </row>
    <row r="396" spans="1:31" ht="15.6" x14ac:dyDescent="0.25">
      <c r="A396" s="343" t="s">
        <v>521</v>
      </c>
      <c r="B396" s="344" t="s">
        <v>37</v>
      </c>
      <c r="C396" s="344" t="s">
        <v>74</v>
      </c>
      <c r="D396" s="344" t="s">
        <v>327</v>
      </c>
      <c r="E396" s="345" t="s">
        <v>1261</v>
      </c>
      <c r="F396" s="391">
        <v>2</v>
      </c>
      <c r="G396" s="392">
        <v>9</v>
      </c>
      <c r="H396" s="392">
        <v>11</v>
      </c>
      <c r="I396" s="393">
        <v>79.2</v>
      </c>
      <c r="J396" s="394">
        <v>21.3</v>
      </c>
      <c r="K396" s="316">
        <f>I396/H396</f>
        <v>7.2</v>
      </c>
      <c r="L396" s="331">
        <f>U396+Y396+Q396</f>
        <v>908</v>
      </c>
      <c r="M396" s="316">
        <f>(U396*0.3)+(Y396*0.2)+(Q396*0.5)</f>
        <v>352.4</v>
      </c>
      <c r="N396" s="317">
        <v>0</v>
      </c>
      <c r="O396" s="317">
        <v>2</v>
      </c>
      <c r="P396" s="318">
        <v>19</v>
      </c>
      <c r="Q396" s="319">
        <v>400</v>
      </c>
      <c r="R396" s="306">
        <v>0</v>
      </c>
      <c r="S396" s="306">
        <v>2</v>
      </c>
      <c r="T396" s="320">
        <v>27.599999999999998</v>
      </c>
      <c r="U396" s="321">
        <v>508</v>
      </c>
      <c r="V396" s="322">
        <v>0</v>
      </c>
      <c r="W396" s="323">
        <v>0</v>
      </c>
      <c r="X396" s="324">
        <v>0</v>
      </c>
      <c r="Y396" s="326">
        <v>0</v>
      </c>
      <c r="Z396" s="387">
        <f>_xlfn.XLOOKUP(A396,'2024-NAT-01'!B:B,'2024-NAT-01'!F:F,0,0)+_xlfn.XLOOKUP(A396,'2024-NAT-01'!B:B,'2024-NAT-01'!G:G,0,0)</f>
        <v>0</v>
      </c>
      <c r="AA396" s="395">
        <f>_xlfn.XLOOKUP(A396,'2024-NAT-01'!B:B,'2024-NAT-01'!H:H,0,0)</f>
        <v>0</v>
      </c>
      <c r="AB396" s="387">
        <f>_xlfn.XLOOKUP(A396,'2024-NAT-02'!B:B,'2024-NAT-02'!F:F,0,0)+_xlfn.XLOOKUP(A396,'2024-NAT-02'!B:B,'2024-NAT-02'!G:G,0,0)</f>
        <v>0</v>
      </c>
      <c r="AC396" s="396">
        <f>_xlfn.XLOOKUP(A396,'2024-NAT-02'!B:B,'2024-NAT-02'!H:H,0,0)</f>
        <v>0</v>
      </c>
      <c r="AD396" s="387">
        <f t="shared" si="18"/>
        <v>11</v>
      </c>
      <c r="AE396" s="395">
        <f t="shared" si="19"/>
        <v>21.3</v>
      </c>
    </row>
    <row r="397" spans="1:31" ht="15.6" hidden="1" x14ac:dyDescent="0.25">
      <c r="A397" s="340" t="s">
        <v>837</v>
      </c>
      <c r="B397" s="341" t="s">
        <v>2161</v>
      </c>
      <c r="C397" s="341" t="s">
        <v>376</v>
      </c>
      <c r="D397" s="341" t="s">
        <v>375</v>
      </c>
      <c r="E397" s="342" t="s">
        <v>2078</v>
      </c>
      <c r="F397" s="312">
        <v>0</v>
      </c>
      <c r="G397" s="313">
        <v>0</v>
      </c>
      <c r="H397" s="313">
        <v>0</v>
      </c>
      <c r="I397" s="314">
        <v>0</v>
      </c>
      <c r="J397" s="315">
        <v>0</v>
      </c>
      <c r="K397" s="316"/>
      <c r="L397" s="331"/>
      <c r="M397" s="316"/>
      <c r="N397" s="317"/>
      <c r="O397" s="317"/>
      <c r="P397" s="318"/>
      <c r="Q397" s="319"/>
      <c r="R397" s="306"/>
      <c r="S397" s="306"/>
      <c r="T397" s="320"/>
      <c r="U397" s="321"/>
      <c r="V397" s="322"/>
      <c r="W397" s="323"/>
      <c r="X397" s="324"/>
      <c r="Y397" s="326"/>
      <c r="Z397" s="335">
        <f>_xlfn.XLOOKUP(A397,'2024-NAT-01'!B:B,'2024-NAT-01'!F:F,0,0)+_xlfn.XLOOKUP('Nominations (2)'!A397,'2024-NAT-01'!B:B,'2024-NAT-01'!G:G,0,0)</f>
        <v>0</v>
      </c>
      <c r="AA397" s="336">
        <f>_xlfn.XLOOKUP(A397,'2024-NAT-01'!B:B,'2024-NAT-01'!H:H,0,0)</f>
        <v>0</v>
      </c>
      <c r="AB397" s="335">
        <f>_xlfn.XLOOKUP(A397,'2024-NAT-02'!B:B,'2024-NAT-02'!F:F,0,0)+_xlfn.XLOOKUP(A397,'2024-NAT-02'!B:B,'2024-NAT-02'!G:G,0,0)</f>
        <v>0</v>
      </c>
      <c r="AC397" s="337">
        <f>_xlfn.XLOOKUP(A397,'2024-NAT-02'!B:B,'2024-NAT-02'!H:H,0,0)</f>
        <v>0</v>
      </c>
      <c r="AD397" s="338">
        <f t="shared" si="18"/>
        <v>0</v>
      </c>
      <c r="AE397" s="339">
        <f t="shared" si="19"/>
        <v>0</v>
      </c>
    </row>
    <row r="398" spans="1:31" ht="15.6" hidden="1" x14ac:dyDescent="0.25">
      <c r="A398" s="340" t="s">
        <v>838</v>
      </c>
      <c r="B398" s="341" t="s">
        <v>1473</v>
      </c>
      <c r="C398" s="341" t="s">
        <v>1889</v>
      </c>
      <c r="D398" s="341" t="s">
        <v>1890</v>
      </c>
      <c r="E398" s="342" t="s">
        <v>1261</v>
      </c>
      <c r="F398" s="312">
        <v>0</v>
      </c>
      <c r="G398" s="313">
        <v>0</v>
      </c>
      <c r="H398" s="313">
        <v>0</v>
      </c>
      <c r="I398" s="314">
        <v>0</v>
      </c>
      <c r="J398" s="315">
        <v>0</v>
      </c>
      <c r="K398" s="316"/>
      <c r="L398" s="331"/>
      <c r="M398" s="316"/>
      <c r="N398" s="317"/>
      <c r="O398" s="317"/>
      <c r="P398" s="318"/>
      <c r="Q398" s="319"/>
      <c r="R398" s="306"/>
      <c r="S398" s="306"/>
      <c r="T398" s="320"/>
      <c r="U398" s="321"/>
      <c r="V398" s="322"/>
      <c r="W398" s="323"/>
      <c r="X398" s="324"/>
      <c r="Y398" s="326"/>
      <c r="Z398" s="335">
        <f>_xlfn.XLOOKUP(A398,'2024-NAT-01'!B:B,'2024-NAT-01'!F:F,0,0)+_xlfn.XLOOKUP('Nominations (2)'!A398,'2024-NAT-01'!B:B,'2024-NAT-01'!G:G,0,0)</f>
        <v>0</v>
      </c>
      <c r="AA398" s="336">
        <f>_xlfn.XLOOKUP(A398,'2024-NAT-01'!B:B,'2024-NAT-01'!H:H,0,0)</f>
        <v>0</v>
      </c>
      <c r="AB398" s="335">
        <f>_xlfn.XLOOKUP(A398,'2024-NAT-02'!B:B,'2024-NAT-02'!F:F,0,0)+_xlfn.XLOOKUP(A398,'2024-NAT-02'!B:B,'2024-NAT-02'!G:G,0,0)</f>
        <v>0</v>
      </c>
      <c r="AC398" s="337">
        <f>_xlfn.XLOOKUP(A398,'2024-NAT-02'!B:B,'2024-NAT-02'!H:H,0,0)</f>
        <v>0</v>
      </c>
      <c r="AD398" s="338">
        <f t="shared" si="18"/>
        <v>0</v>
      </c>
      <c r="AE398" s="339">
        <f t="shared" si="19"/>
        <v>0</v>
      </c>
    </row>
    <row r="399" spans="1:31" ht="15.6" x14ac:dyDescent="0.25">
      <c r="A399" s="343" t="s">
        <v>846</v>
      </c>
      <c r="B399" s="344" t="s">
        <v>44</v>
      </c>
      <c r="C399" s="344" t="s">
        <v>1897</v>
      </c>
      <c r="D399" s="344" t="s">
        <v>1898</v>
      </c>
      <c r="E399" s="345" t="s">
        <v>2080</v>
      </c>
      <c r="F399" s="391">
        <v>2</v>
      </c>
      <c r="G399" s="392">
        <v>2</v>
      </c>
      <c r="H399" s="392">
        <v>4</v>
      </c>
      <c r="I399" s="393">
        <v>5.8999999999999995</v>
      </c>
      <c r="J399" s="394">
        <v>1.5399999999999998</v>
      </c>
      <c r="K399" s="316"/>
      <c r="L399" s="331"/>
      <c r="M399" s="316"/>
      <c r="N399" s="317"/>
      <c r="O399" s="317"/>
      <c r="P399" s="318"/>
      <c r="Q399" s="319"/>
      <c r="R399" s="306"/>
      <c r="S399" s="306"/>
      <c r="T399" s="320"/>
      <c r="U399" s="321"/>
      <c r="V399" s="322"/>
      <c r="W399" s="323"/>
      <c r="X399" s="324"/>
      <c r="Y399" s="326"/>
      <c r="Z399" s="387">
        <f>_xlfn.XLOOKUP(A399,'2024-NAT-01'!B:B,'2024-NAT-01'!F:F,0,0)+_xlfn.XLOOKUP(A399,'2024-NAT-01'!B:B,'2024-NAT-01'!G:G,0,0)</f>
        <v>4</v>
      </c>
      <c r="AA399" s="395">
        <f>_xlfn.XLOOKUP(A399,'2024-NAT-01'!B:B,'2024-NAT-01'!H:H,0,0)</f>
        <v>30.299999999999997</v>
      </c>
      <c r="AB399" s="387">
        <f>_xlfn.XLOOKUP(A399,'2024-NAT-02'!B:B,'2024-NAT-02'!F:F,0,0)+_xlfn.XLOOKUP(A399,'2024-NAT-02'!B:B,'2024-NAT-02'!G:G,0,0)</f>
        <v>0</v>
      </c>
      <c r="AC399" s="396">
        <f>_xlfn.XLOOKUP(A399,'2024-NAT-02'!B:B,'2024-NAT-02'!H:H,0,0)</f>
        <v>0</v>
      </c>
      <c r="AD399" s="387">
        <f t="shared" si="18"/>
        <v>8</v>
      </c>
      <c r="AE399" s="395">
        <f t="shared" si="19"/>
        <v>31.839999999999996</v>
      </c>
    </row>
    <row r="400" spans="1:31" ht="15.6" hidden="1" x14ac:dyDescent="0.25">
      <c r="A400" s="340" t="s">
        <v>840</v>
      </c>
      <c r="B400" s="341" t="s">
        <v>982</v>
      </c>
      <c r="C400" s="341" t="s">
        <v>397</v>
      </c>
      <c r="D400" s="341" t="s">
        <v>79</v>
      </c>
      <c r="E400" s="342" t="s">
        <v>2078</v>
      </c>
      <c r="F400" s="312">
        <v>0</v>
      </c>
      <c r="G400" s="313">
        <v>0</v>
      </c>
      <c r="H400" s="313">
        <v>0</v>
      </c>
      <c r="I400" s="314">
        <v>0</v>
      </c>
      <c r="J400" s="315">
        <v>0</v>
      </c>
      <c r="K400" s="316"/>
      <c r="L400" s="331"/>
      <c r="M400" s="316"/>
      <c r="N400" s="317"/>
      <c r="O400" s="317"/>
      <c r="P400" s="318"/>
      <c r="Q400" s="319"/>
      <c r="R400" s="306"/>
      <c r="S400" s="306"/>
      <c r="T400" s="320"/>
      <c r="U400" s="321"/>
      <c r="V400" s="322"/>
      <c r="W400" s="323"/>
      <c r="X400" s="324"/>
      <c r="Y400" s="326"/>
      <c r="Z400" s="335">
        <f>_xlfn.XLOOKUP(A400,'2024-NAT-01'!B:B,'2024-NAT-01'!F:F,0,0)+_xlfn.XLOOKUP('Nominations (2)'!A400,'2024-NAT-01'!B:B,'2024-NAT-01'!G:G,0,0)</f>
        <v>0</v>
      </c>
      <c r="AA400" s="336">
        <f>_xlfn.XLOOKUP(A400,'2024-NAT-01'!B:B,'2024-NAT-01'!H:H,0,0)</f>
        <v>0</v>
      </c>
      <c r="AB400" s="335">
        <f>_xlfn.XLOOKUP(A400,'2024-NAT-02'!B:B,'2024-NAT-02'!F:F,0,0)+_xlfn.XLOOKUP(A400,'2024-NAT-02'!B:B,'2024-NAT-02'!G:G,0,0)</f>
        <v>0</v>
      </c>
      <c r="AC400" s="337">
        <f>_xlfn.XLOOKUP(A400,'2024-NAT-02'!B:B,'2024-NAT-02'!H:H,0,0)</f>
        <v>0</v>
      </c>
      <c r="AD400" s="338">
        <f t="shared" si="18"/>
        <v>0</v>
      </c>
      <c r="AE400" s="339">
        <f t="shared" si="19"/>
        <v>0</v>
      </c>
    </row>
    <row r="401" spans="1:31" ht="15.6" hidden="1" x14ac:dyDescent="0.25">
      <c r="A401" s="340" t="s">
        <v>1019</v>
      </c>
      <c r="B401" s="341" t="s">
        <v>1331</v>
      </c>
      <c r="C401" s="341" t="s">
        <v>1886</v>
      </c>
      <c r="D401" s="341" t="s">
        <v>361</v>
      </c>
      <c r="E401" s="342" t="s">
        <v>1260</v>
      </c>
      <c r="F401" s="312">
        <v>0</v>
      </c>
      <c r="G401" s="313">
        <v>0</v>
      </c>
      <c r="H401" s="313">
        <v>0</v>
      </c>
      <c r="I401" s="314">
        <v>0</v>
      </c>
      <c r="J401" s="315">
        <v>0</v>
      </c>
      <c r="K401" s="316"/>
      <c r="L401" s="331"/>
      <c r="M401" s="316"/>
      <c r="N401" s="317"/>
      <c r="O401" s="317"/>
      <c r="P401" s="318"/>
      <c r="Q401" s="319"/>
      <c r="R401" s="306"/>
      <c r="S401" s="306"/>
      <c r="T401" s="320"/>
      <c r="U401" s="321"/>
      <c r="V401" s="322"/>
      <c r="W401" s="323"/>
      <c r="X401" s="324"/>
      <c r="Y401" s="326"/>
      <c r="Z401" s="335">
        <f>_xlfn.XLOOKUP(A401,'2024-NAT-01'!B:B,'2024-NAT-01'!F:F,0,0)+_xlfn.XLOOKUP('Nominations (2)'!A401,'2024-NAT-01'!B:B,'2024-NAT-01'!G:G,0,0)</f>
        <v>0</v>
      </c>
      <c r="AA401" s="336">
        <f>_xlfn.XLOOKUP(A401,'2024-NAT-01'!B:B,'2024-NAT-01'!H:H,0,0)</f>
        <v>0</v>
      </c>
      <c r="AB401" s="335">
        <f>_xlfn.XLOOKUP(A401,'2024-NAT-02'!B:B,'2024-NAT-02'!F:F,0,0)+_xlfn.XLOOKUP(A401,'2024-NAT-02'!B:B,'2024-NAT-02'!G:G,0,0)</f>
        <v>0</v>
      </c>
      <c r="AC401" s="337">
        <f>_xlfn.XLOOKUP(A401,'2024-NAT-02'!B:B,'2024-NAT-02'!H:H,0,0)</f>
        <v>0</v>
      </c>
      <c r="AD401" s="338">
        <f t="shared" si="18"/>
        <v>0</v>
      </c>
      <c r="AE401" s="339">
        <f t="shared" si="19"/>
        <v>0</v>
      </c>
    </row>
    <row r="402" spans="1:31" ht="15.6" hidden="1" x14ac:dyDescent="0.25">
      <c r="A402" s="340" t="s">
        <v>841</v>
      </c>
      <c r="B402" s="341" t="s">
        <v>2153</v>
      </c>
      <c r="C402" s="341" t="s">
        <v>1422</v>
      </c>
      <c r="D402" s="341" t="s">
        <v>1857</v>
      </c>
      <c r="E402" s="342" t="s">
        <v>1261</v>
      </c>
      <c r="F402" s="312">
        <v>2</v>
      </c>
      <c r="G402" s="313">
        <v>5</v>
      </c>
      <c r="H402" s="313">
        <v>7</v>
      </c>
      <c r="I402" s="314">
        <v>84.2</v>
      </c>
      <c r="J402" s="315">
        <v>20.399999999999999</v>
      </c>
      <c r="K402" s="316"/>
      <c r="L402" s="331"/>
      <c r="M402" s="316"/>
      <c r="N402" s="317"/>
      <c r="O402" s="317"/>
      <c r="P402" s="318"/>
      <c r="Q402" s="319"/>
      <c r="R402" s="306"/>
      <c r="S402" s="306"/>
      <c r="T402" s="320"/>
      <c r="U402" s="321"/>
      <c r="V402" s="322"/>
      <c r="W402" s="323"/>
      <c r="X402" s="324"/>
      <c r="Y402" s="326"/>
      <c r="Z402" s="335">
        <f>_xlfn.XLOOKUP(A402,'2024-NAT-01'!B:B,'2024-NAT-01'!F:F,0,0)+_xlfn.XLOOKUP('Nominations (2)'!A402,'2024-NAT-01'!B:B,'2024-NAT-01'!G:G,0,0)</f>
        <v>0</v>
      </c>
      <c r="AA402" s="336">
        <f>_xlfn.XLOOKUP(A402,'2024-NAT-01'!B:B,'2024-NAT-01'!H:H,0,0)</f>
        <v>0</v>
      </c>
      <c r="AB402" s="335">
        <f>_xlfn.XLOOKUP(A402,'2024-NAT-02'!B:B,'2024-NAT-02'!F:F,0,0)+_xlfn.XLOOKUP(A402,'2024-NAT-02'!B:B,'2024-NAT-02'!G:G,0,0)</f>
        <v>0</v>
      </c>
      <c r="AC402" s="337">
        <f>_xlfn.XLOOKUP(A402,'2024-NAT-02'!B:B,'2024-NAT-02'!H:H,0,0)</f>
        <v>0</v>
      </c>
      <c r="AD402" s="338">
        <f t="shared" si="18"/>
        <v>7</v>
      </c>
      <c r="AE402" s="339">
        <f t="shared" si="19"/>
        <v>20.399999999999999</v>
      </c>
    </row>
    <row r="403" spans="1:31" ht="15.6" hidden="1" x14ac:dyDescent="0.25">
      <c r="A403" s="340" t="s">
        <v>842</v>
      </c>
      <c r="B403" s="341" t="s">
        <v>2157</v>
      </c>
      <c r="C403" s="341" t="s">
        <v>2115</v>
      </c>
      <c r="D403" s="341" t="s">
        <v>2116</v>
      </c>
      <c r="E403" s="342" t="s">
        <v>2081</v>
      </c>
      <c r="F403" s="312">
        <v>0</v>
      </c>
      <c r="G403" s="313">
        <v>0</v>
      </c>
      <c r="H403" s="313">
        <v>0</v>
      </c>
      <c r="I403" s="314">
        <v>0</v>
      </c>
      <c r="J403" s="315">
        <v>0</v>
      </c>
      <c r="K403" s="316"/>
      <c r="L403" s="331"/>
      <c r="M403" s="316"/>
      <c r="N403" s="317"/>
      <c r="O403" s="317"/>
      <c r="P403" s="318"/>
      <c r="Q403" s="319"/>
      <c r="R403" s="306"/>
      <c r="S403" s="306"/>
      <c r="T403" s="320"/>
      <c r="U403" s="321"/>
      <c r="V403" s="322"/>
      <c r="W403" s="323"/>
      <c r="X403" s="324"/>
      <c r="Y403" s="326"/>
      <c r="Z403" s="335">
        <f>_xlfn.XLOOKUP(A403,'2024-NAT-01'!B:B,'2024-NAT-01'!F:F,0,0)+_xlfn.XLOOKUP('Nominations (2)'!A403,'2024-NAT-01'!B:B,'2024-NAT-01'!G:G,0,0)</f>
        <v>0</v>
      </c>
      <c r="AA403" s="336">
        <f>_xlfn.XLOOKUP(A403,'2024-NAT-01'!B:B,'2024-NAT-01'!H:H,0,0)</f>
        <v>0</v>
      </c>
      <c r="AB403" s="335">
        <f>_xlfn.XLOOKUP(A403,'2024-NAT-02'!B:B,'2024-NAT-02'!F:F,0,0)+_xlfn.XLOOKUP(A403,'2024-NAT-02'!B:B,'2024-NAT-02'!G:G,0,0)</f>
        <v>0</v>
      </c>
      <c r="AC403" s="337">
        <f>_xlfn.XLOOKUP(A403,'2024-NAT-02'!B:B,'2024-NAT-02'!H:H,0,0)</f>
        <v>0</v>
      </c>
      <c r="AD403" s="338">
        <f t="shared" si="18"/>
        <v>0</v>
      </c>
      <c r="AE403" s="339">
        <f t="shared" si="19"/>
        <v>0</v>
      </c>
    </row>
    <row r="404" spans="1:31" ht="15.6" hidden="1" x14ac:dyDescent="0.25">
      <c r="A404" s="340" t="s">
        <v>684</v>
      </c>
      <c r="B404" s="341" t="s">
        <v>2150</v>
      </c>
      <c r="C404" s="341" t="s">
        <v>126</v>
      </c>
      <c r="D404" s="341" t="s">
        <v>78</v>
      </c>
      <c r="E404" s="342" t="s">
        <v>1258</v>
      </c>
      <c r="F404" s="312">
        <v>0</v>
      </c>
      <c r="G404" s="313">
        <v>8</v>
      </c>
      <c r="H404" s="313">
        <v>8</v>
      </c>
      <c r="I404" s="314">
        <v>51.7</v>
      </c>
      <c r="J404" s="315">
        <v>13.81</v>
      </c>
      <c r="K404" s="316"/>
      <c r="L404" s="331"/>
      <c r="M404" s="316"/>
      <c r="N404" s="317"/>
      <c r="O404" s="317"/>
      <c r="P404" s="318"/>
      <c r="Q404" s="319"/>
      <c r="R404" s="306"/>
      <c r="S404" s="306"/>
      <c r="T404" s="320"/>
      <c r="U404" s="321"/>
      <c r="V404" s="322"/>
      <c r="W404" s="323"/>
      <c r="X404" s="324"/>
      <c r="Y404" s="326"/>
      <c r="Z404" s="335">
        <f>_xlfn.XLOOKUP(A404,'2024-NAT-01'!B:B,'2024-NAT-01'!F:F,0,0)+_xlfn.XLOOKUP('Nominations (2)'!A234,'2024-NAT-01'!B:B,'2024-NAT-01'!G:G,0,0)</f>
        <v>0</v>
      </c>
      <c r="AA404" s="336">
        <f>_xlfn.XLOOKUP(A404,'2024-NAT-01'!B:B,'2024-NAT-01'!H:H,0,0)</f>
        <v>0</v>
      </c>
      <c r="AB404" s="335">
        <f>_xlfn.XLOOKUP(A404,'2024-NAT-02'!B:B,'2024-NAT-02'!F:F,0,0)+_xlfn.XLOOKUP(A404,'2024-NAT-02'!B:B,'2024-NAT-02'!G:G,0,0)</f>
        <v>0</v>
      </c>
      <c r="AC404" s="337">
        <f>_xlfn.XLOOKUP(A404,'2024-NAT-02'!B:B,'2024-NAT-02'!H:H,0,0)</f>
        <v>0</v>
      </c>
      <c r="AD404" s="338">
        <f t="shared" si="18"/>
        <v>8</v>
      </c>
      <c r="AE404" s="339">
        <f t="shared" si="19"/>
        <v>13.81</v>
      </c>
    </row>
    <row r="405" spans="1:31" ht="15.6" hidden="1" x14ac:dyDescent="0.25">
      <c r="A405" s="340" t="s">
        <v>844</v>
      </c>
      <c r="B405" s="341" t="s">
        <v>1948</v>
      </c>
      <c r="C405" s="341" t="s">
        <v>2118</v>
      </c>
      <c r="D405" s="341" t="s">
        <v>88</v>
      </c>
      <c r="E405" s="342" t="s">
        <v>1254</v>
      </c>
      <c r="F405" s="312">
        <v>0</v>
      </c>
      <c r="G405" s="313">
        <v>0</v>
      </c>
      <c r="H405" s="313">
        <v>0</v>
      </c>
      <c r="I405" s="314">
        <v>0</v>
      </c>
      <c r="J405" s="315">
        <v>0</v>
      </c>
      <c r="K405" s="316"/>
      <c r="L405" s="331"/>
      <c r="M405" s="316"/>
      <c r="N405" s="317"/>
      <c r="O405" s="317"/>
      <c r="P405" s="318"/>
      <c r="Q405" s="319"/>
      <c r="R405" s="306"/>
      <c r="S405" s="306"/>
      <c r="T405" s="320"/>
      <c r="U405" s="321"/>
      <c r="V405" s="322"/>
      <c r="W405" s="323"/>
      <c r="X405" s="324"/>
      <c r="Y405" s="326"/>
      <c r="Z405" s="335">
        <f>_xlfn.XLOOKUP(A405,'2024-NAT-01'!B:B,'2024-NAT-01'!F:F,0,0)+_xlfn.XLOOKUP('Nominations (2)'!A405,'2024-NAT-01'!B:B,'2024-NAT-01'!G:G,0,0)</f>
        <v>0</v>
      </c>
      <c r="AA405" s="336">
        <f>_xlfn.XLOOKUP(A405,'2024-NAT-01'!B:B,'2024-NAT-01'!H:H,0,0)</f>
        <v>0</v>
      </c>
      <c r="AB405" s="335">
        <f>_xlfn.XLOOKUP(A405,'2024-NAT-02'!B:B,'2024-NAT-02'!F:F,0,0)+_xlfn.XLOOKUP(A405,'2024-NAT-02'!B:B,'2024-NAT-02'!G:G,0,0)</f>
        <v>0</v>
      </c>
      <c r="AC405" s="337">
        <f>_xlfn.XLOOKUP(A405,'2024-NAT-02'!B:B,'2024-NAT-02'!H:H,0,0)</f>
        <v>0</v>
      </c>
      <c r="AD405" s="338">
        <f t="shared" si="18"/>
        <v>0</v>
      </c>
      <c r="AE405" s="339">
        <f t="shared" si="19"/>
        <v>0</v>
      </c>
    </row>
    <row r="406" spans="1:31" ht="15.6" hidden="1" x14ac:dyDescent="0.25">
      <c r="A406" s="340" t="s">
        <v>845</v>
      </c>
      <c r="B406" s="341" t="s">
        <v>2151</v>
      </c>
      <c r="C406" s="341" t="s">
        <v>1914</v>
      </c>
      <c r="D406" s="341" t="s">
        <v>1912</v>
      </c>
      <c r="E406" s="342" t="s">
        <v>2078</v>
      </c>
      <c r="F406" s="312">
        <v>0</v>
      </c>
      <c r="G406" s="313">
        <v>1</v>
      </c>
      <c r="H406" s="313">
        <v>1</v>
      </c>
      <c r="I406" s="314">
        <v>4.5</v>
      </c>
      <c r="J406" s="315">
        <v>1.3499999999999999</v>
      </c>
      <c r="K406" s="316"/>
      <c r="L406" s="331"/>
      <c r="M406" s="316"/>
      <c r="N406" s="317"/>
      <c r="O406" s="317"/>
      <c r="P406" s="318"/>
      <c r="Q406" s="319"/>
      <c r="R406" s="306"/>
      <c r="S406" s="306"/>
      <c r="T406" s="320"/>
      <c r="U406" s="321"/>
      <c r="V406" s="322"/>
      <c r="W406" s="323"/>
      <c r="X406" s="324"/>
      <c r="Y406" s="326"/>
      <c r="Z406" s="335">
        <f>_xlfn.XLOOKUP(A406,'2024-NAT-01'!B:B,'2024-NAT-01'!F:F,0,0)+_xlfn.XLOOKUP('Nominations (2)'!A406,'2024-NAT-01'!B:B,'2024-NAT-01'!G:G,0,0)</f>
        <v>0</v>
      </c>
      <c r="AA406" s="336">
        <f>_xlfn.XLOOKUP(A406,'2024-NAT-01'!B:B,'2024-NAT-01'!H:H,0,0)</f>
        <v>0</v>
      </c>
      <c r="AB406" s="335">
        <f>_xlfn.XLOOKUP(A406,'2024-NAT-02'!B:B,'2024-NAT-02'!F:F,0,0)+_xlfn.XLOOKUP(A406,'2024-NAT-02'!B:B,'2024-NAT-02'!G:G,0,0)</f>
        <v>0</v>
      </c>
      <c r="AC406" s="337">
        <f>_xlfn.XLOOKUP(A406,'2024-NAT-02'!B:B,'2024-NAT-02'!H:H,0,0)</f>
        <v>0</v>
      </c>
      <c r="AD406" s="338">
        <f t="shared" si="18"/>
        <v>1</v>
      </c>
      <c r="AE406" s="339">
        <f t="shared" si="19"/>
        <v>1.3499999999999999</v>
      </c>
    </row>
    <row r="407" spans="1:31" ht="15.6" x14ac:dyDescent="0.25">
      <c r="A407" s="343" t="s">
        <v>477</v>
      </c>
      <c r="B407" s="344" t="s">
        <v>42</v>
      </c>
      <c r="C407" s="344" t="s">
        <v>1022</v>
      </c>
      <c r="D407" s="344" t="s">
        <v>76</v>
      </c>
      <c r="E407" s="345" t="s">
        <v>2078</v>
      </c>
      <c r="F407" s="391">
        <v>1</v>
      </c>
      <c r="G407" s="392">
        <v>13</v>
      </c>
      <c r="H407" s="392">
        <v>14</v>
      </c>
      <c r="I407" s="393">
        <v>146</v>
      </c>
      <c r="J407" s="394">
        <v>30.04</v>
      </c>
      <c r="K407" s="316">
        <f>I407/H407</f>
        <v>10.428571428571429</v>
      </c>
      <c r="L407" s="331">
        <f>U407+Y407+Q407</f>
        <v>2128</v>
      </c>
      <c r="M407" s="316">
        <f>(U407*0.3)+(Y407*0.2)+(Q407*0.5)</f>
        <v>829.59999999999991</v>
      </c>
      <c r="N407" s="317">
        <v>0</v>
      </c>
      <c r="O407" s="317">
        <v>14</v>
      </c>
      <c r="P407" s="318">
        <v>96.899999999999991</v>
      </c>
      <c r="Q407" s="319">
        <v>1088</v>
      </c>
      <c r="R407" s="306">
        <v>0</v>
      </c>
      <c r="S407" s="306">
        <v>6</v>
      </c>
      <c r="T407" s="320">
        <v>66.400000000000006</v>
      </c>
      <c r="U407" s="321">
        <v>776</v>
      </c>
      <c r="V407" s="322">
        <v>0</v>
      </c>
      <c r="W407" s="323">
        <v>7</v>
      </c>
      <c r="X407" s="324">
        <v>42.8</v>
      </c>
      <c r="Y407" s="326">
        <v>264</v>
      </c>
      <c r="Z407" s="387">
        <f>_xlfn.XLOOKUP(A407,'2024-NAT-01'!B:B,'2024-NAT-01'!F:F,0,0)+_xlfn.XLOOKUP(A407,'2024-NAT-01'!B:B,'2024-NAT-01'!G:G,0,0)</f>
        <v>0</v>
      </c>
      <c r="AA407" s="395">
        <f>_xlfn.XLOOKUP(A407,'2024-NAT-01'!B:B,'2024-NAT-01'!H:H,0,0)</f>
        <v>0</v>
      </c>
      <c r="AB407" s="387">
        <f>_xlfn.XLOOKUP(A407,'2024-NAT-02'!B:B,'2024-NAT-02'!F:F,0,0)+_xlfn.XLOOKUP(A407,'2024-NAT-02'!B:B,'2024-NAT-02'!G:G,0,0)</f>
        <v>0</v>
      </c>
      <c r="AC407" s="396">
        <f>_xlfn.XLOOKUP(A407,'2024-NAT-02'!B:B,'2024-NAT-02'!H:H,0,0)</f>
        <v>0</v>
      </c>
      <c r="AD407" s="387">
        <f t="shared" si="18"/>
        <v>14</v>
      </c>
      <c r="AE407" s="395">
        <f t="shared" si="19"/>
        <v>30.04</v>
      </c>
    </row>
    <row r="408" spans="1:31" ht="15.6" hidden="1" x14ac:dyDescent="0.25">
      <c r="A408" s="340" t="s">
        <v>847</v>
      </c>
      <c r="B408" s="341" t="s">
        <v>1243</v>
      </c>
      <c r="C408" s="341" t="s">
        <v>285</v>
      </c>
      <c r="D408" s="341" t="s">
        <v>101</v>
      </c>
      <c r="E408" s="342" t="s">
        <v>2078</v>
      </c>
      <c r="F408" s="312">
        <v>0</v>
      </c>
      <c r="G408" s="313">
        <v>0</v>
      </c>
      <c r="H408" s="313">
        <v>0</v>
      </c>
      <c r="I408" s="314">
        <v>0</v>
      </c>
      <c r="J408" s="315">
        <v>0</v>
      </c>
      <c r="K408" s="316"/>
      <c r="L408" s="331"/>
      <c r="M408" s="316"/>
      <c r="N408" s="317"/>
      <c r="O408" s="317"/>
      <c r="P408" s="318"/>
      <c r="Q408" s="319"/>
      <c r="R408" s="306"/>
      <c r="S408" s="306"/>
      <c r="T408" s="320"/>
      <c r="U408" s="321"/>
      <c r="V408" s="322"/>
      <c r="W408" s="323"/>
      <c r="X408" s="324"/>
      <c r="Y408" s="326"/>
      <c r="Z408" s="335">
        <f>_xlfn.XLOOKUP(A408,'2024-NAT-01'!B:B,'2024-NAT-01'!F:F,0,0)+_xlfn.XLOOKUP('Nominations (2)'!A408,'2024-NAT-01'!B:B,'2024-NAT-01'!G:G,0,0)</f>
        <v>0</v>
      </c>
      <c r="AA408" s="336">
        <f>_xlfn.XLOOKUP(A408,'2024-NAT-01'!B:B,'2024-NAT-01'!H:H,0,0)</f>
        <v>0</v>
      </c>
      <c r="AB408" s="335">
        <f>_xlfn.XLOOKUP(A408,'2024-NAT-02'!B:B,'2024-NAT-02'!F:F,0,0)+_xlfn.XLOOKUP(A408,'2024-NAT-02'!B:B,'2024-NAT-02'!G:G,0,0)</f>
        <v>0</v>
      </c>
      <c r="AC408" s="337">
        <f>_xlfn.XLOOKUP(A408,'2024-NAT-02'!B:B,'2024-NAT-02'!H:H,0,0)</f>
        <v>0</v>
      </c>
      <c r="AD408" s="338">
        <f t="shared" si="18"/>
        <v>0</v>
      </c>
      <c r="AE408" s="339">
        <f t="shared" si="19"/>
        <v>0</v>
      </c>
    </row>
    <row r="409" spans="1:31" ht="15.6" hidden="1" x14ac:dyDescent="0.25">
      <c r="A409" s="340" t="s">
        <v>848</v>
      </c>
      <c r="B409" s="341" t="s">
        <v>2160</v>
      </c>
      <c r="C409" s="341" t="s">
        <v>1920</v>
      </c>
      <c r="D409" s="341" t="s">
        <v>1921</v>
      </c>
      <c r="E409" s="342" t="s">
        <v>1261</v>
      </c>
      <c r="F409" s="312">
        <v>0</v>
      </c>
      <c r="G409" s="313">
        <v>1</v>
      </c>
      <c r="H409" s="313">
        <v>1</v>
      </c>
      <c r="I409" s="314">
        <v>7.6</v>
      </c>
      <c r="J409" s="315">
        <v>2.2799999999999998</v>
      </c>
      <c r="K409" s="316"/>
      <c r="L409" s="331"/>
      <c r="M409" s="316"/>
      <c r="N409" s="317"/>
      <c r="O409" s="317"/>
      <c r="P409" s="318"/>
      <c r="Q409" s="319"/>
      <c r="R409" s="306"/>
      <c r="S409" s="306"/>
      <c r="T409" s="320"/>
      <c r="U409" s="321"/>
      <c r="V409" s="322"/>
      <c r="W409" s="323"/>
      <c r="X409" s="324"/>
      <c r="Y409" s="326"/>
      <c r="Z409" s="335">
        <f>_xlfn.XLOOKUP(A409,'2024-NAT-01'!B:B,'2024-NAT-01'!F:F,0,0)+_xlfn.XLOOKUP('Nominations (2)'!A409,'2024-NAT-01'!B:B,'2024-NAT-01'!G:G,0,0)</f>
        <v>0</v>
      </c>
      <c r="AA409" s="336">
        <f>_xlfn.XLOOKUP(A409,'2024-NAT-01'!B:B,'2024-NAT-01'!H:H,0,0)</f>
        <v>0</v>
      </c>
      <c r="AB409" s="335">
        <f>_xlfn.XLOOKUP(A409,'2024-NAT-02'!B:B,'2024-NAT-02'!F:F,0,0)+_xlfn.XLOOKUP(A409,'2024-NAT-02'!B:B,'2024-NAT-02'!G:G,0,0)</f>
        <v>0</v>
      </c>
      <c r="AC409" s="337">
        <f>_xlfn.XLOOKUP(A409,'2024-NAT-02'!B:B,'2024-NAT-02'!H:H,0,0)</f>
        <v>0</v>
      </c>
      <c r="AD409" s="338">
        <f t="shared" si="18"/>
        <v>1</v>
      </c>
      <c r="AE409" s="339">
        <f t="shared" si="19"/>
        <v>2.2799999999999998</v>
      </c>
    </row>
    <row r="410" spans="1:31" ht="15.6" x14ac:dyDescent="0.25">
      <c r="A410" s="343" t="s">
        <v>889</v>
      </c>
      <c r="B410" s="344" t="s">
        <v>1947</v>
      </c>
      <c r="C410" s="344" t="s">
        <v>335</v>
      </c>
      <c r="D410" s="344" t="s">
        <v>454</v>
      </c>
      <c r="E410" s="345" t="s">
        <v>1258</v>
      </c>
      <c r="F410" s="391">
        <v>7</v>
      </c>
      <c r="G410" s="392">
        <v>5</v>
      </c>
      <c r="H410" s="392">
        <v>12</v>
      </c>
      <c r="I410" s="393">
        <v>56.800000000000004</v>
      </c>
      <c r="J410" s="394">
        <v>19.93</v>
      </c>
      <c r="K410" s="316"/>
      <c r="L410" s="331"/>
      <c r="M410" s="316"/>
      <c r="N410" s="317"/>
      <c r="O410" s="317"/>
      <c r="P410" s="318"/>
      <c r="Q410" s="319"/>
      <c r="R410" s="306"/>
      <c r="S410" s="306"/>
      <c r="T410" s="320"/>
      <c r="U410" s="321"/>
      <c r="V410" s="322"/>
      <c r="W410" s="323"/>
      <c r="X410" s="324"/>
      <c r="Y410" s="326"/>
      <c r="Z410" s="387">
        <f>_xlfn.XLOOKUP(A410,'2024-NAT-01'!B:B,'2024-NAT-01'!F:F,0,0)+_xlfn.XLOOKUP(A410,'2024-NAT-01'!B:B,'2024-NAT-01'!G:G,0,0)</f>
        <v>0</v>
      </c>
      <c r="AA410" s="395">
        <f>_xlfn.XLOOKUP(A410,'2024-NAT-01'!B:B,'2024-NAT-01'!H:H,0,0)</f>
        <v>0</v>
      </c>
      <c r="AB410" s="387">
        <f>_xlfn.XLOOKUP(A410,'2024-NAT-02'!B:B,'2024-NAT-02'!F:F,0,0)+_xlfn.XLOOKUP(A410,'2024-NAT-02'!B:B,'2024-NAT-02'!G:G,0,0)</f>
        <v>0</v>
      </c>
      <c r="AC410" s="396">
        <f>_xlfn.XLOOKUP(A410,'2024-NAT-02'!B:B,'2024-NAT-02'!H:H,0,0)</f>
        <v>0</v>
      </c>
      <c r="AD410" s="387">
        <f t="shared" si="18"/>
        <v>12</v>
      </c>
      <c r="AE410" s="395">
        <f t="shared" si="19"/>
        <v>19.93</v>
      </c>
    </row>
    <row r="411" spans="1:31" ht="15.6" hidden="1" x14ac:dyDescent="0.25">
      <c r="A411" s="340" t="s">
        <v>850</v>
      </c>
      <c r="B411" s="341" t="s">
        <v>2156</v>
      </c>
      <c r="C411" s="341" t="s">
        <v>311</v>
      </c>
      <c r="D411" s="341" t="s">
        <v>2045</v>
      </c>
      <c r="E411" s="342" t="s">
        <v>1258</v>
      </c>
      <c r="F411" s="312">
        <v>1</v>
      </c>
      <c r="G411" s="313">
        <v>0</v>
      </c>
      <c r="H411" s="313">
        <v>1</v>
      </c>
      <c r="I411" s="314">
        <v>0.7</v>
      </c>
      <c r="J411" s="315">
        <v>0.35</v>
      </c>
      <c r="K411" s="316"/>
      <c r="L411" s="331"/>
      <c r="M411" s="316"/>
      <c r="N411" s="317"/>
      <c r="O411" s="317"/>
      <c r="P411" s="318"/>
      <c r="Q411" s="319"/>
      <c r="R411" s="306"/>
      <c r="S411" s="306"/>
      <c r="T411" s="320"/>
      <c r="U411" s="321"/>
      <c r="V411" s="322"/>
      <c r="W411" s="323"/>
      <c r="X411" s="324"/>
      <c r="Y411" s="326"/>
      <c r="Z411" s="335">
        <f>_xlfn.XLOOKUP(A411,'2024-NAT-01'!B:B,'2024-NAT-01'!F:F,0,0)+_xlfn.XLOOKUP('Nominations (2)'!A411,'2024-NAT-01'!B:B,'2024-NAT-01'!G:G,0,0)</f>
        <v>0</v>
      </c>
      <c r="AA411" s="336">
        <f>_xlfn.XLOOKUP(A411,'2024-NAT-01'!B:B,'2024-NAT-01'!H:H,0,0)</f>
        <v>0</v>
      </c>
      <c r="AB411" s="335">
        <f>_xlfn.XLOOKUP(A411,'2024-NAT-02'!B:B,'2024-NAT-02'!F:F,0,0)+_xlfn.XLOOKUP(A411,'2024-NAT-02'!B:B,'2024-NAT-02'!G:G,0,0)</f>
        <v>0</v>
      </c>
      <c r="AC411" s="337">
        <f>_xlfn.XLOOKUP(A411,'2024-NAT-02'!B:B,'2024-NAT-02'!H:H,0,0)</f>
        <v>0</v>
      </c>
      <c r="AD411" s="338">
        <f t="shared" si="18"/>
        <v>1</v>
      </c>
      <c r="AE411" s="339">
        <f t="shared" si="19"/>
        <v>0.35</v>
      </c>
    </row>
    <row r="412" spans="1:31" ht="15.6" hidden="1" x14ac:dyDescent="0.25">
      <c r="A412" s="340" t="s">
        <v>851</v>
      </c>
      <c r="B412" s="341" t="s">
        <v>1319</v>
      </c>
      <c r="C412" s="341" t="s">
        <v>390</v>
      </c>
      <c r="D412" s="341" t="s">
        <v>111</v>
      </c>
      <c r="E412" s="342" t="s">
        <v>1258</v>
      </c>
      <c r="F412" s="312">
        <v>0</v>
      </c>
      <c r="G412" s="313">
        <v>0</v>
      </c>
      <c r="H412" s="313">
        <v>0</v>
      </c>
      <c r="I412" s="314">
        <v>0</v>
      </c>
      <c r="J412" s="315">
        <v>0</v>
      </c>
      <c r="K412" s="316"/>
      <c r="L412" s="331"/>
      <c r="M412" s="316"/>
      <c r="N412" s="317"/>
      <c r="O412" s="317"/>
      <c r="P412" s="318"/>
      <c r="Q412" s="319"/>
      <c r="R412" s="306"/>
      <c r="S412" s="306"/>
      <c r="T412" s="320"/>
      <c r="U412" s="321"/>
      <c r="V412" s="322"/>
      <c r="W412" s="323"/>
      <c r="X412" s="324"/>
      <c r="Y412" s="326"/>
      <c r="Z412" s="335">
        <f>_xlfn.XLOOKUP(A412,'2024-NAT-01'!B:B,'2024-NAT-01'!F:F,0,0)+_xlfn.XLOOKUP('Nominations (2)'!A412,'2024-NAT-01'!B:B,'2024-NAT-01'!G:G,0,0)</f>
        <v>0</v>
      </c>
      <c r="AA412" s="336">
        <f>_xlfn.XLOOKUP(A412,'2024-NAT-01'!B:B,'2024-NAT-01'!H:H,0,0)</f>
        <v>0</v>
      </c>
      <c r="AB412" s="335">
        <f>_xlfn.XLOOKUP(A412,'2024-NAT-02'!B:B,'2024-NAT-02'!F:F,0,0)+_xlfn.XLOOKUP(A412,'2024-NAT-02'!B:B,'2024-NAT-02'!G:G,0,0)</f>
        <v>0</v>
      </c>
      <c r="AC412" s="337">
        <f>_xlfn.XLOOKUP(A412,'2024-NAT-02'!B:B,'2024-NAT-02'!H:H,0,0)</f>
        <v>0</v>
      </c>
      <c r="AD412" s="338">
        <f t="shared" si="18"/>
        <v>0</v>
      </c>
      <c r="AE412" s="339">
        <f t="shared" si="19"/>
        <v>0</v>
      </c>
    </row>
    <row r="413" spans="1:31" ht="15.6" hidden="1" x14ac:dyDescent="0.25">
      <c r="A413" s="340" t="s">
        <v>852</v>
      </c>
      <c r="B413" s="341" t="s">
        <v>1240</v>
      </c>
      <c r="C413" s="341" t="s">
        <v>94</v>
      </c>
      <c r="D413" s="341" t="s">
        <v>1930</v>
      </c>
      <c r="E413" s="342" t="s">
        <v>2079</v>
      </c>
      <c r="F413" s="312">
        <v>0</v>
      </c>
      <c r="G413" s="313">
        <v>1</v>
      </c>
      <c r="H413" s="313">
        <v>1</v>
      </c>
      <c r="I413" s="314">
        <v>8.5</v>
      </c>
      <c r="J413" s="315">
        <v>1.7000000000000002</v>
      </c>
      <c r="K413" s="316"/>
      <c r="L413" s="331"/>
      <c r="M413" s="316"/>
      <c r="N413" s="317"/>
      <c r="O413" s="317"/>
      <c r="P413" s="318"/>
      <c r="Q413" s="319"/>
      <c r="R413" s="306"/>
      <c r="S413" s="306"/>
      <c r="T413" s="320"/>
      <c r="U413" s="321"/>
      <c r="V413" s="322"/>
      <c r="W413" s="323"/>
      <c r="X413" s="324"/>
      <c r="Y413" s="326"/>
      <c r="Z413" s="335">
        <f>_xlfn.XLOOKUP(A413,'2024-NAT-01'!B:B,'2024-NAT-01'!F:F,0,0)+_xlfn.XLOOKUP('Nominations (2)'!A413,'2024-NAT-01'!B:B,'2024-NAT-01'!G:G,0,0)</f>
        <v>0</v>
      </c>
      <c r="AA413" s="336">
        <f>_xlfn.XLOOKUP(A413,'2024-NAT-01'!B:B,'2024-NAT-01'!H:H,0,0)</f>
        <v>0</v>
      </c>
      <c r="AB413" s="335">
        <f>_xlfn.XLOOKUP(A413,'2024-NAT-02'!B:B,'2024-NAT-02'!F:F,0,0)+_xlfn.XLOOKUP(A413,'2024-NAT-02'!B:B,'2024-NAT-02'!G:G,0,0)</f>
        <v>0</v>
      </c>
      <c r="AC413" s="337">
        <f>_xlfn.XLOOKUP(A413,'2024-NAT-02'!B:B,'2024-NAT-02'!H:H,0,0)</f>
        <v>0</v>
      </c>
      <c r="AD413" s="338">
        <f t="shared" si="18"/>
        <v>1</v>
      </c>
      <c r="AE413" s="339">
        <f t="shared" si="19"/>
        <v>1.7000000000000002</v>
      </c>
    </row>
    <row r="414" spans="1:31" ht="15.6" hidden="1" x14ac:dyDescent="0.25">
      <c r="A414" s="340" t="s">
        <v>853</v>
      </c>
      <c r="B414" s="341" t="s">
        <v>1340</v>
      </c>
      <c r="C414" s="341" t="s">
        <v>114</v>
      </c>
      <c r="D414" s="341" t="s">
        <v>230</v>
      </c>
      <c r="E414" s="342" t="s">
        <v>1261</v>
      </c>
      <c r="F414" s="312">
        <v>0</v>
      </c>
      <c r="G414" s="313">
        <v>0</v>
      </c>
      <c r="H414" s="313">
        <v>0</v>
      </c>
      <c r="I414" s="314">
        <v>0</v>
      </c>
      <c r="J414" s="315">
        <v>0</v>
      </c>
      <c r="K414" s="316"/>
      <c r="L414" s="331"/>
      <c r="M414" s="316"/>
      <c r="N414" s="317"/>
      <c r="O414" s="317"/>
      <c r="P414" s="318"/>
      <c r="Q414" s="319"/>
      <c r="R414" s="306"/>
      <c r="S414" s="306"/>
      <c r="T414" s="320"/>
      <c r="U414" s="321"/>
      <c r="V414" s="322"/>
      <c r="W414" s="323"/>
      <c r="X414" s="324"/>
      <c r="Y414" s="326"/>
      <c r="Z414" s="335">
        <f>_xlfn.XLOOKUP(A414,'2024-NAT-01'!B:B,'2024-NAT-01'!F:F,0,0)+_xlfn.XLOOKUP('Nominations (2)'!A414,'2024-NAT-01'!B:B,'2024-NAT-01'!G:G,0,0)</f>
        <v>0</v>
      </c>
      <c r="AA414" s="336">
        <f>_xlfn.XLOOKUP(A414,'2024-NAT-01'!B:B,'2024-NAT-01'!H:H,0,0)</f>
        <v>0</v>
      </c>
      <c r="AB414" s="335">
        <f>_xlfn.XLOOKUP(A414,'2024-NAT-02'!B:B,'2024-NAT-02'!F:F,0,0)+_xlfn.XLOOKUP(A414,'2024-NAT-02'!B:B,'2024-NAT-02'!G:G,0,0)</f>
        <v>0</v>
      </c>
      <c r="AC414" s="337">
        <f>_xlfn.XLOOKUP(A414,'2024-NAT-02'!B:B,'2024-NAT-02'!H:H,0,0)</f>
        <v>0</v>
      </c>
      <c r="AD414" s="338">
        <f t="shared" si="18"/>
        <v>0</v>
      </c>
      <c r="AE414" s="339">
        <f t="shared" si="19"/>
        <v>0</v>
      </c>
    </row>
    <row r="415" spans="1:31" ht="15.6" hidden="1" x14ac:dyDescent="0.25">
      <c r="A415" s="340" t="s">
        <v>854</v>
      </c>
      <c r="B415" s="341" t="s">
        <v>1340</v>
      </c>
      <c r="C415" s="341" t="s">
        <v>422</v>
      </c>
      <c r="D415" s="341" t="s">
        <v>230</v>
      </c>
      <c r="E415" s="342" t="s">
        <v>1251</v>
      </c>
      <c r="F415" s="312">
        <v>0</v>
      </c>
      <c r="G415" s="313">
        <v>0</v>
      </c>
      <c r="H415" s="313">
        <v>0</v>
      </c>
      <c r="I415" s="314">
        <v>0</v>
      </c>
      <c r="J415" s="315">
        <v>0</v>
      </c>
      <c r="K415" s="316"/>
      <c r="L415" s="331"/>
      <c r="M415" s="316"/>
      <c r="N415" s="317"/>
      <c r="O415" s="317"/>
      <c r="P415" s="318"/>
      <c r="Q415" s="319"/>
      <c r="R415" s="306"/>
      <c r="S415" s="306"/>
      <c r="T415" s="320"/>
      <c r="U415" s="321"/>
      <c r="V415" s="322"/>
      <c r="W415" s="323"/>
      <c r="X415" s="324"/>
      <c r="Y415" s="326"/>
      <c r="Z415" s="335">
        <f>_xlfn.XLOOKUP(A415,'2024-NAT-01'!B:B,'2024-NAT-01'!F:F,0,0)+_xlfn.XLOOKUP('Nominations (2)'!A415,'2024-NAT-01'!B:B,'2024-NAT-01'!G:G,0,0)</f>
        <v>0</v>
      </c>
      <c r="AA415" s="336">
        <f>_xlfn.XLOOKUP(A415,'2024-NAT-01'!B:B,'2024-NAT-01'!H:H,0,0)</f>
        <v>0</v>
      </c>
      <c r="AB415" s="335">
        <f>_xlfn.XLOOKUP(A415,'2024-NAT-02'!B:B,'2024-NAT-02'!F:F,0,0)+_xlfn.XLOOKUP(A415,'2024-NAT-02'!B:B,'2024-NAT-02'!G:G,0,0)</f>
        <v>0</v>
      </c>
      <c r="AC415" s="337">
        <f>_xlfn.XLOOKUP(A415,'2024-NAT-02'!B:B,'2024-NAT-02'!H:H,0,0)</f>
        <v>0</v>
      </c>
      <c r="AD415" s="338">
        <f t="shared" si="18"/>
        <v>0</v>
      </c>
      <c r="AE415" s="339">
        <f t="shared" si="19"/>
        <v>0</v>
      </c>
    </row>
    <row r="416" spans="1:31" ht="15.6" hidden="1" x14ac:dyDescent="0.25">
      <c r="A416" s="340" t="s">
        <v>855</v>
      </c>
      <c r="B416" s="341" t="s">
        <v>1243</v>
      </c>
      <c r="C416" s="341" t="s">
        <v>255</v>
      </c>
      <c r="D416" s="341" t="s">
        <v>256</v>
      </c>
      <c r="E416" s="342" t="s">
        <v>2078</v>
      </c>
      <c r="F416" s="312">
        <v>0</v>
      </c>
      <c r="G416" s="313">
        <v>0</v>
      </c>
      <c r="H416" s="313">
        <v>0</v>
      </c>
      <c r="I416" s="314">
        <v>0</v>
      </c>
      <c r="J416" s="315">
        <v>0</v>
      </c>
      <c r="K416" s="316"/>
      <c r="L416" s="331"/>
      <c r="M416" s="316"/>
      <c r="N416" s="317"/>
      <c r="O416" s="317"/>
      <c r="P416" s="318"/>
      <c r="Q416" s="319"/>
      <c r="R416" s="306"/>
      <c r="S416" s="306"/>
      <c r="T416" s="320"/>
      <c r="U416" s="321"/>
      <c r="V416" s="322"/>
      <c r="W416" s="323"/>
      <c r="X416" s="324"/>
      <c r="Y416" s="326"/>
      <c r="Z416" s="335">
        <f>_xlfn.XLOOKUP(A416,'2024-NAT-01'!B:B,'2024-NAT-01'!F:F,0,0)+_xlfn.XLOOKUP('Nominations (2)'!A416,'2024-NAT-01'!B:B,'2024-NAT-01'!G:G,0,0)</f>
        <v>0</v>
      </c>
      <c r="AA416" s="336">
        <f>_xlfn.XLOOKUP(A416,'2024-NAT-01'!B:B,'2024-NAT-01'!H:H,0,0)</f>
        <v>0</v>
      </c>
      <c r="AB416" s="335">
        <f>_xlfn.XLOOKUP(A416,'2024-NAT-02'!B:B,'2024-NAT-02'!F:F,0,0)+_xlfn.XLOOKUP(A416,'2024-NAT-02'!B:B,'2024-NAT-02'!G:G,0,0)</f>
        <v>0</v>
      </c>
      <c r="AC416" s="337">
        <f>_xlfn.XLOOKUP(A416,'2024-NAT-02'!B:B,'2024-NAT-02'!H:H,0,0)</f>
        <v>0</v>
      </c>
      <c r="AD416" s="338">
        <f t="shared" si="18"/>
        <v>0</v>
      </c>
      <c r="AE416" s="339">
        <f t="shared" si="19"/>
        <v>0</v>
      </c>
    </row>
    <row r="417" spans="1:31" ht="15.6" hidden="1" x14ac:dyDescent="0.25">
      <c r="A417" s="340" t="s">
        <v>856</v>
      </c>
      <c r="B417" s="341" t="s">
        <v>1243</v>
      </c>
      <c r="C417" s="341" t="s">
        <v>404</v>
      </c>
      <c r="D417" s="341" t="s">
        <v>278</v>
      </c>
      <c r="E417" s="342" t="s">
        <v>2078</v>
      </c>
      <c r="F417" s="312">
        <v>0</v>
      </c>
      <c r="G417" s="313">
        <v>0</v>
      </c>
      <c r="H417" s="313">
        <v>0</v>
      </c>
      <c r="I417" s="314">
        <v>0</v>
      </c>
      <c r="J417" s="315">
        <v>0</v>
      </c>
      <c r="K417" s="316"/>
      <c r="L417" s="331"/>
      <c r="M417" s="316"/>
      <c r="N417" s="317"/>
      <c r="O417" s="317"/>
      <c r="P417" s="318"/>
      <c r="Q417" s="319"/>
      <c r="R417" s="306"/>
      <c r="S417" s="306"/>
      <c r="T417" s="320"/>
      <c r="U417" s="321"/>
      <c r="V417" s="322"/>
      <c r="W417" s="323"/>
      <c r="X417" s="324"/>
      <c r="Y417" s="326"/>
      <c r="Z417" s="335">
        <f>_xlfn.XLOOKUP(A417,'2024-NAT-01'!B:B,'2024-NAT-01'!F:F,0,0)+_xlfn.XLOOKUP('Nominations (2)'!A417,'2024-NAT-01'!B:B,'2024-NAT-01'!G:G,0,0)</f>
        <v>0</v>
      </c>
      <c r="AA417" s="336">
        <f>_xlfn.XLOOKUP(A417,'2024-NAT-01'!B:B,'2024-NAT-01'!H:H,0,0)</f>
        <v>0</v>
      </c>
      <c r="AB417" s="335">
        <f>_xlfn.XLOOKUP(A417,'2024-NAT-02'!B:B,'2024-NAT-02'!F:F,0,0)+_xlfn.XLOOKUP(A417,'2024-NAT-02'!B:B,'2024-NAT-02'!G:G,0,0)</f>
        <v>0</v>
      </c>
      <c r="AC417" s="337">
        <f>_xlfn.XLOOKUP(A417,'2024-NAT-02'!B:B,'2024-NAT-02'!H:H,0,0)</f>
        <v>0</v>
      </c>
      <c r="AD417" s="338">
        <f t="shared" si="18"/>
        <v>0</v>
      </c>
      <c r="AE417" s="339">
        <f t="shared" si="19"/>
        <v>0</v>
      </c>
    </row>
    <row r="418" spans="1:31" ht="15.6" x14ac:dyDescent="0.25">
      <c r="A418" s="343" t="s">
        <v>1786</v>
      </c>
      <c r="B418" s="344" t="s">
        <v>43</v>
      </c>
      <c r="C418" s="344" t="s">
        <v>1799</v>
      </c>
      <c r="D418" s="344" t="s">
        <v>1800</v>
      </c>
      <c r="E418" s="345" t="s">
        <v>1251</v>
      </c>
      <c r="F418" s="391">
        <v>2</v>
      </c>
      <c r="G418" s="392">
        <v>5</v>
      </c>
      <c r="H418" s="392">
        <v>7</v>
      </c>
      <c r="I418" s="393">
        <v>17.100000000000001</v>
      </c>
      <c r="J418" s="394">
        <v>3.4200000000000004</v>
      </c>
      <c r="K418" s="316"/>
      <c r="L418" s="331"/>
      <c r="M418" s="316"/>
      <c r="N418" s="317"/>
      <c r="O418" s="317"/>
      <c r="P418" s="318"/>
      <c r="Q418" s="319"/>
      <c r="R418" s="306"/>
      <c r="S418" s="306"/>
      <c r="T418" s="320"/>
      <c r="U418" s="321"/>
      <c r="V418" s="322"/>
      <c r="W418" s="323"/>
      <c r="X418" s="324"/>
      <c r="Y418" s="326"/>
      <c r="Z418" s="387">
        <f>_xlfn.XLOOKUP(A418,'2024-NAT-01'!B:B,'2024-NAT-01'!F:F,0,0)+_xlfn.XLOOKUP(A418,'2024-NAT-01'!B:B,'2024-NAT-01'!G:G,0,0)</f>
        <v>10</v>
      </c>
      <c r="AA418" s="395">
        <f>_xlfn.XLOOKUP(A418,'2024-NAT-01'!B:B,'2024-NAT-01'!H:H,0,0)</f>
        <v>27.499999999999996</v>
      </c>
      <c r="AB418" s="387">
        <f>_xlfn.XLOOKUP(A418,'2024-NAT-02'!B:B,'2024-NAT-02'!F:F,0,0)+_xlfn.XLOOKUP(A418,'2024-NAT-02'!B:B,'2024-NAT-02'!G:G,0,0)</f>
        <v>6</v>
      </c>
      <c r="AC418" s="396">
        <f>_xlfn.XLOOKUP(A418,'2024-NAT-02'!B:B,'2024-NAT-02'!H:H,0,0)</f>
        <v>17.100000000000001</v>
      </c>
      <c r="AD418" s="387">
        <f t="shared" si="18"/>
        <v>23</v>
      </c>
      <c r="AE418" s="395">
        <f t="shared" si="19"/>
        <v>48.019999999999996</v>
      </c>
    </row>
    <row r="419" spans="1:31" ht="15.6" hidden="1" x14ac:dyDescent="0.25">
      <c r="A419" s="340" t="s">
        <v>858</v>
      </c>
      <c r="B419" s="341" t="s">
        <v>2151</v>
      </c>
      <c r="C419" s="341" t="s">
        <v>1915</v>
      </c>
      <c r="D419" s="341" t="s">
        <v>1912</v>
      </c>
      <c r="E419" s="342" t="s">
        <v>1258</v>
      </c>
      <c r="F419" s="312">
        <v>0</v>
      </c>
      <c r="G419" s="313">
        <v>0</v>
      </c>
      <c r="H419" s="313">
        <v>0</v>
      </c>
      <c r="I419" s="314">
        <v>0</v>
      </c>
      <c r="J419" s="315">
        <v>0</v>
      </c>
      <c r="K419" s="316"/>
      <c r="L419" s="331"/>
      <c r="M419" s="316"/>
      <c r="N419" s="317"/>
      <c r="O419" s="317"/>
      <c r="P419" s="318"/>
      <c r="Q419" s="319"/>
      <c r="R419" s="306"/>
      <c r="S419" s="306"/>
      <c r="T419" s="320"/>
      <c r="U419" s="321"/>
      <c r="V419" s="322"/>
      <c r="W419" s="323"/>
      <c r="X419" s="324"/>
      <c r="Y419" s="326"/>
      <c r="Z419" s="335">
        <f>_xlfn.XLOOKUP(A419,'2024-NAT-01'!B:B,'2024-NAT-01'!F:F,0,0)+_xlfn.XLOOKUP('Nominations (2)'!A419,'2024-NAT-01'!B:B,'2024-NAT-01'!G:G,0,0)</f>
        <v>0</v>
      </c>
      <c r="AA419" s="336">
        <f>_xlfn.XLOOKUP(A419,'2024-NAT-01'!B:B,'2024-NAT-01'!H:H,0,0)</f>
        <v>0</v>
      </c>
      <c r="AB419" s="335">
        <f>_xlfn.XLOOKUP(A419,'2024-NAT-02'!B:B,'2024-NAT-02'!F:F,0,0)+_xlfn.XLOOKUP(A419,'2024-NAT-02'!B:B,'2024-NAT-02'!G:G,0,0)</f>
        <v>0</v>
      </c>
      <c r="AC419" s="337">
        <f>_xlfn.XLOOKUP(A419,'2024-NAT-02'!B:B,'2024-NAT-02'!H:H,0,0)</f>
        <v>0</v>
      </c>
      <c r="AD419" s="338">
        <f t="shared" si="18"/>
        <v>0</v>
      </c>
      <c r="AE419" s="339">
        <f t="shared" si="19"/>
        <v>0</v>
      </c>
    </row>
    <row r="420" spans="1:31" ht="15.6" x14ac:dyDescent="0.25">
      <c r="A420" s="343" t="s">
        <v>469</v>
      </c>
      <c r="B420" s="344" t="s">
        <v>47</v>
      </c>
      <c r="C420" s="344" t="s">
        <v>218</v>
      </c>
      <c r="D420" s="344" t="s">
        <v>219</v>
      </c>
      <c r="E420" s="345" t="s">
        <v>2078</v>
      </c>
      <c r="F420" s="391">
        <v>7</v>
      </c>
      <c r="G420" s="392">
        <v>7</v>
      </c>
      <c r="H420" s="392">
        <v>14</v>
      </c>
      <c r="I420" s="393">
        <v>110.60000000000001</v>
      </c>
      <c r="J420" s="394">
        <v>28.53</v>
      </c>
      <c r="K420" s="316">
        <f>I420/H420</f>
        <v>7.9</v>
      </c>
      <c r="L420" s="331">
        <f>U420+Y420+Q420</f>
        <v>2262</v>
      </c>
      <c r="M420" s="316">
        <f>(U420*0.3)+(Y420*0.2)+(Q420*0.5)</f>
        <v>827.9</v>
      </c>
      <c r="N420" s="317">
        <v>0</v>
      </c>
      <c r="O420" s="317">
        <v>11</v>
      </c>
      <c r="P420" s="318">
        <v>145.5</v>
      </c>
      <c r="Q420" s="319">
        <v>887</v>
      </c>
      <c r="R420" s="306">
        <v>2</v>
      </c>
      <c r="S420" s="306">
        <v>10</v>
      </c>
      <c r="T420" s="320">
        <v>167.3</v>
      </c>
      <c r="U420" s="321">
        <v>1094</v>
      </c>
      <c r="V420" s="322">
        <v>0</v>
      </c>
      <c r="W420" s="323">
        <v>8</v>
      </c>
      <c r="X420" s="324">
        <v>40.499999999999993</v>
      </c>
      <c r="Y420" s="326">
        <v>281</v>
      </c>
      <c r="Z420" s="387">
        <f>_xlfn.XLOOKUP(A420,'2024-NAT-01'!B:B,'2024-NAT-01'!F:F,0,0)+_xlfn.XLOOKUP(A420,'2024-NAT-01'!B:B,'2024-NAT-01'!G:G,0,0)</f>
        <v>0</v>
      </c>
      <c r="AA420" s="395">
        <f>_xlfn.XLOOKUP(A420,'2024-NAT-01'!B:B,'2024-NAT-01'!H:H,0,0)</f>
        <v>0</v>
      </c>
      <c r="AB420" s="387">
        <f>_xlfn.XLOOKUP(A420,'2024-NAT-02'!B:B,'2024-NAT-02'!F:F,0,0)+_xlfn.XLOOKUP(A420,'2024-NAT-02'!B:B,'2024-NAT-02'!G:G,0,0)</f>
        <v>0</v>
      </c>
      <c r="AC420" s="396">
        <f>_xlfn.XLOOKUP(A420,'2024-NAT-02'!B:B,'2024-NAT-02'!H:H,0,0)</f>
        <v>0</v>
      </c>
      <c r="AD420" s="387">
        <f t="shared" si="18"/>
        <v>14</v>
      </c>
      <c r="AE420" s="395">
        <f t="shared" si="19"/>
        <v>28.53</v>
      </c>
    </row>
    <row r="421" spans="1:31" ht="15.6" hidden="1" x14ac:dyDescent="0.25">
      <c r="A421" s="340" t="s">
        <v>860</v>
      </c>
      <c r="B421" s="341" t="s">
        <v>1226</v>
      </c>
      <c r="C421" s="341" t="s">
        <v>128</v>
      </c>
      <c r="D421" s="341" t="s">
        <v>129</v>
      </c>
      <c r="E421" s="342" t="s">
        <v>2079</v>
      </c>
      <c r="F421" s="312">
        <v>0</v>
      </c>
      <c r="G421" s="313">
        <v>1</v>
      </c>
      <c r="H421" s="313">
        <v>1</v>
      </c>
      <c r="I421" s="314">
        <v>21.3</v>
      </c>
      <c r="J421" s="315">
        <v>4.2600000000000007</v>
      </c>
      <c r="K421" s="316"/>
      <c r="L421" s="331"/>
      <c r="M421" s="316"/>
      <c r="N421" s="317"/>
      <c r="O421" s="317"/>
      <c r="P421" s="318"/>
      <c r="Q421" s="319"/>
      <c r="R421" s="306"/>
      <c r="S421" s="306"/>
      <c r="T421" s="320"/>
      <c r="U421" s="321"/>
      <c r="V421" s="322"/>
      <c r="W421" s="323"/>
      <c r="X421" s="324"/>
      <c r="Y421" s="326"/>
      <c r="Z421" s="335">
        <f>_xlfn.XLOOKUP(A421,'2024-NAT-01'!B:B,'2024-NAT-01'!F:F,0,0)+_xlfn.XLOOKUP('Nominations (2)'!A421,'2024-NAT-01'!B:B,'2024-NAT-01'!G:G,0,0)</f>
        <v>0</v>
      </c>
      <c r="AA421" s="336">
        <f>_xlfn.XLOOKUP(A421,'2024-NAT-01'!B:B,'2024-NAT-01'!H:H,0,0)</f>
        <v>0</v>
      </c>
      <c r="AB421" s="335">
        <f>_xlfn.XLOOKUP(A421,'2024-NAT-02'!B:B,'2024-NAT-02'!F:F,0,0)+_xlfn.XLOOKUP(A421,'2024-NAT-02'!B:B,'2024-NAT-02'!G:G,0,0)</f>
        <v>0</v>
      </c>
      <c r="AC421" s="337">
        <f>_xlfn.XLOOKUP(A421,'2024-NAT-02'!B:B,'2024-NAT-02'!H:H,0,0)</f>
        <v>0</v>
      </c>
      <c r="AD421" s="338">
        <f t="shared" si="18"/>
        <v>1</v>
      </c>
      <c r="AE421" s="339">
        <f t="shared" si="19"/>
        <v>4.2600000000000007</v>
      </c>
    </row>
    <row r="422" spans="1:31" ht="15.6" hidden="1" x14ac:dyDescent="0.25">
      <c r="A422" s="340" t="s">
        <v>861</v>
      </c>
      <c r="B422" s="341" t="s">
        <v>982</v>
      </c>
      <c r="C422" s="341" t="s">
        <v>130</v>
      </c>
      <c r="D422" s="341" t="s">
        <v>131</v>
      </c>
      <c r="E422" s="342" t="s">
        <v>2078</v>
      </c>
      <c r="F422" s="312">
        <v>0</v>
      </c>
      <c r="G422" s="313">
        <v>0</v>
      </c>
      <c r="H422" s="313">
        <v>0</v>
      </c>
      <c r="I422" s="314">
        <v>0</v>
      </c>
      <c r="J422" s="315">
        <v>0</v>
      </c>
      <c r="K422" s="316"/>
      <c r="L422" s="331"/>
      <c r="M422" s="316"/>
      <c r="N422" s="317"/>
      <c r="O422" s="317"/>
      <c r="P422" s="318"/>
      <c r="Q422" s="319"/>
      <c r="R422" s="306"/>
      <c r="S422" s="306"/>
      <c r="T422" s="320"/>
      <c r="U422" s="321"/>
      <c r="V422" s="322"/>
      <c r="W422" s="323"/>
      <c r="X422" s="324"/>
      <c r="Y422" s="326"/>
      <c r="Z422" s="335">
        <f>_xlfn.XLOOKUP(A422,'2024-NAT-01'!B:B,'2024-NAT-01'!F:F,0,0)+_xlfn.XLOOKUP('Nominations (2)'!A422,'2024-NAT-01'!B:B,'2024-NAT-01'!G:G,0,0)</f>
        <v>0</v>
      </c>
      <c r="AA422" s="336">
        <f>_xlfn.XLOOKUP(A422,'2024-NAT-01'!B:B,'2024-NAT-01'!H:H,0,0)</f>
        <v>0</v>
      </c>
      <c r="AB422" s="335">
        <f>_xlfn.XLOOKUP(A422,'2024-NAT-02'!B:B,'2024-NAT-02'!F:F,0,0)+_xlfn.XLOOKUP(A422,'2024-NAT-02'!B:B,'2024-NAT-02'!G:G,0,0)</f>
        <v>0</v>
      </c>
      <c r="AC422" s="337">
        <f>_xlfn.XLOOKUP(A422,'2024-NAT-02'!B:B,'2024-NAT-02'!H:H,0,0)</f>
        <v>0</v>
      </c>
      <c r="AD422" s="338">
        <f t="shared" si="18"/>
        <v>0</v>
      </c>
      <c r="AE422" s="339">
        <f t="shared" si="19"/>
        <v>0</v>
      </c>
    </row>
    <row r="423" spans="1:31" ht="15.6" hidden="1" x14ac:dyDescent="0.25">
      <c r="A423" s="340" t="s">
        <v>862</v>
      </c>
      <c r="B423" s="341" t="s">
        <v>1226</v>
      </c>
      <c r="C423" s="341" t="s">
        <v>136</v>
      </c>
      <c r="D423" s="341" t="s">
        <v>137</v>
      </c>
      <c r="E423" s="342" t="s">
        <v>2078</v>
      </c>
      <c r="F423" s="312">
        <v>0</v>
      </c>
      <c r="G423" s="313">
        <v>0</v>
      </c>
      <c r="H423" s="313">
        <v>0</v>
      </c>
      <c r="I423" s="314">
        <v>0</v>
      </c>
      <c r="J423" s="315">
        <v>0</v>
      </c>
      <c r="K423" s="316"/>
      <c r="L423" s="331"/>
      <c r="M423" s="316"/>
      <c r="N423" s="317"/>
      <c r="O423" s="317"/>
      <c r="P423" s="318"/>
      <c r="Q423" s="319"/>
      <c r="R423" s="306"/>
      <c r="S423" s="306"/>
      <c r="T423" s="320"/>
      <c r="U423" s="321"/>
      <c r="V423" s="322"/>
      <c r="W423" s="323"/>
      <c r="X423" s="324"/>
      <c r="Y423" s="326"/>
      <c r="Z423" s="335">
        <f>_xlfn.XLOOKUP(A423,'2024-NAT-01'!B:B,'2024-NAT-01'!F:F,0,0)+_xlfn.XLOOKUP('Nominations (2)'!A423,'2024-NAT-01'!B:B,'2024-NAT-01'!G:G,0,0)</f>
        <v>0</v>
      </c>
      <c r="AA423" s="336">
        <f>_xlfn.XLOOKUP(A423,'2024-NAT-01'!B:B,'2024-NAT-01'!H:H,0,0)</f>
        <v>0</v>
      </c>
      <c r="AB423" s="335">
        <f>_xlfn.XLOOKUP(A423,'2024-NAT-02'!B:B,'2024-NAT-02'!F:F,0,0)+_xlfn.XLOOKUP(A423,'2024-NAT-02'!B:B,'2024-NAT-02'!G:G,0,0)</f>
        <v>0</v>
      </c>
      <c r="AC423" s="337">
        <f>_xlfn.XLOOKUP(A423,'2024-NAT-02'!B:B,'2024-NAT-02'!H:H,0,0)</f>
        <v>0</v>
      </c>
      <c r="AD423" s="338">
        <f t="shared" si="18"/>
        <v>0</v>
      </c>
      <c r="AE423" s="339">
        <f t="shared" si="19"/>
        <v>0</v>
      </c>
    </row>
    <row r="424" spans="1:31" ht="15.6" hidden="1" x14ac:dyDescent="0.25">
      <c r="A424" s="340" t="s">
        <v>863</v>
      </c>
      <c r="B424" s="341" t="s">
        <v>982</v>
      </c>
      <c r="C424" s="341" t="s">
        <v>96</v>
      </c>
      <c r="D424" s="341" t="s">
        <v>139</v>
      </c>
      <c r="E424" s="342" t="s">
        <v>2078</v>
      </c>
      <c r="F424" s="312">
        <v>0</v>
      </c>
      <c r="G424" s="313">
        <v>0</v>
      </c>
      <c r="H424" s="313">
        <v>0</v>
      </c>
      <c r="I424" s="314">
        <v>0</v>
      </c>
      <c r="J424" s="315">
        <v>0</v>
      </c>
      <c r="K424" s="316"/>
      <c r="L424" s="331"/>
      <c r="M424" s="316"/>
      <c r="N424" s="317"/>
      <c r="O424" s="317"/>
      <c r="P424" s="318"/>
      <c r="Q424" s="319"/>
      <c r="R424" s="306"/>
      <c r="S424" s="306"/>
      <c r="T424" s="320"/>
      <c r="U424" s="321"/>
      <c r="V424" s="322"/>
      <c r="W424" s="323"/>
      <c r="X424" s="324"/>
      <c r="Y424" s="326"/>
      <c r="Z424" s="335">
        <f>_xlfn.XLOOKUP(A424,'2024-NAT-01'!B:B,'2024-NAT-01'!F:F,0,0)+_xlfn.XLOOKUP('Nominations (2)'!A424,'2024-NAT-01'!B:B,'2024-NAT-01'!G:G,0,0)</f>
        <v>0</v>
      </c>
      <c r="AA424" s="336">
        <f>_xlfn.XLOOKUP(A424,'2024-NAT-01'!B:B,'2024-NAT-01'!H:H,0,0)</f>
        <v>0</v>
      </c>
      <c r="AB424" s="335">
        <f>_xlfn.XLOOKUP(A424,'2024-NAT-02'!B:B,'2024-NAT-02'!F:F,0,0)+_xlfn.XLOOKUP(A424,'2024-NAT-02'!B:B,'2024-NAT-02'!G:G,0,0)</f>
        <v>0</v>
      </c>
      <c r="AC424" s="337">
        <f>_xlfn.XLOOKUP(A424,'2024-NAT-02'!B:B,'2024-NAT-02'!H:H,0,0)</f>
        <v>0</v>
      </c>
      <c r="AD424" s="338">
        <f t="shared" si="18"/>
        <v>0</v>
      </c>
      <c r="AE424" s="339">
        <f t="shared" si="19"/>
        <v>0</v>
      </c>
    </row>
    <row r="425" spans="1:31" ht="15.6" hidden="1" x14ac:dyDescent="0.25">
      <c r="A425" s="340" t="s">
        <v>864</v>
      </c>
      <c r="B425" s="341" t="s">
        <v>1226</v>
      </c>
      <c r="C425" s="341" t="s">
        <v>91</v>
      </c>
      <c r="D425" s="341" t="s">
        <v>144</v>
      </c>
      <c r="E425" s="342" t="s">
        <v>2078</v>
      </c>
      <c r="F425" s="312">
        <v>0</v>
      </c>
      <c r="G425" s="313">
        <v>0</v>
      </c>
      <c r="H425" s="313">
        <v>0</v>
      </c>
      <c r="I425" s="314">
        <v>0</v>
      </c>
      <c r="J425" s="315">
        <v>0</v>
      </c>
      <c r="K425" s="316"/>
      <c r="L425" s="331"/>
      <c r="M425" s="316"/>
      <c r="N425" s="317"/>
      <c r="O425" s="317"/>
      <c r="P425" s="318"/>
      <c r="Q425" s="319"/>
      <c r="R425" s="306"/>
      <c r="S425" s="306"/>
      <c r="T425" s="320"/>
      <c r="U425" s="321"/>
      <c r="V425" s="322"/>
      <c r="W425" s="323"/>
      <c r="X425" s="324"/>
      <c r="Y425" s="326"/>
      <c r="Z425" s="335">
        <f>_xlfn.XLOOKUP(A425,'2024-NAT-01'!B:B,'2024-NAT-01'!F:F,0,0)+_xlfn.XLOOKUP('Nominations (2)'!A425,'2024-NAT-01'!B:B,'2024-NAT-01'!G:G,0,0)</f>
        <v>0</v>
      </c>
      <c r="AA425" s="336">
        <f>_xlfn.XLOOKUP(A425,'2024-NAT-01'!B:B,'2024-NAT-01'!H:H,0,0)</f>
        <v>0</v>
      </c>
      <c r="AB425" s="335">
        <f>_xlfn.XLOOKUP(A425,'2024-NAT-02'!B:B,'2024-NAT-02'!F:F,0,0)+_xlfn.XLOOKUP(A425,'2024-NAT-02'!B:B,'2024-NAT-02'!G:G,0,0)</f>
        <v>0</v>
      </c>
      <c r="AC425" s="337">
        <f>_xlfn.XLOOKUP(A425,'2024-NAT-02'!B:B,'2024-NAT-02'!H:H,0,0)</f>
        <v>0</v>
      </c>
      <c r="AD425" s="338">
        <f t="shared" si="18"/>
        <v>0</v>
      </c>
      <c r="AE425" s="339">
        <f t="shared" si="19"/>
        <v>0</v>
      </c>
    </row>
    <row r="426" spans="1:31" ht="15.6" hidden="1" x14ac:dyDescent="0.25">
      <c r="A426" s="340" t="s">
        <v>865</v>
      </c>
      <c r="B426" s="341" t="s">
        <v>2153</v>
      </c>
      <c r="C426" s="341" t="s">
        <v>2032</v>
      </c>
      <c r="D426" s="341" t="s">
        <v>2033</v>
      </c>
      <c r="E426" s="342" t="s">
        <v>1258</v>
      </c>
      <c r="F426" s="312">
        <v>0</v>
      </c>
      <c r="G426" s="313">
        <v>1</v>
      </c>
      <c r="H426" s="313">
        <v>1</v>
      </c>
      <c r="I426" s="314">
        <v>3.4</v>
      </c>
      <c r="J426" s="315">
        <v>1.7</v>
      </c>
      <c r="K426" s="316"/>
      <c r="L426" s="331"/>
      <c r="M426" s="316"/>
      <c r="N426" s="317"/>
      <c r="O426" s="317"/>
      <c r="P426" s="318"/>
      <c r="Q426" s="319"/>
      <c r="R426" s="306"/>
      <c r="S426" s="306"/>
      <c r="T426" s="320"/>
      <c r="U426" s="321"/>
      <c r="V426" s="322"/>
      <c r="W426" s="323"/>
      <c r="X426" s="324"/>
      <c r="Y426" s="326"/>
      <c r="Z426" s="335">
        <f>_xlfn.XLOOKUP(A426,'2024-NAT-01'!B:B,'2024-NAT-01'!F:F,0,0)+_xlfn.XLOOKUP('Nominations (2)'!A426,'2024-NAT-01'!B:B,'2024-NAT-01'!G:G,0,0)</f>
        <v>0</v>
      </c>
      <c r="AA426" s="336">
        <f>_xlfn.XLOOKUP(A426,'2024-NAT-01'!B:B,'2024-NAT-01'!H:H,0,0)</f>
        <v>0</v>
      </c>
      <c r="AB426" s="335">
        <f>_xlfn.XLOOKUP(A426,'2024-NAT-02'!B:B,'2024-NAT-02'!F:F,0,0)+_xlfn.XLOOKUP(A426,'2024-NAT-02'!B:B,'2024-NAT-02'!G:G,0,0)</f>
        <v>0</v>
      </c>
      <c r="AC426" s="337">
        <f>_xlfn.XLOOKUP(A426,'2024-NAT-02'!B:B,'2024-NAT-02'!H:H,0,0)</f>
        <v>0</v>
      </c>
      <c r="AD426" s="338">
        <f t="shared" si="18"/>
        <v>1</v>
      </c>
      <c r="AE426" s="339">
        <f t="shared" si="19"/>
        <v>1.7</v>
      </c>
    </row>
    <row r="427" spans="1:31" ht="15.6" hidden="1" x14ac:dyDescent="0.25">
      <c r="A427" s="340" t="s">
        <v>866</v>
      </c>
      <c r="B427" s="341" t="s">
        <v>2153</v>
      </c>
      <c r="C427" s="341" t="s">
        <v>247</v>
      </c>
      <c r="D427" s="341" t="s">
        <v>1994</v>
      </c>
      <c r="E427" s="342" t="s">
        <v>1261</v>
      </c>
      <c r="F427" s="312">
        <v>0</v>
      </c>
      <c r="G427" s="313">
        <v>2</v>
      </c>
      <c r="H427" s="313">
        <v>2</v>
      </c>
      <c r="I427" s="314">
        <v>8.4</v>
      </c>
      <c r="J427" s="315">
        <v>2.52</v>
      </c>
      <c r="K427" s="316"/>
      <c r="L427" s="331"/>
      <c r="M427" s="316"/>
      <c r="N427" s="317"/>
      <c r="O427" s="317"/>
      <c r="P427" s="318"/>
      <c r="Q427" s="319"/>
      <c r="R427" s="306"/>
      <c r="S427" s="306"/>
      <c r="T427" s="320"/>
      <c r="U427" s="321"/>
      <c r="V427" s="322"/>
      <c r="W427" s="323"/>
      <c r="X427" s="324"/>
      <c r="Y427" s="326"/>
      <c r="Z427" s="335">
        <f>_xlfn.XLOOKUP(A427,'2024-NAT-01'!B:B,'2024-NAT-01'!F:F,0,0)+_xlfn.XLOOKUP('Nominations (2)'!A427,'2024-NAT-01'!B:B,'2024-NAT-01'!G:G,0,0)</f>
        <v>0</v>
      </c>
      <c r="AA427" s="336">
        <f>_xlfn.XLOOKUP(A427,'2024-NAT-01'!B:B,'2024-NAT-01'!H:H,0,0)</f>
        <v>0</v>
      </c>
      <c r="AB427" s="335">
        <f>_xlfn.XLOOKUP(A427,'2024-NAT-02'!B:B,'2024-NAT-02'!F:F,0,0)+_xlfn.XLOOKUP(A427,'2024-NAT-02'!B:B,'2024-NAT-02'!G:G,0,0)</f>
        <v>0</v>
      </c>
      <c r="AC427" s="337">
        <f>_xlfn.XLOOKUP(A427,'2024-NAT-02'!B:B,'2024-NAT-02'!H:H,0,0)</f>
        <v>0</v>
      </c>
      <c r="AD427" s="338">
        <f t="shared" si="18"/>
        <v>2</v>
      </c>
      <c r="AE427" s="339">
        <f t="shared" si="19"/>
        <v>2.52</v>
      </c>
    </row>
    <row r="428" spans="1:31" ht="15.6" hidden="1" x14ac:dyDescent="0.25">
      <c r="A428" s="340" t="s">
        <v>867</v>
      </c>
      <c r="B428" s="341" t="s">
        <v>2154</v>
      </c>
      <c r="C428" s="341" t="s">
        <v>99</v>
      </c>
      <c r="D428" s="341" t="s">
        <v>144</v>
      </c>
      <c r="E428" s="342" t="s">
        <v>2079</v>
      </c>
      <c r="F428" s="312">
        <v>0</v>
      </c>
      <c r="G428" s="313">
        <v>0</v>
      </c>
      <c r="H428" s="313">
        <v>0</v>
      </c>
      <c r="I428" s="314">
        <v>0</v>
      </c>
      <c r="J428" s="315">
        <v>0</v>
      </c>
      <c r="K428" s="316"/>
      <c r="L428" s="331"/>
      <c r="M428" s="316"/>
      <c r="N428" s="317"/>
      <c r="O428" s="317"/>
      <c r="P428" s="318"/>
      <c r="Q428" s="319"/>
      <c r="R428" s="306"/>
      <c r="S428" s="306"/>
      <c r="T428" s="320"/>
      <c r="U428" s="321"/>
      <c r="V428" s="322"/>
      <c r="W428" s="323"/>
      <c r="X428" s="324"/>
      <c r="Y428" s="326"/>
      <c r="Z428" s="335">
        <f>_xlfn.XLOOKUP(A428,'2024-NAT-01'!B:B,'2024-NAT-01'!F:F,0,0)+_xlfn.XLOOKUP('Nominations (2)'!A428,'2024-NAT-01'!B:B,'2024-NAT-01'!G:G,0,0)</f>
        <v>0</v>
      </c>
      <c r="AA428" s="336">
        <f>_xlfn.XLOOKUP(A428,'2024-NAT-01'!B:B,'2024-NAT-01'!H:H,0,0)</f>
        <v>0</v>
      </c>
      <c r="AB428" s="335">
        <f>_xlfn.XLOOKUP(A428,'2024-NAT-02'!B:B,'2024-NAT-02'!F:F,0,0)+_xlfn.XLOOKUP(A428,'2024-NAT-02'!B:B,'2024-NAT-02'!G:G,0,0)</f>
        <v>0</v>
      </c>
      <c r="AC428" s="337">
        <f>_xlfn.XLOOKUP(A428,'2024-NAT-02'!B:B,'2024-NAT-02'!H:H,0,0)</f>
        <v>0</v>
      </c>
      <c r="AD428" s="338">
        <f t="shared" si="18"/>
        <v>0</v>
      </c>
      <c r="AE428" s="339">
        <f t="shared" si="19"/>
        <v>0</v>
      </c>
    </row>
    <row r="429" spans="1:31" ht="15.6" hidden="1" x14ac:dyDescent="0.25">
      <c r="A429" s="340" t="s">
        <v>868</v>
      </c>
      <c r="B429" s="341" t="s">
        <v>985</v>
      </c>
      <c r="C429" s="341" t="s">
        <v>205</v>
      </c>
      <c r="D429" s="341" t="s">
        <v>206</v>
      </c>
      <c r="E429" s="342" t="s">
        <v>2078</v>
      </c>
      <c r="F429" s="312">
        <v>0</v>
      </c>
      <c r="G429" s="313">
        <v>0</v>
      </c>
      <c r="H429" s="313">
        <v>0</v>
      </c>
      <c r="I429" s="314">
        <v>0</v>
      </c>
      <c r="J429" s="315">
        <v>0</v>
      </c>
      <c r="K429" s="316"/>
      <c r="L429" s="331"/>
      <c r="M429" s="316"/>
      <c r="N429" s="317"/>
      <c r="O429" s="317"/>
      <c r="P429" s="318"/>
      <c r="Q429" s="319"/>
      <c r="R429" s="306"/>
      <c r="S429" s="306"/>
      <c r="T429" s="320"/>
      <c r="U429" s="321"/>
      <c r="V429" s="322"/>
      <c r="W429" s="323"/>
      <c r="X429" s="324"/>
      <c r="Y429" s="326"/>
      <c r="Z429" s="335">
        <f>_xlfn.XLOOKUP(A429,'2024-NAT-01'!B:B,'2024-NAT-01'!F:F,0,0)+_xlfn.XLOOKUP('Nominations (2)'!A429,'2024-NAT-01'!B:B,'2024-NAT-01'!G:G,0,0)</f>
        <v>0</v>
      </c>
      <c r="AA429" s="336">
        <f>_xlfn.XLOOKUP(A429,'2024-NAT-01'!B:B,'2024-NAT-01'!H:H,0,0)</f>
        <v>0</v>
      </c>
      <c r="AB429" s="335">
        <f>_xlfn.XLOOKUP(A429,'2024-NAT-02'!B:B,'2024-NAT-02'!F:F,0,0)+_xlfn.XLOOKUP(A429,'2024-NAT-02'!B:B,'2024-NAT-02'!G:G,0,0)</f>
        <v>0</v>
      </c>
      <c r="AC429" s="337">
        <f>_xlfn.XLOOKUP(A429,'2024-NAT-02'!B:B,'2024-NAT-02'!H:H,0,0)</f>
        <v>0</v>
      </c>
      <c r="AD429" s="338">
        <f t="shared" si="18"/>
        <v>0</v>
      </c>
      <c r="AE429" s="339">
        <f t="shared" si="19"/>
        <v>0</v>
      </c>
    </row>
    <row r="430" spans="1:31" ht="15.6" hidden="1" x14ac:dyDescent="0.25">
      <c r="A430" s="340" t="s">
        <v>869</v>
      </c>
      <c r="B430" s="341" t="s">
        <v>2156</v>
      </c>
      <c r="C430" s="341" t="s">
        <v>207</v>
      </c>
      <c r="D430" s="341" t="s">
        <v>208</v>
      </c>
      <c r="E430" s="342" t="s">
        <v>1258</v>
      </c>
      <c r="F430" s="312">
        <v>1</v>
      </c>
      <c r="G430" s="313">
        <v>5</v>
      </c>
      <c r="H430" s="313">
        <v>6</v>
      </c>
      <c r="I430" s="314">
        <v>33.4</v>
      </c>
      <c r="J430" s="315">
        <v>10.45</v>
      </c>
      <c r="K430" s="316"/>
      <c r="L430" s="331"/>
      <c r="M430" s="316"/>
      <c r="N430" s="317"/>
      <c r="O430" s="317"/>
      <c r="P430" s="318"/>
      <c r="Q430" s="319"/>
      <c r="R430" s="306"/>
      <c r="S430" s="306"/>
      <c r="T430" s="320"/>
      <c r="U430" s="321"/>
      <c r="V430" s="322"/>
      <c r="W430" s="323"/>
      <c r="X430" s="324"/>
      <c r="Y430" s="326"/>
      <c r="Z430" s="335">
        <f>_xlfn.XLOOKUP(A430,'2024-NAT-01'!B:B,'2024-NAT-01'!F:F,0,0)+_xlfn.XLOOKUP('Nominations (2)'!A430,'2024-NAT-01'!B:B,'2024-NAT-01'!G:G,0,0)</f>
        <v>0</v>
      </c>
      <c r="AA430" s="336">
        <f>_xlfn.XLOOKUP(A430,'2024-NAT-01'!B:B,'2024-NAT-01'!H:H,0,0)</f>
        <v>0</v>
      </c>
      <c r="AB430" s="335">
        <f>_xlfn.XLOOKUP(A430,'2024-NAT-02'!B:B,'2024-NAT-02'!F:F,0,0)+_xlfn.XLOOKUP(A430,'2024-NAT-02'!B:B,'2024-NAT-02'!G:G,0,0)</f>
        <v>0</v>
      </c>
      <c r="AC430" s="337">
        <f>_xlfn.XLOOKUP(A430,'2024-NAT-02'!B:B,'2024-NAT-02'!H:H,0,0)</f>
        <v>0</v>
      </c>
      <c r="AD430" s="338">
        <f t="shared" si="18"/>
        <v>6</v>
      </c>
      <c r="AE430" s="339">
        <f t="shared" si="19"/>
        <v>10.45</v>
      </c>
    </row>
    <row r="431" spans="1:31" ht="15.6" hidden="1" x14ac:dyDescent="0.25">
      <c r="A431" s="340" t="s">
        <v>870</v>
      </c>
      <c r="B431" s="341" t="s">
        <v>1346</v>
      </c>
      <c r="C431" s="341" t="s">
        <v>2029</v>
      </c>
      <c r="D431" s="341" t="s">
        <v>1046</v>
      </c>
      <c r="E431" s="342" t="s">
        <v>2081</v>
      </c>
      <c r="F431" s="312">
        <v>0</v>
      </c>
      <c r="G431" s="313">
        <v>0</v>
      </c>
      <c r="H431" s="313">
        <v>0</v>
      </c>
      <c r="I431" s="314">
        <v>0</v>
      </c>
      <c r="J431" s="315">
        <v>0</v>
      </c>
      <c r="K431" s="316"/>
      <c r="L431" s="331"/>
      <c r="M431" s="316"/>
      <c r="N431" s="317"/>
      <c r="O431" s="317"/>
      <c r="P431" s="318"/>
      <c r="Q431" s="319"/>
      <c r="R431" s="306"/>
      <c r="S431" s="306"/>
      <c r="T431" s="320"/>
      <c r="U431" s="321"/>
      <c r="V431" s="322"/>
      <c r="W431" s="323"/>
      <c r="X431" s="324"/>
      <c r="Y431" s="326"/>
      <c r="Z431" s="335">
        <f>_xlfn.XLOOKUP(A431,'2024-NAT-01'!B:B,'2024-NAT-01'!F:F,0,0)+_xlfn.XLOOKUP('Nominations (2)'!A431,'2024-NAT-01'!B:B,'2024-NAT-01'!G:G,0,0)</f>
        <v>0</v>
      </c>
      <c r="AA431" s="336">
        <f>_xlfn.XLOOKUP(A431,'2024-NAT-01'!B:B,'2024-NAT-01'!H:H,0,0)</f>
        <v>0</v>
      </c>
      <c r="AB431" s="335">
        <f>_xlfn.XLOOKUP(A431,'2024-NAT-02'!B:B,'2024-NAT-02'!F:F,0,0)+_xlfn.XLOOKUP(A431,'2024-NAT-02'!B:B,'2024-NAT-02'!G:G,0,0)</f>
        <v>0</v>
      </c>
      <c r="AC431" s="337">
        <f>_xlfn.XLOOKUP(A431,'2024-NAT-02'!B:B,'2024-NAT-02'!H:H,0,0)</f>
        <v>0</v>
      </c>
      <c r="AD431" s="338">
        <f t="shared" si="18"/>
        <v>0</v>
      </c>
      <c r="AE431" s="339">
        <f t="shared" si="19"/>
        <v>0</v>
      </c>
    </row>
    <row r="432" spans="1:31" ht="15.6" hidden="1" x14ac:dyDescent="0.25">
      <c r="A432" s="340" t="s">
        <v>871</v>
      </c>
      <c r="B432" s="341" t="s">
        <v>2156</v>
      </c>
      <c r="C432" s="341" t="s">
        <v>225</v>
      </c>
      <c r="D432" s="341" t="s">
        <v>299</v>
      </c>
      <c r="E432" s="342" t="s">
        <v>1258</v>
      </c>
      <c r="F432" s="312">
        <v>0</v>
      </c>
      <c r="G432" s="313">
        <v>0</v>
      </c>
      <c r="H432" s="313">
        <v>0</v>
      </c>
      <c r="I432" s="314">
        <v>0</v>
      </c>
      <c r="J432" s="315">
        <v>0</v>
      </c>
      <c r="K432" s="316"/>
      <c r="L432" s="331"/>
      <c r="M432" s="316"/>
      <c r="N432" s="317"/>
      <c r="O432" s="317"/>
      <c r="P432" s="318"/>
      <c r="Q432" s="319"/>
      <c r="R432" s="306"/>
      <c r="S432" s="306"/>
      <c r="T432" s="320"/>
      <c r="U432" s="321"/>
      <c r="V432" s="322"/>
      <c r="W432" s="323"/>
      <c r="X432" s="324"/>
      <c r="Y432" s="326"/>
      <c r="Z432" s="335">
        <f>_xlfn.XLOOKUP(A432,'2024-NAT-01'!B:B,'2024-NAT-01'!F:F,0,0)+_xlfn.XLOOKUP('Nominations (2)'!A432,'2024-NAT-01'!B:B,'2024-NAT-01'!G:G,0,0)</f>
        <v>0</v>
      </c>
      <c r="AA432" s="336">
        <f>_xlfn.XLOOKUP(A432,'2024-NAT-01'!B:B,'2024-NAT-01'!H:H,0,0)</f>
        <v>0</v>
      </c>
      <c r="AB432" s="335">
        <f>_xlfn.XLOOKUP(A432,'2024-NAT-02'!B:B,'2024-NAT-02'!F:F,0,0)+_xlfn.XLOOKUP(A432,'2024-NAT-02'!B:B,'2024-NAT-02'!G:G,0,0)</f>
        <v>0</v>
      </c>
      <c r="AC432" s="337">
        <f>_xlfn.XLOOKUP(A432,'2024-NAT-02'!B:B,'2024-NAT-02'!H:H,0,0)</f>
        <v>0</v>
      </c>
      <c r="AD432" s="338">
        <f t="shared" si="18"/>
        <v>0</v>
      </c>
      <c r="AE432" s="339">
        <f t="shared" si="19"/>
        <v>0</v>
      </c>
    </row>
    <row r="433" spans="1:31" ht="15.6" hidden="1" x14ac:dyDescent="0.25">
      <c r="A433" s="340" t="s">
        <v>872</v>
      </c>
      <c r="B433" s="341" t="s">
        <v>2156</v>
      </c>
      <c r="C433" s="341" t="s">
        <v>1700</v>
      </c>
      <c r="D433" s="341" t="s">
        <v>2119</v>
      </c>
      <c r="E433" s="342" t="s">
        <v>1258</v>
      </c>
      <c r="F433" s="312">
        <v>0</v>
      </c>
      <c r="G433" s="313">
        <v>0</v>
      </c>
      <c r="H433" s="313">
        <v>0</v>
      </c>
      <c r="I433" s="314">
        <v>0</v>
      </c>
      <c r="J433" s="315">
        <v>0</v>
      </c>
      <c r="K433" s="316"/>
      <c r="L433" s="331"/>
      <c r="M433" s="316"/>
      <c r="N433" s="317"/>
      <c r="O433" s="317"/>
      <c r="P433" s="318"/>
      <c r="Q433" s="319"/>
      <c r="R433" s="306"/>
      <c r="S433" s="306"/>
      <c r="T433" s="320"/>
      <c r="U433" s="321"/>
      <c r="V433" s="322"/>
      <c r="W433" s="323"/>
      <c r="X433" s="324"/>
      <c r="Y433" s="326"/>
      <c r="Z433" s="335">
        <f>_xlfn.XLOOKUP(A433,'2024-NAT-01'!B:B,'2024-NAT-01'!F:F,0,0)+_xlfn.XLOOKUP('Nominations (2)'!A433,'2024-NAT-01'!B:B,'2024-NAT-01'!G:G,0,0)</f>
        <v>0</v>
      </c>
      <c r="AA433" s="336">
        <f>_xlfn.XLOOKUP(A433,'2024-NAT-01'!B:B,'2024-NAT-01'!H:H,0,0)</f>
        <v>0</v>
      </c>
      <c r="AB433" s="335">
        <f>_xlfn.XLOOKUP(A433,'2024-NAT-02'!B:B,'2024-NAT-02'!F:F,0,0)+_xlfn.XLOOKUP(A433,'2024-NAT-02'!B:B,'2024-NAT-02'!G:G,0,0)</f>
        <v>0</v>
      </c>
      <c r="AC433" s="337">
        <f>_xlfn.XLOOKUP(A433,'2024-NAT-02'!B:B,'2024-NAT-02'!H:H,0,0)</f>
        <v>0</v>
      </c>
      <c r="AD433" s="338">
        <f t="shared" si="18"/>
        <v>0</v>
      </c>
      <c r="AE433" s="339">
        <f t="shared" si="19"/>
        <v>0</v>
      </c>
    </row>
    <row r="434" spans="1:31" ht="15.6" hidden="1" x14ac:dyDescent="0.25">
      <c r="A434" s="340" t="s">
        <v>873</v>
      </c>
      <c r="B434" s="341" t="s">
        <v>985</v>
      </c>
      <c r="C434" s="341" t="s">
        <v>146</v>
      </c>
      <c r="D434" s="341" t="s">
        <v>211</v>
      </c>
      <c r="E434" s="342" t="s">
        <v>2078</v>
      </c>
      <c r="F434" s="312">
        <v>0</v>
      </c>
      <c r="G434" s="313">
        <v>0</v>
      </c>
      <c r="H434" s="313">
        <v>0</v>
      </c>
      <c r="I434" s="314">
        <v>0</v>
      </c>
      <c r="J434" s="315">
        <v>0</v>
      </c>
      <c r="K434" s="316"/>
      <c r="L434" s="331"/>
      <c r="M434" s="316"/>
      <c r="N434" s="317"/>
      <c r="O434" s="317"/>
      <c r="P434" s="318"/>
      <c r="Q434" s="319"/>
      <c r="R434" s="306"/>
      <c r="S434" s="306"/>
      <c r="T434" s="320"/>
      <c r="U434" s="321"/>
      <c r="V434" s="322"/>
      <c r="W434" s="323"/>
      <c r="X434" s="324"/>
      <c r="Y434" s="326"/>
      <c r="Z434" s="335">
        <f>_xlfn.XLOOKUP(A434,'2024-NAT-01'!B:B,'2024-NAT-01'!F:F,0,0)+_xlfn.XLOOKUP('Nominations (2)'!A434,'2024-NAT-01'!B:B,'2024-NAT-01'!G:G,0,0)</f>
        <v>0</v>
      </c>
      <c r="AA434" s="336">
        <f>_xlfn.XLOOKUP(A434,'2024-NAT-01'!B:B,'2024-NAT-01'!H:H,0,0)</f>
        <v>0</v>
      </c>
      <c r="AB434" s="335">
        <f>_xlfn.XLOOKUP(A434,'2024-NAT-02'!B:B,'2024-NAT-02'!F:F,0,0)+_xlfn.XLOOKUP(A434,'2024-NAT-02'!B:B,'2024-NAT-02'!G:G,0,0)</f>
        <v>0</v>
      </c>
      <c r="AC434" s="337">
        <f>_xlfn.XLOOKUP(A434,'2024-NAT-02'!B:B,'2024-NAT-02'!H:H,0,0)</f>
        <v>0</v>
      </c>
      <c r="AD434" s="338">
        <f t="shared" si="18"/>
        <v>0</v>
      </c>
      <c r="AE434" s="339">
        <f t="shared" si="19"/>
        <v>0</v>
      </c>
    </row>
    <row r="435" spans="1:31" ht="15.6" hidden="1" x14ac:dyDescent="0.25">
      <c r="A435" s="340" t="s">
        <v>1020</v>
      </c>
      <c r="B435" s="341" t="s">
        <v>2155</v>
      </c>
      <c r="C435" s="341" t="s">
        <v>1899</v>
      </c>
      <c r="D435" s="341" t="s">
        <v>122</v>
      </c>
      <c r="E435" s="342" t="s">
        <v>2078</v>
      </c>
      <c r="F435" s="312">
        <v>0</v>
      </c>
      <c r="G435" s="313">
        <v>0</v>
      </c>
      <c r="H435" s="313">
        <v>0</v>
      </c>
      <c r="I435" s="314">
        <v>0</v>
      </c>
      <c r="J435" s="315">
        <v>0</v>
      </c>
      <c r="K435" s="316"/>
      <c r="L435" s="331"/>
      <c r="M435" s="316"/>
      <c r="N435" s="317"/>
      <c r="O435" s="317"/>
      <c r="P435" s="318"/>
      <c r="Q435" s="319"/>
      <c r="R435" s="306"/>
      <c r="S435" s="306"/>
      <c r="T435" s="320"/>
      <c r="U435" s="321"/>
      <c r="V435" s="322"/>
      <c r="W435" s="323"/>
      <c r="X435" s="324"/>
      <c r="Y435" s="326"/>
      <c r="Z435" s="335">
        <f>_xlfn.XLOOKUP(A435,'2024-NAT-01'!B:B,'2024-NAT-01'!F:F,0,0)+_xlfn.XLOOKUP('Nominations (2)'!A435,'2024-NAT-01'!B:B,'2024-NAT-01'!G:G,0,0)</f>
        <v>0</v>
      </c>
      <c r="AA435" s="336">
        <f>_xlfn.XLOOKUP(A435,'2024-NAT-01'!B:B,'2024-NAT-01'!H:H,0,0)</f>
        <v>0</v>
      </c>
      <c r="AB435" s="335">
        <f>_xlfn.XLOOKUP(A435,'2024-NAT-02'!B:B,'2024-NAT-02'!F:F,0,0)+_xlfn.XLOOKUP(A435,'2024-NAT-02'!B:B,'2024-NAT-02'!G:G,0,0)</f>
        <v>0</v>
      </c>
      <c r="AC435" s="337">
        <f>_xlfn.XLOOKUP(A435,'2024-NAT-02'!B:B,'2024-NAT-02'!H:H,0,0)</f>
        <v>0</v>
      </c>
      <c r="AD435" s="338">
        <f t="shared" si="18"/>
        <v>0</v>
      </c>
      <c r="AE435" s="339">
        <f t="shared" si="19"/>
        <v>0</v>
      </c>
    </row>
    <row r="436" spans="1:31" ht="15.6" hidden="1" x14ac:dyDescent="0.25">
      <c r="A436" s="340" t="s">
        <v>874</v>
      </c>
      <c r="B436" s="341" t="s">
        <v>1243</v>
      </c>
      <c r="C436" s="341" t="s">
        <v>260</v>
      </c>
      <c r="D436" s="341" t="s">
        <v>261</v>
      </c>
      <c r="E436" s="342" t="s">
        <v>2078</v>
      </c>
      <c r="F436" s="312">
        <v>0</v>
      </c>
      <c r="G436" s="313">
        <v>0</v>
      </c>
      <c r="H436" s="313">
        <v>0</v>
      </c>
      <c r="I436" s="314">
        <v>0</v>
      </c>
      <c r="J436" s="315">
        <v>0</v>
      </c>
      <c r="K436" s="316"/>
      <c r="L436" s="331"/>
      <c r="M436" s="316"/>
      <c r="N436" s="317"/>
      <c r="O436" s="317"/>
      <c r="P436" s="318"/>
      <c r="Q436" s="319"/>
      <c r="R436" s="306"/>
      <c r="S436" s="306"/>
      <c r="T436" s="320"/>
      <c r="U436" s="321"/>
      <c r="V436" s="322"/>
      <c r="W436" s="323"/>
      <c r="X436" s="324"/>
      <c r="Y436" s="326"/>
      <c r="Z436" s="335">
        <f>_xlfn.XLOOKUP(A436,'2024-NAT-01'!B:B,'2024-NAT-01'!F:F,0,0)+_xlfn.XLOOKUP('Nominations (2)'!A436,'2024-NAT-01'!B:B,'2024-NAT-01'!G:G,0,0)</f>
        <v>0</v>
      </c>
      <c r="AA436" s="336">
        <f>_xlfn.XLOOKUP(A436,'2024-NAT-01'!B:B,'2024-NAT-01'!H:H,0,0)</f>
        <v>0</v>
      </c>
      <c r="AB436" s="335">
        <f>_xlfn.XLOOKUP(A436,'2024-NAT-02'!B:B,'2024-NAT-02'!F:F,0,0)+_xlfn.XLOOKUP(A436,'2024-NAT-02'!B:B,'2024-NAT-02'!G:G,0,0)</f>
        <v>0</v>
      </c>
      <c r="AC436" s="337">
        <f>_xlfn.XLOOKUP(A436,'2024-NAT-02'!B:B,'2024-NAT-02'!H:H,0,0)</f>
        <v>0</v>
      </c>
      <c r="AD436" s="338">
        <f t="shared" si="18"/>
        <v>0</v>
      </c>
      <c r="AE436" s="339">
        <f t="shared" si="19"/>
        <v>0</v>
      </c>
    </row>
    <row r="437" spans="1:31" ht="15.6" hidden="1" x14ac:dyDescent="0.25">
      <c r="A437" s="340" t="s">
        <v>875</v>
      </c>
      <c r="B437" s="341" t="s">
        <v>2157</v>
      </c>
      <c r="C437" s="341" t="s">
        <v>1601</v>
      </c>
      <c r="D437" s="341" t="s">
        <v>93</v>
      </c>
      <c r="E437" s="342" t="s">
        <v>2079</v>
      </c>
      <c r="F437" s="312">
        <v>3</v>
      </c>
      <c r="G437" s="313">
        <v>0</v>
      </c>
      <c r="H437" s="313">
        <v>3</v>
      </c>
      <c r="I437" s="314">
        <v>4</v>
      </c>
      <c r="J437" s="315">
        <v>2</v>
      </c>
      <c r="K437" s="316"/>
      <c r="L437" s="331"/>
      <c r="M437" s="316"/>
      <c r="N437" s="317"/>
      <c r="O437" s="317"/>
      <c r="P437" s="318"/>
      <c r="Q437" s="319"/>
      <c r="R437" s="306"/>
      <c r="S437" s="306"/>
      <c r="T437" s="320"/>
      <c r="U437" s="321"/>
      <c r="V437" s="322"/>
      <c r="W437" s="323"/>
      <c r="X437" s="324"/>
      <c r="Y437" s="326"/>
      <c r="Z437" s="335">
        <f>_xlfn.XLOOKUP(A437,'2024-NAT-01'!B:B,'2024-NAT-01'!F:F,0,0)+_xlfn.XLOOKUP('Nominations (2)'!A437,'2024-NAT-01'!B:B,'2024-NAT-01'!G:G,0,0)</f>
        <v>0</v>
      </c>
      <c r="AA437" s="336">
        <f>_xlfn.XLOOKUP(A437,'2024-NAT-01'!B:B,'2024-NAT-01'!H:H,0,0)</f>
        <v>0</v>
      </c>
      <c r="AB437" s="335">
        <f>_xlfn.XLOOKUP(A437,'2024-NAT-02'!B:B,'2024-NAT-02'!F:F,0,0)+_xlfn.XLOOKUP(A437,'2024-NAT-02'!B:B,'2024-NAT-02'!G:G,0,0)</f>
        <v>0</v>
      </c>
      <c r="AC437" s="337">
        <f>_xlfn.XLOOKUP(A437,'2024-NAT-02'!B:B,'2024-NAT-02'!H:H,0,0)</f>
        <v>0</v>
      </c>
      <c r="AD437" s="338">
        <f t="shared" si="18"/>
        <v>3</v>
      </c>
      <c r="AE437" s="339">
        <f t="shared" si="19"/>
        <v>2</v>
      </c>
    </row>
    <row r="438" spans="1:31" ht="15.6" hidden="1" x14ac:dyDescent="0.25">
      <c r="A438" s="340" t="s">
        <v>876</v>
      </c>
      <c r="B438" s="341" t="s">
        <v>2159</v>
      </c>
      <c r="C438" s="341" t="s">
        <v>1481</v>
      </c>
      <c r="D438" s="341" t="s">
        <v>1850</v>
      </c>
      <c r="E438" s="342" t="s">
        <v>1258</v>
      </c>
      <c r="F438" s="312">
        <v>0</v>
      </c>
      <c r="G438" s="313">
        <v>0</v>
      </c>
      <c r="H438" s="313">
        <v>0</v>
      </c>
      <c r="I438" s="314">
        <v>0</v>
      </c>
      <c r="J438" s="315">
        <v>0</v>
      </c>
      <c r="K438" s="316"/>
      <c r="L438" s="331"/>
      <c r="M438" s="316"/>
      <c r="N438" s="317"/>
      <c r="O438" s="317"/>
      <c r="P438" s="318"/>
      <c r="Q438" s="319"/>
      <c r="R438" s="306"/>
      <c r="S438" s="306"/>
      <c r="T438" s="320"/>
      <c r="U438" s="321"/>
      <c r="V438" s="322"/>
      <c r="W438" s="323"/>
      <c r="X438" s="324"/>
      <c r="Y438" s="326"/>
      <c r="Z438" s="335">
        <f>_xlfn.XLOOKUP(A438,'2024-NAT-01'!B:B,'2024-NAT-01'!F:F,0,0)+_xlfn.XLOOKUP('Nominations (2)'!A438,'2024-NAT-01'!B:B,'2024-NAT-01'!G:G,0,0)</f>
        <v>0</v>
      </c>
      <c r="AA438" s="336">
        <f>_xlfn.XLOOKUP(A438,'2024-NAT-01'!B:B,'2024-NAT-01'!H:H,0,0)</f>
        <v>0</v>
      </c>
      <c r="AB438" s="335">
        <f>_xlfn.XLOOKUP(A438,'2024-NAT-02'!B:B,'2024-NAT-02'!F:F,0,0)+_xlfn.XLOOKUP(A438,'2024-NAT-02'!B:B,'2024-NAT-02'!G:G,0,0)</f>
        <v>0</v>
      </c>
      <c r="AC438" s="337">
        <f>_xlfn.XLOOKUP(A438,'2024-NAT-02'!B:B,'2024-NAT-02'!H:H,0,0)</f>
        <v>0</v>
      </c>
      <c r="AD438" s="338">
        <f t="shared" si="18"/>
        <v>0</v>
      </c>
      <c r="AE438" s="339">
        <f t="shared" si="19"/>
        <v>0</v>
      </c>
    </row>
    <row r="439" spans="1:31" ht="15.6" hidden="1" x14ac:dyDescent="0.25">
      <c r="A439" s="340" t="s">
        <v>877</v>
      </c>
      <c r="B439" s="341" t="s">
        <v>1379</v>
      </c>
      <c r="C439" s="341" t="s">
        <v>94</v>
      </c>
      <c r="D439" s="341" t="s">
        <v>342</v>
      </c>
      <c r="E439" s="342" t="s">
        <v>1261</v>
      </c>
      <c r="F439" s="312">
        <v>0</v>
      </c>
      <c r="G439" s="313">
        <v>0</v>
      </c>
      <c r="H439" s="313">
        <v>0</v>
      </c>
      <c r="I439" s="314">
        <v>0</v>
      </c>
      <c r="J439" s="315">
        <v>0</v>
      </c>
      <c r="K439" s="316"/>
      <c r="L439" s="331"/>
      <c r="M439" s="316"/>
      <c r="N439" s="317"/>
      <c r="O439" s="317"/>
      <c r="P439" s="318"/>
      <c r="Q439" s="319"/>
      <c r="R439" s="306"/>
      <c r="S439" s="306"/>
      <c r="T439" s="320"/>
      <c r="U439" s="321"/>
      <c r="V439" s="322"/>
      <c r="W439" s="323"/>
      <c r="X439" s="324"/>
      <c r="Y439" s="326"/>
      <c r="Z439" s="335">
        <f>_xlfn.XLOOKUP(A439,'2024-NAT-01'!B:B,'2024-NAT-01'!F:F,0,0)+_xlfn.XLOOKUP('Nominations (2)'!A439,'2024-NAT-01'!B:B,'2024-NAT-01'!G:G,0,0)</f>
        <v>0</v>
      </c>
      <c r="AA439" s="336">
        <f>_xlfn.XLOOKUP(A439,'2024-NAT-01'!B:B,'2024-NAT-01'!H:H,0,0)</f>
        <v>0</v>
      </c>
      <c r="AB439" s="335">
        <f>_xlfn.XLOOKUP(A439,'2024-NAT-02'!B:B,'2024-NAT-02'!F:F,0,0)+_xlfn.XLOOKUP(A439,'2024-NAT-02'!B:B,'2024-NAT-02'!G:G,0,0)</f>
        <v>0</v>
      </c>
      <c r="AC439" s="337">
        <f>_xlfn.XLOOKUP(A439,'2024-NAT-02'!B:B,'2024-NAT-02'!H:H,0,0)</f>
        <v>0</v>
      </c>
      <c r="AD439" s="338">
        <f t="shared" si="18"/>
        <v>0</v>
      </c>
      <c r="AE439" s="339">
        <f t="shared" si="19"/>
        <v>0</v>
      </c>
    </row>
    <row r="440" spans="1:31" ht="15.6" hidden="1" x14ac:dyDescent="0.25">
      <c r="A440" s="340" t="s">
        <v>878</v>
      </c>
      <c r="B440" s="341" t="s">
        <v>1380</v>
      </c>
      <c r="C440" s="341" t="s">
        <v>343</v>
      </c>
      <c r="D440" s="341" t="s">
        <v>344</v>
      </c>
      <c r="E440" s="342" t="s">
        <v>1261</v>
      </c>
      <c r="F440" s="312">
        <v>0</v>
      </c>
      <c r="G440" s="313">
        <v>0</v>
      </c>
      <c r="H440" s="313">
        <v>0</v>
      </c>
      <c r="I440" s="314">
        <v>0</v>
      </c>
      <c r="J440" s="315">
        <v>0</v>
      </c>
      <c r="K440" s="316"/>
      <c r="L440" s="331"/>
      <c r="M440" s="316"/>
      <c r="N440" s="317"/>
      <c r="O440" s="317"/>
      <c r="P440" s="318"/>
      <c r="Q440" s="319"/>
      <c r="R440" s="306"/>
      <c r="S440" s="306"/>
      <c r="T440" s="320"/>
      <c r="U440" s="321"/>
      <c r="V440" s="322"/>
      <c r="W440" s="323"/>
      <c r="X440" s="324"/>
      <c r="Y440" s="326"/>
      <c r="Z440" s="335">
        <f>_xlfn.XLOOKUP(A440,'2024-NAT-01'!B:B,'2024-NAT-01'!F:F,0,0)+_xlfn.XLOOKUP('Nominations (2)'!A440,'2024-NAT-01'!B:B,'2024-NAT-01'!G:G,0,0)</f>
        <v>0</v>
      </c>
      <c r="AA440" s="336">
        <f>_xlfn.XLOOKUP(A440,'2024-NAT-01'!B:B,'2024-NAT-01'!H:H,0,0)</f>
        <v>0</v>
      </c>
      <c r="AB440" s="335">
        <f>_xlfn.XLOOKUP(A440,'2024-NAT-02'!B:B,'2024-NAT-02'!F:F,0,0)+_xlfn.XLOOKUP(A440,'2024-NAT-02'!B:B,'2024-NAT-02'!G:G,0,0)</f>
        <v>0</v>
      </c>
      <c r="AC440" s="337">
        <f>_xlfn.XLOOKUP(A440,'2024-NAT-02'!B:B,'2024-NAT-02'!H:H,0,0)</f>
        <v>0</v>
      </c>
      <c r="AD440" s="338">
        <f t="shared" si="18"/>
        <v>0</v>
      </c>
      <c r="AE440" s="339">
        <f t="shared" si="19"/>
        <v>0</v>
      </c>
    </row>
    <row r="441" spans="1:31" ht="15.6" x14ac:dyDescent="0.25">
      <c r="A441" s="343" t="s">
        <v>495</v>
      </c>
      <c r="B441" s="344" t="s">
        <v>43</v>
      </c>
      <c r="C441" s="344" t="s">
        <v>437</v>
      </c>
      <c r="D441" s="344" t="s">
        <v>373</v>
      </c>
      <c r="E441" s="345" t="s">
        <v>2078</v>
      </c>
      <c r="F441" s="391">
        <v>2</v>
      </c>
      <c r="G441" s="392">
        <v>13</v>
      </c>
      <c r="H441" s="392">
        <v>15</v>
      </c>
      <c r="I441" s="393">
        <v>119.30000000000001</v>
      </c>
      <c r="J441" s="394">
        <v>28.39</v>
      </c>
      <c r="K441" s="316">
        <f>I441/H441</f>
        <v>7.953333333333334</v>
      </c>
      <c r="L441" s="331">
        <f>U441+Y441+Q441</f>
        <v>746</v>
      </c>
      <c r="M441" s="316">
        <f>(U441*0.3)+(Y441*0.2)+(Q441*0.5)</f>
        <v>373</v>
      </c>
      <c r="N441" s="317">
        <v>2</v>
      </c>
      <c r="O441" s="317">
        <v>3</v>
      </c>
      <c r="P441" s="318">
        <v>54.2</v>
      </c>
      <c r="Q441" s="319">
        <v>746</v>
      </c>
      <c r="R441" s="306">
        <v>0</v>
      </c>
      <c r="S441" s="306">
        <v>0</v>
      </c>
      <c r="T441" s="320">
        <v>0</v>
      </c>
      <c r="U441" s="321">
        <v>0</v>
      </c>
      <c r="V441" s="322">
        <v>0</v>
      </c>
      <c r="W441" s="323">
        <v>0</v>
      </c>
      <c r="X441" s="324">
        <v>0</v>
      </c>
      <c r="Y441" s="326">
        <v>0</v>
      </c>
      <c r="Z441" s="387">
        <f>_xlfn.XLOOKUP(A441,'2024-NAT-01'!B:B,'2024-NAT-01'!F:F,0,0)+_xlfn.XLOOKUP(A441,'2024-NAT-01'!B:B,'2024-NAT-01'!G:G,0,0)</f>
        <v>0</v>
      </c>
      <c r="AA441" s="395">
        <f>_xlfn.XLOOKUP(A441,'2024-NAT-01'!B:B,'2024-NAT-01'!H:H,0,0)</f>
        <v>0</v>
      </c>
      <c r="AB441" s="387">
        <f>_xlfn.XLOOKUP(A441,'2024-NAT-02'!B:B,'2024-NAT-02'!F:F,0,0)+_xlfn.XLOOKUP(A441,'2024-NAT-02'!B:B,'2024-NAT-02'!G:G,0,0)</f>
        <v>0</v>
      </c>
      <c r="AC441" s="396">
        <f>_xlfn.XLOOKUP(A441,'2024-NAT-02'!B:B,'2024-NAT-02'!H:H,0,0)</f>
        <v>0</v>
      </c>
      <c r="AD441" s="387">
        <f t="shared" si="18"/>
        <v>15</v>
      </c>
      <c r="AE441" s="395">
        <f t="shared" si="19"/>
        <v>28.39</v>
      </c>
    </row>
    <row r="442" spans="1:31" ht="15.6" hidden="1" x14ac:dyDescent="0.25">
      <c r="A442" s="340" t="s">
        <v>880</v>
      </c>
      <c r="B442" s="341" t="s">
        <v>2159</v>
      </c>
      <c r="C442" s="341" t="s">
        <v>110</v>
      </c>
      <c r="D442" s="341" t="s">
        <v>331</v>
      </c>
      <c r="E442" s="342" t="s">
        <v>2079</v>
      </c>
      <c r="F442" s="312">
        <v>1</v>
      </c>
      <c r="G442" s="313">
        <v>1</v>
      </c>
      <c r="H442" s="313">
        <v>2</v>
      </c>
      <c r="I442" s="314">
        <v>5</v>
      </c>
      <c r="J442" s="315">
        <v>1.9</v>
      </c>
      <c r="K442" s="316"/>
      <c r="L442" s="331"/>
      <c r="M442" s="316"/>
      <c r="N442" s="317"/>
      <c r="O442" s="317"/>
      <c r="P442" s="318"/>
      <c r="Q442" s="319"/>
      <c r="R442" s="306"/>
      <c r="S442" s="306"/>
      <c r="T442" s="320"/>
      <c r="U442" s="321"/>
      <c r="V442" s="322"/>
      <c r="W442" s="323"/>
      <c r="X442" s="324"/>
      <c r="Y442" s="326"/>
      <c r="Z442" s="335">
        <f>_xlfn.XLOOKUP(A442,'2024-NAT-01'!B:B,'2024-NAT-01'!F:F,0,0)+_xlfn.XLOOKUP('Nominations (2)'!A442,'2024-NAT-01'!B:B,'2024-NAT-01'!G:G,0,0)</f>
        <v>0</v>
      </c>
      <c r="AA442" s="336">
        <f>_xlfn.XLOOKUP(A442,'2024-NAT-01'!B:B,'2024-NAT-01'!H:H,0,0)</f>
        <v>0</v>
      </c>
      <c r="AB442" s="335">
        <f>_xlfn.XLOOKUP(A442,'2024-NAT-02'!B:B,'2024-NAT-02'!F:F,0,0)+_xlfn.XLOOKUP(A442,'2024-NAT-02'!B:B,'2024-NAT-02'!G:G,0,0)</f>
        <v>0</v>
      </c>
      <c r="AC442" s="337">
        <f>_xlfn.XLOOKUP(A442,'2024-NAT-02'!B:B,'2024-NAT-02'!H:H,0,0)</f>
        <v>0</v>
      </c>
      <c r="AD442" s="338">
        <f t="shared" si="18"/>
        <v>2</v>
      </c>
      <c r="AE442" s="339">
        <f t="shared" si="19"/>
        <v>1.9</v>
      </c>
    </row>
    <row r="443" spans="1:31" ht="15.6" hidden="1" x14ac:dyDescent="0.25">
      <c r="A443" s="340" t="s">
        <v>881</v>
      </c>
      <c r="B443" s="341" t="s">
        <v>983</v>
      </c>
      <c r="C443" s="341" t="s">
        <v>302</v>
      </c>
      <c r="D443" s="341" t="s">
        <v>353</v>
      </c>
      <c r="E443" s="342" t="s">
        <v>2078</v>
      </c>
      <c r="F443" s="312">
        <v>0</v>
      </c>
      <c r="G443" s="313">
        <v>0</v>
      </c>
      <c r="H443" s="313">
        <v>0</v>
      </c>
      <c r="I443" s="314">
        <v>0</v>
      </c>
      <c r="J443" s="315">
        <v>0</v>
      </c>
      <c r="K443" s="316"/>
      <c r="L443" s="331"/>
      <c r="M443" s="316"/>
      <c r="N443" s="317"/>
      <c r="O443" s="317"/>
      <c r="P443" s="318"/>
      <c r="Q443" s="319"/>
      <c r="R443" s="306"/>
      <c r="S443" s="306"/>
      <c r="T443" s="320"/>
      <c r="U443" s="321"/>
      <c r="V443" s="322"/>
      <c r="W443" s="323"/>
      <c r="X443" s="324"/>
      <c r="Y443" s="326"/>
      <c r="Z443" s="335">
        <f>_xlfn.XLOOKUP(A443,'2024-NAT-01'!B:B,'2024-NAT-01'!F:F,0,0)+_xlfn.XLOOKUP('Nominations (2)'!A443,'2024-NAT-01'!B:B,'2024-NAT-01'!G:G,0,0)</f>
        <v>0</v>
      </c>
      <c r="AA443" s="336">
        <f>_xlfn.XLOOKUP(A443,'2024-NAT-01'!B:B,'2024-NAT-01'!H:H,0,0)</f>
        <v>0</v>
      </c>
      <c r="AB443" s="335">
        <f>_xlfn.XLOOKUP(A443,'2024-NAT-02'!B:B,'2024-NAT-02'!F:F,0,0)+_xlfn.XLOOKUP(A443,'2024-NAT-02'!B:B,'2024-NAT-02'!G:G,0,0)</f>
        <v>0</v>
      </c>
      <c r="AC443" s="337">
        <f>_xlfn.XLOOKUP(A443,'2024-NAT-02'!B:B,'2024-NAT-02'!H:H,0,0)</f>
        <v>0</v>
      </c>
      <c r="AD443" s="338">
        <f t="shared" si="18"/>
        <v>0</v>
      </c>
      <c r="AE443" s="339">
        <f t="shared" si="19"/>
        <v>0</v>
      </c>
    </row>
    <row r="444" spans="1:31" ht="15.6" hidden="1" x14ac:dyDescent="0.25">
      <c r="A444" s="340" t="s">
        <v>882</v>
      </c>
      <c r="B444" s="341" t="s">
        <v>983</v>
      </c>
      <c r="C444" s="341" t="s">
        <v>175</v>
      </c>
      <c r="D444" s="341" t="s">
        <v>356</v>
      </c>
      <c r="E444" s="342" t="s">
        <v>2078</v>
      </c>
      <c r="F444" s="312">
        <v>0</v>
      </c>
      <c r="G444" s="313">
        <v>0</v>
      </c>
      <c r="H444" s="313">
        <v>0</v>
      </c>
      <c r="I444" s="314">
        <v>0</v>
      </c>
      <c r="J444" s="315">
        <v>0</v>
      </c>
      <c r="K444" s="316"/>
      <c r="L444" s="331"/>
      <c r="M444" s="316"/>
      <c r="N444" s="317"/>
      <c r="O444" s="317"/>
      <c r="P444" s="318"/>
      <c r="Q444" s="319"/>
      <c r="R444" s="306"/>
      <c r="S444" s="306"/>
      <c r="T444" s="320"/>
      <c r="U444" s="321"/>
      <c r="V444" s="322"/>
      <c r="W444" s="323"/>
      <c r="X444" s="324"/>
      <c r="Y444" s="326"/>
      <c r="Z444" s="335">
        <f>_xlfn.XLOOKUP(A444,'2024-NAT-01'!B:B,'2024-NAT-01'!F:F,0,0)+_xlfn.XLOOKUP('Nominations (2)'!A444,'2024-NAT-01'!B:B,'2024-NAT-01'!G:G,0,0)</f>
        <v>0</v>
      </c>
      <c r="AA444" s="336">
        <f>_xlfn.XLOOKUP(A444,'2024-NAT-01'!B:B,'2024-NAT-01'!H:H,0,0)</f>
        <v>0</v>
      </c>
      <c r="AB444" s="335">
        <f>_xlfn.XLOOKUP(A444,'2024-NAT-02'!B:B,'2024-NAT-02'!F:F,0,0)+_xlfn.XLOOKUP(A444,'2024-NAT-02'!B:B,'2024-NAT-02'!G:G,0,0)</f>
        <v>0</v>
      </c>
      <c r="AC444" s="337">
        <f>_xlfn.XLOOKUP(A444,'2024-NAT-02'!B:B,'2024-NAT-02'!H:H,0,0)</f>
        <v>0</v>
      </c>
      <c r="AD444" s="338">
        <f t="shared" si="18"/>
        <v>0</v>
      </c>
      <c r="AE444" s="339">
        <f t="shared" si="19"/>
        <v>0</v>
      </c>
    </row>
    <row r="445" spans="1:31" ht="15.6" hidden="1" x14ac:dyDescent="0.25">
      <c r="A445" s="340" t="s">
        <v>883</v>
      </c>
      <c r="B445" s="341" t="s">
        <v>1473</v>
      </c>
      <c r="C445" s="341" t="s">
        <v>99</v>
      </c>
      <c r="D445" s="341" t="s">
        <v>183</v>
      </c>
      <c r="E445" s="342" t="s">
        <v>1261</v>
      </c>
      <c r="F445" s="312">
        <v>0</v>
      </c>
      <c r="G445" s="313">
        <v>1</v>
      </c>
      <c r="H445" s="313">
        <v>1</v>
      </c>
      <c r="I445" s="314">
        <v>13.7</v>
      </c>
      <c r="J445" s="315">
        <v>2.74</v>
      </c>
      <c r="K445" s="316"/>
      <c r="L445" s="331"/>
      <c r="M445" s="316"/>
      <c r="N445" s="317"/>
      <c r="O445" s="317"/>
      <c r="P445" s="318"/>
      <c r="Q445" s="319"/>
      <c r="R445" s="306"/>
      <c r="S445" s="306"/>
      <c r="T445" s="320"/>
      <c r="U445" s="321"/>
      <c r="V445" s="322"/>
      <c r="W445" s="323"/>
      <c r="X445" s="324"/>
      <c r="Y445" s="326"/>
      <c r="Z445" s="335">
        <f>_xlfn.XLOOKUP(A445,'2024-NAT-01'!B:B,'2024-NAT-01'!F:F,0,0)+_xlfn.XLOOKUP('Nominations (2)'!A445,'2024-NAT-01'!B:B,'2024-NAT-01'!G:G,0,0)</f>
        <v>0</v>
      </c>
      <c r="AA445" s="336">
        <f>_xlfn.XLOOKUP(A445,'2024-NAT-01'!B:B,'2024-NAT-01'!H:H,0,0)</f>
        <v>0</v>
      </c>
      <c r="AB445" s="335">
        <f>_xlfn.XLOOKUP(A445,'2024-NAT-02'!B:B,'2024-NAT-02'!F:F,0,0)+_xlfn.XLOOKUP(A445,'2024-NAT-02'!B:B,'2024-NAT-02'!G:G,0,0)</f>
        <v>0</v>
      </c>
      <c r="AC445" s="337">
        <f>_xlfn.XLOOKUP(A445,'2024-NAT-02'!B:B,'2024-NAT-02'!H:H,0,0)</f>
        <v>0</v>
      </c>
      <c r="AD445" s="338">
        <f t="shared" si="18"/>
        <v>1</v>
      </c>
      <c r="AE445" s="339">
        <f t="shared" si="19"/>
        <v>2.74</v>
      </c>
    </row>
    <row r="446" spans="1:31" ht="15.6" hidden="1" x14ac:dyDescent="0.25">
      <c r="A446" s="340" t="s">
        <v>884</v>
      </c>
      <c r="B446" s="341" t="s">
        <v>1473</v>
      </c>
      <c r="C446" s="341" t="s">
        <v>87</v>
      </c>
      <c r="D446" s="341" t="s">
        <v>145</v>
      </c>
      <c r="E446" s="342" t="s">
        <v>1258</v>
      </c>
      <c r="F446" s="312">
        <v>0</v>
      </c>
      <c r="G446" s="313">
        <v>0</v>
      </c>
      <c r="H446" s="313">
        <v>0</v>
      </c>
      <c r="I446" s="314">
        <v>0</v>
      </c>
      <c r="J446" s="315">
        <v>0</v>
      </c>
      <c r="K446" s="316"/>
      <c r="L446" s="331"/>
      <c r="M446" s="316"/>
      <c r="N446" s="317"/>
      <c r="O446" s="317"/>
      <c r="P446" s="318"/>
      <c r="Q446" s="319"/>
      <c r="R446" s="306"/>
      <c r="S446" s="306"/>
      <c r="T446" s="320"/>
      <c r="U446" s="321"/>
      <c r="V446" s="322"/>
      <c r="W446" s="323"/>
      <c r="X446" s="324"/>
      <c r="Y446" s="326"/>
      <c r="Z446" s="335">
        <f>_xlfn.XLOOKUP(A446,'2024-NAT-01'!B:B,'2024-NAT-01'!F:F,0,0)+_xlfn.XLOOKUP('Nominations (2)'!A446,'2024-NAT-01'!B:B,'2024-NAT-01'!G:G,0,0)</f>
        <v>0</v>
      </c>
      <c r="AA446" s="336">
        <f>_xlfn.XLOOKUP(A446,'2024-NAT-01'!B:B,'2024-NAT-01'!H:H,0,0)</f>
        <v>0</v>
      </c>
      <c r="AB446" s="335">
        <f>_xlfn.XLOOKUP(A446,'2024-NAT-02'!B:B,'2024-NAT-02'!F:F,0,0)+_xlfn.XLOOKUP(A446,'2024-NAT-02'!B:B,'2024-NAT-02'!G:G,0,0)</f>
        <v>0</v>
      </c>
      <c r="AC446" s="337">
        <f>_xlfn.XLOOKUP(A446,'2024-NAT-02'!B:B,'2024-NAT-02'!H:H,0,0)</f>
        <v>0</v>
      </c>
      <c r="AD446" s="338">
        <f t="shared" si="18"/>
        <v>0</v>
      </c>
      <c r="AE446" s="339">
        <f t="shared" si="19"/>
        <v>0</v>
      </c>
    </row>
    <row r="447" spans="1:31" ht="15.6" x14ac:dyDescent="0.25">
      <c r="A447" s="343" t="s">
        <v>561</v>
      </c>
      <c r="B447" s="344" t="s">
        <v>40</v>
      </c>
      <c r="C447" s="344" t="s">
        <v>1891</v>
      </c>
      <c r="D447" s="344" t="s">
        <v>1066</v>
      </c>
      <c r="E447" s="345" t="s">
        <v>2079</v>
      </c>
      <c r="F447" s="391">
        <v>9</v>
      </c>
      <c r="G447" s="392">
        <v>3</v>
      </c>
      <c r="H447" s="392">
        <v>12</v>
      </c>
      <c r="I447" s="393">
        <v>26.800000000000004</v>
      </c>
      <c r="J447" s="394">
        <v>8.6300000000000008</v>
      </c>
      <c r="K447" s="316"/>
      <c r="L447" s="331"/>
      <c r="M447" s="316"/>
      <c r="N447" s="317"/>
      <c r="O447" s="317"/>
      <c r="P447" s="318"/>
      <c r="Q447" s="319"/>
      <c r="R447" s="306"/>
      <c r="S447" s="306"/>
      <c r="T447" s="320"/>
      <c r="U447" s="321"/>
      <c r="V447" s="322"/>
      <c r="W447" s="323"/>
      <c r="X447" s="324"/>
      <c r="Y447" s="326"/>
      <c r="Z447" s="387">
        <f>_xlfn.XLOOKUP(A447,'2024-NAT-01'!B:B,'2024-NAT-01'!F:F,0,0)+_xlfn.XLOOKUP(A447,'2024-NAT-01'!B:B,'2024-NAT-01'!G:G,0,0)</f>
        <v>2</v>
      </c>
      <c r="AA447" s="395">
        <f>_xlfn.XLOOKUP(A447,'2024-NAT-01'!B:B,'2024-NAT-01'!H:H,0,0)</f>
        <v>19.3</v>
      </c>
      <c r="AB447" s="387">
        <f>_xlfn.XLOOKUP(A447,'2024-NAT-02'!B:B,'2024-NAT-02'!F:F,0,0)+_xlfn.XLOOKUP(A447,'2024-NAT-02'!B:B,'2024-NAT-02'!G:G,0,0)</f>
        <v>1</v>
      </c>
      <c r="AC447" s="396">
        <f>_xlfn.XLOOKUP(A447,'2024-NAT-02'!B:B,'2024-NAT-02'!H:H,0,0)</f>
        <v>16.2</v>
      </c>
      <c r="AD447" s="387">
        <f t="shared" si="18"/>
        <v>15</v>
      </c>
      <c r="AE447" s="395">
        <f t="shared" si="19"/>
        <v>44.129999999999995</v>
      </c>
    </row>
    <row r="448" spans="1:31" ht="15.6" hidden="1" x14ac:dyDescent="0.25">
      <c r="A448" s="340" t="s">
        <v>886</v>
      </c>
      <c r="B448" s="341" t="s">
        <v>2159</v>
      </c>
      <c r="C448" s="341" t="s">
        <v>161</v>
      </c>
      <c r="D448" s="341" t="s">
        <v>1835</v>
      </c>
      <c r="E448" s="342" t="s">
        <v>1258</v>
      </c>
      <c r="F448" s="312">
        <v>0</v>
      </c>
      <c r="G448" s="313">
        <v>0</v>
      </c>
      <c r="H448" s="313">
        <v>0</v>
      </c>
      <c r="I448" s="314">
        <v>0</v>
      </c>
      <c r="J448" s="315">
        <v>0</v>
      </c>
      <c r="K448" s="316"/>
      <c r="L448" s="331"/>
      <c r="M448" s="316"/>
      <c r="N448" s="317"/>
      <c r="O448" s="317"/>
      <c r="P448" s="318"/>
      <c r="Q448" s="319"/>
      <c r="R448" s="306"/>
      <c r="S448" s="306"/>
      <c r="T448" s="320"/>
      <c r="U448" s="321"/>
      <c r="V448" s="322"/>
      <c r="W448" s="323"/>
      <c r="X448" s="324"/>
      <c r="Y448" s="326"/>
      <c r="Z448" s="335">
        <f>_xlfn.XLOOKUP(A448,'2024-NAT-01'!B:B,'2024-NAT-01'!F:F,0,0)+_xlfn.XLOOKUP('Nominations (2)'!A448,'2024-NAT-01'!B:B,'2024-NAT-01'!G:G,0,0)</f>
        <v>0</v>
      </c>
      <c r="AA448" s="336">
        <f>_xlfn.XLOOKUP(A448,'2024-NAT-01'!B:B,'2024-NAT-01'!H:H,0,0)</f>
        <v>0</v>
      </c>
      <c r="AB448" s="335">
        <f>_xlfn.XLOOKUP(A448,'2024-NAT-02'!B:B,'2024-NAT-02'!F:F,0,0)+_xlfn.XLOOKUP(A448,'2024-NAT-02'!B:B,'2024-NAT-02'!G:G,0,0)</f>
        <v>0</v>
      </c>
      <c r="AC448" s="337">
        <f>_xlfn.XLOOKUP(A448,'2024-NAT-02'!B:B,'2024-NAT-02'!H:H,0,0)</f>
        <v>0</v>
      </c>
      <c r="AD448" s="338">
        <f t="shared" si="18"/>
        <v>0</v>
      </c>
      <c r="AE448" s="339">
        <f t="shared" si="19"/>
        <v>0</v>
      </c>
    </row>
    <row r="449" spans="1:31" ht="15.6" hidden="1" x14ac:dyDescent="0.25">
      <c r="A449" s="340" t="s">
        <v>887</v>
      </c>
      <c r="B449" s="341" t="s">
        <v>2158</v>
      </c>
      <c r="C449" s="341" t="s">
        <v>1900</v>
      </c>
      <c r="D449" s="341" t="s">
        <v>1901</v>
      </c>
      <c r="E449" s="342" t="s">
        <v>1258</v>
      </c>
      <c r="F449" s="312">
        <v>0</v>
      </c>
      <c r="G449" s="313">
        <v>1</v>
      </c>
      <c r="H449" s="313">
        <v>1</v>
      </c>
      <c r="I449" s="314">
        <v>7.2</v>
      </c>
      <c r="J449" s="315">
        <v>1.4400000000000002</v>
      </c>
      <c r="K449" s="316"/>
      <c r="L449" s="331"/>
      <c r="M449" s="316"/>
      <c r="N449" s="317"/>
      <c r="O449" s="317"/>
      <c r="P449" s="318"/>
      <c r="Q449" s="319"/>
      <c r="R449" s="306"/>
      <c r="S449" s="306"/>
      <c r="T449" s="320"/>
      <c r="U449" s="321"/>
      <c r="V449" s="322"/>
      <c r="W449" s="323"/>
      <c r="X449" s="324"/>
      <c r="Y449" s="326"/>
      <c r="Z449" s="335">
        <f>_xlfn.XLOOKUP(A449,'2024-NAT-01'!B:B,'2024-NAT-01'!F:F,0,0)+_xlfn.XLOOKUP('Nominations (2)'!A449,'2024-NAT-01'!B:B,'2024-NAT-01'!G:G,0,0)</f>
        <v>0</v>
      </c>
      <c r="AA449" s="336">
        <f>_xlfn.XLOOKUP(A449,'2024-NAT-01'!B:B,'2024-NAT-01'!H:H,0,0)</f>
        <v>0</v>
      </c>
      <c r="AB449" s="335">
        <f>_xlfn.XLOOKUP(A449,'2024-NAT-02'!B:B,'2024-NAT-02'!F:F,0,0)+_xlfn.XLOOKUP(A449,'2024-NAT-02'!B:B,'2024-NAT-02'!G:G,0,0)</f>
        <v>0</v>
      </c>
      <c r="AC449" s="337">
        <f>_xlfn.XLOOKUP(A449,'2024-NAT-02'!B:B,'2024-NAT-02'!H:H,0,0)</f>
        <v>0</v>
      </c>
      <c r="AD449" s="338">
        <f t="shared" si="18"/>
        <v>1</v>
      </c>
      <c r="AE449" s="339">
        <f t="shared" si="19"/>
        <v>1.4400000000000002</v>
      </c>
    </row>
    <row r="450" spans="1:31" ht="15.6" x14ac:dyDescent="0.25">
      <c r="A450" s="343" t="s">
        <v>732</v>
      </c>
      <c r="B450" s="344" t="s">
        <v>41</v>
      </c>
      <c r="C450" s="344" t="s">
        <v>359</v>
      </c>
      <c r="D450" s="344" t="s">
        <v>1065</v>
      </c>
      <c r="E450" s="345" t="s">
        <v>1258</v>
      </c>
      <c r="F450" s="391">
        <v>0</v>
      </c>
      <c r="G450" s="392">
        <v>6</v>
      </c>
      <c r="H450" s="392">
        <v>6</v>
      </c>
      <c r="I450" s="393">
        <v>48</v>
      </c>
      <c r="J450" s="394">
        <v>19.739999999999998</v>
      </c>
      <c r="K450" s="316"/>
      <c r="L450" s="331"/>
      <c r="M450" s="316"/>
      <c r="N450" s="317"/>
      <c r="O450" s="317"/>
      <c r="P450" s="318"/>
      <c r="Q450" s="319"/>
      <c r="R450" s="306"/>
      <c r="S450" s="306"/>
      <c r="T450" s="320"/>
      <c r="U450" s="321"/>
      <c r="V450" s="322"/>
      <c r="W450" s="323"/>
      <c r="X450" s="324"/>
      <c r="Y450" s="326"/>
      <c r="Z450" s="387">
        <f>_xlfn.XLOOKUP(A450,'2024-NAT-01'!B:B,'2024-NAT-01'!F:F,0,0)+_xlfn.XLOOKUP(A450,'2024-NAT-01'!B:B,'2024-NAT-01'!G:G,0,0)</f>
        <v>4</v>
      </c>
      <c r="AA450" s="395">
        <f>_xlfn.XLOOKUP(A450,'2024-NAT-01'!B:B,'2024-NAT-01'!H:H,0,0)</f>
        <v>43</v>
      </c>
      <c r="AB450" s="387">
        <f>_xlfn.XLOOKUP(A450,'2024-NAT-02'!B:B,'2024-NAT-02'!F:F,0,0)+_xlfn.XLOOKUP(A450,'2024-NAT-02'!B:B,'2024-NAT-02'!G:G,0,0)</f>
        <v>0</v>
      </c>
      <c r="AC450" s="396">
        <f>_xlfn.XLOOKUP(A450,'2024-NAT-02'!B:B,'2024-NAT-02'!H:H,0,0)</f>
        <v>0</v>
      </c>
      <c r="AD450" s="387">
        <f t="shared" si="18"/>
        <v>10</v>
      </c>
      <c r="AE450" s="395">
        <f t="shared" si="19"/>
        <v>62.739999999999995</v>
      </c>
    </row>
    <row r="451" spans="1:31" ht="15.6" hidden="1" x14ac:dyDescent="0.25">
      <c r="A451" s="340" t="s">
        <v>890</v>
      </c>
      <c r="B451" s="341" t="s">
        <v>2154</v>
      </c>
      <c r="C451" s="341" t="s">
        <v>295</v>
      </c>
      <c r="D451" s="341" t="s">
        <v>940</v>
      </c>
      <c r="E451" s="342" t="s">
        <v>1261</v>
      </c>
      <c r="F451" s="312">
        <v>0</v>
      </c>
      <c r="G451" s="313">
        <v>0</v>
      </c>
      <c r="H451" s="313">
        <v>0</v>
      </c>
      <c r="I451" s="314">
        <v>0</v>
      </c>
      <c r="J451" s="315">
        <v>0</v>
      </c>
      <c r="K451" s="316"/>
      <c r="L451" s="331"/>
      <c r="M451" s="316"/>
      <c r="N451" s="317"/>
      <c r="O451" s="317"/>
      <c r="P451" s="318"/>
      <c r="Q451" s="319"/>
      <c r="R451" s="306"/>
      <c r="S451" s="306"/>
      <c r="T451" s="320"/>
      <c r="U451" s="321"/>
      <c r="V451" s="322"/>
      <c r="W451" s="323"/>
      <c r="X451" s="324"/>
      <c r="Y451" s="326"/>
      <c r="Z451" s="335">
        <f>_xlfn.XLOOKUP(A451,'2024-NAT-01'!B:B,'2024-NAT-01'!F:F,0,0)+_xlfn.XLOOKUP('Nominations (2)'!A451,'2024-NAT-01'!B:B,'2024-NAT-01'!G:G,0,0)</f>
        <v>0</v>
      </c>
      <c r="AA451" s="336">
        <f>_xlfn.XLOOKUP(A451,'2024-NAT-01'!B:B,'2024-NAT-01'!H:H,0,0)</f>
        <v>0</v>
      </c>
      <c r="AB451" s="335">
        <f>_xlfn.XLOOKUP(A451,'2024-NAT-02'!B:B,'2024-NAT-02'!F:F,0,0)+_xlfn.XLOOKUP(A451,'2024-NAT-02'!B:B,'2024-NAT-02'!G:G,0,0)</f>
        <v>0</v>
      </c>
      <c r="AC451" s="337">
        <f>_xlfn.XLOOKUP(A451,'2024-NAT-02'!B:B,'2024-NAT-02'!H:H,0,0)</f>
        <v>0</v>
      </c>
      <c r="AD451" s="338">
        <f t="shared" si="18"/>
        <v>0</v>
      </c>
      <c r="AE451" s="339">
        <f t="shared" si="19"/>
        <v>0</v>
      </c>
    </row>
    <row r="452" spans="1:31" ht="15.6" hidden="1" x14ac:dyDescent="0.25">
      <c r="A452" s="340" t="s">
        <v>892</v>
      </c>
      <c r="B452" s="341" t="s">
        <v>2154</v>
      </c>
      <c r="C452" s="341" t="s">
        <v>971</v>
      </c>
      <c r="D452" s="341" t="s">
        <v>319</v>
      </c>
      <c r="E452" s="342" t="s">
        <v>1258</v>
      </c>
      <c r="F452" s="312">
        <v>0</v>
      </c>
      <c r="G452" s="313">
        <v>0</v>
      </c>
      <c r="H452" s="313">
        <v>0</v>
      </c>
      <c r="I452" s="314">
        <v>0</v>
      </c>
      <c r="J452" s="315">
        <v>0</v>
      </c>
      <c r="K452" s="316"/>
      <c r="L452" s="331"/>
      <c r="M452" s="316"/>
      <c r="N452" s="317"/>
      <c r="O452" s="317"/>
      <c r="P452" s="318"/>
      <c r="Q452" s="319"/>
      <c r="R452" s="306"/>
      <c r="S452" s="306"/>
      <c r="T452" s="320"/>
      <c r="U452" s="321"/>
      <c r="V452" s="322"/>
      <c r="W452" s="323"/>
      <c r="X452" s="324"/>
      <c r="Y452" s="326"/>
      <c r="Z452" s="335">
        <f>_xlfn.XLOOKUP(A452,'2024-NAT-01'!B:B,'2024-NAT-01'!F:F,0,0)+_xlfn.XLOOKUP('Nominations (2)'!A452,'2024-NAT-01'!B:B,'2024-NAT-01'!G:G,0,0)</f>
        <v>0</v>
      </c>
      <c r="AA452" s="336">
        <f>_xlfn.XLOOKUP(A452,'2024-NAT-01'!B:B,'2024-NAT-01'!H:H,0,0)</f>
        <v>0</v>
      </c>
      <c r="AB452" s="335">
        <f>_xlfn.XLOOKUP(A452,'2024-NAT-02'!B:B,'2024-NAT-02'!F:F,0,0)+_xlfn.XLOOKUP(A452,'2024-NAT-02'!B:B,'2024-NAT-02'!G:G,0,0)</f>
        <v>0</v>
      </c>
      <c r="AC452" s="337">
        <f>_xlfn.XLOOKUP(A452,'2024-NAT-02'!B:B,'2024-NAT-02'!H:H,0,0)</f>
        <v>0</v>
      </c>
      <c r="AD452" s="338">
        <f t="shared" ref="AD452:AD515" si="20">H452+Z452+AB452</f>
        <v>0</v>
      </c>
      <c r="AE452" s="339">
        <f t="shared" ref="AE452:AE515" si="21">J452+AA452+AC452</f>
        <v>0</v>
      </c>
    </row>
    <row r="453" spans="1:31" ht="15.6" hidden="1" x14ac:dyDescent="0.25">
      <c r="A453" s="340" t="s">
        <v>893</v>
      </c>
      <c r="B453" s="341" t="s">
        <v>1226</v>
      </c>
      <c r="C453" s="341" t="s">
        <v>113</v>
      </c>
      <c r="D453" s="341" t="s">
        <v>894</v>
      </c>
      <c r="E453" s="342" t="s">
        <v>2079</v>
      </c>
      <c r="F453" s="312">
        <v>0</v>
      </c>
      <c r="G453" s="313">
        <v>0</v>
      </c>
      <c r="H453" s="313">
        <v>0</v>
      </c>
      <c r="I453" s="314">
        <v>0</v>
      </c>
      <c r="J453" s="315">
        <v>0</v>
      </c>
      <c r="K453" s="316"/>
      <c r="L453" s="331"/>
      <c r="M453" s="316"/>
      <c r="N453" s="317"/>
      <c r="O453" s="317"/>
      <c r="P453" s="318"/>
      <c r="Q453" s="319"/>
      <c r="R453" s="306"/>
      <c r="S453" s="306"/>
      <c r="T453" s="320"/>
      <c r="U453" s="321"/>
      <c r="V453" s="322"/>
      <c r="W453" s="323"/>
      <c r="X453" s="324"/>
      <c r="Y453" s="326"/>
      <c r="Z453" s="335">
        <f>_xlfn.XLOOKUP(A453,'2024-NAT-01'!B:B,'2024-NAT-01'!F:F,0,0)+_xlfn.XLOOKUP('Nominations (2)'!A453,'2024-NAT-01'!B:B,'2024-NAT-01'!G:G,0,0)</f>
        <v>0</v>
      </c>
      <c r="AA453" s="336">
        <f>_xlfn.XLOOKUP(A453,'2024-NAT-01'!B:B,'2024-NAT-01'!H:H,0,0)</f>
        <v>0</v>
      </c>
      <c r="AB453" s="335">
        <f>_xlfn.XLOOKUP(A453,'2024-NAT-02'!B:B,'2024-NAT-02'!F:F,0,0)+_xlfn.XLOOKUP(A453,'2024-NAT-02'!B:B,'2024-NAT-02'!G:G,0,0)</f>
        <v>0</v>
      </c>
      <c r="AC453" s="337">
        <f>_xlfn.XLOOKUP(A453,'2024-NAT-02'!B:B,'2024-NAT-02'!H:H,0,0)</f>
        <v>0</v>
      </c>
      <c r="AD453" s="338">
        <f t="shared" si="20"/>
        <v>0</v>
      </c>
      <c r="AE453" s="339">
        <f t="shared" si="21"/>
        <v>0</v>
      </c>
    </row>
    <row r="454" spans="1:31" ht="15.6" hidden="1" x14ac:dyDescent="0.25">
      <c r="A454" s="340" t="s">
        <v>895</v>
      </c>
      <c r="B454" s="341" t="s">
        <v>1226</v>
      </c>
      <c r="C454" s="341" t="s">
        <v>896</v>
      </c>
      <c r="D454" s="341" t="s">
        <v>897</v>
      </c>
      <c r="E454" s="342" t="s">
        <v>2078</v>
      </c>
      <c r="F454" s="312">
        <v>0</v>
      </c>
      <c r="G454" s="313">
        <v>0</v>
      </c>
      <c r="H454" s="313">
        <v>0</v>
      </c>
      <c r="I454" s="314">
        <v>0</v>
      </c>
      <c r="J454" s="315">
        <v>0</v>
      </c>
      <c r="K454" s="316"/>
      <c r="L454" s="331"/>
      <c r="M454" s="316"/>
      <c r="N454" s="317"/>
      <c r="O454" s="317"/>
      <c r="P454" s="318"/>
      <c r="Q454" s="319"/>
      <c r="R454" s="306"/>
      <c r="S454" s="306"/>
      <c r="T454" s="320"/>
      <c r="U454" s="321"/>
      <c r="V454" s="322"/>
      <c r="W454" s="323"/>
      <c r="X454" s="324"/>
      <c r="Y454" s="326"/>
      <c r="Z454" s="335">
        <f>_xlfn.XLOOKUP(A454,'2024-NAT-01'!B:B,'2024-NAT-01'!F:F,0,0)+_xlfn.XLOOKUP('Nominations (2)'!A454,'2024-NAT-01'!B:B,'2024-NAT-01'!G:G,0,0)</f>
        <v>0</v>
      </c>
      <c r="AA454" s="336">
        <f>_xlfn.XLOOKUP(A454,'2024-NAT-01'!B:B,'2024-NAT-01'!H:H,0,0)</f>
        <v>0</v>
      </c>
      <c r="AB454" s="335">
        <f>_xlfn.XLOOKUP(A454,'2024-NAT-02'!B:B,'2024-NAT-02'!F:F,0,0)+_xlfn.XLOOKUP(A454,'2024-NAT-02'!B:B,'2024-NAT-02'!G:G,0,0)</f>
        <v>0</v>
      </c>
      <c r="AC454" s="337">
        <f>_xlfn.XLOOKUP(A454,'2024-NAT-02'!B:B,'2024-NAT-02'!H:H,0,0)</f>
        <v>0</v>
      </c>
      <c r="AD454" s="338">
        <f t="shared" si="20"/>
        <v>0</v>
      </c>
      <c r="AE454" s="339">
        <f t="shared" si="21"/>
        <v>0</v>
      </c>
    </row>
    <row r="455" spans="1:31" ht="15.6" hidden="1" x14ac:dyDescent="0.25">
      <c r="A455" s="340" t="s">
        <v>898</v>
      </c>
      <c r="B455" s="341" t="s">
        <v>1226</v>
      </c>
      <c r="C455" s="341" t="s">
        <v>426</v>
      </c>
      <c r="D455" s="341" t="s">
        <v>897</v>
      </c>
      <c r="E455" s="342" t="s">
        <v>2080</v>
      </c>
      <c r="F455" s="312">
        <v>0</v>
      </c>
      <c r="G455" s="313">
        <v>0</v>
      </c>
      <c r="H455" s="313">
        <v>0</v>
      </c>
      <c r="I455" s="314">
        <v>0</v>
      </c>
      <c r="J455" s="315">
        <v>0</v>
      </c>
      <c r="K455" s="316"/>
      <c r="L455" s="331"/>
      <c r="M455" s="316"/>
      <c r="N455" s="317"/>
      <c r="O455" s="317"/>
      <c r="P455" s="318"/>
      <c r="Q455" s="319"/>
      <c r="R455" s="306"/>
      <c r="S455" s="306"/>
      <c r="T455" s="320"/>
      <c r="U455" s="321"/>
      <c r="V455" s="322"/>
      <c r="W455" s="323"/>
      <c r="X455" s="324"/>
      <c r="Y455" s="326"/>
      <c r="Z455" s="335">
        <f>_xlfn.XLOOKUP(A455,'2024-NAT-01'!B:B,'2024-NAT-01'!F:F,0,0)+_xlfn.XLOOKUP('Nominations (2)'!A455,'2024-NAT-01'!B:B,'2024-NAT-01'!G:G,0,0)</f>
        <v>0</v>
      </c>
      <c r="AA455" s="336">
        <f>_xlfn.XLOOKUP(A455,'2024-NAT-01'!B:B,'2024-NAT-01'!H:H,0,0)</f>
        <v>0</v>
      </c>
      <c r="AB455" s="335">
        <f>_xlfn.XLOOKUP(A455,'2024-NAT-02'!B:B,'2024-NAT-02'!F:F,0,0)+_xlfn.XLOOKUP(A455,'2024-NAT-02'!B:B,'2024-NAT-02'!G:G,0,0)</f>
        <v>0</v>
      </c>
      <c r="AC455" s="337">
        <f>_xlfn.XLOOKUP(A455,'2024-NAT-02'!B:B,'2024-NAT-02'!H:H,0,0)</f>
        <v>0</v>
      </c>
      <c r="AD455" s="338">
        <f t="shared" si="20"/>
        <v>0</v>
      </c>
      <c r="AE455" s="339">
        <f t="shared" si="21"/>
        <v>0</v>
      </c>
    </row>
    <row r="456" spans="1:31" ht="15.6" hidden="1" x14ac:dyDescent="0.25">
      <c r="A456" s="340" t="s">
        <v>899</v>
      </c>
      <c r="B456" s="341" t="s">
        <v>2160</v>
      </c>
      <c r="C456" s="341" t="s">
        <v>2120</v>
      </c>
      <c r="D456" s="341" t="s">
        <v>369</v>
      </c>
      <c r="E456" s="342" t="s">
        <v>1261</v>
      </c>
      <c r="F456" s="312">
        <v>0</v>
      </c>
      <c r="G456" s="313">
        <v>0</v>
      </c>
      <c r="H456" s="313">
        <v>0</v>
      </c>
      <c r="I456" s="314">
        <v>0</v>
      </c>
      <c r="J456" s="315">
        <v>0</v>
      </c>
      <c r="K456" s="316"/>
      <c r="L456" s="331"/>
      <c r="M456" s="316"/>
      <c r="N456" s="317"/>
      <c r="O456" s="317"/>
      <c r="P456" s="318"/>
      <c r="Q456" s="319"/>
      <c r="R456" s="306"/>
      <c r="S456" s="306"/>
      <c r="T456" s="320"/>
      <c r="U456" s="321"/>
      <c r="V456" s="322"/>
      <c r="W456" s="323"/>
      <c r="X456" s="324"/>
      <c r="Y456" s="326"/>
      <c r="Z456" s="335">
        <f>_xlfn.XLOOKUP(A456,'2024-NAT-01'!B:B,'2024-NAT-01'!F:F,0,0)+_xlfn.XLOOKUP('Nominations (2)'!A456,'2024-NAT-01'!B:B,'2024-NAT-01'!G:G,0,0)</f>
        <v>0</v>
      </c>
      <c r="AA456" s="336">
        <f>_xlfn.XLOOKUP(A456,'2024-NAT-01'!B:B,'2024-NAT-01'!H:H,0,0)</f>
        <v>0</v>
      </c>
      <c r="AB456" s="335">
        <f>_xlfn.XLOOKUP(A456,'2024-NAT-02'!B:B,'2024-NAT-02'!F:F,0,0)+_xlfn.XLOOKUP(A456,'2024-NAT-02'!B:B,'2024-NAT-02'!G:G,0,0)</f>
        <v>0</v>
      </c>
      <c r="AC456" s="337">
        <f>_xlfn.XLOOKUP(A456,'2024-NAT-02'!B:B,'2024-NAT-02'!H:H,0,0)</f>
        <v>0</v>
      </c>
      <c r="AD456" s="338">
        <f t="shared" si="20"/>
        <v>0</v>
      </c>
      <c r="AE456" s="339">
        <f t="shared" si="21"/>
        <v>0</v>
      </c>
    </row>
    <row r="457" spans="1:31" ht="15.6" hidden="1" x14ac:dyDescent="0.25">
      <c r="A457" s="340" t="s">
        <v>900</v>
      </c>
      <c r="B457" s="341" t="s">
        <v>1226</v>
      </c>
      <c r="C457" s="341" t="s">
        <v>901</v>
      </c>
      <c r="D457" s="341" t="s">
        <v>902</v>
      </c>
      <c r="E457" s="342" t="s">
        <v>1261</v>
      </c>
      <c r="F457" s="312">
        <v>0</v>
      </c>
      <c r="G457" s="313">
        <v>0</v>
      </c>
      <c r="H457" s="313">
        <v>0</v>
      </c>
      <c r="I457" s="314">
        <v>0</v>
      </c>
      <c r="J457" s="315">
        <v>0</v>
      </c>
      <c r="K457" s="316"/>
      <c r="L457" s="331"/>
      <c r="M457" s="316"/>
      <c r="N457" s="317"/>
      <c r="O457" s="317"/>
      <c r="P457" s="318"/>
      <c r="Q457" s="319"/>
      <c r="R457" s="306"/>
      <c r="S457" s="306"/>
      <c r="T457" s="320"/>
      <c r="U457" s="321"/>
      <c r="V457" s="322"/>
      <c r="W457" s="323"/>
      <c r="X457" s="324"/>
      <c r="Y457" s="326"/>
      <c r="Z457" s="335">
        <f>_xlfn.XLOOKUP(A457,'2024-NAT-01'!B:B,'2024-NAT-01'!F:F,0,0)+_xlfn.XLOOKUP('Nominations (2)'!A457,'2024-NAT-01'!B:B,'2024-NAT-01'!G:G,0,0)</f>
        <v>0</v>
      </c>
      <c r="AA457" s="336">
        <f>_xlfn.XLOOKUP(A457,'2024-NAT-01'!B:B,'2024-NAT-01'!H:H,0,0)</f>
        <v>0</v>
      </c>
      <c r="AB457" s="335">
        <f>_xlfn.XLOOKUP(A457,'2024-NAT-02'!B:B,'2024-NAT-02'!F:F,0,0)+_xlfn.XLOOKUP(A457,'2024-NAT-02'!B:B,'2024-NAT-02'!G:G,0,0)</f>
        <v>0</v>
      </c>
      <c r="AC457" s="337">
        <f>_xlfn.XLOOKUP(A457,'2024-NAT-02'!B:B,'2024-NAT-02'!H:H,0,0)</f>
        <v>0</v>
      </c>
      <c r="AD457" s="338">
        <f t="shared" si="20"/>
        <v>0</v>
      </c>
      <c r="AE457" s="339">
        <f t="shared" si="21"/>
        <v>0</v>
      </c>
    </row>
    <row r="458" spans="1:31" ht="15.6" hidden="1" x14ac:dyDescent="0.25">
      <c r="A458" s="340" t="s">
        <v>903</v>
      </c>
      <c r="B458" s="341" t="s">
        <v>1226</v>
      </c>
      <c r="C458" s="341" t="s">
        <v>904</v>
      </c>
      <c r="D458" s="341" t="s">
        <v>299</v>
      </c>
      <c r="E458" s="342" t="s">
        <v>2078</v>
      </c>
      <c r="F458" s="312">
        <v>0</v>
      </c>
      <c r="G458" s="313">
        <v>0</v>
      </c>
      <c r="H458" s="313">
        <v>0</v>
      </c>
      <c r="I458" s="314">
        <v>0</v>
      </c>
      <c r="J458" s="315">
        <v>0</v>
      </c>
      <c r="K458" s="316"/>
      <c r="L458" s="331"/>
      <c r="M458" s="316"/>
      <c r="N458" s="317"/>
      <c r="O458" s="317"/>
      <c r="P458" s="318"/>
      <c r="Q458" s="319"/>
      <c r="R458" s="306"/>
      <c r="S458" s="306"/>
      <c r="T458" s="320"/>
      <c r="U458" s="321"/>
      <c r="V458" s="322"/>
      <c r="W458" s="323"/>
      <c r="X458" s="324"/>
      <c r="Y458" s="326"/>
      <c r="Z458" s="335">
        <f>_xlfn.XLOOKUP(A458,'2024-NAT-01'!B:B,'2024-NAT-01'!F:F,0,0)+_xlfn.XLOOKUP('Nominations (2)'!A458,'2024-NAT-01'!B:B,'2024-NAT-01'!G:G,0,0)</f>
        <v>0</v>
      </c>
      <c r="AA458" s="336">
        <f>_xlfn.XLOOKUP(A458,'2024-NAT-01'!B:B,'2024-NAT-01'!H:H,0,0)</f>
        <v>0</v>
      </c>
      <c r="AB458" s="335">
        <f>_xlfn.XLOOKUP(A458,'2024-NAT-02'!B:B,'2024-NAT-02'!F:F,0,0)+_xlfn.XLOOKUP(A458,'2024-NAT-02'!B:B,'2024-NAT-02'!G:G,0,0)</f>
        <v>0</v>
      </c>
      <c r="AC458" s="337">
        <f>_xlfn.XLOOKUP(A458,'2024-NAT-02'!B:B,'2024-NAT-02'!H:H,0,0)</f>
        <v>0</v>
      </c>
      <c r="AD458" s="338">
        <f t="shared" si="20"/>
        <v>0</v>
      </c>
      <c r="AE458" s="339">
        <f t="shared" si="21"/>
        <v>0</v>
      </c>
    </row>
    <row r="459" spans="1:31" ht="15.6" hidden="1" x14ac:dyDescent="0.25">
      <c r="A459" s="340" t="s">
        <v>905</v>
      </c>
      <c r="B459" s="341" t="s">
        <v>1226</v>
      </c>
      <c r="C459" s="341" t="s">
        <v>920</v>
      </c>
      <c r="D459" s="341" t="s">
        <v>299</v>
      </c>
      <c r="E459" s="342" t="s">
        <v>2078</v>
      </c>
      <c r="F459" s="312">
        <v>0</v>
      </c>
      <c r="G459" s="313">
        <v>0</v>
      </c>
      <c r="H459" s="313">
        <v>0</v>
      </c>
      <c r="I459" s="314">
        <v>0</v>
      </c>
      <c r="J459" s="315">
        <v>0</v>
      </c>
      <c r="K459" s="316"/>
      <c r="L459" s="331"/>
      <c r="M459" s="316"/>
      <c r="N459" s="317"/>
      <c r="O459" s="317"/>
      <c r="P459" s="318"/>
      <c r="Q459" s="319"/>
      <c r="R459" s="306"/>
      <c r="S459" s="306"/>
      <c r="T459" s="320"/>
      <c r="U459" s="321"/>
      <c r="V459" s="322"/>
      <c r="W459" s="323"/>
      <c r="X459" s="324"/>
      <c r="Y459" s="326"/>
      <c r="Z459" s="335">
        <f>_xlfn.XLOOKUP(A459,'2024-NAT-01'!B:B,'2024-NAT-01'!F:F,0,0)+_xlfn.XLOOKUP('Nominations (2)'!A459,'2024-NAT-01'!B:B,'2024-NAT-01'!G:G,0,0)</f>
        <v>0</v>
      </c>
      <c r="AA459" s="336">
        <f>_xlfn.XLOOKUP(A459,'2024-NAT-01'!B:B,'2024-NAT-01'!H:H,0,0)</f>
        <v>0</v>
      </c>
      <c r="AB459" s="335">
        <f>_xlfn.XLOOKUP(A459,'2024-NAT-02'!B:B,'2024-NAT-02'!F:F,0,0)+_xlfn.XLOOKUP(A459,'2024-NAT-02'!B:B,'2024-NAT-02'!G:G,0,0)</f>
        <v>0</v>
      </c>
      <c r="AC459" s="337">
        <f>_xlfn.XLOOKUP(A459,'2024-NAT-02'!B:B,'2024-NAT-02'!H:H,0,0)</f>
        <v>0</v>
      </c>
      <c r="AD459" s="338">
        <f t="shared" si="20"/>
        <v>0</v>
      </c>
      <c r="AE459" s="339">
        <f t="shared" si="21"/>
        <v>0</v>
      </c>
    </row>
    <row r="460" spans="1:31" ht="15.6" hidden="1" x14ac:dyDescent="0.25">
      <c r="A460" s="340" t="s">
        <v>906</v>
      </c>
      <c r="B460" s="341" t="s">
        <v>1226</v>
      </c>
      <c r="C460" s="341" t="s">
        <v>367</v>
      </c>
      <c r="D460" s="341" t="s">
        <v>210</v>
      </c>
      <c r="E460" s="342" t="s">
        <v>2078</v>
      </c>
      <c r="F460" s="312">
        <v>0</v>
      </c>
      <c r="G460" s="313">
        <v>0</v>
      </c>
      <c r="H460" s="313">
        <v>0</v>
      </c>
      <c r="I460" s="314">
        <v>0</v>
      </c>
      <c r="J460" s="315">
        <v>0</v>
      </c>
      <c r="K460" s="316"/>
      <c r="L460" s="331"/>
      <c r="M460" s="316"/>
      <c r="N460" s="317"/>
      <c r="O460" s="317"/>
      <c r="P460" s="318"/>
      <c r="Q460" s="319"/>
      <c r="R460" s="306"/>
      <c r="S460" s="306"/>
      <c r="T460" s="320"/>
      <c r="U460" s="321"/>
      <c r="V460" s="322"/>
      <c r="W460" s="323"/>
      <c r="X460" s="324"/>
      <c r="Y460" s="326"/>
      <c r="Z460" s="335">
        <f>_xlfn.XLOOKUP(A460,'2024-NAT-01'!B:B,'2024-NAT-01'!F:F,0,0)+_xlfn.XLOOKUP('Nominations (2)'!A460,'2024-NAT-01'!B:B,'2024-NAT-01'!G:G,0,0)</f>
        <v>0</v>
      </c>
      <c r="AA460" s="336">
        <f>_xlfn.XLOOKUP(A460,'2024-NAT-01'!B:B,'2024-NAT-01'!H:H,0,0)</f>
        <v>0</v>
      </c>
      <c r="AB460" s="335">
        <f>_xlfn.XLOOKUP(A460,'2024-NAT-02'!B:B,'2024-NAT-02'!F:F,0,0)+_xlfn.XLOOKUP(A460,'2024-NAT-02'!B:B,'2024-NAT-02'!G:G,0,0)</f>
        <v>0</v>
      </c>
      <c r="AC460" s="337">
        <f>_xlfn.XLOOKUP(A460,'2024-NAT-02'!B:B,'2024-NAT-02'!H:H,0,0)</f>
        <v>0</v>
      </c>
      <c r="AD460" s="338">
        <f t="shared" si="20"/>
        <v>0</v>
      </c>
      <c r="AE460" s="339">
        <f t="shared" si="21"/>
        <v>0</v>
      </c>
    </row>
    <row r="461" spans="1:31" ht="15.6" hidden="1" x14ac:dyDescent="0.25">
      <c r="A461" s="340" t="s">
        <v>907</v>
      </c>
      <c r="B461" s="341" t="s">
        <v>1226</v>
      </c>
      <c r="C461" s="341" t="s">
        <v>908</v>
      </c>
      <c r="D461" s="341" t="s">
        <v>210</v>
      </c>
      <c r="E461" s="342" t="s">
        <v>2078</v>
      </c>
      <c r="F461" s="312">
        <v>0</v>
      </c>
      <c r="G461" s="313">
        <v>0</v>
      </c>
      <c r="H461" s="313">
        <v>0</v>
      </c>
      <c r="I461" s="314">
        <v>0</v>
      </c>
      <c r="J461" s="315">
        <v>0</v>
      </c>
      <c r="K461" s="316"/>
      <c r="L461" s="331"/>
      <c r="M461" s="316"/>
      <c r="N461" s="317"/>
      <c r="O461" s="317"/>
      <c r="P461" s="318"/>
      <c r="Q461" s="319"/>
      <c r="R461" s="306"/>
      <c r="S461" s="306"/>
      <c r="T461" s="320"/>
      <c r="U461" s="321"/>
      <c r="V461" s="322"/>
      <c r="W461" s="323"/>
      <c r="X461" s="324"/>
      <c r="Y461" s="326"/>
      <c r="Z461" s="335">
        <f>_xlfn.XLOOKUP(A461,'2024-NAT-01'!B:B,'2024-NAT-01'!F:F,0,0)+_xlfn.XLOOKUP('Nominations (2)'!A461,'2024-NAT-01'!B:B,'2024-NAT-01'!G:G,0,0)</f>
        <v>0</v>
      </c>
      <c r="AA461" s="336">
        <f>_xlfn.XLOOKUP(A461,'2024-NAT-01'!B:B,'2024-NAT-01'!H:H,0,0)</f>
        <v>0</v>
      </c>
      <c r="AB461" s="335">
        <f>_xlfn.XLOOKUP(A461,'2024-NAT-02'!B:B,'2024-NAT-02'!F:F,0,0)+_xlfn.XLOOKUP(A461,'2024-NAT-02'!B:B,'2024-NAT-02'!G:G,0,0)</f>
        <v>0</v>
      </c>
      <c r="AC461" s="337">
        <f>_xlfn.XLOOKUP(A461,'2024-NAT-02'!B:B,'2024-NAT-02'!H:H,0,0)</f>
        <v>0</v>
      </c>
      <c r="AD461" s="338">
        <f t="shared" si="20"/>
        <v>0</v>
      </c>
      <c r="AE461" s="339">
        <f t="shared" si="21"/>
        <v>0</v>
      </c>
    </row>
    <row r="462" spans="1:31" ht="15.6" hidden="1" x14ac:dyDescent="0.25">
      <c r="A462" s="340" t="s">
        <v>909</v>
      </c>
      <c r="B462" s="341" t="s">
        <v>2152</v>
      </c>
      <c r="C462" s="341" t="s">
        <v>205</v>
      </c>
      <c r="D462" s="341" t="s">
        <v>1848</v>
      </c>
      <c r="E462" s="342" t="s">
        <v>2078</v>
      </c>
      <c r="F462" s="312">
        <v>0</v>
      </c>
      <c r="G462" s="313">
        <v>0</v>
      </c>
      <c r="H462" s="313">
        <v>0</v>
      </c>
      <c r="I462" s="314">
        <v>0</v>
      </c>
      <c r="J462" s="315">
        <v>0</v>
      </c>
      <c r="K462" s="316"/>
      <c r="L462" s="331"/>
      <c r="M462" s="316"/>
      <c r="N462" s="317"/>
      <c r="O462" s="317"/>
      <c r="P462" s="318"/>
      <c r="Q462" s="319"/>
      <c r="R462" s="306"/>
      <c r="S462" s="306"/>
      <c r="T462" s="320"/>
      <c r="U462" s="321"/>
      <c r="V462" s="322"/>
      <c r="W462" s="323"/>
      <c r="X462" s="324"/>
      <c r="Y462" s="326"/>
      <c r="Z462" s="335">
        <f>_xlfn.XLOOKUP(A462,'2024-NAT-01'!B:B,'2024-NAT-01'!F:F,0,0)+_xlfn.XLOOKUP('Nominations (2)'!A462,'2024-NAT-01'!B:B,'2024-NAT-01'!G:G,0,0)</f>
        <v>0</v>
      </c>
      <c r="AA462" s="336">
        <f>_xlfn.XLOOKUP(A462,'2024-NAT-01'!B:B,'2024-NAT-01'!H:H,0,0)</f>
        <v>0</v>
      </c>
      <c r="AB462" s="335">
        <f>_xlfn.XLOOKUP(A462,'2024-NAT-02'!B:B,'2024-NAT-02'!F:F,0,0)+_xlfn.XLOOKUP(A462,'2024-NAT-02'!B:B,'2024-NAT-02'!G:G,0,0)</f>
        <v>0</v>
      </c>
      <c r="AC462" s="337">
        <f>_xlfn.XLOOKUP(A462,'2024-NAT-02'!B:B,'2024-NAT-02'!H:H,0,0)</f>
        <v>0</v>
      </c>
      <c r="AD462" s="338">
        <f t="shared" si="20"/>
        <v>0</v>
      </c>
      <c r="AE462" s="339">
        <f t="shared" si="21"/>
        <v>0</v>
      </c>
    </row>
    <row r="463" spans="1:31" ht="15.6" x14ac:dyDescent="0.25">
      <c r="A463" s="343" t="s">
        <v>1583</v>
      </c>
      <c r="B463" s="344" t="s">
        <v>48</v>
      </c>
      <c r="C463" s="344" t="s">
        <v>1613</v>
      </c>
      <c r="D463" s="344" t="s">
        <v>386</v>
      </c>
      <c r="E463" s="345" t="s">
        <v>1258</v>
      </c>
      <c r="F463" s="391">
        <v>1</v>
      </c>
      <c r="G463" s="392">
        <v>7</v>
      </c>
      <c r="H463" s="392">
        <v>8</v>
      </c>
      <c r="I463" s="393">
        <v>54</v>
      </c>
      <c r="J463" s="394">
        <v>15.57</v>
      </c>
      <c r="K463" s="316"/>
      <c r="L463" s="331"/>
      <c r="M463" s="316"/>
      <c r="N463" s="317"/>
      <c r="O463" s="317"/>
      <c r="P463" s="318"/>
      <c r="Q463" s="319"/>
      <c r="R463" s="306"/>
      <c r="S463" s="306"/>
      <c r="T463" s="320"/>
      <c r="U463" s="321"/>
      <c r="V463" s="322"/>
      <c r="W463" s="323"/>
      <c r="X463" s="324"/>
      <c r="Y463" s="326"/>
      <c r="Z463" s="387">
        <f>_xlfn.XLOOKUP(A463,'2024-NAT-01'!B:B,'2024-NAT-01'!F:F,0,0)+_xlfn.XLOOKUP(A463,'2024-NAT-01'!B:B,'2024-NAT-01'!G:G,0,0)</f>
        <v>8</v>
      </c>
      <c r="AA463" s="395">
        <f>_xlfn.XLOOKUP(A463,'2024-NAT-01'!B:B,'2024-NAT-01'!H:H,0,0)</f>
        <v>32.5</v>
      </c>
      <c r="AB463" s="387">
        <f>_xlfn.XLOOKUP(A463,'2024-NAT-02'!B:B,'2024-NAT-02'!F:F,0,0)+_xlfn.XLOOKUP(A463,'2024-NAT-02'!B:B,'2024-NAT-02'!G:G,0,0)</f>
        <v>3</v>
      </c>
      <c r="AC463" s="396">
        <f>_xlfn.XLOOKUP(A463,'2024-NAT-02'!B:B,'2024-NAT-02'!H:H,0,0)</f>
        <v>12.3</v>
      </c>
      <c r="AD463" s="387">
        <f t="shared" si="20"/>
        <v>19</v>
      </c>
      <c r="AE463" s="395">
        <f t="shared" si="21"/>
        <v>60.370000000000005</v>
      </c>
    </row>
    <row r="464" spans="1:31" ht="15.6" x14ac:dyDescent="0.25">
      <c r="A464" s="343" t="s">
        <v>523</v>
      </c>
      <c r="B464" s="344" t="s">
        <v>49</v>
      </c>
      <c r="C464" s="344" t="s">
        <v>118</v>
      </c>
      <c r="D464" s="344" t="s">
        <v>238</v>
      </c>
      <c r="E464" s="345" t="s">
        <v>1261</v>
      </c>
      <c r="F464" s="391">
        <v>1</v>
      </c>
      <c r="G464" s="392">
        <v>6</v>
      </c>
      <c r="H464" s="392">
        <v>7</v>
      </c>
      <c r="I464" s="393">
        <v>67.900000000000006</v>
      </c>
      <c r="J464" s="394">
        <v>14.950000000000001</v>
      </c>
      <c r="K464" s="316">
        <f>I464/H464</f>
        <v>9.7000000000000011</v>
      </c>
      <c r="L464" s="331">
        <f>U464+Y464+Q464</f>
        <v>867</v>
      </c>
      <c r="M464" s="316">
        <f>(U464*0.3)+(Y464*0.2)+(Q464*0.5)</f>
        <v>334.1</v>
      </c>
      <c r="N464" s="317">
        <v>0</v>
      </c>
      <c r="O464" s="317">
        <v>3</v>
      </c>
      <c r="P464" s="318">
        <v>26.900000000000002</v>
      </c>
      <c r="Q464" s="319">
        <v>451</v>
      </c>
      <c r="R464" s="306">
        <v>0</v>
      </c>
      <c r="S464" s="306">
        <v>3</v>
      </c>
      <c r="T464" s="320">
        <v>37.299999999999997</v>
      </c>
      <c r="U464" s="321">
        <v>254</v>
      </c>
      <c r="V464" s="322">
        <v>0</v>
      </c>
      <c r="W464" s="323">
        <v>1</v>
      </c>
      <c r="X464" s="324">
        <v>2.9</v>
      </c>
      <c r="Y464" s="326">
        <v>162</v>
      </c>
      <c r="Z464" s="387">
        <f>_xlfn.XLOOKUP(A464,'2024-NAT-01'!B:B,'2024-NAT-01'!F:F,0,0)+_xlfn.XLOOKUP(A464,'2024-NAT-01'!B:B,'2024-NAT-01'!G:G,0,0)</f>
        <v>2</v>
      </c>
      <c r="AA464" s="395">
        <f>_xlfn.XLOOKUP(A464,'2024-NAT-01'!B:B,'2024-NAT-01'!H:H,0,0)</f>
        <v>2.9000000000000004</v>
      </c>
      <c r="AB464" s="387">
        <f>_xlfn.XLOOKUP(A464,'2024-NAT-02'!B:B,'2024-NAT-02'!F:F,0,0)+_xlfn.XLOOKUP(A464,'2024-NAT-02'!B:B,'2024-NAT-02'!G:G,0,0)</f>
        <v>2</v>
      </c>
      <c r="AC464" s="396">
        <f>_xlfn.XLOOKUP(A464,'2024-NAT-02'!B:B,'2024-NAT-02'!H:H,0,0)</f>
        <v>2.9000000000000004</v>
      </c>
      <c r="AD464" s="387">
        <f t="shared" si="20"/>
        <v>11</v>
      </c>
      <c r="AE464" s="395">
        <f t="shared" si="21"/>
        <v>20.75</v>
      </c>
    </row>
    <row r="465" spans="1:31" ht="15.6" x14ac:dyDescent="0.25">
      <c r="A465" s="343" t="s">
        <v>912</v>
      </c>
      <c r="B465" s="344" t="s">
        <v>42</v>
      </c>
      <c r="C465" s="344" t="s">
        <v>2005</v>
      </c>
      <c r="D465" s="344" t="s">
        <v>169</v>
      </c>
      <c r="E465" s="345" t="s">
        <v>1260</v>
      </c>
      <c r="F465" s="391">
        <v>0</v>
      </c>
      <c r="G465" s="392">
        <v>0</v>
      </c>
      <c r="H465" s="392">
        <v>0</v>
      </c>
      <c r="I465" s="393">
        <v>0</v>
      </c>
      <c r="J465" s="394">
        <v>0</v>
      </c>
      <c r="K465" s="316"/>
      <c r="L465" s="331"/>
      <c r="M465" s="316"/>
      <c r="N465" s="317"/>
      <c r="O465" s="317"/>
      <c r="P465" s="318"/>
      <c r="Q465" s="319"/>
      <c r="R465" s="306"/>
      <c r="S465" s="306"/>
      <c r="T465" s="320"/>
      <c r="U465" s="321"/>
      <c r="V465" s="322"/>
      <c r="W465" s="323"/>
      <c r="X465" s="324"/>
      <c r="Y465" s="326"/>
      <c r="Z465" s="387">
        <f>_xlfn.XLOOKUP(A465,'2024-NAT-01'!B:B,'2024-NAT-01'!F:F,0,0)+_xlfn.XLOOKUP(A465,'2024-NAT-01'!B:B,'2024-NAT-01'!G:G,0,0)</f>
        <v>6</v>
      </c>
      <c r="AA465" s="395">
        <f>_xlfn.XLOOKUP(A465,'2024-NAT-01'!B:B,'2024-NAT-01'!H:H,0,0)</f>
        <v>49.500000000000007</v>
      </c>
      <c r="AB465" s="387">
        <f>_xlfn.XLOOKUP(A465,'2024-NAT-02'!B:B,'2024-NAT-02'!F:F,0,0)+_xlfn.XLOOKUP(A465,'2024-NAT-02'!B:B,'2024-NAT-02'!G:G,0,0)</f>
        <v>2</v>
      </c>
      <c r="AC465" s="396">
        <f>_xlfn.XLOOKUP(A465,'2024-NAT-02'!B:B,'2024-NAT-02'!H:H,0,0)</f>
        <v>12</v>
      </c>
      <c r="AD465" s="387">
        <f t="shared" si="20"/>
        <v>8</v>
      </c>
      <c r="AE465" s="395">
        <f t="shared" si="21"/>
        <v>61.500000000000007</v>
      </c>
    </row>
    <row r="466" spans="1:31" ht="15.6" hidden="1" x14ac:dyDescent="0.25">
      <c r="A466" s="340" t="s">
        <v>913</v>
      </c>
      <c r="B466" s="341" t="s">
        <v>2162</v>
      </c>
      <c r="C466" s="341" t="s">
        <v>1871</v>
      </c>
      <c r="D466" s="341" t="s">
        <v>919</v>
      </c>
      <c r="E466" s="342" t="s">
        <v>1261</v>
      </c>
      <c r="F466" s="312">
        <v>7</v>
      </c>
      <c r="G466" s="313">
        <v>1</v>
      </c>
      <c r="H466" s="313">
        <v>8</v>
      </c>
      <c r="I466" s="314">
        <v>9.3000000000000007</v>
      </c>
      <c r="J466" s="315">
        <v>3.61</v>
      </c>
      <c r="K466" s="316"/>
      <c r="L466" s="331"/>
      <c r="M466" s="316"/>
      <c r="N466" s="317"/>
      <c r="O466" s="317"/>
      <c r="P466" s="318"/>
      <c r="Q466" s="319"/>
      <c r="R466" s="306"/>
      <c r="S466" s="306"/>
      <c r="T466" s="320"/>
      <c r="U466" s="321"/>
      <c r="V466" s="322"/>
      <c r="W466" s="323"/>
      <c r="X466" s="324"/>
      <c r="Y466" s="326"/>
      <c r="Z466" s="335">
        <f>_xlfn.XLOOKUP(A466,'2024-NAT-01'!B:B,'2024-NAT-01'!F:F,0,0)+_xlfn.XLOOKUP('Nominations (2)'!A466,'2024-NAT-01'!B:B,'2024-NAT-01'!G:G,0,0)</f>
        <v>0</v>
      </c>
      <c r="AA466" s="336">
        <f>_xlfn.XLOOKUP(A466,'2024-NAT-01'!B:B,'2024-NAT-01'!H:H,0,0)</f>
        <v>0</v>
      </c>
      <c r="AB466" s="335">
        <f>_xlfn.XLOOKUP(A466,'2024-NAT-02'!B:B,'2024-NAT-02'!F:F,0,0)+_xlfn.XLOOKUP(A466,'2024-NAT-02'!B:B,'2024-NAT-02'!G:G,0,0)</f>
        <v>0</v>
      </c>
      <c r="AC466" s="337">
        <f>_xlfn.XLOOKUP(A466,'2024-NAT-02'!B:B,'2024-NAT-02'!H:H,0,0)</f>
        <v>0</v>
      </c>
      <c r="AD466" s="338">
        <f t="shared" si="20"/>
        <v>8</v>
      </c>
      <c r="AE466" s="339">
        <f t="shared" si="21"/>
        <v>3.61</v>
      </c>
    </row>
    <row r="467" spans="1:31" ht="15.6" x14ac:dyDescent="0.25">
      <c r="A467" s="343" t="s">
        <v>1157</v>
      </c>
      <c r="B467" s="344" t="s">
        <v>42</v>
      </c>
      <c r="C467" s="344" t="s">
        <v>1510</v>
      </c>
      <c r="D467" s="344" t="s">
        <v>923</v>
      </c>
      <c r="E467" s="345" t="s">
        <v>1250</v>
      </c>
      <c r="F467" s="391">
        <v>0</v>
      </c>
      <c r="G467" s="392">
        <v>3</v>
      </c>
      <c r="H467" s="392">
        <v>3</v>
      </c>
      <c r="I467" s="393">
        <v>24.5</v>
      </c>
      <c r="J467" s="394">
        <v>6.76</v>
      </c>
      <c r="K467" s="316"/>
      <c r="L467" s="331"/>
      <c r="M467" s="316"/>
      <c r="N467" s="317"/>
      <c r="O467" s="317"/>
      <c r="P467" s="318"/>
      <c r="Q467" s="319"/>
      <c r="R467" s="306"/>
      <c r="S467" s="306"/>
      <c r="T467" s="320"/>
      <c r="U467" s="321"/>
      <c r="V467" s="322"/>
      <c r="W467" s="323"/>
      <c r="X467" s="324"/>
      <c r="Y467" s="326"/>
      <c r="Z467" s="387">
        <f>_xlfn.XLOOKUP(A467,'2024-NAT-01'!B:B,'2024-NAT-01'!F:F,0,0)+_xlfn.XLOOKUP(A467,'2024-NAT-01'!B:B,'2024-NAT-01'!G:G,0,0)</f>
        <v>7</v>
      </c>
      <c r="AA467" s="395">
        <f>_xlfn.XLOOKUP(A467,'2024-NAT-01'!B:B,'2024-NAT-01'!H:H,0,0)</f>
        <v>19.399999999999999</v>
      </c>
      <c r="AB467" s="387">
        <f>_xlfn.XLOOKUP(A467,'2024-NAT-02'!B:B,'2024-NAT-02'!F:F,0,0)+_xlfn.XLOOKUP(A467,'2024-NAT-02'!B:B,'2024-NAT-02'!G:G,0,0)</f>
        <v>3</v>
      </c>
      <c r="AC467" s="396">
        <f>_xlfn.XLOOKUP(A467,'2024-NAT-02'!B:B,'2024-NAT-02'!H:H,0,0)</f>
        <v>8.8000000000000007</v>
      </c>
      <c r="AD467" s="387">
        <f t="shared" si="20"/>
        <v>13</v>
      </c>
      <c r="AE467" s="395">
        <f t="shared" si="21"/>
        <v>34.959999999999994</v>
      </c>
    </row>
    <row r="468" spans="1:31" ht="15.6" hidden="1" x14ac:dyDescent="0.25">
      <c r="A468" s="340" t="s">
        <v>915</v>
      </c>
      <c r="B468" s="341" t="s">
        <v>2156</v>
      </c>
      <c r="C468" s="341" t="s">
        <v>412</v>
      </c>
      <c r="D468" s="341" t="s">
        <v>319</v>
      </c>
      <c r="E468" s="342" t="s">
        <v>1258</v>
      </c>
      <c r="F468" s="312">
        <v>4</v>
      </c>
      <c r="G468" s="313">
        <v>6</v>
      </c>
      <c r="H468" s="313">
        <v>10</v>
      </c>
      <c r="I468" s="314">
        <v>62.5</v>
      </c>
      <c r="J468" s="315">
        <v>16.330000000000002</v>
      </c>
      <c r="K468" s="316"/>
      <c r="L468" s="331"/>
      <c r="M468" s="316"/>
      <c r="N468" s="317"/>
      <c r="O468" s="317"/>
      <c r="P468" s="318"/>
      <c r="Q468" s="319"/>
      <c r="R468" s="306"/>
      <c r="S468" s="306"/>
      <c r="T468" s="320"/>
      <c r="U468" s="321"/>
      <c r="V468" s="322"/>
      <c r="W468" s="323"/>
      <c r="X468" s="324"/>
      <c r="Y468" s="326"/>
      <c r="Z468" s="335">
        <f>_xlfn.XLOOKUP(A468,'2024-NAT-01'!B:B,'2024-NAT-01'!F:F,0,0)+_xlfn.XLOOKUP('Nominations (2)'!A468,'2024-NAT-01'!B:B,'2024-NAT-01'!G:G,0,0)</f>
        <v>0</v>
      </c>
      <c r="AA468" s="336">
        <f>_xlfn.XLOOKUP(A468,'2024-NAT-01'!B:B,'2024-NAT-01'!H:H,0,0)</f>
        <v>0</v>
      </c>
      <c r="AB468" s="335">
        <f>_xlfn.XLOOKUP(A468,'2024-NAT-02'!B:B,'2024-NAT-02'!F:F,0,0)+_xlfn.XLOOKUP(A468,'2024-NAT-02'!B:B,'2024-NAT-02'!G:G,0,0)</f>
        <v>0</v>
      </c>
      <c r="AC468" s="337">
        <f>_xlfn.XLOOKUP(A468,'2024-NAT-02'!B:B,'2024-NAT-02'!H:H,0,0)</f>
        <v>0</v>
      </c>
      <c r="AD468" s="338">
        <f t="shared" si="20"/>
        <v>10</v>
      </c>
      <c r="AE468" s="339">
        <f t="shared" si="21"/>
        <v>16.330000000000002</v>
      </c>
    </row>
    <row r="469" spans="1:31" ht="15.6" hidden="1" x14ac:dyDescent="0.25">
      <c r="A469" s="340" t="s">
        <v>924</v>
      </c>
      <c r="B469" s="341" t="s">
        <v>1331</v>
      </c>
      <c r="C469" s="341" t="s">
        <v>231</v>
      </c>
      <c r="D469" s="341" t="s">
        <v>194</v>
      </c>
      <c r="E469" s="342" t="s">
        <v>1258</v>
      </c>
      <c r="F469" s="312">
        <v>0</v>
      </c>
      <c r="G469" s="313">
        <v>0</v>
      </c>
      <c r="H469" s="313">
        <v>0</v>
      </c>
      <c r="I469" s="314">
        <v>0</v>
      </c>
      <c r="J469" s="315">
        <v>0</v>
      </c>
      <c r="K469" s="316"/>
      <c r="L469" s="331"/>
      <c r="M469" s="316"/>
      <c r="N469" s="317"/>
      <c r="O469" s="317"/>
      <c r="P469" s="318"/>
      <c r="Q469" s="319"/>
      <c r="R469" s="306"/>
      <c r="S469" s="306"/>
      <c r="T469" s="320"/>
      <c r="U469" s="321"/>
      <c r="V469" s="322"/>
      <c r="W469" s="323"/>
      <c r="X469" s="324"/>
      <c r="Y469" s="326"/>
      <c r="Z469" s="335">
        <f>_xlfn.XLOOKUP(A469,'2024-NAT-01'!B:B,'2024-NAT-01'!F:F,0,0)+_xlfn.XLOOKUP('Nominations (2)'!A469,'2024-NAT-01'!B:B,'2024-NAT-01'!G:G,0,0)</f>
        <v>0</v>
      </c>
      <c r="AA469" s="336">
        <f>_xlfn.XLOOKUP(A469,'2024-NAT-01'!B:B,'2024-NAT-01'!H:H,0,0)</f>
        <v>0</v>
      </c>
      <c r="AB469" s="335">
        <f>_xlfn.XLOOKUP(A469,'2024-NAT-02'!B:B,'2024-NAT-02'!F:F,0,0)+_xlfn.XLOOKUP(A469,'2024-NAT-02'!B:B,'2024-NAT-02'!G:G,0,0)</f>
        <v>0</v>
      </c>
      <c r="AC469" s="337">
        <f>_xlfn.XLOOKUP(A469,'2024-NAT-02'!B:B,'2024-NAT-02'!H:H,0,0)</f>
        <v>0</v>
      </c>
      <c r="AD469" s="338">
        <f t="shared" si="20"/>
        <v>0</v>
      </c>
      <c r="AE469" s="339">
        <f t="shared" si="21"/>
        <v>0</v>
      </c>
    </row>
    <row r="470" spans="1:31" ht="15.6" hidden="1" x14ac:dyDescent="0.25">
      <c r="A470" s="340" t="s">
        <v>925</v>
      </c>
      <c r="B470" s="341" t="s">
        <v>1380</v>
      </c>
      <c r="C470" s="341" t="s">
        <v>934</v>
      </c>
      <c r="D470" s="341" t="s">
        <v>122</v>
      </c>
      <c r="E470" s="342" t="s">
        <v>1261</v>
      </c>
      <c r="F470" s="312">
        <v>0</v>
      </c>
      <c r="G470" s="313">
        <v>0</v>
      </c>
      <c r="H470" s="313">
        <v>0</v>
      </c>
      <c r="I470" s="314">
        <v>0</v>
      </c>
      <c r="J470" s="315">
        <v>0</v>
      </c>
      <c r="K470" s="316"/>
      <c r="L470" s="331"/>
      <c r="M470" s="316"/>
      <c r="N470" s="317"/>
      <c r="O470" s="317"/>
      <c r="P470" s="318"/>
      <c r="Q470" s="319"/>
      <c r="R470" s="306"/>
      <c r="S470" s="306"/>
      <c r="T470" s="320"/>
      <c r="U470" s="321"/>
      <c r="V470" s="322"/>
      <c r="W470" s="323"/>
      <c r="X470" s="324"/>
      <c r="Y470" s="326"/>
      <c r="Z470" s="335">
        <f>_xlfn.XLOOKUP(A470,'2024-NAT-01'!B:B,'2024-NAT-01'!F:F,0,0)+_xlfn.XLOOKUP('Nominations (2)'!A470,'2024-NAT-01'!B:B,'2024-NAT-01'!G:G,0,0)</f>
        <v>0</v>
      </c>
      <c r="AA470" s="336">
        <f>_xlfn.XLOOKUP(A470,'2024-NAT-01'!B:B,'2024-NAT-01'!H:H,0,0)</f>
        <v>0</v>
      </c>
      <c r="AB470" s="335">
        <f>_xlfn.XLOOKUP(A470,'2024-NAT-02'!B:B,'2024-NAT-02'!F:F,0,0)+_xlfn.XLOOKUP(A470,'2024-NAT-02'!B:B,'2024-NAT-02'!G:G,0,0)</f>
        <v>0</v>
      </c>
      <c r="AC470" s="337">
        <f>_xlfn.XLOOKUP(A470,'2024-NAT-02'!B:B,'2024-NAT-02'!H:H,0,0)</f>
        <v>0</v>
      </c>
      <c r="AD470" s="338">
        <f t="shared" si="20"/>
        <v>0</v>
      </c>
      <c r="AE470" s="339">
        <f t="shared" si="21"/>
        <v>0</v>
      </c>
    </row>
    <row r="471" spans="1:31" ht="15.6" hidden="1" x14ac:dyDescent="0.25">
      <c r="A471" s="340" t="s">
        <v>926</v>
      </c>
      <c r="B471" s="341" t="s">
        <v>1380</v>
      </c>
      <c r="C471" s="341" t="s">
        <v>87</v>
      </c>
      <c r="D471" s="341" t="s">
        <v>331</v>
      </c>
      <c r="E471" s="342" t="s">
        <v>1258</v>
      </c>
      <c r="F471" s="312">
        <v>0</v>
      </c>
      <c r="G471" s="313">
        <v>0</v>
      </c>
      <c r="H471" s="313">
        <v>0</v>
      </c>
      <c r="I471" s="314">
        <v>0</v>
      </c>
      <c r="J471" s="315">
        <v>0</v>
      </c>
      <c r="K471" s="316"/>
      <c r="L471" s="331"/>
      <c r="M471" s="316"/>
      <c r="N471" s="317"/>
      <c r="O471" s="317"/>
      <c r="P471" s="318"/>
      <c r="Q471" s="319"/>
      <c r="R471" s="306"/>
      <c r="S471" s="306"/>
      <c r="T471" s="320"/>
      <c r="U471" s="321"/>
      <c r="V471" s="322"/>
      <c r="W471" s="323"/>
      <c r="X471" s="324"/>
      <c r="Y471" s="326"/>
      <c r="Z471" s="335">
        <f>_xlfn.XLOOKUP(A471,'2024-NAT-01'!B:B,'2024-NAT-01'!F:F,0,0)+_xlfn.XLOOKUP('Nominations (2)'!A471,'2024-NAT-01'!B:B,'2024-NAT-01'!G:G,0,0)</f>
        <v>0</v>
      </c>
      <c r="AA471" s="336">
        <f>_xlfn.XLOOKUP(A471,'2024-NAT-01'!B:B,'2024-NAT-01'!H:H,0,0)</f>
        <v>0</v>
      </c>
      <c r="AB471" s="335">
        <f>_xlfn.XLOOKUP(A471,'2024-NAT-02'!B:B,'2024-NAT-02'!F:F,0,0)+_xlfn.XLOOKUP(A471,'2024-NAT-02'!B:B,'2024-NAT-02'!G:G,0,0)</f>
        <v>0</v>
      </c>
      <c r="AC471" s="337">
        <f>_xlfn.XLOOKUP(A471,'2024-NAT-02'!B:B,'2024-NAT-02'!H:H,0,0)</f>
        <v>0</v>
      </c>
      <c r="AD471" s="338">
        <f t="shared" si="20"/>
        <v>0</v>
      </c>
      <c r="AE471" s="339">
        <f t="shared" si="21"/>
        <v>0</v>
      </c>
    </row>
    <row r="472" spans="1:31" ht="15.6" hidden="1" x14ac:dyDescent="0.25">
      <c r="A472" s="340" t="s">
        <v>927</v>
      </c>
      <c r="B472" s="341" t="s">
        <v>1380</v>
      </c>
      <c r="C472" s="341" t="s">
        <v>935</v>
      </c>
      <c r="D472" s="341" t="s">
        <v>100</v>
      </c>
      <c r="E472" s="342" t="s">
        <v>1261</v>
      </c>
      <c r="F472" s="312">
        <v>0</v>
      </c>
      <c r="G472" s="313">
        <v>0</v>
      </c>
      <c r="H472" s="313">
        <v>0</v>
      </c>
      <c r="I472" s="314">
        <v>0</v>
      </c>
      <c r="J472" s="315">
        <v>0</v>
      </c>
      <c r="K472" s="316"/>
      <c r="L472" s="331"/>
      <c r="M472" s="316"/>
      <c r="N472" s="317"/>
      <c r="O472" s="317"/>
      <c r="P472" s="318"/>
      <c r="Q472" s="319"/>
      <c r="R472" s="306"/>
      <c r="S472" s="306"/>
      <c r="T472" s="320"/>
      <c r="U472" s="321"/>
      <c r="V472" s="322"/>
      <c r="W472" s="323"/>
      <c r="X472" s="324"/>
      <c r="Y472" s="326"/>
      <c r="Z472" s="335">
        <f>_xlfn.XLOOKUP(A472,'2024-NAT-01'!B:B,'2024-NAT-01'!F:F,0,0)+_xlfn.XLOOKUP('Nominations (2)'!A472,'2024-NAT-01'!B:B,'2024-NAT-01'!G:G,0,0)</f>
        <v>0</v>
      </c>
      <c r="AA472" s="336">
        <f>_xlfn.XLOOKUP(A472,'2024-NAT-01'!B:B,'2024-NAT-01'!H:H,0,0)</f>
        <v>0</v>
      </c>
      <c r="AB472" s="335">
        <f>_xlfn.XLOOKUP(A472,'2024-NAT-02'!B:B,'2024-NAT-02'!F:F,0,0)+_xlfn.XLOOKUP(A472,'2024-NAT-02'!B:B,'2024-NAT-02'!G:G,0,0)</f>
        <v>0</v>
      </c>
      <c r="AC472" s="337">
        <f>_xlfn.XLOOKUP(A472,'2024-NAT-02'!B:B,'2024-NAT-02'!H:H,0,0)</f>
        <v>0</v>
      </c>
      <c r="AD472" s="338">
        <f t="shared" si="20"/>
        <v>0</v>
      </c>
      <c r="AE472" s="339">
        <f t="shared" si="21"/>
        <v>0</v>
      </c>
    </row>
    <row r="473" spans="1:31" ht="15.6" hidden="1" x14ac:dyDescent="0.25">
      <c r="A473" s="340" t="s">
        <v>928</v>
      </c>
      <c r="B473" s="341" t="s">
        <v>1380</v>
      </c>
      <c r="C473" s="341" t="s">
        <v>936</v>
      </c>
      <c r="D473" s="341" t="s">
        <v>237</v>
      </c>
      <c r="E473" s="342" t="s">
        <v>1261</v>
      </c>
      <c r="F473" s="312">
        <v>0</v>
      </c>
      <c r="G473" s="313">
        <v>0</v>
      </c>
      <c r="H473" s="313">
        <v>0</v>
      </c>
      <c r="I473" s="314">
        <v>0</v>
      </c>
      <c r="J473" s="315">
        <v>0</v>
      </c>
      <c r="K473" s="316"/>
      <c r="L473" s="331"/>
      <c r="M473" s="316"/>
      <c r="N473" s="317"/>
      <c r="O473" s="317"/>
      <c r="P473" s="318"/>
      <c r="Q473" s="319"/>
      <c r="R473" s="306"/>
      <c r="S473" s="306"/>
      <c r="T473" s="320"/>
      <c r="U473" s="321"/>
      <c r="V473" s="322"/>
      <c r="W473" s="323"/>
      <c r="X473" s="324"/>
      <c r="Y473" s="326"/>
      <c r="Z473" s="335">
        <f>_xlfn.XLOOKUP(A473,'2024-NAT-01'!B:B,'2024-NAT-01'!F:F,0,0)+_xlfn.XLOOKUP('Nominations (2)'!A473,'2024-NAT-01'!B:B,'2024-NAT-01'!G:G,0,0)</f>
        <v>0</v>
      </c>
      <c r="AA473" s="336">
        <f>_xlfn.XLOOKUP(A473,'2024-NAT-01'!B:B,'2024-NAT-01'!H:H,0,0)</f>
        <v>0</v>
      </c>
      <c r="AB473" s="335">
        <f>_xlfn.XLOOKUP(A473,'2024-NAT-02'!B:B,'2024-NAT-02'!F:F,0,0)+_xlfn.XLOOKUP(A473,'2024-NAT-02'!B:B,'2024-NAT-02'!G:G,0,0)</f>
        <v>0</v>
      </c>
      <c r="AC473" s="337">
        <f>_xlfn.XLOOKUP(A473,'2024-NAT-02'!B:B,'2024-NAT-02'!H:H,0,0)</f>
        <v>0</v>
      </c>
      <c r="AD473" s="338">
        <f t="shared" si="20"/>
        <v>0</v>
      </c>
      <c r="AE473" s="339">
        <f t="shared" si="21"/>
        <v>0</v>
      </c>
    </row>
    <row r="474" spans="1:31" ht="15.6" hidden="1" x14ac:dyDescent="0.25">
      <c r="A474" s="340" t="s">
        <v>929</v>
      </c>
      <c r="B474" s="341" t="s">
        <v>2159</v>
      </c>
      <c r="C474" s="341" t="s">
        <v>335</v>
      </c>
      <c r="D474" s="341" t="s">
        <v>334</v>
      </c>
      <c r="E474" s="342" t="s">
        <v>1258</v>
      </c>
      <c r="F474" s="312">
        <v>0</v>
      </c>
      <c r="G474" s="313">
        <v>0</v>
      </c>
      <c r="H474" s="313">
        <v>0</v>
      </c>
      <c r="I474" s="314">
        <v>0</v>
      </c>
      <c r="J474" s="315">
        <v>0</v>
      </c>
      <c r="K474" s="316"/>
      <c r="L474" s="331"/>
      <c r="M474" s="316"/>
      <c r="N474" s="317"/>
      <c r="O474" s="317"/>
      <c r="P474" s="318"/>
      <c r="Q474" s="319"/>
      <c r="R474" s="306"/>
      <c r="S474" s="306"/>
      <c r="T474" s="320"/>
      <c r="U474" s="321"/>
      <c r="V474" s="322"/>
      <c r="W474" s="323"/>
      <c r="X474" s="324"/>
      <c r="Y474" s="326"/>
      <c r="Z474" s="335">
        <f>_xlfn.XLOOKUP(A474,'2024-NAT-01'!B:B,'2024-NAT-01'!F:F,0,0)+_xlfn.XLOOKUP('Nominations (2)'!A474,'2024-NAT-01'!B:B,'2024-NAT-01'!G:G,0,0)</f>
        <v>0</v>
      </c>
      <c r="AA474" s="336">
        <f>_xlfn.XLOOKUP(A474,'2024-NAT-01'!B:B,'2024-NAT-01'!H:H,0,0)</f>
        <v>0</v>
      </c>
      <c r="AB474" s="335">
        <f>_xlfn.XLOOKUP(A474,'2024-NAT-02'!B:B,'2024-NAT-02'!F:F,0,0)+_xlfn.XLOOKUP(A474,'2024-NAT-02'!B:B,'2024-NAT-02'!G:G,0,0)</f>
        <v>0</v>
      </c>
      <c r="AC474" s="337">
        <f>_xlfn.XLOOKUP(A474,'2024-NAT-02'!B:B,'2024-NAT-02'!H:H,0,0)</f>
        <v>0</v>
      </c>
      <c r="AD474" s="338">
        <f t="shared" si="20"/>
        <v>0</v>
      </c>
      <c r="AE474" s="339">
        <f t="shared" si="21"/>
        <v>0</v>
      </c>
    </row>
    <row r="475" spans="1:31" ht="15.6" hidden="1" x14ac:dyDescent="0.25">
      <c r="A475" s="340" t="s">
        <v>930</v>
      </c>
      <c r="B475" s="341" t="s">
        <v>1948</v>
      </c>
      <c r="C475" s="341" t="s">
        <v>939</v>
      </c>
      <c r="D475" s="341" t="s">
        <v>319</v>
      </c>
      <c r="E475" s="342" t="s">
        <v>2079</v>
      </c>
      <c r="F475" s="312">
        <v>0</v>
      </c>
      <c r="G475" s="313">
        <v>0</v>
      </c>
      <c r="H475" s="313">
        <v>0</v>
      </c>
      <c r="I475" s="314">
        <v>0</v>
      </c>
      <c r="J475" s="315">
        <v>0</v>
      </c>
      <c r="K475" s="316"/>
      <c r="L475" s="331"/>
      <c r="M475" s="316"/>
      <c r="N475" s="317"/>
      <c r="O475" s="317"/>
      <c r="P475" s="318"/>
      <c r="Q475" s="319"/>
      <c r="R475" s="306"/>
      <c r="S475" s="306"/>
      <c r="T475" s="320"/>
      <c r="U475" s="321"/>
      <c r="V475" s="322"/>
      <c r="W475" s="323"/>
      <c r="X475" s="324"/>
      <c r="Y475" s="326"/>
      <c r="Z475" s="335">
        <f>_xlfn.XLOOKUP(A475,'2024-NAT-01'!B:B,'2024-NAT-01'!F:F,0,0)+_xlfn.XLOOKUP('Nominations (2)'!A475,'2024-NAT-01'!B:B,'2024-NAT-01'!G:G,0,0)</f>
        <v>0</v>
      </c>
      <c r="AA475" s="336">
        <f>_xlfn.XLOOKUP(A475,'2024-NAT-01'!B:B,'2024-NAT-01'!H:H,0,0)</f>
        <v>0</v>
      </c>
      <c r="AB475" s="335">
        <f>_xlfn.XLOOKUP(A475,'2024-NAT-02'!B:B,'2024-NAT-02'!F:F,0,0)+_xlfn.XLOOKUP(A475,'2024-NAT-02'!B:B,'2024-NAT-02'!G:G,0,0)</f>
        <v>0</v>
      </c>
      <c r="AC475" s="337">
        <f>_xlfn.XLOOKUP(A475,'2024-NAT-02'!B:B,'2024-NAT-02'!H:H,0,0)</f>
        <v>0</v>
      </c>
      <c r="AD475" s="338">
        <f t="shared" si="20"/>
        <v>0</v>
      </c>
      <c r="AE475" s="339">
        <f t="shared" si="21"/>
        <v>0</v>
      </c>
    </row>
    <row r="476" spans="1:31" ht="15.6" hidden="1" x14ac:dyDescent="0.25">
      <c r="A476" s="340" t="s">
        <v>931</v>
      </c>
      <c r="B476" s="341" t="s">
        <v>2159</v>
      </c>
      <c r="C476" s="341" t="s">
        <v>2121</v>
      </c>
      <c r="D476" s="341" t="s">
        <v>1066</v>
      </c>
      <c r="E476" s="342" t="s">
        <v>1258</v>
      </c>
      <c r="F476" s="312">
        <v>0</v>
      </c>
      <c r="G476" s="313">
        <v>0</v>
      </c>
      <c r="H476" s="313">
        <v>0</v>
      </c>
      <c r="I476" s="314">
        <v>0</v>
      </c>
      <c r="J476" s="315">
        <v>0</v>
      </c>
      <c r="K476" s="316"/>
      <c r="L476" s="331"/>
      <c r="M476" s="316"/>
      <c r="N476" s="317"/>
      <c r="O476" s="317"/>
      <c r="P476" s="318"/>
      <c r="Q476" s="319"/>
      <c r="R476" s="306"/>
      <c r="S476" s="306"/>
      <c r="T476" s="320"/>
      <c r="U476" s="321"/>
      <c r="V476" s="322"/>
      <c r="W476" s="323"/>
      <c r="X476" s="324"/>
      <c r="Y476" s="326"/>
      <c r="Z476" s="335">
        <f>_xlfn.XLOOKUP(A476,'2024-NAT-01'!B:B,'2024-NAT-01'!F:F,0,0)+_xlfn.XLOOKUP('Nominations (2)'!A476,'2024-NAT-01'!B:B,'2024-NAT-01'!G:G,0,0)</f>
        <v>0</v>
      </c>
      <c r="AA476" s="336">
        <f>_xlfn.XLOOKUP(A476,'2024-NAT-01'!B:B,'2024-NAT-01'!H:H,0,0)</f>
        <v>0</v>
      </c>
      <c r="AB476" s="335">
        <f>_xlfn.XLOOKUP(A476,'2024-NAT-02'!B:B,'2024-NAT-02'!F:F,0,0)+_xlfn.XLOOKUP(A476,'2024-NAT-02'!B:B,'2024-NAT-02'!G:G,0,0)</f>
        <v>0</v>
      </c>
      <c r="AC476" s="337">
        <f>_xlfn.XLOOKUP(A476,'2024-NAT-02'!B:B,'2024-NAT-02'!H:H,0,0)</f>
        <v>0</v>
      </c>
      <c r="AD476" s="338">
        <f t="shared" si="20"/>
        <v>0</v>
      </c>
      <c r="AE476" s="339">
        <f t="shared" si="21"/>
        <v>0</v>
      </c>
    </row>
    <row r="477" spans="1:31" ht="15.6" hidden="1" x14ac:dyDescent="0.25">
      <c r="A477" s="340" t="s">
        <v>932</v>
      </c>
      <c r="B477" s="341" t="s">
        <v>1379</v>
      </c>
      <c r="C477" s="341" t="s">
        <v>99</v>
      </c>
      <c r="D477" s="341" t="s">
        <v>940</v>
      </c>
      <c r="E477" s="342" t="s">
        <v>1258</v>
      </c>
      <c r="F477" s="312">
        <v>0</v>
      </c>
      <c r="G477" s="313">
        <v>0</v>
      </c>
      <c r="H477" s="313">
        <v>0</v>
      </c>
      <c r="I477" s="314">
        <v>0</v>
      </c>
      <c r="J477" s="315">
        <v>0</v>
      </c>
      <c r="K477" s="316"/>
      <c r="L477" s="331"/>
      <c r="M477" s="316"/>
      <c r="N477" s="317"/>
      <c r="O477" s="317"/>
      <c r="P477" s="318"/>
      <c r="Q477" s="319"/>
      <c r="R477" s="306"/>
      <c r="S477" s="306"/>
      <c r="T477" s="320"/>
      <c r="U477" s="321"/>
      <c r="V477" s="322"/>
      <c r="W477" s="323"/>
      <c r="X477" s="324"/>
      <c r="Y477" s="326"/>
      <c r="Z477" s="335">
        <f>_xlfn.XLOOKUP(A477,'2024-NAT-01'!B:B,'2024-NAT-01'!F:F,0,0)+_xlfn.XLOOKUP('Nominations (2)'!A477,'2024-NAT-01'!B:B,'2024-NAT-01'!G:G,0,0)</f>
        <v>0</v>
      </c>
      <c r="AA477" s="336">
        <f>_xlfn.XLOOKUP(A477,'2024-NAT-01'!B:B,'2024-NAT-01'!H:H,0,0)</f>
        <v>0</v>
      </c>
      <c r="AB477" s="335">
        <f>_xlfn.XLOOKUP(A477,'2024-NAT-02'!B:B,'2024-NAT-02'!F:F,0,0)+_xlfn.XLOOKUP(A477,'2024-NAT-02'!B:B,'2024-NAT-02'!G:G,0,0)</f>
        <v>0</v>
      </c>
      <c r="AC477" s="337">
        <f>_xlfn.XLOOKUP(A477,'2024-NAT-02'!B:B,'2024-NAT-02'!H:H,0,0)</f>
        <v>0</v>
      </c>
      <c r="AD477" s="338">
        <f t="shared" si="20"/>
        <v>0</v>
      </c>
      <c r="AE477" s="339">
        <f t="shared" si="21"/>
        <v>0</v>
      </c>
    </row>
    <row r="478" spans="1:31" ht="15.6" hidden="1" x14ac:dyDescent="0.25">
      <c r="A478" s="340" t="s">
        <v>933</v>
      </c>
      <c r="B478" s="341" t="s">
        <v>1948</v>
      </c>
      <c r="C478" s="341" t="s">
        <v>941</v>
      </c>
      <c r="D478" s="341" t="s">
        <v>942</v>
      </c>
      <c r="E478" s="342" t="s">
        <v>1261</v>
      </c>
      <c r="F478" s="312">
        <v>0</v>
      </c>
      <c r="G478" s="313">
        <v>0</v>
      </c>
      <c r="H478" s="313">
        <v>0</v>
      </c>
      <c r="I478" s="314">
        <v>0</v>
      </c>
      <c r="J478" s="315">
        <v>0</v>
      </c>
      <c r="K478" s="316"/>
      <c r="L478" s="331"/>
      <c r="M478" s="316"/>
      <c r="N478" s="317"/>
      <c r="O478" s="317"/>
      <c r="P478" s="318"/>
      <c r="Q478" s="319"/>
      <c r="R478" s="306"/>
      <c r="S478" s="306"/>
      <c r="T478" s="320"/>
      <c r="U478" s="321"/>
      <c r="V478" s="322"/>
      <c r="W478" s="323"/>
      <c r="X478" s="324"/>
      <c r="Y478" s="326"/>
      <c r="Z478" s="335">
        <f>_xlfn.XLOOKUP(A478,'2024-NAT-01'!B:B,'2024-NAT-01'!F:F,0,0)+_xlfn.XLOOKUP('Nominations (2)'!A478,'2024-NAT-01'!B:B,'2024-NAT-01'!G:G,0,0)</f>
        <v>0</v>
      </c>
      <c r="AA478" s="336">
        <f>_xlfn.XLOOKUP(A478,'2024-NAT-01'!B:B,'2024-NAT-01'!H:H,0,0)</f>
        <v>0</v>
      </c>
      <c r="AB478" s="335">
        <f>_xlfn.XLOOKUP(A478,'2024-NAT-02'!B:B,'2024-NAT-02'!F:F,0,0)+_xlfn.XLOOKUP(A478,'2024-NAT-02'!B:B,'2024-NAT-02'!G:G,0,0)</f>
        <v>0</v>
      </c>
      <c r="AC478" s="337">
        <f>_xlfn.XLOOKUP(A478,'2024-NAT-02'!B:B,'2024-NAT-02'!H:H,0,0)</f>
        <v>0</v>
      </c>
      <c r="AD478" s="338">
        <f t="shared" si="20"/>
        <v>0</v>
      </c>
      <c r="AE478" s="339">
        <f t="shared" si="21"/>
        <v>0</v>
      </c>
    </row>
    <row r="479" spans="1:31" ht="15.6" hidden="1" x14ac:dyDescent="0.25">
      <c r="A479" s="340" t="s">
        <v>937</v>
      </c>
      <c r="B479" s="341" t="s">
        <v>1948</v>
      </c>
      <c r="C479" s="341" t="s">
        <v>943</v>
      </c>
      <c r="D479" s="341" t="s">
        <v>163</v>
      </c>
      <c r="E479" s="342" t="s">
        <v>1261</v>
      </c>
      <c r="F479" s="312">
        <v>1</v>
      </c>
      <c r="G479" s="313">
        <v>0</v>
      </c>
      <c r="H479" s="313">
        <v>1</v>
      </c>
      <c r="I479" s="314">
        <v>0.8</v>
      </c>
      <c r="J479" s="315">
        <v>0.24</v>
      </c>
      <c r="K479" s="316"/>
      <c r="L479" s="331"/>
      <c r="M479" s="316"/>
      <c r="N479" s="317"/>
      <c r="O479" s="317"/>
      <c r="P479" s="318"/>
      <c r="Q479" s="319"/>
      <c r="R479" s="306"/>
      <c r="S479" s="306"/>
      <c r="T479" s="320"/>
      <c r="U479" s="321"/>
      <c r="V479" s="322"/>
      <c r="W479" s="323"/>
      <c r="X479" s="324"/>
      <c r="Y479" s="326"/>
      <c r="Z479" s="335">
        <f>_xlfn.XLOOKUP(A479,'2024-NAT-01'!B:B,'2024-NAT-01'!F:F,0,0)+_xlfn.XLOOKUP('Nominations (2)'!A479,'2024-NAT-01'!B:B,'2024-NAT-01'!G:G,0,0)</f>
        <v>0</v>
      </c>
      <c r="AA479" s="336">
        <f>_xlfn.XLOOKUP(A479,'2024-NAT-01'!B:B,'2024-NAT-01'!H:H,0,0)</f>
        <v>0</v>
      </c>
      <c r="AB479" s="335">
        <f>_xlfn.XLOOKUP(A479,'2024-NAT-02'!B:B,'2024-NAT-02'!F:F,0,0)+_xlfn.XLOOKUP(A479,'2024-NAT-02'!B:B,'2024-NAT-02'!G:G,0,0)</f>
        <v>0</v>
      </c>
      <c r="AC479" s="337">
        <f>_xlfn.XLOOKUP(A479,'2024-NAT-02'!B:B,'2024-NAT-02'!H:H,0,0)</f>
        <v>0</v>
      </c>
      <c r="AD479" s="338">
        <f t="shared" si="20"/>
        <v>1</v>
      </c>
      <c r="AE479" s="339">
        <f t="shared" si="21"/>
        <v>0.24</v>
      </c>
    </row>
    <row r="480" spans="1:31" ht="15.6" hidden="1" x14ac:dyDescent="0.25">
      <c r="A480" s="340" t="s">
        <v>938</v>
      </c>
      <c r="B480" s="341" t="s">
        <v>1340</v>
      </c>
      <c r="C480" s="341" t="s">
        <v>1956</v>
      </c>
      <c r="D480" s="341" t="s">
        <v>141</v>
      </c>
      <c r="E480" s="342" t="s">
        <v>1261</v>
      </c>
      <c r="F480" s="312">
        <v>0</v>
      </c>
      <c r="G480" s="313">
        <v>0</v>
      </c>
      <c r="H480" s="313">
        <v>0</v>
      </c>
      <c r="I480" s="314">
        <v>0</v>
      </c>
      <c r="J480" s="315">
        <v>0</v>
      </c>
      <c r="K480" s="316"/>
      <c r="L480" s="331"/>
      <c r="M480" s="316"/>
      <c r="N480" s="317"/>
      <c r="O480" s="317"/>
      <c r="P480" s="318"/>
      <c r="Q480" s="319"/>
      <c r="R480" s="306"/>
      <c r="S480" s="306"/>
      <c r="T480" s="320"/>
      <c r="U480" s="321"/>
      <c r="V480" s="322"/>
      <c r="W480" s="323"/>
      <c r="X480" s="324"/>
      <c r="Y480" s="326"/>
      <c r="Z480" s="335">
        <f>_xlfn.XLOOKUP(A480,'2024-NAT-01'!B:B,'2024-NAT-01'!F:F,0,0)+_xlfn.XLOOKUP('Nominations (2)'!A480,'2024-NAT-01'!B:B,'2024-NAT-01'!G:G,0,0)</f>
        <v>0</v>
      </c>
      <c r="AA480" s="336">
        <f>_xlfn.XLOOKUP(A480,'2024-NAT-01'!B:B,'2024-NAT-01'!H:H,0,0)</f>
        <v>0</v>
      </c>
      <c r="AB480" s="335">
        <f>_xlfn.XLOOKUP(A480,'2024-NAT-02'!B:B,'2024-NAT-02'!F:F,0,0)+_xlfn.XLOOKUP(A480,'2024-NAT-02'!B:B,'2024-NAT-02'!G:G,0,0)</f>
        <v>0</v>
      </c>
      <c r="AC480" s="337">
        <f>_xlfn.XLOOKUP(A480,'2024-NAT-02'!B:B,'2024-NAT-02'!H:H,0,0)</f>
        <v>0</v>
      </c>
      <c r="AD480" s="338">
        <f t="shared" si="20"/>
        <v>0</v>
      </c>
      <c r="AE480" s="339">
        <f t="shared" si="21"/>
        <v>0</v>
      </c>
    </row>
    <row r="481" spans="1:31" ht="15.6" hidden="1" x14ac:dyDescent="0.25">
      <c r="A481" s="340" t="s">
        <v>944</v>
      </c>
      <c r="B481" s="341" t="s">
        <v>1340</v>
      </c>
      <c r="C481" s="341" t="s">
        <v>94</v>
      </c>
      <c r="D481" s="341" t="s">
        <v>953</v>
      </c>
      <c r="E481" s="342" t="s">
        <v>1261</v>
      </c>
      <c r="F481" s="312">
        <v>0</v>
      </c>
      <c r="G481" s="313">
        <v>0</v>
      </c>
      <c r="H481" s="313">
        <v>0</v>
      </c>
      <c r="I481" s="314">
        <v>0</v>
      </c>
      <c r="J481" s="315">
        <v>0</v>
      </c>
      <c r="K481" s="316"/>
      <c r="L481" s="331"/>
      <c r="M481" s="316"/>
      <c r="N481" s="317"/>
      <c r="O481" s="317"/>
      <c r="P481" s="318"/>
      <c r="Q481" s="319"/>
      <c r="R481" s="306"/>
      <c r="S481" s="306"/>
      <c r="T481" s="320"/>
      <c r="U481" s="321"/>
      <c r="V481" s="322"/>
      <c r="W481" s="323"/>
      <c r="X481" s="324"/>
      <c r="Y481" s="326"/>
      <c r="Z481" s="335">
        <f>_xlfn.XLOOKUP(A481,'2024-NAT-01'!B:B,'2024-NAT-01'!F:F,0,0)+_xlfn.XLOOKUP('Nominations (2)'!A481,'2024-NAT-01'!B:B,'2024-NAT-01'!G:G,0,0)</f>
        <v>0</v>
      </c>
      <c r="AA481" s="336">
        <f>_xlfn.XLOOKUP(A481,'2024-NAT-01'!B:B,'2024-NAT-01'!H:H,0,0)</f>
        <v>0</v>
      </c>
      <c r="AB481" s="335">
        <f>_xlfn.XLOOKUP(A481,'2024-NAT-02'!B:B,'2024-NAT-02'!F:F,0,0)+_xlfn.XLOOKUP(A481,'2024-NAT-02'!B:B,'2024-NAT-02'!G:G,0,0)</f>
        <v>0</v>
      </c>
      <c r="AC481" s="337">
        <f>_xlfn.XLOOKUP(A481,'2024-NAT-02'!B:B,'2024-NAT-02'!H:H,0,0)</f>
        <v>0</v>
      </c>
      <c r="AD481" s="338">
        <f t="shared" si="20"/>
        <v>0</v>
      </c>
      <c r="AE481" s="339">
        <f t="shared" si="21"/>
        <v>0</v>
      </c>
    </row>
    <row r="482" spans="1:31" ht="15.6" hidden="1" x14ac:dyDescent="0.25">
      <c r="A482" s="340" t="s">
        <v>945</v>
      </c>
      <c r="B482" s="341" t="s">
        <v>1340</v>
      </c>
      <c r="C482" s="341" t="s">
        <v>954</v>
      </c>
      <c r="D482" s="341" t="s">
        <v>955</v>
      </c>
      <c r="E482" s="342" t="s">
        <v>2079</v>
      </c>
      <c r="F482" s="312">
        <v>0</v>
      </c>
      <c r="G482" s="313">
        <v>0</v>
      </c>
      <c r="H482" s="313">
        <v>0</v>
      </c>
      <c r="I482" s="314">
        <v>0</v>
      </c>
      <c r="J482" s="315">
        <v>0</v>
      </c>
      <c r="K482" s="316"/>
      <c r="L482" s="331"/>
      <c r="M482" s="316"/>
      <c r="N482" s="317"/>
      <c r="O482" s="317"/>
      <c r="P482" s="318"/>
      <c r="Q482" s="319"/>
      <c r="R482" s="306"/>
      <c r="S482" s="306"/>
      <c r="T482" s="320"/>
      <c r="U482" s="321"/>
      <c r="V482" s="322"/>
      <c r="W482" s="323"/>
      <c r="X482" s="324"/>
      <c r="Y482" s="326"/>
      <c r="Z482" s="335">
        <f>_xlfn.XLOOKUP(A482,'2024-NAT-01'!B:B,'2024-NAT-01'!F:F,0,0)+_xlfn.XLOOKUP('Nominations (2)'!A482,'2024-NAT-01'!B:B,'2024-NAT-01'!G:G,0,0)</f>
        <v>0</v>
      </c>
      <c r="AA482" s="336">
        <f>_xlfn.XLOOKUP(A482,'2024-NAT-01'!B:B,'2024-NAT-01'!H:H,0,0)</f>
        <v>0</v>
      </c>
      <c r="AB482" s="335">
        <f>_xlfn.XLOOKUP(A482,'2024-NAT-02'!B:B,'2024-NAT-02'!F:F,0,0)+_xlfn.XLOOKUP(A482,'2024-NAT-02'!B:B,'2024-NAT-02'!G:G,0,0)</f>
        <v>0</v>
      </c>
      <c r="AC482" s="337">
        <f>_xlfn.XLOOKUP(A482,'2024-NAT-02'!B:B,'2024-NAT-02'!H:H,0,0)</f>
        <v>0</v>
      </c>
      <c r="AD482" s="338">
        <f t="shared" si="20"/>
        <v>0</v>
      </c>
      <c r="AE482" s="339">
        <f t="shared" si="21"/>
        <v>0</v>
      </c>
    </row>
    <row r="483" spans="1:31" ht="15.6" hidden="1" x14ac:dyDescent="0.25">
      <c r="A483" s="340" t="s">
        <v>946</v>
      </c>
      <c r="B483" s="341" t="s">
        <v>1340</v>
      </c>
      <c r="C483" s="341" t="s">
        <v>71</v>
      </c>
      <c r="D483" s="341" t="s">
        <v>364</v>
      </c>
      <c r="E483" s="342" t="s">
        <v>1261</v>
      </c>
      <c r="F483" s="312">
        <v>0</v>
      </c>
      <c r="G483" s="313">
        <v>0</v>
      </c>
      <c r="H483" s="313">
        <v>0</v>
      </c>
      <c r="I483" s="314">
        <v>0</v>
      </c>
      <c r="J483" s="315">
        <v>0</v>
      </c>
      <c r="K483" s="316"/>
      <c r="L483" s="331"/>
      <c r="M483" s="316"/>
      <c r="N483" s="317"/>
      <c r="O483" s="317"/>
      <c r="P483" s="318"/>
      <c r="Q483" s="319"/>
      <c r="R483" s="306"/>
      <c r="S483" s="306"/>
      <c r="T483" s="320"/>
      <c r="U483" s="321"/>
      <c r="V483" s="322"/>
      <c r="W483" s="323"/>
      <c r="X483" s="324"/>
      <c r="Y483" s="326"/>
      <c r="Z483" s="335">
        <f>_xlfn.XLOOKUP(A483,'2024-NAT-01'!B:B,'2024-NAT-01'!F:F,0,0)+_xlfn.XLOOKUP('Nominations (2)'!A483,'2024-NAT-01'!B:B,'2024-NAT-01'!G:G,0,0)</f>
        <v>0</v>
      </c>
      <c r="AA483" s="336">
        <f>_xlfn.XLOOKUP(A483,'2024-NAT-01'!B:B,'2024-NAT-01'!H:H,0,0)</f>
        <v>0</v>
      </c>
      <c r="AB483" s="335">
        <f>_xlfn.XLOOKUP(A483,'2024-NAT-02'!B:B,'2024-NAT-02'!F:F,0,0)+_xlfn.XLOOKUP(A483,'2024-NAT-02'!B:B,'2024-NAT-02'!G:G,0,0)</f>
        <v>0</v>
      </c>
      <c r="AC483" s="337">
        <f>_xlfn.XLOOKUP(A483,'2024-NAT-02'!B:B,'2024-NAT-02'!H:H,0,0)</f>
        <v>0</v>
      </c>
      <c r="AD483" s="338">
        <f t="shared" si="20"/>
        <v>0</v>
      </c>
      <c r="AE483" s="339">
        <f t="shared" si="21"/>
        <v>0</v>
      </c>
    </row>
    <row r="484" spans="1:31" ht="15.6" hidden="1" x14ac:dyDescent="0.25">
      <c r="A484" s="340" t="s">
        <v>947</v>
      </c>
      <c r="B484" s="341" t="s">
        <v>1340</v>
      </c>
      <c r="C484" s="341" t="s">
        <v>227</v>
      </c>
      <c r="D484" s="341" t="s">
        <v>956</v>
      </c>
      <c r="E484" s="342" t="s">
        <v>2079</v>
      </c>
      <c r="F484" s="312">
        <v>0</v>
      </c>
      <c r="G484" s="313">
        <v>0</v>
      </c>
      <c r="H484" s="313">
        <v>0</v>
      </c>
      <c r="I484" s="314">
        <v>0</v>
      </c>
      <c r="J484" s="315">
        <v>0</v>
      </c>
      <c r="K484" s="316"/>
      <c r="L484" s="331"/>
      <c r="M484" s="316"/>
      <c r="N484" s="317"/>
      <c r="O484" s="317"/>
      <c r="P484" s="318"/>
      <c r="Q484" s="319"/>
      <c r="R484" s="306"/>
      <c r="S484" s="306"/>
      <c r="T484" s="320"/>
      <c r="U484" s="321"/>
      <c r="V484" s="322"/>
      <c r="W484" s="323"/>
      <c r="X484" s="324"/>
      <c r="Y484" s="326"/>
      <c r="Z484" s="335">
        <f>_xlfn.XLOOKUP(A484,'2024-NAT-01'!B:B,'2024-NAT-01'!F:F,0,0)+_xlfn.XLOOKUP('Nominations (2)'!A484,'2024-NAT-01'!B:B,'2024-NAT-01'!G:G,0,0)</f>
        <v>0</v>
      </c>
      <c r="AA484" s="336">
        <f>_xlfn.XLOOKUP(A484,'2024-NAT-01'!B:B,'2024-NAT-01'!H:H,0,0)</f>
        <v>0</v>
      </c>
      <c r="AB484" s="335">
        <f>_xlfn.XLOOKUP(A484,'2024-NAT-02'!B:B,'2024-NAT-02'!F:F,0,0)+_xlfn.XLOOKUP(A484,'2024-NAT-02'!B:B,'2024-NAT-02'!G:G,0,0)</f>
        <v>0</v>
      </c>
      <c r="AC484" s="337">
        <f>_xlfn.XLOOKUP(A484,'2024-NAT-02'!B:B,'2024-NAT-02'!H:H,0,0)</f>
        <v>0</v>
      </c>
      <c r="AD484" s="338">
        <f t="shared" si="20"/>
        <v>0</v>
      </c>
      <c r="AE484" s="339">
        <f t="shared" si="21"/>
        <v>0</v>
      </c>
    </row>
    <row r="485" spans="1:31" ht="15.6" hidden="1" x14ac:dyDescent="0.25">
      <c r="A485" s="340" t="s">
        <v>948</v>
      </c>
      <c r="B485" s="341" t="s">
        <v>2155</v>
      </c>
      <c r="C485" s="341" t="s">
        <v>2122</v>
      </c>
      <c r="D485" s="341" t="s">
        <v>122</v>
      </c>
      <c r="E485" s="342" t="s">
        <v>1260</v>
      </c>
      <c r="F485" s="312">
        <v>0</v>
      </c>
      <c r="G485" s="313">
        <v>0</v>
      </c>
      <c r="H485" s="313">
        <v>0</v>
      </c>
      <c r="I485" s="314">
        <v>0</v>
      </c>
      <c r="J485" s="315">
        <v>0</v>
      </c>
      <c r="K485" s="316"/>
      <c r="L485" s="331"/>
      <c r="M485" s="316"/>
      <c r="N485" s="317"/>
      <c r="O485" s="317"/>
      <c r="P485" s="318"/>
      <c r="Q485" s="319"/>
      <c r="R485" s="306"/>
      <c r="S485" s="306"/>
      <c r="T485" s="320"/>
      <c r="U485" s="321"/>
      <c r="V485" s="322"/>
      <c r="W485" s="323"/>
      <c r="X485" s="324"/>
      <c r="Y485" s="326"/>
      <c r="Z485" s="335">
        <f>_xlfn.XLOOKUP(A485,'2024-NAT-01'!B:B,'2024-NAT-01'!F:F,0,0)+_xlfn.XLOOKUP('Nominations (2)'!A485,'2024-NAT-01'!B:B,'2024-NAT-01'!G:G,0,0)</f>
        <v>0</v>
      </c>
      <c r="AA485" s="336">
        <f>_xlfn.XLOOKUP(A485,'2024-NAT-01'!B:B,'2024-NAT-01'!H:H,0,0)</f>
        <v>0</v>
      </c>
      <c r="AB485" s="335">
        <f>_xlfn.XLOOKUP(A485,'2024-NAT-02'!B:B,'2024-NAT-02'!F:F,0,0)+_xlfn.XLOOKUP(A485,'2024-NAT-02'!B:B,'2024-NAT-02'!G:G,0,0)</f>
        <v>0</v>
      </c>
      <c r="AC485" s="337">
        <f>_xlfn.XLOOKUP(A485,'2024-NAT-02'!B:B,'2024-NAT-02'!H:H,0,0)</f>
        <v>0</v>
      </c>
      <c r="AD485" s="338">
        <f t="shared" si="20"/>
        <v>0</v>
      </c>
      <c r="AE485" s="339">
        <f t="shared" si="21"/>
        <v>0</v>
      </c>
    </row>
    <row r="486" spans="1:31" ht="15.6" hidden="1" x14ac:dyDescent="0.25">
      <c r="A486" s="340" t="s">
        <v>949</v>
      </c>
      <c r="B486" s="341" t="s">
        <v>1340</v>
      </c>
      <c r="C486" s="341" t="s">
        <v>84</v>
      </c>
      <c r="D486" s="341" t="s">
        <v>145</v>
      </c>
      <c r="E486" s="342" t="s">
        <v>1258</v>
      </c>
      <c r="F486" s="312">
        <v>0</v>
      </c>
      <c r="G486" s="313">
        <v>0</v>
      </c>
      <c r="H486" s="313">
        <v>0</v>
      </c>
      <c r="I486" s="314">
        <v>0</v>
      </c>
      <c r="J486" s="315">
        <v>0</v>
      </c>
      <c r="K486" s="316"/>
      <c r="L486" s="331"/>
      <c r="M486" s="316"/>
      <c r="N486" s="317"/>
      <c r="O486" s="317"/>
      <c r="P486" s="318"/>
      <c r="Q486" s="319"/>
      <c r="R486" s="306"/>
      <c r="S486" s="306"/>
      <c r="T486" s="320"/>
      <c r="U486" s="321"/>
      <c r="V486" s="322"/>
      <c r="W486" s="323"/>
      <c r="X486" s="324"/>
      <c r="Y486" s="326"/>
      <c r="Z486" s="335">
        <f>_xlfn.XLOOKUP(A486,'2024-NAT-01'!B:B,'2024-NAT-01'!F:F,0,0)+_xlfn.XLOOKUP('Nominations (2)'!A486,'2024-NAT-01'!B:B,'2024-NAT-01'!G:G,0,0)</f>
        <v>0</v>
      </c>
      <c r="AA486" s="336">
        <f>_xlfn.XLOOKUP(A486,'2024-NAT-01'!B:B,'2024-NAT-01'!H:H,0,0)</f>
        <v>0</v>
      </c>
      <c r="AB486" s="335">
        <f>_xlfn.XLOOKUP(A486,'2024-NAT-02'!B:B,'2024-NAT-02'!F:F,0,0)+_xlfn.XLOOKUP(A486,'2024-NAT-02'!B:B,'2024-NAT-02'!G:G,0,0)</f>
        <v>0</v>
      </c>
      <c r="AC486" s="337">
        <f>_xlfn.XLOOKUP(A486,'2024-NAT-02'!B:B,'2024-NAT-02'!H:H,0,0)</f>
        <v>0</v>
      </c>
      <c r="AD486" s="338">
        <f t="shared" si="20"/>
        <v>0</v>
      </c>
      <c r="AE486" s="339">
        <f t="shared" si="21"/>
        <v>0</v>
      </c>
    </row>
    <row r="487" spans="1:31" ht="15.6" hidden="1" x14ac:dyDescent="0.25">
      <c r="A487" s="340" t="s">
        <v>950</v>
      </c>
      <c r="B487" s="341" t="s">
        <v>1331</v>
      </c>
      <c r="C487" s="341" t="s">
        <v>1975</v>
      </c>
      <c r="D487" s="341" t="s">
        <v>129</v>
      </c>
      <c r="E487" s="342" t="s">
        <v>1260</v>
      </c>
      <c r="F487" s="312">
        <v>0</v>
      </c>
      <c r="G487" s="313">
        <v>0</v>
      </c>
      <c r="H487" s="313">
        <v>0</v>
      </c>
      <c r="I487" s="314">
        <v>0</v>
      </c>
      <c r="J487" s="315">
        <v>0</v>
      </c>
      <c r="K487" s="316"/>
      <c r="L487" s="331"/>
      <c r="M487" s="316"/>
      <c r="N487" s="317"/>
      <c r="O487" s="317"/>
      <c r="P487" s="318"/>
      <c r="Q487" s="319"/>
      <c r="R487" s="306"/>
      <c r="S487" s="306"/>
      <c r="T487" s="320"/>
      <c r="U487" s="321"/>
      <c r="V487" s="322"/>
      <c r="W487" s="323"/>
      <c r="X487" s="324"/>
      <c r="Y487" s="326"/>
      <c r="Z487" s="335">
        <f>_xlfn.XLOOKUP(A487,'2024-NAT-01'!B:B,'2024-NAT-01'!F:F,0,0)+_xlfn.XLOOKUP('Nominations (2)'!A487,'2024-NAT-01'!B:B,'2024-NAT-01'!G:G,0,0)</f>
        <v>0</v>
      </c>
      <c r="AA487" s="336">
        <f>_xlfn.XLOOKUP(A487,'2024-NAT-01'!B:B,'2024-NAT-01'!H:H,0,0)</f>
        <v>0</v>
      </c>
      <c r="AB487" s="335">
        <f>_xlfn.XLOOKUP(A487,'2024-NAT-02'!B:B,'2024-NAT-02'!F:F,0,0)+_xlfn.XLOOKUP(A487,'2024-NAT-02'!B:B,'2024-NAT-02'!G:G,0,0)</f>
        <v>0</v>
      </c>
      <c r="AC487" s="337">
        <f>_xlfn.XLOOKUP(A487,'2024-NAT-02'!B:B,'2024-NAT-02'!H:H,0,0)</f>
        <v>0</v>
      </c>
      <c r="AD487" s="338">
        <f t="shared" si="20"/>
        <v>0</v>
      </c>
      <c r="AE487" s="339">
        <f t="shared" si="21"/>
        <v>0</v>
      </c>
    </row>
    <row r="488" spans="1:31" ht="15.6" x14ac:dyDescent="0.25">
      <c r="A488" s="343" t="s">
        <v>648</v>
      </c>
      <c r="B488" s="344" t="s">
        <v>1947</v>
      </c>
      <c r="C488" s="344" t="s">
        <v>1809</v>
      </c>
      <c r="D488" s="344" t="s">
        <v>1810</v>
      </c>
      <c r="E488" s="345" t="s">
        <v>2081</v>
      </c>
      <c r="F488" s="391">
        <v>4</v>
      </c>
      <c r="G488" s="392">
        <v>6</v>
      </c>
      <c r="H488" s="392">
        <v>10</v>
      </c>
      <c r="I488" s="393">
        <v>65.3</v>
      </c>
      <c r="J488" s="394">
        <v>16.54</v>
      </c>
      <c r="K488" s="316"/>
      <c r="L488" s="331"/>
      <c r="M488" s="316"/>
      <c r="N488" s="317"/>
      <c r="O488" s="317"/>
      <c r="P488" s="318"/>
      <c r="Q488" s="319"/>
      <c r="R488" s="306"/>
      <c r="S488" s="306"/>
      <c r="T488" s="320"/>
      <c r="U488" s="321"/>
      <c r="V488" s="322"/>
      <c r="W488" s="323"/>
      <c r="X488" s="324"/>
      <c r="Y488" s="326"/>
      <c r="Z488" s="387">
        <f>_xlfn.XLOOKUP(A488,'2024-NAT-01'!B:B,'2024-NAT-01'!F:F,0,0)+_xlfn.XLOOKUP(A488,'2024-NAT-01'!B:B,'2024-NAT-01'!G:G,0,0)</f>
        <v>3</v>
      </c>
      <c r="AA488" s="395">
        <f>_xlfn.XLOOKUP(A488,'2024-NAT-01'!B:B,'2024-NAT-01'!H:H,0,0)</f>
        <v>5.3</v>
      </c>
      <c r="AB488" s="387">
        <f>_xlfn.XLOOKUP(A488,'2024-NAT-02'!B:B,'2024-NAT-02'!F:F,0,0)+_xlfn.XLOOKUP(A488,'2024-NAT-02'!B:B,'2024-NAT-02'!G:G,0,0)</f>
        <v>2</v>
      </c>
      <c r="AC488" s="396">
        <f>_xlfn.XLOOKUP(A488,'2024-NAT-02'!B:B,'2024-NAT-02'!H:H,0,0)</f>
        <v>2.5999999999999996</v>
      </c>
      <c r="AD488" s="387">
        <f t="shared" si="20"/>
        <v>15</v>
      </c>
      <c r="AE488" s="395">
        <f t="shared" si="21"/>
        <v>24.439999999999998</v>
      </c>
    </row>
    <row r="489" spans="1:31" ht="15.6" hidden="1" x14ac:dyDescent="0.25">
      <c r="A489" s="340" t="s">
        <v>952</v>
      </c>
      <c r="B489" s="341" t="s">
        <v>1334</v>
      </c>
      <c r="C489" s="341" t="s">
        <v>222</v>
      </c>
      <c r="D489" s="341" t="s">
        <v>223</v>
      </c>
      <c r="E489" s="342" t="s">
        <v>1261</v>
      </c>
      <c r="F489" s="312">
        <v>0</v>
      </c>
      <c r="G489" s="313">
        <v>0</v>
      </c>
      <c r="H489" s="313">
        <v>0</v>
      </c>
      <c r="I489" s="314">
        <v>0</v>
      </c>
      <c r="J489" s="315">
        <v>0</v>
      </c>
      <c r="K489" s="316"/>
      <c r="L489" s="331"/>
      <c r="M489" s="316"/>
      <c r="N489" s="317"/>
      <c r="O489" s="317"/>
      <c r="P489" s="318"/>
      <c r="Q489" s="319"/>
      <c r="R489" s="306"/>
      <c r="S489" s="306"/>
      <c r="T489" s="320"/>
      <c r="U489" s="321"/>
      <c r="V489" s="322"/>
      <c r="W489" s="323"/>
      <c r="X489" s="324"/>
      <c r="Y489" s="326"/>
      <c r="Z489" s="335">
        <f>_xlfn.XLOOKUP(A489,'2024-NAT-01'!B:B,'2024-NAT-01'!F:F,0,0)+_xlfn.XLOOKUP('Nominations (2)'!A489,'2024-NAT-01'!B:B,'2024-NAT-01'!G:G,0,0)</f>
        <v>0</v>
      </c>
      <c r="AA489" s="336">
        <f>_xlfn.XLOOKUP(A489,'2024-NAT-01'!B:B,'2024-NAT-01'!H:H,0,0)</f>
        <v>0</v>
      </c>
      <c r="AB489" s="335">
        <f>_xlfn.XLOOKUP(A489,'2024-NAT-02'!B:B,'2024-NAT-02'!F:F,0,0)+_xlfn.XLOOKUP(A489,'2024-NAT-02'!B:B,'2024-NAT-02'!G:G,0,0)</f>
        <v>0</v>
      </c>
      <c r="AC489" s="337">
        <f>_xlfn.XLOOKUP(A489,'2024-NAT-02'!B:B,'2024-NAT-02'!H:H,0,0)</f>
        <v>0</v>
      </c>
      <c r="AD489" s="338">
        <f t="shared" si="20"/>
        <v>0</v>
      </c>
      <c r="AE489" s="339">
        <f t="shared" si="21"/>
        <v>0</v>
      </c>
    </row>
    <row r="490" spans="1:31" ht="15.6" hidden="1" x14ac:dyDescent="0.25">
      <c r="A490" s="340" t="s">
        <v>957</v>
      </c>
      <c r="B490" s="341" t="s">
        <v>1334</v>
      </c>
      <c r="C490" s="341" t="s">
        <v>961</v>
      </c>
      <c r="D490" s="341" t="s">
        <v>223</v>
      </c>
      <c r="E490" s="342" t="s">
        <v>1259</v>
      </c>
      <c r="F490" s="312">
        <v>0</v>
      </c>
      <c r="G490" s="313">
        <v>0</v>
      </c>
      <c r="H490" s="313">
        <v>0</v>
      </c>
      <c r="I490" s="314">
        <v>0</v>
      </c>
      <c r="J490" s="315">
        <v>0</v>
      </c>
      <c r="K490" s="316"/>
      <c r="L490" s="331"/>
      <c r="M490" s="316"/>
      <c r="N490" s="317"/>
      <c r="O490" s="317"/>
      <c r="P490" s="318"/>
      <c r="Q490" s="319"/>
      <c r="R490" s="306"/>
      <c r="S490" s="306"/>
      <c r="T490" s="320"/>
      <c r="U490" s="321"/>
      <c r="V490" s="322"/>
      <c r="W490" s="323"/>
      <c r="X490" s="324"/>
      <c r="Y490" s="326"/>
      <c r="Z490" s="335">
        <f>_xlfn.XLOOKUP(A490,'2024-NAT-01'!B:B,'2024-NAT-01'!F:F,0,0)+_xlfn.XLOOKUP('Nominations (2)'!A490,'2024-NAT-01'!B:B,'2024-NAT-01'!G:G,0,0)</f>
        <v>0</v>
      </c>
      <c r="AA490" s="336">
        <f>_xlfn.XLOOKUP(A490,'2024-NAT-01'!B:B,'2024-NAT-01'!H:H,0,0)</f>
        <v>0</v>
      </c>
      <c r="AB490" s="335">
        <f>_xlfn.XLOOKUP(A490,'2024-NAT-02'!B:B,'2024-NAT-02'!F:F,0,0)+_xlfn.XLOOKUP(A490,'2024-NAT-02'!B:B,'2024-NAT-02'!G:G,0,0)</f>
        <v>0</v>
      </c>
      <c r="AC490" s="337">
        <f>_xlfn.XLOOKUP(A490,'2024-NAT-02'!B:B,'2024-NAT-02'!H:H,0,0)</f>
        <v>0</v>
      </c>
      <c r="AD490" s="338">
        <f t="shared" si="20"/>
        <v>0</v>
      </c>
      <c r="AE490" s="339">
        <f t="shared" si="21"/>
        <v>0</v>
      </c>
    </row>
    <row r="491" spans="1:31" ht="15.6" hidden="1" x14ac:dyDescent="0.25">
      <c r="A491" s="340" t="s">
        <v>958</v>
      </c>
      <c r="B491" s="341" t="s">
        <v>1380</v>
      </c>
      <c r="C491" s="341" t="s">
        <v>962</v>
      </c>
      <c r="D491" s="341" t="s">
        <v>963</v>
      </c>
      <c r="E491" s="342" t="s">
        <v>1261</v>
      </c>
      <c r="F491" s="312">
        <v>0</v>
      </c>
      <c r="G491" s="313">
        <v>0</v>
      </c>
      <c r="H491" s="313">
        <v>0</v>
      </c>
      <c r="I491" s="314">
        <v>0</v>
      </c>
      <c r="J491" s="315">
        <v>0</v>
      </c>
      <c r="K491" s="316"/>
      <c r="L491" s="331"/>
      <c r="M491" s="316"/>
      <c r="N491" s="317"/>
      <c r="O491" s="317"/>
      <c r="P491" s="318"/>
      <c r="Q491" s="319"/>
      <c r="R491" s="306"/>
      <c r="S491" s="306"/>
      <c r="T491" s="320"/>
      <c r="U491" s="321"/>
      <c r="V491" s="322"/>
      <c r="W491" s="323"/>
      <c r="X491" s="324"/>
      <c r="Y491" s="326"/>
      <c r="Z491" s="335">
        <f>_xlfn.XLOOKUP(A491,'2024-NAT-01'!B:B,'2024-NAT-01'!F:F,0,0)+_xlfn.XLOOKUP('Nominations (2)'!A491,'2024-NAT-01'!B:B,'2024-NAT-01'!G:G,0,0)</f>
        <v>0</v>
      </c>
      <c r="AA491" s="336">
        <f>_xlfn.XLOOKUP(A491,'2024-NAT-01'!B:B,'2024-NAT-01'!H:H,0,0)</f>
        <v>0</v>
      </c>
      <c r="AB491" s="335">
        <f>_xlfn.XLOOKUP(A491,'2024-NAT-02'!B:B,'2024-NAT-02'!F:F,0,0)+_xlfn.XLOOKUP(A491,'2024-NAT-02'!B:B,'2024-NAT-02'!G:G,0,0)</f>
        <v>0</v>
      </c>
      <c r="AC491" s="337">
        <f>_xlfn.XLOOKUP(A491,'2024-NAT-02'!B:B,'2024-NAT-02'!H:H,0,0)</f>
        <v>0</v>
      </c>
      <c r="AD491" s="338">
        <f t="shared" si="20"/>
        <v>0</v>
      </c>
      <c r="AE491" s="339">
        <f t="shared" si="21"/>
        <v>0</v>
      </c>
    </row>
    <row r="492" spans="1:31" ht="15.6" hidden="1" x14ac:dyDescent="0.25">
      <c r="A492" s="340" t="s">
        <v>959</v>
      </c>
      <c r="B492" s="341" t="s">
        <v>1380</v>
      </c>
      <c r="C492" s="341" t="s">
        <v>964</v>
      </c>
      <c r="D492" s="341" t="s">
        <v>1174</v>
      </c>
      <c r="E492" s="342" t="s">
        <v>1250</v>
      </c>
      <c r="F492" s="312">
        <v>0</v>
      </c>
      <c r="G492" s="313">
        <v>0</v>
      </c>
      <c r="H492" s="313">
        <v>0</v>
      </c>
      <c r="I492" s="314">
        <v>0</v>
      </c>
      <c r="J492" s="315">
        <v>0</v>
      </c>
      <c r="K492" s="316"/>
      <c r="L492" s="331"/>
      <c r="M492" s="316"/>
      <c r="N492" s="317"/>
      <c r="O492" s="317"/>
      <c r="P492" s="318"/>
      <c r="Q492" s="319"/>
      <c r="R492" s="306"/>
      <c r="S492" s="306"/>
      <c r="T492" s="320"/>
      <c r="U492" s="321"/>
      <c r="V492" s="322"/>
      <c r="W492" s="323"/>
      <c r="X492" s="324"/>
      <c r="Y492" s="326"/>
      <c r="Z492" s="335">
        <f>_xlfn.XLOOKUP(A492,'2024-NAT-01'!B:B,'2024-NAT-01'!F:F,0,0)+_xlfn.XLOOKUP('Nominations (2)'!A492,'2024-NAT-01'!B:B,'2024-NAT-01'!G:G,0,0)</f>
        <v>0</v>
      </c>
      <c r="AA492" s="336">
        <f>_xlfn.XLOOKUP(A492,'2024-NAT-01'!B:B,'2024-NAT-01'!H:H,0,0)</f>
        <v>0</v>
      </c>
      <c r="AB492" s="335">
        <f>_xlfn.XLOOKUP(A492,'2024-NAT-02'!B:B,'2024-NAT-02'!F:F,0,0)+_xlfn.XLOOKUP(A492,'2024-NAT-02'!B:B,'2024-NAT-02'!G:G,0,0)</f>
        <v>0</v>
      </c>
      <c r="AC492" s="337">
        <f>_xlfn.XLOOKUP(A492,'2024-NAT-02'!B:B,'2024-NAT-02'!H:H,0,0)</f>
        <v>0</v>
      </c>
      <c r="AD492" s="338">
        <f t="shared" si="20"/>
        <v>0</v>
      </c>
      <c r="AE492" s="339">
        <f t="shared" si="21"/>
        <v>0</v>
      </c>
    </row>
    <row r="493" spans="1:31" ht="15.6" hidden="1" x14ac:dyDescent="0.25">
      <c r="A493" s="340" t="s">
        <v>960</v>
      </c>
      <c r="B493" s="341" t="s">
        <v>2160</v>
      </c>
      <c r="C493" s="341" t="s">
        <v>968</v>
      </c>
      <c r="D493" s="341" t="s">
        <v>1850</v>
      </c>
      <c r="E493" s="342" t="s">
        <v>2078</v>
      </c>
      <c r="F493" s="312">
        <v>1</v>
      </c>
      <c r="G493" s="313">
        <v>0</v>
      </c>
      <c r="H493" s="313">
        <v>1</v>
      </c>
      <c r="I493" s="314">
        <v>0.5</v>
      </c>
      <c r="J493" s="315">
        <v>0.15</v>
      </c>
      <c r="K493" s="316"/>
      <c r="L493" s="331"/>
      <c r="M493" s="316"/>
      <c r="N493" s="317"/>
      <c r="O493" s="317"/>
      <c r="P493" s="318"/>
      <c r="Q493" s="319"/>
      <c r="R493" s="306"/>
      <c r="S493" s="306"/>
      <c r="T493" s="320"/>
      <c r="U493" s="321"/>
      <c r="V493" s="322"/>
      <c r="W493" s="323"/>
      <c r="X493" s="324"/>
      <c r="Y493" s="326"/>
      <c r="Z493" s="335">
        <f>_xlfn.XLOOKUP(A493,'2024-NAT-01'!B:B,'2024-NAT-01'!F:F,0,0)+_xlfn.XLOOKUP('Nominations (2)'!A493,'2024-NAT-01'!B:B,'2024-NAT-01'!G:G,0,0)</f>
        <v>0</v>
      </c>
      <c r="AA493" s="336">
        <f>_xlfn.XLOOKUP(A493,'2024-NAT-01'!B:B,'2024-NAT-01'!H:H,0,0)</f>
        <v>0</v>
      </c>
      <c r="AB493" s="335">
        <f>_xlfn.XLOOKUP(A493,'2024-NAT-02'!B:B,'2024-NAT-02'!F:F,0,0)+_xlfn.XLOOKUP(A493,'2024-NAT-02'!B:B,'2024-NAT-02'!G:G,0,0)</f>
        <v>0</v>
      </c>
      <c r="AC493" s="337">
        <f>_xlfn.XLOOKUP(A493,'2024-NAT-02'!B:B,'2024-NAT-02'!H:H,0,0)</f>
        <v>0</v>
      </c>
      <c r="AD493" s="338">
        <f t="shared" si="20"/>
        <v>1</v>
      </c>
      <c r="AE493" s="339">
        <f t="shared" si="21"/>
        <v>0.15</v>
      </c>
    </row>
    <row r="494" spans="1:31" ht="15.6" hidden="1" x14ac:dyDescent="0.25">
      <c r="A494" s="340" t="s">
        <v>965</v>
      </c>
      <c r="B494" s="341" t="s">
        <v>1242</v>
      </c>
      <c r="C494" s="341" t="s">
        <v>969</v>
      </c>
      <c r="D494" s="341" t="s">
        <v>970</v>
      </c>
      <c r="E494" s="342" t="s">
        <v>1261</v>
      </c>
      <c r="F494" s="312">
        <v>0</v>
      </c>
      <c r="G494" s="313">
        <v>0</v>
      </c>
      <c r="H494" s="313">
        <v>0</v>
      </c>
      <c r="I494" s="314">
        <v>0</v>
      </c>
      <c r="J494" s="315">
        <v>0</v>
      </c>
      <c r="K494" s="316"/>
      <c r="L494" s="331"/>
      <c r="M494" s="316"/>
      <c r="N494" s="317"/>
      <c r="O494" s="317"/>
      <c r="P494" s="318"/>
      <c r="Q494" s="319"/>
      <c r="R494" s="306"/>
      <c r="S494" s="306"/>
      <c r="T494" s="320"/>
      <c r="U494" s="321"/>
      <c r="V494" s="322"/>
      <c r="W494" s="323"/>
      <c r="X494" s="324"/>
      <c r="Y494" s="326"/>
      <c r="Z494" s="335">
        <f>_xlfn.XLOOKUP(A494,'2024-NAT-01'!B:B,'2024-NAT-01'!F:F,0,0)+_xlfn.XLOOKUP('Nominations (2)'!A494,'2024-NAT-01'!B:B,'2024-NAT-01'!G:G,0,0)</f>
        <v>0</v>
      </c>
      <c r="AA494" s="336">
        <f>_xlfn.XLOOKUP(A494,'2024-NAT-01'!B:B,'2024-NAT-01'!H:H,0,0)</f>
        <v>0</v>
      </c>
      <c r="AB494" s="335">
        <f>_xlfn.XLOOKUP(A494,'2024-NAT-02'!B:B,'2024-NAT-02'!F:F,0,0)+_xlfn.XLOOKUP(A494,'2024-NAT-02'!B:B,'2024-NAT-02'!G:G,0,0)</f>
        <v>0</v>
      </c>
      <c r="AC494" s="337">
        <f>_xlfn.XLOOKUP(A494,'2024-NAT-02'!B:B,'2024-NAT-02'!H:H,0,0)</f>
        <v>0</v>
      </c>
      <c r="AD494" s="338">
        <f t="shared" si="20"/>
        <v>0</v>
      </c>
      <c r="AE494" s="339">
        <f t="shared" si="21"/>
        <v>0</v>
      </c>
    </row>
    <row r="495" spans="1:31" ht="15.6" hidden="1" x14ac:dyDescent="0.25">
      <c r="A495" s="340" t="s">
        <v>966</v>
      </c>
      <c r="B495" s="341" t="s">
        <v>2160</v>
      </c>
      <c r="C495" s="341" t="s">
        <v>188</v>
      </c>
      <c r="D495" s="341" t="s">
        <v>2123</v>
      </c>
      <c r="E495" s="342" t="s">
        <v>1258</v>
      </c>
      <c r="F495" s="312">
        <v>0</v>
      </c>
      <c r="G495" s="313">
        <v>0</v>
      </c>
      <c r="H495" s="313">
        <v>0</v>
      </c>
      <c r="I495" s="314">
        <v>0</v>
      </c>
      <c r="J495" s="315">
        <v>0</v>
      </c>
      <c r="K495" s="316"/>
      <c r="L495" s="331"/>
      <c r="M495" s="316"/>
      <c r="N495" s="317"/>
      <c r="O495" s="317"/>
      <c r="P495" s="318"/>
      <c r="Q495" s="319"/>
      <c r="R495" s="306"/>
      <c r="S495" s="306"/>
      <c r="T495" s="320"/>
      <c r="U495" s="321"/>
      <c r="V495" s="322"/>
      <c r="W495" s="323"/>
      <c r="X495" s="324"/>
      <c r="Y495" s="326"/>
      <c r="Z495" s="335">
        <f>_xlfn.XLOOKUP(A495,'2024-NAT-01'!B:B,'2024-NAT-01'!F:F,0,0)+_xlfn.XLOOKUP('Nominations (2)'!A495,'2024-NAT-01'!B:B,'2024-NAT-01'!G:G,0,0)</f>
        <v>0</v>
      </c>
      <c r="AA495" s="336">
        <f>_xlfn.XLOOKUP(A495,'2024-NAT-01'!B:B,'2024-NAT-01'!H:H,0,0)</f>
        <v>0</v>
      </c>
      <c r="AB495" s="335">
        <f>_xlfn.XLOOKUP(A495,'2024-NAT-02'!B:B,'2024-NAT-02'!F:F,0,0)+_xlfn.XLOOKUP(A495,'2024-NAT-02'!B:B,'2024-NAT-02'!G:G,0,0)</f>
        <v>0</v>
      </c>
      <c r="AC495" s="337">
        <f>_xlfn.XLOOKUP(A495,'2024-NAT-02'!B:B,'2024-NAT-02'!H:H,0,0)</f>
        <v>0</v>
      </c>
      <c r="AD495" s="338">
        <f t="shared" si="20"/>
        <v>0</v>
      </c>
      <c r="AE495" s="339">
        <f t="shared" si="21"/>
        <v>0</v>
      </c>
    </row>
    <row r="496" spans="1:31" ht="15.6" hidden="1" x14ac:dyDescent="0.25">
      <c r="A496" s="340" t="s">
        <v>967</v>
      </c>
      <c r="B496" s="341" t="s">
        <v>2160</v>
      </c>
      <c r="C496" s="341" t="s">
        <v>1655</v>
      </c>
      <c r="D496" s="341" t="s">
        <v>1213</v>
      </c>
      <c r="E496" s="342" t="s">
        <v>1261</v>
      </c>
      <c r="F496" s="312">
        <v>0</v>
      </c>
      <c r="G496" s="313">
        <v>0</v>
      </c>
      <c r="H496" s="313">
        <v>0</v>
      </c>
      <c r="I496" s="314">
        <v>0</v>
      </c>
      <c r="J496" s="315">
        <v>0</v>
      </c>
      <c r="K496" s="316"/>
      <c r="L496" s="331"/>
      <c r="M496" s="316"/>
      <c r="N496" s="317"/>
      <c r="O496" s="317"/>
      <c r="P496" s="318"/>
      <c r="Q496" s="319"/>
      <c r="R496" s="306"/>
      <c r="S496" s="306"/>
      <c r="T496" s="320"/>
      <c r="U496" s="321"/>
      <c r="V496" s="322"/>
      <c r="W496" s="323"/>
      <c r="X496" s="324"/>
      <c r="Y496" s="326"/>
      <c r="Z496" s="335">
        <f>_xlfn.XLOOKUP(A496,'2024-NAT-01'!B:B,'2024-NAT-01'!F:F,0,0)+_xlfn.XLOOKUP('Nominations (2)'!A496,'2024-NAT-01'!B:B,'2024-NAT-01'!G:G,0,0)</f>
        <v>0</v>
      </c>
      <c r="AA496" s="336">
        <f>_xlfn.XLOOKUP(A496,'2024-NAT-01'!B:B,'2024-NAT-01'!H:H,0,0)</f>
        <v>0</v>
      </c>
      <c r="AB496" s="335">
        <f>_xlfn.XLOOKUP(A496,'2024-NAT-02'!B:B,'2024-NAT-02'!F:F,0,0)+_xlfn.XLOOKUP(A496,'2024-NAT-02'!B:B,'2024-NAT-02'!G:G,0,0)</f>
        <v>0</v>
      </c>
      <c r="AC496" s="337">
        <f>_xlfn.XLOOKUP(A496,'2024-NAT-02'!B:B,'2024-NAT-02'!H:H,0,0)</f>
        <v>0</v>
      </c>
      <c r="AD496" s="338">
        <f t="shared" si="20"/>
        <v>0</v>
      </c>
      <c r="AE496" s="339">
        <f t="shared" si="21"/>
        <v>0</v>
      </c>
    </row>
    <row r="497" spans="1:31" ht="15.6" hidden="1" x14ac:dyDescent="0.25">
      <c r="A497" s="340" t="s">
        <v>972</v>
      </c>
      <c r="B497" s="341" t="s">
        <v>2161</v>
      </c>
      <c r="C497" s="341" t="s">
        <v>99</v>
      </c>
      <c r="D497" s="341" t="s">
        <v>1860</v>
      </c>
      <c r="E497" s="342" t="s">
        <v>1261</v>
      </c>
      <c r="F497" s="312">
        <v>0</v>
      </c>
      <c r="G497" s="313">
        <v>0</v>
      </c>
      <c r="H497" s="313">
        <v>0</v>
      </c>
      <c r="I497" s="314">
        <v>0</v>
      </c>
      <c r="J497" s="315">
        <v>0</v>
      </c>
      <c r="K497" s="316"/>
      <c r="L497" s="331"/>
      <c r="M497" s="316"/>
      <c r="N497" s="317"/>
      <c r="O497" s="317"/>
      <c r="P497" s="318"/>
      <c r="Q497" s="319"/>
      <c r="R497" s="306"/>
      <c r="S497" s="306"/>
      <c r="T497" s="320"/>
      <c r="U497" s="321"/>
      <c r="V497" s="322"/>
      <c r="W497" s="323"/>
      <c r="X497" s="324"/>
      <c r="Y497" s="326"/>
      <c r="Z497" s="335">
        <f>_xlfn.XLOOKUP(A497,'2024-NAT-01'!B:B,'2024-NAT-01'!F:F,0,0)+_xlfn.XLOOKUP('Nominations (2)'!A497,'2024-NAT-01'!B:B,'2024-NAT-01'!G:G,0,0)</f>
        <v>0</v>
      </c>
      <c r="AA497" s="336">
        <f>_xlfn.XLOOKUP(A497,'2024-NAT-01'!B:B,'2024-NAT-01'!H:H,0,0)</f>
        <v>0</v>
      </c>
      <c r="AB497" s="335">
        <f>_xlfn.XLOOKUP(A497,'2024-NAT-02'!B:B,'2024-NAT-02'!F:F,0,0)+_xlfn.XLOOKUP(A497,'2024-NAT-02'!B:B,'2024-NAT-02'!G:G,0,0)</f>
        <v>0</v>
      </c>
      <c r="AC497" s="337">
        <f>_xlfn.XLOOKUP(A497,'2024-NAT-02'!B:B,'2024-NAT-02'!H:H,0,0)</f>
        <v>0</v>
      </c>
      <c r="AD497" s="338">
        <f t="shared" si="20"/>
        <v>0</v>
      </c>
      <c r="AE497" s="339">
        <f t="shared" si="21"/>
        <v>0</v>
      </c>
    </row>
    <row r="498" spans="1:31" ht="15.6" hidden="1" x14ac:dyDescent="0.25">
      <c r="A498" s="340" t="s">
        <v>973</v>
      </c>
      <c r="B498" s="341" t="s">
        <v>2161</v>
      </c>
      <c r="C498" s="341" t="s">
        <v>980</v>
      </c>
      <c r="D498" s="341" t="s">
        <v>259</v>
      </c>
      <c r="E498" s="342" t="s">
        <v>1259</v>
      </c>
      <c r="F498" s="312">
        <v>0</v>
      </c>
      <c r="G498" s="313">
        <v>1</v>
      </c>
      <c r="H498" s="313">
        <v>1</v>
      </c>
      <c r="I498" s="314">
        <v>16.2</v>
      </c>
      <c r="J498" s="315">
        <v>4.8599999999999994</v>
      </c>
      <c r="K498" s="316"/>
      <c r="L498" s="331"/>
      <c r="M498" s="316"/>
      <c r="N498" s="317"/>
      <c r="O498" s="317"/>
      <c r="P498" s="318"/>
      <c r="Q498" s="319"/>
      <c r="R498" s="306"/>
      <c r="S498" s="306"/>
      <c r="T498" s="320"/>
      <c r="U498" s="321"/>
      <c r="V498" s="322"/>
      <c r="W498" s="323"/>
      <c r="X498" s="324"/>
      <c r="Y498" s="326"/>
      <c r="Z498" s="335">
        <f>_xlfn.XLOOKUP(A498,'2024-NAT-01'!B:B,'2024-NAT-01'!F:F,0,0)+_xlfn.XLOOKUP('Nominations (2)'!A498,'2024-NAT-01'!B:B,'2024-NAT-01'!G:G,0,0)</f>
        <v>0</v>
      </c>
      <c r="AA498" s="336">
        <f>_xlfn.XLOOKUP(A498,'2024-NAT-01'!B:B,'2024-NAT-01'!H:H,0,0)</f>
        <v>0</v>
      </c>
      <c r="AB498" s="335">
        <f>_xlfn.XLOOKUP(A498,'2024-NAT-02'!B:B,'2024-NAT-02'!F:F,0,0)+_xlfn.XLOOKUP(A498,'2024-NAT-02'!B:B,'2024-NAT-02'!G:G,0,0)</f>
        <v>0</v>
      </c>
      <c r="AC498" s="337">
        <f>_xlfn.XLOOKUP(A498,'2024-NAT-02'!B:B,'2024-NAT-02'!H:H,0,0)</f>
        <v>0</v>
      </c>
      <c r="AD498" s="338">
        <f t="shared" si="20"/>
        <v>1</v>
      </c>
      <c r="AE498" s="339">
        <f t="shared" si="21"/>
        <v>4.8599999999999994</v>
      </c>
    </row>
    <row r="499" spans="1:31" ht="15.6" hidden="1" x14ac:dyDescent="0.25">
      <c r="A499" s="340" t="s">
        <v>974</v>
      </c>
      <c r="B499" s="341" t="s">
        <v>2153</v>
      </c>
      <c r="C499" s="341" t="s">
        <v>961</v>
      </c>
      <c r="D499" s="341" t="s">
        <v>163</v>
      </c>
      <c r="E499" s="342" t="s">
        <v>1261</v>
      </c>
      <c r="F499" s="312">
        <v>13</v>
      </c>
      <c r="G499" s="313">
        <v>13</v>
      </c>
      <c r="H499" s="313">
        <v>26</v>
      </c>
      <c r="I499" s="314">
        <v>100.5</v>
      </c>
      <c r="J499" s="315">
        <v>29.009999999999998</v>
      </c>
      <c r="K499" s="316"/>
      <c r="L499" s="331"/>
      <c r="M499" s="316"/>
      <c r="N499" s="317"/>
      <c r="O499" s="317"/>
      <c r="P499" s="318"/>
      <c r="Q499" s="319"/>
      <c r="R499" s="306"/>
      <c r="S499" s="306"/>
      <c r="T499" s="320"/>
      <c r="U499" s="321"/>
      <c r="V499" s="322"/>
      <c r="W499" s="323"/>
      <c r="X499" s="324"/>
      <c r="Y499" s="326"/>
      <c r="Z499" s="335">
        <f>_xlfn.XLOOKUP(A499,'2024-NAT-01'!B:B,'2024-NAT-01'!F:F,0,0)+_xlfn.XLOOKUP('Nominations (2)'!A499,'2024-NAT-01'!B:B,'2024-NAT-01'!G:G,0,0)</f>
        <v>21</v>
      </c>
      <c r="AA499" s="336">
        <f>_xlfn.XLOOKUP(A499,'2024-NAT-01'!B:B,'2024-NAT-01'!H:H,0,0)</f>
        <v>86.4</v>
      </c>
      <c r="AB499" s="335">
        <f>_xlfn.XLOOKUP(A499,'2024-NAT-02'!B:B,'2024-NAT-02'!F:F,0,0)+_xlfn.XLOOKUP(A499,'2024-NAT-02'!B:B,'2024-NAT-02'!G:G,0,0)</f>
        <v>7</v>
      </c>
      <c r="AC499" s="337">
        <f>_xlfn.XLOOKUP(A499,'2024-NAT-02'!B:B,'2024-NAT-02'!H:H,0,0)</f>
        <v>21.1</v>
      </c>
      <c r="AD499" s="338">
        <f t="shared" si="20"/>
        <v>54</v>
      </c>
      <c r="AE499" s="339">
        <f t="shared" si="21"/>
        <v>136.51</v>
      </c>
    </row>
    <row r="500" spans="1:31" ht="15.6" hidden="1" x14ac:dyDescent="0.25">
      <c r="A500" s="340" t="s">
        <v>975</v>
      </c>
      <c r="B500" s="341" t="s">
        <v>1021</v>
      </c>
      <c r="C500" s="341" t="s">
        <v>988</v>
      </c>
      <c r="D500" s="341" t="s">
        <v>133</v>
      </c>
      <c r="E500" s="342" t="s">
        <v>2079</v>
      </c>
      <c r="F500" s="312">
        <v>0</v>
      </c>
      <c r="G500" s="313">
        <v>0</v>
      </c>
      <c r="H500" s="313">
        <v>0</v>
      </c>
      <c r="I500" s="314">
        <v>0</v>
      </c>
      <c r="J500" s="315">
        <v>0</v>
      </c>
      <c r="K500" s="316"/>
      <c r="L500" s="331"/>
      <c r="M500" s="316"/>
      <c r="N500" s="317"/>
      <c r="O500" s="317"/>
      <c r="P500" s="318"/>
      <c r="Q500" s="319"/>
      <c r="R500" s="306"/>
      <c r="S500" s="306"/>
      <c r="T500" s="320"/>
      <c r="U500" s="321"/>
      <c r="V500" s="322"/>
      <c r="W500" s="323"/>
      <c r="X500" s="324"/>
      <c r="Y500" s="326"/>
      <c r="Z500" s="335">
        <f>_xlfn.XLOOKUP(A500,'2024-NAT-01'!B:B,'2024-NAT-01'!F:F,0,0)+_xlfn.XLOOKUP('Nominations (2)'!A500,'2024-NAT-01'!B:B,'2024-NAT-01'!G:G,0,0)</f>
        <v>0</v>
      </c>
      <c r="AA500" s="336">
        <f>_xlfn.XLOOKUP(A500,'2024-NAT-01'!B:B,'2024-NAT-01'!H:H,0,0)</f>
        <v>0</v>
      </c>
      <c r="AB500" s="335">
        <f>_xlfn.XLOOKUP(A500,'2024-NAT-02'!B:B,'2024-NAT-02'!F:F,0,0)+_xlfn.XLOOKUP(A500,'2024-NAT-02'!B:B,'2024-NAT-02'!G:G,0,0)</f>
        <v>0</v>
      </c>
      <c r="AC500" s="337">
        <f>_xlfn.XLOOKUP(A500,'2024-NAT-02'!B:B,'2024-NAT-02'!H:H,0,0)</f>
        <v>0</v>
      </c>
      <c r="AD500" s="338">
        <f t="shared" si="20"/>
        <v>0</v>
      </c>
      <c r="AE500" s="339">
        <f t="shared" si="21"/>
        <v>0</v>
      </c>
    </row>
    <row r="501" spans="1:31" ht="15.6" hidden="1" x14ac:dyDescent="0.25">
      <c r="A501" s="340" t="s">
        <v>976</v>
      </c>
      <c r="B501" s="341" t="s">
        <v>1241</v>
      </c>
      <c r="C501" s="341" t="s">
        <v>175</v>
      </c>
      <c r="D501" s="341" t="s">
        <v>989</v>
      </c>
      <c r="E501" s="342" t="s">
        <v>2078</v>
      </c>
      <c r="F501" s="312">
        <v>0</v>
      </c>
      <c r="G501" s="313">
        <v>0</v>
      </c>
      <c r="H501" s="313">
        <v>0</v>
      </c>
      <c r="I501" s="314">
        <v>0</v>
      </c>
      <c r="J501" s="315">
        <v>0</v>
      </c>
      <c r="K501" s="316"/>
      <c r="L501" s="331"/>
      <c r="M501" s="316"/>
      <c r="N501" s="317"/>
      <c r="O501" s="317"/>
      <c r="P501" s="318"/>
      <c r="Q501" s="319"/>
      <c r="R501" s="306"/>
      <c r="S501" s="306"/>
      <c r="T501" s="320"/>
      <c r="U501" s="321"/>
      <c r="V501" s="322"/>
      <c r="W501" s="323"/>
      <c r="X501" s="324"/>
      <c r="Y501" s="326"/>
      <c r="Z501" s="335">
        <f>_xlfn.XLOOKUP(A501,'2024-NAT-01'!B:B,'2024-NAT-01'!F:F,0,0)+_xlfn.XLOOKUP('Nominations (2)'!A501,'2024-NAT-01'!B:B,'2024-NAT-01'!G:G,0,0)</f>
        <v>0</v>
      </c>
      <c r="AA501" s="336">
        <f>_xlfn.XLOOKUP(A501,'2024-NAT-01'!B:B,'2024-NAT-01'!H:H,0,0)</f>
        <v>0</v>
      </c>
      <c r="AB501" s="335">
        <f>_xlfn.XLOOKUP(A501,'2024-NAT-02'!B:B,'2024-NAT-02'!F:F,0,0)+_xlfn.XLOOKUP(A501,'2024-NAT-02'!B:B,'2024-NAT-02'!G:G,0,0)</f>
        <v>0</v>
      </c>
      <c r="AC501" s="337">
        <f>_xlfn.XLOOKUP(A501,'2024-NAT-02'!B:B,'2024-NAT-02'!H:H,0,0)</f>
        <v>0</v>
      </c>
      <c r="AD501" s="338">
        <f t="shared" si="20"/>
        <v>0</v>
      </c>
      <c r="AE501" s="339">
        <f t="shared" si="21"/>
        <v>0</v>
      </c>
    </row>
    <row r="502" spans="1:31" ht="15.6" hidden="1" x14ac:dyDescent="0.25">
      <c r="A502" s="340" t="s">
        <v>977</v>
      </c>
      <c r="B502" s="341" t="s">
        <v>2157</v>
      </c>
      <c r="C502" s="341" t="s">
        <v>1915</v>
      </c>
      <c r="D502" s="341" t="s">
        <v>223</v>
      </c>
      <c r="E502" s="342" t="s">
        <v>1258</v>
      </c>
      <c r="F502" s="312">
        <v>0</v>
      </c>
      <c r="G502" s="313">
        <v>0</v>
      </c>
      <c r="H502" s="313">
        <v>0</v>
      </c>
      <c r="I502" s="314">
        <v>0</v>
      </c>
      <c r="J502" s="315">
        <v>0</v>
      </c>
      <c r="K502" s="316"/>
      <c r="L502" s="331"/>
      <c r="M502" s="316"/>
      <c r="N502" s="317"/>
      <c r="O502" s="317"/>
      <c r="P502" s="318"/>
      <c r="Q502" s="319"/>
      <c r="R502" s="306"/>
      <c r="S502" s="306"/>
      <c r="T502" s="320"/>
      <c r="U502" s="321"/>
      <c r="V502" s="322"/>
      <c r="W502" s="323"/>
      <c r="X502" s="324"/>
      <c r="Y502" s="326"/>
      <c r="Z502" s="335">
        <f>_xlfn.XLOOKUP(A502,'2024-NAT-01'!B:B,'2024-NAT-01'!F:F,0,0)+_xlfn.XLOOKUP('Nominations (2)'!A502,'2024-NAT-01'!B:B,'2024-NAT-01'!G:G,0,0)</f>
        <v>0</v>
      </c>
      <c r="AA502" s="336">
        <f>_xlfn.XLOOKUP(A502,'2024-NAT-01'!B:B,'2024-NAT-01'!H:H,0,0)</f>
        <v>0</v>
      </c>
      <c r="AB502" s="335">
        <f>_xlfn.XLOOKUP(A502,'2024-NAT-02'!B:B,'2024-NAT-02'!F:F,0,0)+_xlfn.XLOOKUP(A502,'2024-NAT-02'!B:B,'2024-NAT-02'!G:G,0,0)</f>
        <v>0</v>
      </c>
      <c r="AC502" s="337">
        <f>_xlfn.XLOOKUP(A502,'2024-NAT-02'!B:B,'2024-NAT-02'!H:H,0,0)</f>
        <v>0</v>
      </c>
      <c r="AD502" s="338">
        <f t="shared" si="20"/>
        <v>0</v>
      </c>
      <c r="AE502" s="339">
        <f t="shared" si="21"/>
        <v>0</v>
      </c>
    </row>
    <row r="503" spans="1:31" ht="15.6" hidden="1" x14ac:dyDescent="0.25">
      <c r="A503" s="340" t="s">
        <v>978</v>
      </c>
      <c r="B503" s="341" t="s">
        <v>1241</v>
      </c>
      <c r="C503" s="341" t="s">
        <v>990</v>
      </c>
      <c r="D503" s="341" t="s">
        <v>237</v>
      </c>
      <c r="E503" s="342" t="s">
        <v>2078</v>
      </c>
      <c r="F503" s="312">
        <v>0</v>
      </c>
      <c r="G503" s="313">
        <v>0</v>
      </c>
      <c r="H503" s="313">
        <v>0</v>
      </c>
      <c r="I503" s="314">
        <v>0</v>
      </c>
      <c r="J503" s="315">
        <v>0</v>
      </c>
      <c r="K503" s="316"/>
      <c r="L503" s="331"/>
      <c r="M503" s="316"/>
      <c r="N503" s="317"/>
      <c r="O503" s="317"/>
      <c r="P503" s="318"/>
      <c r="Q503" s="319"/>
      <c r="R503" s="306"/>
      <c r="S503" s="306"/>
      <c r="T503" s="320"/>
      <c r="U503" s="321"/>
      <c r="V503" s="322"/>
      <c r="W503" s="323"/>
      <c r="X503" s="324"/>
      <c r="Y503" s="326"/>
      <c r="Z503" s="335">
        <f>_xlfn.XLOOKUP(A503,'2024-NAT-01'!B:B,'2024-NAT-01'!F:F,0,0)+_xlfn.XLOOKUP('Nominations (2)'!A503,'2024-NAT-01'!B:B,'2024-NAT-01'!G:G,0,0)</f>
        <v>0</v>
      </c>
      <c r="AA503" s="336">
        <f>_xlfn.XLOOKUP(A503,'2024-NAT-01'!B:B,'2024-NAT-01'!H:H,0,0)</f>
        <v>0</v>
      </c>
      <c r="AB503" s="335">
        <f>_xlfn.XLOOKUP(A503,'2024-NAT-02'!B:B,'2024-NAT-02'!F:F,0,0)+_xlfn.XLOOKUP(A503,'2024-NAT-02'!B:B,'2024-NAT-02'!G:G,0,0)</f>
        <v>0</v>
      </c>
      <c r="AC503" s="337">
        <f>_xlfn.XLOOKUP(A503,'2024-NAT-02'!B:B,'2024-NAT-02'!H:H,0,0)</f>
        <v>0</v>
      </c>
      <c r="AD503" s="338">
        <f t="shared" si="20"/>
        <v>0</v>
      </c>
      <c r="AE503" s="339">
        <f t="shared" si="21"/>
        <v>0</v>
      </c>
    </row>
    <row r="504" spans="1:31" ht="15.6" x14ac:dyDescent="0.25">
      <c r="A504" s="343" t="s">
        <v>616</v>
      </c>
      <c r="B504" s="344" t="s">
        <v>40</v>
      </c>
      <c r="C504" s="344" t="s">
        <v>339</v>
      </c>
      <c r="D504" s="344" t="s">
        <v>103</v>
      </c>
      <c r="E504" s="345" t="s">
        <v>2078</v>
      </c>
      <c r="F504" s="391">
        <v>11</v>
      </c>
      <c r="G504" s="392">
        <v>7</v>
      </c>
      <c r="H504" s="392">
        <v>18</v>
      </c>
      <c r="I504" s="393">
        <v>87.7</v>
      </c>
      <c r="J504" s="394">
        <v>21.619999999999997</v>
      </c>
      <c r="K504" s="316"/>
      <c r="L504" s="331"/>
      <c r="M504" s="316"/>
      <c r="N504" s="317"/>
      <c r="O504" s="317"/>
      <c r="P504" s="318"/>
      <c r="Q504" s="319"/>
      <c r="R504" s="306"/>
      <c r="S504" s="306"/>
      <c r="T504" s="320"/>
      <c r="U504" s="321"/>
      <c r="V504" s="322"/>
      <c r="W504" s="323"/>
      <c r="X504" s="324"/>
      <c r="Y504" s="326"/>
      <c r="Z504" s="387">
        <f>_xlfn.XLOOKUP(A504,'2024-NAT-01'!B:B,'2024-NAT-01'!F:F,0,0)+_xlfn.XLOOKUP(A504,'2024-NAT-01'!B:B,'2024-NAT-01'!G:G,0,0)</f>
        <v>0</v>
      </c>
      <c r="AA504" s="395">
        <f>_xlfn.XLOOKUP(A504,'2024-NAT-01'!B:B,'2024-NAT-01'!H:H,0,0)</f>
        <v>0</v>
      </c>
      <c r="AB504" s="387">
        <f>_xlfn.XLOOKUP(A504,'2024-NAT-02'!B:B,'2024-NAT-02'!F:F,0,0)+_xlfn.XLOOKUP(A504,'2024-NAT-02'!B:B,'2024-NAT-02'!G:G,0,0)</f>
        <v>0</v>
      </c>
      <c r="AC504" s="396">
        <f>_xlfn.XLOOKUP(A504,'2024-NAT-02'!B:B,'2024-NAT-02'!H:H,0,0)</f>
        <v>0</v>
      </c>
      <c r="AD504" s="387">
        <f t="shared" si="20"/>
        <v>18</v>
      </c>
      <c r="AE504" s="395">
        <f t="shared" si="21"/>
        <v>21.619999999999997</v>
      </c>
    </row>
    <row r="505" spans="1:31" ht="15.6" x14ac:dyDescent="0.25">
      <c r="A505" s="343" t="s">
        <v>1633</v>
      </c>
      <c r="B505" s="344" t="s">
        <v>47</v>
      </c>
      <c r="C505" s="344" t="s">
        <v>96</v>
      </c>
      <c r="D505" s="344" t="s">
        <v>1221</v>
      </c>
      <c r="E505" s="345" t="s">
        <v>1258</v>
      </c>
      <c r="F505" s="391">
        <v>0</v>
      </c>
      <c r="G505" s="392">
        <v>7</v>
      </c>
      <c r="H505" s="392">
        <v>7</v>
      </c>
      <c r="I505" s="393">
        <v>56.800000000000004</v>
      </c>
      <c r="J505" s="394">
        <v>14.540000000000001</v>
      </c>
      <c r="K505" s="316"/>
      <c r="L505" s="331"/>
      <c r="M505" s="316"/>
      <c r="N505" s="317"/>
      <c r="O505" s="317"/>
      <c r="P505" s="318"/>
      <c r="Q505" s="319"/>
      <c r="R505" s="306"/>
      <c r="S505" s="306"/>
      <c r="T505" s="320"/>
      <c r="U505" s="321"/>
      <c r="V505" s="322"/>
      <c r="W505" s="323"/>
      <c r="X505" s="324"/>
      <c r="Y505" s="326"/>
      <c r="Z505" s="387">
        <f>_xlfn.XLOOKUP(A505,'2024-NAT-01'!B:B,'2024-NAT-01'!F:F,0,0)+_xlfn.XLOOKUP(A505,'2024-NAT-01'!B:B,'2024-NAT-01'!G:G,0,0)</f>
        <v>6</v>
      </c>
      <c r="AA505" s="395">
        <f>_xlfn.XLOOKUP(A505,'2024-NAT-01'!B:B,'2024-NAT-01'!H:H,0,0)</f>
        <v>25.1</v>
      </c>
      <c r="AB505" s="387">
        <f>_xlfn.XLOOKUP(A505,'2024-NAT-02'!B:B,'2024-NAT-02'!F:F,0,0)+_xlfn.XLOOKUP(A505,'2024-NAT-02'!B:B,'2024-NAT-02'!G:G,0,0)</f>
        <v>4</v>
      </c>
      <c r="AC505" s="396">
        <f>_xlfn.XLOOKUP(A505,'2024-NAT-02'!B:B,'2024-NAT-02'!H:H,0,0)</f>
        <v>10.3</v>
      </c>
      <c r="AD505" s="387">
        <f t="shared" si="20"/>
        <v>17</v>
      </c>
      <c r="AE505" s="395">
        <f t="shared" si="21"/>
        <v>49.94</v>
      </c>
    </row>
    <row r="506" spans="1:31" ht="15.6" hidden="1" x14ac:dyDescent="0.25">
      <c r="A506" s="340" t="s">
        <v>992</v>
      </c>
      <c r="B506" s="341" t="s">
        <v>1319</v>
      </c>
      <c r="C506" s="341" t="s">
        <v>212</v>
      </c>
      <c r="D506" s="341" t="s">
        <v>112</v>
      </c>
      <c r="E506" s="342" t="s">
        <v>1258</v>
      </c>
      <c r="F506" s="312">
        <v>0</v>
      </c>
      <c r="G506" s="313">
        <v>0</v>
      </c>
      <c r="H506" s="313">
        <v>0</v>
      </c>
      <c r="I506" s="314">
        <v>0</v>
      </c>
      <c r="J506" s="315">
        <v>0</v>
      </c>
      <c r="K506" s="316"/>
      <c r="L506" s="331"/>
      <c r="M506" s="316"/>
      <c r="N506" s="317"/>
      <c r="O506" s="317"/>
      <c r="P506" s="318"/>
      <c r="Q506" s="319"/>
      <c r="R506" s="306"/>
      <c r="S506" s="306"/>
      <c r="T506" s="320"/>
      <c r="U506" s="321"/>
      <c r="V506" s="322"/>
      <c r="W506" s="323"/>
      <c r="X506" s="324"/>
      <c r="Y506" s="326"/>
      <c r="Z506" s="335">
        <f>_xlfn.XLOOKUP(A506,'2024-NAT-01'!B:B,'2024-NAT-01'!F:F,0,0)+_xlfn.XLOOKUP('Nominations (2)'!A506,'2024-NAT-01'!B:B,'2024-NAT-01'!G:G,0,0)</f>
        <v>0</v>
      </c>
      <c r="AA506" s="336">
        <f>_xlfn.XLOOKUP(A506,'2024-NAT-01'!B:B,'2024-NAT-01'!H:H,0,0)</f>
        <v>0</v>
      </c>
      <c r="AB506" s="335">
        <f>_xlfn.XLOOKUP(A506,'2024-NAT-02'!B:B,'2024-NAT-02'!F:F,0,0)+_xlfn.XLOOKUP(A506,'2024-NAT-02'!B:B,'2024-NAT-02'!G:G,0,0)</f>
        <v>0</v>
      </c>
      <c r="AC506" s="337">
        <f>_xlfn.XLOOKUP(A506,'2024-NAT-02'!B:B,'2024-NAT-02'!H:H,0,0)</f>
        <v>0</v>
      </c>
      <c r="AD506" s="338">
        <f t="shared" si="20"/>
        <v>0</v>
      </c>
      <c r="AE506" s="339">
        <f t="shared" si="21"/>
        <v>0</v>
      </c>
    </row>
    <row r="507" spans="1:31" ht="15.6" hidden="1" x14ac:dyDescent="0.25">
      <c r="A507" s="340" t="s">
        <v>993</v>
      </c>
      <c r="B507" s="341" t="s">
        <v>1346</v>
      </c>
      <c r="C507" s="341" t="s">
        <v>218</v>
      </c>
      <c r="D507" s="341" t="s">
        <v>1117</v>
      </c>
      <c r="E507" s="342" t="s">
        <v>1258</v>
      </c>
      <c r="F507" s="312">
        <v>3</v>
      </c>
      <c r="G507" s="313">
        <v>1</v>
      </c>
      <c r="H507" s="313">
        <v>4</v>
      </c>
      <c r="I507" s="314">
        <v>24.3</v>
      </c>
      <c r="J507" s="315">
        <v>7.14</v>
      </c>
      <c r="K507" s="316"/>
      <c r="L507" s="331"/>
      <c r="M507" s="316"/>
      <c r="N507" s="317"/>
      <c r="O507" s="317"/>
      <c r="P507" s="318"/>
      <c r="Q507" s="319"/>
      <c r="R507" s="306"/>
      <c r="S507" s="306"/>
      <c r="T507" s="320"/>
      <c r="U507" s="321"/>
      <c r="V507" s="322"/>
      <c r="W507" s="323"/>
      <c r="X507" s="324"/>
      <c r="Y507" s="326"/>
      <c r="Z507" s="335">
        <f>_xlfn.XLOOKUP(A507,'2024-NAT-01'!B:B,'2024-NAT-01'!F:F,0,0)+_xlfn.XLOOKUP('Nominations (2)'!A507,'2024-NAT-01'!B:B,'2024-NAT-01'!G:G,0,0)</f>
        <v>0</v>
      </c>
      <c r="AA507" s="336">
        <f>_xlfn.XLOOKUP(A507,'2024-NAT-01'!B:B,'2024-NAT-01'!H:H,0,0)</f>
        <v>0</v>
      </c>
      <c r="AB507" s="335">
        <f>_xlfn.XLOOKUP(A507,'2024-NAT-02'!B:B,'2024-NAT-02'!F:F,0,0)+_xlfn.XLOOKUP(A507,'2024-NAT-02'!B:B,'2024-NAT-02'!G:G,0,0)</f>
        <v>0</v>
      </c>
      <c r="AC507" s="337">
        <f>_xlfn.XLOOKUP(A507,'2024-NAT-02'!B:B,'2024-NAT-02'!H:H,0,0)</f>
        <v>0</v>
      </c>
      <c r="AD507" s="338">
        <f t="shared" si="20"/>
        <v>4</v>
      </c>
      <c r="AE507" s="339">
        <f t="shared" si="21"/>
        <v>7.14</v>
      </c>
    </row>
    <row r="508" spans="1:31" ht="15.6" hidden="1" x14ac:dyDescent="0.25">
      <c r="A508" s="340" t="s">
        <v>994</v>
      </c>
      <c r="B508" s="341" t="s">
        <v>2161</v>
      </c>
      <c r="C508" s="341" t="s">
        <v>2124</v>
      </c>
      <c r="D508" s="341" t="s">
        <v>1054</v>
      </c>
      <c r="E508" s="342" t="s">
        <v>1258</v>
      </c>
      <c r="F508" s="312">
        <v>0</v>
      </c>
      <c r="G508" s="313">
        <v>0</v>
      </c>
      <c r="H508" s="313">
        <v>0</v>
      </c>
      <c r="I508" s="314">
        <v>0</v>
      </c>
      <c r="J508" s="315">
        <v>0</v>
      </c>
      <c r="K508" s="316"/>
      <c r="L508" s="331"/>
      <c r="M508" s="316"/>
      <c r="N508" s="317"/>
      <c r="O508" s="317"/>
      <c r="P508" s="318"/>
      <c r="Q508" s="319"/>
      <c r="R508" s="306"/>
      <c r="S508" s="306"/>
      <c r="T508" s="320"/>
      <c r="U508" s="321"/>
      <c r="V508" s="322"/>
      <c r="W508" s="323"/>
      <c r="X508" s="324"/>
      <c r="Y508" s="326"/>
      <c r="Z508" s="335">
        <f>_xlfn.XLOOKUP(A508,'2024-NAT-01'!B:B,'2024-NAT-01'!F:F,0,0)+_xlfn.XLOOKUP('Nominations (2)'!A508,'2024-NAT-01'!B:B,'2024-NAT-01'!G:G,0,0)</f>
        <v>0</v>
      </c>
      <c r="AA508" s="336">
        <f>_xlfn.XLOOKUP(A508,'2024-NAT-01'!B:B,'2024-NAT-01'!H:H,0,0)</f>
        <v>0</v>
      </c>
      <c r="AB508" s="335">
        <f>_xlfn.XLOOKUP(A508,'2024-NAT-02'!B:B,'2024-NAT-02'!F:F,0,0)+_xlfn.XLOOKUP(A508,'2024-NAT-02'!B:B,'2024-NAT-02'!G:G,0,0)</f>
        <v>0</v>
      </c>
      <c r="AC508" s="337">
        <f>_xlfn.XLOOKUP(A508,'2024-NAT-02'!B:B,'2024-NAT-02'!H:H,0,0)</f>
        <v>0</v>
      </c>
      <c r="AD508" s="338">
        <f t="shared" si="20"/>
        <v>0</v>
      </c>
      <c r="AE508" s="339">
        <f t="shared" si="21"/>
        <v>0</v>
      </c>
    </row>
    <row r="509" spans="1:31" ht="15.6" hidden="1" x14ac:dyDescent="0.25">
      <c r="A509" s="340" t="s">
        <v>997</v>
      </c>
      <c r="B509" s="341" t="s">
        <v>2162</v>
      </c>
      <c r="C509" s="341" t="s">
        <v>280</v>
      </c>
      <c r="D509" s="341" t="s">
        <v>1903</v>
      </c>
      <c r="E509" s="342" t="s">
        <v>1258</v>
      </c>
      <c r="F509" s="312">
        <v>0</v>
      </c>
      <c r="G509" s="313">
        <v>2</v>
      </c>
      <c r="H509" s="313">
        <v>2</v>
      </c>
      <c r="I509" s="314">
        <v>2.7</v>
      </c>
      <c r="J509" s="315">
        <v>0.54</v>
      </c>
      <c r="K509" s="316"/>
      <c r="L509" s="331"/>
      <c r="M509" s="316"/>
      <c r="N509" s="317"/>
      <c r="O509" s="317"/>
      <c r="P509" s="318"/>
      <c r="Q509" s="319"/>
      <c r="R509" s="306"/>
      <c r="S509" s="306"/>
      <c r="T509" s="320"/>
      <c r="U509" s="321"/>
      <c r="V509" s="322"/>
      <c r="W509" s="323"/>
      <c r="X509" s="324"/>
      <c r="Y509" s="326"/>
      <c r="Z509" s="335">
        <f>_xlfn.XLOOKUP(A509,'2024-NAT-01'!B:B,'2024-NAT-01'!F:F,0,0)+_xlfn.XLOOKUP('Nominations (2)'!A509,'2024-NAT-01'!B:B,'2024-NAT-01'!G:G,0,0)</f>
        <v>0</v>
      </c>
      <c r="AA509" s="336">
        <f>_xlfn.XLOOKUP(A509,'2024-NAT-01'!B:B,'2024-NAT-01'!H:H,0,0)</f>
        <v>0</v>
      </c>
      <c r="AB509" s="335">
        <f>_xlfn.XLOOKUP(A509,'2024-NAT-02'!B:B,'2024-NAT-02'!F:F,0,0)+_xlfn.XLOOKUP(A509,'2024-NAT-02'!B:B,'2024-NAT-02'!G:G,0,0)</f>
        <v>0</v>
      </c>
      <c r="AC509" s="337">
        <f>_xlfn.XLOOKUP(A509,'2024-NAT-02'!B:B,'2024-NAT-02'!H:H,0,0)</f>
        <v>0</v>
      </c>
      <c r="AD509" s="338">
        <f t="shared" si="20"/>
        <v>2</v>
      </c>
      <c r="AE509" s="339">
        <f t="shared" si="21"/>
        <v>0.54</v>
      </c>
    </row>
    <row r="510" spans="1:31" ht="15.6" hidden="1" x14ac:dyDescent="0.25">
      <c r="A510" s="340" t="s">
        <v>998</v>
      </c>
      <c r="B510" s="341" t="s">
        <v>2161</v>
      </c>
      <c r="C510" s="341" t="s">
        <v>1855</v>
      </c>
      <c r="D510" s="341" t="s">
        <v>287</v>
      </c>
      <c r="E510" s="342" t="s">
        <v>1258</v>
      </c>
      <c r="F510" s="312">
        <v>2</v>
      </c>
      <c r="G510" s="313">
        <v>3</v>
      </c>
      <c r="H510" s="313">
        <v>5</v>
      </c>
      <c r="I510" s="314">
        <v>45.2</v>
      </c>
      <c r="J510" s="315">
        <v>16.100000000000001</v>
      </c>
      <c r="K510" s="316"/>
      <c r="L510" s="331"/>
      <c r="M510" s="316"/>
      <c r="N510" s="317"/>
      <c r="O510" s="317"/>
      <c r="P510" s="318"/>
      <c r="Q510" s="319"/>
      <c r="R510" s="306"/>
      <c r="S510" s="306"/>
      <c r="T510" s="320"/>
      <c r="U510" s="321"/>
      <c r="V510" s="322"/>
      <c r="W510" s="323"/>
      <c r="X510" s="324"/>
      <c r="Y510" s="326"/>
      <c r="Z510" s="335">
        <f>_xlfn.XLOOKUP(A510,'2024-NAT-01'!B:B,'2024-NAT-01'!F:F,0,0)+_xlfn.XLOOKUP('Nominations (2)'!A510,'2024-NAT-01'!B:B,'2024-NAT-01'!G:G,0,0)</f>
        <v>0</v>
      </c>
      <c r="AA510" s="336">
        <f>_xlfn.XLOOKUP(A510,'2024-NAT-01'!B:B,'2024-NAT-01'!H:H,0,0)</f>
        <v>0</v>
      </c>
      <c r="AB510" s="335">
        <f>_xlfn.XLOOKUP(A510,'2024-NAT-02'!B:B,'2024-NAT-02'!F:F,0,0)+_xlfn.XLOOKUP(A510,'2024-NAT-02'!B:B,'2024-NAT-02'!G:G,0,0)</f>
        <v>0</v>
      </c>
      <c r="AC510" s="337">
        <f>_xlfn.XLOOKUP(A510,'2024-NAT-02'!B:B,'2024-NAT-02'!H:H,0,0)</f>
        <v>0</v>
      </c>
      <c r="AD510" s="338">
        <f t="shared" si="20"/>
        <v>5</v>
      </c>
      <c r="AE510" s="339">
        <f t="shared" si="21"/>
        <v>16.100000000000001</v>
      </c>
    </row>
    <row r="511" spans="1:31" ht="15.6" hidden="1" x14ac:dyDescent="0.25">
      <c r="A511" s="340" t="s">
        <v>999</v>
      </c>
      <c r="B511" s="341" t="s">
        <v>2159</v>
      </c>
      <c r="C511" s="341" t="s">
        <v>247</v>
      </c>
      <c r="D511" s="341" t="s">
        <v>2125</v>
      </c>
      <c r="E511" s="342" t="s">
        <v>1260</v>
      </c>
      <c r="F511" s="312">
        <v>0</v>
      </c>
      <c r="G511" s="313">
        <v>0</v>
      </c>
      <c r="H511" s="313">
        <v>0</v>
      </c>
      <c r="I511" s="314">
        <v>0</v>
      </c>
      <c r="J511" s="315">
        <v>0</v>
      </c>
      <c r="K511" s="316"/>
      <c r="L511" s="331"/>
      <c r="M511" s="316"/>
      <c r="N511" s="317"/>
      <c r="O511" s="317"/>
      <c r="P511" s="318"/>
      <c r="Q511" s="319"/>
      <c r="R511" s="306"/>
      <c r="S511" s="306"/>
      <c r="T511" s="320"/>
      <c r="U511" s="321"/>
      <c r="V511" s="322"/>
      <c r="W511" s="323"/>
      <c r="X511" s="324"/>
      <c r="Y511" s="326"/>
      <c r="Z511" s="335">
        <f>_xlfn.XLOOKUP(A511,'2024-NAT-01'!B:B,'2024-NAT-01'!F:F,0,0)+_xlfn.XLOOKUP('Nominations (2)'!A511,'2024-NAT-01'!B:B,'2024-NAT-01'!G:G,0,0)</f>
        <v>0</v>
      </c>
      <c r="AA511" s="336">
        <f>_xlfn.XLOOKUP(A511,'2024-NAT-01'!B:B,'2024-NAT-01'!H:H,0,0)</f>
        <v>0</v>
      </c>
      <c r="AB511" s="335">
        <f>_xlfn.XLOOKUP(A511,'2024-NAT-02'!B:B,'2024-NAT-02'!F:F,0,0)+_xlfn.XLOOKUP(A511,'2024-NAT-02'!B:B,'2024-NAT-02'!G:G,0,0)</f>
        <v>0</v>
      </c>
      <c r="AC511" s="337">
        <f>_xlfn.XLOOKUP(A511,'2024-NAT-02'!B:B,'2024-NAT-02'!H:H,0,0)</f>
        <v>0</v>
      </c>
      <c r="AD511" s="338">
        <f t="shared" si="20"/>
        <v>0</v>
      </c>
      <c r="AE511" s="339">
        <f t="shared" si="21"/>
        <v>0</v>
      </c>
    </row>
    <row r="512" spans="1:31" ht="15.6" hidden="1" x14ac:dyDescent="0.25">
      <c r="A512" s="340" t="s">
        <v>1000</v>
      </c>
      <c r="B512" s="341" t="s">
        <v>984</v>
      </c>
      <c r="C512" s="341" t="s">
        <v>1029</v>
      </c>
      <c r="D512" s="341" t="s">
        <v>1030</v>
      </c>
      <c r="E512" s="342" t="s">
        <v>2078</v>
      </c>
      <c r="F512" s="312">
        <v>0</v>
      </c>
      <c r="G512" s="313">
        <v>0</v>
      </c>
      <c r="H512" s="313">
        <v>0</v>
      </c>
      <c r="I512" s="314">
        <v>0</v>
      </c>
      <c r="J512" s="315">
        <v>0</v>
      </c>
      <c r="K512" s="316"/>
      <c r="L512" s="331"/>
      <c r="M512" s="316"/>
      <c r="N512" s="317"/>
      <c r="O512" s="317"/>
      <c r="P512" s="318"/>
      <c r="Q512" s="319"/>
      <c r="R512" s="306"/>
      <c r="S512" s="306"/>
      <c r="T512" s="320"/>
      <c r="U512" s="321"/>
      <c r="V512" s="322"/>
      <c r="W512" s="323"/>
      <c r="X512" s="324"/>
      <c r="Y512" s="326"/>
      <c r="Z512" s="335">
        <f>_xlfn.XLOOKUP(A512,'2024-NAT-01'!B:B,'2024-NAT-01'!F:F,0,0)+_xlfn.XLOOKUP('Nominations (2)'!A512,'2024-NAT-01'!B:B,'2024-NAT-01'!G:G,0,0)</f>
        <v>0</v>
      </c>
      <c r="AA512" s="336">
        <f>_xlfn.XLOOKUP(A512,'2024-NAT-01'!B:B,'2024-NAT-01'!H:H,0,0)</f>
        <v>0</v>
      </c>
      <c r="AB512" s="335">
        <f>_xlfn.XLOOKUP(A512,'2024-NAT-02'!B:B,'2024-NAT-02'!F:F,0,0)+_xlfn.XLOOKUP(A512,'2024-NAT-02'!B:B,'2024-NAT-02'!G:G,0,0)</f>
        <v>0</v>
      </c>
      <c r="AC512" s="337">
        <f>_xlfn.XLOOKUP(A512,'2024-NAT-02'!B:B,'2024-NAT-02'!H:H,0,0)</f>
        <v>0</v>
      </c>
      <c r="AD512" s="338">
        <f t="shared" si="20"/>
        <v>0</v>
      </c>
      <c r="AE512" s="339">
        <f t="shared" si="21"/>
        <v>0</v>
      </c>
    </row>
    <row r="513" spans="1:31" ht="15.6" hidden="1" x14ac:dyDescent="0.25">
      <c r="A513" s="340" t="s">
        <v>1001</v>
      </c>
      <c r="B513" s="341" t="s">
        <v>2160</v>
      </c>
      <c r="C513" s="341" t="s">
        <v>2024</v>
      </c>
      <c r="D513" s="341" t="s">
        <v>307</v>
      </c>
      <c r="E513" s="342" t="s">
        <v>2078</v>
      </c>
      <c r="F513" s="312">
        <v>1</v>
      </c>
      <c r="G513" s="313">
        <v>3</v>
      </c>
      <c r="H513" s="313">
        <v>4</v>
      </c>
      <c r="I513" s="314">
        <v>17.2</v>
      </c>
      <c r="J513" s="315">
        <v>3.6300000000000003</v>
      </c>
      <c r="K513" s="316"/>
      <c r="L513" s="331"/>
      <c r="M513" s="316"/>
      <c r="N513" s="317"/>
      <c r="O513" s="317"/>
      <c r="P513" s="318"/>
      <c r="Q513" s="319"/>
      <c r="R513" s="306"/>
      <c r="S513" s="306"/>
      <c r="T513" s="320"/>
      <c r="U513" s="321"/>
      <c r="V513" s="322"/>
      <c r="W513" s="323"/>
      <c r="X513" s="324"/>
      <c r="Y513" s="326"/>
      <c r="Z513" s="335">
        <f>_xlfn.XLOOKUP(A513,'2024-NAT-01'!B:B,'2024-NAT-01'!F:F,0,0)+_xlfn.XLOOKUP('Nominations (2)'!A513,'2024-NAT-01'!B:B,'2024-NAT-01'!G:G,0,0)</f>
        <v>0</v>
      </c>
      <c r="AA513" s="336">
        <f>_xlfn.XLOOKUP(A513,'2024-NAT-01'!B:B,'2024-NAT-01'!H:H,0,0)</f>
        <v>0</v>
      </c>
      <c r="AB513" s="335">
        <f>_xlfn.XLOOKUP(A513,'2024-NAT-02'!B:B,'2024-NAT-02'!F:F,0,0)+_xlfn.XLOOKUP(A513,'2024-NAT-02'!B:B,'2024-NAT-02'!G:G,0,0)</f>
        <v>0</v>
      </c>
      <c r="AC513" s="337">
        <f>_xlfn.XLOOKUP(A513,'2024-NAT-02'!B:B,'2024-NAT-02'!H:H,0,0)</f>
        <v>0</v>
      </c>
      <c r="AD513" s="338">
        <f t="shared" si="20"/>
        <v>4</v>
      </c>
      <c r="AE513" s="339">
        <f t="shared" si="21"/>
        <v>3.6300000000000003</v>
      </c>
    </row>
    <row r="514" spans="1:31" ht="15.6" hidden="1" x14ac:dyDescent="0.25">
      <c r="A514" s="340" t="s">
        <v>1002</v>
      </c>
      <c r="B514" s="341" t="s">
        <v>2160</v>
      </c>
      <c r="C514" s="341" t="s">
        <v>2126</v>
      </c>
      <c r="D514" s="341" t="s">
        <v>1213</v>
      </c>
      <c r="E514" s="342" t="s">
        <v>1260</v>
      </c>
      <c r="F514" s="312">
        <v>0</v>
      </c>
      <c r="G514" s="313">
        <v>0</v>
      </c>
      <c r="H514" s="313">
        <v>0</v>
      </c>
      <c r="I514" s="314">
        <v>0</v>
      </c>
      <c r="J514" s="315">
        <v>0</v>
      </c>
      <c r="K514" s="316"/>
      <c r="L514" s="331"/>
      <c r="M514" s="316"/>
      <c r="N514" s="317"/>
      <c r="O514" s="317"/>
      <c r="P514" s="318"/>
      <c r="Q514" s="319"/>
      <c r="R514" s="306"/>
      <c r="S514" s="306"/>
      <c r="T514" s="320"/>
      <c r="U514" s="321"/>
      <c r="V514" s="322"/>
      <c r="W514" s="323"/>
      <c r="X514" s="324"/>
      <c r="Y514" s="326"/>
      <c r="Z514" s="335">
        <f>_xlfn.XLOOKUP(A514,'2024-NAT-01'!B:B,'2024-NAT-01'!F:F,0,0)+_xlfn.XLOOKUP('Nominations (2)'!A514,'2024-NAT-01'!B:B,'2024-NAT-01'!G:G,0,0)</f>
        <v>0</v>
      </c>
      <c r="AA514" s="336">
        <f>_xlfn.XLOOKUP(A514,'2024-NAT-01'!B:B,'2024-NAT-01'!H:H,0,0)</f>
        <v>0</v>
      </c>
      <c r="AB514" s="335">
        <f>_xlfn.XLOOKUP(A514,'2024-NAT-02'!B:B,'2024-NAT-02'!F:F,0,0)+_xlfn.XLOOKUP(A514,'2024-NAT-02'!B:B,'2024-NAT-02'!G:G,0,0)</f>
        <v>0</v>
      </c>
      <c r="AC514" s="337">
        <f>_xlfn.XLOOKUP(A514,'2024-NAT-02'!B:B,'2024-NAT-02'!H:H,0,0)</f>
        <v>0</v>
      </c>
      <c r="AD514" s="338">
        <f t="shared" si="20"/>
        <v>0</v>
      </c>
      <c r="AE514" s="339">
        <f t="shared" si="21"/>
        <v>0</v>
      </c>
    </row>
    <row r="515" spans="1:31" ht="15.6" hidden="1" x14ac:dyDescent="0.25">
      <c r="A515" s="340" t="s">
        <v>1031</v>
      </c>
      <c r="B515" s="341" t="s">
        <v>2160</v>
      </c>
      <c r="C515" s="341" t="s">
        <v>2127</v>
      </c>
      <c r="D515" s="341" t="s">
        <v>1213</v>
      </c>
      <c r="E515" s="342" t="s">
        <v>1260</v>
      </c>
      <c r="F515" s="312">
        <v>0</v>
      </c>
      <c r="G515" s="313">
        <v>0</v>
      </c>
      <c r="H515" s="313">
        <v>0</v>
      </c>
      <c r="I515" s="314">
        <v>0</v>
      </c>
      <c r="J515" s="315">
        <v>0</v>
      </c>
      <c r="K515" s="316"/>
      <c r="L515" s="331"/>
      <c r="M515" s="316"/>
      <c r="N515" s="317"/>
      <c r="O515" s="317"/>
      <c r="P515" s="318"/>
      <c r="Q515" s="319"/>
      <c r="R515" s="306"/>
      <c r="S515" s="306"/>
      <c r="T515" s="320"/>
      <c r="U515" s="321"/>
      <c r="V515" s="322"/>
      <c r="W515" s="323"/>
      <c r="X515" s="324"/>
      <c r="Y515" s="326"/>
      <c r="Z515" s="335">
        <f>_xlfn.XLOOKUP(A515,'2024-NAT-01'!B:B,'2024-NAT-01'!F:F,0,0)+_xlfn.XLOOKUP('Nominations (2)'!A515,'2024-NAT-01'!B:B,'2024-NAT-01'!G:G,0,0)</f>
        <v>0</v>
      </c>
      <c r="AA515" s="336">
        <f>_xlfn.XLOOKUP(A515,'2024-NAT-01'!B:B,'2024-NAT-01'!H:H,0,0)</f>
        <v>0</v>
      </c>
      <c r="AB515" s="335">
        <f>_xlfn.XLOOKUP(A515,'2024-NAT-02'!B:B,'2024-NAT-02'!F:F,0,0)+_xlfn.XLOOKUP(A515,'2024-NAT-02'!B:B,'2024-NAT-02'!G:G,0,0)</f>
        <v>0</v>
      </c>
      <c r="AC515" s="337">
        <f>_xlfn.XLOOKUP(A515,'2024-NAT-02'!B:B,'2024-NAT-02'!H:H,0,0)</f>
        <v>0</v>
      </c>
      <c r="AD515" s="338">
        <f t="shared" si="20"/>
        <v>0</v>
      </c>
      <c r="AE515" s="339">
        <f t="shared" si="21"/>
        <v>0</v>
      </c>
    </row>
    <row r="516" spans="1:31" ht="15.6" hidden="1" x14ac:dyDescent="0.25">
      <c r="A516" s="340" t="s">
        <v>1032</v>
      </c>
      <c r="B516" s="341" t="s">
        <v>984</v>
      </c>
      <c r="C516" s="341" t="s">
        <v>1041</v>
      </c>
      <c r="D516" s="341" t="s">
        <v>1030</v>
      </c>
      <c r="E516" s="342" t="s">
        <v>2078</v>
      </c>
      <c r="F516" s="312">
        <v>0</v>
      </c>
      <c r="G516" s="313">
        <v>0</v>
      </c>
      <c r="H516" s="313">
        <v>0</v>
      </c>
      <c r="I516" s="314">
        <v>0</v>
      </c>
      <c r="J516" s="315">
        <v>0</v>
      </c>
      <c r="K516" s="316"/>
      <c r="L516" s="331"/>
      <c r="M516" s="316"/>
      <c r="N516" s="317"/>
      <c r="O516" s="317"/>
      <c r="P516" s="318"/>
      <c r="Q516" s="319"/>
      <c r="R516" s="306"/>
      <c r="S516" s="306"/>
      <c r="T516" s="320"/>
      <c r="U516" s="321"/>
      <c r="V516" s="322"/>
      <c r="W516" s="323"/>
      <c r="X516" s="324"/>
      <c r="Y516" s="326"/>
      <c r="Z516" s="335">
        <f>_xlfn.XLOOKUP(A516,'2024-NAT-01'!B:B,'2024-NAT-01'!F:F,0,0)+_xlfn.XLOOKUP('Nominations (2)'!A516,'2024-NAT-01'!B:B,'2024-NAT-01'!G:G,0,0)</f>
        <v>0</v>
      </c>
      <c r="AA516" s="336">
        <f>_xlfn.XLOOKUP(A516,'2024-NAT-01'!B:B,'2024-NAT-01'!H:H,0,0)</f>
        <v>0</v>
      </c>
      <c r="AB516" s="335">
        <f>_xlfn.XLOOKUP(A516,'2024-NAT-02'!B:B,'2024-NAT-02'!F:F,0,0)+_xlfn.XLOOKUP(A516,'2024-NAT-02'!B:B,'2024-NAT-02'!G:G,0,0)</f>
        <v>0</v>
      </c>
      <c r="AC516" s="337">
        <f>_xlfn.XLOOKUP(A516,'2024-NAT-02'!B:B,'2024-NAT-02'!H:H,0,0)</f>
        <v>0</v>
      </c>
      <c r="AD516" s="338">
        <f t="shared" ref="AD516:AD579" si="22">H516+Z516+AB516</f>
        <v>0</v>
      </c>
      <c r="AE516" s="339">
        <f t="shared" ref="AE516:AE579" si="23">J516+AA516+AC516</f>
        <v>0</v>
      </c>
    </row>
    <row r="517" spans="1:31" ht="15.6" hidden="1" x14ac:dyDescent="0.25">
      <c r="A517" s="340" t="s">
        <v>1033</v>
      </c>
      <c r="B517" s="341" t="s">
        <v>2160</v>
      </c>
      <c r="C517" s="341" t="s">
        <v>1613</v>
      </c>
      <c r="D517" s="341" t="s">
        <v>386</v>
      </c>
      <c r="E517" s="342" t="s">
        <v>1260</v>
      </c>
      <c r="F517" s="312">
        <v>0</v>
      </c>
      <c r="G517" s="313">
        <v>0</v>
      </c>
      <c r="H517" s="313">
        <v>0</v>
      </c>
      <c r="I517" s="314">
        <v>0</v>
      </c>
      <c r="J517" s="315">
        <v>0</v>
      </c>
      <c r="K517" s="316"/>
      <c r="L517" s="331"/>
      <c r="M517" s="316"/>
      <c r="N517" s="317"/>
      <c r="O517" s="317"/>
      <c r="P517" s="318"/>
      <c r="Q517" s="319"/>
      <c r="R517" s="306"/>
      <c r="S517" s="306"/>
      <c r="T517" s="320"/>
      <c r="U517" s="321"/>
      <c r="V517" s="322"/>
      <c r="W517" s="323"/>
      <c r="X517" s="324"/>
      <c r="Y517" s="326"/>
      <c r="Z517" s="335">
        <f>_xlfn.XLOOKUP(A517,'2024-NAT-01'!B:B,'2024-NAT-01'!F:F,0,0)+_xlfn.XLOOKUP('Nominations (2)'!A517,'2024-NAT-01'!B:B,'2024-NAT-01'!G:G,0,0)</f>
        <v>0</v>
      </c>
      <c r="AA517" s="336">
        <f>_xlfn.XLOOKUP(A517,'2024-NAT-01'!B:B,'2024-NAT-01'!H:H,0,0)</f>
        <v>0</v>
      </c>
      <c r="AB517" s="335">
        <f>_xlfn.XLOOKUP(A517,'2024-NAT-02'!B:B,'2024-NAT-02'!F:F,0,0)+_xlfn.XLOOKUP(A517,'2024-NAT-02'!B:B,'2024-NAT-02'!G:G,0,0)</f>
        <v>0</v>
      </c>
      <c r="AC517" s="337">
        <f>_xlfn.XLOOKUP(A517,'2024-NAT-02'!B:B,'2024-NAT-02'!H:H,0,0)</f>
        <v>0</v>
      </c>
      <c r="AD517" s="338">
        <f t="shared" si="22"/>
        <v>0</v>
      </c>
      <c r="AE517" s="339">
        <f t="shared" si="23"/>
        <v>0</v>
      </c>
    </row>
    <row r="518" spans="1:31" ht="15.6" x14ac:dyDescent="0.25">
      <c r="A518" s="343" t="s">
        <v>696</v>
      </c>
      <c r="B518" s="344" t="s">
        <v>48</v>
      </c>
      <c r="C518" s="344" t="s">
        <v>95</v>
      </c>
      <c r="D518" s="344" t="s">
        <v>313</v>
      </c>
      <c r="E518" s="345" t="s">
        <v>1261</v>
      </c>
      <c r="F518" s="391">
        <v>1</v>
      </c>
      <c r="G518" s="392">
        <v>6</v>
      </c>
      <c r="H518" s="392">
        <v>7</v>
      </c>
      <c r="I518" s="393">
        <v>34.599999999999994</v>
      </c>
      <c r="J518" s="394">
        <v>13.61</v>
      </c>
      <c r="K518" s="316"/>
      <c r="L518" s="331"/>
      <c r="M518" s="316"/>
      <c r="N518" s="317"/>
      <c r="O518" s="317"/>
      <c r="P518" s="318"/>
      <c r="Q518" s="319"/>
      <c r="R518" s="306"/>
      <c r="S518" s="306"/>
      <c r="T518" s="320"/>
      <c r="U518" s="321"/>
      <c r="V518" s="322"/>
      <c r="W518" s="323"/>
      <c r="X518" s="324"/>
      <c r="Y518" s="326"/>
      <c r="Z518" s="387">
        <f>_xlfn.XLOOKUP(A518,'2024-NAT-01'!B:B,'2024-NAT-01'!F:F,0,0)+_xlfn.XLOOKUP(A518,'2024-NAT-01'!B:B,'2024-NAT-01'!G:G,0,0)</f>
        <v>6</v>
      </c>
      <c r="AA518" s="395">
        <f>_xlfn.XLOOKUP(A518,'2024-NAT-01'!B:B,'2024-NAT-01'!H:H,0,0)</f>
        <v>24.799999999999997</v>
      </c>
      <c r="AB518" s="387">
        <f>_xlfn.XLOOKUP(A518,'2024-NAT-02'!B:B,'2024-NAT-02'!F:F,0,0)+_xlfn.XLOOKUP(A518,'2024-NAT-02'!B:B,'2024-NAT-02'!G:G,0,0)</f>
        <v>2</v>
      </c>
      <c r="AC518" s="396">
        <f>_xlfn.XLOOKUP(A518,'2024-NAT-02'!B:B,'2024-NAT-02'!H:H,0,0)</f>
        <v>7.3</v>
      </c>
      <c r="AD518" s="387">
        <f t="shared" si="22"/>
        <v>15</v>
      </c>
      <c r="AE518" s="395">
        <f t="shared" si="23"/>
        <v>45.709999999999994</v>
      </c>
    </row>
    <row r="519" spans="1:31" ht="15.6" hidden="1" x14ac:dyDescent="0.25">
      <c r="A519" s="340" t="s">
        <v>1035</v>
      </c>
      <c r="B519" s="341" t="s">
        <v>1021</v>
      </c>
      <c r="C519" s="341" t="s">
        <v>175</v>
      </c>
      <c r="D519" s="341" t="s">
        <v>1042</v>
      </c>
      <c r="E519" s="342" t="s">
        <v>1261</v>
      </c>
      <c r="F519" s="312">
        <v>0</v>
      </c>
      <c r="G519" s="313">
        <v>0</v>
      </c>
      <c r="H519" s="313">
        <v>0</v>
      </c>
      <c r="I519" s="314">
        <v>0</v>
      </c>
      <c r="J519" s="315">
        <v>0</v>
      </c>
      <c r="K519" s="316"/>
      <c r="L519" s="331"/>
      <c r="M519" s="316"/>
      <c r="N519" s="317"/>
      <c r="O519" s="317"/>
      <c r="P519" s="318"/>
      <c r="Q519" s="319"/>
      <c r="R519" s="306"/>
      <c r="S519" s="306"/>
      <c r="T519" s="320"/>
      <c r="U519" s="321"/>
      <c r="V519" s="322"/>
      <c r="W519" s="323"/>
      <c r="X519" s="324"/>
      <c r="Y519" s="326"/>
      <c r="Z519" s="335">
        <f>_xlfn.XLOOKUP(A519,'2024-NAT-01'!B:B,'2024-NAT-01'!F:F,0,0)+_xlfn.XLOOKUP('Nominations (2)'!A519,'2024-NAT-01'!B:B,'2024-NAT-01'!G:G,0,0)</f>
        <v>0</v>
      </c>
      <c r="AA519" s="336">
        <f>_xlfn.XLOOKUP(A519,'2024-NAT-01'!B:B,'2024-NAT-01'!H:H,0,0)</f>
        <v>0</v>
      </c>
      <c r="AB519" s="335">
        <f>_xlfn.XLOOKUP(A519,'2024-NAT-02'!B:B,'2024-NAT-02'!F:F,0,0)+_xlfn.XLOOKUP(A519,'2024-NAT-02'!B:B,'2024-NAT-02'!G:G,0,0)</f>
        <v>0</v>
      </c>
      <c r="AC519" s="337">
        <f>_xlfn.XLOOKUP(A519,'2024-NAT-02'!B:B,'2024-NAT-02'!H:H,0,0)</f>
        <v>0</v>
      </c>
      <c r="AD519" s="338">
        <f t="shared" si="22"/>
        <v>0</v>
      </c>
      <c r="AE519" s="339">
        <f t="shared" si="23"/>
        <v>0</v>
      </c>
    </row>
    <row r="520" spans="1:31" ht="15.6" hidden="1" x14ac:dyDescent="0.25">
      <c r="A520" s="340" t="s">
        <v>1036</v>
      </c>
      <c r="B520" s="341" t="s">
        <v>2151</v>
      </c>
      <c r="C520" s="341" t="s">
        <v>1931</v>
      </c>
      <c r="D520" s="341" t="s">
        <v>1598</v>
      </c>
      <c r="E520" s="342" t="s">
        <v>1260</v>
      </c>
      <c r="F520" s="312">
        <v>5</v>
      </c>
      <c r="G520" s="313">
        <v>1</v>
      </c>
      <c r="H520" s="313">
        <v>6</v>
      </c>
      <c r="I520" s="314">
        <v>4.8</v>
      </c>
      <c r="J520" s="315">
        <v>1.3399999999999999</v>
      </c>
      <c r="K520" s="316"/>
      <c r="L520" s="331"/>
      <c r="M520" s="316"/>
      <c r="N520" s="317"/>
      <c r="O520" s="317"/>
      <c r="P520" s="318"/>
      <c r="Q520" s="319"/>
      <c r="R520" s="306"/>
      <c r="S520" s="306"/>
      <c r="T520" s="320"/>
      <c r="U520" s="321"/>
      <c r="V520" s="322"/>
      <c r="W520" s="323"/>
      <c r="X520" s="324"/>
      <c r="Y520" s="326"/>
      <c r="Z520" s="335">
        <f>_xlfn.XLOOKUP(A520,'2024-NAT-01'!B:B,'2024-NAT-01'!F:F,0,0)+_xlfn.XLOOKUP('Nominations (2)'!A520,'2024-NAT-01'!B:B,'2024-NAT-01'!G:G,0,0)</f>
        <v>0</v>
      </c>
      <c r="AA520" s="336">
        <f>_xlfn.XLOOKUP(A520,'2024-NAT-01'!B:B,'2024-NAT-01'!H:H,0,0)</f>
        <v>0</v>
      </c>
      <c r="AB520" s="335">
        <f>_xlfn.XLOOKUP(A520,'2024-NAT-02'!B:B,'2024-NAT-02'!F:F,0,0)+_xlfn.XLOOKUP(A520,'2024-NAT-02'!B:B,'2024-NAT-02'!G:G,0,0)</f>
        <v>0</v>
      </c>
      <c r="AC520" s="337">
        <f>_xlfn.XLOOKUP(A520,'2024-NAT-02'!B:B,'2024-NAT-02'!H:H,0,0)</f>
        <v>0</v>
      </c>
      <c r="AD520" s="338">
        <f t="shared" si="22"/>
        <v>6</v>
      </c>
      <c r="AE520" s="339">
        <f t="shared" si="23"/>
        <v>1.3399999999999999</v>
      </c>
    </row>
    <row r="521" spans="1:31" ht="15.6" x14ac:dyDescent="0.25">
      <c r="A521" s="343" t="s">
        <v>457</v>
      </c>
      <c r="B521" s="344" t="s">
        <v>41</v>
      </c>
      <c r="C521" s="344" t="s">
        <v>431</v>
      </c>
      <c r="D521" s="344" t="s">
        <v>132</v>
      </c>
      <c r="E521" s="345" t="s">
        <v>2078</v>
      </c>
      <c r="F521" s="391">
        <v>2</v>
      </c>
      <c r="G521" s="392">
        <v>7</v>
      </c>
      <c r="H521" s="392">
        <v>9</v>
      </c>
      <c r="I521" s="393">
        <v>86.399999999999991</v>
      </c>
      <c r="J521" s="394">
        <v>20.11</v>
      </c>
      <c r="K521" s="316">
        <f>I521/H521</f>
        <v>9.6</v>
      </c>
      <c r="L521" s="331">
        <f>U521+Y521+Q521</f>
        <v>1028</v>
      </c>
      <c r="M521" s="316">
        <f>(U521*0.3)+(Y521*0.2)+(Q521*0.5)</f>
        <v>380.8</v>
      </c>
      <c r="N521" s="317">
        <v>2</v>
      </c>
      <c r="O521" s="317">
        <v>0</v>
      </c>
      <c r="P521" s="318">
        <v>10.9</v>
      </c>
      <c r="Q521" s="319">
        <v>469</v>
      </c>
      <c r="R521" s="306">
        <v>0</v>
      </c>
      <c r="S521" s="306">
        <v>6</v>
      </c>
      <c r="T521" s="320">
        <v>69.699999999999989</v>
      </c>
      <c r="U521" s="321">
        <v>345</v>
      </c>
      <c r="V521" s="322">
        <v>0</v>
      </c>
      <c r="W521" s="323">
        <v>2</v>
      </c>
      <c r="X521" s="324">
        <v>17.5</v>
      </c>
      <c r="Y521" s="326">
        <v>214</v>
      </c>
      <c r="Z521" s="387">
        <f>_xlfn.XLOOKUP(A521,'2024-NAT-01'!B:B,'2024-NAT-01'!F:F,0,0)+_xlfn.XLOOKUP(A521,'2024-NAT-01'!B:B,'2024-NAT-01'!G:G,0,0)</f>
        <v>0</v>
      </c>
      <c r="AA521" s="395">
        <f>_xlfn.XLOOKUP(A521,'2024-NAT-01'!B:B,'2024-NAT-01'!H:H,0,0)</f>
        <v>0</v>
      </c>
      <c r="AB521" s="387">
        <f>_xlfn.XLOOKUP(A521,'2024-NAT-02'!B:B,'2024-NAT-02'!F:F,0,0)+_xlfn.XLOOKUP(A521,'2024-NAT-02'!B:B,'2024-NAT-02'!G:G,0,0)</f>
        <v>0</v>
      </c>
      <c r="AC521" s="396">
        <f>_xlfn.XLOOKUP(A521,'2024-NAT-02'!B:B,'2024-NAT-02'!H:H,0,0)</f>
        <v>0</v>
      </c>
      <c r="AD521" s="387">
        <f t="shared" si="22"/>
        <v>9</v>
      </c>
      <c r="AE521" s="395">
        <f t="shared" si="23"/>
        <v>20.11</v>
      </c>
    </row>
    <row r="522" spans="1:31" ht="15.6" hidden="1" x14ac:dyDescent="0.25">
      <c r="A522" s="340" t="s">
        <v>1038</v>
      </c>
      <c r="B522" s="341" t="s">
        <v>1227</v>
      </c>
      <c r="C522" s="341" t="s">
        <v>1043</v>
      </c>
      <c r="D522" s="341" t="s">
        <v>1044</v>
      </c>
      <c r="E522" s="342" t="s">
        <v>1258</v>
      </c>
      <c r="F522" s="312">
        <v>0</v>
      </c>
      <c r="G522" s="313">
        <v>0</v>
      </c>
      <c r="H522" s="313">
        <v>0</v>
      </c>
      <c r="I522" s="314">
        <v>0</v>
      </c>
      <c r="J522" s="315">
        <v>0</v>
      </c>
      <c r="K522" s="316"/>
      <c r="L522" s="331"/>
      <c r="M522" s="316"/>
      <c r="N522" s="317"/>
      <c r="O522" s="317"/>
      <c r="P522" s="318"/>
      <c r="Q522" s="319"/>
      <c r="R522" s="306"/>
      <c r="S522" s="306"/>
      <c r="T522" s="320"/>
      <c r="U522" s="321"/>
      <c r="V522" s="322"/>
      <c r="W522" s="323"/>
      <c r="X522" s="324"/>
      <c r="Y522" s="326"/>
      <c r="Z522" s="335">
        <f>_xlfn.XLOOKUP(A522,'2024-NAT-01'!B:B,'2024-NAT-01'!F:F,0,0)+_xlfn.XLOOKUP('Nominations (2)'!A522,'2024-NAT-01'!B:B,'2024-NAT-01'!G:G,0,0)</f>
        <v>0</v>
      </c>
      <c r="AA522" s="336">
        <f>_xlfn.XLOOKUP(A522,'2024-NAT-01'!B:B,'2024-NAT-01'!H:H,0,0)</f>
        <v>0</v>
      </c>
      <c r="AB522" s="335">
        <f>_xlfn.XLOOKUP(A522,'2024-NAT-02'!B:B,'2024-NAT-02'!F:F,0,0)+_xlfn.XLOOKUP(A522,'2024-NAT-02'!B:B,'2024-NAT-02'!G:G,0,0)</f>
        <v>0</v>
      </c>
      <c r="AC522" s="337">
        <f>_xlfn.XLOOKUP(A522,'2024-NAT-02'!B:B,'2024-NAT-02'!H:H,0,0)</f>
        <v>0</v>
      </c>
      <c r="AD522" s="338">
        <f t="shared" si="22"/>
        <v>0</v>
      </c>
      <c r="AE522" s="339">
        <f t="shared" si="23"/>
        <v>0</v>
      </c>
    </row>
    <row r="523" spans="1:31" ht="15.6" hidden="1" x14ac:dyDescent="0.25">
      <c r="A523" s="340" t="s">
        <v>1039</v>
      </c>
      <c r="B523" s="341" t="s">
        <v>1226</v>
      </c>
      <c r="C523" s="341" t="s">
        <v>180</v>
      </c>
      <c r="D523" s="341" t="s">
        <v>1046</v>
      </c>
      <c r="E523" s="342" t="s">
        <v>1261</v>
      </c>
      <c r="F523" s="312">
        <v>0</v>
      </c>
      <c r="G523" s="313">
        <v>0</v>
      </c>
      <c r="H523" s="313">
        <v>0</v>
      </c>
      <c r="I523" s="314">
        <v>0</v>
      </c>
      <c r="J523" s="315">
        <v>0</v>
      </c>
      <c r="K523" s="316"/>
      <c r="L523" s="331"/>
      <c r="M523" s="316"/>
      <c r="N523" s="317"/>
      <c r="O523" s="317"/>
      <c r="P523" s="318"/>
      <c r="Q523" s="319"/>
      <c r="R523" s="306"/>
      <c r="S523" s="306"/>
      <c r="T523" s="320"/>
      <c r="U523" s="321"/>
      <c r="V523" s="322"/>
      <c r="W523" s="323"/>
      <c r="X523" s="324"/>
      <c r="Y523" s="326"/>
      <c r="Z523" s="335">
        <f>_xlfn.XLOOKUP(A523,'2024-NAT-01'!B:B,'2024-NAT-01'!F:F,0,0)+_xlfn.XLOOKUP('Nominations (2)'!A523,'2024-NAT-01'!B:B,'2024-NAT-01'!G:G,0,0)</f>
        <v>0</v>
      </c>
      <c r="AA523" s="336">
        <f>_xlfn.XLOOKUP(A523,'2024-NAT-01'!B:B,'2024-NAT-01'!H:H,0,0)</f>
        <v>0</v>
      </c>
      <c r="AB523" s="335">
        <f>_xlfn.XLOOKUP(A523,'2024-NAT-02'!B:B,'2024-NAT-02'!F:F,0,0)+_xlfn.XLOOKUP(A523,'2024-NAT-02'!B:B,'2024-NAT-02'!G:G,0,0)</f>
        <v>0</v>
      </c>
      <c r="AC523" s="337">
        <f>_xlfn.XLOOKUP(A523,'2024-NAT-02'!B:B,'2024-NAT-02'!H:H,0,0)</f>
        <v>0</v>
      </c>
      <c r="AD523" s="338">
        <f t="shared" si="22"/>
        <v>0</v>
      </c>
      <c r="AE523" s="339">
        <f t="shared" si="23"/>
        <v>0</v>
      </c>
    </row>
    <row r="524" spans="1:31" ht="15.6" hidden="1" x14ac:dyDescent="0.25">
      <c r="A524" s="340" t="s">
        <v>1040</v>
      </c>
      <c r="B524" s="341" t="s">
        <v>1226</v>
      </c>
      <c r="C524" s="341" t="s">
        <v>1047</v>
      </c>
      <c r="D524" s="341" t="s">
        <v>327</v>
      </c>
      <c r="E524" s="342" t="s">
        <v>1258</v>
      </c>
      <c r="F524" s="312">
        <v>0</v>
      </c>
      <c r="G524" s="313">
        <v>0</v>
      </c>
      <c r="H524" s="313">
        <v>0</v>
      </c>
      <c r="I524" s="314">
        <v>0</v>
      </c>
      <c r="J524" s="315">
        <v>0</v>
      </c>
      <c r="K524" s="316"/>
      <c r="L524" s="331"/>
      <c r="M524" s="316"/>
      <c r="N524" s="317"/>
      <c r="O524" s="317"/>
      <c r="P524" s="318"/>
      <c r="Q524" s="319"/>
      <c r="R524" s="306"/>
      <c r="S524" s="306"/>
      <c r="T524" s="320"/>
      <c r="U524" s="321"/>
      <c r="V524" s="322"/>
      <c r="W524" s="323"/>
      <c r="X524" s="324"/>
      <c r="Y524" s="326"/>
      <c r="Z524" s="335">
        <f>_xlfn.XLOOKUP(A524,'2024-NAT-01'!B:B,'2024-NAT-01'!F:F,0,0)+_xlfn.XLOOKUP('Nominations (2)'!A524,'2024-NAT-01'!B:B,'2024-NAT-01'!G:G,0,0)</f>
        <v>0</v>
      </c>
      <c r="AA524" s="336">
        <f>_xlfn.XLOOKUP(A524,'2024-NAT-01'!B:B,'2024-NAT-01'!H:H,0,0)</f>
        <v>0</v>
      </c>
      <c r="AB524" s="335">
        <f>_xlfn.XLOOKUP(A524,'2024-NAT-02'!B:B,'2024-NAT-02'!F:F,0,0)+_xlfn.XLOOKUP(A524,'2024-NAT-02'!B:B,'2024-NAT-02'!G:G,0,0)</f>
        <v>0</v>
      </c>
      <c r="AC524" s="337">
        <f>_xlfn.XLOOKUP(A524,'2024-NAT-02'!B:B,'2024-NAT-02'!H:H,0,0)</f>
        <v>0</v>
      </c>
      <c r="AD524" s="338">
        <f t="shared" si="22"/>
        <v>0</v>
      </c>
      <c r="AE524" s="339">
        <f t="shared" si="23"/>
        <v>0</v>
      </c>
    </row>
    <row r="525" spans="1:31" ht="15.6" hidden="1" x14ac:dyDescent="0.25">
      <c r="A525" s="340" t="s">
        <v>1048</v>
      </c>
      <c r="B525" s="341" t="s">
        <v>2159</v>
      </c>
      <c r="C525" s="341" t="s">
        <v>133</v>
      </c>
      <c r="D525" s="341" t="s">
        <v>1051</v>
      </c>
      <c r="E525" s="342" t="s">
        <v>2079</v>
      </c>
      <c r="F525" s="312">
        <v>0</v>
      </c>
      <c r="G525" s="313">
        <v>0</v>
      </c>
      <c r="H525" s="313">
        <v>0</v>
      </c>
      <c r="I525" s="314">
        <v>0</v>
      </c>
      <c r="J525" s="315">
        <v>0</v>
      </c>
      <c r="K525" s="316"/>
      <c r="L525" s="331"/>
      <c r="M525" s="316"/>
      <c r="N525" s="317"/>
      <c r="O525" s="317"/>
      <c r="P525" s="318"/>
      <c r="Q525" s="319"/>
      <c r="R525" s="306"/>
      <c r="S525" s="306"/>
      <c r="T525" s="320"/>
      <c r="U525" s="321"/>
      <c r="V525" s="322"/>
      <c r="W525" s="323"/>
      <c r="X525" s="324"/>
      <c r="Y525" s="326"/>
      <c r="Z525" s="335">
        <f>_xlfn.XLOOKUP(A525,'2024-NAT-01'!B:B,'2024-NAT-01'!F:F,0,0)+_xlfn.XLOOKUP('Nominations (2)'!A525,'2024-NAT-01'!B:B,'2024-NAT-01'!G:G,0,0)</f>
        <v>0</v>
      </c>
      <c r="AA525" s="336">
        <f>_xlfn.XLOOKUP(A525,'2024-NAT-01'!B:B,'2024-NAT-01'!H:H,0,0)</f>
        <v>0</v>
      </c>
      <c r="AB525" s="335">
        <f>_xlfn.XLOOKUP(A525,'2024-NAT-02'!B:B,'2024-NAT-02'!F:F,0,0)+_xlfn.XLOOKUP(A525,'2024-NAT-02'!B:B,'2024-NAT-02'!G:G,0,0)</f>
        <v>0</v>
      </c>
      <c r="AC525" s="337">
        <f>_xlfn.XLOOKUP(A525,'2024-NAT-02'!B:B,'2024-NAT-02'!H:H,0,0)</f>
        <v>0</v>
      </c>
      <c r="AD525" s="338">
        <f t="shared" si="22"/>
        <v>0</v>
      </c>
      <c r="AE525" s="339">
        <f t="shared" si="23"/>
        <v>0</v>
      </c>
    </row>
    <row r="526" spans="1:31" ht="15.6" hidden="1" x14ac:dyDescent="0.25">
      <c r="A526" s="340" t="s">
        <v>1049</v>
      </c>
      <c r="B526" s="341" t="s">
        <v>1340</v>
      </c>
      <c r="C526" s="341" t="s">
        <v>166</v>
      </c>
      <c r="D526" s="341" t="s">
        <v>1052</v>
      </c>
      <c r="E526" s="342" t="s">
        <v>2078</v>
      </c>
      <c r="F526" s="312">
        <v>0</v>
      </c>
      <c r="G526" s="313">
        <v>0</v>
      </c>
      <c r="H526" s="313">
        <v>0</v>
      </c>
      <c r="I526" s="314">
        <v>0</v>
      </c>
      <c r="J526" s="315">
        <v>0</v>
      </c>
      <c r="K526" s="316"/>
      <c r="L526" s="331"/>
      <c r="M526" s="316"/>
      <c r="N526" s="317"/>
      <c r="O526" s="317"/>
      <c r="P526" s="318"/>
      <c r="Q526" s="319"/>
      <c r="R526" s="306"/>
      <c r="S526" s="306"/>
      <c r="T526" s="320"/>
      <c r="U526" s="321"/>
      <c r="V526" s="322"/>
      <c r="W526" s="323"/>
      <c r="X526" s="324"/>
      <c r="Y526" s="326"/>
      <c r="Z526" s="335">
        <f>_xlfn.XLOOKUP(A526,'2024-NAT-01'!B:B,'2024-NAT-01'!F:F,0,0)+_xlfn.XLOOKUP('Nominations (2)'!A526,'2024-NAT-01'!B:B,'2024-NAT-01'!G:G,0,0)</f>
        <v>0</v>
      </c>
      <c r="AA526" s="336">
        <f>_xlfn.XLOOKUP(A526,'2024-NAT-01'!B:B,'2024-NAT-01'!H:H,0,0)</f>
        <v>0</v>
      </c>
      <c r="AB526" s="335">
        <f>_xlfn.XLOOKUP(A526,'2024-NAT-02'!B:B,'2024-NAT-02'!F:F,0,0)+_xlfn.XLOOKUP(A526,'2024-NAT-02'!B:B,'2024-NAT-02'!G:G,0,0)</f>
        <v>0</v>
      </c>
      <c r="AC526" s="337">
        <f>_xlfn.XLOOKUP(A526,'2024-NAT-02'!B:B,'2024-NAT-02'!H:H,0,0)</f>
        <v>0</v>
      </c>
      <c r="AD526" s="338">
        <f t="shared" si="22"/>
        <v>0</v>
      </c>
      <c r="AE526" s="339">
        <f t="shared" si="23"/>
        <v>0</v>
      </c>
    </row>
    <row r="527" spans="1:31" ht="15.6" hidden="1" x14ac:dyDescent="0.25">
      <c r="A527" s="340" t="s">
        <v>1050</v>
      </c>
      <c r="B527" s="341" t="s">
        <v>1243</v>
      </c>
      <c r="C527" s="341" t="s">
        <v>1053</v>
      </c>
      <c r="D527" s="341" t="s">
        <v>310</v>
      </c>
      <c r="E527" s="342" t="s">
        <v>1258</v>
      </c>
      <c r="F527" s="312">
        <v>0</v>
      </c>
      <c r="G527" s="313">
        <v>0</v>
      </c>
      <c r="H527" s="313">
        <v>0</v>
      </c>
      <c r="I527" s="314">
        <v>0</v>
      </c>
      <c r="J527" s="315">
        <v>0</v>
      </c>
      <c r="K527" s="316"/>
      <c r="L527" s="331"/>
      <c r="M527" s="316"/>
      <c r="N527" s="317"/>
      <c r="O527" s="317"/>
      <c r="P527" s="318"/>
      <c r="Q527" s="319"/>
      <c r="R527" s="306"/>
      <c r="S527" s="306"/>
      <c r="T527" s="320"/>
      <c r="U527" s="321"/>
      <c r="V527" s="322"/>
      <c r="W527" s="323"/>
      <c r="X527" s="324"/>
      <c r="Y527" s="326"/>
      <c r="Z527" s="335">
        <f>_xlfn.XLOOKUP(A527,'2024-NAT-01'!B:B,'2024-NAT-01'!F:F,0,0)+_xlfn.XLOOKUP('Nominations (2)'!A527,'2024-NAT-01'!B:B,'2024-NAT-01'!G:G,0,0)</f>
        <v>0</v>
      </c>
      <c r="AA527" s="336">
        <f>_xlfn.XLOOKUP(A527,'2024-NAT-01'!B:B,'2024-NAT-01'!H:H,0,0)</f>
        <v>0</v>
      </c>
      <c r="AB527" s="335">
        <f>_xlfn.XLOOKUP(A527,'2024-NAT-02'!B:B,'2024-NAT-02'!F:F,0,0)+_xlfn.XLOOKUP(A527,'2024-NAT-02'!B:B,'2024-NAT-02'!G:G,0,0)</f>
        <v>0</v>
      </c>
      <c r="AC527" s="337">
        <f>_xlfn.XLOOKUP(A527,'2024-NAT-02'!B:B,'2024-NAT-02'!H:H,0,0)</f>
        <v>0</v>
      </c>
      <c r="AD527" s="338">
        <f t="shared" si="22"/>
        <v>0</v>
      </c>
      <c r="AE527" s="339">
        <f t="shared" si="23"/>
        <v>0</v>
      </c>
    </row>
    <row r="528" spans="1:31" ht="15.6" hidden="1" x14ac:dyDescent="0.25">
      <c r="A528" s="340" t="s">
        <v>1055</v>
      </c>
      <c r="B528" s="341" t="s">
        <v>2161</v>
      </c>
      <c r="C528" s="341" t="s">
        <v>1893</v>
      </c>
      <c r="D528" s="341" t="s">
        <v>141</v>
      </c>
      <c r="E528" s="342" t="s">
        <v>1258</v>
      </c>
      <c r="F528" s="312">
        <v>2</v>
      </c>
      <c r="G528" s="313">
        <v>5</v>
      </c>
      <c r="H528" s="313">
        <v>7</v>
      </c>
      <c r="I528" s="314">
        <v>25.5</v>
      </c>
      <c r="J528" s="315">
        <v>8.4499999999999993</v>
      </c>
      <c r="K528" s="316"/>
      <c r="L528" s="331"/>
      <c r="M528" s="316"/>
      <c r="N528" s="317"/>
      <c r="O528" s="317"/>
      <c r="P528" s="318"/>
      <c r="Q528" s="319"/>
      <c r="R528" s="306"/>
      <c r="S528" s="306"/>
      <c r="T528" s="320"/>
      <c r="U528" s="321"/>
      <c r="V528" s="322"/>
      <c r="W528" s="323"/>
      <c r="X528" s="324"/>
      <c r="Y528" s="326"/>
      <c r="Z528" s="335">
        <f>_xlfn.XLOOKUP(A528,'2024-NAT-01'!B:B,'2024-NAT-01'!F:F,0,0)+_xlfn.XLOOKUP('Nominations (2)'!A528,'2024-NAT-01'!B:B,'2024-NAT-01'!G:G,0,0)</f>
        <v>0</v>
      </c>
      <c r="AA528" s="336">
        <f>_xlfn.XLOOKUP(A528,'2024-NAT-01'!B:B,'2024-NAT-01'!H:H,0,0)</f>
        <v>0</v>
      </c>
      <c r="AB528" s="335">
        <f>_xlfn.XLOOKUP(A528,'2024-NAT-02'!B:B,'2024-NAT-02'!F:F,0,0)+_xlfn.XLOOKUP(A528,'2024-NAT-02'!B:B,'2024-NAT-02'!G:G,0,0)</f>
        <v>0</v>
      </c>
      <c r="AC528" s="337">
        <f>_xlfn.XLOOKUP(A528,'2024-NAT-02'!B:B,'2024-NAT-02'!H:H,0,0)</f>
        <v>0</v>
      </c>
      <c r="AD528" s="338">
        <f t="shared" si="22"/>
        <v>7</v>
      </c>
      <c r="AE528" s="339">
        <f t="shared" si="23"/>
        <v>8.4499999999999993</v>
      </c>
    </row>
    <row r="529" spans="1:31" ht="15.6" hidden="1" x14ac:dyDescent="0.25">
      <c r="A529" s="340" t="s">
        <v>1056</v>
      </c>
      <c r="B529" s="341" t="s">
        <v>2161</v>
      </c>
      <c r="C529" s="341" t="s">
        <v>94</v>
      </c>
      <c r="D529" s="341" t="s">
        <v>1054</v>
      </c>
      <c r="E529" s="342" t="s">
        <v>1261</v>
      </c>
      <c r="F529" s="312">
        <v>0</v>
      </c>
      <c r="G529" s="313">
        <v>0</v>
      </c>
      <c r="H529" s="313">
        <v>0</v>
      </c>
      <c r="I529" s="314">
        <v>0</v>
      </c>
      <c r="J529" s="315">
        <v>0</v>
      </c>
      <c r="K529" s="316"/>
      <c r="L529" s="331"/>
      <c r="M529" s="316"/>
      <c r="N529" s="317"/>
      <c r="O529" s="317"/>
      <c r="P529" s="318"/>
      <c r="Q529" s="319"/>
      <c r="R529" s="306"/>
      <c r="S529" s="306"/>
      <c r="T529" s="320"/>
      <c r="U529" s="321"/>
      <c r="V529" s="322"/>
      <c r="W529" s="323"/>
      <c r="X529" s="324"/>
      <c r="Y529" s="326"/>
      <c r="Z529" s="335">
        <f>_xlfn.XLOOKUP(A529,'2024-NAT-01'!B:B,'2024-NAT-01'!F:F,0,0)+_xlfn.XLOOKUP('Nominations (2)'!A529,'2024-NAT-01'!B:B,'2024-NAT-01'!G:G,0,0)</f>
        <v>0</v>
      </c>
      <c r="AA529" s="336">
        <f>_xlfn.XLOOKUP(A529,'2024-NAT-01'!B:B,'2024-NAT-01'!H:H,0,0)</f>
        <v>0</v>
      </c>
      <c r="AB529" s="335">
        <f>_xlfn.XLOOKUP(A529,'2024-NAT-02'!B:B,'2024-NAT-02'!F:F,0,0)+_xlfn.XLOOKUP(A529,'2024-NAT-02'!B:B,'2024-NAT-02'!G:G,0,0)</f>
        <v>0</v>
      </c>
      <c r="AC529" s="337">
        <f>_xlfn.XLOOKUP(A529,'2024-NAT-02'!B:B,'2024-NAT-02'!H:H,0,0)</f>
        <v>0</v>
      </c>
      <c r="AD529" s="338">
        <f t="shared" si="22"/>
        <v>0</v>
      </c>
      <c r="AE529" s="339">
        <f t="shared" si="23"/>
        <v>0</v>
      </c>
    </row>
    <row r="530" spans="1:31" ht="15.6" hidden="1" x14ac:dyDescent="0.25">
      <c r="A530" s="340" t="s">
        <v>1057</v>
      </c>
      <c r="B530" s="341" t="s">
        <v>2161</v>
      </c>
      <c r="C530" s="341" t="s">
        <v>1998</v>
      </c>
      <c r="D530" s="341" t="s">
        <v>127</v>
      </c>
      <c r="E530" s="342" t="s">
        <v>1258</v>
      </c>
      <c r="F530" s="312">
        <v>0</v>
      </c>
      <c r="G530" s="313">
        <v>0</v>
      </c>
      <c r="H530" s="313">
        <v>0</v>
      </c>
      <c r="I530" s="314">
        <v>0</v>
      </c>
      <c r="J530" s="315">
        <v>0</v>
      </c>
      <c r="K530" s="316"/>
      <c r="L530" s="331"/>
      <c r="M530" s="316"/>
      <c r="N530" s="317"/>
      <c r="O530" s="317"/>
      <c r="P530" s="318"/>
      <c r="Q530" s="319"/>
      <c r="R530" s="306"/>
      <c r="S530" s="306"/>
      <c r="T530" s="320"/>
      <c r="U530" s="321"/>
      <c r="V530" s="322"/>
      <c r="W530" s="323"/>
      <c r="X530" s="324"/>
      <c r="Y530" s="326"/>
      <c r="Z530" s="335">
        <f>_xlfn.XLOOKUP(A530,'2024-NAT-01'!B:B,'2024-NAT-01'!F:F,0,0)+_xlfn.XLOOKUP('Nominations (2)'!A530,'2024-NAT-01'!B:B,'2024-NAT-01'!G:G,0,0)</f>
        <v>0</v>
      </c>
      <c r="AA530" s="336">
        <f>_xlfn.XLOOKUP(A530,'2024-NAT-01'!B:B,'2024-NAT-01'!H:H,0,0)</f>
        <v>0</v>
      </c>
      <c r="AB530" s="335">
        <f>_xlfn.XLOOKUP(A530,'2024-NAT-02'!B:B,'2024-NAT-02'!F:F,0,0)+_xlfn.XLOOKUP(A530,'2024-NAT-02'!B:B,'2024-NAT-02'!G:G,0,0)</f>
        <v>0</v>
      </c>
      <c r="AC530" s="337">
        <f>_xlfn.XLOOKUP(A530,'2024-NAT-02'!B:B,'2024-NAT-02'!H:H,0,0)</f>
        <v>0</v>
      </c>
      <c r="AD530" s="338">
        <f t="shared" si="22"/>
        <v>0</v>
      </c>
      <c r="AE530" s="339">
        <f t="shared" si="23"/>
        <v>0</v>
      </c>
    </row>
    <row r="531" spans="1:31" ht="15.6" hidden="1" x14ac:dyDescent="0.25">
      <c r="A531" s="340" t="s">
        <v>1058</v>
      </c>
      <c r="B531" s="341" t="s">
        <v>1241</v>
      </c>
      <c r="C531" s="341" t="s">
        <v>1064</v>
      </c>
      <c r="D531" s="341" t="s">
        <v>100</v>
      </c>
      <c r="E531" s="342" t="s">
        <v>1258</v>
      </c>
      <c r="F531" s="312">
        <v>0</v>
      </c>
      <c r="G531" s="313">
        <v>0</v>
      </c>
      <c r="H531" s="313">
        <v>0</v>
      </c>
      <c r="I531" s="314">
        <v>0</v>
      </c>
      <c r="J531" s="315">
        <v>0</v>
      </c>
      <c r="K531" s="316"/>
      <c r="L531" s="331"/>
      <c r="M531" s="316"/>
      <c r="N531" s="317"/>
      <c r="O531" s="317"/>
      <c r="P531" s="318"/>
      <c r="Q531" s="319"/>
      <c r="R531" s="306"/>
      <c r="S531" s="306"/>
      <c r="T531" s="320"/>
      <c r="U531" s="321"/>
      <c r="V531" s="322"/>
      <c r="W531" s="323"/>
      <c r="X531" s="324"/>
      <c r="Y531" s="326"/>
      <c r="Z531" s="335">
        <f>_xlfn.XLOOKUP(A531,'2024-NAT-01'!B:B,'2024-NAT-01'!F:F,0,0)+_xlfn.XLOOKUP('Nominations (2)'!A531,'2024-NAT-01'!B:B,'2024-NAT-01'!G:G,0,0)</f>
        <v>0</v>
      </c>
      <c r="AA531" s="336">
        <f>_xlfn.XLOOKUP(A531,'2024-NAT-01'!B:B,'2024-NAT-01'!H:H,0,0)</f>
        <v>0</v>
      </c>
      <c r="AB531" s="335">
        <f>_xlfn.XLOOKUP(A531,'2024-NAT-02'!B:B,'2024-NAT-02'!F:F,0,0)+_xlfn.XLOOKUP(A531,'2024-NAT-02'!B:B,'2024-NAT-02'!G:G,0,0)</f>
        <v>0</v>
      </c>
      <c r="AC531" s="337">
        <f>_xlfn.XLOOKUP(A531,'2024-NAT-02'!B:B,'2024-NAT-02'!H:H,0,0)</f>
        <v>0</v>
      </c>
      <c r="AD531" s="338">
        <f t="shared" si="22"/>
        <v>0</v>
      </c>
      <c r="AE531" s="339">
        <f t="shared" si="23"/>
        <v>0</v>
      </c>
    </row>
    <row r="532" spans="1:31" ht="15.6" hidden="1" x14ac:dyDescent="0.25">
      <c r="A532" s="340" t="s">
        <v>1059</v>
      </c>
      <c r="B532" s="341" t="s">
        <v>2150</v>
      </c>
      <c r="C532" s="341" t="s">
        <v>1941</v>
      </c>
      <c r="D532" s="341" t="s">
        <v>112</v>
      </c>
      <c r="E532" s="342" t="s">
        <v>1258</v>
      </c>
      <c r="F532" s="312">
        <v>0</v>
      </c>
      <c r="G532" s="313">
        <v>2</v>
      </c>
      <c r="H532" s="313">
        <v>2</v>
      </c>
      <c r="I532" s="314">
        <v>22.3</v>
      </c>
      <c r="J532" s="315">
        <v>6.69</v>
      </c>
      <c r="K532" s="316"/>
      <c r="L532" s="331"/>
      <c r="M532" s="316"/>
      <c r="N532" s="317"/>
      <c r="O532" s="317"/>
      <c r="P532" s="318"/>
      <c r="Q532" s="319"/>
      <c r="R532" s="306"/>
      <c r="S532" s="306"/>
      <c r="T532" s="320"/>
      <c r="U532" s="321"/>
      <c r="V532" s="322"/>
      <c r="W532" s="323"/>
      <c r="X532" s="324"/>
      <c r="Y532" s="326"/>
      <c r="Z532" s="335">
        <f>_xlfn.XLOOKUP(A532,'2024-NAT-01'!B:B,'2024-NAT-01'!F:F,0,0)+_xlfn.XLOOKUP('Nominations (2)'!A532,'2024-NAT-01'!B:B,'2024-NAT-01'!G:G,0,0)</f>
        <v>0</v>
      </c>
      <c r="AA532" s="336">
        <f>_xlfn.XLOOKUP(A532,'2024-NAT-01'!B:B,'2024-NAT-01'!H:H,0,0)</f>
        <v>0</v>
      </c>
      <c r="AB532" s="335">
        <f>_xlfn.XLOOKUP(A532,'2024-NAT-02'!B:B,'2024-NAT-02'!F:F,0,0)+_xlfn.XLOOKUP(A532,'2024-NAT-02'!B:B,'2024-NAT-02'!G:G,0,0)</f>
        <v>0</v>
      </c>
      <c r="AC532" s="337">
        <f>_xlfn.XLOOKUP(A532,'2024-NAT-02'!B:B,'2024-NAT-02'!H:H,0,0)</f>
        <v>0</v>
      </c>
      <c r="AD532" s="338">
        <f t="shared" si="22"/>
        <v>2</v>
      </c>
      <c r="AE532" s="339">
        <f t="shared" si="23"/>
        <v>6.69</v>
      </c>
    </row>
    <row r="533" spans="1:31" ht="15.6" hidden="1" x14ac:dyDescent="0.25">
      <c r="A533" s="340" t="s">
        <v>1060</v>
      </c>
      <c r="B533" s="341" t="s">
        <v>2155</v>
      </c>
      <c r="C533" s="341" t="s">
        <v>226</v>
      </c>
      <c r="D533" s="341" t="s">
        <v>1852</v>
      </c>
      <c r="E533" s="342" t="s">
        <v>2078</v>
      </c>
      <c r="F533" s="312">
        <v>1</v>
      </c>
      <c r="G533" s="313">
        <v>5</v>
      </c>
      <c r="H533" s="313">
        <v>6</v>
      </c>
      <c r="I533" s="314">
        <v>17.600000000000001</v>
      </c>
      <c r="J533" s="315">
        <v>4.9899999999999993</v>
      </c>
      <c r="K533" s="316"/>
      <c r="L533" s="331"/>
      <c r="M533" s="316"/>
      <c r="N533" s="317"/>
      <c r="O533" s="317"/>
      <c r="P533" s="318"/>
      <c r="Q533" s="319"/>
      <c r="R533" s="306"/>
      <c r="S533" s="306"/>
      <c r="T533" s="320"/>
      <c r="U533" s="321"/>
      <c r="V533" s="322"/>
      <c r="W533" s="323"/>
      <c r="X533" s="324"/>
      <c r="Y533" s="326"/>
      <c r="Z533" s="335">
        <f>_xlfn.XLOOKUP(A533,'2024-NAT-01'!B:B,'2024-NAT-01'!F:F,0,0)+_xlfn.XLOOKUP('Nominations (2)'!A533,'2024-NAT-01'!B:B,'2024-NAT-01'!G:G,0,0)</f>
        <v>0</v>
      </c>
      <c r="AA533" s="336">
        <f>_xlfn.XLOOKUP(A533,'2024-NAT-01'!B:B,'2024-NAT-01'!H:H,0,0)</f>
        <v>0</v>
      </c>
      <c r="AB533" s="335">
        <f>_xlfn.XLOOKUP(A533,'2024-NAT-02'!B:B,'2024-NAT-02'!F:F,0,0)+_xlfn.XLOOKUP(A533,'2024-NAT-02'!B:B,'2024-NAT-02'!G:G,0,0)</f>
        <v>0</v>
      </c>
      <c r="AC533" s="337">
        <f>_xlfn.XLOOKUP(A533,'2024-NAT-02'!B:B,'2024-NAT-02'!H:H,0,0)</f>
        <v>0</v>
      </c>
      <c r="AD533" s="338">
        <f t="shared" si="22"/>
        <v>6</v>
      </c>
      <c r="AE533" s="339">
        <f t="shared" si="23"/>
        <v>4.9899999999999993</v>
      </c>
    </row>
    <row r="534" spans="1:31" ht="15.6" x14ac:dyDescent="0.25">
      <c r="A534" s="343" t="s">
        <v>700</v>
      </c>
      <c r="B534" s="344" t="s">
        <v>48</v>
      </c>
      <c r="C534" s="344" t="s">
        <v>1853</v>
      </c>
      <c r="D534" s="344" t="s">
        <v>1854</v>
      </c>
      <c r="E534" s="345" t="s">
        <v>1258</v>
      </c>
      <c r="F534" s="391">
        <v>4</v>
      </c>
      <c r="G534" s="392">
        <v>7</v>
      </c>
      <c r="H534" s="392">
        <v>11</v>
      </c>
      <c r="I534" s="393">
        <v>51.2</v>
      </c>
      <c r="J534" s="394">
        <v>13.120000000000001</v>
      </c>
      <c r="K534" s="316"/>
      <c r="L534" s="331"/>
      <c r="M534" s="316"/>
      <c r="N534" s="317"/>
      <c r="O534" s="317"/>
      <c r="P534" s="318"/>
      <c r="Q534" s="319"/>
      <c r="R534" s="306"/>
      <c r="S534" s="306"/>
      <c r="T534" s="320"/>
      <c r="U534" s="321"/>
      <c r="V534" s="322"/>
      <c r="W534" s="323"/>
      <c r="X534" s="324"/>
      <c r="Y534" s="326"/>
      <c r="Z534" s="387">
        <f>_xlfn.XLOOKUP(A534,'2024-NAT-01'!B:B,'2024-NAT-01'!F:F,0,0)+_xlfn.XLOOKUP(A534,'2024-NAT-01'!B:B,'2024-NAT-01'!G:G,0,0)</f>
        <v>0</v>
      </c>
      <c r="AA534" s="395">
        <f>_xlfn.XLOOKUP(A534,'2024-NAT-01'!B:B,'2024-NAT-01'!H:H,0,0)</f>
        <v>0</v>
      </c>
      <c r="AB534" s="387">
        <f>_xlfn.XLOOKUP(A534,'2024-NAT-02'!B:B,'2024-NAT-02'!F:F,0,0)+_xlfn.XLOOKUP(A534,'2024-NAT-02'!B:B,'2024-NAT-02'!G:G,0,0)</f>
        <v>0</v>
      </c>
      <c r="AC534" s="396">
        <f>_xlfn.XLOOKUP(A534,'2024-NAT-02'!B:B,'2024-NAT-02'!H:H,0,0)</f>
        <v>0</v>
      </c>
      <c r="AD534" s="387">
        <f t="shared" si="22"/>
        <v>11</v>
      </c>
      <c r="AE534" s="395">
        <f t="shared" si="23"/>
        <v>13.120000000000001</v>
      </c>
    </row>
    <row r="535" spans="1:31" ht="15.6" hidden="1" x14ac:dyDescent="0.25">
      <c r="A535" s="340" t="s">
        <v>1062</v>
      </c>
      <c r="B535" s="341" t="s">
        <v>1379</v>
      </c>
      <c r="C535" s="341" t="s">
        <v>227</v>
      </c>
      <c r="D535" s="341" t="s">
        <v>918</v>
      </c>
      <c r="E535" s="342" t="s">
        <v>2079</v>
      </c>
      <c r="F535" s="312">
        <v>0</v>
      </c>
      <c r="G535" s="313">
        <v>0</v>
      </c>
      <c r="H535" s="313">
        <v>0</v>
      </c>
      <c r="I535" s="314">
        <v>0</v>
      </c>
      <c r="J535" s="315">
        <v>0</v>
      </c>
      <c r="K535" s="316"/>
      <c r="L535" s="331"/>
      <c r="M535" s="316"/>
      <c r="N535" s="317"/>
      <c r="O535" s="317"/>
      <c r="P535" s="318"/>
      <c r="Q535" s="319"/>
      <c r="R535" s="306"/>
      <c r="S535" s="306"/>
      <c r="T535" s="320"/>
      <c r="U535" s="321"/>
      <c r="V535" s="322"/>
      <c r="W535" s="323"/>
      <c r="X535" s="324"/>
      <c r="Y535" s="326"/>
      <c r="Z535" s="335">
        <f>_xlfn.XLOOKUP(A535,'2024-NAT-01'!B:B,'2024-NAT-01'!F:F,0,0)+_xlfn.XLOOKUP('Nominations (2)'!A535,'2024-NAT-01'!B:B,'2024-NAT-01'!G:G,0,0)</f>
        <v>0</v>
      </c>
      <c r="AA535" s="336">
        <f>_xlfn.XLOOKUP(A535,'2024-NAT-01'!B:B,'2024-NAT-01'!H:H,0,0)</f>
        <v>0</v>
      </c>
      <c r="AB535" s="335">
        <f>_xlfn.XLOOKUP(A535,'2024-NAT-02'!B:B,'2024-NAT-02'!F:F,0,0)+_xlfn.XLOOKUP(A535,'2024-NAT-02'!B:B,'2024-NAT-02'!G:G,0,0)</f>
        <v>0</v>
      </c>
      <c r="AC535" s="337">
        <f>_xlfn.XLOOKUP(A535,'2024-NAT-02'!B:B,'2024-NAT-02'!H:H,0,0)</f>
        <v>0</v>
      </c>
      <c r="AD535" s="338">
        <f t="shared" si="22"/>
        <v>0</v>
      </c>
      <c r="AE535" s="339">
        <f t="shared" si="23"/>
        <v>0</v>
      </c>
    </row>
    <row r="536" spans="1:31" ht="15.6" hidden="1" x14ac:dyDescent="0.25">
      <c r="A536" s="340" t="s">
        <v>1063</v>
      </c>
      <c r="B536" s="341" t="s">
        <v>1379</v>
      </c>
      <c r="C536" s="341" t="s">
        <v>1071</v>
      </c>
      <c r="D536" s="341" t="s">
        <v>918</v>
      </c>
      <c r="E536" s="342" t="s">
        <v>2079</v>
      </c>
      <c r="F536" s="312">
        <v>0</v>
      </c>
      <c r="G536" s="313">
        <v>0</v>
      </c>
      <c r="H536" s="313">
        <v>0</v>
      </c>
      <c r="I536" s="314">
        <v>0</v>
      </c>
      <c r="J536" s="315">
        <v>0</v>
      </c>
      <c r="K536" s="316"/>
      <c r="L536" s="331"/>
      <c r="M536" s="316"/>
      <c r="N536" s="317"/>
      <c r="O536" s="317"/>
      <c r="P536" s="318"/>
      <c r="Q536" s="319"/>
      <c r="R536" s="306"/>
      <c r="S536" s="306"/>
      <c r="T536" s="320"/>
      <c r="U536" s="321"/>
      <c r="V536" s="322"/>
      <c r="W536" s="323"/>
      <c r="X536" s="324"/>
      <c r="Y536" s="326"/>
      <c r="Z536" s="335">
        <f>_xlfn.XLOOKUP(A536,'2024-NAT-01'!B:B,'2024-NAT-01'!F:F,0,0)+_xlfn.XLOOKUP('Nominations (2)'!A536,'2024-NAT-01'!B:B,'2024-NAT-01'!G:G,0,0)</f>
        <v>0</v>
      </c>
      <c r="AA536" s="336">
        <f>_xlfn.XLOOKUP(A536,'2024-NAT-01'!B:B,'2024-NAT-01'!H:H,0,0)</f>
        <v>0</v>
      </c>
      <c r="AB536" s="335">
        <f>_xlfn.XLOOKUP(A536,'2024-NAT-02'!B:B,'2024-NAT-02'!F:F,0,0)+_xlfn.XLOOKUP(A536,'2024-NAT-02'!B:B,'2024-NAT-02'!G:G,0,0)</f>
        <v>0</v>
      </c>
      <c r="AC536" s="337">
        <f>_xlfn.XLOOKUP(A536,'2024-NAT-02'!B:B,'2024-NAT-02'!H:H,0,0)</f>
        <v>0</v>
      </c>
      <c r="AD536" s="338">
        <f t="shared" si="22"/>
        <v>0</v>
      </c>
      <c r="AE536" s="339">
        <f t="shared" si="23"/>
        <v>0</v>
      </c>
    </row>
    <row r="537" spans="1:31" ht="15.6" hidden="1" x14ac:dyDescent="0.25">
      <c r="A537" s="340" t="s">
        <v>1068</v>
      </c>
      <c r="B537" s="341" t="s">
        <v>1227</v>
      </c>
      <c r="C537" s="341" t="s">
        <v>1074</v>
      </c>
      <c r="D537" s="341" t="s">
        <v>1054</v>
      </c>
      <c r="E537" s="342" t="s">
        <v>1261</v>
      </c>
      <c r="F537" s="312">
        <v>0</v>
      </c>
      <c r="G537" s="313">
        <v>0</v>
      </c>
      <c r="H537" s="313">
        <v>0</v>
      </c>
      <c r="I537" s="314">
        <v>0</v>
      </c>
      <c r="J537" s="315">
        <v>0</v>
      </c>
      <c r="K537" s="316"/>
      <c r="L537" s="331"/>
      <c r="M537" s="316"/>
      <c r="N537" s="317"/>
      <c r="O537" s="317"/>
      <c r="P537" s="318"/>
      <c r="Q537" s="319"/>
      <c r="R537" s="306"/>
      <c r="S537" s="306"/>
      <c r="T537" s="320"/>
      <c r="U537" s="321"/>
      <c r="V537" s="322"/>
      <c r="W537" s="323"/>
      <c r="X537" s="324"/>
      <c r="Y537" s="326"/>
      <c r="Z537" s="335">
        <f>_xlfn.XLOOKUP(A537,'2024-NAT-01'!B:B,'2024-NAT-01'!F:F,0,0)+_xlfn.XLOOKUP('Nominations (2)'!A537,'2024-NAT-01'!B:B,'2024-NAT-01'!G:G,0,0)</f>
        <v>0</v>
      </c>
      <c r="AA537" s="336">
        <f>_xlfn.XLOOKUP(A537,'2024-NAT-01'!B:B,'2024-NAT-01'!H:H,0,0)</f>
        <v>0</v>
      </c>
      <c r="AB537" s="335">
        <f>_xlfn.XLOOKUP(A537,'2024-NAT-02'!B:B,'2024-NAT-02'!F:F,0,0)+_xlfn.XLOOKUP(A537,'2024-NAT-02'!B:B,'2024-NAT-02'!G:G,0,0)</f>
        <v>0</v>
      </c>
      <c r="AC537" s="337">
        <f>_xlfn.XLOOKUP(A537,'2024-NAT-02'!B:B,'2024-NAT-02'!H:H,0,0)</f>
        <v>0</v>
      </c>
      <c r="AD537" s="338">
        <f t="shared" si="22"/>
        <v>0</v>
      </c>
      <c r="AE537" s="339">
        <f t="shared" si="23"/>
        <v>0</v>
      </c>
    </row>
    <row r="538" spans="1:31" ht="15.6" hidden="1" x14ac:dyDescent="0.25">
      <c r="A538" s="340" t="s">
        <v>1069</v>
      </c>
      <c r="B538" s="341" t="s">
        <v>1319</v>
      </c>
      <c r="C538" s="341" t="s">
        <v>1076</v>
      </c>
      <c r="D538" s="341" t="s">
        <v>1077</v>
      </c>
      <c r="E538" s="342" t="s">
        <v>1258</v>
      </c>
      <c r="F538" s="312">
        <v>0</v>
      </c>
      <c r="G538" s="313">
        <v>0</v>
      </c>
      <c r="H538" s="313">
        <v>0</v>
      </c>
      <c r="I538" s="314">
        <v>0</v>
      </c>
      <c r="J538" s="315">
        <v>0</v>
      </c>
      <c r="K538" s="316"/>
      <c r="L538" s="331"/>
      <c r="M538" s="316"/>
      <c r="N538" s="317"/>
      <c r="O538" s="317"/>
      <c r="P538" s="318"/>
      <c r="Q538" s="319"/>
      <c r="R538" s="306"/>
      <c r="S538" s="306"/>
      <c r="T538" s="320"/>
      <c r="U538" s="321"/>
      <c r="V538" s="322"/>
      <c r="W538" s="323"/>
      <c r="X538" s="324"/>
      <c r="Y538" s="326"/>
      <c r="Z538" s="335">
        <f>_xlfn.XLOOKUP(A538,'2024-NAT-01'!B:B,'2024-NAT-01'!F:F,0,0)+_xlfn.XLOOKUP('Nominations (2)'!A538,'2024-NAT-01'!B:B,'2024-NAT-01'!G:G,0,0)</f>
        <v>0</v>
      </c>
      <c r="AA538" s="336">
        <f>_xlfn.XLOOKUP(A538,'2024-NAT-01'!B:B,'2024-NAT-01'!H:H,0,0)</f>
        <v>0</v>
      </c>
      <c r="AB538" s="335">
        <f>_xlfn.XLOOKUP(A538,'2024-NAT-02'!B:B,'2024-NAT-02'!F:F,0,0)+_xlfn.XLOOKUP(A538,'2024-NAT-02'!B:B,'2024-NAT-02'!G:G,0,0)</f>
        <v>0</v>
      </c>
      <c r="AC538" s="337">
        <f>_xlfn.XLOOKUP(A538,'2024-NAT-02'!B:B,'2024-NAT-02'!H:H,0,0)</f>
        <v>0</v>
      </c>
      <c r="AD538" s="338">
        <f t="shared" si="22"/>
        <v>0</v>
      </c>
      <c r="AE538" s="339">
        <f t="shared" si="23"/>
        <v>0</v>
      </c>
    </row>
    <row r="539" spans="1:31" ht="15.6" hidden="1" x14ac:dyDescent="0.25">
      <c r="A539" s="340" t="s">
        <v>1070</v>
      </c>
      <c r="B539" s="341" t="s">
        <v>1319</v>
      </c>
      <c r="C539" s="341" t="s">
        <v>114</v>
      </c>
      <c r="D539" s="341" t="s">
        <v>1077</v>
      </c>
      <c r="E539" s="342" t="s">
        <v>2079</v>
      </c>
      <c r="F539" s="312">
        <v>0</v>
      </c>
      <c r="G539" s="313">
        <v>0</v>
      </c>
      <c r="H539" s="313">
        <v>0</v>
      </c>
      <c r="I539" s="314">
        <v>0</v>
      </c>
      <c r="J539" s="315">
        <v>0</v>
      </c>
      <c r="K539" s="316"/>
      <c r="L539" s="331"/>
      <c r="M539" s="316"/>
      <c r="N539" s="317"/>
      <c r="O539" s="317"/>
      <c r="P539" s="318"/>
      <c r="Q539" s="319"/>
      <c r="R539" s="306"/>
      <c r="S539" s="306"/>
      <c r="T539" s="320"/>
      <c r="U539" s="321"/>
      <c r="V539" s="322"/>
      <c r="W539" s="323"/>
      <c r="X539" s="324"/>
      <c r="Y539" s="326"/>
      <c r="Z539" s="335">
        <f>_xlfn.XLOOKUP(A539,'2024-NAT-01'!B:B,'2024-NAT-01'!F:F,0,0)+_xlfn.XLOOKUP('Nominations (2)'!A539,'2024-NAT-01'!B:B,'2024-NAT-01'!G:G,0,0)</f>
        <v>0</v>
      </c>
      <c r="AA539" s="336">
        <f>_xlfn.XLOOKUP(A539,'2024-NAT-01'!B:B,'2024-NAT-01'!H:H,0,0)</f>
        <v>0</v>
      </c>
      <c r="AB539" s="335">
        <f>_xlfn.XLOOKUP(A539,'2024-NAT-02'!B:B,'2024-NAT-02'!F:F,0,0)+_xlfn.XLOOKUP(A539,'2024-NAT-02'!B:B,'2024-NAT-02'!G:G,0,0)</f>
        <v>0</v>
      </c>
      <c r="AC539" s="337">
        <f>_xlfn.XLOOKUP(A539,'2024-NAT-02'!B:B,'2024-NAT-02'!H:H,0,0)</f>
        <v>0</v>
      </c>
      <c r="AD539" s="338">
        <f t="shared" si="22"/>
        <v>0</v>
      </c>
      <c r="AE539" s="339">
        <f t="shared" si="23"/>
        <v>0</v>
      </c>
    </row>
    <row r="540" spans="1:31" ht="15.6" hidden="1" x14ac:dyDescent="0.25">
      <c r="A540" s="340" t="s">
        <v>1078</v>
      </c>
      <c r="B540" s="341" t="s">
        <v>2161</v>
      </c>
      <c r="C540" s="341" t="s">
        <v>1082</v>
      </c>
      <c r="D540" s="341" t="s">
        <v>1081</v>
      </c>
      <c r="E540" s="342" t="s">
        <v>1261</v>
      </c>
      <c r="F540" s="312">
        <v>0</v>
      </c>
      <c r="G540" s="313">
        <v>1</v>
      </c>
      <c r="H540" s="313">
        <v>1</v>
      </c>
      <c r="I540" s="314">
        <v>4.3</v>
      </c>
      <c r="J540" s="315">
        <v>2.15</v>
      </c>
      <c r="K540" s="316"/>
      <c r="L540" s="331"/>
      <c r="M540" s="316"/>
      <c r="N540" s="317"/>
      <c r="O540" s="317"/>
      <c r="P540" s="318"/>
      <c r="Q540" s="319"/>
      <c r="R540" s="306"/>
      <c r="S540" s="306"/>
      <c r="T540" s="320"/>
      <c r="U540" s="321"/>
      <c r="V540" s="322"/>
      <c r="W540" s="323"/>
      <c r="X540" s="324"/>
      <c r="Y540" s="326"/>
      <c r="Z540" s="335">
        <f>_xlfn.XLOOKUP(A540,'2024-NAT-01'!B:B,'2024-NAT-01'!F:F,0,0)+_xlfn.XLOOKUP('Nominations (2)'!A540,'2024-NAT-01'!B:B,'2024-NAT-01'!G:G,0,0)</f>
        <v>0</v>
      </c>
      <c r="AA540" s="336">
        <f>_xlfn.XLOOKUP(A540,'2024-NAT-01'!B:B,'2024-NAT-01'!H:H,0,0)</f>
        <v>0</v>
      </c>
      <c r="AB540" s="335">
        <f>_xlfn.XLOOKUP(A540,'2024-NAT-02'!B:B,'2024-NAT-02'!F:F,0,0)+_xlfn.XLOOKUP(A540,'2024-NAT-02'!B:B,'2024-NAT-02'!G:G,0,0)</f>
        <v>0</v>
      </c>
      <c r="AC540" s="337">
        <f>_xlfn.XLOOKUP(A540,'2024-NAT-02'!B:B,'2024-NAT-02'!H:H,0,0)</f>
        <v>0</v>
      </c>
      <c r="AD540" s="338">
        <f t="shared" si="22"/>
        <v>1</v>
      </c>
      <c r="AE540" s="339">
        <f t="shared" si="23"/>
        <v>2.15</v>
      </c>
    </row>
    <row r="541" spans="1:31" ht="15.6" hidden="1" x14ac:dyDescent="0.25">
      <c r="A541" s="340" t="s">
        <v>1079</v>
      </c>
      <c r="B541" s="341" t="s">
        <v>2153</v>
      </c>
      <c r="C541" s="341" t="s">
        <v>2128</v>
      </c>
      <c r="D541" s="341" t="s">
        <v>274</v>
      </c>
      <c r="E541" s="342" t="s">
        <v>1258</v>
      </c>
      <c r="F541" s="312">
        <v>0</v>
      </c>
      <c r="G541" s="313">
        <v>0</v>
      </c>
      <c r="H541" s="313">
        <v>0</v>
      </c>
      <c r="I541" s="314">
        <v>0</v>
      </c>
      <c r="J541" s="315">
        <v>0</v>
      </c>
      <c r="K541" s="316"/>
      <c r="L541" s="331"/>
      <c r="M541" s="316"/>
      <c r="N541" s="317"/>
      <c r="O541" s="317"/>
      <c r="P541" s="318"/>
      <c r="Q541" s="319"/>
      <c r="R541" s="306"/>
      <c r="S541" s="306"/>
      <c r="T541" s="320"/>
      <c r="U541" s="321"/>
      <c r="V541" s="322"/>
      <c r="W541" s="323"/>
      <c r="X541" s="324"/>
      <c r="Y541" s="326"/>
      <c r="Z541" s="335">
        <f>_xlfn.XLOOKUP(A541,'2024-NAT-01'!B:B,'2024-NAT-01'!F:F,0,0)+_xlfn.XLOOKUP('Nominations (2)'!A541,'2024-NAT-01'!B:B,'2024-NAT-01'!G:G,0,0)</f>
        <v>0</v>
      </c>
      <c r="AA541" s="336">
        <f>_xlfn.XLOOKUP(A541,'2024-NAT-01'!B:B,'2024-NAT-01'!H:H,0,0)</f>
        <v>0</v>
      </c>
      <c r="AB541" s="335">
        <f>_xlfn.XLOOKUP(A541,'2024-NAT-02'!B:B,'2024-NAT-02'!F:F,0,0)+_xlfn.XLOOKUP(A541,'2024-NAT-02'!B:B,'2024-NAT-02'!G:G,0,0)</f>
        <v>0</v>
      </c>
      <c r="AC541" s="337">
        <f>_xlfn.XLOOKUP(A541,'2024-NAT-02'!B:B,'2024-NAT-02'!H:H,0,0)</f>
        <v>0</v>
      </c>
      <c r="AD541" s="338">
        <f t="shared" si="22"/>
        <v>0</v>
      </c>
      <c r="AE541" s="339">
        <f t="shared" si="23"/>
        <v>0</v>
      </c>
    </row>
    <row r="542" spans="1:31" ht="15.6" hidden="1" x14ac:dyDescent="0.25">
      <c r="A542" s="340" t="s">
        <v>1080</v>
      </c>
      <c r="B542" s="341" t="s">
        <v>2153</v>
      </c>
      <c r="C542" s="341" t="s">
        <v>1088</v>
      </c>
      <c r="D542" s="341" t="s">
        <v>1089</v>
      </c>
      <c r="E542" s="342" t="s">
        <v>1261</v>
      </c>
      <c r="F542" s="312">
        <v>1</v>
      </c>
      <c r="G542" s="313">
        <v>3</v>
      </c>
      <c r="H542" s="313">
        <v>4</v>
      </c>
      <c r="I542" s="314">
        <v>9.1999999999999993</v>
      </c>
      <c r="J542" s="315">
        <v>2.2400000000000002</v>
      </c>
      <c r="K542" s="316"/>
      <c r="L542" s="331"/>
      <c r="M542" s="316"/>
      <c r="N542" s="317"/>
      <c r="O542" s="317"/>
      <c r="P542" s="318"/>
      <c r="Q542" s="319"/>
      <c r="R542" s="306"/>
      <c r="S542" s="306"/>
      <c r="T542" s="320"/>
      <c r="U542" s="321"/>
      <c r="V542" s="322"/>
      <c r="W542" s="323"/>
      <c r="X542" s="324"/>
      <c r="Y542" s="326"/>
      <c r="Z542" s="335">
        <f>_xlfn.XLOOKUP(A542,'2024-NAT-01'!B:B,'2024-NAT-01'!F:F,0,0)+_xlfn.XLOOKUP('Nominations (2)'!A542,'2024-NAT-01'!B:B,'2024-NAT-01'!G:G,0,0)</f>
        <v>0</v>
      </c>
      <c r="AA542" s="336">
        <f>_xlfn.XLOOKUP(A542,'2024-NAT-01'!B:B,'2024-NAT-01'!H:H,0,0)</f>
        <v>0</v>
      </c>
      <c r="AB542" s="335">
        <f>_xlfn.XLOOKUP(A542,'2024-NAT-02'!B:B,'2024-NAT-02'!F:F,0,0)+_xlfn.XLOOKUP(A542,'2024-NAT-02'!B:B,'2024-NAT-02'!G:G,0,0)</f>
        <v>0</v>
      </c>
      <c r="AC542" s="337">
        <f>_xlfn.XLOOKUP(A542,'2024-NAT-02'!B:B,'2024-NAT-02'!H:H,0,0)</f>
        <v>0</v>
      </c>
      <c r="AD542" s="338">
        <f t="shared" si="22"/>
        <v>4</v>
      </c>
      <c r="AE542" s="339">
        <f t="shared" si="23"/>
        <v>2.2400000000000002</v>
      </c>
    </row>
    <row r="543" spans="1:31" ht="15.6" hidden="1" x14ac:dyDescent="0.25">
      <c r="A543" s="340" t="s">
        <v>1083</v>
      </c>
      <c r="B543" s="341" t="s">
        <v>2153</v>
      </c>
      <c r="C543" s="341" t="s">
        <v>1834</v>
      </c>
      <c r="D543" s="341" t="s">
        <v>1090</v>
      </c>
      <c r="E543" s="342" t="s">
        <v>1261</v>
      </c>
      <c r="F543" s="312">
        <v>4</v>
      </c>
      <c r="G543" s="313">
        <v>33</v>
      </c>
      <c r="H543" s="313">
        <v>37</v>
      </c>
      <c r="I543" s="314">
        <v>316.59999999999997</v>
      </c>
      <c r="J543" s="315">
        <v>81.44</v>
      </c>
      <c r="K543" s="316"/>
      <c r="L543" s="331"/>
      <c r="M543" s="316"/>
      <c r="N543" s="317"/>
      <c r="O543" s="317"/>
      <c r="P543" s="318"/>
      <c r="Q543" s="319"/>
      <c r="R543" s="306"/>
      <c r="S543" s="306"/>
      <c r="T543" s="320"/>
      <c r="U543" s="321"/>
      <c r="V543" s="322"/>
      <c r="W543" s="323"/>
      <c r="X543" s="324"/>
      <c r="Y543" s="326"/>
      <c r="Z543" s="335">
        <f>_xlfn.XLOOKUP(A543,'2024-NAT-01'!B:B,'2024-NAT-01'!F:F,0,0)+_xlfn.XLOOKUP('Nominations (2)'!A543,'2024-NAT-01'!B:B,'2024-NAT-01'!G:G,0,0)</f>
        <v>5</v>
      </c>
      <c r="AA543" s="336">
        <f>_xlfn.XLOOKUP(A543,'2024-NAT-01'!B:B,'2024-NAT-01'!H:H,0,0)</f>
        <v>21.299999999999997</v>
      </c>
      <c r="AB543" s="335">
        <f>_xlfn.XLOOKUP(A543,'2024-NAT-02'!B:B,'2024-NAT-02'!F:F,0,0)+_xlfn.XLOOKUP(A543,'2024-NAT-02'!B:B,'2024-NAT-02'!G:G,0,0)</f>
        <v>0</v>
      </c>
      <c r="AC543" s="337">
        <f>_xlfn.XLOOKUP(A543,'2024-NAT-02'!B:B,'2024-NAT-02'!H:H,0,0)</f>
        <v>0</v>
      </c>
      <c r="AD543" s="338">
        <f t="shared" si="22"/>
        <v>42</v>
      </c>
      <c r="AE543" s="339">
        <f t="shared" si="23"/>
        <v>102.74</v>
      </c>
    </row>
    <row r="544" spans="1:31" ht="15.6" hidden="1" x14ac:dyDescent="0.25">
      <c r="A544" s="340" t="s">
        <v>1084</v>
      </c>
      <c r="B544" s="341" t="s">
        <v>1340</v>
      </c>
      <c r="C544" s="341" t="s">
        <v>166</v>
      </c>
      <c r="D544" s="341" t="s">
        <v>1092</v>
      </c>
      <c r="E544" s="342" t="s">
        <v>2078</v>
      </c>
      <c r="F544" s="312">
        <v>0</v>
      </c>
      <c r="G544" s="313">
        <v>0</v>
      </c>
      <c r="H544" s="313">
        <v>0</v>
      </c>
      <c r="I544" s="314">
        <v>0</v>
      </c>
      <c r="J544" s="315">
        <v>0</v>
      </c>
      <c r="K544" s="316"/>
      <c r="L544" s="331"/>
      <c r="M544" s="316"/>
      <c r="N544" s="317"/>
      <c r="O544" s="317"/>
      <c r="P544" s="318"/>
      <c r="Q544" s="319"/>
      <c r="R544" s="306"/>
      <c r="S544" s="306"/>
      <c r="T544" s="320"/>
      <c r="U544" s="321"/>
      <c r="V544" s="322"/>
      <c r="W544" s="323"/>
      <c r="X544" s="324"/>
      <c r="Y544" s="326"/>
      <c r="Z544" s="335">
        <f>_xlfn.XLOOKUP(A544,'2024-NAT-01'!B:B,'2024-NAT-01'!F:F,0,0)+_xlfn.XLOOKUP('Nominations (2)'!A544,'2024-NAT-01'!B:B,'2024-NAT-01'!G:G,0,0)</f>
        <v>0</v>
      </c>
      <c r="AA544" s="336">
        <f>_xlfn.XLOOKUP(A544,'2024-NAT-01'!B:B,'2024-NAT-01'!H:H,0,0)</f>
        <v>0</v>
      </c>
      <c r="AB544" s="335">
        <f>_xlfn.XLOOKUP(A544,'2024-NAT-02'!B:B,'2024-NAT-02'!F:F,0,0)+_xlfn.XLOOKUP(A544,'2024-NAT-02'!B:B,'2024-NAT-02'!G:G,0,0)</f>
        <v>0</v>
      </c>
      <c r="AC544" s="337">
        <f>_xlfn.XLOOKUP(A544,'2024-NAT-02'!B:B,'2024-NAT-02'!H:H,0,0)</f>
        <v>0</v>
      </c>
      <c r="AD544" s="338">
        <f t="shared" si="22"/>
        <v>0</v>
      </c>
      <c r="AE544" s="339">
        <f t="shared" si="23"/>
        <v>0</v>
      </c>
    </row>
    <row r="545" spans="1:31" ht="15.6" hidden="1" x14ac:dyDescent="0.25">
      <c r="A545" s="340" t="s">
        <v>1085</v>
      </c>
      <c r="B545" s="341" t="s">
        <v>1473</v>
      </c>
      <c r="C545" s="341" t="s">
        <v>1960</v>
      </c>
      <c r="D545" s="341" t="s">
        <v>1754</v>
      </c>
      <c r="E545" s="342" t="s">
        <v>1261</v>
      </c>
      <c r="F545" s="312">
        <v>0</v>
      </c>
      <c r="G545" s="313">
        <v>0</v>
      </c>
      <c r="H545" s="313">
        <v>0</v>
      </c>
      <c r="I545" s="314">
        <v>0</v>
      </c>
      <c r="J545" s="315">
        <v>0</v>
      </c>
      <c r="K545" s="316"/>
      <c r="L545" s="331"/>
      <c r="M545" s="316"/>
      <c r="N545" s="317"/>
      <c r="O545" s="317"/>
      <c r="P545" s="318"/>
      <c r="Q545" s="319"/>
      <c r="R545" s="306"/>
      <c r="S545" s="306"/>
      <c r="T545" s="320"/>
      <c r="U545" s="321"/>
      <c r="V545" s="322"/>
      <c r="W545" s="323"/>
      <c r="X545" s="324"/>
      <c r="Y545" s="326"/>
      <c r="Z545" s="335">
        <f>_xlfn.XLOOKUP(A545,'2024-NAT-01'!B:B,'2024-NAT-01'!F:F,0,0)+_xlfn.XLOOKUP('Nominations (2)'!A545,'2024-NAT-01'!B:B,'2024-NAT-01'!G:G,0,0)</f>
        <v>0</v>
      </c>
      <c r="AA545" s="336">
        <f>_xlfn.XLOOKUP(A545,'2024-NAT-01'!B:B,'2024-NAT-01'!H:H,0,0)</f>
        <v>0</v>
      </c>
      <c r="AB545" s="335">
        <f>_xlfn.XLOOKUP(A545,'2024-NAT-02'!B:B,'2024-NAT-02'!F:F,0,0)+_xlfn.XLOOKUP(A545,'2024-NAT-02'!B:B,'2024-NAT-02'!G:G,0,0)</f>
        <v>0</v>
      </c>
      <c r="AC545" s="337">
        <f>_xlfn.XLOOKUP(A545,'2024-NAT-02'!B:B,'2024-NAT-02'!H:H,0,0)</f>
        <v>0</v>
      </c>
      <c r="AD545" s="338">
        <f t="shared" si="22"/>
        <v>0</v>
      </c>
      <c r="AE545" s="339">
        <f t="shared" si="23"/>
        <v>0</v>
      </c>
    </row>
    <row r="546" spans="1:31" ht="15.6" hidden="1" x14ac:dyDescent="0.25">
      <c r="A546" s="340" t="s">
        <v>1086</v>
      </c>
      <c r="B546" s="341" t="s">
        <v>2161</v>
      </c>
      <c r="C546" s="341" t="s">
        <v>1961</v>
      </c>
      <c r="D546" s="341" t="s">
        <v>1754</v>
      </c>
      <c r="E546" s="342" t="s">
        <v>1261</v>
      </c>
      <c r="F546" s="312">
        <v>0</v>
      </c>
      <c r="G546" s="313">
        <v>0</v>
      </c>
      <c r="H546" s="313">
        <v>0</v>
      </c>
      <c r="I546" s="314">
        <v>0</v>
      </c>
      <c r="J546" s="315">
        <v>0</v>
      </c>
      <c r="K546" s="316"/>
      <c r="L546" s="331"/>
      <c r="M546" s="316"/>
      <c r="N546" s="317"/>
      <c r="O546" s="317"/>
      <c r="P546" s="318"/>
      <c r="Q546" s="319"/>
      <c r="R546" s="306"/>
      <c r="S546" s="306"/>
      <c r="T546" s="320"/>
      <c r="U546" s="321"/>
      <c r="V546" s="322"/>
      <c r="W546" s="323"/>
      <c r="X546" s="324"/>
      <c r="Y546" s="326"/>
      <c r="Z546" s="335">
        <f>_xlfn.XLOOKUP(A546,'2024-NAT-01'!B:B,'2024-NAT-01'!F:F,0,0)+_xlfn.XLOOKUP('Nominations (2)'!A546,'2024-NAT-01'!B:B,'2024-NAT-01'!G:G,0,0)</f>
        <v>0</v>
      </c>
      <c r="AA546" s="336">
        <f>_xlfn.XLOOKUP(A546,'2024-NAT-01'!B:B,'2024-NAT-01'!H:H,0,0)</f>
        <v>0</v>
      </c>
      <c r="AB546" s="335">
        <f>_xlfn.XLOOKUP(A546,'2024-NAT-02'!B:B,'2024-NAT-02'!F:F,0,0)+_xlfn.XLOOKUP(A546,'2024-NAT-02'!B:B,'2024-NAT-02'!G:G,0,0)</f>
        <v>0</v>
      </c>
      <c r="AC546" s="337">
        <f>_xlfn.XLOOKUP(A546,'2024-NAT-02'!B:B,'2024-NAT-02'!H:H,0,0)</f>
        <v>0</v>
      </c>
      <c r="AD546" s="338">
        <f t="shared" si="22"/>
        <v>0</v>
      </c>
      <c r="AE546" s="339">
        <f t="shared" si="23"/>
        <v>0</v>
      </c>
    </row>
    <row r="547" spans="1:31" ht="15.6" hidden="1" x14ac:dyDescent="0.25">
      <c r="A547" s="340" t="s">
        <v>1087</v>
      </c>
      <c r="B547" s="341" t="s">
        <v>2161</v>
      </c>
      <c r="C547" s="341" t="s">
        <v>1999</v>
      </c>
      <c r="D547" s="341" t="s">
        <v>1762</v>
      </c>
      <c r="E547" s="342" t="s">
        <v>2079</v>
      </c>
      <c r="F547" s="312">
        <v>1</v>
      </c>
      <c r="G547" s="313">
        <v>0</v>
      </c>
      <c r="H547" s="313">
        <v>1</v>
      </c>
      <c r="I547" s="314">
        <v>1.6</v>
      </c>
      <c r="J547" s="315">
        <v>0.8</v>
      </c>
      <c r="K547" s="316"/>
      <c r="L547" s="331"/>
      <c r="M547" s="316"/>
      <c r="N547" s="317"/>
      <c r="O547" s="317"/>
      <c r="P547" s="318"/>
      <c r="Q547" s="319"/>
      <c r="R547" s="306"/>
      <c r="S547" s="306"/>
      <c r="T547" s="320"/>
      <c r="U547" s="321"/>
      <c r="V547" s="322"/>
      <c r="W547" s="323"/>
      <c r="X547" s="324"/>
      <c r="Y547" s="326"/>
      <c r="Z547" s="335">
        <f>_xlfn.XLOOKUP(A547,'2024-NAT-01'!B:B,'2024-NAT-01'!F:F,0,0)+_xlfn.XLOOKUP('Nominations (2)'!A547,'2024-NAT-01'!B:B,'2024-NAT-01'!G:G,0,0)</f>
        <v>0</v>
      </c>
      <c r="AA547" s="336">
        <f>_xlfn.XLOOKUP(A547,'2024-NAT-01'!B:B,'2024-NAT-01'!H:H,0,0)</f>
        <v>0</v>
      </c>
      <c r="AB547" s="335">
        <f>_xlfn.XLOOKUP(A547,'2024-NAT-02'!B:B,'2024-NAT-02'!F:F,0,0)+_xlfn.XLOOKUP(A547,'2024-NAT-02'!B:B,'2024-NAT-02'!G:G,0,0)</f>
        <v>0</v>
      </c>
      <c r="AC547" s="337">
        <f>_xlfn.XLOOKUP(A547,'2024-NAT-02'!B:B,'2024-NAT-02'!H:H,0,0)</f>
        <v>0</v>
      </c>
      <c r="AD547" s="338">
        <f t="shared" si="22"/>
        <v>1</v>
      </c>
      <c r="AE547" s="339">
        <f t="shared" si="23"/>
        <v>0.8</v>
      </c>
    </row>
    <row r="548" spans="1:31" ht="15.6" hidden="1" x14ac:dyDescent="0.25">
      <c r="A548" s="340" t="s">
        <v>1094</v>
      </c>
      <c r="B548" s="341" t="s">
        <v>1241</v>
      </c>
      <c r="C548" s="341" t="s">
        <v>1099</v>
      </c>
      <c r="D548" s="341" t="s">
        <v>1100</v>
      </c>
      <c r="E548" s="342" t="s">
        <v>1258</v>
      </c>
      <c r="F548" s="312">
        <v>0</v>
      </c>
      <c r="G548" s="313">
        <v>0</v>
      </c>
      <c r="H548" s="313">
        <v>0</v>
      </c>
      <c r="I548" s="314">
        <v>0</v>
      </c>
      <c r="J548" s="315">
        <v>0</v>
      </c>
      <c r="K548" s="316"/>
      <c r="L548" s="331"/>
      <c r="M548" s="316"/>
      <c r="N548" s="317"/>
      <c r="O548" s="317"/>
      <c r="P548" s="318"/>
      <c r="Q548" s="319"/>
      <c r="R548" s="306"/>
      <c r="S548" s="306"/>
      <c r="T548" s="320"/>
      <c r="U548" s="321"/>
      <c r="V548" s="322"/>
      <c r="W548" s="323"/>
      <c r="X548" s="324"/>
      <c r="Y548" s="326"/>
      <c r="Z548" s="335">
        <f>_xlfn.XLOOKUP(A548,'2024-NAT-01'!B:B,'2024-NAT-01'!F:F,0,0)+_xlfn.XLOOKUP('Nominations (2)'!A548,'2024-NAT-01'!B:B,'2024-NAT-01'!G:G,0,0)</f>
        <v>0</v>
      </c>
      <c r="AA548" s="336">
        <f>_xlfn.XLOOKUP(A548,'2024-NAT-01'!B:B,'2024-NAT-01'!H:H,0,0)</f>
        <v>0</v>
      </c>
      <c r="AB548" s="335">
        <f>_xlfn.XLOOKUP(A548,'2024-NAT-02'!B:B,'2024-NAT-02'!F:F,0,0)+_xlfn.XLOOKUP(A548,'2024-NAT-02'!B:B,'2024-NAT-02'!G:G,0,0)</f>
        <v>0</v>
      </c>
      <c r="AC548" s="337">
        <f>_xlfn.XLOOKUP(A548,'2024-NAT-02'!B:B,'2024-NAT-02'!H:H,0,0)</f>
        <v>0</v>
      </c>
      <c r="AD548" s="338">
        <f t="shared" si="22"/>
        <v>0</v>
      </c>
      <c r="AE548" s="339">
        <f t="shared" si="23"/>
        <v>0</v>
      </c>
    </row>
    <row r="549" spans="1:31" ht="15.6" x14ac:dyDescent="0.25">
      <c r="A549" s="343" t="s">
        <v>1720</v>
      </c>
      <c r="B549" s="344" t="s">
        <v>49</v>
      </c>
      <c r="C549" s="344" t="s">
        <v>1759</v>
      </c>
      <c r="D549" s="344" t="s">
        <v>1861</v>
      </c>
      <c r="E549" s="345" t="s">
        <v>1260</v>
      </c>
      <c r="F549" s="391">
        <v>1</v>
      </c>
      <c r="G549" s="392">
        <v>2</v>
      </c>
      <c r="H549" s="392">
        <v>3</v>
      </c>
      <c r="I549" s="393">
        <v>10.5</v>
      </c>
      <c r="J549" s="394">
        <v>3.63</v>
      </c>
      <c r="K549" s="316"/>
      <c r="L549" s="331"/>
      <c r="M549" s="316"/>
      <c r="N549" s="317"/>
      <c r="O549" s="317"/>
      <c r="P549" s="318"/>
      <c r="Q549" s="319"/>
      <c r="R549" s="306"/>
      <c r="S549" s="306"/>
      <c r="T549" s="320"/>
      <c r="U549" s="321"/>
      <c r="V549" s="322"/>
      <c r="W549" s="323"/>
      <c r="X549" s="324"/>
      <c r="Y549" s="326"/>
      <c r="Z549" s="387">
        <f>_xlfn.XLOOKUP(A549,'2024-NAT-01'!B:B,'2024-NAT-01'!F:F,0,0)+_xlfn.XLOOKUP(A549,'2024-NAT-01'!B:B,'2024-NAT-01'!G:G,0,0)</f>
        <v>3</v>
      </c>
      <c r="AA549" s="395">
        <f>_xlfn.XLOOKUP(A549,'2024-NAT-01'!B:B,'2024-NAT-01'!H:H,0,0)</f>
        <v>16.099999999999998</v>
      </c>
      <c r="AB549" s="387">
        <f>_xlfn.XLOOKUP(A549,'2024-NAT-02'!B:B,'2024-NAT-02'!F:F,0,0)+_xlfn.XLOOKUP(A549,'2024-NAT-02'!B:B,'2024-NAT-02'!G:G,0,0)</f>
        <v>2</v>
      </c>
      <c r="AC549" s="396">
        <f>_xlfn.XLOOKUP(A549,'2024-NAT-02'!B:B,'2024-NAT-02'!H:H,0,0)</f>
        <v>13.899999999999999</v>
      </c>
      <c r="AD549" s="387">
        <f t="shared" si="22"/>
        <v>8</v>
      </c>
      <c r="AE549" s="395">
        <f t="shared" si="23"/>
        <v>33.629999999999995</v>
      </c>
    </row>
    <row r="550" spans="1:31" ht="15.6" hidden="1" x14ac:dyDescent="0.25">
      <c r="A550" s="340" t="s">
        <v>1096</v>
      </c>
      <c r="B550" s="341" t="s">
        <v>1464</v>
      </c>
      <c r="C550" s="341" t="s">
        <v>99</v>
      </c>
      <c r="D550" s="341" t="s">
        <v>135</v>
      </c>
      <c r="E550" s="342" t="s">
        <v>2079</v>
      </c>
      <c r="F550" s="312">
        <v>0</v>
      </c>
      <c r="G550" s="313">
        <v>0</v>
      </c>
      <c r="H550" s="313">
        <v>0</v>
      </c>
      <c r="I550" s="314">
        <v>0</v>
      </c>
      <c r="J550" s="315">
        <v>0</v>
      </c>
      <c r="K550" s="316"/>
      <c r="L550" s="331"/>
      <c r="M550" s="316"/>
      <c r="N550" s="317"/>
      <c r="O550" s="317"/>
      <c r="P550" s="318"/>
      <c r="Q550" s="319"/>
      <c r="R550" s="306"/>
      <c r="S550" s="306"/>
      <c r="T550" s="320"/>
      <c r="U550" s="321"/>
      <c r="V550" s="322"/>
      <c r="W550" s="323"/>
      <c r="X550" s="324"/>
      <c r="Y550" s="326"/>
      <c r="Z550" s="335">
        <f>_xlfn.XLOOKUP(A550,'2024-NAT-01'!B:B,'2024-NAT-01'!F:F,0,0)+_xlfn.XLOOKUP('Nominations (2)'!A550,'2024-NAT-01'!B:B,'2024-NAT-01'!G:G,0,0)</f>
        <v>0</v>
      </c>
      <c r="AA550" s="336">
        <f>_xlfn.XLOOKUP(A550,'2024-NAT-01'!B:B,'2024-NAT-01'!H:H,0,0)</f>
        <v>0</v>
      </c>
      <c r="AB550" s="335">
        <f>_xlfn.XLOOKUP(A550,'2024-NAT-02'!B:B,'2024-NAT-02'!F:F,0,0)+_xlfn.XLOOKUP(A550,'2024-NAT-02'!B:B,'2024-NAT-02'!G:G,0,0)</f>
        <v>0</v>
      </c>
      <c r="AC550" s="337">
        <f>_xlfn.XLOOKUP(A550,'2024-NAT-02'!B:B,'2024-NAT-02'!H:H,0,0)</f>
        <v>0</v>
      </c>
      <c r="AD550" s="338">
        <f t="shared" si="22"/>
        <v>0</v>
      </c>
      <c r="AE550" s="339">
        <f t="shared" si="23"/>
        <v>0</v>
      </c>
    </row>
    <row r="551" spans="1:31" ht="15.6" hidden="1" x14ac:dyDescent="0.25">
      <c r="A551" s="340" t="s">
        <v>1097</v>
      </c>
      <c r="B551" s="341" t="s">
        <v>1464</v>
      </c>
      <c r="C551" s="341" t="s">
        <v>936</v>
      </c>
      <c r="D551" s="341" t="s">
        <v>304</v>
      </c>
      <c r="E551" s="342" t="s">
        <v>1258</v>
      </c>
      <c r="F551" s="312">
        <v>0</v>
      </c>
      <c r="G551" s="313">
        <v>0</v>
      </c>
      <c r="H551" s="313">
        <v>0</v>
      </c>
      <c r="I551" s="314">
        <v>0</v>
      </c>
      <c r="J551" s="315">
        <v>0</v>
      </c>
      <c r="K551" s="316"/>
      <c r="L551" s="331"/>
      <c r="M551" s="316"/>
      <c r="N551" s="317"/>
      <c r="O551" s="317"/>
      <c r="P551" s="318"/>
      <c r="Q551" s="319"/>
      <c r="R551" s="306"/>
      <c r="S551" s="306"/>
      <c r="T551" s="320"/>
      <c r="U551" s="321"/>
      <c r="V551" s="322"/>
      <c r="W551" s="323"/>
      <c r="X551" s="324"/>
      <c r="Y551" s="326"/>
      <c r="Z551" s="335">
        <f>_xlfn.XLOOKUP(A551,'2024-NAT-01'!B:B,'2024-NAT-01'!F:F,0,0)+_xlfn.XLOOKUP('Nominations (2)'!A551,'2024-NAT-01'!B:B,'2024-NAT-01'!G:G,0,0)</f>
        <v>0</v>
      </c>
      <c r="AA551" s="336">
        <f>_xlfn.XLOOKUP(A551,'2024-NAT-01'!B:B,'2024-NAT-01'!H:H,0,0)</f>
        <v>0</v>
      </c>
      <c r="AB551" s="335">
        <f>_xlfn.XLOOKUP(A551,'2024-NAT-02'!B:B,'2024-NAT-02'!F:F,0,0)+_xlfn.XLOOKUP(A551,'2024-NAT-02'!B:B,'2024-NAT-02'!G:G,0,0)</f>
        <v>0</v>
      </c>
      <c r="AC551" s="337">
        <f>_xlfn.XLOOKUP(A551,'2024-NAT-02'!B:B,'2024-NAT-02'!H:H,0,0)</f>
        <v>0</v>
      </c>
      <c r="AD551" s="338">
        <f t="shared" si="22"/>
        <v>0</v>
      </c>
      <c r="AE551" s="339">
        <f t="shared" si="23"/>
        <v>0</v>
      </c>
    </row>
    <row r="552" spans="1:31" ht="15.6" hidden="1" x14ac:dyDescent="0.25">
      <c r="A552" s="340" t="s">
        <v>1098</v>
      </c>
      <c r="B552" s="341" t="s">
        <v>1464</v>
      </c>
      <c r="C552" s="341" t="s">
        <v>1113</v>
      </c>
      <c r="D552" s="341" t="s">
        <v>240</v>
      </c>
      <c r="E552" s="342" t="s">
        <v>2078</v>
      </c>
      <c r="F552" s="312">
        <v>0</v>
      </c>
      <c r="G552" s="313">
        <v>0</v>
      </c>
      <c r="H552" s="313">
        <v>0</v>
      </c>
      <c r="I552" s="314">
        <v>0</v>
      </c>
      <c r="J552" s="315">
        <v>0</v>
      </c>
      <c r="K552" s="316"/>
      <c r="L552" s="331"/>
      <c r="M552" s="316"/>
      <c r="N552" s="317"/>
      <c r="O552" s="317"/>
      <c r="P552" s="318"/>
      <c r="Q552" s="319"/>
      <c r="R552" s="306"/>
      <c r="S552" s="306"/>
      <c r="T552" s="320"/>
      <c r="U552" s="321"/>
      <c r="V552" s="322"/>
      <c r="W552" s="323"/>
      <c r="X552" s="324"/>
      <c r="Y552" s="326"/>
      <c r="Z552" s="335">
        <f>_xlfn.XLOOKUP(A552,'2024-NAT-01'!B:B,'2024-NAT-01'!F:F,0,0)+_xlfn.XLOOKUP('Nominations (2)'!A552,'2024-NAT-01'!B:B,'2024-NAT-01'!G:G,0,0)</f>
        <v>0</v>
      </c>
      <c r="AA552" s="336">
        <f>_xlfn.XLOOKUP(A552,'2024-NAT-01'!B:B,'2024-NAT-01'!H:H,0,0)</f>
        <v>0</v>
      </c>
      <c r="AB552" s="335">
        <f>_xlfn.XLOOKUP(A552,'2024-NAT-02'!B:B,'2024-NAT-02'!F:F,0,0)+_xlfn.XLOOKUP(A552,'2024-NAT-02'!B:B,'2024-NAT-02'!G:G,0,0)</f>
        <v>0</v>
      </c>
      <c r="AC552" s="337">
        <f>_xlfn.XLOOKUP(A552,'2024-NAT-02'!B:B,'2024-NAT-02'!H:H,0,0)</f>
        <v>0</v>
      </c>
      <c r="AD552" s="338">
        <f t="shared" si="22"/>
        <v>0</v>
      </c>
      <c r="AE552" s="339">
        <f t="shared" si="23"/>
        <v>0</v>
      </c>
    </row>
    <row r="553" spans="1:31" ht="15.6" hidden="1" x14ac:dyDescent="0.25">
      <c r="A553" s="340" t="s">
        <v>1104</v>
      </c>
      <c r="B553" s="341" t="s">
        <v>2160</v>
      </c>
      <c r="C553" s="341" t="s">
        <v>1944</v>
      </c>
      <c r="D553" s="341" t="s">
        <v>1221</v>
      </c>
      <c r="E553" s="342" t="s">
        <v>1258</v>
      </c>
      <c r="F553" s="312">
        <v>0</v>
      </c>
      <c r="G553" s="313">
        <v>0</v>
      </c>
      <c r="H553" s="313">
        <v>0</v>
      </c>
      <c r="I553" s="314">
        <v>0</v>
      </c>
      <c r="J553" s="315">
        <v>0</v>
      </c>
      <c r="K553" s="316"/>
      <c r="L553" s="331"/>
      <c r="M553" s="316"/>
      <c r="N553" s="317"/>
      <c r="O553" s="317"/>
      <c r="P553" s="318"/>
      <c r="Q553" s="319"/>
      <c r="R553" s="306"/>
      <c r="S553" s="306"/>
      <c r="T553" s="320"/>
      <c r="U553" s="321"/>
      <c r="V553" s="322"/>
      <c r="W553" s="323"/>
      <c r="X553" s="324"/>
      <c r="Y553" s="326"/>
      <c r="Z553" s="335">
        <f>_xlfn.XLOOKUP(A553,'2024-NAT-01'!B:B,'2024-NAT-01'!F:F,0,0)+_xlfn.XLOOKUP('Nominations (2)'!A553,'2024-NAT-01'!B:B,'2024-NAT-01'!G:G,0,0)</f>
        <v>0</v>
      </c>
      <c r="AA553" s="336">
        <f>_xlfn.XLOOKUP(A553,'2024-NAT-01'!B:B,'2024-NAT-01'!H:H,0,0)</f>
        <v>0</v>
      </c>
      <c r="AB553" s="335">
        <f>_xlfn.XLOOKUP(A553,'2024-NAT-02'!B:B,'2024-NAT-02'!F:F,0,0)+_xlfn.XLOOKUP(A553,'2024-NAT-02'!B:B,'2024-NAT-02'!G:G,0,0)</f>
        <v>0</v>
      </c>
      <c r="AC553" s="337">
        <f>_xlfn.XLOOKUP(A553,'2024-NAT-02'!B:B,'2024-NAT-02'!H:H,0,0)</f>
        <v>0</v>
      </c>
      <c r="AD553" s="338">
        <f t="shared" si="22"/>
        <v>0</v>
      </c>
      <c r="AE553" s="339">
        <f t="shared" si="23"/>
        <v>0</v>
      </c>
    </row>
    <row r="554" spans="1:31" ht="15.6" hidden="1" x14ac:dyDescent="0.25">
      <c r="A554" s="340" t="s">
        <v>1105</v>
      </c>
      <c r="B554" s="341" t="s">
        <v>984</v>
      </c>
      <c r="C554" s="341" t="s">
        <v>175</v>
      </c>
      <c r="D554" s="341" t="s">
        <v>299</v>
      </c>
      <c r="E554" s="342" t="s">
        <v>1258</v>
      </c>
      <c r="F554" s="312">
        <v>0</v>
      </c>
      <c r="G554" s="313">
        <v>0</v>
      </c>
      <c r="H554" s="313">
        <v>0</v>
      </c>
      <c r="I554" s="314">
        <v>0</v>
      </c>
      <c r="J554" s="315">
        <v>0</v>
      </c>
      <c r="K554" s="316"/>
      <c r="L554" s="331"/>
      <c r="M554" s="316"/>
      <c r="N554" s="317"/>
      <c r="O554" s="317"/>
      <c r="P554" s="318"/>
      <c r="Q554" s="319"/>
      <c r="R554" s="306"/>
      <c r="S554" s="306"/>
      <c r="T554" s="320"/>
      <c r="U554" s="321"/>
      <c r="V554" s="322"/>
      <c r="W554" s="323"/>
      <c r="X554" s="324"/>
      <c r="Y554" s="326"/>
      <c r="Z554" s="335">
        <f>_xlfn.XLOOKUP(A554,'2024-NAT-01'!B:B,'2024-NAT-01'!F:F,0,0)+_xlfn.XLOOKUP('Nominations (2)'!A554,'2024-NAT-01'!B:B,'2024-NAT-01'!G:G,0,0)</f>
        <v>0</v>
      </c>
      <c r="AA554" s="336">
        <f>_xlfn.XLOOKUP(A554,'2024-NAT-01'!B:B,'2024-NAT-01'!H:H,0,0)</f>
        <v>0</v>
      </c>
      <c r="AB554" s="335">
        <f>_xlfn.XLOOKUP(A554,'2024-NAT-02'!B:B,'2024-NAT-02'!F:F,0,0)+_xlfn.XLOOKUP(A554,'2024-NAT-02'!B:B,'2024-NAT-02'!G:G,0,0)</f>
        <v>0</v>
      </c>
      <c r="AC554" s="337">
        <f>_xlfn.XLOOKUP(A554,'2024-NAT-02'!B:B,'2024-NAT-02'!H:H,0,0)</f>
        <v>0</v>
      </c>
      <c r="AD554" s="338">
        <f t="shared" si="22"/>
        <v>0</v>
      </c>
      <c r="AE554" s="339">
        <f t="shared" si="23"/>
        <v>0</v>
      </c>
    </row>
    <row r="555" spans="1:31" ht="15.6" hidden="1" x14ac:dyDescent="0.25">
      <c r="A555" s="340" t="s">
        <v>1106</v>
      </c>
      <c r="B555" s="341" t="s">
        <v>984</v>
      </c>
      <c r="C555" s="341" t="s">
        <v>1114</v>
      </c>
      <c r="D555" s="341" t="s">
        <v>84</v>
      </c>
      <c r="E555" s="342" t="s">
        <v>1258</v>
      </c>
      <c r="F555" s="312">
        <v>0</v>
      </c>
      <c r="G555" s="313">
        <v>0</v>
      </c>
      <c r="H555" s="313">
        <v>0</v>
      </c>
      <c r="I555" s="314">
        <v>0</v>
      </c>
      <c r="J555" s="315">
        <v>0</v>
      </c>
      <c r="K555" s="316"/>
      <c r="L555" s="331"/>
      <c r="M555" s="316"/>
      <c r="N555" s="317"/>
      <c r="O555" s="317"/>
      <c r="P555" s="318"/>
      <c r="Q555" s="319"/>
      <c r="R555" s="306"/>
      <c r="S555" s="306"/>
      <c r="T555" s="320"/>
      <c r="U555" s="321"/>
      <c r="V555" s="322"/>
      <c r="W555" s="323"/>
      <c r="X555" s="324"/>
      <c r="Y555" s="326"/>
      <c r="Z555" s="335">
        <f>_xlfn.XLOOKUP(A555,'2024-NAT-01'!B:B,'2024-NAT-01'!F:F,0,0)+_xlfn.XLOOKUP('Nominations (2)'!A555,'2024-NAT-01'!B:B,'2024-NAT-01'!G:G,0,0)</f>
        <v>0</v>
      </c>
      <c r="AA555" s="336">
        <f>_xlfn.XLOOKUP(A555,'2024-NAT-01'!B:B,'2024-NAT-01'!H:H,0,0)</f>
        <v>0</v>
      </c>
      <c r="AB555" s="335">
        <f>_xlfn.XLOOKUP(A555,'2024-NAT-02'!B:B,'2024-NAT-02'!F:F,0,0)+_xlfn.XLOOKUP(A555,'2024-NAT-02'!B:B,'2024-NAT-02'!G:G,0,0)</f>
        <v>0</v>
      </c>
      <c r="AC555" s="337">
        <f>_xlfn.XLOOKUP(A555,'2024-NAT-02'!B:B,'2024-NAT-02'!H:H,0,0)</f>
        <v>0</v>
      </c>
      <c r="AD555" s="338">
        <f t="shared" si="22"/>
        <v>0</v>
      </c>
      <c r="AE555" s="339">
        <f t="shared" si="23"/>
        <v>0</v>
      </c>
    </row>
    <row r="556" spans="1:31" ht="15.6" hidden="1" x14ac:dyDescent="0.25">
      <c r="A556" s="340" t="s">
        <v>1107</v>
      </c>
      <c r="B556" s="341" t="s">
        <v>1346</v>
      </c>
      <c r="C556" s="341" t="s">
        <v>268</v>
      </c>
      <c r="D556" s="341" t="s">
        <v>123</v>
      </c>
      <c r="E556" s="342" t="s">
        <v>2079</v>
      </c>
      <c r="F556" s="312">
        <v>0</v>
      </c>
      <c r="G556" s="313">
        <v>0</v>
      </c>
      <c r="H556" s="313">
        <v>0</v>
      </c>
      <c r="I556" s="314">
        <v>0</v>
      </c>
      <c r="J556" s="315">
        <v>0</v>
      </c>
      <c r="K556" s="316"/>
      <c r="L556" s="331"/>
      <c r="M556" s="316"/>
      <c r="N556" s="317"/>
      <c r="O556" s="317"/>
      <c r="P556" s="318"/>
      <c r="Q556" s="319"/>
      <c r="R556" s="306"/>
      <c r="S556" s="306"/>
      <c r="T556" s="320"/>
      <c r="U556" s="321"/>
      <c r="V556" s="322"/>
      <c r="W556" s="323"/>
      <c r="X556" s="324"/>
      <c r="Y556" s="326"/>
      <c r="Z556" s="335">
        <f>_xlfn.XLOOKUP(A556,'2024-NAT-01'!B:B,'2024-NAT-01'!F:F,0,0)+_xlfn.XLOOKUP('Nominations (2)'!A556,'2024-NAT-01'!B:B,'2024-NAT-01'!G:G,0,0)</f>
        <v>0</v>
      </c>
      <c r="AA556" s="336">
        <f>_xlfn.XLOOKUP(A556,'2024-NAT-01'!B:B,'2024-NAT-01'!H:H,0,0)</f>
        <v>0</v>
      </c>
      <c r="AB556" s="335">
        <f>_xlfn.XLOOKUP(A556,'2024-NAT-02'!B:B,'2024-NAT-02'!F:F,0,0)+_xlfn.XLOOKUP(A556,'2024-NAT-02'!B:B,'2024-NAT-02'!G:G,0,0)</f>
        <v>0</v>
      </c>
      <c r="AC556" s="337">
        <f>_xlfn.XLOOKUP(A556,'2024-NAT-02'!B:B,'2024-NAT-02'!H:H,0,0)</f>
        <v>0</v>
      </c>
      <c r="AD556" s="338">
        <f t="shared" si="22"/>
        <v>0</v>
      </c>
      <c r="AE556" s="339">
        <f t="shared" si="23"/>
        <v>0</v>
      </c>
    </row>
    <row r="557" spans="1:31" ht="15.6" hidden="1" x14ac:dyDescent="0.25">
      <c r="A557" s="340" t="s">
        <v>1108</v>
      </c>
      <c r="B557" s="341" t="s">
        <v>2154</v>
      </c>
      <c r="C557" s="341" t="s">
        <v>176</v>
      </c>
      <c r="D557" s="341" t="s">
        <v>79</v>
      </c>
      <c r="E557" s="342" t="s">
        <v>1261</v>
      </c>
      <c r="F557" s="312">
        <v>2</v>
      </c>
      <c r="G557" s="313">
        <v>0</v>
      </c>
      <c r="H557" s="313">
        <v>2</v>
      </c>
      <c r="I557" s="314">
        <v>2.6</v>
      </c>
      <c r="J557" s="315">
        <v>1.3</v>
      </c>
      <c r="K557" s="316"/>
      <c r="L557" s="331"/>
      <c r="M557" s="316"/>
      <c r="N557" s="317"/>
      <c r="O557" s="317"/>
      <c r="P557" s="318"/>
      <c r="Q557" s="319"/>
      <c r="R557" s="306"/>
      <c r="S557" s="306"/>
      <c r="T557" s="320"/>
      <c r="U557" s="321"/>
      <c r="V557" s="322"/>
      <c r="W557" s="323"/>
      <c r="X557" s="324"/>
      <c r="Y557" s="326"/>
      <c r="Z557" s="335">
        <f>_xlfn.XLOOKUP(A557,'2024-NAT-01'!B:B,'2024-NAT-01'!F:F,0,0)+_xlfn.XLOOKUP('Nominations (2)'!A557,'2024-NAT-01'!B:B,'2024-NAT-01'!G:G,0,0)</f>
        <v>0</v>
      </c>
      <c r="AA557" s="336">
        <f>_xlfn.XLOOKUP(A557,'2024-NAT-01'!B:B,'2024-NAT-01'!H:H,0,0)</f>
        <v>0</v>
      </c>
      <c r="AB557" s="335">
        <f>_xlfn.XLOOKUP(A557,'2024-NAT-02'!B:B,'2024-NAT-02'!F:F,0,0)+_xlfn.XLOOKUP(A557,'2024-NAT-02'!B:B,'2024-NAT-02'!G:G,0,0)</f>
        <v>0</v>
      </c>
      <c r="AC557" s="337">
        <f>_xlfn.XLOOKUP(A557,'2024-NAT-02'!B:B,'2024-NAT-02'!H:H,0,0)</f>
        <v>0</v>
      </c>
      <c r="AD557" s="338">
        <f t="shared" si="22"/>
        <v>2</v>
      </c>
      <c r="AE557" s="339">
        <f t="shared" si="23"/>
        <v>1.3</v>
      </c>
    </row>
    <row r="558" spans="1:31" ht="15.6" hidden="1" x14ac:dyDescent="0.25">
      <c r="A558" s="340" t="s">
        <v>1109</v>
      </c>
      <c r="B558" s="341" t="s">
        <v>1346</v>
      </c>
      <c r="C558" s="341" t="s">
        <v>1116</v>
      </c>
      <c r="D558" s="341" t="s">
        <v>1117</v>
      </c>
      <c r="E558" s="342" t="s">
        <v>1258</v>
      </c>
      <c r="F558" s="312">
        <v>3</v>
      </c>
      <c r="G558" s="313">
        <v>2</v>
      </c>
      <c r="H558" s="313">
        <v>5</v>
      </c>
      <c r="I558" s="314">
        <v>39.799999999999997</v>
      </c>
      <c r="J558" s="315">
        <v>8.0500000000000007</v>
      </c>
      <c r="K558" s="316"/>
      <c r="L558" s="331"/>
      <c r="M558" s="316"/>
      <c r="N558" s="317"/>
      <c r="O558" s="317"/>
      <c r="P558" s="318"/>
      <c r="Q558" s="319"/>
      <c r="R558" s="306"/>
      <c r="S558" s="306"/>
      <c r="T558" s="320"/>
      <c r="U558" s="321"/>
      <c r="V558" s="322"/>
      <c r="W558" s="323"/>
      <c r="X558" s="324"/>
      <c r="Y558" s="326"/>
      <c r="Z558" s="335">
        <f>_xlfn.XLOOKUP(A558,'2024-NAT-01'!B:B,'2024-NAT-01'!F:F,0,0)+_xlfn.XLOOKUP('Nominations (2)'!A558,'2024-NAT-01'!B:B,'2024-NAT-01'!G:G,0,0)</f>
        <v>0</v>
      </c>
      <c r="AA558" s="336">
        <f>_xlfn.XLOOKUP(A558,'2024-NAT-01'!B:B,'2024-NAT-01'!H:H,0,0)</f>
        <v>0</v>
      </c>
      <c r="AB558" s="335">
        <f>_xlfn.XLOOKUP(A558,'2024-NAT-02'!B:B,'2024-NAT-02'!F:F,0,0)+_xlfn.XLOOKUP(A558,'2024-NAT-02'!B:B,'2024-NAT-02'!G:G,0,0)</f>
        <v>0</v>
      </c>
      <c r="AC558" s="337">
        <f>_xlfn.XLOOKUP(A558,'2024-NAT-02'!B:B,'2024-NAT-02'!H:H,0,0)</f>
        <v>0</v>
      </c>
      <c r="AD558" s="338">
        <f t="shared" si="22"/>
        <v>5</v>
      </c>
      <c r="AE558" s="339">
        <f t="shared" si="23"/>
        <v>8.0500000000000007</v>
      </c>
    </row>
    <row r="559" spans="1:31" ht="15.6" hidden="1" x14ac:dyDescent="0.25">
      <c r="A559" s="340" t="s">
        <v>1110</v>
      </c>
      <c r="B559" s="341" t="s">
        <v>1319</v>
      </c>
      <c r="C559" s="341" t="s">
        <v>117</v>
      </c>
      <c r="D559" s="341" t="s">
        <v>118</v>
      </c>
      <c r="E559" s="342" t="s">
        <v>2079</v>
      </c>
      <c r="F559" s="312">
        <v>0</v>
      </c>
      <c r="G559" s="313">
        <v>0</v>
      </c>
      <c r="H559" s="313">
        <v>0</v>
      </c>
      <c r="I559" s="314">
        <v>0</v>
      </c>
      <c r="J559" s="315">
        <v>0</v>
      </c>
      <c r="K559" s="316"/>
      <c r="L559" s="331"/>
      <c r="M559" s="316"/>
      <c r="N559" s="317"/>
      <c r="O559" s="317"/>
      <c r="P559" s="318"/>
      <c r="Q559" s="319"/>
      <c r="R559" s="306"/>
      <c r="S559" s="306"/>
      <c r="T559" s="320"/>
      <c r="U559" s="321"/>
      <c r="V559" s="322"/>
      <c r="W559" s="323"/>
      <c r="X559" s="324"/>
      <c r="Y559" s="326"/>
      <c r="Z559" s="335">
        <f>_xlfn.XLOOKUP(A559,'2024-NAT-01'!B:B,'2024-NAT-01'!F:F,0,0)+_xlfn.XLOOKUP('Nominations (2)'!A559,'2024-NAT-01'!B:B,'2024-NAT-01'!G:G,0,0)</f>
        <v>0</v>
      </c>
      <c r="AA559" s="336">
        <f>_xlfn.XLOOKUP(A559,'2024-NAT-01'!B:B,'2024-NAT-01'!H:H,0,0)</f>
        <v>0</v>
      </c>
      <c r="AB559" s="335">
        <f>_xlfn.XLOOKUP(A559,'2024-NAT-02'!B:B,'2024-NAT-02'!F:F,0,0)+_xlfn.XLOOKUP(A559,'2024-NAT-02'!B:B,'2024-NAT-02'!G:G,0,0)</f>
        <v>0</v>
      </c>
      <c r="AC559" s="337">
        <f>_xlfn.XLOOKUP(A559,'2024-NAT-02'!B:B,'2024-NAT-02'!H:H,0,0)</f>
        <v>0</v>
      </c>
      <c r="AD559" s="338">
        <f t="shared" si="22"/>
        <v>0</v>
      </c>
      <c r="AE559" s="339">
        <f t="shared" si="23"/>
        <v>0</v>
      </c>
    </row>
    <row r="560" spans="1:31" ht="15.6" hidden="1" x14ac:dyDescent="0.25">
      <c r="A560" s="340" t="s">
        <v>1111</v>
      </c>
      <c r="B560" s="341" t="s">
        <v>1319</v>
      </c>
      <c r="C560" s="341" t="s">
        <v>1942</v>
      </c>
      <c r="D560" s="341" t="s">
        <v>88</v>
      </c>
      <c r="E560" s="342" t="s">
        <v>1261</v>
      </c>
      <c r="F560" s="312">
        <v>0</v>
      </c>
      <c r="G560" s="313">
        <v>0</v>
      </c>
      <c r="H560" s="313">
        <v>0</v>
      </c>
      <c r="I560" s="314">
        <v>0</v>
      </c>
      <c r="J560" s="315">
        <v>0</v>
      </c>
      <c r="K560" s="316"/>
      <c r="L560" s="331"/>
      <c r="M560" s="316"/>
      <c r="N560" s="317"/>
      <c r="O560" s="317"/>
      <c r="P560" s="318"/>
      <c r="Q560" s="319"/>
      <c r="R560" s="306"/>
      <c r="S560" s="306"/>
      <c r="T560" s="320"/>
      <c r="U560" s="321"/>
      <c r="V560" s="322"/>
      <c r="W560" s="323"/>
      <c r="X560" s="324"/>
      <c r="Y560" s="326"/>
      <c r="Z560" s="335">
        <f>_xlfn.XLOOKUP(A560,'2024-NAT-01'!B:B,'2024-NAT-01'!F:F,0,0)+_xlfn.XLOOKUP('Nominations (2)'!A560,'2024-NAT-01'!B:B,'2024-NAT-01'!G:G,0,0)</f>
        <v>0</v>
      </c>
      <c r="AA560" s="336">
        <f>_xlfn.XLOOKUP(A560,'2024-NAT-01'!B:B,'2024-NAT-01'!H:H,0,0)</f>
        <v>0</v>
      </c>
      <c r="AB560" s="335">
        <f>_xlfn.XLOOKUP(A560,'2024-NAT-02'!B:B,'2024-NAT-02'!F:F,0,0)+_xlfn.XLOOKUP(A560,'2024-NAT-02'!B:B,'2024-NAT-02'!G:G,0,0)</f>
        <v>0</v>
      </c>
      <c r="AC560" s="337">
        <f>_xlfn.XLOOKUP(A560,'2024-NAT-02'!B:B,'2024-NAT-02'!H:H,0,0)</f>
        <v>0</v>
      </c>
      <c r="AD560" s="338">
        <f t="shared" si="22"/>
        <v>0</v>
      </c>
      <c r="AE560" s="339">
        <f t="shared" si="23"/>
        <v>0</v>
      </c>
    </row>
    <row r="561" spans="1:31" ht="15.6" hidden="1" x14ac:dyDescent="0.25">
      <c r="A561" s="340" t="s">
        <v>1112</v>
      </c>
      <c r="B561" s="341" t="s">
        <v>1319</v>
      </c>
      <c r="C561" s="341" t="s">
        <v>1124</v>
      </c>
      <c r="D561" s="341" t="s">
        <v>319</v>
      </c>
      <c r="E561" s="342" t="s">
        <v>2081</v>
      </c>
      <c r="F561" s="312">
        <v>0</v>
      </c>
      <c r="G561" s="313">
        <v>0</v>
      </c>
      <c r="H561" s="313">
        <v>0</v>
      </c>
      <c r="I561" s="314">
        <v>0</v>
      </c>
      <c r="J561" s="315">
        <v>0</v>
      </c>
      <c r="K561" s="316"/>
      <c r="L561" s="331"/>
      <c r="M561" s="316"/>
      <c r="N561" s="317"/>
      <c r="O561" s="317"/>
      <c r="P561" s="318"/>
      <c r="Q561" s="319"/>
      <c r="R561" s="306"/>
      <c r="S561" s="306"/>
      <c r="T561" s="320"/>
      <c r="U561" s="321"/>
      <c r="V561" s="322"/>
      <c r="W561" s="323"/>
      <c r="X561" s="324"/>
      <c r="Y561" s="326"/>
      <c r="Z561" s="335">
        <f>_xlfn.XLOOKUP(A561,'2024-NAT-01'!B:B,'2024-NAT-01'!F:F,0,0)+_xlfn.XLOOKUP('Nominations (2)'!A561,'2024-NAT-01'!B:B,'2024-NAT-01'!G:G,0,0)</f>
        <v>0</v>
      </c>
      <c r="AA561" s="336">
        <f>_xlfn.XLOOKUP(A561,'2024-NAT-01'!B:B,'2024-NAT-01'!H:H,0,0)</f>
        <v>0</v>
      </c>
      <c r="AB561" s="335">
        <f>_xlfn.XLOOKUP(A561,'2024-NAT-02'!B:B,'2024-NAT-02'!F:F,0,0)+_xlfn.XLOOKUP(A561,'2024-NAT-02'!B:B,'2024-NAT-02'!G:G,0,0)</f>
        <v>0</v>
      </c>
      <c r="AC561" s="337">
        <f>_xlfn.XLOOKUP(A561,'2024-NAT-02'!B:B,'2024-NAT-02'!H:H,0,0)</f>
        <v>0</v>
      </c>
      <c r="AD561" s="338">
        <f t="shared" si="22"/>
        <v>0</v>
      </c>
      <c r="AE561" s="339">
        <f t="shared" si="23"/>
        <v>0</v>
      </c>
    </row>
    <row r="562" spans="1:31" ht="15.6" hidden="1" x14ac:dyDescent="0.25">
      <c r="A562" s="340" t="s">
        <v>1118</v>
      </c>
      <c r="B562" s="341" t="s">
        <v>1319</v>
      </c>
      <c r="C562" s="341" t="s">
        <v>1125</v>
      </c>
      <c r="D562" s="341" t="s">
        <v>917</v>
      </c>
      <c r="E562" s="342" t="s">
        <v>1261</v>
      </c>
      <c r="F562" s="312">
        <v>0</v>
      </c>
      <c r="G562" s="313">
        <v>0</v>
      </c>
      <c r="H562" s="313">
        <v>0</v>
      </c>
      <c r="I562" s="314">
        <v>0</v>
      </c>
      <c r="J562" s="315">
        <v>0</v>
      </c>
      <c r="K562" s="316"/>
      <c r="L562" s="331"/>
      <c r="M562" s="316"/>
      <c r="N562" s="317"/>
      <c r="O562" s="317"/>
      <c r="P562" s="318"/>
      <c r="Q562" s="319"/>
      <c r="R562" s="306"/>
      <c r="S562" s="306"/>
      <c r="T562" s="320"/>
      <c r="U562" s="321"/>
      <c r="V562" s="322"/>
      <c r="W562" s="323"/>
      <c r="X562" s="324"/>
      <c r="Y562" s="326"/>
      <c r="Z562" s="335">
        <f>_xlfn.XLOOKUP(A562,'2024-NAT-01'!B:B,'2024-NAT-01'!F:F,0,0)+_xlfn.XLOOKUP('Nominations (2)'!A562,'2024-NAT-01'!B:B,'2024-NAT-01'!G:G,0,0)</f>
        <v>0</v>
      </c>
      <c r="AA562" s="336">
        <f>_xlfn.XLOOKUP(A562,'2024-NAT-01'!B:B,'2024-NAT-01'!H:H,0,0)</f>
        <v>0</v>
      </c>
      <c r="AB562" s="335">
        <f>_xlfn.XLOOKUP(A562,'2024-NAT-02'!B:B,'2024-NAT-02'!F:F,0,0)+_xlfn.XLOOKUP(A562,'2024-NAT-02'!B:B,'2024-NAT-02'!G:G,0,0)</f>
        <v>0</v>
      </c>
      <c r="AC562" s="337">
        <f>_xlfn.XLOOKUP(A562,'2024-NAT-02'!B:B,'2024-NAT-02'!H:H,0,0)</f>
        <v>0</v>
      </c>
      <c r="AD562" s="338">
        <f t="shared" si="22"/>
        <v>0</v>
      </c>
      <c r="AE562" s="339">
        <f t="shared" si="23"/>
        <v>0</v>
      </c>
    </row>
    <row r="563" spans="1:31" ht="15.6" hidden="1" x14ac:dyDescent="0.25">
      <c r="A563" s="340" t="s">
        <v>1419</v>
      </c>
      <c r="B563" s="341" t="s">
        <v>2150</v>
      </c>
      <c r="C563" s="341" t="s">
        <v>1426</v>
      </c>
      <c r="D563" s="341" t="s">
        <v>299</v>
      </c>
      <c r="E563" s="342" t="s">
        <v>2078</v>
      </c>
      <c r="F563" s="312">
        <v>11</v>
      </c>
      <c r="G563" s="313">
        <v>1</v>
      </c>
      <c r="H563" s="313">
        <v>12</v>
      </c>
      <c r="I563" s="314">
        <v>19.8</v>
      </c>
      <c r="J563" s="315">
        <v>5.41</v>
      </c>
      <c r="K563" s="316"/>
      <c r="L563" s="331"/>
      <c r="M563" s="316"/>
      <c r="N563" s="317"/>
      <c r="O563" s="317"/>
      <c r="P563" s="318"/>
      <c r="Q563" s="319"/>
      <c r="R563" s="306"/>
      <c r="S563" s="306"/>
      <c r="T563" s="320"/>
      <c r="U563" s="321"/>
      <c r="V563" s="322"/>
      <c r="W563" s="323"/>
      <c r="X563" s="324"/>
      <c r="Y563" s="326"/>
      <c r="Z563" s="335">
        <f>_xlfn.XLOOKUP(A563,'2024-NAT-01'!B:B,'2024-NAT-01'!F:F,0,0)+_xlfn.XLOOKUP('Nominations (2)'!A692,'2024-NAT-01'!B:B,'2024-NAT-01'!G:G,0,0)</f>
        <v>0</v>
      </c>
      <c r="AA563" s="336">
        <f>_xlfn.XLOOKUP(A563,'2024-NAT-01'!B:B,'2024-NAT-01'!H:H,0,0)</f>
        <v>0</v>
      </c>
      <c r="AB563" s="335">
        <f>_xlfn.XLOOKUP(A563,'2024-NAT-02'!B:B,'2024-NAT-02'!F:F,0,0)+_xlfn.XLOOKUP(A563,'2024-NAT-02'!B:B,'2024-NAT-02'!G:G,0,0)</f>
        <v>0</v>
      </c>
      <c r="AC563" s="337">
        <f>_xlfn.XLOOKUP(A563,'2024-NAT-02'!B:B,'2024-NAT-02'!H:H,0,0)</f>
        <v>0</v>
      </c>
      <c r="AD563" s="338">
        <f t="shared" si="22"/>
        <v>12</v>
      </c>
      <c r="AE563" s="339">
        <f t="shared" si="23"/>
        <v>5.41</v>
      </c>
    </row>
    <row r="564" spans="1:31" ht="15.6" hidden="1" x14ac:dyDescent="0.25">
      <c r="A564" s="340" t="s">
        <v>1120</v>
      </c>
      <c r="B564" s="341" t="s">
        <v>2159</v>
      </c>
      <c r="C564" s="341" t="s">
        <v>1127</v>
      </c>
      <c r="D564" s="341" t="s">
        <v>135</v>
      </c>
      <c r="E564" s="342" t="s">
        <v>1261</v>
      </c>
      <c r="F564" s="312">
        <v>12</v>
      </c>
      <c r="G564" s="313">
        <v>1</v>
      </c>
      <c r="H564" s="313">
        <v>13</v>
      </c>
      <c r="I564" s="314">
        <v>11.4</v>
      </c>
      <c r="J564" s="315">
        <v>3.1500000000000004</v>
      </c>
      <c r="K564" s="316"/>
      <c r="L564" s="331"/>
      <c r="M564" s="316"/>
      <c r="N564" s="317"/>
      <c r="O564" s="317"/>
      <c r="P564" s="318"/>
      <c r="Q564" s="319"/>
      <c r="R564" s="306"/>
      <c r="S564" s="306"/>
      <c r="T564" s="320"/>
      <c r="U564" s="321"/>
      <c r="V564" s="322"/>
      <c r="W564" s="323"/>
      <c r="X564" s="324"/>
      <c r="Y564" s="326"/>
      <c r="Z564" s="335">
        <f>_xlfn.XLOOKUP(A564,'2024-NAT-01'!B:B,'2024-NAT-01'!F:F,0,0)+_xlfn.XLOOKUP('Nominations (2)'!A564,'2024-NAT-01'!B:B,'2024-NAT-01'!G:G,0,0)</f>
        <v>0</v>
      </c>
      <c r="AA564" s="336">
        <f>_xlfn.XLOOKUP(A564,'2024-NAT-01'!B:B,'2024-NAT-01'!H:H,0,0)</f>
        <v>0</v>
      </c>
      <c r="AB564" s="335">
        <f>_xlfn.XLOOKUP(A564,'2024-NAT-02'!B:B,'2024-NAT-02'!F:F,0,0)+_xlfn.XLOOKUP(A564,'2024-NAT-02'!B:B,'2024-NAT-02'!G:G,0,0)</f>
        <v>0</v>
      </c>
      <c r="AC564" s="337">
        <f>_xlfn.XLOOKUP(A564,'2024-NAT-02'!B:B,'2024-NAT-02'!H:H,0,0)</f>
        <v>0</v>
      </c>
      <c r="AD564" s="338">
        <f t="shared" si="22"/>
        <v>13</v>
      </c>
      <c r="AE564" s="339">
        <f t="shared" si="23"/>
        <v>3.1500000000000004</v>
      </c>
    </row>
    <row r="565" spans="1:31" ht="15.6" hidden="1" x14ac:dyDescent="0.25">
      <c r="A565" s="340" t="s">
        <v>1121</v>
      </c>
      <c r="B565" s="341" t="s">
        <v>1380</v>
      </c>
      <c r="C565" s="341" t="s">
        <v>316</v>
      </c>
      <c r="D565" s="341" t="s">
        <v>169</v>
      </c>
      <c r="E565" s="342" t="s">
        <v>1261</v>
      </c>
      <c r="F565" s="312">
        <v>0</v>
      </c>
      <c r="G565" s="313">
        <v>0</v>
      </c>
      <c r="H565" s="313">
        <v>0</v>
      </c>
      <c r="I565" s="314">
        <v>0</v>
      </c>
      <c r="J565" s="315">
        <v>0</v>
      </c>
      <c r="K565" s="316"/>
      <c r="L565" s="331"/>
      <c r="M565" s="316"/>
      <c r="N565" s="317"/>
      <c r="O565" s="317"/>
      <c r="P565" s="318"/>
      <c r="Q565" s="319"/>
      <c r="R565" s="306"/>
      <c r="S565" s="306"/>
      <c r="T565" s="320"/>
      <c r="U565" s="321"/>
      <c r="V565" s="322"/>
      <c r="W565" s="323"/>
      <c r="X565" s="324"/>
      <c r="Y565" s="326"/>
      <c r="Z565" s="335">
        <f>_xlfn.XLOOKUP(A565,'2024-NAT-01'!B:B,'2024-NAT-01'!F:F,0,0)+_xlfn.XLOOKUP('Nominations (2)'!A565,'2024-NAT-01'!B:B,'2024-NAT-01'!G:G,0,0)</f>
        <v>0</v>
      </c>
      <c r="AA565" s="336">
        <f>_xlfn.XLOOKUP(A565,'2024-NAT-01'!B:B,'2024-NAT-01'!H:H,0,0)</f>
        <v>0</v>
      </c>
      <c r="AB565" s="335">
        <f>_xlfn.XLOOKUP(A565,'2024-NAT-02'!B:B,'2024-NAT-02'!F:F,0,0)+_xlfn.XLOOKUP(A565,'2024-NAT-02'!B:B,'2024-NAT-02'!G:G,0,0)</f>
        <v>0</v>
      </c>
      <c r="AC565" s="337">
        <f>_xlfn.XLOOKUP(A565,'2024-NAT-02'!B:B,'2024-NAT-02'!H:H,0,0)</f>
        <v>0</v>
      </c>
      <c r="AD565" s="338">
        <f t="shared" si="22"/>
        <v>0</v>
      </c>
      <c r="AE565" s="339">
        <f t="shared" si="23"/>
        <v>0</v>
      </c>
    </row>
    <row r="566" spans="1:31" ht="15.6" hidden="1" x14ac:dyDescent="0.25">
      <c r="A566" s="340" t="s">
        <v>1122</v>
      </c>
      <c r="B566" s="341" t="s">
        <v>1380</v>
      </c>
      <c r="C566" s="341" t="s">
        <v>1132</v>
      </c>
      <c r="D566" s="341" t="s">
        <v>996</v>
      </c>
      <c r="E566" s="342" t="s">
        <v>1258</v>
      </c>
      <c r="F566" s="312">
        <v>0</v>
      </c>
      <c r="G566" s="313">
        <v>0</v>
      </c>
      <c r="H566" s="313">
        <v>0</v>
      </c>
      <c r="I566" s="314">
        <v>0</v>
      </c>
      <c r="J566" s="315">
        <v>0</v>
      </c>
      <c r="K566" s="316"/>
      <c r="L566" s="331"/>
      <c r="M566" s="316"/>
      <c r="N566" s="317"/>
      <c r="O566" s="317"/>
      <c r="P566" s="318"/>
      <c r="Q566" s="319"/>
      <c r="R566" s="306"/>
      <c r="S566" s="306"/>
      <c r="T566" s="320"/>
      <c r="U566" s="321"/>
      <c r="V566" s="322"/>
      <c r="W566" s="323"/>
      <c r="X566" s="324"/>
      <c r="Y566" s="326"/>
      <c r="Z566" s="335">
        <f>_xlfn.XLOOKUP(A566,'2024-NAT-01'!B:B,'2024-NAT-01'!F:F,0,0)+_xlfn.XLOOKUP('Nominations (2)'!A566,'2024-NAT-01'!B:B,'2024-NAT-01'!G:G,0,0)</f>
        <v>0</v>
      </c>
      <c r="AA566" s="336">
        <f>_xlfn.XLOOKUP(A566,'2024-NAT-01'!B:B,'2024-NAT-01'!H:H,0,0)</f>
        <v>0</v>
      </c>
      <c r="AB566" s="335">
        <f>_xlfn.XLOOKUP(A566,'2024-NAT-02'!B:B,'2024-NAT-02'!F:F,0,0)+_xlfn.XLOOKUP(A566,'2024-NAT-02'!B:B,'2024-NAT-02'!G:G,0,0)</f>
        <v>0</v>
      </c>
      <c r="AC566" s="337">
        <f>_xlfn.XLOOKUP(A566,'2024-NAT-02'!B:B,'2024-NAT-02'!H:H,0,0)</f>
        <v>0</v>
      </c>
      <c r="AD566" s="338">
        <f t="shared" si="22"/>
        <v>0</v>
      </c>
      <c r="AE566" s="339">
        <f t="shared" si="23"/>
        <v>0</v>
      </c>
    </row>
    <row r="567" spans="1:31" ht="15.6" hidden="1" x14ac:dyDescent="0.25">
      <c r="A567" s="340" t="s">
        <v>1123</v>
      </c>
      <c r="B567" s="341" t="s">
        <v>1380</v>
      </c>
      <c r="C567" s="341" t="s">
        <v>1133</v>
      </c>
      <c r="D567" s="341" t="s">
        <v>1134</v>
      </c>
      <c r="E567" s="342" t="s">
        <v>1258</v>
      </c>
      <c r="F567" s="312">
        <v>0</v>
      </c>
      <c r="G567" s="313">
        <v>0</v>
      </c>
      <c r="H567" s="313">
        <v>0</v>
      </c>
      <c r="I567" s="314">
        <v>0</v>
      </c>
      <c r="J567" s="315">
        <v>0</v>
      </c>
      <c r="K567" s="316"/>
      <c r="L567" s="331"/>
      <c r="M567" s="316"/>
      <c r="N567" s="317"/>
      <c r="O567" s="317"/>
      <c r="P567" s="318"/>
      <c r="Q567" s="319"/>
      <c r="R567" s="306"/>
      <c r="S567" s="306"/>
      <c r="T567" s="320"/>
      <c r="U567" s="321"/>
      <c r="V567" s="322"/>
      <c r="W567" s="323"/>
      <c r="X567" s="324"/>
      <c r="Y567" s="326"/>
      <c r="Z567" s="335">
        <f>_xlfn.XLOOKUP(A567,'2024-NAT-01'!B:B,'2024-NAT-01'!F:F,0,0)+_xlfn.XLOOKUP('Nominations (2)'!A567,'2024-NAT-01'!B:B,'2024-NAT-01'!G:G,0,0)</f>
        <v>0</v>
      </c>
      <c r="AA567" s="336">
        <f>_xlfn.XLOOKUP(A567,'2024-NAT-01'!B:B,'2024-NAT-01'!H:H,0,0)</f>
        <v>0</v>
      </c>
      <c r="AB567" s="335">
        <f>_xlfn.XLOOKUP(A567,'2024-NAT-02'!B:B,'2024-NAT-02'!F:F,0,0)+_xlfn.XLOOKUP(A567,'2024-NAT-02'!B:B,'2024-NAT-02'!G:G,0,0)</f>
        <v>0</v>
      </c>
      <c r="AC567" s="337">
        <f>_xlfn.XLOOKUP(A567,'2024-NAT-02'!B:B,'2024-NAT-02'!H:H,0,0)</f>
        <v>0</v>
      </c>
      <c r="AD567" s="338">
        <f t="shared" si="22"/>
        <v>0</v>
      </c>
      <c r="AE567" s="339">
        <f t="shared" si="23"/>
        <v>0</v>
      </c>
    </row>
    <row r="568" spans="1:31" ht="15.6" hidden="1" x14ac:dyDescent="0.25">
      <c r="A568" s="340" t="s">
        <v>1128</v>
      </c>
      <c r="B568" s="341" t="s">
        <v>1380</v>
      </c>
      <c r="C568" s="341" t="s">
        <v>1135</v>
      </c>
      <c r="D568" s="341" t="s">
        <v>1143</v>
      </c>
      <c r="E568" s="342" t="s">
        <v>1261</v>
      </c>
      <c r="F568" s="312">
        <v>0</v>
      </c>
      <c r="G568" s="313">
        <v>0</v>
      </c>
      <c r="H568" s="313">
        <v>0</v>
      </c>
      <c r="I568" s="314">
        <v>0</v>
      </c>
      <c r="J568" s="315">
        <v>0</v>
      </c>
      <c r="K568" s="316"/>
      <c r="L568" s="331"/>
      <c r="M568" s="316"/>
      <c r="N568" s="317"/>
      <c r="O568" s="317"/>
      <c r="P568" s="318"/>
      <c r="Q568" s="319"/>
      <c r="R568" s="306"/>
      <c r="S568" s="306"/>
      <c r="T568" s="320"/>
      <c r="U568" s="321"/>
      <c r="V568" s="322"/>
      <c r="W568" s="323"/>
      <c r="X568" s="324"/>
      <c r="Y568" s="326"/>
      <c r="Z568" s="335">
        <f>_xlfn.XLOOKUP(A568,'2024-NAT-01'!B:B,'2024-NAT-01'!F:F,0,0)+_xlfn.XLOOKUP('Nominations (2)'!A568,'2024-NAT-01'!B:B,'2024-NAT-01'!G:G,0,0)</f>
        <v>0</v>
      </c>
      <c r="AA568" s="336">
        <f>_xlfn.XLOOKUP(A568,'2024-NAT-01'!B:B,'2024-NAT-01'!H:H,0,0)</f>
        <v>0</v>
      </c>
      <c r="AB568" s="335">
        <f>_xlfn.XLOOKUP(A568,'2024-NAT-02'!B:B,'2024-NAT-02'!F:F,0,0)+_xlfn.XLOOKUP(A568,'2024-NAT-02'!B:B,'2024-NAT-02'!G:G,0,0)</f>
        <v>0</v>
      </c>
      <c r="AC568" s="337">
        <f>_xlfn.XLOOKUP(A568,'2024-NAT-02'!B:B,'2024-NAT-02'!H:H,0,0)</f>
        <v>0</v>
      </c>
      <c r="AD568" s="338">
        <f t="shared" si="22"/>
        <v>0</v>
      </c>
      <c r="AE568" s="339">
        <f t="shared" si="23"/>
        <v>0</v>
      </c>
    </row>
    <row r="569" spans="1:31" ht="15.6" hidden="1" x14ac:dyDescent="0.25">
      <c r="A569" s="340" t="s">
        <v>1129</v>
      </c>
      <c r="B569" s="341" t="s">
        <v>2159</v>
      </c>
      <c r="C569" s="341" t="s">
        <v>1136</v>
      </c>
      <c r="D569" s="341" t="s">
        <v>78</v>
      </c>
      <c r="E569" s="342" t="s">
        <v>1258</v>
      </c>
      <c r="F569" s="312">
        <v>0</v>
      </c>
      <c r="G569" s="313">
        <v>1</v>
      </c>
      <c r="H569" s="313">
        <v>1</v>
      </c>
      <c r="I569" s="314">
        <v>17.8</v>
      </c>
      <c r="J569" s="315">
        <v>3.5600000000000005</v>
      </c>
      <c r="K569" s="316"/>
      <c r="L569" s="331"/>
      <c r="M569" s="316"/>
      <c r="N569" s="317"/>
      <c r="O569" s="317"/>
      <c r="P569" s="318"/>
      <c r="Q569" s="319"/>
      <c r="R569" s="306"/>
      <c r="S569" s="306"/>
      <c r="T569" s="320"/>
      <c r="U569" s="321"/>
      <c r="V569" s="322"/>
      <c r="W569" s="323"/>
      <c r="X569" s="324"/>
      <c r="Y569" s="326"/>
      <c r="Z569" s="335">
        <f>_xlfn.XLOOKUP(A569,'2024-NAT-01'!B:B,'2024-NAT-01'!F:F,0,0)+_xlfn.XLOOKUP('Nominations (2)'!A569,'2024-NAT-01'!B:B,'2024-NAT-01'!G:G,0,0)</f>
        <v>0</v>
      </c>
      <c r="AA569" s="336">
        <f>_xlfn.XLOOKUP(A569,'2024-NAT-01'!B:B,'2024-NAT-01'!H:H,0,0)</f>
        <v>0</v>
      </c>
      <c r="AB569" s="335">
        <f>_xlfn.XLOOKUP(A569,'2024-NAT-02'!B:B,'2024-NAT-02'!F:F,0,0)+_xlfn.XLOOKUP(A569,'2024-NAT-02'!B:B,'2024-NAT-02'!G:G,0,0)</f>
        <v>0</v>
      </c>
      <c r="AC569" s="337">
        <f>_xlfn.XLOOKUP(A569,'2024-NAT-02'!B:B,'2024-NAT-02'!H:H,0,0)</f>
        <v>0</v>
      </c>
      <c r="AD569" s="338">
        <f t="shared" si="22"/>
        <v>1</v>
      </c>
      <c r="AE569" s="339">
        <f t="shared" si="23"/>
        <v>3.5600000000000005</v>
      </c>
    </row>
    <row r="570" spans="1:31" ht="15.6" hidden="1" x14ac:dyDescent="0.25">
      <c r="A570" s="340" t="s">
        <v>1130</v>
      </c>
      <c r="B570" s="341" t="s">
        <v>1380</v>
      </c>
      <c r="C570" s="341" t="s">
        <v>89</v>
      </c>
      <c r="D570" s="341" t="s">
        <v>336</v>
      </c>
      <c r="E570" s="342" t="s">
        <v>1258</v>
      </c>
      <c r="F570" s="312">
        <v>0</v>
      </c>
      <c r="G570" s="313">
        <v>0</v>
      </c>
      <c r="H570" s="313">
        <v>0</v>
      </c>
      <c r="I570" s="314">
        <v>0</v>
      </c>
      <c r="J570" s="315">
        <v>0</v>
      </c>
      <c r="K570" s="316"/>
      <c r="L570" s="331"/>
      <c r="M570" s="316"/>
      <c r="N570" s="317"/>
      <c r="O570" s="317"/>
      <c r="P570" s="318"/>
      <c r="Q570" s="319"/>
      <c r="R570" s="306"/>
      <c r="S570" s="306"/>
      <c r="T570" s="320"/>
      <c r="U570" s="321"/>
      <c r="V570" s="322"/>
      <c r="W570" s="323"/>
      <c r="X570" s="324"/>
      <c r="Y570" s="326"/>
      <c r="Z570" s="335">
        <f>_xlfn.XLOOKUP(A570,'2024-NAT-01'!B:B,'2024-NAT-01'!F:F,0,0)+_xlfn.XLOOKUP('Nominations (2)'!A570,'2024-NAT-01'!B:B,'2024-NAT-01'!G:G,0,0)</f>
        <v>0</v>
      </c>
      <c r="AA570" s="336">
        <f>_xlfn.XLOOKUP(A570,'2024-NAT-01'!B:B,'2024-NAT-01'!H:H,0,0)</f>
        <v>0</v>
      </c>
      <c r="AB570" s="335">
        <f>_xlfn.XLOOKUP(A570,'2024-NAT-02'!B:B,'2024-NAT-02'!F:F,0,0)+_xlfn.XLOOKUP(A570,'2024-NAT-02'!B:B,'2024-NAT-02'!G:G,0,0)</f>
        <v>0</v>
      </c>
      <c r="AC570" s="337">
        <f>_xlfn.XLOOKUP(A570,'2024-NAT-02'!B:B,'2024-NAT-02'!H:H,0,0)</f>
        <v>0</v>
      </c>
      <c r="AD570" s="338">
        <f t="shared" si="22"/>
        <v>0</v>
      </c>
      <c r="AE570" s="339">
        <f t="shared" si="23"/>
        <v>0</v>
      </c>
    </row>
    <row r="571" spans="1:31" ht="15.6" hidden="1" x14ac:dyDescent="0.25">
      <c r="A571" s="340" t="s">
        <v>1131</v>
      </c>
      <c r="B571" s="341" t="s">
        <v>1380</v>
      </c>
      <c r="C571" s="341" t="s">
        <v>1142</v>
      </c>
      <c r="D571" s="341" t="s">
        <v>75</v>
      </c>
      <c r="E571" s="342" t="s">
        <v>1261</v>
      </c>
      <c r="F571" s="312">
        <v>0</v>
      </c>
      <c r="G571" s="313">
        <v>0</v>
      </c>
      <c r="H571" s="313">
        <v>0</v>
      </c>
      <c r="I571" s="314">
        <v>0</v>
      </c>
      <c r="J571" s="315">
        <v>0</v>
      </c>
      <c r="K571" s="316"/>
      <c r="L571" s="331"/>
      <c r="M571" s="316"/>
      <c r="N571" s="317"/>
      <c r="O571" s="317"/>
      <c r="P571" s="318"/>
      <c r="Q571" s="319"/>
      <c r="R571" s="306"/>
      <c r="S571" s="306"/>
      <c r="T571" s="320"/>
      <c r="U571" s="321"/>
      <c r="V571" s="322"/>
      <c r="W571" s="323"/>
      <c r="X571" s="324"/>
      <c r="Y571" s="326"/>
      <c r="Z571" s="335">
        <f>_xlfn.XLOOKUP(A571,'2024-NAT-01'!B:B,'2024-NAT-01'!F:F,0,0)+_xlfn.XLOOKUP('Nominations (2)'!A571,'2024-NAT-01'!B:B,'2024-NAT-01'!G:G,0,0)</f>
        <v>0</v>
      </c>
      <c r="AA571" s="336">
        <f>_xlfn.XLOOKUP(A571,'2024-NAT-01'!B:B,'2024-NAT-01'!H:H,0,0)</f>
        <v>0</v>
      </c>
      <c r="AB571" s="335">
        <f>_xlfn.XLOOKUP(A571,'2024-NAT-02'!B:B,'2024-NAT-02'!F:F,0,0)+_xlfn.XLOOKUP(A571,'2024-NAT-02'!B:B,'2024-NAT-02'!G:G,0,0)</f>
        <v>0</v>
      </c>
      <c r="AC571" s="337">
        <f>_xlfn.XLOOKUP(A571,'2024-NAT-02'!B:B,'2024-NAT-02'!H:H,0,0)</f>
        <v>0</v>
      </c>
      <c r="AD571" s="338">
        <f t="shared" si="22"/>
        <v>0</v>
      </c>
      <c r="AE571" s="339">
        <f t="shared" si="23"/>
        <v>0</v>
      </c>
    </row>
    <row r="572" spans="1:31" ht="15.6" hidden="1" x14ac:dyDescent="0.25">
      <c r="A572" s="340" t="s">
        <v>1137</v>
      </c>
      <c r="B572" s="341" t="s">
        <v>2154</v>
      </c>
      <c r="C572" s="341" t="s">
        <v>124</v>
      </c>
      <c r="D572" s="341" t="s">
        <v>299</v>
      </c>
      <c r="E572" s="342" t="s">
        <v>2079</v>
      </c>
      <c r="F572" s="312">
        <v>0</v>
      </c>
      <c r="G572" s="313">
        <v>1</v>
      </c>
      <c r="H572" s="313">
        <v>1</v>
      </c>
      <c r="I572" s="314">
        <v>8.3000000000000007</v>
      </c>
      <c r="J572" s="315">
        <v>2.4900000000000002</v>
      </c>
      <c r="K572" s="316"/>
      <c r="L572" s="331"/>
      <c r="M572" s="316"/>
      <c r="N572" s="317"/>
      <c r="O572" s="317"/>
      <c r="P572" s="318"/>
      <c r="Q572" s="319"/>
      <c r="R572" s="306"/>
      <c r="S572" s="306"/>
      <c r="T572" s="320"/>
      <c r="U572" s="321"/>
      <c r="V572" s="322"/>
      <c r="W572" s="323"/>
      <c r="X572" s="324"/>
      <c r="Y572" s="326"/>
      <c r="Z572" s="335">
        <f>_xlfn.XLOOKUP(A572,'2024-NAT-01'!B:B,'2024-NAT-01'!F:F,0,0)+_xlfn.XLOOKUP('Nominations (2)'!A572,'2024-NAT-01'!B:B,'2024-NAT-01'!G:G,0,0)</f>
        <v>0</v>
      </c>
      <c r="AA572" s="336">
        <f>_xlfn.XLOOKUP(A572,'2024-NAT-01'!B:B,'2024-NAT-01'!H:H,0,0)</f>
        <v>0</v>
      </c>
      <c r="AB572" s="335">
        <f>_xlfn.XLOOKUP(A572,'2024-NAT-02'!B:B,'2024-NAT-02'!F:F,0,0)+_xlfn.XLOOKUP(A572,'2024-NAT-02'!B:B,'2024-NAT-02'!G:G,0,0)</f>
        <v>0</v>
      </c>
      <c r="AC572" s="337">
        <f>_xlfn.XLOOKUP(A572,'2024-NAT-02'!B:B,'2024-NAT-02'!H:H,0,0)</f>
        <v>0</v>
      </c>
      <c r="AD572" s="338">
        <f t="shared" si="22"/>
        <v>1</v>
      </c>
      <c r="AE572" s="339">
        <f t="shared" si="23"/>
        <v>2.4900000000000002</v>
      </c>
    </row>
    <row r="573" spans="1:31" ht="15.6" hidden="1" x14ac:dyDescent="0.25">
      <c r="A573" s="340" t="s">
        <v>1138</v>
      </c>
      <c r="B573" s="341" t="s">
        <v>1243</v>
      </c>
      <c r="C573" s="341" t="s">
        <v>393</v>
      </c>
      <c r="D573" s="341" t="s">
        <v>115</v>
      </c>
      <c r="E573" s="342" t="s">
        <v>1258</v>
      </c>
      <c r="F573" s="312">
        <v>0</v>
      </c>
      <c r="G573" s="313">
        <v>0</v>
      </c>
      <c r="H573" s="313">
        <v>0</v>
      </c>
      <c r="I573" s="314">
        <v>0</v>
      </c>
      <c r="J573" s="315">
        <v>0</v>
      </c>
      <c r="K573" s="316"/>
      <c r="L573" s="331"/>
      <c r="M573" s="316"/>
      <c r="N573" s="317"/>
      <c r="O573" s="317"/>
      <c r="P573" s="318"/>
      <c r="Q573" s="319"/>
      <c r="R573" s="306"/>
      <c r="S573" s="306"/>
      <c r="T573" s="320"/>
      <c r="U573" s="321"/>
      <c r="V573" s="322"/>
      <c r="W573" s="323"/>
      <c r="X573" s="324"/>
      <c r="Y573" s="326"/>
      <c r="Z573" s="335">
        <f>_xlfn.XLOOKUP(A573,'2024-NAT-01'!B:B,'2024-NAT-01'!F:F,0,0)+_xlfn.XLOOKUP('Nominations (2)'!A573,'2024-NAT-01'!B:B,'2024-NAT-01'!G:G,0,0)</f>
        <v>0</v>
      </c>
      <c r="AA573" s="336">
        <f>_xlfn.XLOOKUP(A573,'2024-NAT-01'!B:B,'2024-NAT-01'!H:H,0,0)</f>
        <v>0</v>
      </c>
      <c r="AB573" s="335">
        <f>_xlfn.XLOOKUP(A573,'2024-NAT-02'!B:B,'2024-NAT-02'!F:F,0,0)+_xlfn.XLOOKUP(A573,'2024-NAT-02'!B:B,'2024-NAT-02'!G:G,0,0)</f>
        <v>0</v>
      </c>
      <c r="AC573" s="337">
        <f>_xlfn.XLOOKUP(A573,'2024-NAT-02'!B:B,'2024-NAT-02'!H:H,0,0)</f>
        <v>0</v>
      </c>
      <c r="AD573" s="338">
        <f t="shared" si="22"/>
        <v>0</v>
      </c>
      <c r="AE573" s="339">
        <f t="shared" si="23"/>
        <v>0</v>
      </c>
    </row>
    <row r="574" spans="1:31" ht="15.6" hidden="1" x14ac:dyDescent="0.25">
      <c r="A574" s="340" t="s">
        <v>1139</v>
      </c>
      <c r="B574" s="341" t="s">
        <v>982</v>
      </c>
      <c r="C574" s="341" t="s">
        <v>1144</v>
      </c>
      <c r="D574" s="341" t="s">
        <v>138</v>
      </c>
      <c r="E574" s="342" t="s">
        <v>1258</v>
      </c>
      <c r="F574" s="312">
        <v>0</v>
      </c>
      <c r="G574" s="313">
        <v>0</v>
      </c>
      <c r="H574" s="313">
        <v>0</v>
      </c>
      <c r="I574" s="314">
        <v>0</v>
      </c>
      <c r="J574" s="315">
        <v>0</v>
      </c>
      <c r="K574" s="316"/>
      <c r="L574" s="331"/>
      <c r="M574" s="316"/>
      <c r="N574" s="317"/>
      <c r="O574" s="317"/>
      <c r="P574" s="318"/>
      <c r="Q574" s="319"/>
      <c r="R574" s="306"/>
      <c r="S574" s="306"/>
      <c r="T574" s="320"/>
      <c r="U574" s="321"/>
      <c r="V574" s="322"/>
      <c r="W574" s="323"/>
      <c r="X574" s="324"/>
      <c r="Y574" s="326"/>
      <c r="Z574" s="335">
        <f>_xlfn.XLOOKUP(A574,'2024-NAT-01'!B:B,'2024-NAT-01'!F:F,0,0)+_xlfn.XLOOKUP('Nominations (2)'!A574,'2024-NAT-01'!B:B,'2024-NAT-01'!G:G,0,0)</f>
        <v>0</v>
      </c>
      <c r="AA574" s="336">
        <f>_xlfn.XLOOKUP(A574,'2024-NAT-01'!B:B,'2024-NAT-01'!H:H,0,0)</f>
        <v>0</v>
      </c>
      <c r="AB574" s="335">
        <f>_xlfn.XLOOKUP(A574,'2024-NAT-02'!B:B,'2024-NAT-02'!F:F,0,0)+_xlfn.XLOOKUP(A574,'2024-NAT-02'!B:B,'2024-NAT-02'!G:G,0,0)</f>
        <v>0</v>
      </c>
      <c r="AC574" s="337">
        <f>_xlfn.XLOOKUP(A574,'2024-NAT-02'!B:B,'2024-NAT-02'!H:H,0,0)</f>
        <v>0</v>
      </c>
      <c r="AD574" s="338">
        <f t="shared" si="22"/>
        <v>0</v>
      </c>
      <c r="AE574" s="339">
        <f t="shared" si="23"/>
        <v>0</v>
      </c>
    </row>
    <row r="575" spans="1:31" ht="15.6" hidden="1" x14ac:dyDescent="0.25">
      <c r="A575" s="340" t="s">
        <v>1140</v>
      </c>
      <c r="B575" s="341" t="s">
        <v>1226</v>
      </c>
      <c r="C575" s="341" t="s">
        <v>302</v>
      </c>
      <c r="D575" s="341" t="s">
        <v>1150</v>
      </c>
      <c r="E575" s="342" t="s">
        <v>2078</v>
      </c>
      <c r="F575" s="312">
        <v>0</v>
      </c>
      <c r="G575" s="313">
        <v>0</v>
      </c>
      <c r="H575" s="313">
        <v>0</v>
      </c>
      <c r="I575" s="314">
        <v>0</v>
      </c>
      <c r="J575" s="315">
        <v>0</v>
      </c>
      <c r="K575" s="316"/>
      <c r="L575" s="331"/>
      <c r="M575" s="316"/>
      <c r="N575" s="317"/>
      <c r="O575" s="317"/>
      <c r="P575" s="318"/>
      <c r="Q575" s="319"/>
      <c r="R575" s="306"/>
      <c r="S575" s="306"/>
      <c r="T575" s="320"/>
      <c r="U575" s="321"/>
      <c r="V575" s="322"/>
      <c r="W575" s="323"/>
      <c r="X575" s="324"/>
      <c r="Y575" s="326"/>
      <c r="Z575" s="335">
        <f>_xlfn.XLOOKUP(A575,'2024-NAT-01'!B:B,'2024-NAT-01'!F:F,0,0)+_xlfn.XLOOKUP('Nominations (2)'!A575,'2024-NAT-01'!B:B,'2024-NAT-01'!G:G,0,0)</f>
        <v>0</v>
      </c>
      <c r="AA575" s="336">
        <f>_xlfn.XLOOKUP(A575,'2024-NAT-01'!B:B,'2024-NAT-01'!H:H,0,0)</f>
        <v>0</v>
      </c>
      <c r="AB575" s="335">
        <f>_xlfn.XLOOKUP(A575,'2024-NAT-02'!B:B,'2024-NAT-02'!F:F,0,0)+_xlfn.XLOOKUP(A575,'2024-NAT-02'!B:B,'2024-NAT-02'!G:G,0,0)</f>
        <v>0</v>
      </c>
      <c r="AC575" s="337">
        <f>_xlfn.XLOOKUP(A575,'2024-NAT-02'!B:B,'2024-NAT-02'!H:H,0,0)</f>
        <v>0</v>
      </c>
      <c r="AD575" s="338">
        <f t="shared" si="22"/>
        <v>0</v>
      </c>
      <c r="AE575" s="339">
        <f t="shared" si="23"/>
        <v>0</v>
      </c>
    </row>
    <row r="576" spans="1:31" ht="15.6" hidden="1" x14ac:dyDescent="0.25">
      <c r="A576" s="340" t="s">
        <v>516</v>
      </c>
      <c r="B576" s="341" t="s">
        <v>2150</v>
      </c>
      <c r="C576" s="341" t="s">
        <v>102</v>
      </c>
      <c r="D576" s="341" t="s">
        <v>385</v>
      </c>
      <c r="E576" s="342" t="s">
        <v>2078</v>
      </c>
      <c r="F576" s="312">
        <v>0</v>
      </c>
      <c r="G576" s="313">
        <v>2</v>
      </c>
      <c r="H576" s="313">
        <v>2</v>
      </c>
      <c r="I576" s="314">
        <v>20</v>
      </c>
      <c r="J576" s="315">
        <v>5.3</v>
      </c>
      <c r="K576" s="316">
        <f>I576/H576</f>
        <v>10</v>
      </c>
      <c r="L576" s="331">
        <f>U576+Y576+Q576</f>
        <v>2033</v>
      </c>
      <c r="M576" s="316">
        <f>(U576*0.3)+(Y576*0.2)+(Q576*0.5)</f>
        <v>738.7</v>
      </c>
      <c r="N576" s="317">
        <v>1</v>
      </c>
      <c r="O576" s="317">
        <v>6</v>
      </c>
      <c r="P576" s="318">
        <v>92.800000000000011</v>
      </c>
      <c r="Q576" s="319">
        <v>778</v>
      </c>
      <c r="R576" s="306">
        <v>1</v>
      </c>
      <c r="S576" s="306">
        <v>6</v>
      </c>
      <c r="T576" s="320">
        <v>67.099999999999994</v>
      </c>
      <c r="U576" s="321">
        <v>987</v>
      </c>
      <c r="V576" s="322">
        <v>1</v>
      </c>
      <c r="W576" s="323">
        <v>7</v>
      </c>
      <c r="X576" s="324">
        <v>23.700000000000003</v>
      </c>
      <c r="Y576" s="326">
        <v>268</v>
      </c>
      <c r="Z576" s="335">
        <f>_xlfn.XLOOKUP(A576,'2024-NAT-01'!B:B,'2024-NAT-01'!F:F,0,0)+_xlfn.XLOOKUP('Nominations (2)'!A65,'2024-NAT-01'!B:B,'2024-NAT-01'!G:G,0,0)</f>
        <v>3</v>
      </c>
      <c r="AA576" s="336">
        <f>_xlfn.XLOOKUP(A576,'2024-NAT-01'!B:B,'2024-NAT-01'!H:H,0,0)</f>
        <v>0</v>
      </c>
      <c r="AB576" s="335">
        <f>_xlfn.XLOOKUP(A576,'2024-NAT-02'!B:B,'2024-NAT-02'!F:F,0,0)+_xlfn.XLOOKUP(A576,'2024-NAT-02'!B:B,'2024-NAT-02'!G:G,0,0)</f>
        <v>0</v>
      </c>
      <c r="AC576" s="337">
        <f>_xlfn.XLOOKUP(A576,'2024-NAT-02'!B:B,'2024-NAT-02'!H:H,0,0)</f>
        <v>0</v>
      </c>
      <c r="AD576" s="338">
        <f t="shared" si="22"/>
        <v>5</v>
      </c>
      <c r="AE576" s="339">
        <f t="shared" si="23"/>
        <v>5.3</v>
      </c>
    </row>
    <row r="577" spans="1:31" ht="15.6" hidden="1" x14ac:dyDescent="0.25">
      <c r="A577" s="340" t="s">
        <v>1145</v>
      </c>
      <c r="B577" s="341" t="s">
        <v>1241</v>
      </c>
      <c r="C577" s="341" t="s">
        <v>392</v>
      </c>
      <c r="D577" s="341" t="s">
        <v>241</v>
      </c>
      <c r="E577" s="342" t="s">
        <v>2078</v>
      </c>
      <c r="F577" s="312">
        <v>0</v>
      </c>
      <c r="G577" s="313">
        <v>0</v>
      </c>
      <c r="H577" s="313">
        <v>0</v>
      </c>
      <c r="I577" s="314">
        <v>0</v>
      </c>
      <c r="J577" s="315">
        <v>0</v>
      </c>
      <c r="K577" s="316"/>
      <c r="L577" s="331"/>
      <c r="M577" s="316"/>
      <c r="N577" s="317"/>
      <c r="O577" s="317"/>
      <c r="P577" s="318"/>
      <c r="Q577" s="319"/>
      <c r="R577" s="306"/>
      <c r="S577" s="306"/>
      <c r="T577" s="320"/>
      <c r="U577" s="321"/>
      <c r="V577" s="322"/>
      <c r="W577" s="323"/>
      <c r="X577" s="324"/>
      <c r="Y577" s="326"/>
      <c r="Z577" s="335">
        <f>_xlfn.XLOOKUP(A577,'2024-NAT-01'!B:B,'2024-NAT-01'!F:F,0,0)+_xlfn.XLOOKUP('Nominations (2)'!A577,'2024-NAT-01'!B:B,'2024-NAT-01'!G:G,0,0)</f>
        <v>0</v>
      </c>
      <c r="AA577" s="336">
        <f>_xlfn.XLOOKUP(A577,'2024-NAT-01'!B:B,'2024-NAT-01'!H:H,0,0)</f>
        <v>0</v>
      </c>
      <c r="AB577" s="335">
        <f>_xlfn.XLOOKUP(A577,'2024-NAT-02'!B:B,'2024-NAT-02'!F:F,0,0)+_xlfn.XLOOKUP(A577,'2024-NAT-02'!B:B,'2024-NAT-02'!G:G,0,0)</f>
        <v>0</v>
      </c>
      <c r="AC577" s="337">
        <f>_xlfn.XLOOKUP(A577,'2024-NAT-02'!B:B,'2024-NAT-02'!H:H,0,0)</f>
        <v>0</v>
      </c>
      <c r="AD577" s="338">
        <f t="shared" si="22"/>
        <v>0</v>
      </c>
      <c r="AE577" s="339">
        <f t="shared" si="23"/>
        <v>0</v>
      </c>
    </row>
    <row r="578" spans="1:31" ht="15.6" hidden="1" x14ac:dyDescent="0.25">
      <c r="A578" s="340" t="s">
        <v>1146</v>
      </c>
      <c r="B578" s="341" t="s">
        <v>1241</v>
      </c>
      <c r="C578" s="341" t="s">
        <v>72</v>
      </c>
      <c r="D578" s="341" t="s">
        <v>1152</v>
      </c>
      <c r="E578" s="342" t="s">
        <v>1258</v>
      </c>
      <c r="F578" s="312">
        <v>0</v>
      </c>
      <c r="G578" s="313">
        <v>0</v>
      </c>
      <c r="H578" s="313">
        <v>0</v>
      </c>
      <c r="I578" s="314">
        <v>0</v>
      </c>
      <c r="J578" s="315">
        <v>0</v>
      </c>
      <c r="K578" s="316"/>
      <c r="L578" s="331"/>
      <c r="M578" s="316"/>
      <c r="N578" s="317"/>
      <c r="O578" s="317"/>
      <c r="P578" s="318"/>
      <c r="Q578" s="319"/>
      <c r="R578" s="306"/>
      <c r="S578" s="306"/>
      <c r="T578" s="320"/>
      <c r="U578" s="321"/>
      <c r="V578" s="322"/>
      <c r="W578" s="323"/>
      <c r="X578" s="324"/>
      <c r="Y578" s="326"/>
      <c r="Z578" s="335">
        <f>_xlfn.XLOOKUP(A578,'2024-NAT-01'!B:B,'2024-NAT-01'!F:F,0,0)+_xlfn.XLOOKUP('Nominations (2)'!A578,'2024-NAT-01'!B:B,'2024-NAT-01'!G:G,0,0)</f>
        <v>0</v>
      </c>
      <c r="AA578" s="336">
        <f>_xlfn.XLOOKUP(A578,'2024-NAT-01'!B:B,'2024-NAT-01'!H:H,0,0)</f>
        <v>0</v>
      </c>
      <c r="AB578" s="335">
        <f>_xlfn.XLOOKUP(A578,'2024-NAT-02'!B:B,'2024-NAT-02'!F:F,0,0)+_xlfn.XLOOKUP(A578,'2024-NAT-02'!B:B,'2024-NAT-02'!G:G,0,0)</f>
        <v>0</v>
      </c>
      <c r="AC578" s="337">
        <f>_xlfn.XLOOKUP(A578,'2024-NAT-02'!B:B,'2024-NAT-02'!H:H,0,0)</f>
        <v>0</v>
      </c>
      <c r="AD578" s="338">
        <f t="shared" si="22"/>
        <v>0</v>
      </c>
      <c r="AE578" s="339">
        <f t="shared" si="23"/>
        <v>0</v>
      </c>
    </row>
    <row r="579" spans="1:31" ht="15.6" hidden="1" x14ac:dyDescent="0.25">
      <c r="A579" s="340" t="s">
        <v>1147</v>
      </c>
      <c r="B579" s="341" t="s">
        <v>1241</v>
      </c>
      <c r="C579" s="341" t="s">
        <v>87</v>
      </c>
      <c r="D579" s="341" t="s">
        <v>916</v>
      </c>
      <c r="E579" s="342" t="s">
        <v>1261</v>
      </c>
      <c r="F579" s="312">
        <v>0</v>
      </c>
      <c r="G579" s="313">
        <v>1</v>
      </c>
      <c r="H579" s="313">
        <v>1</v>
      </c>
      <c r="I579" s="314">
        <v>2.2999999999999998</v>
      </c>
      <c r="J579" s="315">
        <v>0.45999999999999996</v>
      </c>
      <c r="K579" s="316"/>
      <c r="L579" s="331"/>
      <c r="M579" s="316"/>
      <c r="N579" s="317"/>
      <c r="O579" s="317"/>
      <c r="P579" s="318"/>
      <c r="Q579" s="319"/>
      <c r="R579" s="306"/>
      <c r="S579" s="306"/>
      <c r="T579" s="320"/>
      <c r="U579" s="321"/>
      <c r="V579" s="322"/>
      <c r="W579" s="323"/>
      <c r="X579" s="324"/>
      <c r="Y579" s="326"/>
      <c r="Z579" s="335">
        <f>_xlfn.XLOOKUP(A579,'2024-NAT-01'!B:B,'2024-NAT-01'!F:F,0,0)+_xlfn.XLOOKUP('Nominations (2)'!A579,'2024-NAT-01'!B:B,'2024-NAT-01'!G:G,0,0)</f>
        <v>0</v>
      </c>
      <c r="AA579" s="336">
        <f>_xlfn.XLOOKUP(A579,'2024-NAT-01'!B:B,'2024-NAT-01'!H:H,0,0)</f>
        <v>0</v>
      </c>
      <c r="AB579" s="335">
        <f>_xlfn.XLOOKUP(A579,'2024-NAT-02'!B:B,'2024-NAT-02'!F:F,0,0)+_xlfn.XLOOKUP(A579,'2024-NAT-02'!B:B,'2024-NAT-02'!G:G,0,0)</f>
        <v>0</v>
      </c>
      <c r="AC579" s="337">
        <f>_xlfn.XLOOKUP(A579,'2024-NAT-02'!B:B,'2024-NAT-02'!H:H,0,0)</f>
        <v>0</v>
      </c>
      <c r="AD579" s="338">
        <f t="shared" si="22"/>
        <v>1</v>
      </c>
      <c r="AE579" s="339">
        <f t="shared" si="23"/>
        <v>0.45999999999999996</v>
      </c>
    </row>
    <row r="580" spans="1:31" ht="15.6" hidden="1" x14ac:dyDescent="0.25">
      <c r="A580" s="340" t="s">
        <v>1148</v>
      </c>
      <c r="B580" s="341" t="s">
        <v>1241</v>
      </c>
      <c r="C580" s="341" t="s">
        <v>1159</v>
      </c>
      <c r="D580" s="341" t="s">
        <v>239</v>
      </c>
      <c r="E580" s="342" t="s">
        <v>1259</v>
      </c>
      <c r="F580" s="312">
        <v>0</v>
      </c>
      <c r="G580" s="313">
        <v>0</v>
      </c>
      <c r="H580" s="313">
        <v>0</v>
      </c>
      <c r="I580" s="314">
        <v>0</v>
      </c>
      <c r="J580" s="315">
        <v>0</v>
      </c>
      <c r="K580" s="316"/>
      <c r="L580" s="331"/>
      <c r="M580" s="316"/>
      <c r="N580" s="317"/>
      <c r="O580" s="317"/>
      <c r="P580" s="318"/>
      <c r="Q580" s="319"/>
      <c r="R580" s="306"/>
      <c r="S580" s="306"/>
      <c r="T580" s="320"/>
      <c r="U580" s="321"/>
      <c r="V580" s="322"/>
      <c r="W580" s="323"/>
      <c r="X580" s="324"/>
      <c r="Y580" s="326"/>
      <c r="Z580" s="335">
        <f>_xlfn.XLOOKUP(A580,'2024-NAT-01'!B:B,'2024-NAT-01'!F:F,0,0)+_xlfn.XLOOKUP('Nominations (2)'!A580,'2024-NAT-01'!B:B,'2024-NAT-01'!G:G,0,0)</f>
        <v>0</v>
      </c>
      <c r="AA580" s="336">
        <f>_xlfn.XLOOKUP(A580,'2024-NAT-01'!B:B,'2024-NAT-01'!H:H,0,0)</f>
        <v>0</v>
      </c>
      <c r="AB580" s="335">
        <f>_xlfn.XLOOKUP(A580,'2024-NAT-02'!B:B,'2024-NAT-02'!F:F,0,0)+_xlfn.XLOOKUP(A580,'2024-NAT-02'!B:B,'2024-NAT-02'!G:G,0,0)</f>
        <v>0</v>
      </c>
      <c r="AC580" s="337">
        <f>_xlfn.XLOOKUP(A580,'2024-NAT-02'!B:B,'2024-NAT-02'!H:H,0,0)</f>
        <v>0</v>
      </c>
      <c r="AD580" s="338">
        <f t="shared" ref="AD580:AD643" si="24">H580+Z580+AB580</f>
        <v>0</v>
      </c>
      <c r="AE580" s="339">
        <f t="shared" ref="AE580:AE643" si="25">J580+AA580+AC580</f>
        <v>0</v>
      </c>
    </row>
    <row r="581" spans="1:31" ht="15.6" hidden="1" x14ac:dyDescent="0.25">
      <c r="A581" s="340" t="s">
        <v>1149</v>
      </c>
      <c r="B581" s="341" t="s">
        <v>1241</v>
      </c>
      <c r="C581" s="341" t="s">
        <v>1160</v>
      </c>
      <c r="D581" s="341" t="s">
        <v>916</v>
      </c>
      <c r="E581" s="342" t="s">
        <v>1261</v>
      </c>
      <c r="F581" s="312">
        <v>0</v>
      </c>
      <c r="G581" s="313">
        <v>0</v>
      </c>
      <c r="H581" s="313">
        <v>0</v>
      </c>
      <c r="I581" s="314">
        <v>0</v>
      </c>
      <c r="J581" s="315">
        <v>0</v>
      </c>
      <c r="K581" s="316"/>
      <c r="L581" s="331"/>
      <c r="M581" s="316"/>
      <c r="N581" s="317"/>
      <c r="O581" s="317"/>
      <c r="P581" s="318"/>
      <c r="Q581" s="319"/>
      <c r="R581" s="306"/>
      <c r="S581" s="306"/>
      <c r="T581" s="320"/>
      <c r="U581" s="321"/>
      <c r="V581" s="322"/>
      <c r="W581" s="323"/>
      <c r="X581" s="324"/>
      <c r="Y581" s="326"/>
      <c r="Z581" s="335">
        <f>_xlfn.XLOOKUP(A581,'2024-NAT-01'!B:B,'2024-NAT-01'!F:F,0,0)+_xlfn.XLOOKUP('Nominations (2)'!A581,'2024-NAT-01'!B:B,'2024-NAT-01'!G:G,0,0)</f>
        <v>0</v>
      </c>
      <c r="AA581" s="336">
        <f>_xlfn.XLOOKUP(A581,'2024-NAT-01'!B:B,'2024-NAT-01'!H:H,0,0)</f>
        <v>0</v>
      </c>
      <c r="AB581" s="335">
        <f>_xlfn.XLOOKUP(A581,'2024-NAT-02'!B:B,'2024-NAT-02'!F:F,0,0)+_xlfn.XLOOKUP(A581,'2024-NAT-02'!B:B,'2024-NAT-02'!G:G,0,0)</f>
        <v>0</v>
      </c>
      <c r="AC581" s="337">
        <f>_xlfn.XLOOKUP(A581,'2024-NAT-02'!B:B,'2024-NAT-02'!H:H,0,0)</f>
        <v>0</v>
      </c>
      <c r="AD581" s="338">
        <f t="shared" si="24"/>
        <v>0</v>
      </c>
      <c r="AE581" s="339">
        <f t="shared" si="25"/>
        <v>0</v>
      </c>
    </row>
    <row r="582" spans="1:31" ht="15.6" hidden="1" x14ac:dyDescent="0.25">
      <c r="A582" s="340" t="s">
        <v>1153</v>
      </c>
      <c r="B582" s="341" t="s">
        <v>1241</v>
      </c>
      <c r="C582" s="341" t="s">
        <v>1161</v>
      </c>
      <c r="D582" s="341" t="s">
        <v>352</v>
      </c>
      <c r="E582" s="342" t="s">
        <v>2078</v>
      </c>
      <c r="F582" s="312">
        <v>0</v>
      </c>
      <c r="G582" s="313">
        <v>0</v>
      </c>
      <c r="H582" s="313">
        <v>0</v>
      </c>
      <c r="I582" s="314">
        <v>0</v>
      </c>
      <c r="J582" s="315">
        <v>0</v>
      </c>
      <c r="K582" s="316"/>
      <c r="L582" s="331"/>
      <c r="M582" s="316"/>
      <c r="N582" s="317"/>
      <c r="O582" s="317"/>
      <c r="P582" s="318"/>
      <c r="Q582" s="319"/>
      <c r="R582" s="306"/>
      <c r="S582" s="306"/>
      <c r="T582" s="320"/>
      <c r="U582" s="321"/>
      <c r="V582" s="322"/>
      <c r="W582" s="323"/>
      <c r="X582" s="324"/>
      <c r="Y582" s="326"/>
      <c r="Z582" s="335">
        <f>_xlfn.XLOOKUP(A582,'2024-NAT-01'!B:B,'2024-NAT-01'!F:F,0,0)+_xlfn.XLOOKUP('Nominations (2)'!A582,'2024-NAT-01'!B:B,'2024-NAT-01'!G:G,0,0)</f>
        <v>0</v>
      </c>
      <c r="AA582" s="336">
        <f>_xlfn.XLOOKUP(A582,'2024-NAT-01'!B:B,'2024-NAT-01'!H:H,0,0)</f>
        <v>0</v>
      </c>
      <c r="AB582" s="335">
        <f>_xlfn.XLOOKUP(A582,'2024-NAT-02'!B:B,'2024-NAT-02'!F:F,0,0)+_xlfn.XLOOKUP(A582,'2024-NAT-02'!B:B,'2024-NAT-02'!G:G,0,0)</f>
        <v>0</v>
      </c>
      <c r="AC582" s="337">
        <f>_xlfn.XLOOKUP(A582,'2024-NAT-02'!B:B,'2024-NAT-02'!H:H,0,0)</f>
        <v>0</v>
      </c>
      <c r="AD582" s="338">
        <f t="shared" si="24"/>
        <v>0</v>
      </c>
      <c r="AE582" s="339">
        <f t="shared" si="25"/>
        <v>0</v>
      </c>
    </row>
    <row r="583" spans="1:31" ht="15.6" hidden="1" x14ac:dyDescent="0.25">
      <c r="A583" s="340" t="s">
        <v>1629</v>
      </c>
      <c r="B583" s="341" t="s">
        <v>2150</v>
      </c>
      <c r="C583" s="341" t="s">
        <v>1074</v>
      </c>
      <c r="D583" s="341" t="s">
        <v>299</v>
      </c>
      <c r="E583" s="342" t="s">
        <v>1261</v>
      </c>
      <c r="F583" s="312">
        <v>3</v>
      </c>
      <c r="G583" s="313">
        <v>1</v>
      </c>
      <c r="H583" s="313">
        <v>4</v>
      </c>
      <c r="I583" s="314">
        <v>22.6</v>
      </c>
      <c r="J583" s="315">
        <v>4.62</v>
      </c>
      <c r="K583" s="316"/>
      <c r="L583" s="331"/>
      <c r="M583" s="316"/>
      <c r="N583" s="317"/>
      <c r="O583" s="317"/>
      <c r="P583" s="318"/>
      <c r="Q583" s="319"/>
      <c r="R583" s="306"/>
      <c r="S583" s="306"/>
      <c r="T583" s="320"/>
      <c r="U583" s="321"/>
      <c r="V583" s="322"/>
      <c r="W583" s="323"/>
      <c r="X583" s="324"/>
      <c r="Y583" s="326"/>
      <c r="Z583" s="335">
        <f>_xlfn.XLOOKUP(A583,'2024-NAT-01'!B:B,'2024-NAT-01'!F:F,0,0)+_xlfn.XLOOKUP('Nominations (2)'!A799,'2024-NAT-01'!B:B,'2024-NAT-01'!G:G,0,0)</f>
        <v>0</v>
      </c>
      <c r="AA583" s="336">
        <f>_xlfn.XLOOKUP(A583,'2024-NAT-01'!B:B,'2024-NAT-01'!H:H,0,0)</f>
        <v>0</v>
      </c>
      <c r="AB583" s="335">
        <f>_xlfn.XLOOKUP(A583,'2024-NAT-02'!B:B,'2024-NAT-02'!F:F,0,0)+_xlfn.XLOOKUP(A583,'2024-NAT-02'!B:B,'2024-NAT-02'!G:G,0,0)</f>
        <v>0</v>
      </c>
      <c r="AC583" s="337">
        <f>_xlfn.XLOOKUP(A583,'2024-NAT-02'!B:B,'2024-NAT-02'!H:H,0,0)</f>
        <v>0</v>
      </c>
      <c r="AD583" s="338">
        <f t="shared" si="24"/>
        <v>4</v>
      </c>
      <c r="AE583" s="339">
        <f t="shared" si="25"/>
        <v>4.62</v>
      </c>
    </row>
    <row r="584" spans="1:31" ht="15.6" hidden="1" x14ac:dyDescent="0.25">
      <c r="A584" s="340" t="s">
        <v>1155</v>
      </c>
      <c r="B584" s="341" t="s">
        <v>2162</v>
      </c>
      <c r="C584" s="341" t="s">
        <v>891</v>
      </c>
      <c r="D584" s="341" t="s">
        <v>2129</v>
      </c>
      <c r="E584" s="342" t="s">
        <v>2078</v>
      </c>
      <c r="F584" s="312">
        <v>0</v>
      </c>
      <c r="G584" s="313">
        <v>0</v>
      </c>
      <c r="H584" s="313">
        <v>0</v>
      </c>
      <c r="I584" s="314">
        <v>0</v>
      </c>
      <c r="J584" s="315">
        <v>0</v>
      </c>
      <c r="K584" s="316"/>
      <c r="L584" s="331"/>
      <c r="M584" s="316"/>
      <c r="N584" s="317"/>
      <c r="O584" s="317"/>
      <c r="P584" s="318"/>
      <c r="Q584" s="319"/>
      <c r="R584" s="306"/>
      <c r="S584" s="306"/>
      <c r="T584" s="320"/>
      <c r="U584" s="321"/>
      <c r="V584" s="322"/>
      <c r="W584" s="323"/>
      <c r="X584" s="324"/>
      <c r="Y584" s="326"/>
      <c r="Z584" s="335">
        <f>_xlfn.XLOOKUP(A584,'2024-NAT-01'!B:B,'2024-NAT-01'!F:F,0,0)+_xlfn.XLOOKUP('Nominations (2)'!A584,'2024-NAT-01'!B:B,'2024-NAT-01'!G:G,0,0)</f>
        <v>0</v>
      </c>
      <c r="AA584" s="336">
        <f>_xlfn.XLOOKUP(A584,'2024-NAT-01'!B:B,'2024-NAT-01'!H:H,0,0)</f>
        <v>0</v>
      </c>
      <c r="AB584" s="335">
        <f>_xlfn.XLOOKUP(A584,'2024-NAT-02'!B:B,'2024-NAT-02'!F:F,0,0)+_xlfn.XLOOKUP(A584,'2024-NAT-02'!B:B,'2024-NAT-02'!G:G,0,0)</f>
        <v>0</v>
      </c>
      <c r="AC584" s="337">
        <f>_xlfn.XLOOKUP(A584,'2024-NAT-02'!B:B,'2024-NAT-02'!H:H,0,0)</f>
        <v>0</v>
      </c>
      <c r="AD584" s="338">
        <f t="shared" si="24"/>
        <v>0</v>
      </c>
      <c r="AE584" s="339">
        <f t="shared" si="25"/>
        <v>0</v>
      </c>
    </row>
    <row r="585" spans="1:31" ht="15.6" hidden="1" x14ac:dyDescent="0.25">
      <c r="A585" s="340" t="s">
        <v>1156</v>
      </c>
      <c r="B585" s="341" t="s">
        <v>1021</v>
      </c>
      <c r="C585" s="341" t="s">
        <v>175</v>
      </c>
      <c r="D585" s="341" t="s">
        <v>141</v>
      </c>
      <c r="E585" s="342" t="s">
        <v>1261</v>
      </c>
      <c r="F585" s="312">
        <v>0</v>
      </c>
      <c r="G585" s="313">
        <v>0</v>
      </c>
      <c r="H585" s="313">
        <v>0</v>
      </c>
      <c r="I585" s="314">
        <v>0</v>
      </c>
      <c r="J585" s="315">
        <v>0</v>
      </c>
      <c r="K585" s="316"/>
      <c r="L585" s="331"/>
      <c r="M585" s="316"/>
      <c r="N585" s="317"/>
      <c r="O585" s="317"/>
      <c r="P585" s="318"/>
      <c r="Q585" s="319"/>
      <c r="R585" s="306"/>
      <c r="S585" s="306"/>
      <c r="T585" s="320"/>
      <c r="U585" s="321"/>
      <c r="V585" s="322"/>
      <c r="W585" s="323"/>
      <c r="X585" s="324"/>
      <c r="Y585" s="326"/>
      <c r="Z585" s="335">
        <f>_xlfn.XLOOKUP(A585,'2024-NAT-01'!B:B,'2024-NAT-01'!F:F,0,0)+_xlfn.XLOOKUP('Nominations (2)'!A585,'2024-NAT-01'!B:B,'2024-NAT-01'!G:G,0,0)</f>
        <v>0</v>
      </c>
      <c r="AA585" s="336">
        <f>_xlfn.XLOOKUP(A585,'2024-NAT-01'!B:B,'2024-NAT-01'!H:H,0,0)</f>
        <v>0</v>
      </c>
      <c r="AB585" s="335">
        <f>_xlfn.XLOOKUP(A585,'2024-NAT-02'!B:B,'2024-NAT-02'!F:F,0,0)+_xlfn.XLOOKUP(A585,'2024-NAT-02'!B:B,'2024-NAT-02'!G:G,0,0)</f>
        <v>0</v>
      </c>
      <c r="AC585" s="337">
        <f>_xlfn.XLOOKUP(A585,'2024-NAT-02'!B:B,'2024-NAT-02'!H:H,0,0)</f>
        <v>0</v>
      </c>
      <c r="AD585" s="338">
        <f t="shared" si="24"/>
        <v>0</v>
      </c>
      <c r="AE585" s="339">
        <f t="shared" si="25"/>
        <v>0</v>
      </c>
    </row>
    <row r="586" spans="1:31" ht="15.6" x14ac:dyDescent="0.25">
      <c r="A586" s="343" t="s">
        <v>601</v>
      </c>
      <c r="B586" s="344" t="s">
        <v>1947</v>
      </c>
      <c r="C586" s="344" t="s">
        <v>1818</v>
      </c>
      <c r="D586" s="344" t="s">
        <v>1819</v>
      </c>
      <c r="E586" s="345" t="s">
        <v>2079</v>
      </c>
      <c r="F586" s="391">
        <v>6</v>
      </c>
      <c r="G586" s="392">
        <v>3</v>
      </c>
      <c r="H586" s="392">
        <v>9</v>
      </c>
      <c r="I586" s="393">
        <v>86.100000000000009</v>
      </c>
      <c r="J586" s="394">
        <v>18.930000000000003</v>
      </c>
      <c r="K586" s="316"/>
      <c r="L586" s="331"/>
      <c r="M586" s="316"/>
      <c r="N586" s="317"/>
      <c r="O586" s="317"/>
      <c r="P586" s="318"/>
      <c r="Q586" s="319"/>
      <c r="R586" s="306"/>
      <c r="S586" s="306"/>
      <c r="T586" s="320"/>
      <c r="U586" s="321"/>
      <c r="V586" s="322"/>
      <c r="W586" s="323"/>
      <c r="X586" s="324"/>
      <c r="Y586" s="326"/>
      <c r="Z586" s="387">
        <f>_xlfn.XLOOKUP(A586,'2024-NAT-01'!B:B,'2024-NAT-01'!F:F,0,0)+_xlfn.XLOOKUP(A586,'2024-NAT-01'!B:B,'2024-NAT-01'!G:G,0,0)</f>
        <v>0</v>
      </c>
      <c r="AA586" s="395">
        <f>_xlfn.XLOOKUP(A586,'2024-NAT-01'!B:B,'2024-NAT-01'!H:H,0,0)</f>
        <v>0</v>
      </c>
      <c r="AB586" s="387">
        <f>_xlfn.XLOOKUP(A586,'2024-NAT-02'!B:B,'2024-NAT-02'!F:F,0,0)+_xlfn.XLOOKUP(A586,'2024-NAT-02'!B:B,'2024-NAT-02'!G:G,0,0)</f>
        <v>0</v>
      </c>
      <c r="AC586" s="396">
        <f>_xlfn.XLOOKUP(A586,'2024-NAT-02'!B:B,'2024-NAT-02'!H:H,0,0)</f>
        <v>0</v>
      </c>
      <c r="AD586" s="387">
        <f t="shared" si="24"/>
        <v>9</v>
      </c>
      <c r="AE586" s="395">
        <f t="shared" si="25"/>
        <v>18.930000000000003</v>
      </c>
    </row>
    <row r="587" spans="1:31" ht="15.6" hidden="1" x14ac:dyDescent="0.25">
      <c r="A587" s="340" t="s">
        <v>1158</v>
      </c>
      <c r="B587" s="341" t="s">
        <v>1240</v>
      </c>
      <c r="C587" s="341" t="s">
        <v>1916</v>
      </c>
      <c r="D587" s="341" t="s">
        <v>79</v>
      </c>
      <c r="E587" s="342" t="s">
        <v>1253</v>
      </c>
      <c r="F587" s="312">
        <v>1</v>
      </c>
      <c r="G587" s="313">
        <v>3</v>
      </c>
      <c r="H587" s="313">
        <v>4</v>
      </c>
      <c r="I587" s="314">
        <v>12.7</v>
      </c>
      <c r="J587" s="315">
        <v>3.8099999999999996</v>
      </c>
      <c r="K587" s="316"/>
      <c r="L587" s="331"/>
      <c r="M587" s="316"/>
      <c r="N587" s="317"/>
      <c r="O587" s="317"/>
      <c r="P587" s="318"/>
      <c r="Q587" s="319"/>
      <c r="R587" s="306"/>
      <c r="S587" s="306"/>
      <c r="T587" s="320"/>
      <c r="U587" s="321"/>
      <c r="V587" s="322"/>
      <c r="W587" s="323"/>
      <c r="X587" s="324"/>
      <c r="Y587" s="326"/>
      <c r="Z587" s="335">
        <f>_xlfn.XLOOKUP(A587,'2024-NAT-01'!B:B,'2024-NAT-01'!F:F,0,0)+_xlfn.XLOOKUP('Nominations (2)'!A587,'2024-NAT-01'!B:B,'2024-NAT-01'!G:G,0,0)</f>
        <v>0</v>
      </c>
      <c r="AA587" s="336">
        <f>_xlfn.XLOOKUP(A587,'2024-NAT-01'!B:B,'2024-NAT-01'!H:H,0,0)</f>
        <v>0</v>
      </c>
      <c r="AB587" s="335">
        <f>_xlfn.XLOOKUP(A587,'2024-NAT-02'!B:B,'2024-NAT-02'!F:F,0,0)+_xlfn.XLOOKUP(A587,'2024-NAT-02'!B:B,'2024-NAT-02'!G:G,0,0)</f>
        <v>0</v>
      </c>
      <c r="AC587" s="337">
        <f>_xlfn.XLOOKUP(A587,'2024-NAT-02'!B:B,'2024-NAT-02'!H:H,0,0)</f>
        <v>0</v>
      </c>
      <c r="AD587" s="338">
        <f t="shared" si="24"/>
        <v>4</v>
      </c>
      <c r="AE587" s="339">
        <f t="shared" si="25"/>
        <v>3.8099999999999996</v>
      </c>
    </row>
    <row r="588" spans="1:31" ht="15.6" hidden="1" x14ac:dyDescent="0.25">
      <c r="A588" s="340" t="s">
        <v>1162</v>
      </c>
      <c r="B588" s="341" t="s">
        <v>2151</v>
      </c>
      <c r="C588" s="341" t="s">
        <v>302</v>
      </c>
      <c r="D588" s="341" t="s">
        <v>169</v>
      </c>
      <c r="E588" s="342" t="s">
        <v>1261</v>
      </c>
      <c r="F588" s="312">
        <v>0</v>
      </c>
      <c r="G588" s="313">
        <v>0</v>
      </c>
      <c r="H588" s="313">
        <v>0</v>
      </c>
      <c r="I588" s="314">
        <v>0</v>
      </c>
      <c r="J588" s="315">
        <v>0</v>
      </c>
      <c r="K588" s="316"/>
      <c r="L588" s="331"/>
      <c r="M588" s="316"/>
      <c r="N588" s="317"/>
      <c r="O588" s="317"/>
      <c r="P588" s="318"/>
      <c r="Q588" s="319"/>
      <c r="R588" s="306"/>
      <c r="S588" s="306"/>
      <c r="T588" s="320"/>
      <c r="U588" s="321"/>
      <c r="V588" s="322"/>
      <c r="W588" s="323"/>
      <c r="X588" s="324"/>
      <c r="Y588" s="326"/>
      <c r="Z588" s="335">
        <f>_xlfn.XLOOKUP(A588,'2024-NAT-01'!B:B,'2024-NAT-01'!F:F,0,0)+_xlfn.XLOOKUP('Nominations (2)'!A588,'2024-NAT-01'!B:B,'2024-NAT-01'!G:G,0,0)</f>
        <v>0</v>
      </c>
      <c r="AA588" s="336">
        <f>_xlfn.XLOOKUP(A588,'2024-NAT-01'!B:B,'2024-NAT-01'!H:H,0,0)</f>
        <v>0</v>
      </c>
      <c r="AB588" s="335">
        <f>_xlfn.XLOOKUP(A588,'2024-NAT-02'!B:B,'2024-NAT-02'!F:F,0,0)+_xlfn.XLOOKUP(A588,'2024-NAT-02'!B:B,'2024-NAT-02'!G:G,0,0)</f>
        <v>0</v>
      </c>
      <c r="AC588" s="337">
        <f>_xlfn.XLOOKUP(A588,'2024-NAT-02'!B:B,'2024-NAT-02'!H:H,0,0)</f>
        <v>0</v>
      </c>
      <c r="AD588" s="338">
        <f t="shared" si="24"/>
        <v>0</v>
      </c>
      <c r="AE588" s="339">
        <f t="shared" si="25"/>
        <v>0</v>
      </c>
    </row>
    <row r="589" spans="1:31" ht="15.6" hidden="1" x14ac:dyDescent="0.25">
      <c r="A589" s="340" t="s">
        <v>1163</v>
      </c>
      <c r="B589" s="341" t="s">
        <v>1346</v>
      </c>
      <c r="C589" s="341" t="s">
        <v>1171</v>
      </c>
      <c r="D589" s="341" t="s">
        <v>201</v>
      </c>
      <c r="E589" s="342" t="s">
        <v>1258</v>
      </c>
      <c r="F589" s="312">
        <v>0</v>
      </c>
      <c r="G589" s="313">
        <v>0</v>
      </c>
      <c r="H589" s="313">
        <v>0</v>
      </c>
      <c r="I589" s="314">
        <v>0</v>
      </c>
      <c r="J589" s="315">
        <v>0</v>
      </c>
      <c r="K589" s="316"/>
      <c r="L589" s="331"/>
      <c r="M589" s="316"/>
      <c r="N589" s="317"/>
      <c r="O589" s="317"/>
      <c r="P589" s="318"/>
      <c r="Q589" s="319"/>
      <c r="R589" s="306"/>
      <c r="S589" s="306"/>
      <c r="T589" s="320"/>
      <c r="U589" s="321"/>
      <c r="V589" s="322"/>
      <c r="W589" s="323"/>
      <c r="X589" s="324"/>
      <c r="Y589" s="326"/>
      <c r="Z589" s="335">
        <f>_xlfn.XLOOKUP(A589,'2024-NAT-01'!B:B,'2024-NAT-01'!F:F,0,0)+_xlfn.XLOOKUP('Nominations (2)'!A589,'2024-NAT-01'!B:B,'2024-NAT-01'!G:G,0,0)</f>
        <v>0</v>
      </c>
      <c r="AA589" s="336">
        <f>_xlfn.XLOOKUP(A589,'2024-NAT-01'!B:B,'2024-NAT-01'!H:H,0,0)</f>
        <v>0</v>
      </c>
      <c r="AB589" s="335">
        <f>_xlfn.XLOOKUP(A589,'2024-NAT-02'!B:B,'2024-NAT-02'!F:F,0,0)+_xlfn.XLOOKUP(A589,'2024-NAT-02'!B:B,'2024-NAT-02'!G:G,0,0)</f>
        <v>0</v>
      </c>
      <c r="AC589" s="337">
        <f>_xlfn.XLOOKUP(A589,'2024-NAT-02'!B:B,'2024-NAT-02'!H:H,0,0)</f>
        <v>0</v>
      </c>
      <c r="AD589" s="338">
        <f t="shared" si="24"/>
        <v>0</v>
      </c>
      <c r="AE589" s="339">
        <f t="shared" si="25"/>
        <v>0</v>
      </c>
    </row>
    <row r="590" spans="1:31" ht="15.6" hidden="1" x14ac:dyDescent="0.25">
      <c r="A590" s="340" t="s">
        <v>1164</v>
      </c>
      <c r="B590" s="341" t="s">
        <v>2161</v>
      </c>
      <c r="C590" s="341" t="s">
        <v>140</v>
      </c>
      <c r="D590" s="341" t="s">
        <v>1173</v>
      </c>
      <c r="E590" s="342" t="s">
        <v>2079</v>
      </c>
      <c r="F590" s="312">
        <v>2</v>
      </c>
      <c r="G590" s="313">
        <v>2</v>
      </c>
      <c r="H590" s="313">
        <v>4</v>
      </c>
      <c r="I590" s="314">
        <v>20.8</v>
      </c>
      <c r="J590" s="315">
        <v>4.16</v>
      </c>
      <c r="K590" s="316"/>
      <c r="L590" s="331"/>
      <c r="M590" s="316"/>
      <c r="N590" s="317"/>
      <c r="O590" s="317"/>
      <c r="P590" s="318"/>
      <c r="Q590" s="319"/>
      <c r="R590" s="306"/>
      <c r="S590" s="306"/>
      <c r="T590" s="320"/>
      <c r="U590" s="321"/>
      <c r="V590" s="322"/>
      <c r="W590" s="323"/>
      <c r="X590" s="324"/>
      <c r="Y590" s="326"/>
      <c r="Z590" s="335">
        <f>_xlfn.XLOOKUP(A590,'2024-NAT-01'!B:B,'2024-NAT-01'!F:F,0,0)+_xlfn.XLOOKUP('Nominations (2)'!A590,'2024-NAT-01'!B:B,'2024-NAT-01'!G:G,0,0)</f>
        <v>0</v>
      </c>
      <c r="AA590" s="336">
        <f>_xlfn.XLOOKUP(A590,'2024-NAT-01'!B:B,'2024-NAT-01'!H:H,0,0)</f>
        <v>0</v>
      </c>
      <c r="AB590" s="335">
        <f>_xlfn.XLOOKUP(A590,'2024-NAT-02'!B:B,'2024-NAT-02'!F:F,0,0)+_xlfn.XLOOKUP(A590,'2024-NAT-02'!B:B,'2024-NAT-02'!G:G,0,0)</f>
        <v>0</v>
      </c>
      <c r="AC590" s="337">
        <f>_xlfn.XLOOKUP(A590,'2024-NAT-02'!B:B,'2024-NAT-02'!H:H,0,0)</f>
        <v>0</v>
      </c>
      <c r="AD590" s="338">
        <f t="shared" si="24"/>
        <v>4</v>
      </c>
      <c r="AE590" s="339">
        <f t="shared" si="25"/>
        <v>4.16</v>
      </c>
    </row>
    <row r="591" spans="1:31" ht="15.6" hidden="1" x14ac:dyDescent="0.25">
      <c r="A591" s="340" t="s">
        <v>619</v>
      </c>
      <c r="B591" s="341" t="s">
        <v>2150</v>
      </c>
      <c r="C591" s="341" t="s">
        <v>1889</v>
      </c>
      <c r="D591" s="341" t="s">
        <v>1977</v>
      </c>
      <c r="E591" s="342" t="s">
        <v>1261</v>
      </c>
      <c r="F591" s="312">
        <v>7</v>
      </c>
      <c r="G591" s="313">
        <v>1</v>
      </c>
      <c r="H591" s="313">
        <v>8</v>
      </c>
      <c r="I591" s="314">
        <v>10.5</v>
      </c>
      <c r="J591" s="315">
        <v>4.2699999999999996</v>
      </c>
      <c r="K591" s="316"/>
      <c r="L591" s="331"/>
      <c r="M591" s="316"/>
      <c r="N591" s="317"/>
      <c r="O591" s="317"/>
      <c r="P591" s="318"/>
      <c r="Q591" s="319"/>
      <c r="R591" s="306"/>
      <c r="S591" s="306"/>
      <c r="T591" s="320"/>
      <c r="U591" s="321"/>
      <c r="V591" s="322"/>
      <c r="W591" s="323"/>
      <c r="X591" s="324"/>
      <c r="Y591" s="326"/>
      <c r="Z591" s="335">
        <f>_xlfn.XLOOKUP(A591,'2024-NAT-01'!B:B,'2024-NAT-01'!F:F,0,0)+_xlfn.XLOOKUP('Nominations (2)'!A168,'2024-NAT-01'!B:B,'2024-NAT-01'!G:G,0,0)</f>
        <v>11</v>
      </c>
      <c r="AA591" s="336">
        <f>_xlfn.XLOOKUP(A591,'2024-NAT-01'!B:B,'2024-NAT-01'!H:H,0,0)</f>
        <v>0</v>
      </c>
      <c r="AB591" s="335">
        <f>_xlfn.XLOOKUP(A591,'2024-NAT-02'!B:B,'2024-NAT-02'!F:F,0,0)+_xlfn.XLOOKUP(A591,'2024-NAT-02'!B:B,'2024-NAT-02'!G:G,0,0)</f>
        <v>0</v>
      </c>
      <c r="AC591" s="337">
        <f>_xlfn.XLOOKUP(A591,'2024-NAT-02'!B:B,'2024-NAT-02'!H:H,0,0)</f>
        <v>0</v>
      </c>
      <c r="AD591" s="338">
        <f t="shared" si="24"/>
        <v>19</v>
      </c>
      <c r="AE591" s="339">
        <f t="shared" si="25"/>
        <v>4.2699999999999996</v>
      </c>
    </row>
    <row r="592" spans="1:31" ht="15.6" hidden="1" x14ac:dyDescent="0.25">
      <c r="A592" s="340" t="s">
        <v>1326</v>
      </c>
      <c r="B592" s="341" t="s">
        <v>2150</v>
      </c>
      <c r="C592" s="341" t="s">
        <v>904</v>
      </c>
      <c r="D592" s="341" t="s">
        <v>1882</v>
      </c>
      <c r="E592" s="342" t="s">
        <v>1261</v>
      </c>
      <c r="F592" s="312">
        <v>1</v>
      </c>
      <c r="G592" s="313">
        <v>2</v>
      </c>
      <c r="H592" s="313">
        <v>3</v>
      </c>
      <c r="I592" s="314">
        <v>13.100000000000001</v>
      </c>
      <c r="J592" s="315">
        <v>4.1100000000000003</v>
      </c>
      <c r="K592" s="316"/>
      <c r="L592" s="331"/>
      <c r="M592" s="316"/>
      <c r="N592" s="317"/>
      <c r="O592" s="317"/>
      <c r="P592" s="318"/>
      <c r="Q592" s="319"/>
      <c r="R592" s="306"/>
      <c r="S592" s="306"/>
      <c r="T592" s="320"/>
      <c r="U592" s="321"/>
      <c r="V592" s="322"/>
      <c r="W592" s="323"/>
      <c r="X592" s="324"/>
      <c r="Y592" s="326"/>
      <c r="Z592" s="335">
        <f>_xlfn.XLOOKUP(A592,'2024-NAT-01'!B:B,'2024-NAT-01'!F:F,0,0)+_xlfn.XLOOKUP('Nominations (2)'!A641,'2024-NAT-01'!B:B,'2024-NAT-01'!G:G,0,0)</f>
        <v>0</v>
      </c>
      <c r="AA592" s="336">
        <f>_xlfn.XLOOKUP(A592,'2024-NAT-01'!B:B,'2024-NAT-01'!H:H,0,0)</f>
        <v>0</v>
      </c>
      <c r="AB592" s="335">
        <f>_xlfn.XLOOKUP(A592,'2024-NAT-02'!B:B,'2024-NAT-02'!F:F,0,0)+_xlfn.XLOOKUP(A592,'2024-NAT-02'!B:B,'2024-NAT-02'!G:G,0,0)</f>
        <v>0</v>
      </c>
      <c r="AC592" s="337">
        <f>_xlfn.XLOOKUP(A592,'2024-NAT-02'!B:B,'2024-NAT-02'!H:H,0,0)</f>
        <v>0</v>
      </c>
      <c r="AD592" s="338">
        <f t="shared" si="24"/>
        <v>3</v>
      </c>
      <c r="AE592" s="339">
        <f t="shared" si="25"/>
        <v>4.1100000000000003</v>
      </c>
    </row>
    <row r="593" spans="1:31" ht="15.6" hidden="1" x14ac:dyDescent="0.25">
      <c r="A593" s="340" t="s">
        <v>1167</v>
      </c>
      <c r="B593" s="341" t="s">
        <v>2162</v>
      </c>
      <c r="C593" s="341" t="s">
        <v>2130</v>
      </c>
      <c r="D593" s="341" t="s">
        <v>2131</v>
      </c>
      <c r="E593" s="342" t="s">
        <v>2078</v>
      </c>
      <c r="F593" s="312">
        <v>0</v>
      </c>
      <c r="G593" s="313">
        <v>0</v>
      </c>
      <c r="H593" s="313">
        <v>0</v>
      </c>
      <c r="I593" s="314">
        <v>0</v>
      </c>
      <c r="J593" s="315">
        <v>0</v>
      </c>
      <c r="K593" s="316"/>
      <c r="L593" s="331"/>
      <c r="M593" s="316"/>
      <c r="N593" s="317"/>
      <c r="O593" s="317"/>
      <c r="P593" s="318"/>
      <c r="Q593" s="319"/>
      <c r="R593" s="306"/>
      <c r="S593" s="306"/>
      <c r="T593" s="320"/>
      <c r="U593" s="321"/>
      <c r="V593" s="322"/>
      <c r="W593" s="323"/>
      <c r="X593" s="324"/>
      <c r="Y593" s="326"/>
      <c r="Z593" s="335">
        <f>_xlfn.XLOOKUP(A593,'2024-NAT-01'!B:B,'2024-NAT-01'!F:F,0,0)+_xlfn.XLOOKUP('Nominations (2)'!A593,'2024-NAT-01'!B:B,'2024-NAT-01'!G:G,0,0)</f>
        <v>0</v>
      </c>
      <c r="AA593" s="336">
        <f>_xlfn.XLOOKUP(A593,'2024-NAT-01'!B:B,'2024-NAT-01'!H:H,0,0)</f>
        <v>0</v>
      </c>
      <c r="AB593" s="335">
        <f>_xlfn.XLOOKUP(A593,'2024-NAT-02'!B:B,'2024-NAT-02'!F:F,0,0)+_xlfn.XLOOKUP(A593,'2024-NAT-02'!B:B,'2024-NAT-02'!G:G,0,0)</f>
        <v>0</v>
      </c>
      <c r="AC593" s="337">
        <f>_xlfn.XLOOKUP(A593,'2024-NAT-02'!B:B,'2024-NAT-02'!H:H,0,0)</f>
        <v>0</v>
      </c>
      <c r="AD593" s="338">
        <f t="shared" si="24"/>
        <v>0</v>
      </c>
      <c r="AE593" s="339">
        <f t="shared" si="25"/>
        <v>0</v>
      </c>
    </row>
    <row r="594" spans="1:31" ht="15.6" hidden="1" x14ac:dyDescent="0.25">
      <c r="A594" s="340" t="s">
        <v>1168</v>
      </c>
      <c r="B594" s="341" t="s">
        <v>1948</v>
      </c>
      <c r="C594" s="341" t="s">
        <v>1175</v>
      </c>
      <c r="D594" s="341" t="s">
        <v>1213</v>
      </c>
      <c r="E594" s="342" t="s">
        <v>1258</v>
      </c>
      <c r="F594" s="312">
        <v>1</v>
      </c>
      <c r="G594" s="313">
        <v>0</v>
      </c>
      <c r="H594" s="313">
        <v>1</v>
      </c>
      <c r="I594" s="314">
        <v>1.3</v>
      </c>
      <c r="J594" s="315">
        <v>0.39</v>
      </c>
      <c r="K594" s="316"/>
      <c r="L594" s="331"/>
      <c r="M594" s="316"/>
      <c r="N594" s="317"/>
      <c r="O594" s="317"/>
      <c r="P594" s="318"/>
      <c r="Q594" s="319"/>
      <c r="R594" s="306"/>
      <c r="S594" s="306"/>
      <c r="T594" s="320"/>
      <c r="U594" s="321"/>
      <c r="V594" s="322"/>
      <c r="W594" s="323"/>
      <c r="X594" s="324"/>
      <c r="Y594" s="326"/>
      <c r="Z594" s="335">
        <f>_xlfn.XLOOKUP(A594,'2024-NAT-01'!B:B,'2024-NAT-01'!F:F,0,0)+_xlfn.XLOOKUP('Nominations (2)'!A594,'2024-NAT-01'!B:B,'2024-NAT-01'!G:G,0,0)</f>
        <v>0</v>
      </c>
      <c r="AA594" s="336">
        <f>_xlfn.XLOOKUP(A594,'2024-NAT-01'!B:B,'2024-NAT-01'!H:H,0,0)</f>
        <v>0</v>
      </c>
      <c r="AB594" s="335">
        <f>_xlfn.XLOOKUP(A594,'2024-NAT-02'!B:B,'2024-NAT-02'!F:F,0,0)+_xlfn.XLOOKUP(A594,'2024-NAT-02'!B:B,'2024-NAT-02'!G:G,0,0)</f>
        <v>0</v>
      </c>
      <c r="AC594" s="337">
        <f>_xlfn.XLOOKUP(A594,'2024-NAT-02'!B:B,'2024-NAT-02'!H:H,0,0)</f>
        <v>0</v>
      </c>
      <c r="AD594" s="338">
        <f t="shared" si="24"/>
        <v>1</v>
      </c>
      <c r="AE594" s="339">
        <f t="shared" si="25"/>
        <v>0.39</v>
      </c>
    </row>
    <row r="595" spans="1:31" ht="15.6" hidden="1" x14ac:dyDescent="0.25">
      <c r="A595" s="340" t="s">
        <v>1176</v>
      </c>
      <c r="B595" s="341" t="s">
        <v>1379</v>
      </c>
      <c r="C595" s="341" t="s">
        <v>1114</v>
      </c>
      <c r="D595" s="341" t="s">
        <v>84</v>
      </c>
      <c r="E595" s="342" t="s">
        <v>1258</v>
      </c>
      <c r="F595" s="312">
        <v>0</v>
      </c>
      <c r="G595" s="313">
        <v>0</v>
      </c>
      <c r="H595" s="313">
        <v>0</v>
      </c>
      <c r="I595" s="314">
        <v>0</v>
      </c>
      <c r="J595" s="315">
        <v>0</v>
      </c>
      <c r="K595" s="316"/>
      <c r="L595" s="331"/>
      <c r="M595" s="316"/>
      <c r="N595" s="317"/>
      <c r="O595" s="317"/>
      <c r="P595" s="318"/>
      <c r="Q595" s="319"/>
      <c r="R595" s="306"/>
      <c r="S595" s="306"/>
      <c r="T595" s="320"/>
      <c r="U595" s="321"/>
      <c r="V595" s="322"/>
      <c r="W595" s="323"/>
      <c r="X595" s="324"/>
      <c r="Y595" s="326"/>
      <c r="Z595" s="335">
        <f>_xlfn.XLOOKUP(A595,'2024-NAT-01'!B:B,'2024-NAT-01'!F:F,0,0)+_xlfn.XLOOKUP('Nominations (2)'!A595,'2024-NAT-01'!B:B,'2024-NAT-01'!G:G,0,0)</f>
        <v>0</v>
      </c>
      <c r="AA595" s="336">
        <f>_xlfn.XLOOKUP(A595,'2024-NAT-01'!B:B,'2024-NAT-01'!H:H,0,0)</f>
        <v>0</v>
      </c>
      <c r="AB595" s="335">
        <f>_xlfn.XLOOKUP(A595,'2024-NAT-02'!B:B,'2024-NAT-02'!F:F,0,0)+_xlfn.XLOOKUP(A595,'2024-NAT-02'!B:B,'2024-NAT-02'!G:G,0,0)</f>
        <v>0</v>
      </c>
      <c r="AC595" s="337">
        <f>_xlfn.XLOOKUP(A595,'2024-NAT-02'!B:B,'2024-NAT-02'!H:H,0,0)</f>
        <v>0</v>
      </c>
      <c r="AD595" s="338">
        <f t="shared" si="24"/>
        <v>0</v>
      </c>
      <c r="AE595" s="339">
        <f t="shared" si="25"/>
        <v>0</v>
      </c>
    </row>
    <row r="596" spans="1:31" ht="15.6" hidden="1" x14ac:dyDescent="0.25">
      <c r="A596" s="340" t="s">
        <v>1177</v>
      </c>
      <c r="B596" s="341" t="s">
        <v>1379</v>
      </c>
      <c r="C596" s="341" t="s">
        <v>335</v>
      </c>
      <c r="D596" s="341" t="s">
        <v>75</v>
      </c>
      <c r="E596" s="342" t="s">
        <v>1261</v>
      </c>
      <c r="F596" s="312">
        <v>0</v>
      </c>
      <c r="G596" s="313">
        <v>0</v>
      </c>
      <c r="H596" s="313">
        <v>0</v>
      </c>
      <c r="I596" s="314">
        <v>0</v>
      </c>
      <c r="J596" s="315">
        <v>0</v>
      </c>
      <c r="K596" s="316"/>
      <c r="L596" s="331"/>
      <c r="M596" s="316"/>
      <c r="N596" s="317"/>
      <c r="O596" s="317"/>
      <c r="P596" s="318"/>
      <c r="Q596" s="319"/>
      <c r="R596" s="306"/>
      <c r="S596" s="306"/>
      <c r="T596" s="320"/>
      <c r="U596" s="321"/>
      <c r="V596" s="322"/>
      <c r="W596" s="323"/>
      <c r="X596" s="324"/>
      <c r="Y596" s="326"/>
      <c r="Z596" s="335">
        <f>_xlfn.XLOOKUP(A596,'2024-NAT-01'!B:B,'2024-NAT-01'!F:F,0,0)+_xlfn.XLOOKUP('Nominations (2)'!A596,'2024-NAT-01'!B:B,'2024-NAT-01'!G:G,0,0)</f>
        <v>0</v>
      </c>
      <c r="AA596" s="336">
        <f>_xlfn.XLOOKUP(A596,'2024-NAT-01'!B:B,'2024-NAT-01'!H:H,0,0)</f>
        <v>0</v>
      </c>
      <c r="AB596" s="335">
        <f>_xlfn.XLOOKUP(A596,'2024-NAT-02'!B:B,'2024-NAT-02'!F:F,0,0)+_xlfn.XLOOKUP(A596,'2024-NAT-02'!B:B,'2024-NAT-02'!G:G,0,0)</f>
        <v>0</v>
      </c>
      <c r="AC596" s="337">
        <f>_xlfn.XLOOKUP(A596,'2024-NAT-02'!B:B,'2024-NAT-02'!H:H,0,0)</f>
        <v>0</v>
      </c>
      <c r="AD596" s="338">
        <f t="shared" si="24"/>
        <v>0</v>
      </c>
      <c r="AE596" s="339">
        <f t="shared" si="25"/>
        <v>0</v>
      </c>
    </row>
    <row r="597" spans="1:31" ht="15.6" hidden="1" x14ac:dyDescent="0.25">
      <c r="A597" s="340" t="s">
        <v>1178</v>
      </c>
      <c r="B597" s="341" t="s">
        <v>1744</v>
      </c>
      <c r="C597" s="341" t="s">
        <v>175</v>
      </c>
      <c r="D597" s="341" t="s">
        <v>299</v>
      </c>
      <c r="E597" s="342" t="s">
        <v>1258</v>
      </c>
      <c r="F597" s="312">
        <v>0</v>
      </c>
      <c r="G597" s="313">
        <v>0</v>
      </c>
      <c r="H597" s="313">
        <v>0</v>
      </c>
      <c r="I597" s="314">
        <v>0</v>
      </c>
      <c r="J597" s="315">
        <v>0</v>
      </c>
      <c r="K597" s="316"/>
      <c r="L597" s="331"/>
      <c r="M597" s="316"/>
      <c r="N597" s="317"/>
      <c r="O597" s="317"/>
      <c r="P597" s="318"/>
      <c r="Q597" s="319"/>
      <c r="R597" s="306"/>
      <c r="S597" s="306"/>
      <c r="T597" s="320"/>
      <c r="U597" s="321"/>
      <c r="V597" s="322"/>
      <c r="W597" s="323"/>
      <c r="X597" s="324"/>
      <c r="Y597" s="326"/>
      <c r="Z597" s="335">
        <f>_xlfn.XLOOKUP(A597,'2024-NAT-01'!B:B,'2024-NAT-01'!F:F,0,0)+_xlfn.XLOOKUP('Nominations (2)'!A597,'2024-NAT-01'!B:B,'2024-NAT-01'!G:G,0,0)</f>
        <v>0</v>
      </c>
      <c r="AA597" s="336">
        <f>_xlfn.XLOOKUP(A597,'2024-NAT-01'!B:B,'2024-NAT-01'!H:H,0,0)</f>
        <v>0</v>
      </c>
      <c r="AB597" s="335">
        <f>_xlfn.XLOOKUP(A597,'2024-NAT-02'!B:B,'2024-NAT-02'!F:F,0,0)+_xlfn.XLOOKUP(A597,'2024-NAT-02'!B:B,'2024-NAT-02'!G:G,0,0)</f>
        <v>0</v>
      </c>
      <c r="AC597" s="337">
        <f>_xlfn.XLOOKUP(A597,'2024-NAT-02'!B:B,'2024-NAT-02'!H:H,0,0)</f>
        <v>0</v>
      </c>
      <c r="AD597" s="338">
        <f t="shared" si="24"/>
        <v>0</v>
      </c>
      <c r="AE597" s="339">
        <f t="shared" si="25"/>
        <v>0</v>
      </c>
    </row>
    <row r="598" spans="1:31" ht="15.6" hidden="1" x14ac:dyDescent="0.25">
      <c r="A598" s="340" t="s">
        <v>1179</v>
      </c>
      <c r="B598" s="341" t="s">
        <v>1340</v>
      </c>
      <c r="C598" s="341" t="s">
        <v>87</v>
      </c>
      <c r="D598" s="341" t="s">
        <v>1185</v>
      </c>
      <c r="E598" s="342" t="s">
        <v>1258</v>
      </c>
      <c r="F598" s="312">
        <v>0</v>
      </c>
      <c r="G598" s="313">
        <v>0</v>
      </c>
      <c r="H598" s="313">
        <v>0</v>
      </c>
      <c r="I598" s="314">
        <v>0</v>
      </c>
      <c r="J598" s="315">
        <v>0</v>
      </c>
      <c r="K598" s="316"/>
      <c r="L598" s="331"/>
      <c r="M598" s="316"/>
      <c r="N598" s="317"/>
      <c r="O598" s="317"/>
      <c r="P598" s="318"/>
      <c r="Q598" s="319"/>
      <c r="R598" s="306"/>
      <c r="S598" s="306"/>
      <c r="T598" s="320"/>
      <c r="U598" s="321"/>
      <c r="V598" s="322"/>
      <c r="W598" s="323"/>
      <c r="X598" s="324"/>
      <c r="Y598" s="326"/>
      <c r="Z598" s="335">
        <f>_xlfn.XLOOKUP(A598,'2024-NAT-01'!B:B,'2024-NAT-01'!F:F,0,0)+_xlfn.XLOOKUP('Nominations (2)'!A598,'2024-NAT-01'!B:B,'2024-NAT-01'!G:G,0,0)</f>
        <v>0</v>
      </c>
      <c r="AA598" s="336">
        <f>_xlfn.XLOOKUP(A598,'2024-NAT-01'!B:B,'2024-NAT-01'!H:H,0,0)</f>
        <v>0</v>
      </c>
      <c r="AB598" s="335">
        <f>_xlfn.XLOOKUP(A598,'2024-NAT-02'!B:B,'2024-NAT-02'!F:F,0,0)+_xlfn.XLOOKUP(A598,'2024-NAT-02'!B:B,'2024-NAT-02'!G:G,0,0)</f>
        <v>0</v>
      </c>
      <c r="AC598" s="337">
        <f>_xlfn.XLOOKUP(A598,'2024-NAT-02'!B:B,'2024-NAT-02'!H:H,0,0)</f>
        <v>0</v>
      </c>
      <c r="AD598" s="338">
        <f t="shared" si="24"/>
        <v>0</v>
      </c>
      <c r="AE598" s="339">
        <f t="shared" si="25"/>
        <v>0</v>
      </c>
    </row>
    <row r="599" spans="1:31" ht="15.6" hidden="1" x14ac:dyDescent="0.25">
      <c r="A599" s="340" t="s">
        <v>1180</v>
      </c>
      <c r="B599" s="341" t="s">
        <v>1241</v>
      </c>
      <c r="C599" s="341" t="s">
        <v>1186</v>
      </c>
      <c r="D599" s="341" t="s">
        <v>1187</v>
      </c>
      <c r="E599" s="342" t="s">
        <v>1261</v>
      </c>
      <c r="F599" s="312">
        <v>0</v>
      </c>
      <c r="G599" s="313">
        <v>0</v>
      </c>
      <c r="H599" s="313">
        <v>0</v>
      </c>
      <c r="I599" s="314">
        <v>0</v>
      </c>
      <c r="J599" s="315">
        <v>0</v>
      </c>
      <c r="K599" s="316"/>
      <c r="L599" s="331"/>
      <c r="M599" s="316"/>
      <c r="N599" s="317"/>
      <c r="O599" s="317"/>
      <c r="P599" s="318"/>
      <c r="Q599" s="319"/>
      <c r="R599" s="306"/>
      <c r="S599" s="306"/>
      <c r="T599" s="320"/>
      <c r="U599" s="321"/>
      <c r="V599" s="322"/>
      <c r="W599" s="323"/>
      <c r="X599" s="324"/>
      <c r="Y599" s="326"/>
      <c r="Z599" s="335">
        <f>_xlfn.XLOOKUP(A599,'2024-NAT-01'!B:B,'2024-NAT-01'!F:F,0,0)+_xlfn.XLOOKUP('Nominations (2)'!A599,'2024-NAT-01'!B:B,'2024-NAT-01'!G:G,0,0)</f>
        <v>0</v>
      </c>
      <c r="AA599" s="336">
        <f>_xlfn.XLOOKUP(A599,'2024-NAT-01'!B:B,'2024-NAT-01'!H:H,0,0)</f>
        <v>0</v>
      </c>
      <c r="AB599" s="335">
        <f>_xlfn.XLOOKUP(A599,'2024-NAT-02'!B:B,'2024-NAT-02'!F:F,0,0)+_xlfn.XLOOKUP(A599,'2024-NAT-02'!B:B,'2024-NAT-02'!G:G,0,0)</f>
        <v>0</v>
      </c>
      <c r="AC599" s="337">
        <f>_xlfn.XLOOKUP(A599,'2024-NAT-02'!B:B,'2024-NAT-02'!H:H,0,0)</f>
        <v>0</v>
      </c>
      <c r="AD599" s="338">
        <f t="shared" si="24"/>
        <v>0</v>
      </c>
      <c r="AE599" s="339">
        <f t="shared" si="25"/>
        <v>0</v>
      </c>
    </row>
    <row r="600" spans="1:31" ht="15.6" hidden="1" x14ac:dyDescent="0.25">
      <c r="A600" s="340" t="s">
        <v>1181</v>
      </c>
      <c r="B600" s="341" t="s">
        <v>2161</v>
      </c>
      <c r="C600" s="341" t="s">
        <v>2000</v>
      </c>
      <c r="D600" s="341" t="s">
        <v>1917</v>
      </c>
      <c r="E600" s="342" t="s">
        <v>1258</v>
      </c>
      <c r="F600" s="312">
        <v>1</v>
      </c>
      <c r="G600" s="313">
        <v>0</v>
      </c>
      <c r="H600" s="313">
        <v>1</v>
      </c>
      <c r="I600" s="314">
        <v>0.6</v>
      </c>
      <c r="J600" s="315">
        <v>0.3</v>
      </c>
      <c r="K600" s="316"/>
      <c r="L600" s="331"/>
      <c r="M600" s="316"/>
      <c r="N600" s="317"/>
      <c r="O600" s="317"/>
      <c r="P600" s="318"/>
      <c r="Q600" s="319"/>
      <c r="R600" s="306"/>
      <c r="S600" s="306"/>
      <c r="T600" s="320"/>
      <c r="U600" s="321"/>
      <c r="V600" s="322"/>
      <c r="W600" s="323"/>
      <c r="X600" s="324"/>
      <c r="Y600" s="326"/>
      <c r="Z600" s="335">
        <f>_xlfn.XLOOKUP(A600,'2024-NAT-01'!B:B,'2024-NAT-01'!F:F,0,0)+_xlfn.XLOOKUP('Nominations (2)'!A600,'2024-NAT-01'!B:B,'2024-NAT-01'!G:G,0,0)</f>
        <v>0</v>
      </c>
      <c r="AA600" s="336">
        <f>_xlfn.XLOOKUP(A600,'2024-NAT-01'!B:B,'2024-NAT-01'!H:H,0,0)</f>
        <v>0</v>
      </c>
      <c r="AB600" s="335">
        <f>_xlfn.XLOOKUP(A600,'2024-NAT-02'!B:B,'2024-NAT-02'!F:F,0,0)+_xlfn.XLOOKUP(A600,'2024-NAT-02'!B:B,'2024-NAT-02'!G:G,0,0)</f>
        <v>0</v>
      </c>
      <c r="AC600" s="337">
        <f>_xlfn.XLOOKUP(A600,'2024-NAT-02'!B:B,'2024-NAT-02'!H:H,0,0)</f>
        <v>0</v>
      </c>
      <c r="AD600" s="338">
        <f t="shared" si="24"/>
        <v>1</v>
      </c>
      <c r="AE600" s="339">
        <f t="shared" si="25"/>
        <v>0.3</v>
      </c>
    </row>
    <row r="601" spans="1:31" ht="15.6" hidden="1" x14ac:dyDescent="0.25">
      <c r="A601" s="340" t="s">
        <v>1182</v>
      </c>
      <c r="B601" s="341" t="s">
        <v>1340</v>
      </c>
      <c r="C601" s="341" t="s">
        <v>1198</v>
      </c>
      <c r="D601" s="341" t="s">
        <v>1221</v>
      </c>
      <c r="E601" s="342" t="s">
        <v>1261</v>
      </c>
      <c r="F601" s="312">
        <v>0</v>
      </c>
      <c r="G601" s="313">
        <v>0</v>
      </c>
      <c r="H601" s="313">
        <v>0</v>
      </c>
      <c r="I601" s="314">
        <v>0</v>
      </c>
      <c r="J601" s="315">
        <v>0</v>
      </c>
      <c r="K601" s="316"/>
      <c r="L601" s="331"/>
      <c r="M601" s="316"/>
      <c r="N601" s="317"/>
      <c r="O601" s="317"/>
      <c r="P601" s="318"/>
      <c r="Q601" s="319"/>
      <c r="R601" s="306"/>
      <c r="S601" s="306"/>
      <c r="T601" s="320"/>
      <c r="U601" s="321"/>
      <c r="V601" s="322"/>
      <c r="W601" s="323"/>
      <c r="X601" s="324"/>
      <c r="Y601" s="326"/>
      <c r="Z601" s="335">
        <f>_xlfn.XLOOKUP(A601,'2024-NAT-01'!B:B,'2024-NAT-01'!F:F,0,0)+_xlfn.XLOOKUP('Nominations (2)'!A601,'2024-NAT-01'!B:B,'2024-NAT-01'!G:G,0,0)</f>
        <v>0</v>
      </c>
      <c r="AA601" s="336">
        <f>_xlfn.XLOOKUP(A601,'2024-NAT-01'!B:B,'2024-NAT-01'!H:H,0,0)</f>
        <v>0</v>
      </c>
      <c r="AB601" s="335">
        <f>_xlfn.XLOOKUP(A601,'2024-NAT-02'!B:B,'2024-NAT-02'!F:F,0,0)+_xlfn.XLOOKUP(A601,'2024-NAT-02'!B:B,'2024-NAT-02'!G:G,0,0)</f>
        <v>0</v>
      </c>
      <c r="AC601" s="337">
        <f>_xlfn.XLOOKUP(A601,'2024-NAT-02'!B:B,'2024-NAT-02'!H:H,0,0)</f>
        <v>0</v>
      </c>
      <c r="AD601" s="338">
        <f t="shared" si="24"/>
        <v>0</v>
      </c>
      <c r="AE601" s="339">
        <f t="shared" si="25"/>
        <v>0</v>
      </c>
    </row>
    <row r="602" spans="1:31" ht="15.6" hidden="1" x14ac:dyDescent="0.25">
      <c r="A602" s="340" t="s">
        <v>1183</v>
      </c>
      <c r="B602" s="341" t="s">
        <v>2154</v>
      </c>
      <c r="C602" s="341" t="s">
        <v>414</v>
      </c>
      <c r="D602" s="341" t="s">
        <v>1922</v>
      </c>
      <c r="E602" s="342" t="s">
        <v>1259</v>
      </c>
      <c r="F602" s="312">
        <v>0</v>
      </c>
      <c r="G602" s="313">
        <v>0</v>
      </c>
      <c r="H602" s="313">
        <v>0</v>
      </c>
      <c r="I602" s="314">
        <v>0</v>
      </c>
      <c r="J602" s="315">
        <v>0</v>
      </c>
      <c r="K602" s="316"/>
      <c r="L602" s="331"/>
      <c r="M602" s="316"/>
      <c r="N602" s="317"/>
      <c r="O602" s="317"/>
      <c r="P602" s="318"/>
      <c r="Q602" s="319"/>
      <c r="R602" s="306"/>
      <c r="S602" s="306"/>
      <c r="T602" s="320"/>
      <c r="U602" s="321"/>
      <c r="V602" s="322"/>
      <c r="W602" s="323"/>
      <c r="X602" s="324"/>
      <c r="Y602" s="326"/>
      <c r="Z602" s="335">
        <f>_xlfn.XLOOKUP(A602,'2024-NAT-01'!B:B,'2024-NAT-01'!F:F,0,0)+_xlfn.XLOOKUP('Nominations (2)'!A602,'2024-NAT-01'!B:B,'2024-NAT-01'!G:G,0,0)</f>
        <v>0</v>
      </c>
      <c r="AA602" s="336">
        <f>_xlfn.XLOOKUP(A602,'2024-NAT-01'!B:B,'2024-NAT-01'!H:H,0,0)</f>
        <v>0</v>
      </c>
      <c r="AB602" s="335">
        <f>_xlfn.XLOOKUP(A602,'2024-NAT-02'!B:B,'2024-NAT-02'!F:F,0,0)+_xlfn.XLOOKUP(A602,'2024-NAT-02'!B:B,'2024-NAT-02'!G:G,0,0)</f>
        <v>0</v>
      </c>
      <c r="AC602" s="337">
        <f>_xlfn.XLOOKUP(A602,'2024-NAT-02'!B:B,'2024-NAT-02'!H:H,0,0)</f>
        <v>0</v>
      </c>
      <c r="AD602" s="338">
        <f t="shared" si="24"/>
        <v>0</v>
      </c>
      <c r="AE602" s="339">
        <f t="shared" si="25"/>
        <v>0</v>
      </c>
    </row>
    <row r="603" spans="1:31" ht="15.6" hidden="1" x14ac:dyDescent="0.25">
      <c r="A603" s="340" t="s">
        <v>1184</v>
      </c>
      <c r="B603" s="341" t="s">
        <v>1241</v>
      </c>
      <c r="C603" s="341" t="s">
        <v>1859</v>
      </c>
      <c r="D603" s="341" t="s">
        <v>1696</v>
      </c>
      <c r="E603" s="342" t="s">
        <v>1258</v>
      </c>
      <c r="F603" s="312">
        <v>3</v>
      </c>
      <c r="G603" s="313">
        <v>2</v>
      </c>
      <c r="H603" s="313">
        <v>5</v>
      </c>
      <c r="I603" s="314">
        <v>12.6</v>
      </c>
      <c r="J603" s="315">
        <v>2.52</v>
      </c>
      <c r="K603" s="316"/>
      <c r="L603" s="331"/>
      <c r="M603" s="316"/>
      <c r="N603" s="317"/>
      <c r="O603" s="317"/>
      <c r="P603" s="318"/>
      <c r="Q603" s="319"/>
      <c r="R603" s="306"/>
      <c r="S603" s="306"/>
      <c r="T603" s="320"/>
      <c r="U603" s="321"/>
      <c r="V603" s="322"/>
      <c r="W603" s="323"/>
      <c r="X603" s="324"/>
      <c r="Y603" s="326"/>
      <c r="Z603" s="335">
        <f>_xlfn.XLOOKUP(A603,'2024-NAT-01'!B:B,'2024-NAT-01'!F:F,0,0)+_xlfn.XLOOKUP('Nominations (2)'!A603,'2024-NAT-01'!B:B,'2024-NAT-01'!G:G,0,0)</f>
        <v>0</v>
      </c>
      <c r="AA603" s="336">
        <f>_xlfn.XLOOKUP(A603,'2024-NAT-01'!B:B,'2024-NAT-01'!H:H,0,0)</f>
        <v>0</v>
      </c>
      <c r="AB603" s="335">
        <f>_xlfn.XLOOKUP(A603,'2024-NAT-02'!B:B,'2024-NAT-02'!F:F,0,0)+_xlfn.XLOOKUP(A603,'2024-NAT-02'!B:B,'2024-NAT-02'!G:G,0,0)</f>
        <v>0</v>
      </c>
      <c r="AC603" s="337">
        <f>_xlfn.XLOOKUP(A603,'2024-NAT-02'!B:B,'2024-NAT-02'!H:H,0,0)</f>
        <v>0</v>
      </c>
      <c r="AD603" s="338">
        <f t="shared" si="24"/>
        <v>5</v>
      </c>
      <c r="AE603" s="339">
        <f t="shared" si="25"/>
        <v>2.52</v>
      </c>
    </row>
    <row r="604" spans="1:31" ht="15.6" hidden="1" x14ac:dyDescent="0.25">
      <c r="A604" s="340" t="s">
        <v>1188</v>
      </c>
      <c r="B604" s="341" t="s">
        <v>1241</v>
      </c>
      <c r="C604" s="341" t="s">
        <v>99</v>
      </c>
      <c r="D604" s="341" t="s">
        <v>1211</v>
      </c>
      <c r="E604" s="342" t="s">
        <v>1261</v>
      </c>
      <c r="F604" s="312">
        <v>0</v>
      </c>
      <c r="G604" s="313">
        <v>0</v>
      </c>
      <c r="H604" s="313">
        <v>0</v>
      </c>
      <c r="I604" s="314">
        <v>0</v>
      </c>
      <c r="J604" s="315">
        <v>0</v>
      </c>
      <c r="K604" s="316"/>
      <c r="L604" s="331"/>
      <c r="M604" s="316"/>
      <c r="N604" s="317"/>
      <c r="O604" s="317"/>
      <c r="P604" s="318"/>
      <c r="Q604" s="319"/>
      <c r="R604" s="306"/>
      <c r="S604" s="306"/>
      <c r="T604" s="320"/>
      <c r="U604" s="321"/>
      <c r="V604" s="322"/>
      <c r="W604" s="323"/>
      <c r="X604" s="324"/>
      <c r="Y604" s="326"/>
      <c r="Z604" s="335">
        <f>_xlfn.XLOOKUP(A604,'2024-NAT-01'!B:B,'2024-NAT-01'!F:F,0,0)+_xlfn.XLOOKUP('Nominations (2)'!A604,'2024-NAT-01'!B:B,'2024-NAT-01'!G:G,0,0)</f>
        <v>0</v>
      </c>
      <c r="AA604" s="336">
        <f>_xlfn.XLOOKUP(A604,'2024-NAT-01'!B:B,'2024-NAT-01'!H:H,0,0)</f>
        <v>0</v>
      </c>
      <c r="AB604" s="335">
        <f>_xlfn.XLOOKUP(A604,'2024-NAT-02'!B:B,'2024-NAT-02'!F:F,0,0)+_xlfn.XLOOKUP(A604,'2024-NAT-02'!B:B,'2024-NAT-02'!G:G,0,0)</f>
        <v>0</v>
      </c>
      <c r="AC604" s="337">
        <f>_xlfn.XLOOKUP(A604,'2024-NAT-02'!B:B,'2024-NAT-02'!H:H,0,0)</f>
        <v>0</v>
      </c>
      <c r="AD604" s="338">
        <f t="shared" si="24"/>
        <v>0</v>
      </c>
      <c r="AE604" s="339">
        <f t="shared" si="25"/>
        <v>0</v>
      </c>
    </row>
    <row r="605" spans="1:31" ht="15.6" hidden="1" x14ac:dyDescent="0.25">
      <c r="A605" s="340" t="s">
        <v>1189</v>
      </c>
      <c r="B605" s="341" t="s">
        <v>1243</v>
      </c>
      <c r="C605" s="341" t="s">
        <v>891</v>
      </c>
      <c r="D605" s="341" t="s">
        <v>1213</v>
      </c>
      <c r="E605" s="342" t="s">
        <v>2078</v>
      </c>
      <c r="F605" s="312">
        <v>0</v>
      </c>
      <c r="G605" s="313">
        <v>0</v>
      </c>
      <c r="H605" s="313">
        <v>0</v>
      </c>
      <c r="I605" s="314">
        <v>0</v>
      </c>
      <c r="J605" s="315">
        <v>0</v>
      </c>
      <c r="K605" s="316"/>
      <c r="L605" s="331"/>
      <c r="M605" s="316"/>
      <c r="N605" s="317"/>
      <c r="O605" s="317"/>
      <c r="P605" s="318"/>
      <c r="Q605" s="319"/>
      <c r="R605" s="306"/>
      <c r="S605" s="306"/>
      <c r="T605" s="320"/>
      <c r="U605" s="321"/>
      <c r="V605" s="322"/>
      <c r="W605" s="323"/>
      <c r="X605" s="324"/>
      <c r="Y605" s="326"/>
      <c r="Z605" s="335">
        <f>_xlfn.XLOOKUP(A605,'2024-NAT-01'!B:B,'2024-NAT-01'!F:F,0,0)+_xlfn.XLOOKUP('Nominations (2)'!A605,'2024-NAT-01'!B:B,'2024-NAT-01'!G:G,0,0)</f>
        <v>0</v>
      </c>
      <c r="AA605" s="336">
        <f>_xlfn.XLOOKUP(A605,'2024-NAT-01'!B:B,'2024-NAT-01'!H:H,0,0)</f>
        <v>0</v>
      </c>
      <c r="AB605" s="335">
        <f>_xlfn.XLOOKUP(A605,'2024-NAT-02'!B:B,'2024-NAT-02'!F:F,0,0)+_xlfn.XLOOKUP(A605,'2024-NAT-02'!B:B,'2024-NAT-02'!G:G,0,0)</f>
        <v>0</v>
      </c>
      <c r="AC605" s="337">
        <f>_xlfn.XLOOKUP(A605,'2024-NAT-02'!B:B,'2024-NAT-02'!H:H,0,0)</f>
        <v>0</v>
      </c>
      <c r="AD605" s="338">
        <f t="shared" si="24"/>
        <v>0</v>
      </c>
      <c r="AE605" s="339">
        <f t="shared" si="25"/>
        <v>0</v>
      </c>
    </row>
    <row r="606" spans="1:31" ht="15.6" hidden="1" x14ac:dyDescent="0.25">
      <c r="A606" s="340" t="s">
        <v>1190</v>
      </c>
      <c r="B606" s="341" t="s">
        <v>2158</v>
      </c>
      <c r="C606" s="341" t="s">
        <v>1214</v>
      </c>
      <c r="D606" s="341" t="s">
        <v>271</v>
      </c>
      <c r="E606" s="342" t="s">
        <v>1259</v>
      </c>
      <c r="F606" s="312">
        <v>0</v>
      </c>
      <c r="G606" s="313">
        <v>0</v>
      </c>
      <c r="H606" s="313">
        <v>0</v>
      </c>
      <c r="I606" s="314">
        <v>0</v>
      </c>
      <c r="J606" s="315">
        <v>0</v>
      </c>
      <c r="K606" s="316"/>
      <c r="L606" s="331"/>
      <c r="M606" s="316"/>
      <c r="N606" s="317"/>
      <c r="O606" s="317"/>
      <c r="P606" s="318"/>
      <c r="Q606" s="319"/>
      <c r="R606" s="306"/>
      <c r="S606" s="306"/>
      <c r="T606" s="320"/>
      <c r="U606" s="321"/>
      <c r="V606" s="322"/>
      <c r="W606" s="323"/>
      <c r="X606" s="324"/>
      <c r="Y606" s="326"/>
      <c r="Z606" s="335">
        <f>_xlfn.XLOOKUP(A606,'2024-NAT-01'!B:B,'2024-NAT-01'!F:F,0,0)+_xlfn.XLOOKUP('Nominations (2)'!A606,'2024-NAT-01'!B:B,'2024-NAT-01'!G:G,0,0)</f>
        <v>0</v>
      </c>
      <c r="AA606" s="336">
        <f>_xlfn.XLOOKUP(A606,'2024-NAT-01'!B:B,'2024-NAT-01'!H:H,0,0)</f>
        <v>0</v>
      </c>
      <c r="AB606" s="335">
        <f>_xlfn.XLOOKUP(A606,'2024-NAT-02'!B:B,'2024-NAT-02'!F:F,0,0)+_xlfn.XLOOKUP(A606,'2024-NAT-02'!B:B,'2024-NAT-02'!G:G,0,0)</f>
        <v>0</v>
      </c>
      <c r="AC606" s="337">
        <f>_xlfn.XLOOKUP(A606,'2024-NAT-02'!B:B,'2024-NAT-02'!H:H,0,0)</f>
        <v>0</v>
      </c>
      <c r="AD606" s="338">
        <f t="shared" si="24"/>
        <v>0</v>
      </c>
      <c r="AE606" s="339">
        <f t="shared" si="25"/>
        <v>0</v>
      </c>
    </row>
    <row r="607" spans="1:31" ht="15.6" hidden="1" x14ac:dyDescent="0.25">
      <c r="A607" s="340" t="s">
        <v>1191</v>
      </c>
      <c r="B607" s="341" t="s">
        <v>1346</v>
      </c>
      <c r="C607" s="341" t="s">
        <v>961</v>
      </c>
      <c r="D607" s="341" t="s">
        <v>1215</v>
      </c>
      <c r="E607" s="342" t="s">
        <v>1261</v>
      </c>
      <c r="F607" s="312">
        <v>0</v>
      </c>
      <c r="G607" s="313">
        <v>0</v>
      </c>
      <c r="H607" s="313">
        <v>0</v>
      </c>
      <c r="I607" s="314">
        <v>0</v>
      </c>
      <c r="J607" s="315">
        <v>0</v>
      </c>
      <c r="K607" s="316"/>
      <c r="L607" s="331"/>
      <c r="M607" s="316"/>
      <c r="N607" s="317"/>
      <c r="O607" s="317"/>
      <c r="P607" s="318"/>
      <c r="Q607" s="319"/>
      <c r="R607" s="306"/>
      <c r="S607" s="306"/>
      <c r="T607" s="320"/>
      <c r="U607" s="321"/>
      <c r="V607" s="322"/>
      <c r="W607" s="323"/>
      <c r="X607" s="324"/>
      <c r="Y607" s="326"/>
      <c r="Z607" s="335">
        <f>_xlfn.XLOOKUP(A607,'2024-NAT-01'!B:B,'2024-NAT-01'!F:F,0,0)+_xlfn.XLOOKUP('Nominations (2)'!A607,'2024-NAT-01'!B:B,'2024-NAT-01'!G:G,0,0)</f>
        <v>0</v>
      </c>
      <c r="AA607" s="336">
        <f>_xlfn.XLOOKUP(A607,'2024-NAT-01'!B:B,'2024-NAT-01'!H:H,0,0)</f>
        <v>0</v>
      </c>
      <c r="AB607" s="335">
        <f>_xlfn.XLOOKUP(A607,'2024-NAT-02'!B:B,'2024-NAT-02'!F:F,0,0)+_xlfn.XLOOKUP(A607,'2024-NAT-02'!B:B,'2024-NAT-02'!G:G,0,0)</f>
        <v>0</v>
      </c>
      <c r="AC607" s="337">
        <f>_xlfn.XLOOKUP(A607,'2024-NAT-02'!B:B,'2024-NAT-02'!H:H,0,0)</f>
        <v>0</v>
      </c>
      <c r="AD607" s="338">
        <f t="shared" si="24"/>
        <v>0</v>
      </c>
      <c r="AE607" s="339">
        <f t="shared" si="25"/>
        <v>0</v>
      </c>
    </row>
    <row r="608" spans="1:31" ht="15.6" hidden="1" x14ac:dyDescent="0.25">
      <c r="A608" s="340" t="s">
        <v>1192</v>
      </c>
      <c r="B608" s="341" t="s">
        <v>984</v>
      </c>
      <c r="C608" s="341" t="s">
        <v>1216</v>
      </c>
      <c r="D608" s="341" t="s">
        <v>84</v>
      </c>
      <c r="E608" s="342" t="s">
        <v>1258</v>
      </c>
      <c r="F608" s="312">
        <v>0</v>
      </c>
      <c r="G608" s="313">
        <v>0</v>
      </c>
      <c r="H608" s="313">
        <v>0</v>
      </c>
      <c r="I608" s="314">
        <v>0</v>
      </c>
      <c r="J608" s="315">
        <v>0</v>
      </c>
      <c r="K608" s="316"/>
      <c r="L608" s="331"/>
      <c r="M608" s="316"/>
      <c r="N608" s="317"/>
      <c r="O608" s="317"/>
      <c r="P608" s="318"/>
      <c r="Q608" s="319"/>
      <c r="R608" s="306"/>
      <c r="S608" s="306"/>
      <c r="T608" s="320"/>
      <c r="U608" s="321"/>
      <c r="V608" s="322"/>
      <c r="W608" s="323"/>
      <c r="X608" s="324"/>
      <c r="Y608" s="326"/>
      <c r="Z608" s="335">
        <f>_xlfn.XLOOKUP(A608,'2024-NAT-01'!B:B,'2024-NAT-01'!F:F,0,0)+_xlfn.XLOOKUP('Nominations (2)'!A608,'2024-NAT-01'!B:B,'2024-NAT-01'!G:G,0,0)</f>
        <v>0</v>
      </c>
      <c r="AA608" s="336">
        <f>_xlfn.XLOOKUP(A608,'2024-NAT-01'!B:B,'2024-NAT-01'!H:H,0,0)</f>
        <v>0</v>
      </c>
      <c r="AB608" s="335">
        <f>_xlfn.XLOOKUP(A608,'2024-NAT-02'!B:B,'2024-NAT-02'!F:F,0,0)+_xlfn.XLOOKUP(A608,'2024-NAT-02'!B:B,'2024-NAT-02'!G:G,0,0)</f>
        <v>0</v>
      </c>
      <c r="AC608" s="337">
        <f>_xlfn.XLOOKUP(A608,'2024-NAT-02'!B:B,'2024-NAT-02'!H:H,0,0)</f>
        <v>0</v>
      </c>
      <c r="AD608" s="338">
        <f t="shared" si="24"/>
        <v>0</v>
      </c>
      <c r="AE608" s="339">
        <f t="shared" si="25"/>
        <v>0</v>
      </c>
    </row>
    <row r="609" spans="1:31" ht="15.6" hidden="1" x14ac:dyDescent="0.25">
      <c r="A609" s="340" t="s">
        <v>1193</v>
      </c>
      <c r="B609" s="341" t="s">
        <v>2160</v>
      </c>
      <c r="C609" s="341" t="s">
        <v>1217</v>
      </c>
      <c r="D609" s="341" t="s">
        <v>1218</v>
      </c>
      <c r="E609" s="342" t="s">
        <v>2079</v>
      </c>
      <c r="F609" s="312">
        <v>1</v>
      </c>
      <c r="G609" s="313">
        <v>0</v>
      </c>
      <c r="H609" s="313">
        <v>1</v>
      </c>
      <c r="I609" s="314">
        <v>0.7</v>
      </c>
      <c r="J609" s="315">
        <v>0.21</v>
      </c>
      <c r="K609" s="316"/>
      <c r="L609" s="331"/>
      <c r="M609" s="316"/>
      <c r="N609" s="317"/>
      <c r="O609" s="317"/>
      <c r="P609" s="318"/>
      <c r="Q609" s="319"/>
      <c r="R609" s="306"/>
      <c r="S609" s="306"/>
      <c r="T609" s="320"/>
      <c r="U609" s="321"/>
      <c r="V609" s="322"/>
      <c r="W609" s="323"/>
      <c r="X609" s="324"/>
      <c r="Y609" s="326"/>
      <c r="Z609" s="335">
        <f>_xlfn.XLOOKUP(A609,'2024-NAT-01'!B:B,'2024-NAT-01'!F:F,0,0)+_xlfn.XLOOKUP('Nominations (2)'!A609,'2024-NAT-01'!B:B,'2024-NAT-01'!G:G,0,0)</f>
        <v>0</v>
      </c>
      <c r="AA609" s="336">
        <f>_xlfn.XLOOKUP(A609,'2024-NAT-01'!B:B,'2024-NAT-01'!H:H,0,0)</f>
        <v>0</v>
      </c>
      <c r="AB609" s="335">
        <f>_xlfn.XLOOKUP(A609,'2024-NAT-02'!B:B,'2024-NAT-02'!F:F,0,0)+_xlfn.XLOOKUP(A609,'2024-NAT-02'!B:B,'2024-NAT-02'!G:G,0,0)</f>
        <v>0</v>
      </c>
      <c r="AC609" s="337">
        <f>_xlfn.XLOOKUP(A609,'2024-NAT-02'!B:B,'2024-NAT-02'!H:H,0,0)</f>
        <v>0</v>
      </c>
      <c r="AD609" s="338">
        <f t="shared" si="24"/>
        <v>1</v>
      </c>
      <c r="AE609" s="339">
        <f t="shared" si="25"/>
        <v>0.21</v>
      </c>
    </row>
    <row r="610" spans="1:31" ht="15.6" hidden="1" x14ac:dyDescent="0.25">
      <c r="A610" s="340" t="s">
        <v>1194</v>
      </c>
      <c r="B610" s="341" t="s">
        <v>2160</v>
      </c>
      <c r="C610" s="341" t="s">
        <v>2015</v>
      </c>
      <c r="D610" s="341" t="s">
        <v>109</v>
      </c>
      <c r="E610" s="342" t="s">
        <v>1254</v>
      </c>
      <c r="F610" s="312">
        <v>2</v>
      </c>
      <c r="G610" s="313">
        <v>0</v>
      </c>
      <c r="H610" s="313">
        <v>2</v>
      </c>
      <c r="I610" s="314">
        <v>2.9000000000000004</v>
      </c>
      <c r="J610" s="315">
        <v>1.4500000000000002</v>
      </c>
      <c r="K610" s="316"/>
      <c r="L610" s="331"/>
      <c r="M610" s="316"/>
      <c r="N610" s="317"/>
      <c r="O610" s="317"/>
      <c r="P610" s="318"/>
      <c r="Q610" s="319"/>
      <c r="R610" s="306"/>
      <c r="S610" s="306"/>
      <c r="T610" s="320"/>
      <c r="U610" s="321"/>
      <c r="V610" s="322"/>
      <c r="W610" s="323"/>
      <c r="X610" s="324"/>
      <c r="Y610" s="326"/>
      <c r="Z610" s="335">
        <f>_xlfn.XLOOKUP(A610,'2024-NAT-01'!B:B,'2024-NAT-01'!F:F,0,0)+_xlfn.XLOOKUP('Nominations (2)'!A610,'2024-NAT-01'!B:B,'2024-NAT-01'!G:G,0,0)</f>
        <v>0</v>
      </c>
      <c r="AA610" s="336">
        <f>_xlfn.XLOOKUP(A610,'2024-NAT-01'!B:B,'2024-NAT-01'!H:H,0,0)</f>
        <v>0</v>
      </c>
      <c r="AB610" s="335">
        <f>_xlfn.XLOOKUP(A610,'2024-NAT-02'!B:B,'2024-NAT-02'!F:F,0,0)+_xlfn.XLOOKUP(A610,'2024-NAT-02'!B:B,'2024-NAT-02'!G:G,0,0)</f>
        <v>0</v>
      </c>
      <c r="AC610" s="337">
        <f>_xlfn.XLOOKUP(A610,'2024-NAT-02'!B:B,'2024-NAT-02'!H:H,0,0)</f>
        <v>0</v>
      </c>
      <c r="AD610" s="338">
        <f t="shared" si="24"/>
        <v>2</v>
      </c>
      <c r="AE610" s="339">
        <f t="shared" si="25"/>
        <v>1.4500000000000002</v>
      </c>
    </row>
    <row r="611" spans="1:31" ht="15.6" hidden="1" x14ac:dyDescent="0.25">
      <c r="A611" s="340" t="s">
        <v>1195</v>
      </c>
      <c r="B611" s="341" t="s">
        <v>1663</v>
      </c>
      <c r="C611" s="341" t="s">
        <v>414</v>
      </c>
      <c r="D611" s="341" t="s">
        <v>1937</v>
      </c>
      <c r="E611" s="342" t="s">
        <v>1258</v>
      </c>
      <c r="F611" s="312">
        <v>0</v>
      </c>
      <c r="G611" s="313">
        <v>1</v>
      </c>
      <c r="H611" s="313">
        <v>1</v>
      </c>
      <c r="I611" s="314">
        <v>4.3</v>
      </c>
      <c r="J611" s="315">
        <v>1.2899999999999998</v>
      </c>
      <c r="K611" s="316"/>
      <c r="L611" s="331"/>
      <c r="M611" s="316"/>
      <c r="N611" s="317"/>
      <c r="O611" s="317"/>
      <c r="P611" s="318"/>
      <c r="Q611" s="319"/>
      <c r="R611" s="306"/>
      <c r="S611" s="306"/>
      <c r="T611" s="320"/>
      <c r="U611" s="321"/>
      <c r="V611" s="322"/>
      <c r="W611" s="323"/>
      <c r="X611" s="324"/>
      <c r="Y611" s="326"/>
      <c r="Z611" s="335">
        <f>_xlfn.XLOOKUP(A611,'2024-NAT-01'!B:B,'2024-NAT-01'!F:F,0,0)+_xlfn.XLOOKUP('Nominations (2)'!A611,'2024-NAT-01'!B:B,'2024-NAT-01'!G:G,0,0)</f>
        <v>0</v>
      </c>
      <c r="AA611" s="336">
        <f>_xlfn.XLOOKUP(A611,'2024-NAT-01'!B:B,'2024-NAT-01'!H:H,0,0)</f>
        <v>0</v>
      </c>
      <c r="AB611" s="335">
        <f>_xlfn.XLOOKUP(A611,'2024-NAT-02'!B:B,'2024-NAT-02'!F:F,0,0)+_xlfn.XLOOKUP(A611,'2024-NAT-02'!B:B,'2024-NAT-02'!G:G,0,0)</f>
        <v>0</v>
      </c>
      <c r="AC611" s="337">
        <f>_xlfn.XLOOKUP(A611,'2024-NAT-02'!B:B,'2024-NAT-02'!H:H,0,0)</f>
        <v>0</v>
      </c>
      <c r="AD611" s="338">
        <f t="shared" si="24"/>
        <v>1</v>
      </c>
      <c r="AE611" s="339">
        <f t="shared" si="25"/>
        <v>1.2899999999999998</v>
      </c>
    </row>
    <row r="612" spans="1:31" ht="15.6" hidden="1" x14ac:dyDescent="0.25">
      <c r="A612" s="340" t="s">
        <v>1196</v>
      </c>
      <c r="B612" s="341" t="s">
        <v>1240</v>
      </c>
      <c r="C612" s="341" t="s">
        <v>179</v>
      </c>
      <c r="D612" s="341" t="s">
        <v>1220</v>
      </c>
      <c r="E612" s="342" t="s">
        <v>1261</v>
      </c>
      <c r="F612" s="312">
        <v>0</v>
      </c>
      <c r="G612" s="313">
        <v>0</v>
      </c>
      <c r="H612" s="313">
        <v>0</v>
      </c>
      <c r="I612" s="314">
        <v>0</v>
      </c>
      <c r="J612" s="315">
        <v>0</v>
      </c>
      <c r="K612" s="316"/>
      <c r="L612" s="331"/>
      <c r="M612" s="316"/>
      <c r="N612" s="317"/>
      <c r="O612" s="317"/>
      <c r="P612" s="318"/>
      <c r="Q612" s="319"/>
      <c r="R612" s="306"/>
      <c r="S612" s="306"/>
      <c r="T612" s="320"/>
      <c r="U612" s="321"/>
      <c r="V612" s="322"/>
      <c r="W612" s="323"/>
      <c r="X612" s="324"/>
      <c r="Y612" s="326"/>
      <c r="Z612" s="335">
        <f>_xlfn.XLOOKUP(A612,'2024-NAT-01'!B:B,'2024-NAT-01'!F:F,0,0)+_xlfn.XLOOKUP('Nominations (2)'!A612,'2024-NAT-01'!B:B,'2024-NAT-01'!G:G,0,0)</f>
        <v>0</v>
      </c>
      <c r="AA612" s="336">
        <f>_xlfn.XLOOKUP(A612,'2024-NAT-01'!B:B,'2024-NAT-01'!H:H,0,0)</f>
        <v>0</v>
      </c>
      <c r="AB612" s="335">
        <f>_xlfn.XLOOKUP(A612,'2024-NAT-02'!B:B,'2024-NAT-02'!F:F,0,0)+_xlfn.XLOOKUP(A612,'2024-NAT-02'!B:B,'2024-NAT-02'!G:G,0,0)</f>
        <v>0</v>
      </c>
      <c r="AC612" s="337">
        <f>_xlfn.XLOOKUP(A612,'2024-NAT-02'!B:B,'2024-NAT-02'!H:H,0,0)</f>
        <v>0</v>
      </c>
      <c r="AD612" s="338">
        <f t="shared" si="24"/>
        <v>0</v>
      </c>
      <c r="AE612" s="339">
        <f t="shared" si="25"/>
        <v>0</v>
      </c>
    </row>
    <row r="613" spans="1:31" ht="15.6" x14ac:dyDescent="0.25">
      <c r="A613" s="343" t="s">
        <v>1389</v>
      </c>
      <c r="B613" s="344" t="s">
        <v>43</v>
      </c>
      <c r="C613" s="344" t="s">
        <v>391</v>
      </c>
      <c r="D613" s="344" t="s">
        <v>1838</v>
      </c>
      <c r="E613" s="345" t="s">
        <v>2079</v>
      </c>
      <c r="F613" s="391">
        <v>4</v>
      </c>
      <c r="G613" s="392">
        <v>5</v>
      </c>
      <c r="H613" s="392">
        <v>9</v>
      </c>
      <c r="I613" s="393">
        <v>59.7</v>
      </c>
      <c r="J613" s="394">
        <v>18.189999999999998</v>
      </c>
      <c r="K613" s="316"/>
      <c r="L613" s="331"/>
      <c r="M613" s="316"/>
      <c r="N613" s="317"/>
      <c r="O613" s="317"/>
      <c r="P613" s="318"/>
      <c r="Q613" s="319"/>
      <c r="R613" s="306"/>
      <c r="S613" s="306"/>
      <c r="T613" s="320"/>
      <c r="U613" s="321"/>
      <c r="V613" s="322"/>
      <c r="W613" s="323"/>
      <c r="X613" s="324"/>
      <c r="Y613" s="326"/>
      <c r="Z613" s="387">
        <f>_xlfn.XLOOKUP(A613,'2024-NAT-01'!B:B,'2024-NAT-01'!F:F,0,0)+_xlfn.XLOOKUP(A613,'2024-NAT-01'!B:B,'2024-NAT-01'!G:G,0,0)</f>
        <v>0</v>
      </c>
      <c r="AA613" s="395">
        <f>_xlfn.XLOOKUP(A613,'2024-NAT-01'!B:B,'2024-NAT-01'!H:H,0,0)</f>
        <v>0</v>
      </c>
      <c r="AB613" s="387">
        <f>_xlfn.XLOOKUP(A613,'2024-NAT-02'!B:B,'2024-NAT-02'!F:F,0,0)+_xlfn.XLOOKUP(A613,'2024-NAT-02'!B:B,'2024-NAT-02'!G:G,0,0)</f>
        <v>0</v>
      </c>
      <c r="AC613" s="396">
        <f>_xlfn.XLOOKUP(A613,'2024-NAT-02'!B:B,'2024-NAT-02'!H:H,0,0)</f>
        <v>0</v>
      </c>
      <c r="AD613" s="387">
        <f t="shared" si="24"/>
        <v>9</v>
      </c>
      <c r="AE613" s="395">
        <f t="shared" si="25"/>
        <v>18.189999999999998</v>
      </c>
    </row>
    <row r="614" spans="1:31" ht="15.6" hidden="1" x14ac:dyDescent="0.25">
      <c r="A614" s="340" t="s">
        <v>1008</v>
      </c>
      <c r="B614" s="341" t="s">
        <v>2150</v>
      </c>
      <c r="C614" s="341" t="s">
        <v>1539</v>
      </c>
      <c r="D614" s="341" t="s">
        <v>1540</v>
      </c>
      <c r="E614" s="342" t="s">
        <v>1261</v>
      </c>
      <c r="F614" s="312">
        <v>0</v>
      </c>
      <c r="G614" s="313">
        <v>5</v>
      </c>
      <c r="H614" s="313">
        <v>5</v>
      </c>
      <c r="I614" s="314">
        <v>20.5</v>
      </c>
      <c r="J614" s="315">
        <v>4.1000000000000005</v>
      </c>
      <c r="K614" s="316"/>
      <c r="L614" s="331"/>
      <c r="M614" s="316"/>
      <c r="N614" s="317"/>
      <c r="O614" s="317"/>
      <c r="P614" s="318"/>
      <c r="Q614" s="319"/>
      <c r="R614" s="306"/>
      <c r="S614" s="306"/>
      <c r="T614" s="320"/>
      <c r="U614" s="321"/>
      <c r="V614" s="322"/>
      <c r="W614" s="323"/>
      <c r="X614" s="324"/>
      <c r="Y614" s="326"/>
      <c r="Z614" s="335">
        <f>_xlfn.XLOOKUP(A614,'2024-NAT-01'!B:B,'2024-NAT-01'!F:F,0,0)+_xlfn.XLOOKUP('Nominations (2)'!A228,'2024-NAT-01'!B:B,'2024-NAT-01'!G:G,0,0)</f>
        <v>0</v>
      </c>
      <c r="AA614" s="336">
        <f>_xlfn.XLOOKUP(A614,'2024-NAT-01'!B:B,'2024-NAT-01'!H:H,0,0)</f>
        <v>0</v>
      </c>
      <c r="AB614" s="335">
        <f>_xlfn.XLOOKUP(A614,'2024-NAT-02'!B:B,'2024-NAT-02'!F:F,0,0)+_xlfn.XLOOKUP(A614,'2024-NAT-02'!B:B,'2024-NAT-02'!G:G,0,0)</f>
        <v>0</v>
      </c>
      <c r="AC614" s="337">
        <f>_xlfn.XLOOKUP(A614,'2024-NAT-02'!B:B,'2024-NAT-02'!H:H,0,0)</f>
        <v>0</v>
      </c>
      <c r="AD614" s="338">
        <f t="shared" si="24"/>
        <v>5</v>
      </c>
      <c r="AE614" s="339">
        <f t="shared" si="25"/>
        <v>4.1000000000000005</v>
      </c>
    </row>
    <row r="615" spans="1:31" ht="15.6" hidden="1" x14ac:dyDescent="0.25">
      <c r="A615" s="340" t="s">
        <v>1200</v>
      </c>
      <c r="B615" s="341" t="s">
        <v>2155</v>
      </c>
      <c r="C615" s="341" t="s">
        <v>1043</v>
      </c>
      <c r="D615" s="341" t="s">
        <v>219</v>
      </c>
      <c r="E615" s="342" t="s">
        <v>1258</v>
      </c>
      <c r="F615" s="312">
        <v>2</v>
      </c>
      <c r="G615" s="313">
        <v>2</v>
      </c>
      <c r="H615" s="313">
        <v>4</v>
      </c>
      <c r="I615" s="314">
        <v>61.7</v>
      </c>
      <c r="J615" s="315">
        <v>12.760000000000002</v>
      </c>
      <c r="K615" s="316"/>
      <c r="L615" s="331"/>
      <c r="M615" s="316"/>
      <c r="N615" s="317"/>
      <c r="O615" s="317"/>
      <c r="P615" s="318"/>
      <c r="Q615" s="319"/>
      <c r="R615" s="306"/>
      <c r="S615" s="306"/>
      <c r="T615" s="320"/>
      <c r="U615" s="321"/>
      <c r="V615" s="322"/>
      <c r="W615" s="323"/>
      <c r="X615" s="324"/>
      <c r="Y615" s="326"/>
      <c r="Z615" s="335">
        <f>_xlfn.XLOOKUP(A615,'2024-NAT-01'!B:B,'2024-NAT-01'!F:F,0,0)+_xlfn.XLOOKUP('Nominations (2)'!A615,'2024-NAT-01'!B:B,'2024-NAT-01'!G:G,0,0)</f>
        <v>0</v>
      </c>
      <c r="AA615" s="336">
        <f>_xlfn.XLOOKUP(A615,'2024-NAT-01'!B:B,'2024-NAT-01'!H:H,0,0)</f>
        <v>0</v>
      </c>
      <c r="AB615" s="335">
        <f>_xlfn.XLOOKUP(A615,'2024-NAT-02'!B:B,'2024-NAT-02'!F:F,0,0)+_xlfn.XLOOKUP(A615,'2024-NAT-02'!B:B,'2024-NAT-02'!G:G,0,0)</f>
        <v>0</v>
      </c>
      <c r="AC615" s="337">
        <f>_xlfn.XLOOKUP(A615,'2024-NAT-02'!B:B,'2024-NAT-02'!H:H,0,0)</f>
        <v>0</v>
      </c>
      <c r="AD615" s="338">
        <f t="shared" si="24"/>
        <v>4</v>
      </c>
      <c r="AE615" s="339">
        <f t="shared" si="25"/>
        <v>12.760000000000002</v>
      </c>
    </row>
    <row r="616" spans="1:31" ht="15.6" hidden="1" x14ac:dyDescent="0.25">
      <c r="A616" s="340" t="s">
        <v>1201</v>
      </c>
      <c r="B616" s="341" t="s">
        <v>2161</v>
      </c>
      <c r="C616" s="341" t="s">
        <v>2034</v>
      </c>
      <c r="D616" s="341" t="s">
        <v>169</v>
      </c>
      <c r="E616" s="342" t="s">
        <v>1258</v>
      </c>
      <c r="F616" s="312">
        <v>0</v>
      </c>
      <c r="G616" s="313">
        <v>0</v>
      </c>
      <c r="H616" s="313">
        <v>0</v>
      </c>
      <c r="I616" s="314">
        <v>0</v>
      </c>
      <c r="J616" s="315">
        <v>0</v>
      </c>
      <c r="K616" s="316"/>
      <c r="L616" s="331"/>
      <c r="M616" s="316"/>
      <c r="N616" s="317"/>
      <c r="O616" s="317"/>
      <c r="P616" s="318"/>
      <c r="Q616" s="319"/>
      <c r="R616" s="306"/>
      <c r="S616" s="306"/>
      <c r="T616" s="320"/>
      <c r="U616" s="321"/>
      <c r="V616" s="322"/>
      <c r="W616" s="323"/>
      <c r="X616" s="324"/>
      <c r="Y616" s="326"/>
      <c r="Z616" s="335">
        <f>_xlfn.XLOOKUP(A616,'2024-NAT-01'!B:B,'2024-NAT-01'!F:F,0,0)+_xlfn.XLOOKUP('Nominations (2)'!A616,'2024-NAT-01'!B:B,'2024-NAT-01'!G:G,0,0)</f>
        <v>0</v>
      </c>
      <c r="AA616" s="336">
        <f>_xlfn.XLOOKUP(A616,'2024-NAT-01'!B:B,'2024-NAT-01'!H:H,0,0)</f>
        <v>0</v>
      </c>
      <c r="AB616" s="335">
        <f>_xlfn.XLOOKUP(A616,'2024-NAT-02'!B:B,'2024-NAT-02'!F:F,0,0)+_xlfn.XLOOKUP(A616,'2024-NAT-02'!B:B,'2024-NAT-02'!G:G,0,0)</f>
        <v>0</v>
      </c>
      <c r="AC616" s="337">
        <f>_xlfn.XLOOKUP(A616,'2024-NAT-02'!B:B,'2024-NAT-02'!H:H,0,0)</f>
        <v>0</v>
      </c>
      <c r="AD616" s="338">
        <f t="shared" si="24"/>
        <v>0</v>
      </c>
      <c r="AE616" s="339">
        <f t="shared" si="25"/>
        <v>0</v>
      </c>
    </row>
    <row r="617" spans="1:31" ht="15.6" hidden="1" x14ac:dyDescent="0.25">
      <c r="A617" s="340" t="s">
        <v>1202</v>
      </c>
      <c r="B617" s="341" t="s">
        <v>1346</v>
      </c>
      <c r="C617" s="341" t="s">
        <v>217</v>
      </c>
      <c r="D617" s="341" t="s">
        <v>1221</v>
      </c>
      <c r="E617" s="342" t="s">
        <v>2078</v>
      </c>
      <c r="F617" s="312">
        <v>0</v>
      </c>
      <c r="G617" s="313">
        <v>0</v>
      </c>
      <c r="H617" s="313">
        <v>0</v>
      </c>
      <c r="I617" s="314">
        <v>0</v>
      </c>
      <c r="J617" s="315">
        <v>0</v>
      </c>
      <c r="K617" s="316"/>
      <c r="L617" s="331"/>
      <c r="M617" s="316"/>
      <c r="N617" s="317"/>
      <c r="O617" s="317"/>
      <c r="P617" s="318"/>
      <c r="Q617" s="319"/>
      <c r="R617" s="306"/>
      <c r="S617" s="306"/>
      <c r="T617" s="320"/>
      <c r="U617" s="321"/>
      <c r="V617" s="322"/>
      <c r="W617" s="323"/>
      <c r="X617" s="324"/>
      <c r="Y617" s="326"/>
      <c r="Z617" s="335">
        <f>_xlfn.XLOOKUP(A617,'2024-NAT-01'!B:B,'2024-NAT-01'!F:F,0,0)+_xlfn.XLOOKUP('Nominations (2)'!A617,'2024-NAT-01'!B:B,'2024-NAT-01'!G:G,0,0)</f>
        <v>0</v>
      </c>
      <c r="AA617" s="336">
        <f>_xlfn.XLOOKUP(A617,'2024-NAT-01'!B:B,'2024-NAT-01'!H:H,0,0)</f>
        <v>0</v>
      </c>
      <c r="AB617" s="335">
        <f>_xlfn.XLOOKUP(A617,'2024-NAT-02'!B:B,'2024-NAT-02'!F:F,0,0)+_xlfn.XLOOKUP(A617,'2024-NAT-02'!B:B,'2024-NAT-02'!G:G,0,0)</f>
        <v>0</v>
      </c>
      <c r="AC617" s="337">
        <f>_xlfn.XLOOKUP(A617,'2024-NAT-02'!B:B,'2024-NAT-02'!H:H,0,0)</f>
        <v>0</v>
      </c>
      <c r="AD617" s="338">
        <f t="shared" si="24"/>
        <v>0</v>
      </c>
      <c r="AE617" s="339">
        <f t="shared" si="25"/>
        <v>0</v>
      </c>
    </row>
    <row r="618" spans="1:31" ht="15.6" hidden="1" x14ac:dyDescent="0.25">
      <c r="A618" s="340" t="s">
        <v>1203</v>
      </c>
      <c r="B618" s="341" t="s">
        <v>1346</v>
      </c>
      <c r="C618" s="341" t="s">
        <v>1222</v>
      </c>
      <c r="D618" s="341" t="s">
        <v>123</v>
      </c>
      <c r="E618" s="342" t="s">
        <v>2080</v>
      </c>
      <c r="F618" s="312">
        <v>0</v>
      </c>
      <c r="G618" s="313">
        <v>0</v>
      </c>
      <c r="H618" s="313">
        <v>0</v>
      </c>
      <c r="I618" s="314">
        <v>0</v>
      </c>
      <c r="J618" s="315">
        <v>0</v>
      </c>
      <c r="K618" s="316"/>
      <c r="L618" s="331"/>
      <c r="M618" s="316"/>
      <c r="N618" s="317"/>
      <c r="O618" s="317"/>
      <c r="P618" s="318"/>
      <c r="Q618" s="319"/>
      <c r="R618" s="306"/>
      <c r="S618" s="306"/>
      <c r="T618" s="320"/>
      <c r="U618" s="321"/>
      <c r="V618" s="322"/>
      <c r="W618" s="323"/>
      <c r="X618" s="324"/>
      <c r="Y618" s="326"/>
      <c r="Z618" s="335">
        <f>_xlfn.XLOOKUP(A618,'2024-NAT-01'!B:B,'2024-NAT-01'!F:F,0,0)+_xlfn.XLOOKUP('Nominations (2)'!A618,'2024-NAT-01'!B:B,'2024-NAT-01'!G:G,0,0)</f>
        <v>0</v>
      </c>
      <c r="AA618" s="336">
        <f>_xlfn.XLOOKUP(A618,'2024-NAT-01'!B:B,'2024-NAT-01'!H:H,0,0)</f>
        <v>0</v>
      </c>
      <c r="AB618" s="335">
        <f>_xlfn.XLOOKUP(A618,'2024-NAT-02'!B:B,'2024-NAT-02'!F:F,0,0)+_xlfn.XLOOKUP(A618,'2024-NAT-02'!B:B,'2024-NAT-02'!G:G,0,0)</f>
        <v>0</v>
      </c>
      <c r="AC618" s="337">
        <f>_xlfn.XLOOKUP(A618,'2024-NAT-02'!B:B,'2024-NAT-02'!H:H,0,0)</f>
        <v>0</v>
      </c>
      <c r="AD618" s="338">
        <f t="shared" si="24"/>
        <v>0</v>
      </c>
      <c r="AE618" s="339">
        <f t="shared" si="25"/>
        <v>0</v>
      </c>
    </row>
    <row r="619" spans="1:31" ht="15.6" hidden="1" x14ac:dyDescent="0.25">
      <c r="A619" s="340" t="s">
        <v>1204</v>
      </c>
      <c r="B619" s="341" t="s">
        <v>1243</v>
      </c>
      <c r="C619" s="341" t="s">
        <v>1223</v>
      </c>
      <c r="D619" s="341" t="s">
        <v>115</v>
      </c>
      <c r="E619" s="342" t="s">
        <v>1258</v>
      </c>
      <c r="F619" s="312">
        <v>0</v>
      </c>
      <c r="G619" s="313">
        <v>0</v>
      </c>
      <c r="H619" s="313">
        <v>0</v>
      </c>
      <c r="I619" s="314">
        <v>0</v>
      </c>
      <c r="J619" s="315">
        <v>0</v>
      </c>
      <c r="K619" s="316"/>
      <c r="L619" s="331"/>
      <c r="M619" s="316"/>
      <c r="N619" s="317"/>
      <c r="O619" s="317"/>
      <c r="P619" s="318"/>
      <c r="Q619" s="319"/>
      <c r="R619" s="306"/>
      <c r="S619" s="306"/>
      <c r="T619" s="320"/>
      <c r="U619" s="321"/>
      <c r="V619" s="322"/>
      <c r="W619" s="323"/>
      <c r="X619" s="324"/>
      <c r="Y619" s="326"/>
      <c r="Z619" s="335">
        <f>_xlfn.XLOOKUP(A619,'2024-NAT-01'!B:B,'2024-NAT-01'!F:F,0,0)+_xlfn.XLOOKUP('Nominations (2)'!A619,'2024-NAT-01'!B:B,'2024-NAT-01'!G:G,0,0)</f>
        <v>0</v>
      </c>
      <c r="AA619" s="336">
        <f>_xlfn.XLOOKUP(A619,'2024-NAT-01'!B:B,'2024-NAT-01'!H:H,0,0)</f>
        <v>0</v>
      </c>
      <c r="AB619" s="335">
        <f>_xlfn.XLOOKUP(A619,'2024-NAT-02'!B:B,'2024-NAT-02'!F:F,0,0)+_xlfn.XLOOKUP(A619,'2024-NAT-02'!B:B,'2024-NAT-02'!G:G,0,0)</f>
        <v>0</v>
      </c>
      <c r="AC619" s="337">
        <f>_xlfn.XLOOKUP(A619,'2024-NAT-02'!B:B,'2024-NAT-02'!H:H,0,0)</f>
        <v>0</v>
      </c>
      <c r="AD619" s="338">
        <f t="shared" si="24"/>
        <v>0</v>
      </c>
      <c r="AE619" s="339">
        <f t="shared" si="25"/>
        <v>0</v>
      </c>
    </row>
    <row r="620" spans="1:31" ht="15.6" hidden="1" x14ac:dyDescent="0.25">
      <c r="A620" s="340" t="s">
        <v>1205</v>
      </c>
      <c r="B620" s="341" t="s">
        <v>1334</v>
      </c>
      <c r="C620" s="341" t="s">
        <v>1224</v>
      </c>
      <c r="D620" s="341" t="s">
        <v>916</v>
      </c>
      <c r="E620" s="342" t="s">
        <v>1261</v>
      </c>
      <c r="F620" s="312">
        <v>0</v>
      </c>
      <c r="G620" s="313">
        <v>1</v>
      </c>
      <c r="H620" s="313">
        <v>1</v>
      </c>
      <c r="I620" s="314">
        <v>1.1000000000000001</v>
      </c>
      <c r="J620" s="315">
        <v>0.22000000000000003</v>
      </c>
      <c r="K620" s="316"/>
      <c r="L620" s="331"/>
      <c r="M620" s="316"/>
      <c r="N620" s="317"/>
      <c r="O620" s="317"/>
      <c r="P620" s="318"/>
      <c r="Q620" s="319"/>
      <c r="R620" s="306"/>
      <c r="S620" s="306"/>
      <c r="T620" s="320"/>
      <c r="U620" s="321"/>
      <c r="V620" s="322"/>
      <c r="W620" s="323"/>
      <c r="X620" s="324"/>
      <c r="Y620" s="326"/>
      <c r="Z620" s="335">
        <f>_xlfn.XLOOKUP(A620,'2024-NAT-01'!B:B,'2024-NAT-01'!F:F,0,0)+_xlfn.XLOOKUP('Nominations (2)'!A620,'2024-NAT-01'!B:B,'2024-NAT-01'!G:G,0,0)</f>
        <v>0</v>
      </c>
      <c r="AA620" s="336">
        <f>_xlfn.XLOOKUP(A620,'2024-NAT-01'!B:B,'2024-NAT-01'!H:H,0,0)</f>
        <v>0</v>
      </c>
      <c r="AB620" s="335">
        <f>_xlfn.XLOOKUP(A620,'2024-NAT-02'!B:B,'2024-NAT-02'!F:F,0,0)+_xlfn.XLOOKUP(A620,'2024-NAT-02'!B:B,'2024-NAT-02'!G:G,0,0)</f>
        <v>0</v>
      </c>
      <c r="AC620" s="337">
        <f>_xlfn.XLOOKUP(A620,'2024-NAT-02'!B:B,'2024-NAT-02'!H:H,0,0)</f>
        <v>0</v>
      </c>
      <c r="AD620" s="338">
        <f t="shared" si="24"/>
        <v>1</v>
      </c>
      <c r="AE620" s="339">
        <f t="shared" si="25"/>
        <v>0.22000000000000003</v>
      </c>
    </row>
    <row r="621" spans="1:31" ht="15.6" hidden="1" x14ac:dyDescent="0.25">
      <c r="A621" s="340" t="s">
        <v>1206</v>
      </c>
      <c r="B621" s="341" t="s">
        <v>2161</v>
      </c>
      <c r="C621" s="341" t="s">
        <v>2035</v>
      </c>
      <c r="D621" s="341" t="s">
        <v>2036</v>
      </c>
      <c r="E621" s="342" t="s">
        <v>1260</v>
      </c>
      <c r="F621" s="312">
        <v>0</v>
      </c>
      <c r="G621" s="313">
        <v>0</v>
      </c>
      <c r="H621" s="313">
        <v>0</v>
      </c>
      <c r="I621" s="314">
        <v>0</v>
      </c>
      <c r="J621" s="315">
        <v>0</v>
      </c>
      <c r="K621" s="316"/>
      <c r="L621" s="331"/>
      <c r="M621" s="316"/>
      <c r="N621" s="317"/>
      <c r="O621" s="317"/>
      <c r="P621" s="318"/>
      <c r="Q621" s="319"/>
      <c r="R621" s="306"/>
      <c r="S621" s="306"/>
      <c r="T621" s="320"/>
      <c r="U621" s="321"/>
      <c r="V621" s="322"/>
      <c r="W621" s="323"/>
      <c r="X621" s="324"/>
      <c r="Y621" s="326"/>
      <c r="Z621" s="335">
        <f>_xlfn.XLOOKUP(A621,'2024-NAT-01'!B:B,'2024-NAT-01'!F:F,0,0)+_xlfn.XLOOKUP('Nominations (2)'!A621,'2024-NAT-01'!B:B,'2024-NAT-01'!G:G,0,0)</f>
        <v>0</v>
      </c>
      <c r="AA621" s="336">
        <f>_xlfn.XLOOKUP(A621,'2024-NAT-01'!B:B,'2024-NAT-01'!H:H,0,0)</f>
        <v>0</v>
      </c>
      <c r="AB621" s="335">
        <f>_xlfn.XLOOKUP(A621,'2024-NAT-02'!B:B,'2024-NAT-02'!F:F,0,0)+_xlfn.XLOOKUP(A621,'2024-NAT-02'!B:B,'2024-NAT-02'!G:G,0,0)</f>
        <v>0</v>
      </c>
      <c r="AC621" s="337">
        <f>_xlfn.XLOOKUP(A621,'2024-NAT-02'!B:B,'2024-NAT-02'!H:H,0,0)</f>
        <v>0</v>
      </c>
      <c r="AD621" s="338">
        <f t="shared" si="24"/>
        <v>0</v>
      </c>
      <c r="AE621" s="339">
        <f t="shared" si="25"/>
        <v>0</v>
      </c>
    </row>
    <row r="622" spans="1:31" ht="15.6" hidden="1" x14ac:dyDescent="0.25">
      <c r="A622" s="340" t="s">
        <v>1207</v>
      </c>
      <c r="B622" s="341" t="s">
        <v>2162</v>
      </c>
      <c r="C622" s="341" t="s">
        <v>94</v>
      </c>
      <c r="D622" s="341" t="s">
        <v>73</v>
      </c>
      <c r="E622" s="342" t="s">
        <v>1261</v>
      </c>
      <c r="F622" s="312">
        <v>0</v>
      </c>
      <c r="G622" s="313">
        <v>0</v>
      </c>
      <c r="H622" s="313">
        <v>0</v>
      </c>
      <c r="I622" s="314">
        <v>0</v>
      </c>
      <c r="J622" s="315">
        <v>0</v>
      </c>
      <c r="K622" s="316"/>
      <c r="L622" s="331"/>
      <c r="M622" s="316"/>
      <c r="N622" s="317"/>
      <c r="O622" s="317"/>
      <c r="P622" s="318"/>
      <c r="Q622" s="319"/>
      <c r="R622" s="306"/>
      <c r="S622" s="306"/>
      <c r="T622" s="320"/>
      <c r="U622" s="321"/>
      <c r="V622" s="322"/>
      <c r="W622" s="323"/>
      <c r="X622" s="324"/>
      <c r="Y622" s="326"/>
      <c r="Z622" s="335">
        <f>_xlfn.XLOOKUP(A622,'2024-NAT-01'!B:B,'2024-NAT-01'!F:F,0,0)+_xlfn.XLOOKUP('Nominations (2)'!A622,'2024-NAT-01'!B:B,'2024-NAT-01'!G:G,0,0)</f>
        <v>0</v>
      </c>
      <c r="AA622" s="336">
        <f>_xlfn.XLOOKUP(A622,'2024-NAT-01'!B:B,'2024-NAT-01'!H:H,0,0)</f>
        <v>0</v>
      </c>
      <c r="AB622" s="335">
        <f>_xlfn.XLOOKUP(A622,'2024-NAT-02'!B:B,'2024-NAT-02'!F:F,0,0)+_xlfn.XLOOKUP(A622,'2024-NAT-02'!B:B,'2024-NAT-02'!G:G,0,0)</f>
        <v>0</v>
      </c>
      <c r="AC622" s="337">
        <f>_xlfn.XLOOKUP(A622,'2024-NAT-02'!B:B,'2024-NAT-02'!H:H,0,0)</f>
        <v>0</v>
      </c>
      <c r="AD622" s="338">
        <f t="shared" si="24"/>
        <v>0</v>
      </c>
      <c r="AE622" s="339">
        <f t="shared" si="25"/>
        <v>0</v>
      </c>
    </row>
    <row r="623" spans="1:31" ht="15.6" hidden="1" x14ac:dyDescent="0.25">
      <c r="A623" s="340" t="s">
        <v>1208</v>
      </c>
      <c r="B623" s="341" t="s">
        <v>1226</v>
      </c>
      <c r="C623" s="341" t="s">
        <v>901</v>
      </c>
      <c r="D623" s="341" t="s">
        <v>1228</v>
      </c>
      <c r="E623" s="342" t="s">
        <v>2079</v>
      </c>
      <c r="F623" s="312">
        <v>0</v>
      </c>
      <c r="G623" s="313">
        <v>0</v>
      </c>
      <c r="H623" s="313">
        <v>0</v>
      </c>
      <c r="I623" s="314">
        <v>0</v>
      </c>
      <c r="J623" s="315">
        <v>0</v>
      </c>
      <c r="K623" s="316"/>
      <c r="L623" s="331"/>
      <c r="M623" s="316"/>
      <c r="N623" s="317"/>
      <c r="O623" s="317"/>
      <c r="P623" s="318"/>
      <c r="Q623" s="319"/>
      <c r="R623" s="306"/>
      <c r="S623" s="306"/>
      <c r="T623" s="320"/>
      <c r="U623" s="321"/>
      <c r="V623" s="322"/>
      <c r="W623" s="323"/>
      <c r="X623" s="324"/>
      <c r="Y623" s="326"/>
      <c r="Z623" s="335">
        <f>_xlfn.XLOOKUP(A623,'2024-NAT-01'!B:B,'2024-NAT-01'!F:F,0,0)+_xlfn.XLOOKUP('Nominations (2)'!A623,'2024-NAT-01'!B:B,'2024-NAT-01'!G:G,0,0)</f>
        <v>0</v>
      </c>
      <c r="AA623" s="336">
        <f>_xlfn.XLOOKUP(A623,'2024-NAT-01'!B:B,'2024-NAT-01'!H:H,0,0)</f>
        <v>0</v>
      </c>
      <c r="AB623" s="335">
        <f>_xlfn.XLOOKUP(A623,'2024-NAT-02'!B:B,'2024-NAT-02'!F:F,0,0)+_xlfn.XLOOKUP(A623,'2024-NAT-02'!B:B,'2024-NAT-02'!G:G,0,0)</f>
        <v>0</v>
      </c>
      <c r="AC623" s="337">
        <f>_xlfn.XLOOKUP(A623,'2024-NAT-02'!B:B,'2024-NAT-02'!H:H,0,0)</f>
        <v>0</v>
      </c>
      <c r="AD623" s="338">
        <f t="shared" si="24"/>
        <v>0</v>
      </c>
      <c r="AE623" s="339">
        <f t="shared" si="25"/>
        <v>0</v>
      </c>
    </row>
    <row r="624" spans="1:31" ht="15.6" hidden="1" x14ac:dyDescent="0.25">
      <c r="A624" s="340" t="s">
        <v>1209</v>
      </c>
      <c r="B624" s="341" t="s">
        <v>1226</v>
      </c>
      <c r="C624" s="341" t="s">
        <v>1229</v>
      </c>
      <c r="D624" s="341" t="s">
        <v>1228</v>
      </c>
      <c r="E624" s="342" t="s">
        <v>1250</v>
      </c>
      <c r="F624" s="312">
        <v>0</v>
      </c>
      <c r="G624" s="313">
        <v>0</v>
      </c>
      <c r="H624" s="313">
        <v>0</v>
      </c>
      <c r="I624" s="314">
        <v>0</v>
      </c>
      <c r="J624" s="315">
        <v>0</v>
      </c>
      <c r="K624" s="316"/>
      <c r="L624" s="331"/>
      <c r="M624" s="316"/>
      <c r="N624" s="317"/>
      <c r="O624" s="317"/>
      <c r="P624" s="318"/>
      <c r="Q624" s="319"/>
      <c r="R624" s="306"/>
      <c r="S624" s="306"/>
      <c r="T624" s="320"/>
      <c r="U624" s="321"/>
      <c r="V624" s="322"/>
      <c r="W624" s="323"/>
      <c r="X624" s="324"/>
      <c r="Y624" s="326"/>
      <c r="Z624" s="335">
        <f>_xlfn.XLOOKUP(A624,'2024-NAT-01'!B:B,'2024-NAT-01'!F:F,0,0)+_xlfn.XLOOKUP('Nominations (2)'!A624,'2024-NAT-01'!B:B,'2024-NAT-01'!G:G,0,0)</f>
        <v>0</v>
      </c>
      <c r="AA624" s="336">
        <f>_xlfn.XLOOKUP(A624,'2024-NAT-01'!B:B,'2024-NAT-01'!H:H,0,0)</f>
        <v>0</v>
      </c>
      <c r="AB624" s="335">
        <f>_xlfn.XLOOKUP(A624,'2024-NAT-02'!B:B,'2024-NAT-02'!F:F,0,0)+_xlfn.XLOOKUP(A624,'2024-NAT-02'!B:B,'2024-NAT-02'!G:G,0,0)</f>
        <v>0</v>
      </c>
      <c r="AC624" s="337">
        <f>_xlfn.XLOOKUP(A624,'2024-NAT-02'!B:B,'2024-NAT-02'!H:H,0,0)</f>
        <v>0</v>
      </c>
      <c r="AD624" s="338">
        <f t="shared" si="24"/>
        <v>0</v>
      </c>
      <c r="AE624" s="339">
        <f t="shared" si="25"/>
        <v>0</v>
      </c>
    </row>
    <row r="625" spans="1:31" ht="15.6" x14ac:dyDescent="0.25">
      <c r="A625" s="343" t="s">
        <v>879</v>
      </c>
      <c r="B625" s="344" t="s">
        <v>38</v>
      </c>
      <c r="C625" s="344" t="s">
        <v>227</v>
      </c>
      <c r="D625" s="344" t="s">
        <v>1225</v>
      </c>
      <c r="E625" s="345" t="s">
        <v>1258</v>
      </c>
      <c r="F625" s="391">
        <v>0</v>
      </c>
      <c r="G625" s="392">
        <v>4</v>
      </c>
      <c r="H625" s="392">
        <v>4</v>
      </c>
      <c r="I625" s="393">
        <v>21.099999999999998</v>
      </c>
      <c r="J625" s="394">
        <v>10.45</v>
      </c>
      <c r="K625" s="316"/>
      <c r="L625" s="331"/>
      <c r="M625" s="316"/>
      <c r="N625" s="317"/>
      <c r="O625" s="317"/>
      <c r="P625" s="318"/>
      <c r="Q625" s="319"/>
      <c r="R625" s="306"/>
      <c r="S625" s="306"/>
      <c r="T625" s="320"/>
      <c r="U625" s="321"/>
      <c r="V625" s="322"/>
      <c r="W625" s="323"/>
      <c r="X625" s="324"/>
      <c r="Y625" s="326"/>
      <c r="Z625" s="387">
        <f>_xlfn.XLOOKUP(A625,'2024-NAT-01'!B:B,'2024-NAT-01'!F:F,0,0)+_xlfn.XLOOKUP(A625,'2024-NAT-01'!B:B,'2024-NAT-01'!G:G,0,0)</f>
        <v>0</v>
      </c>
      <c r="AA625" s="395">
        <f>_xlfn.XLOOKUP(A625,'2024-NAT-01'!B:B,'2024-NAT-01'!H:H,0,0)</f>
        <v>0</v>
      </c>
      <c r="AB625" s="387">
        <f>_xlfn.XLOOKUP(A625,'2024-NAT-02'!B:B,'2024-NAT-02'!F:F,0,0)+_xlfn.XLOOKUP(A625,'2024-NAT-02'!B:B,'2024-NAT-02'!G:G,0,0)</f>
        <v>0</v>
      </c>
      <c r="AC625" s="396">
        <f>_xlfn.XLOOKUP(A625,'2024-NAT-02'!B:B,'2024-NAT-02'!H:H,0,0)</f>
        <v>0</v>
      </c>
      <c r="AD625" s="387">
        <f t="shared" si="24"/>
        <v>4</v>
      </c>
      <c r="AE625" s="395">
        <f t="shared" si="25"/>
        <v>10.45</v>
      </c>
    </row>
    <row r="626" spans="1:31" ht="15.6" hidden="1" x14ac:dyDescent="0.25">
      <c r="A626" s="340" t="s">
        <v>1230</v>
      </c>
      <c r="B626" s="341" t="s">
        <v>1464</v>
      </c>
      <c r="C626" s="341" t="s">
        <v>1245</v>
      </c>
      <c r="D626" s="341" t="s">
        <v>1244</v>
      </c>
      <c r="E626" s="342" t="s">
        <v>1250</v>
      </c>
      <c r="F626" s="312">
        <v>0</v>
      </c>
      <c r="G626" s="313">
        <v>0</v>
      </c>
      <c r="H626" s="313">
        <v>0</v>
      </c>
      <c r="I626" s="314">
        <v>0</v>
      </c>
      <c r="J626" s="315">
        <v>0</v>
      </c>
      <c r="K626" s="316"/>
      <c r="L626" s="331"/>
      <c r="M626" s="316"/>
      <c r="N626" s="317"/>
      <c r="O626" s="317"/>
      <c r="P626" s="318"/>
      <c r="Q626" s="319"/>
      <c r="R626" s="306"/>
      <c r="S626" s="306"/>
      <c r="T626" s="320"/>
      <c r="U626" s="321"/>
      <c r="V626" s="322"/>
      <c r="W626" s="323"/>
      <c r="X626" s="324"/>
      <c r="Y626" s="326"/>
      <c r="Z626" s="335">
        <f>_xlfn.XLOOKUP(A626,'2024-NAT-01'!B:B,'2024-NAT-01'!F:F,0,0)+_xlfn.XLOOKUP('Nominations (2)'!A626,'2024-NAT-01'!B:B,'2024-NAT-01'!G:G,0,0)</f>
        <v>0</v>
      </c>
      <c r="AA626" s="336">
        <f>_xlfn.XLOOKUP(A626,'2024-NAT-01'!B:B,'2024-NAT-01'!H:H,0,0)</f>
        <v>0</v>
      </c>
      <c r="AB626" s="335">
        <f>_xlfn.XLOOKUP(A626,'2024-NAT-02'!B:B,'2024-NAT-02'!F:F,0,0)+_xlfn.XLOOKUP(A626,'2024-NAT-02'!B:B,'2024-NAT-02'!G:G,0,0)</f>
        <v>0</v>
      </c>
      <c r="AC626" s="337">
        <f>_xlfn.XLOOKUP(A626,'2024-NAT-02'!B:B,'2024-NAT-02'!H:H,0,0)</f>
        <v>0</v>
      </c>
      <c r="AD626" s="338">
        <f t="shared" si="24"/>
        <v>0</v>
      </c>
      <c r="AE626" s="339">
        <f t="shared" si="25"/>
        <v>0</v>
      </c>
    </row>
    <row r="627" spans="1:31" ht="15.6" hidden="1" x14ac:dyDescent="0.25">
      <c r="A627" s="340" t="s">
        <v>1231</v>
      </c>
      <c r="B627" s="341" t="s">
        <v>1243</v>
      </c>
      <c r="C627" s="341" t="s">
        <v>1043</v>
      </c>
      <c r="D627" s="341" t="s">
        <v>77</v>
      </c>
      <c r="E627" s="342" t="s">
        <v>1258</v>
      </c>
      <c r="F627" s="312">
        <v>0</v>
      </c>
      <c r="G627" s="313">
        <v>0</v>
      </c>
      <c r="H627" s="313">
        <v>0</v>
      </c>
      <c r="I627" s="314">
        <v>0</v>
      </c>
      <c r="J627" s="315">
        <v>0</v>
      </c>
      <c r="K627" s="316"/>
      <c r="L627" s="331"/>
      <c r="M627" s="316"/>
      <c r="N627" s="317"/>
      <c r="O627" s="317"/>
      <c r="P627" s="318"/>
      <c r="Q627" s="319"/>
      <c r="R627" s="306"/>
      <c r="S627" s="306"/>
      <c r="T627" s="320"/>
      <c r="U627" s="321"/>
      <c r="V627" s="322"/>
      <c r="W627" s="323"/>
      <c r="X627" s="324"/>
      <c r="Y627" s="326"/>
      <c r="Z627" s="335">
        <f>_xlfn.XLOOKUP(A627,'2024-NAT-01'!B:B,'2024-NAT-01'!F:F,0,0)+_xlfn.XLOOKUP('Nominations (2)'!A627,'2024-NAT-01'!B:B,'2024-NAT-01'!G:G,0,0)</f>
        <v>0</v>
      </c>
      <c r="AA627" s="336">
        <f>_xlfn.XLOOKUP(A627,'2024-NAT-01'!B:B,'2024-NAT-01'!H:H,0,0)</f>
        <v>0</v>
      </c>
      <c r="AB627" s="335">
        <f>_xlfn.XLOOKUP(A627,'2024-NAT-02'!B:B,'2024-NAT-02'!F:F,0,0)+_xlfn.XLOOKUP(A627,'2024-NAT-02'!B:B,'2024-NAT-02'!G:G,0,0)</f>
        <v>0</v>
      </c>
      <c r="AC627" s="337">
        <f>_xlfn.XLOOKUP(A627,'2024-NAT-02'!B:B,'2024-NAT-02'!H:H,0,0)</f>
        <v>0</v>
      </c>
      <c r="AD627" s="338">
        <f t="shared" si="24"/>
        <v>0</v>
      </c>
      <c r="AE627" s="339">
        <f t="shared" si="25"/>
        <v>0</v>
      </c>
    </row>
    <row r="628" spans="1:31" ht="15.6" hidden="1" x14ac:dyDescent="0.25">
      <c r="A628" s="340" t="s">
        <v>1232</v>
      </c>
      <c r="B628" s="341" t="s">
        <v>2162</v>
      </c>
      <c r="C628" s="341" t="s">
        <v>218</v>
      </c>
      <c r="D628" s="341" t="s">
        <v>224</v>
      </c>
      <c r="E628" s="342" t="s">
        <v>2079</v>
      </c>
      <c r="F628" s="312">
        <v>0</v>
      </c>
      <c r="G628" s="313">
        <v>0</v>
      </c>
      <c r="H628" s="313">
        <v>0</v>
      </c>
      <c r="I628" s="314">
        <v>0</v>
      </c>
      <c r="J628" s="315">
        <v>0</v>
      </c>
      <c r="K628" s="316"/>
      <c r="L628" s="331"/>
      <c r="M628" s="316"/>
      <c r="N628" s="317"/>
      <c r="O628" s="317"/>
      <c r="P628" s="318"/>
      <c r="Q628" s="319"/>
      <c r="R628" s="306"/>
      <c r="S628" s="306"/>
      <c r="T628" s="320"/>
      <c r="U628" s="321"/>
      <c r="V628" s="322"/>
      <c r="W628" s="323"/>
      <c r="X628" s="324"/>
      <c r="Y628" s="326"/>
      <c r="Z628" s="335">
        <f>_xlfn.XLOOKUP(A628,'2024-NAT-01'!B:B,'2024-NAT-01'!F:F,0,0)+_xlfn.XLOOKUP('Nominations (2)'!A628,'2024-NAT-01'!B:B,'2024-NAT-01'!G:G,0,0)</f>
        <v>0</v>
      </c>
      <c r="AA628" s="336">
        <f>_xlfn.XLOOKUP(A628,'2024-NAT-01'!B:B,'2024-NAT-01'!H:H,0,0)</f>
        <v>0</v>
      </c>
      <c r="AB628" s="335">
        <f>_xlfn.XLOOKUP(A628,'2024-NAT-02'!B:B,'2024-NAT-02'!F:F,0,0)+_xlfn.XLOOKUP(A628,'2024-NAT-02'!B:B,'2024-NAT-02'!G:G,0,0)</f>
        <v>0</v>
      </c>
      <c r="AC628" s="337">
        <f>_xlfn.XLOOKUP(A628,'2024-NAT-02'!B:B,'2024-NAT-02'!H:H,0,0)</f>
        <v>0</v>
      </c>
      <c r="AD628" s="338">
        <f t="shared" si="24"/>
        <v>0</v>
      </c>
      <c r="AE628" s="339">
        <f t="shared" si="25"/>
        <v>0</v>
      </c>
    </row>
    <row r="629" spans="1:31" ht="15.6" hidden="1" x14ac:dyDescent="0.25">
      <c r="A629" s="340" t="s">
        <v>1233</v>
      </c>
      <c r="B629" s="341" t="s">
        <v>1663</v>
      </c>
      <c r="C629" s="341" t="s">
        <v>1870</v>
      </c>
      <c r="D629" s="341" t="s">
        <v>77</v>
      </c>
      <c r="E629" s="342" t="s">
        <v>1260</v>
      </c>
      <c r="F629" s="312">
        <v>0</v>
      </c>
      <c r="G629" s="313">
        <v>0</v>
      </c>
      <c r="H629" s="313">
        <v>0</v>
      </c>
      <c r="I629" s="314">
        <v>0</v>
      </c>
      <c r="J629" s="315">
        <v>0</v>
      </c>
      <c r="K629" s="316"/>
      <c r="L629" s="331"/>
      <c r="M629" s="316"/>
      <c r="N629" s="317"/>
      <c r="O629" s="317"/>
      <c r="P629" s="318"/>
      <c r="Q629" s="319"/>
      <c r="R629" s="306"/>
      <c r="S629" s="306"/>
      <c r="T629" s="320"/>
      <c r="U629" s="321"/>
      <c r="V629" s="322"/>
      <c r="W629" s="323"/>
      <c r="X629" s="324"/>
      <c r="Y629" s="326"/>
      <c r="Z629" s="335">
        <f>_xlfn.XLOOKUP(A629,'2024-NAT-01'!B:B,'2024-NAT-01'!F:F,0,0)+_xlfn.XLOOKUP('Nominations (2)'!A629,'2024-NAT-01'!B:B,'2024-NAT-01'!G:G,0,0)</f>
        <v>0</v>
      </c>
      <c r="AA629" s="336">
        <f>_xlfn.XLOOKUP(A629,'2024-NAT-01'!B:B,'2024-NAT-01'!H:H,0,0)</f>
        <v>0</v>
      </c>
      <c r="AB629" s="335">
        <f>_xlfn.XLOOKUP(A629,'2024-NAT-02'!B:B,'2024-NAT-02'!F:F,0,0)+_xlfn.XLOOKUP(A629,'2024-NAT-02'!B:B,'2024-NAT-02'!G:G,0,0)</f>
        <v>0</v>
      </c>
      <c r="AC629" s="337">
        <f>_xlfn.XLOOKUP(A629,'2024-NAT-02'!B:B,'2024-NAT-02'!H:H,0,0)</f>
        <v>0</v>
      </c>
      <c r="AD629" s="338">
        <f t="shared" si="24"/>
        <v>0</v>
      </c>
      <c r="AE629" s="339">
        <f t="shared" si="25"/>
        <v>0</v>
      </c>
    </row>
    <row r="630" spans="1:31" ht="15.6" hidden="1" x14ac:dyDescent="0.25">
      <c r="A630" s="340" t="s">
        <v>1234</v>
      </c>
      <c r="B630" s="341" t="s">
        <v>1473</v>
      </c>
      <c r="C630" s="341" t="s">
        <v>415</v>
      </c>
      <c r="D630" s="341" t="s">
        <v>115</v>
      </c>
      <c r="E630" s="342" t="s">
        <v>1258</v>
      </c>
      <c r="F630" s="312">
        <v>0</v>
      </c>
      <c r="G630" s="313">
        <v>3</v>
      </c>
      <c r="H630" s="313">
        <v>3</v>
      </c>
      <c r="I630" s="314">
        <v>16.100000000000001</v>
      </c>
      <c r="J630" s="315">
        <v>3.2200000000000006</v>
      </c>
      <c r="K630" s="316"/>
      <c r="L630" s="331"/>
      <c r="M630" s="316"/>
      <c r="N630" s="317"/>
      <c r="O630" s="317"/>
      <c r="P630" s="318"/>
      <c r="Q630" s="319"/>
      <c r="R630" s="306"/>
      <c r="S630" s="306"/>
      <c r="T630" s="320"/>
      <c r="U630" s="321"/>
      <c r="V630" s="322"/>
      <c r="W630" s="323"/>
      <c r="X630" s="324"/>
      <c r="Y630" s="326"/>
      <c r="Z630" s="335">
        <f>_xlfn.XLOOKUP(A630,'2024-NAT-01'!B:B,'2024-NAT-01'!F:F,0,0)+_xlfn.XLOOKUP('Nominations (2)'!A630,'2024-NAT-01'!B:B,'2024-NAT-01'!G:G,0,0)</f>
        <v>0</v>
      </c>
      <c r="AA630" s="336">
        <f>_xlfn.XLOOKUP(A630,'2024-NAT-01'!B:B,'2024-NAT-01'!H:H,0,0)</f>
        <v>0</v>
      </c>
      <c r="AB630" s="335">
        <f>_xlfn.XLOOKUP(A630,'2024-NAT-02'!B:B,'2024-NAT-02'!F:F,0,0)+_xlfn.XLOOKUP(A630,'2024-NAT-02'!B:B,'2024-NAT-02'!G:G,0,0)</f>
        <v>0</v>
      </c>
      <c r="AC630" s="337">
        <f>_xlfn.XLOOKUP(A630,'2024-NAT-02'!B:B,'2024-NAT-02'!H:H,0,0)</f>
        <v>0</v>
      </c>
      <c r="AD630" s="338">
        <f t="shared" si="24"/>
        <v>3</v>
      </c>
      <c r="AE630" s="339">
        <f t="shared" si="25"/>
        <v>3.2200000000000006</v>
      </c>
    </row>
    <row r="631" spans="1:31" ht="15.6" hidden="1" x14ac:dyDescent="0.25">
      <c r="A631" s="340" t="s">
        <v>1235</v>
      </c>
      <c r="B631" s="341" t="s">
        <v>2161</v>
      </c>
      <c r="C631" s="341" t="s">
        <v>1909</v>
      </c>
      <c r="D631" s="341" t="s">
        <v>1910</v>
      </c>
      <c r="E631" s="342" t="s">
        <v>1258</v>
      </c>
      <c r="F631" s="312">
        <v>1</v>
      </c>
      <c r="G631" s="313">
        <v>4</v>
      </c>
      <c r="H631" s="313">
        <v>5</v>
      </c>
      <c r="I631" s="314">
        <v>42</v>
      </c>
      <c r="J631" s="315">
        <v>12.299999999999999</v>
      </c>
      <c r="K631" s="316"/>
      <c r="L631" s="331"/>
      <c r="M631" s="316"/>
      <c r="N631" s="317"/>
      <c r="O631" s="317"/>
      <c r="P631" s="318"/>
      <c r="Q631" s="319"/>
      <c r="R631" s="306"/>
      <c r="S631" s="306"/>
      <c r="T631" s="320"/>
      <c r="U631" s="321"/>
      <c r="V631" s="322"/>
      <c r="W631" s="323"/>
      <c r="X631" s="324"/>
      <c r="Y631" s="326"/>
      <c r="Z631" s="335">
        <f>_xlfn.XLOOKUP(A631,'2024-NAT-01'!B:B,'2024-NAT-01'!F:F,0,0)+_xlfn.XLOOKUP('Nominations (2)'!A631,'2024-NAT-01'!B:B,'2024-NAT-01'!G:G,0,0)</f>
        <v>0</v>
      </c>
      <c r="AA631" s="336">
        <f>_xlfn.XLOOKUP(A631,'2024-NAT-01'!B:B,'2024-NAT-01'!H:H,0,0)</f>
        <v>0</v>
      </c>
      <c r="AB631" s="335">
        <f>_xlfn.XLOOKUP(A631,'2024-NAT-02'!B:B,'2024-NAT-02'!F:F,0,0)+_xlfn.XLOOKUP(A631,'2024-NAT-02'!B:B,'2024-NAT-02'!G:G,0,0)</f>
        <v>0</v>
      </c>
      <c r="AC631" s="337">
        <f>_xlfn.XLOOKUP(A631,'2024-NAT-02'!B:B,'2024-NAT-02'!H:H,0,0)</f>
        <v>0</v>
      </c>
      <c r="AD631" s="338">
        <f t="shared" si="24"/>
        <v>5</v>
      </c>
      <c r="AE631" s="339">
        <f t="shared" si="25"/>
        <v>12.299999999999999</v>
      </c>
    </row>
    <row r="632" spans="1:31" ht="15.6" hidden="1" x14ac:dyDescent="0.25">
      <c r="A632" s="340" t="s">
        <v>1236</v>
      </c>
      <c r="B632" s="341" t="s">
        <v>2156</v>
      </c>
      <c r="C632" s="341" t="s">
        <v>1866</v>
      </c>
      <c r="D632" s="341" t="s">
        <v>1225</v>
      </c>
      <c r="E632" s="342" t="s">
        <v>1258</v>
      </c>
      <c r="F632" s="312">
        <v>7</v>
      </c>
      <c r="G632" s="313">
        <v>5</v>
      </c>
      <c r="H632" s="313">
        <v>12</v>
      </c>
      <c r="I632" s="314">
        <v>48.5</v>
      </c>
      <c r="J632" s="315">
        <v>14.979999999999997</v>
      </c>
      <c r="K632" s="316"/>
      <c r="L632" s="331"/>
      <c r="M632" s="316"/>
      <c r="N632" s="317"/>
      <c r="O632" s="317"/>
      <c r="P632" s="318"/>
      <c r="Q632" s="319"/>
      <c r="R632" s="306"/>
      <c r="S632" s="306"/>
      <c r="T632" s="320"/>
      <c r="U632" s="321"/>
      <c r="V632" s="322"/>
      <c r="W632" s="323"/>
      <c r="X632" s="324"/>
      <c r="Y632" s="326"/>
      <c r="Z632" s="335">
        <f>_xlfn.XLOOKUP(A632,'2024-NAT-01'!B:B,'2024-NAT-01'!F:F,0,0)+_xlfn.XLOOKUP('Nominations (2)'!A632,'2024-NAT-01'!B:B,'2024-NAT-01'!G:G,0,0)</f>
        <v>0</v>
      </c>
      <c r="AA632" s="336">
        <f>_xlfn.XLOOKUP(A632,'2024-NAT-01'!B:B,'2024-NAT-01'!H:H,0,0)</f>
        <v>0</v>
      </c>
      <c r="AB632" s="335">
        <f>_xlfn.XLOOKUP(A632,'2024-NAT-02'!B:B,'2024-NAT-02'!F:F,0,0)+_xlfn.XLOOKUP(A632,'2024-NAT-02'!B:B,'2024-NAT-02'!G:G,0,0)</f>
        <v>0</v>
      </c>
      <c r="AC632" s="337">
        <f>_xlfn.XLOOKUP(A632,'2024-NAT-02'!B:B,'2024-NAT-02'!H:H,0,0)</f>
        <v>0</v>
      </c>
      <c r="AD632" s="338">
        <f t="shared" si="24"/>
        <v>12</v>
      </c>
      <c r="AE632" s="339">
        <f t="shared" si="25"/>
        <v>14.979999999999997</v>
      </c>
    </row>
    <row r="633" spans="1:31" ht="15.6" hidden="1" x14ac:dyDescent="0.25">
      <c r="A633" s="340" t="s">
        <v>1237</v>
      </c>
      <c r="B633" s="341" t="s">
        <v>1379</v>
      </c>
      <c r="C633" s="341" t="s">
        <v>91</v>
      </c>
      <c r="D633" s="341" t="s">
        <v>219</v>
      </c>
      <c r="E633" s="342" t="s">
        <v>1258</v>
      </c>
      <c r="F633" s="312">
        <v>0</v>
      </c>
      <c r="G633" s="313">
        <v>0</v>
      </c>
      <c r="H633" s="313">
        <v>0</v>
      </c>
      <c r="I633" s="314">
        <v>0</v>
      </c>
      <c r="J633" s="315">
        <v>0</v>
      </c>
      <c r="K633" s="316"/>
      <c r="L633" s="331"/>
      <c r="M633" s="316"/>
      <c r="N633" s="317"/>
      <c r="O633" s="317"/>
      <c r="P633" s="318"/>
      <c r="Q633" s="319"/>
      <c r="R633" s="306"/>
      <c r="S633" s="306"/>
      <c r="T633" s="320"/>
      <c r="U633" s="321"/>
      <c r="V633" s="322"/>
      <c r="W633" s="323"/>
      <c r="X633" s="324"/>
      <c r="Y633" s="326"/>
      <c r="Z633" s="335">
        <f>_xlfn.XLOOKUP(A633,'2024-NAT-01'!B:B,'2024-NAT-01'!F:F,0,0)+_xlfn.XLOOKUP('Nominations (2)'!A633,'2024-NAT-01'!B:B,'2024-NAT-01'!G:G,0,0)</f>
        <v>0</v>
      </c>
      <c r="AA633" s="336">
        <f>_xlfn.XLOOKUP(A633,'2024-NAT-01'!B:B,'2024-NAT-01'!H:H,0,0)</f>
        <v>0</v>
      </c>
      <c r="AB633" s="335">
        <f>_xlfn.XLOOKUP(A633,'2024-NAT-02'!B:B,'2024-NAT-02'!F:F,0,0)+_xlfn.XLOOKUP(A633,'2024-NAT-02'!B:B,'2024-NAT-02'!G:G,0,0)</f>
        <v>0</v>
      </c>
      <c r="AC633" s="337">
        <f>_xlfn.XLOOKUP(A633,'2024-NAT-02'!B:B,'2024-NAT-02'!H:H,0,0)</f>
        <v>0</v>
      </c>
      <c r="AD633" s="338">
        <f t="shared" si="24"/>
        <v>0</v>
      </c>
      <c r="AE633" s="339">
        <f t="shared" si="25"/>
        <v>0</v>
      </c>
    </row>
    <row r="634" spans="1:31" ht="15.6" hidden="1" x14ac:dyDescent="0.25">
      <c r="A634" s="340" t="s">
        <v>1238</v>
      </c>
      <c r="B634" s="341" t="s">
        <v>1948</v>
      </c>
      <c r="C634" s="341" t="s">
        <v>1378</v>
      </c>
      <c r="D634" s="341" t="s">
        <v>133</v>
      </c>
      <c r="E634" s="342" t="s">
        <v>1258</v>
      </c>
      <c r="F634" s="312">
        <v>0</v>
      </c>
      <c r="G634" s="313">
        <v>4</v>
      </c>
      <c r="H634" s="313">
        <v>4</v>
      </c>
      <c r="I634" s="314">
        <v>18.500000000000004</v>
      </c>
      <c r="J634" s="315">
        <v>3.7000000000000011</v>
      </c>
      <c r="K634" s="316"/>
      <c r="L634" s="331"/>
      <c r="M634" s="316"/>
      <c r="N634" s="317"/>
      <c r="O634" s="317"/>
      <c r="P634" s="318"/>
      <c r="Q634" s="319"/>
      <c r="R634" s="306"/>
      <c r="S634" s="306"/>
      <c r="T634" s="320"/>
      <c r="U634" s="321"/>
      <c r="V634" s="322"/>
      <c r="W634" s="323"/>
      <c r="X634" s="324"/>
      <c r="Y634" s="326"/>
      <c r="Z634" s="335">
        <f>_xlfn.XLOOKUP(A634,'2024-NAT-01'!B:B,'2024-NAT-01'!F:F,0,0)+_xlfn.XLOOKUP('Nominations (2)'!A634,'2024-NAT-01'!B:B,'2024-NAT-01'!G:G,0,0)</f>
        <v>0</v>
      </c>
      <c r="AA634" s="336">
        <f>_xlfn.XLOOKUP(A634,'2024-NAT-01'!B:B,'2024-NAT-01'!H:H,0,0)</f>
        <v>0</v>
      </c>
      <c r="AB634" s="335">
        <f>_xlfn.XLOOKUP(A634,'2024-NAT-02'!B:B,'2024-NAT-02'!F:F,0,0)+_xlfn.XLOOKUP(A634,'2024-NAT-02'!B:B,'2024-NAT-02'!G:G,0,0)</f>
        <v>0</v>
      </c>
      <c r="AC634" s="337">
        <f>_xlfn.XLOOKUP(A634,'2024-NAT-02'!B:B,'2024-NAT-02'!H:H,0,0)</f>
        <v>0</v>
      </c>
      <c r="AD634" s="338">
        <f t="shared" si="24"/>
        <v>4</v>
      </c>
      <c r="AE634" s="339">
        <f t="shared" si="25"/>
        <v>3.7000000000000011</v>
      </c>
    </row>
    <row r="635" spans="1:31" ht="15.6" hidden="1" x14ac:dyDescent="0.25">
      <c r="A635" s="340" t="s">
        <v>1239</v>
      </c>
      <c r="B635" s="341" t="s">
        <v>1240</v>
      </c>
      <c r="C635" s="341" t="s">
        <v>110</v>
      </c>
      <c r="D635" s="341" t="s">
        <v>1926</v>
      </c>
      <c r="E635" s="342" t="s">
        <v>1258</v>
      </c>
      <c r="F635" s="312">
        <v>0</v>
      </c>
      <c r="G635" s="313">
        <v>0</v>
      </c>
      <c r="H635" s="313">
        <v>0</v>
      </c>
      <c r="I635" s="314">
        <v>0</v>
      </c>
      <c r="J635" s="315">
        <v>0</v>
      </c>
      <c r="K635" s="316"/>
      <c r="L635" s="331"/>
      <c r="M635" s="316"/>
      <c r="N635" s="317"/>
      <c r="O635" s="317"/>
      <c r="P635" s="318"/>
      <c r="Q635" s="319"/>
      <c r="R635" s="306"/>
      <c r="S635" s="306"/>
      <c r="T635" s="320"/>
      <c r="U635" s="321"/>
      <c r="V635" s="322"/>
      <c r="W635" s="323"/>
      <c r="X635" s="324"/>
      <c r="Y635" s="326"/>
      <c r="Z635" s="335">
        <f>_xlfn.XLOOKUP(A635,'2024-NAT-01'!B:B,'2024-NAT-01'!F:F,0,0)+_xlfn.XLOOKUP('Nominations (2)'!A635,'2024-NAT-01'!B:B,'2024-NAT-01'!G:G,0,0)</f>
        <v>0</v>
      </c>
      <c r="AA635" s="336">
        <f>_xlfn.XLOOKUP(A635,'2024-NAT-01'!B:B,'2024-NAT-01'!H:H,0,0)</f>
        <v>0</v>
      </c>
      <c r="AB635" s="335">
        <f>_xlfn.XLOOKUP(A635,'2024-NAT-02'!B:B,'2024-NAT-02'!F:F,0,0)+_xlfn.XLOOKUP(A635,'2024-NAT-02'!B:B,'2024-NAT-02'!G:G,0,0)</f>
        <v>0</v>
      </c>
      <c r="AC635" s="337">
        <f>_xlfn.XLOOKUP(A635,'2024-NAT-02'!B:B,'2024-NAT-02'!H:H,0,0)</f>
        <v>0</v>
      </c>
      <c r="AD635" s="338">
        <f t="shared" si="24"/>
        <v>0</v>
      </c>
      <c r="AE635" s="339">
        <f t="shared" si="25"/>
        <v>0</v>
      </c>
    </row>
    <row r="636" spans="1:31" ht="15.6" hidden="1" x14ac:dyDescent="0.25">
      <c r="A636" s="340" t="s">
        <v>1317</v>
      </c>
      <c r="B636" s="341" t="s">
        <v>1319</v>
      </c>
      <c r="C636" s="341" t="s">
        <v>314</v>
      </c>
      <c r="D636" s="341" t="s">
        <v>107</v>
      </c>
      <c r="E636" s="342" t="s">
        <v>2079</v>
      </c>
      <c r="F636" s="312">
        <v>0</v>
      </c>
      <c r="G636" s="313">
        <v>0</v>
      </c>
      <c r="H636" s="313">
        <v>0</v>
      </c>
      <c r="I636" s="314">
        <v>0</v>
      </c>
      <c r="J636" s="315">
        <v>0</v>
      </c>
      <c r="K636" s="316"/>
      <c r="L636" s="331"/>
      <c r="M636" s="316"/>
      <c r="N636" s="317"/>
      <c r="O636" s="317"/>
      <c r="P636" s="318"/>
      <c r="Q636" s="319"/>
      <c r="R636" s="306"/>
      <c r="S636" s="306"/>
      <c r="T636" s="320"/>
      <c r="U636" s="321"/>
      <c r="V636" s="322"/>
      <c r="W636" s="323"/>
      <c r="X636" s="324"/>
      <c r="Y636" s="326"/>
      <c r="Z636" s="335">
        <f>_xlfn.XLOOKUP(A636,'2024-NAT-01'!B:B,'2024-NAT-01'!F:F,0,0)+_xlfn.XLOOKUP('Nominations (2)'!A636,'2024-NAT-01'!B:B,'2024-NAT-01'!G:G,0,0)</f>
        <v>0</v>
      </c>
      <c r="AA636" s="336">
        <f>_xlfn.XLOOKUP(A636,'2024-NAT-01'!B:B,'2024-NAT-01'!H:H,0,0)</f>
        <v>0</v>
      </c>
      <c r="AB636" s="335">
        <f>_xlfn.XLOOKUP(A636,'2024-NAT-02'!B:B,'2024-NAT-02'!F:F,0,0)+_xlfn.XLOOKUP(A636,'2024-NAT-02'!B:B,'2024-NAT-02'!G:G,0,0)</f>
        <v>0</v>
      </c>
      <c r="AC636" s="337">
        <f>_xlfn.XLOOKUP(A636,'2024-NAT-02'!B:B,'2024-NAT-02'!H:H,0,0)</f>
        <v>0</v>
      </c>
      <c r="AD636" s="338">
        <f t="shared" si="24"/>
        <v>0</v>
      </c>
      <c r="AE636" s="339">
        <f t="shared" si="25"/>
        <v>0</v>
      </c>
    </row>
    <row r="637" spans="1:31" ht="15.6" hidden="1" x14ac:dyDescent="0.25">
      <c r="A637" s="340" t="s">
        <v>1318</v>
      </c>
      <c r="B637" s="341" t="s">
        <v>1319</v>
      </c>
      <c r="C637" s="341" t="s">
        <v>96</v>
      </c>
      <c r="D637" s="341" t="s">
        <v>1320</v>
      </c>
      <c r="E637" s="342" t="s">
        <v>2078</v>
      </c>
      <c r="F637" s="312">
        <v>1</v>
      </c>
      <c r="G637" s="313">
        <v>0</v>
      </c>
      <c r="H637" s="313">
        <v>1</v>
      </c>
      <c r="I637" s="314">
        <v>1.2</v>
      </c>
      <c r="J637" s="315">
        <v>0.24</v>
      </c>
      <c r="K637" s="316"/>
      <c r="L637" s="331"/>
      <c r="M637" s="316"/>
      <c r="N637" s="317"/>
      <c r="O637" s="317"/>
      <c r="P637" s="318"/>
      <c r="Q637" s="319"/>
      <c r="R637" s="306"/>
      <c r="S637" s="306"/>
      <c r="T637" s="320"/>
      <c r="U637" s="321"/>
      <c r="V637" s="322"/>
      <c r="W637" s="323"/>
      <c r="X637" s="324"/>
      <c r="Y637" s="326"/>
      <c r="Z637" s="335">
        <f>_xlfn.XLOOKUP(A637,'2024-NAT-01'!B:B,'2024-NAT-01'!F:F,0,0)+_xlfn.XLOOKUP('Nominations (2)'!A637,'2024-NAT-01'!B:B,'2024-NAT-01'!G:G,0,0)</f>
        <v>0</v>
      </c>
      <c r="AA637" s="336">
        <f>_xlfn.XLOOKUP(A637,'2024-NAT-01'!B:B,'2024-NAT-01'!H:H,0,0)</f>
        <v>0</v>
      </c>
      <c r="AB637" s="335">
        <f>_xlfn.XLOOKUP(A637,'2024-NAT-02'!B:B,'2024-NAT-02'!F:F,0,0)+_xlfn.XLOOKUP(A637,'2024-NAT-02'!B:B,'2024-NAT-02'!G:G,0,0)</f>
        <v>0</v>
      </c>
      <c r="AC637" s="337">
        <f>_xlfn.XLOOKUP(A637,'2024-NAT-02'!B:B,'2024-NAT-02'!H:H,0,0)</f>
        <v>0</v>
      </c>
      <c r="AD637" s="338">
        <f t="shared" si="24"/>
        <v>1</v>
      </c>
      <c r="AE637" s="339">
        <f t="shared" si="25"/>
        <v>0.24</v>
      </c>
    </row>
    <row r="638" spans="1:31" ht="15.6" hidden="1" x14ac:dyDescent="0.25">
      <c r="A638" s="340" t="s">
        <v>1321</v>
      </c>
      <c r="B638" s="341" t="s">
        <v>1319</v>
      </c>
      <c r="C638" s="341" t="s">
        <v>1103</v>
      </c>
      <c r="D638" s="341" t="s">
        <v>177</v>
      </c>
      <c r="E638" s="342" t="s">
        <v>2079</v>
      </c>
      <c r="F638" s="312">
        <v>0</v>
      </c>
      <c r="G638" s="313">
        <v>0</v>
      </c>
      <c r="H638" s="313">
        <v>0</v>
      </c>
      <c r="I638" s="314">
        <v>0</v>
      </c>
      <c r="J638" s="315">
        <v>0</v>
      </c>
      <c r="K638" s="316"/>
      <c r="L638" s="331"/>
      <c r="M638" s="316"/>
      <c r="N638" s="317"/>
      <c r="O638" s="317"/>
      <c r="P638" s="318"/>
      <c r="Q638" s="319"/>
      <c r="R638" s="306"/>
      <c r="S638" s="306"/>
      <c r="T638" s="320"/>
      <c r="U638" s="321"/>
      <c r="V638" s="322"/>
      <c r="W638" s="323"/>
      <c r="X638" s="324"/>
      <c r="Y638" s="326"/>
      <c r="Z638" s="335">
        <f>_xlfn.XLOOKUP(A638,'2024-NAT-01'!B:B,'2024-NAT-01'!F:F,0,0)+_xlfn.XLOOKUP('Nominations (2)'!A638,'2024-NAT-01'!B:B,'2024-NAT-01'!G:G,0,0)</f>
        <v>0</v>
      </c>
      <c r="AA638" s="336">
        <f>_xlfn.XLOOKUP(A638,'2024-NAT-01'!B:B,'2024-NAT-01'!H:H,0,0)</f>
        <v>0</v>
      </c>
      <c r="AB638" s="335">
        <f>_xlfn.XLOOKUP(A638,'2024-NAT-02'!B:B,'2024-NAT-02'!F:F,0,0)+_xlfn.XLOOKUP(A638,'2024-NAT-02'!B:B,'2024-NAT-02'!G:G,0,0)</f>
        <v>0</v>
      </c>
      <c r="AC638" s="337">
        <f>_xlfn.XLOOKUP(A638,'2024-NAT-02'!B:B,'2024-NAT-02'!H:H,0,0)</f>
        <v>0</v>
      </c>
      <c r="AD638" s="338">
        <f t="shared" si="24"/>
        <v>0</v>
      </c>
      <c r="AE638" s="339">
        <f t="shared" si="25"/>
        <v>0</v>
      </c>
    </row>
    <row r="639" spans="1:31" ht="15.6" hidden="1" x14ac:dyDescent="0.25">
      <c r="A639" s="340" t="s">
        <v>1322</v>
      </c>
      <c r="B639" s="341" t="s">
        <v>1319</v>
      </c>
      <c r="C639" s="341" t="s">
        <v>416</v>
      </c>
      <c r="D639" s="341" t="s">
        <v>1323</v>
      </c>
      <c r="E639" s="342" t="s">
        <v>1251</v>
      </c>
      <c r="F639" s="312">
        <v>0</v>
      </c>
      <c r="G639" s="313">
        <v>3</v>
      </c>
      <c r="H639" s="313">
        <v>3</v>
      </c>
      <c r="I639" s="314">
        <v>19.5</v>
      </c>
      <c r="J639" s="315">
        <v>3.9000000000000004</v>
      </c>
      <c r="K639" s="316"/>
      <c r="L639" s="331"/>
      <c r="M639" s="316"/>
      <c r="N639" s="317"/>
      <c r="O639" s="317"/>
      <c r="P639" s="318"/>
      <c r="Q639" s="319"/>
      <c r="R639" s="306"/>
      <c r="S639" s="306"/>
      <c r="T639" s="320"/>
      <c r="U639" s="321"/>
      <c r="V639" s="322"/>
      <c r="W639" s="323"/>
      <c r="X639" s="324"/>
      <c r="Y639" s="326"/>
      <c r="Z639" s="335">
        <f>_xlfn.XLOOKUP(A639,'2024-NAT-01'!B:B,'2024-NAT-01'!F:F,0,0)+_xlfn.XLOOKUP('Nominations (2)'!A639,'2024-NAT-01'!B:B,'2024-NAT-01'!G:G,0,0)</f>
        <v>0</v>
      </c>
      <c r="AA639" s="336">
        <f>_xlfn.XLOOKUP(A639,'2024-NAT-01'!B:B,'2024-NAT-01'!H:H,0,0)</f>
        <v>0</v>
      </c>
      <c r="AB639" s="335">
        <f>_xlfn.XLOOKUP(A639,'2024-NAT-02'!B:B,'2024-NAT-02'!F:F,0,0)+_xlfn.XLOOKUP(A639,'2024-NAT-02'!B:B,'2024-NAT-02'!G:G,0,0)</f>
        <v>0</v>
      </c>
      <c r="AC639" s="337">
        <f>_xlfn.XLOOKUP(A639,'2024-NAT-02'!B:B,'2024-NAT-02'!H:H,0,0)</f>
        <v>0</v>
      </c>
      <c r="AD639" s="338">
        <f t="shared" si="24"/>
        <v>3</v>
      </c>
      <c r="AE639" s="339">
        <f t="shared" si="25"/>
        <v>3.9000000000000004</v>
      </c>
    </row>
    <row r="640" spans="1:31" ht="15.6" x14ac:dyDescent="0.25">
      <c r="A640" s="343" t="s">
        <v>691</v>
      </c>
      <c r="B640" s="344" t="s">
        <v>48</v>
      </c>
      <c r="C640" s="344" t="s">
        <v>1886</v>
      </c>
      <c r="D640" s="344" t="s">
        <v>313</v>
      </c>
      <c r="E640" s="345" t="s">
        <v>1260</v>
      </c>
      <c r="F640" s="391">
        <v>2</v>
      </c>
      <c r="G640" s="392">
        <v>2</v>
      </c>
      <c r="H640" s="392">
        <v>4</v>
      </c>
      <c r="I640" s="393">
        <v>6.9</v>
      </c>
      <c r="J640" s="394">
        <v>2.5199999999999996</v>
      </c>
      <c r="K640" s="316"/>
      <c r="L640" s="331"/>
      <c r="M640" s="316"/>
      <c r="N640" s="317"/>
      <c r="O640" s="317"/>
      <c r="P640" s="318"/>
      <c r="Q640" s="319"/>
      <c r="R640" s="306"/>
      <c r="S640" s="306"/>
      <c r="T640" s="320"/>
      <c r="U640" s="321"/>
      <c r="V640" s="322"/>
      <c r="W640" s="323"/>
      <c r="X640" s="324"/>
      <c r="Y640" s="326"/>
      <c r="Z640" s="387">
        <f>_xlfn.XLOOKUP(A640,'2024-NAT-01'!B:B,'2024-NAT-01'!F:F,0,0)+_xlfn.XLOOKUP(A640,'2024-NAT-01'!B:B,'2024-NAT-01'!G:G,0,0)</f>
        <v>2</v>
      </c>
      <c r="AA640" s="395">
        <f>_xlfn.XLOOKUP(A640,'2024-NAT-01'!B:B,'2024-NAT-01'!H:H,0,0)</f>
        <v>15.3</v>
      </c>
      <c r="AB640" s="387">
        <f>_xlfn.XLOOKUP(A640,'2024-NAT-02'!B:B,'2024-NAT-02'!F:F,0,0)+_xlfn.XLOOKUP(A640,'2024-NAT-02'!B:B,'2024-NAT-02'!G:G,0,0)</f>
        <v>1</v>
      </c>
      <c r="AC640" s="396">
        <f>_xlfn.XLOOKUP(A640,'2024-NAT-02'!B:B,'2024-NAT-02'!H:H,0,0)</f>
        <v>9.8000000000000007</v>
      </c>
      <c r="AD640" s="387">
        <f t="shared" si="24"/>
        <v>7</v>
      </c>
      <c r="AE640" s="395">
        <f t="shared" si="25"/>
        <v>27.62</v>
      </c>
    </row>
    <row r="641" spans="1:31" ht="15.6" x14ac:dyDescent="0.25">
      <c r="A641" s="343" t="s">
        <v>545</v>
      </c>
      <c r="B641" s="344" t="s">
        <v>50</v>
      </c>
      <c r="C641" s="344" t="s">
        <v>90</v>
      </c>
      <c r="D641" s="344" t="s">
        <v>319</v>
      </c>
      <c r="E641" s="345" t="s">
        <v>2078</v>
      </c>
      <c r="F641" s="391">
        <v>0</v>
      </c>
      <c r="G641" s="392">
        <v>5</v>
      </c>
      <c r="H641" s="392">
        <v>5</v>
      </c>
      <c r="I641" s="393">
        <v>84.5</v>
      </c>
      <c r="J641" s="394">
        <v>16.900000000000002</v>
      </c>
      <c r="K641" s="316"/>
      <c r="L641" s="331"/>
      <c r="M641" s="316"/>
      <c r="N641" s="317"/>
      <c r="O641" s="317"/>
      <c r="P641" s="318"/>
      <c r="Q641" s="319"/>
      <c r="R641" s="306"/>
      <c r="S641" s="306"/>
      <c r="T641" s="320"/>
      <c r="U641" s="321"/>
      <c r="V641" s="322"/>
      <c r="W641" s="323"/>
      <c r="X641" s="324"/>
      <c r="Y641" s="326"/>
      <c r="Z641" s="387">
        <f>_xlfn.XLOOKUP(A641,'2024-NAT-01'!B:B,'2024-NAT-01'!F:F,0,0)+_xlfn.XLOOKUP(A641,'2024-NAT-01'!B:B,'2024-NAT-01'!G:G,0,0)</f>
        <v>0</v>
      </c>
      <c r="AA641" s="395">
        <f>_xlfn.XLOOKUP(A641,'2024-NAT-01'!B:B,'2024-NAT-01'!H:H,0,0)</f>
        <v>0</v>
      </c>
      <c r="AB641" s="387">
        <f>_xlfn.XLOOKUP(A641,'2024-NAT-02'!B:B,'2024-NAT-02'!F:F,0,0)+_xlfn.XLOOKUP(A641,'2024-NAT-02'!B:B,'2024-NAT-02'!G:G,0,0)</f>
        <v>0</v>
      </c>
      <c r="AC641" s="396">
        <f>_xlfn.XLOOKUP(A641,'2024-NAT-02'!B:B,'2024-NAT-02'!H:H,0,0)</f>
        <v>0</v>
      </c>
      <c r="AD641" s="387">
        <f t="shared" si="24"/>
        <v>5</v>
      </c>
      <c r="AE641" s="395">
        <f t="shared" si="25"/>
        <v>16.900000000000002</v>
      </c>
    </row>
    <row r="642" spans="1:31" ht="15.6" hidden="1" x14ac:dyDescent="0.25">
      <c r="A642" s="340" t="s">
        <v>1327</v>
      </c>
      <c r="B642" s="341" t="s">
        <v>1226</v>
      </c>
      <c r="C642" s="341" t="s">
        <v>398</v>
      </c>
      <c r="D642" s="341" t="s">
        <v>169</v>
      </c>
      <c r="E642" s="342" t="s">
        <v>1261</v>
      </c>
      <c r="F642" s="312">
        <v>0</v>
      </c>
      <c r="G642" s="313">
        <v>0</v>
      </c>
      <c r="H642" s="313">
        <v>0</v>
      </c>
      <c r="I642" s="314">
        <v>0</v>
      </c>
      <c r="J642" s="315">
        <v>0</v>
      </c>
      <c r="K642" s="316"/>
      <c r="L642" s="331"/>
      <c r="M642" s="316"/>
      <c r="N642" s="317"/>
      <c r="O642" s="317"/>
      <c r="P642" s="318"/>
      <c r="Q642" s="319"/>
      <c r="R642" s="306"/>
      <c r="S642" s="306"/>
      <c r="T642" s="320"/>
      <c r="U642" s="321"/>
      <c r="V642" s="322"/>
      <c r="W642" s="323"/>
      <c r="X642" s="324"/>
      <c r="Y642" s="326"/>
      <c r="Z642" s="335">
        <f>_xlfn.XLOOKUP(A642,'2024-NAT-01'!B:B,'2024-NAT-01'!F:F,0,0)+_xlfn.XLOOKUP('Nominations (2)'!A642,'2024-NAT-01'!B:B,'2024-NAT-01'!G:G,0,0)</f>
        <v>0</v>
      </c>
      <c r="AA642" s="336">
        <f>_xlfn.XLOOKUP(A642,'2024-NAT-01'!B:B,'2024-NAT-01'!H:H,0,0)</f>
        <v>0</v>
      </c>
      <c r="AB642" s="335">
        <f>_xlfn.XLOOKUP(A642,'2024-NAT-02'!B:B,'2024-NAT-02'!F:F,0,0)+_xlfn.XLOOKUP(A642,'2024-NAT-02'!B:B,'2024-NAT-02'!G:G,0,0)</f>
        <v>0</v>
      </c>
      <c r="AC642" s="337">
        <f>_xlfn.XLOOKUP(A642,'2024-NAT-02'!B:B,'2024-NAT-02'!H:H,0,0)</f>
        <v>0</v>
      </c>
      <c r="AD642" s="338">
        <f t="shared" si="24"/>
        <v>0</v>
      </c>
      <c r="AE642" s="339">
        <f t="shared" si="25"/>
        <v>0</v>
      </c>
    </row>
    <row r="643" spans="1:31" ht="15.6" hidden="1" x14ac:dyDescent="0.25">
      <c r="A643" s="340" t="s">
        <v>1328</v>
      </c>
      <c r="B643" s="341" t="s">
        <v>1346</v>
      </c>
      <c r="C643" s="341" t="s">
        <v>1548</v>
      </c>
      <c r="D643" s="341" t="s">
        <v>1549</v>
      </c>
      <c r="E643" s="342" t="s">
        <v>1258</v>
      </c>
      <c r="F643" s="312">
        <v>0</v>
      </c>
      <c r="G643" s="313">
        <v>0</v>
      </c>
      <c r="H643" s="313">
        <v>0</v>
      </c>
      <c r="I643" s="314">
        <v>0</v>
      </c>
      <c r="J643" s="315">
        <v>0</v>
      </c>
      <c r="K643" s="316"/>
      <c r="L643" s="331"/>
      <c r="M643" s="316"/>
      <c r="N643" s="317"/>
      <c r="O643" s="317"/>
      <c r="P643" s="318"/>
      <c r="Q643" s="319"/>
      <c r="R643" s="306"/>
      <c r="S643" s="306"/>
      <c r="T643" s="320"/>
      <c r="U643" s="321"/>
      <c r="V643" s="322"/>
      <c r="W643" s="323"/>
      <c r="X643" s="324"/>
      <c r="Y643" s="326"/>
      <c r="Z643" s="335">
        <f>_xlfn.XLOOKUP(A643,'2024-NAT-01'!B:B,'2024-NAT-01'!F:F,0,0)+_xlfn.XLOOKUP('Nominations (2)'!A643,'2024-NAT-01'!B:B,'2024-NAT-01'!G:G,0,0)</f>
        <v>0</v>
      </c>
      <c r="AA643" s="336">
        <f>_xlfn.XLOOKUP(A643,'2024-NAT-01'!B:B,'2024-NAT-01'!H:H,0,0)</f>
        <v>0</v>
      </c>
      <c r="AB643" s="335">
        <f>_xlfn.XLOOKUP(A643,'2024-NAT-02'!B:B,'2024-NAT-02'!F:F,0,0)+_xlfn.XLOOKUP(A643,'2024-NAT-02'!B:B,'2024-NAT-02'!G:G,0,0)</f>
        <v>0</v>
      </c>
      <c r="AC643" s="337">
        <f>_xlfn.XLOOKUP(A643,'2024-NAT-02'!B:B,'2024-NAT-02'!H:H,0,0)</f>
        <v>0</v>
      </c>
      <c r="AD643" s="338">
        <f t="shared" si="24"/>
        <v>0</v>
      </c>
      <c r="AE643" s="339">
        <f t="shared" si="25"/>
        <v>0</v>
      </c>
    </row>
    <row r="644" spans="1:31" ht="15.6" hidden="1" x14ac:dyDescent="0.25">
      <c r="A644" s="340" t="s">
        <v>1329</v>
      </c>
      <c r="B644" s="341" t="s">
        <v>1226</v>
      </c>
      <c r="C644" s="341" t="s">
        <v>357</v>
      </c>
      <c r="D644" s="341" t="s">
        <v>132</v>
      </c>
      <c r="E644" s="342" t="s">
        <v>2079</v>
      </c>
      <c r="F644" s="312">
        <v>0</v>
      </c>
      <c r="G644" s="313">
        <v>0</v>
      </c>
      <c r="H644" s="313">
        <v>0</v>
      </c>
      <c r="I644" s="314">
        <v>0</v>
      </c>
      <c r="J644" s="315">
        <v>0</v>
      </c>
      <c r="K644" s="316"/>
      <c r="L644" s="331"/>
      <c r="M644" s="316"/>
      <c r="N644" s="317"/>
      <c r="O644" s="317"/>
      <c r="P644" s="318"/>
      <c r="Q644" s="319"/>
      <c r="R644" s="306"/>
      <c r="S644" s="306"/>
      <c r="T644" s="320"/>
      <c r="U644" s="321"/>
      <c r="V644" s="322"/>
      <c r="W644" s="323"/>
      <c r="X644" s="324"/>
      <c r="Y644" s="326"/>
      <c r="Z644" s="335">
        <f>_xlfn.XLOOKUP(A644,'2024-NAT-01'!B:B,'2024-NAT-01'!F:F,0,0)+_xlfn.XLOOKUP('Nominations (2)'!A644,'2024-NAT-01'!B:B,'2024-NAT-01'!G:G,0,0)</f>
        <v>0</v>
      </c>
      <c r="AA644" s="336">
        <f>_xlfn.XLOOKUP(A644,'2024-NAT-01'!B:B,'2024-NAT-01'!H:H,0,0)</f>
        <v>0</v>
      </c>
      <c r="AB644" s="335">
        <f>_xlfn.XLOOKUP(A644,'2024-NAT-02'!B:B,'2024-NAT-02'!F:F,0,0)+_xlfn.XLOOKUP(A644,'2024-NAT-02'!B:B,'2024-NAT-02'!G:G,0,0)</f>
        <v>0</v>
      </c>
      <c r="AC644" s="337">
        <f>_xlfn.XLOOKUP(A644,'2024-NAT-02'!B:B,'2024-NAT-02'!H:H,0,0)</f>
        <v>0</v>
      </c>
      <c r="AD644" s="338">
        <f t="shared" ref="AD644:AD707" si="26">H644+Z644+AB644</f>
        <v>0</v>
      </c>
      <c r="AE644" s="339">
        <f t="shared" ref="AE644:AE707" si="27">J644+AA644+AC644</f>
        <v>0</v>
      </c>
    </row>
    <row r="645" spans="1:31" ht="15.6" hidden="1" x14ac:dyDescent="0.25">
      <c r="A645" s="340" t="s">
        <v>1330</v>
      </c>
      <c r="B645" s="341" t="s">
        <v>2155</v>
      </c>
      <c r="C645" s="341" t="s">
        <v>402</v>
      </c>
      <c r="D645" s="341" t="s">
        <v>219</v>
      </c>
      <c r="E645" s="342" t="s">
        <v>1258</v>
      </c>
      <c r="F645" s="312">
        <v>2</v>
      </c>
      <c r="G645" s="313">
        <v>6</v>
      </c>
      <c r="H645" s="313">
        <v>8</v>
      </c>
      <c r="I645" s="314">
        <v>33.700000000000003</v>
      </c>
      <c r="J645" s="315">
        <v>10.57</v>
      </c>
      <c r="K645" s="316"/>
      <c r="L645" s="331"/>
      <c r="M645" s="316"/>
      <c r="N645" s="317"/>
      <c r="O645" s="317"/>
      <c r="P645" s="318"/>
      <c r="Q645" s="319"/>
      <c r="R645" s="306"/>
      <c r="S645" s="306"/>
      <c r="T645" s="320"/>
      <c r="U645" s="321"/>
      <c r="V645" s="322"/>
      <c r="W645" s="323"/>
      <c r="X645" s="324"/>
      <c r="Y645" s="326"/>
      <c r="Z645" s="335">
        <f>_xlfn.XLOOKUP(A645,'2024-NAT-01'!B:B,'2024-NAT-01'!F:F,0,0)+_xlfn.XLOOKUP('Nominations (2)'!A645,'2024-NAT-01'!B:B,'2024-NAT-01'!G:G,0,0)</f>
        <v>0</v>
      </c>
      <c r="AA645" s="336">
        <f>_xlfn.XLOOKUP(A645,'2024-NAT-01'!B:B,'2024-NAT-01'!H:H,0,0)</f>
        <v>0</v>
      </c>
      <c r="AB645" s="335">
        <f>_xlfn.XLOOKUP(A645,'2024-NAT-02'!B:B,'2024-NAT-02'!F:F,0,0)+_xlfn.XLOOKUP(A645,'2024-NAT-02'!B:B,'2024-NAT-02'!G:G,0,0)</f>
        <v>0</v>
      </c>
      <c r="AC645" s="337">
        <f>_xlfn.XLOOKUP(A645,'2024-NAT-02'!B:B,'2024-NAT-02'!H:H,0,0)</f>
        <v>0</v>
      </c>
      <c r="AD645" s="338">
        <f t="shared" si="26"/>
        <v>8</v>
      </c>
      <c r="AE645" s="339">
        <f t="shared" si="27"/>
        <v>10.57</v>
      </c>
    </row>
    <row r="646" spans="1:31" ht="15.6" x14ac:dyDescent="0.25">
      <c r="A646" s="343" t="s">
        <v>1119</v>
      </c>
      <c r="B646" s="344" t="s">
        <v>47</v>
      </c>
      <c r="C646" s="344" t="s">
        <v>225</v>
      </c>
      <c r="D646" s="344" t="s">
        <v>1126</v>
      </c>
      <c r="E646" s="345" t="s">
        <v>1261</v>
      </c>
      <c r="F646" s="391">
        <v>1</v>
      </c>
      <c r="G646" s="392">
        <v>5</v>
      </c>
      <c r="H646" s="392">
        <v>6</v>
      </c>
      <c r="I646" s="393">
        <v>37.499999999999993</v>
      </c>
      <c r="J646" s="394">
        <v>8.08</v>
      </c>
      <c r="K646" s="316"/>
      <c r="L646" s="331"/>
      <c r="M646" s="316"/>
      <c r="N646" s="317"/>
      <c r="O646" s="317"/>
      <c r="P646" s="318"/>
      <c r="Q646" s="319"/>
      <c r="R646" s="306"/>
      <c r="S646" s="306"/>
      <c r="T646" s="320"/>
      <c r="U646" s="321"/>
      <c r="V646" s="322"/>
      <c r="W646" s="323"/>
      <c r="X646" s="324"/>
      <c r="Y646" s="326"/>
      <c r="Z646" s="387">
        <f>_xlfn.XLOOKUP(A646,'2024-NAT-01'!B:B,'2024-NAT-01'!F:F,0,0)+_xlfn.XLOOKUP(A646,'2024-NAT-01'!B:B,'2024-NAT-01'!G:G,0,0)</f>
        <v>3</v>
      </c>
      <c r="AA646" s="395">
        <f>_xlfn.XLOOKUP(A646,'2024-NAT-01'!B:B,'2024-NAT-01'!H:H,0,0)</f>
        <v>8.8000000000000007</v>
      </c>
      <c r="AB646" s="387">
        <f>_xlfn.XLOOKUP(A646,'2024-NAT-02'!B:B,'2024-NAT-02'!F:F,0,0)+_xlfn.XLOOKUP(A646,'2024-NAT-02'!B:B,'2024-NAT-02'!G:G,0,0)</f>
        <v>0</v>
      </c>
      <c r="AC646" s="396">
        <f>_xlfn.XLOOKUP(A646,'2024-NAT-02'!B:B,'2024-NAT-02'!H:H,0,0)</f>
        <v>0</v>
      </c>
      <c r="AD646" s="387">
        <f t="shared" si="26"/>
        <v>9</v>
      </c>
      <c r="AE646" s="395">
        <f t="shared" si="27"/>
        <v>16.880000000000003</v>
      </c>
    </row>
    <row r="647" spans="1:31" ht="15.6" x14ac:dyDescent="0.25">
      <c r="A647" s="343" t="s">
        <v>612</v>
      </c>
      <c r="B647" s="344" t="s">
        <v>40</v>
      </c>
      <c r="C647" s="344" t="s">
        <v>217</v>
      </c>
      <c r="D647" s="344" t="s">
        <v>312</v>
      </c>
      <c r="E647" s="345" t="s">
        <v>1261</v>
      </c>
      <c r="F647" s="391">
        <v>1</v>
      </c>
      <c r="G647" s="392">
        <v>4</v>
      </c>
      <c r="H647" s="392">
        <v>5</v>
      </c>
      <c r="I647" s="393">
        <v>36</v>
      </c>
      <c r="J647" s="394">
        <v>7.6400000000000006</v>
      </c>
      <c r="K647" s="316"/>
      <c r="L647" s="331"/>
      <c r="M647" s="316"/>
      <c r="N647" s="317"/>
      <c r="O647" s="317"/>
      <c r="P647" s="318"/>
      <c r="Q647" s="319"/>
      <c r="R647" s="306"/>
      <c r="S647" s="306"/>
      <c r="T647" s="320"/>
      <c r="U647" s="321"/>
      <c r="V647" s="322"/>
      <c r="W647" s="323"/>
      <c r="X647" s="324"/>
      <c r="Y647" s="326"/>
      <c r="Z647" s="387">
        <f>_xlfn.XLOOKUP(A647,'2024-NAT-01'!B:B,'2024-NAT-01'!F:F,0,0)+_xlfn.XLOOKUP(A647,'2024-NAT-01'!B:B,'2024-NAT-01'!G:G,0,0)</f>
        <v>4</v>
      </c>
      <c r="AA647" s="395">
        <f>_xlfn.XLOOKUP(A647,'2024-NAT-01'!B:B,'2024-NAT-01'!H:H,0,0)</f>
        <v>8.6999999999999993</v>
      </c>
      <c r="AB647" s="387">
        <f>_xlfn.XLOOKUP(A647,'2024-NAT-02'!B:B,'2024-NAT-02'!F:F,0,0)+_xlfn.XLOOKUP(A647,'2024-NAT-02'!B:B,'2024-NAT-02'!G:G,0,0)</f>
        <v>1</v>
      </c>
      <c r="AC647" s="396">
        <f>_xlfn.XLOOKUP(A647,'2024-NAT-02'!B:B,'2024-NAT-02'!H:H,0,0)</f>
        <v>1.6</v>
      </c>
      <c r="AD647" s="387">
        <f t="shared" si="26"/>
        <v>10</v>
      </c>
      <c r="AE647" s="395">
        <f t="shared" si="27"/>
        <v>17.940000000000001</v>
      </c>
    </row>
    <row r="648" spans="1:31" ht="15.6" hidden="1" x14ac:dyDescent="0.25">
      <c r="A648" s="340" t="s">
        <v>1336</v>
      </c>
      <c r="B648" s="341" t="s">
        <v>2156</v>
      </c>
      <c r="C648" s="341" t="s">
        <v>1337</v>
      </c>
      <c r="D648" s="341" t="s">
        <v>1338</v>
      </c>
      <c r="E648" s="342" t="s">
        <v>1258</v>
      </c>
      <c r="F648" s="312">
        <v>0</v>
      </c>
      <c r="G648" s="313">
        <v>9</v>
      </c>
      <c r="H648" s="313">
        <v>9</v>
      </c>
      <c r="I648" s="314">
        <v>92.200000000000017</v>
      </c>
      <c r="J648" s="315">
        <v>22.43</v>
      </c>
      <c r="K648" s="316"/>
      <c r="L648" s="331"/>
      <c r="M648" s="316"/>
      <c r="N648" s="317"/>
      <c r="O648" s="317"/>
      <c r="P648" s="318"/>
      <c r="Q648" s="319"/>
      <c r="R648" s="306"/>
      <c r="S648" s="306"/>
      <c r="T648" s="320"/>
      <c r="U648" s="321"/>
      <c r="V648" s="322"/>
      <c r="W648" s="323"/>
      <c r="X648" s="324"/>
      <c r="Y648" s="326"/>
      <c r="Z648" s="335">
        <f>_xlfn.XLOOKUP(A648,'2024-NAT-01'!B:B,'2024-NAT-01'!F:F,0,0)+_xlfn.XLOOKUP('Nominations (2)'!A648,'2024-NAT-01'!B:B,'2024-NAT-01'!G:G,0,0)</f>
        <v>0</v>
      </c>
      <c r="AA648" s="336">
        <f>_xlfn.XLOOKUP(A648,'2024-NAT-01'!B:B,'2024-NAT-01'!H:H,0,0)</f>
        <v>0</v>
      </c>
      <c r="AB648" s="335">
        <f>_xlfn.XLOOKUP(A648,'2024-NAT-02'!B:B,'2024-NAT-02'!F:F,0,0)+_xlfn.XLOOKUP(A648,'2024-NAT-02'!B:B,'2024-NAT-02'!G:G,0,0)</f>
        <v>0</v>
      </c>
      <c r="AC648" s="337">
        <f>_xlfn.XLOOKUP(A648,'2024-NAT-02'!B:B,'2024-NAT-02'!H:H,0,0)</f>
        <v>0</v>
      </c>
      <c r="AD648" s="338">
        <f t="shared" si="26"/>
        <v>9</v>
      </c>
      <c r="AE648" s="339">
        <f t="shared" si="27"/>
        <v>22.43</v>
      </c>
    </row>
    <row r="649" spans="1:31" ht="15.6" hidden="1" x14ac:dyDescent="0.25">
      <c r="A649" s="340" t="s">
        <v>1339</v>
      </c>
      <c r="B649" s="341" t="s">
        <v>2154</v>
      </c>
      <c r="C649" s="341" t="s">
        <v>2132</v>
      </c>
      <c r="D649" s="341" t="s">
        <v>2133</v>
      </c>
      <c r="E649" s="342" t="s">
        <v>1251</v>
      </c>
      <c r="F649" s="312">
        <v>0</v>
      </c>
      <c r="G649" s="313">
        <v>0</v>
      </c>
      <c r="H649" s="313">
        <v>0</v>
      </c>
      <c r="I649" s="314">
        <v>0</v>
      </c>
      <c r="J649" s="315">
        <v>0</v>
      </c>
      <c r="K649" s="316"/>
      <c r="L649" s="331"/>
      <c r="M649" s="316"/>
      <c r="N649" s="317"/>
      <c r="O649" s="317"/>
      <c r="P649" s="318"/>
      <c r="Q649" s="319"/>
      <c r="R649" s="306"/>
      <c r="S649" s="306"/>
      <c r="T649" s="320"/>
      <c r="U649" s="321"/>
      <c r="V649" s="322"/>
      <c r="W649" s="323"/>
      <c r="X649" s="324"/>
      <c r="Y649" s="326"/>
      <c r="Z649" s="335">
        <f>_xlfn.XLOOKUP(A649,'2024-NAT-01'!B:B,'2024-NAT-01'!F:F,0,0)+_xlfn.XLOOKUP('Nominations (2)'!A649,'2024-NAT-01'!B:B,'2024-NAT-01'!G:G,0,0)</f>
        <v>0</v>
      </c>
      <c r="AA649" s="336">
        <f>_xlfn.XLOOKUP(A649,'2024-NAT-01'!B:B,'2024-NAT-01'!H:H,0,0)</f>
        <v>0</v>
      </c>
      <c r="AB649" s="335">
        <f>_xlfn.XLOOKUP(A649,'2024-NAT-02'!B:B,'2024-NAT-02'!F:F,0,0)+_xlfn.XLOOKUP(A649,'2024-NAT-02'!B:B,'2024-NAT-02'!G:G,0,0)</f>
        <v>0</v>
      </c>
      <c r="AC649" s="337">
        <f>_xlfn.XLOOKUP(A649,'2024-NAT-02'!B:B,'2024-NAT-02'!H:H,0,0)</f>
        <v>0</v>
      </c>
      <c r="AD649" s="338">
        <f t="shared" si="26"/>
        <v>0</v>
      </c>
      <c r="AE649" s="339">
        <f t="shared" si="27"/>
        <v>0</v>
      </c>
    </row>
    <row r="650" spans="1:31" ht="15.6" hidden="1" x14ac:dyDescent="0.25">
      <c r="A650" s="340" t="s">
        <v>1341</v>
      </c>
      <c r="B650" s="341" t="s">
        <v>1340</v>
      </c>
      <c r="C650" s="341" t="s">
        <v>343</v>
      </c>
      <c r="D650" s="341" t="s">
        <v>144</v>
      </c>
      <c r="E650" s="342" t="s">
        <v>2079</v>
      </c>
      <c r="F650" s="312">
        <v>0</v>
      </c>
      <c r="G650" s="313">
        <v>2</v>
      </c>
      <c r="H650" s="313">
        <v>2</v>
      </c>
      <c r="I650" s="314">
        <v>4</v>
      </c>
      <c r="J650" s="315">
        <v>0.8</v>
      </c>
      <c r="K650" s="316"/>
      <c r="L650" s="331"/>
      <c r="M650" s="316"/>
      <c r="N650" s="317"/>
      <c r="O650" s="317"/>
      <c r="P650" s="318"/>
      <c r="Q650" s="319"/>
      <c r="R650" s="306"/>
      <c r="S650" s="306"/>
      <c r="T650" s="320"/>
      <c r="U650" s="321"/>
      <c r="V650" s="322"/>
      <c r="W650" s="323"/>
      <c r="X650" s="324"/>
      <c r="Y650" s="326"/>
      <c r="Z650" s="335">
        <f>_xlfn.XLOOKUP(A650,'2024-NAT-01'!B:B,'2024-NAT-01'!F:F,0,0)+_xlfn.XLOOKUP('Nominations (2)'!A650,'2024-NAT-01'!B:B,'2024-NAT-01'!G:G,0,0)</f>
        <v>0</v>
      </c>
      <c r="AA650" s="336">
        <f>_xlfn.XLOOKUP(A650,'2024-NAT-01'!B:B,'2024-NAT-01'!H:H,0,0)</f>
        <v>0</v>
      </c>
      <c r="AB650" s="335">
        <f>_xlfn.XLOOKUP(A650,'2024-NAT-02'!B:B,'2024-NAT-02'!F:F,0,0)+_xlfn.XLOOKUP(A650,'2024-NAT-02'!B:B,'2024-NAT-02'!G:G,0,0)</f>
        <v>0</v>
      </c>
      <c r="AC650" s="337">
        <f>_xlfn.XLOOKUP(A650,'2024-NAT-02'!B:B,'2024-NAT-02'!H:H,0,0)</f>
        <v>0</v>
      </c>
      <c r="AD650" s="338">
        <f t="shared" si="26"/>
        <v>2</v>
      </c>
      <c r="AE650" s="339">
        <f t="shared" si="27"/>
        <v>0.8</v>
      </c>
    </row>
    <row r="651" spans="1:31" ht="15.6" hidden="1" x14ac:dyDescent="0.25">
      <c r="A651" s="340" t="s">
        <v>1342</v>
      </c>
      <c r="B651" s="341" t="s">
        <v>1340</v>
      </c>
      <c r="C651" s="341" t="s">
        <v>1343</v>
      </c>
      <c r="D651" s="341" t="s">
        <v>1344</v>
      </c>
      <c r="E651" s="342" t="s">
        <v>2081</v>
      </c>
      <c r="F651" s="312">
        <v>0</v>
      </c>
      <c r="G651" s="313">
        <v>0</v>
      </c>
      <c r="H651" s="313">
        <v>0</v>
      </c>
      <c r="I651" s="314">
        <v>0</v>
      </c>
      <c r="J651" s="315">
        <v>0</v>
      </c>
      <c r="K651" s="316"/>
      <c r="L651" s="331"/>
      <c r="M651" s="316"/>
      <c r="N651" s="317"/>
      <c r="O651" s="317"/>
      <c r="P651" s="318"/>
      <c r="Q651" s="319"/>
      <c r="R651" s="306"/>
      <c r="S651" s="306"/>
      <c r="T651" s="320"/>
      <c r="U651" s="321"/>
      <c r="V651" s="322"/>
      <c r="W651" s="323"/>
      <c r="X651" s="324"/>
      <c r="Y651" s="326"/>
      <c r="Z651" s="335">
        <f>_xlfn.XLOOKUP(A651,'2024-NAT-01'!B:B,'2024-NAT-01'!F:F,0,0)+_xlfn.XLOOKUP('Nominations (2)'!A651,'2024-NAT-01'!B:B,'2024-NAT-01'!G:G,0,0)</f>
        <v>0</v>
      </c>
      <c r="AA651" s="336">
        <f>_xlfn.XLOOKUP(A651,'2024-NAT-01'!B:B,'2024-NAT-01'!H:H,0,0)</f>
        <v>0</v>
      </c>
      <c r="AB651" s="335">
        <f>_xlfn.XLOOKUP(A651,'2024-NAT-02'!B:B,'2024-NAT-02'!F:F,0,0)+_xlfn.XLOOKUP(A651,'2024-NAT-02'!B:B,'2024-NAT-02'!G:G,0,0)</f>
        <v>0</v>
      </c>
      <c r="AC651" s="337">
        <f>_xlfn.XLOOKUP(A651,'2024-NAT-02'!B:B,'2024-NAT-02'!H:H,0,0)</f>
        <v>0</v>
      </c>
      <c r="AD651" s="338">
        <f t="shared" si="26"/>
        <v>0</v>
      </c>
      <c r="AE651" s="339">
        <f t="shared" si="27"/>
        <v>0</v>
      </c>
    </row>
    <row r="652" spans="1:31" ht="15.6" hidden="1" x14ac:dyDescent="0.25">
      <c r="A652" s="340" t="s">
        <v>1345</v>
      </c>
      <c r="B652" s="341" t="s">
        <v>1340</v>
      </c>
      <c r="C652" s="341" t="s">
        <v>175</v>
      </c>
      <c r="D652" s="341" t="s">
        <v>141</v>
      </c>
      <c r="E652" s="342" t="s">
        <v>1261</v>
      </c>
      <c r="F652" s="312">
        <v>0</v>
      </c>
      <c r="G652" s="313">
        <v>0</v>
      </c>
      <c r="H652" s="313">
        <v>0</v>
      </c>
      <c r="I652" s="314">
        <v>0</v>
      </c>
      <c r="J652" s="315">
        <v>0</v>
      </c>
      <c r="K652" s="316"/>
      <c r="L652" s="331"/>
      <c r="M652" s="316"/>
      <c r="N652" s="317"/>
      <c r="O652" s="317"/>
      <c r="P652" s="318"/>
      <c r="Q652" s="319"/>
      <c r="R652" s="306"/>
      <c r="S652" s="306"/>
      <c r="T652" s="320"/>
      <c r="U652" s="321"/>
      <c r="V652" s="322"/>
      <c r="W652" s="323"/>
      <c r="X652" s="324"/>
      <c r="Y652" s="326"/>
      <c r="Z652" s="335">
        <f>_xlfn.XLOOKUP(A652,'2024-NAT-01'!B:B,'2024-NAT-01'!F:F,0,0)+_xlfn.XLOOKUP('Nominations (2)'!A652,'2024-NAT-01'!B:B,'2024-NAT-01'!G:G,0,0)</f>
        <v>0</v>
      </c>
      <c r="AA652" s="336">
        <f>_xlfn.XLOOKUP(A652,'2024-NAT-01'!B:B,'2024-NAT-01'!H:H,0,0)</f>
        <v>0</v>
      </c>
      <c r="AB652" s="335">
        <f>_xlfn.XLOOKUP(A652,'2024-NAT-02'!B:B,'2024-NAT-02'!F:F,0,0)+_xlfn.XLOOKUP(A652,'2024-NAT-02'!B:B,'2024-NAT-02'!G:G,0,0)</f>
        <v>0</v>
      </c>
      <c r="AC652" s="337">
        <f>_xlfn.XLOOKUP(A652,'2024-NAT-02'!B:B,'2024-NAT-02'!H:H,0,0)</f>
        <v>0</v>
      </c>
      <c r="AD652" s="338">
        <f t="shared" si="26"/>
        <v>0</v>
      </c>
      <c r="AE652" s="339">
        <f t="shared" si="27"/>
        <v>0</v>
      </c>
    </row>
    <row r="653" spans="1:31" ht="15.6" hidden="1" x14ac:dyDescent="0.25">
      <c r="A653" s="340" t="s">
        <v>1347</v>
      </c>
      <c r="B653" s="341" t="s">
        <v>1340</v>
      </c>
      <c r="C653" s="341" t="s">
        <v>1885</v>
      </c>
      <c r="D653" s="341" t="s">
        <v>144</v>
      </c>
      <c r="E653" s="342" t="s">
        <v>1258</v>
      </c>
      <c r="F653" s="312">
        <v>0</v>
      </c>
      <c r="G653" s="313">
        <v>0</v>
      </c>
      <c r="H653" s="313">
        <v>0</v>
      </c>
      <c r="I653" s="314">
        <v>0</v>
      </c>
      <c r="J653" s="315">
        <v>0</v>
      </c>
      <c r="K653" s="316"/>
      <c r="L653" s="331"/>
      <c r="M653" s="316"/>
      <c r="N653" s="317"/>
      <c r="O653" s="317"/>
      <c r="P653" s="318"/>
      <c r="Q653" s="319"/>
      <c r="R653" s="306"/>
      <c r="S653" s="306"/>
      <c r="T653" s="320"/>
      <c r="U653" s="321"/>
      <c r="V653" s="322"/>
      <c r="W653" s="323"/>
      <c r="X653" s="324"/>
      <c r="Y653" s="326"/>
      <c r="Z653" s="335">
        <f>_xlfn.XLOOKUP(A653,'2024-NAT-01'!B:B,'2024-NAT-01'!F:F,0,0)+_xlfn.XLOOKUP('Nominations (2)'!A653,'2024-NAT-01'!B:B,'2024-NAT-01'!G:G,0,0)</f>
        <v>0</v>
      </c>
      <c r="AA653" s="336">
        <f>_xlfn.XLOOKUP(A653,'2024-NAT-01'!B:B,'2024-NAT-01'!H:H,0,0)</f>
        <v>0</v>
      </c>
      <c r="AB653" s="335">
        <f>_xlfn.XLOOKUP(A653,'2024-NAT-02'!B:B,'2024-NAT-02'!F:F,0,0)+_xlfn.XLOOKUP(A653,'2024-NAT-02'!B:B,'2024-NAT-02'!G:G,0,0)</f>
        <v>0</v>
      </c>
      <c r="AC653" s="337">
        <f>_xlfn.XLOOKUP(A653,'2024-NAT-02'!B:B,'2024-NAT-02'!H:H,0,0)</f>
        <v>0</v>
      </c>
      <c r="AD653" s="338">
        <f t="shared" si="26"/>
        <v>0</v>
      </c>
      <c r="AE653" s="339">
        <f t="shared" si="27"/>
        <v>0</v>
      </c>
    </row>
    <row r="654" spans="1:31" ht="15.6" hidden="1" x14ac:dyDescent="0.25">
      <c r="A654" s="340" t="s">
        <v>1348</v>
      </c>
      <c r="B654" s="341" t="s">
        <v>1346</v>
      </c>
      <c r="C654" s="341" t="s">
        <v>1349</v>
      </c>
      <c r="D654" s="341" t="s">
        <v>120</v>
      </c>
      <c r="E654" s="342" t="s">
        <v>2078</v>
      </c>
      <c r="F654" s="312">
        <v>0</v>
      </c>
      <c r="G654" s="313">
        <v>0</v>
      </c>
      <c r="H654" s="313">
        <v>0</v>
      </c>
      <c r="I654" s="314">
        <v>0</v>
      </c>
      <c r="J654" s="315">
        <v>0</v>
      </c>
      <c r="K654" s="316"/>
      <c r="L654" s="331"/>
      <c r="M654" s="316"/>
      <c r="N654" s="317"/>
      <c r="O654" s="317"/>
      <c r="P654" s="318"/>
      <c r="Q654" s="319"/>
      <c r="R654" s="306"/>
      <c r="S654" s="306"/>
      <c r="T654" s="320"/>
      <c r="U654" s="321"/>
      <c r="V654" s="322"/>
      <c r="W654" s="323"/>
      <c r="X654" s="324"/>
      <c r="Y654" s="326"/>
      <c r="Z654" s="335">
        <f>_xlfn.XLOOKUP(A654,'2024-NAT-01'!B:B,'2024-NAT-01'!F:F,0,0)+_xlfn.XLOOKUP('Nominations (2)'!A654,'2024-NAT-01'!B:B,'2024-NAT-01'!G:G,0,0)</f>
        <v>0</v>
      </c>
      <c r="AA654" s="336">
        <f>_xlfn.XLOOKUP(A654,'2024-NAT-01'!B:B,'2024-NAT-01'!H:H,0,0)</f>
        <v>0</v>
      </c>
      <c r="AB654" s="335">
        <f>_xlfn.XLOOKUP(A654,'2024-NAT-02'!B:B,'2024-NAT-02'!F:F,0,0)+_xlfn.XLOOKUP(A654,'2024-NAT-02'!B:B,'2024-NAT-02'!G:G,0,0)</f>
        <v>0</v>
      </c>
      <c r="AC654" s="337">
        <f>_xlfn.XLOOKUP(A654,'2024-NAT-02'!B:B,'2024-NAT-02'!H:H,0,0)</f>
        <v>0</v>
      </c>
      <c r="AD654" s="338">
        <f t="shared" si="26"/>
        <v>0</v>
      </c>
      <c r="AE654" s="339">
        <f t="shared" si="27"/>
        <v>0</v>
      </c>
    </row>
    <row r="655" spans="1:31" ht="15.6" hidden="1" x14ac:dyDescent="0.25">
      <c r="A655" s="340" t="s">
        <v>1350</v>
      </c>
      <c r="B655" s="341" t="s">
        <v>1241</v>
      </c>
      <c r="C655" s="341" t="s">
        <v>306</v>
      </c>
      <c r="D655" s="341" t="s">
        <v>123</v>
      </c>
      <c r="E655" s="342" t="s">
        <v>2078</v>
      </c>
      <c r="F655" s="312">
        <v>0</v>
      </c>
      <c r="G655" s="313">
        <v>0</v>
      </c>
      <c r="H655" s="313">
        <v>0</v>
      </c>
      <c r="I655" s="314">
        <v>0</v>
      </c>
      <c r="J655" s="315">
        <v>0</v>
      </c>
      <c r="K655" s="316"/>
      <c r="L655" s="331"/>
      <c r="M655" s="316"/>
      <c r="N655" s="317"/>
      <c r="O655" s="317"/>
      <c r="P655" s="318"/>
      <c r="Q655" s="319"/>
      <c r="R655" s="306"/>
      <c r="S655" s="306"/>
      <c r="T655" s="320"/>
      <c r="U655" s="321"/>
      <c r="V655" s="322"/>
      <c r="W655" s="323"/>
      <c r="X655" s="324"/>
      <c r="Y655" s="326"/>
      <c r="Z655" s="335">
        <f>_xlfn.XLOOKUP(A655,'2024-NAT-01'!B:B,'2024-NAT-01'!F:F,0,0)+_xlfn.XLOOKUP('Nominations (2)'!A655,'2024-NAT-01'!B:B,'2024-NAT-01'!G:G,0,0)</f>
        <v>0</v>
      </c>
      <c r="AA655" s="336">
        <f>_xlfn.XLOOKUP(A655,'2024-NAT-01'!B:B,'2024-NAT-01'!H:H,0,0)</f>
        <v>0</v>
      </c>
      <c r="AB655" s="335">
        <f>_xlfn.XLOOKUP(A655,'2024-NAT-02'!B:B,'2024-NAT-02'!F:F,0,0)+_xlfn.XLOOKUP(A655,'2024-NAT-02'!B:B,'2024-NAT-02'!G:G,0,0)</f>
        <v>0</v>
      </c>
      <c r="AC655" s="337">
        <f>_xlfn.XLOOKUP(A655,'2024-NAT-02'!B:B,'2024-NAT-02'!H:H,0,0)</f>
        <v>0</v>
      </c>
      <c r="AD655" s="338">
        <f t="shared" si="26"/>
        <v>0</v>
      </c>
      <c r="AE655" s="339">
        <f t="shared" si="27"/>
        <v>0</v>
      </c>
    </row>
    <row r="656" spans="1:31" ht="15.6" hidden="1" x14ac:dyDescent="0.25">
      <c r="A656" s="340" t="s">
        <v>1351</v>
      </c>
      <c r="B656" s="341" t="s">
        <v>1241</v>
      </c>
      <c r="C656" s="341" t="s">
        <v>247</v>
      </c>
      <c r="D656" s="341" t="s">
        <v>79</v>
      </c>
      <c r="E656" s="342" t="s">
        <v>1259</v>
      </c>
      <c r="F656" s="312">
        <v>0</v>
      </c>
      <c r="G656" s="313">
        <v>0</v>
      </c>
      <c r="H656" s="313">
        <v>0</v>
      </c>
      <c r="I656" s="314">
        <v>0</v>
      </c>
      <c r="J656" s="315">
        <v>0</v>
      </c>
      <c r="K656" s="316"/>
      <c r="L656" s="331"/>
      <c r="M656" s="316"/>
      <c r="N656" s="317"/>
      <c r="O656" s="317"/>
      <c r="P656" s="318"/>
      <c r="Q656" s="319"/>
      <c r="R656" s="306"/>
      <c r="S656" s="306"/>
      <c r="T656" s="320"/>
      <c r="U656" s="321"/>
      <c r="V656" s="322"/>
      <c r="W656" s="323"/>
      <c r="X656" s="324"/>
      <c r="Y656" s="326"/>
      <c r="Z656" s="335">
        <f>_xlfn.XLOOKUP(A656,'2024-NAT-01'!B:B,'2024-NAT-01'!F:F,0,0)+_xlfn.XLOOKUP('Nominations (2)'!A656,'2024-NAT-01'!B:B,'2024-NAT-01'!G:G,0,0)</f>
        <v>0</v>
      </c>
      <c r="AA656" s="336">
        <f>_xlfn.XLOOKUP(A656,'2024-NAT-01'!B:B,'2024-NAT-01'!H:H,0,0)</f>
        <v>0</v>
      </c>
      <c r="AB656" s="335">
        <f>_xlfn.XLOOKUP(A656,'2024-NAT-02'!B:B,'2024-NAT-02'!F:F,0,0)+_xlfn.XLOOKUP(A656,'2024-NAT-02'!B:B,'2024-NAT-02'!G:G,0,0)</f>
        <v>0</v>
      </c>
      <c r="AC656" s="337">
        <f>_xlfn.XLOOKUP(A656,'2024-NAT-02'!B:B,'2024-NAT-02'!H:H,0,0)</f>
        <v>0</v>
      </c>
      <c r="AD656" s="338">
        <f t="shared" si="26"/>
        <v>0</v>
      </c>
      <c r="AE656" s="339">
        <f t="shared" si="27"/>
        <v>0</v>
      </c>
    </row>
    <row r="657" spans="1:31" ht="15.6" hidden="1" x14ac:dyDescent="0.25">
      <c r="A657" s="340" t="s">
        <v>1352</v>
      </c>
      <c r="B657" s="341" t="s">
        <v>1241</v>
      </c>
      <c r="C657" s="341" t="s">
        <v>1353</v>
      </c>
      <c r="D657" s="341" t="s">
        <v>79</v>
      </c>
      <c r="E657" s="342" t="s">
        <v>1259</v>
      </c>
      <c r="F657" s="312">
        <v>0</v>
      </c>
      <c r="G657" s="313">
        <v>0</v>
      </c>
      <c r="H657" s="313">
        <v>0</v>
      </c>
      <c r="I657" s="314">
        <v>0</v>
      </c>
      <c r="J657" s="315">
        <v>0</v>
      </c>
      <c r="K657" s="316"/>
      <c r="L657" s="331"/>
      <c r="M657" s="316"/>
      <c r="N657" s="317"/>
      <c r="O657" s="317"/>
      <c r="P657" s="318"/>
      <c r="Q657" s="319"/>
      <c r="R657" s="306"/>
      <c r="S657" s="306"/>
      <c r="T657" s="320"/>
      <c r="U657" s="321"/>
      <c r="V657" s="322"/>
      <c r="W657" s="323"/>
      <c r="X657" s="324"/>
      <c r="Y657" s="326"/>
      <c r="Z657" s="335">
        <f>_xlfn.XLOOKUP(A657,'2024-NAT-01'!B:B,'2024-NAT-01'!F:F,0,0)+_xlfn.XLOOKUP('Nominations (2)'!A657,'2024-NAT-01'!B:B,'2024-NAT-01'!G:G,0,0)</f>
        <v>0</v>
      </c>
      <c r="AA657" s="336">
        <f>_xlfn.XLOOKUP(A657,'2024-NAT-01'!B:B,'2024-NAT-01'!H:H,0,0)</f>
        <v>0</v>
      </c>
      <c r="AB657" s="335">
        <f>_xlfn.XLOOKUP(A657,'2024-NAT-02'!B:B,'2024-NAT-02'!F:F,0,0)+_xlfn.XLOOKUP(A657,'2024-NAT-02'!B:B,'2024-NAT-02'!G:G,0,0)</f>
        <v>0</v>
      </c>
      <c r="AC657" s="337">
        <f>_xlfn.XLOOKUP(A657,'2024-NAT-02'!B:B,'2024-NAT-02'!H:H,0,0)</f>
        <v>0</v>
      </c>
      <c r="AD657" s="338">
        <f t="shared" si="26"/>
        <v>0</v>
      </c>
      <c r="AE657" s="339">
        <f t="shared" si="27"/>
        <v>0</v>
      </c>
    </row>
    <row r="658" spans="1:31" ht="15.6" hidden="1" x14ac:dyDescent="0.25">
      <c r="A658" s="340" t="s">
        <v>1354</v>
      </c>
      <c r="B658" s="341" t="s">
        <v>1241</v>
      </c>
      <c r="C658" s="341" t="s">
        <v>1355</v>
      </c>
      <c r="D658" s="341" t="s">
        <v>1225</v>
      </c>
      <c r="E658" s="342" t="s">
        <v>1261</v>
      </c>
      <c r="F658" s="312">
        <v>0</v>
      </c>
      <c r="G658" s="313">
        <v>1</v>
      </c>
      <c r="H658" s="313">
        <v>1</v>
      </c>
      <c r="I658" s="314">
        <v>3.1</v>
      </c>
      <c r="J658" s="315">
        <v>0.62000000000000011</v>
      </c>
      <c r="K658" s="316"/>
      <c r="L658" s="331"/>
      <c r="M658" s="316"/>
      <c r="N658" s="317"/>
      <c r="O658" s="317"/>
      <c r="P658" s="318"/>
      <c r="Q658" s="319"/>
      <c r="R658" s="306"/>
      <c r="S658" s="306"/>
      <c r="T658" s="320"/>
      <c r="U658" s="321"/>
      <c r="V658" s="322"/>
      <c r="W658" s="323"/>
      <c r="X658" s="324"/>
      <c r="Y658" s="326"/>
      <c r="Z658" s="335">
        <f>_xlfn.XLOOKUP(A658,'2024-NAT-01'!B:B,'2024-NAT-01'!F:F,0,0)+_xlfn.XLOOKUP('Nominations (2)'!A658,'2024-NAT-01'!B:B,'2024-NAT-01'!G:G,0,0)</f>
        <v>0</v>
      </c>
      <c r="AA658" s="336">
        <f>_xlfn.XLOOKUP(A658,'2024-NAT-01'!B:B,'2024-NAT-01'!H:H,0,0)</f>
        <v>0</v>
      </c>
      <c r="AB658" s="335">
        <f>_xlfn.XLOOKUP(A658,'2024-NAT-02'!B:B,'2024-NAT-02'!F:F,0,0)+_xlfn.XLOOKUP(A658,'2024-NAT-02'!B:B,'2024-NAT-02'!G:G,0,0)</f>
        <v>0</v>
      </c>
      <c r="AC658" s="337">
        <f>_xlfn.XLOOKUP(A658,'2024-NAT-02'!B:B,'2024-NAT-02'!H:H,0,0)</f>
        <v>0</v>
      </c>
      <c r="AD658" s="338">
        <f t="shared" si="26"/>
        <v>1</v>
      </c>
      <c r="AE658" s="339">
        <f t="shared" si="27"/>
        <v>0.62000000000000011</v>
      </c>
    </row>
    <row r="659" spans="1:31" ht="15.6" hidden="1" x14ac:dyDescent="0.25">
      <c r="A659" s="340" t="s">
        <v>1356</v>
      </c>
      <c r="B659" s="341" t="s">
        <v>2157</v>
      </c>
      <c r="C659" s="341" t="s">
        <v>943</v>
      </c>
      <c r="D659" s="341" t="s">
        <v>1357</v>
      </c>
      <c r="E659" s="342" t="s">
        <v>1261</v>
      </c>
      <c r="F659" s="312">
        <v>2</v>
      </c>
      <c r="G659" s="313">
        <v>9</v>
      </c>
      <c r="H659" s="313">
        <v>11</v>
      </c>
      <c r="I659" s="314">
        <v>175.7</v>
      </c>
      <c r="J659" s="315">
        <v>40.69</v>
      </c>
      <c r="K659" s="316"/>
      <c r="L659" s="331"/>
      <c r="M659" s="316"/>
      <c r="N659" s="317"/>
      <c r="O659" s="317"/>
      <c r="P659" s="318"/>
      <c r="Q659" s="319"/>
      <c r="R659" s="306"/>
      <c r="S659" s="306"/>
      <c r="T659" s="320"/>
      <c r="U659" s="321"/>
      <c r="V659" s="322"/>
      <c r="W659" s="323"/>
      <c r="X659" s="324"/>
      <c r="Y659" s="326"/>
      <c r="Z659" s="335">
        <f>_xlfn.XLOOKUP(A659,'2024-NAT-01'!B:B,'2024-NAT-01'!F:F,0,0)+_xlfn.XLOOKUP('Nominations (2)'!A659,'2024-NAT-01'!B:B,'2024-NAT-01'!G:G,0,0)</f>
        <v>0</v>
      </c>
      <c r="AA659" s="336">
        <f>_xlfn.XLOOKUP(A659,'2024-NAT-01'!B:B,'2024-NAT-01'!H:H,0,0)</f>
        <v>0</v>
      </c>
      <c r="AB659" s="335">
        <f>_xlfn.XLOOKUP(A659,'2024-NAT-02'!B:B,'2024-NAT-02'!F:F,0,0)+_xlfn.XLOOKUP(A659,'2024-NAT-02'!B:B,'2024-NAT-02'!G:G,0,0)</f>
        <v>0</v>
      </c>
      <c r="AC659" s="337">
        <f>_xlfn.XLOOKUP(A659,'2024-NAT-02'!B:B,'2024-NAT-02'!H:H,0,0)</f>
        <v>0</v>
      </c>
      <c r="AD659" s="338">
        <f t="shared" si="26"/>
        <v>11</v>
      </c>
      <c r="AE659" s="339">
        <f t="shared" si="27"/>
        <v>40.69</v>
      </c>
    </row>
    <row r="660" spans="1:31" ht="15.6" x14ac:dyDescent="0.25">
      <c r="A660" s="343" t="s">
        <v>910</v>
      </c>
      <c r="B660" s="344" t="s">
        <v>42</v>
      </c>
      <c r="C660" s="344" t="s">
        <v>94</v>
      </c>
      <c r="D660" s="344" t="s">
        <v>228</v>
      </c>
      <c r="E660" s="345" t="s">
        <v>2079</v>
      </c>
      <c r="F660" s="391">
        <v>1</v>
      </c>
      <c r="G660" s="392">
        <v>7</v>
      </c>
      <c r="H660" s="392">
        <v>8</v>
      </c>
      <c r="I660" s="393">
        <v>61.7</v>
      </c>
      <c r="J660" s="394">
        <v>15.8</v>
      </c>
      <c r="K660" s="316"/>
      <c r="L660" s="331"/>
      <c r="M660" s="316"/>
      <c r="N660" s="317"/>
      <c r="O660" s="317"/>
      <c r="P660" s="318"/>
      <c r="Q660" s="319"/>
      <c r="R660" s="306"/>
      <c r="S660" s="306"/>
      <c r="T660" s="320"/>
      <c r="U660" s="321"/>
      <c r="V660" s="322"/>
      <c r="W660" s="323"/>
      <c r="X660" s="324"/>
      <c r="Y660" s="326"/>
      <c r="Z660" s="387">
        <f>_xlfn.XLOOKUP(A660,'2024-NAT-01'!B:B,'2024-NAT-01'!F:F,0,0)+_xlfn.XLOOKUP(A660,'2024-NAT-01'!B:B,'2024-NAT-01'!G:G,0,0)</f>
        <v>0</v>
      </c>
      <c r="AA660" s="395">
        <f>_xlfn.XLOOKUP(A660,'2024-NAT-01'!B:B,'2024-NAT-01'!H:H,0,0)</f>
        <v>0</v>
      </c>
      <c r="AB660" s="387">
        <f>_xlfn.XLOOKUP(A660,'2024-NAT-02'!B:B,'2024-NAT-02'!F:F,0,0)+_xlfn.XLOOKUP(A660,'2024-NAT-02'!B:B,'2024-NAT-02'!G:G,0,0)</f>
        <v>0</v>
      </c>
      <c r="AC660" s="396">
        <f>_xlfn.XLOOKUP(A660,'2024-NAT-02'!B:B,'2024-NAT-02'!H:H,0,0)</f>
        <v>0</v>
      </c>
      <c r="AD660" s="387">
        <f t="shared" si="26"/>
        <v>8</v>
      </c>
      <c r="AE660" s="395">
        <f t="shared" si="27"/>
        <v>15.8</v>
      </c>
    </row>
    <row r="661" spans="1:31" ht="15.6" hidden="1" x14ac:dyDescent="0.25">
      <c r="A661" s="340" t="s">
        <v>1359</v>
      </c>
      <c r="B661" s="341" t="s">
        <v>2157</v>
      </c>
      <c r="C661" s="341" t="s">
        <v>1700</v>
      </c>
      <c r="D661" s="341" t="s">
        <v>237</v>
      </c>
      <c r="E661" s="342" t="s">
        <v>1260</v>
      </c>
      <c r="F661" s="312">
        <v>3</v>
      </c>
      <c r="G661" s="313">
        <v>2</v>
      </c>
      <c r="H661" s="313">
        <v>5</v>
      </c>
      <c r="I661" s="314">
        <v>4.5999999999999996</v>
      </c>
      <c r="J661" s="315">
        <v>1.72</v>
      </c>
      <c r="K661" s="316"/>
      <c r="L661" s="331"/>
      <c r="M661" s="316"/>
      <c r="N661" s="317"/>
      <c r="O661" s="317"/>
      <c r="P661" s="318"/>
      <c r="Q661" s="319"/>
      <c r="R661" s="306"/>
      <c r="S661" s="306"/>
      <c r="T661" s="320"/>
      <c r="U661" s="321"/>
      <c r="V661" s="322"/>
      <c r="W661" s="323"/>
      <c r="X661" s="324"/>
      <c r="Y661" s="326"/>
      <c r="Z661" s="335">
        <f>_xlfn.XLOOKUP(A661,'2024-NAT-01'!B:B,'2024-NAT-01'!F:F,0,0)+_xlfn.XLOOKUP('Nominations (2)'!A661,'2024-NAT-01'!B:B,'2024-NAT-01'!G:G,0,0)</f>
        <v>3</v>
      </c>
      <c r="AA661" s="336">
        <f>_xlfn.XLOOKUP(A661,'2024-NAT-01'!B:B,'2024-NAT-01'!H:H,0,0)</f>
        <v>6</v>
      </c>
      <c r="AB661" s="335">
        <f>_xlfn.XLOOKUP(A661,'2024-NAT-02'!B:B,'2024-NAT-02'!F:F,0,0)+_xlfn.XLOOKUP(A661,'2024-NAT-02'!B:B,'2024-NAT-02'!G:G,0,0)</f>
        <v>1</v>
      </c>
      <c r="AC661" s="337">
        <f>_xlfn.XLOOKUP(A661,'2024-NAT-02'!B:B,'2024-NAT-02'!H:H,0,0)</f>
        <v>1.6</v>
      </c>
      <c r="AD661" s="338">
        <f t="shared" si="26"/>
        <v>9</v>
      </c>
      <c r="AE661" s="339">
        <f t="shared" si="27"/>
        <v>9.32</v>
      </c>
    </row>
    <row r="662" spans="1:31" ht="15.6" hidden="1" x14ac:dyDescent="0.25">
      <c r="A662" s="340" t="s">
        <v>1360</v>
      </c>
      <c r="B662" s="341" t="s">
        <v>1241</v>
      </c>
      <c r="C662" s="341" t="s">
        <v>391</v>
      </c>
      <c r="D662" s="341" t="s">
        <v>1860</v>
      </c>
      <c r="E662" s="342" t="s">
        <v>1261</v>
      </c>
      <c r="F662" s="312">
        <v>0</v>
      </c>
      <c r="G662" s="313">
        <v>0</v>
      </c>
      <c r="H662" s="313">
        <v>0</v>
      </c>
      <c r="I662" s="314">
        <v>0</v>
      </c>
      <c r="J662" s="315">
        <v>0</v>
      </c>
      <c r="K662" s="316"/>
      <c r="L662" s="331"/>
      <c r="M662" s="316"/>
      <c r="N662" s="317"/>
      <c r="O662" s="317"/>
      <c r="P662" s="318"/>
      <c r="Q662" s="319"/>
      <c r="R662" s="306"/>
      <c r="S662" s="306"/>
      <c r="T662" s="320"/>
      <c r="U662" s="321"/>
      <c r="V662" s="322"/>
      <c r="W662" s="323"/>
      <c r="X662" s="324"/>
      <c r="Y662" s="326"/>
      <c r="Z662" s="335">
        <f>_xlfn.XLOOKUP(A662,'2024-NAT-01'!B:B,'2024-NAT-01'!F:F,0,0)+_xlfn.XLOOKUP('Nominations (2)'!A662,'2024-NAT-01'!B:B,'2024-NAT-01'!G:G,0,0)</f>
        <v>0</v>
      </c>
      <c r="AA662" s="336">
        <f>_xlfn.XLOOKUP(A662,'2024-NAT-01'!B:B,'2024-NAT-01'!H:H,0,0)</f>
        <v>0</v>
      </c>
      <c r="AB662" s="335">
        <f>_xlfn.XLOOKUP(A662,'2024-NAT-02'!B:B,'2024-NAT-02'!F:F,0,0)+_xlfn.XLOOKUP(A662,'2024-NAT-02'!B:B,'2024-NAT-02'!G:G,0,0)</f>
        <v>0</v>
      </c>
      <c r="AC662" s="337">
        <f>_xlfn.XLOOKUP(A662,'2024-NAT-02'!B:B,'2024-NAT-02'!H:H,0,0)</f>
        <v>0</v>
      </c>
      <c r="AD662" s="338">
        <f t="shared" si="26"/>
        <v>0</v>
      </c>
      <c r="AE662" s="339">
        <f t="shared" si="27"/>
        <v>0</v>
      </c>
    </row>
    <row r="663" spans="1:31" ht="15.6" hidden="1" x14ac:dyDescent="0.25">
      <c r="A663" s="340" t="s">
        <v>1361</v>
      </c>
      <c r="B663" s="341" t="s">
        <v>1241</v>
      </c>
      <c r="C663" s="341" t="s">
        <v>87</v>
      </c>
      <c r="D663" s="341" t="s">
        <v>1362</v>
      </c>
      <c r="E663" s="342" t="s">
        <v>1259</v>
      </c>
      <c r="F663" s="312">
        <v>0</v>
      </c>
      <c r="G663" s="313">
        <v>0</v>
      </c>
      <c r="H663" s="313">
        <v>0</v>
      </c>
      <c r="I663" s="314">
        <v>0</v>
      </c>
      <c r="J663" s="315">
        <v>0</v>
      </c>
      <c r="K663" s="316"/>
      <c r="L663" s="331"/>
      <c r="M663" s="316"/>
      <c r="N663" s="317"/>
      <c r="O663" s="317"/>
      <c r="P663" s="318"/>
      <c r="Q663" s="319"/>
      <c r="R663" s="306"/>
      <c r="S663" s="306"/>
      <c r="T663" s="320"/>
      <c r="U663" s="321"/>
      <c r="V663" s="322"/>
      <c r="W663" s="323"/>
      <c r="X663" s="324"/>
      <c r="Y663" s="326"/>
      <c r="Z663" s="335">
        <f>_xlfn.XLOOKUP(A663,'2024-NAT-01'!B:B,'2024-NAT-01'!F:F,0,0)+_xlfn.XLOOKUP('Nominations (2)'!A663,'2024-NAT-01'!B:B,'2024-NAT-01'!G:G,0,0)</f>
        <v>0</v>
      </c>
      <c r="AA663" s="336">
        <f>_xlfn.XLOOKUP(A663,'2024-NAT-01'!B:B,'2024-NAT-01'!H:H,0,0)</f>
        <v>0</v>
      </c>
      <c r="AB663" s="335">
        <f>_xlfn.XLOOKUP(A663,'2024-NAT-02'!B:B,'2024-NAT-02'!F:F,0,0)+_xlfn.XLOOKUP(A663,'2024-NAT-02'!B:B,'2024-NAT-02'!G:G,0,0)</f>
        <v>0</v>
      </c>
      <c r="AC663" s="337">
        <f>_xlfn.XLOOKUP(A663,'2024-NAT-02'!B:B,'2024-NAT-02'!H:H,0,0)</f>
        <v>0</v>
      </c>
      <c r="AD663" s="338">
        <f t="shared" si="26"/>
        <v>0</v>
      </c>
      <c r="AE663" s="339">
        <f t="shared" si="27"/>
        <v>0</v>
      </c>
    </row>
    <row r="664" spans="1:31" ht="15.6" hidden="1" x14ac:dyDescent="0.25">
      <c r="A664" s="340" t="s">
        <v>1363</v>
      </c>
      <c r="B664" s="341" t="s">
        <v>1241</v>
      </c>
      <c r="C664" s="341" t="s">
        <v>1364</v>
      </c>
      <c r="D664" s="341" t="s">
        <v>1362</v>
      </c>
      <c r="E664" s="342" t="s">
        <v>2079</v>
      </c>
      <c r="F664" s="312">
        <v>0</v>
      </c>
      <c r="G664" s="313">
        <v>0</v>
      </c>
      <c r="H664" s="313">
        <v>0</v>
      </c>
      <c r="I664" s="314">
        <v>0</v>
      </c>
      <c r="J664" s="315">
        <v>0</v>
      </c>
      <c r="K664" s="316"/>
      <c r="L664" s="331"/>
      <c r="M664" s="316"/>
      <c r="N664" s="317"/>
      <c r="O664" s="317"/>
      <c r="P664" s="318"/>
      <c r="Q664" s="319"/>
      <c r="R664" s="306"/>
      <c r="S664" s="306"/>
      <c r="T664" s="320"/>
      <c r="U664" s="321"/>
      <c r="V664" s="322"/>
      <c r="W664" s="323"/>
      <c r="X664" s="324"/>
      <c r="Y664" s="326"/>
      <c r="Z664" s="335">
        <f>_xlfn.XLOOKUP(A664,'2024-NAT-01'!B:B,'2024-NAT-01'!F:F,0,0)+_xlfn.XLOOKUP('Nominations (2)'!A664,'2024-NAT-01'!B:B,'2024-NAT-01'!G:G,0,0)</f>
        <v>0</v>
      </c>
      <c r="AA664" s="336">
        <f>_xlfn.XLOOKUP(A664,'2024-NAT-01'!B:B,'2024-NAT-01'!H:H,0,0)</f>
        <v>0</v>
      </c>
      <c r="AB664" s="335">
        <f>_xlfn.XLOOKUP(A664,'2024-NAT-02'!B:B,'2024-NAT-02'!F:F,0,0)+_xlfn.XLOOKUP(A664,'2024-NAT-02'!B:B,'2024-NAT-02'!G:G,0,0)</f>
        <v>0</v>
      </c>
      <c r="AC664" s="337">
        <f>_xlfn.XLOOKUP(A664,'2024-NAT-02'!B:B,'2024-NAT-02'!H:H,0,0)</f>
        <v>0</v>
      </c>
      <c r="AD664" s="338">
        <f t="shared" si="26"/>
        <v>0</v>
      </c>
      <c r="AE664" s="339">
        <f t="shared" si="27"/>
        <v>0</v>
      </c>
    </row>
    <row r="665" spans="1:31" ht="15.6" hidden="1" x14ac:dyDescent="0.25">
      <c r="A665" s="340" t="s">
        <v>1365</v>
      </c>
      <c r="B665" s="341" t="s">
        <v>2161</v>
      </c>
      <c r="C665" s="341" t="s">
        <v>1366</v>
      </c>
      <c r="D665" s="341" t="s">
        <v>2004</v>
      </c>
      <c r="E665" s="342" t="s">
        <v>1258</v>
      </c>
      <c r="F665" s="312">
        <v>4</v>
      </c>
      <c r="G665" s="313">
        <v>10</v>
      </c>
      <c r="H665" s="313">
        <v>14</v>
      </c>
      <c r="I665" s="314">
        <v>231.89999999999998</v>
      </c>
      <c r="J665" s="315">
        <v>69.58</v>
      </c>
      <c r="K665" s="316"/>
      <c r="L665" s="331"/>
      <c r="M665" s="316"/>
      <c r="N665" s="317"/>
      <c r="O665" s="317"/>
      <c r="P665" s="318"/>
      <c r="Q665" s="319"/>
      <c r="R665" s="306"/>
      <c r="S665" s="306"/>
      <c r="T665" s="320"/>
      <c r="U665" s="321"/>
      <c r="V665" s="322"/>
      <c r="W665" s="323"/>
      <c r="X665" s="324"/>
      <c r="Y665" s="326"/>
      <c r="Z665" s="335">
        <f>_xlfn.XLOOKUP(A665,'2024-NAT-01'!B:B,'2024-NAT-01'!F:F,0,0)+_xlfn.XLOOKUP('Nominations (2)'!A665,'2024-NAT-01'!B:B,'2024-NAT-01'!G:G,0,0)</f>
        <v>0</v>
      </c>
      <c r="AA665" s="336">
        <f>_xlfn.XLOOKUP(A665,'2024-NAT-01'!B:B,'2024-NAT-01'!H:H,0,0)</f>
        <v>0</v>
      </c>
      <c r="AB665" s="335">
        <f>_xlfn.XLOOKUP(A665,'2024-NAT-02'!B:B,'2024-NAT-02'!F:F,0,0)+_xlfn.XLOOKUP(A665,'2024-NAT-02'!B:B,'2024-NAT-02'!G:G,0,0)</f>
        <v>0</v>
      </c>
      <c r="AC665" s="337">
        <f>_xlfn.XLOOKUP(A665,'2024-NAT-02'!B:B,'2024-NAT-02'!H:H,0,0)</f>
        <v>0</v>
      </c>
      <c r="AD665" s="338">
        <f t="shared" si="26"/>
        <v>14</v>
      </c>
      <c r="AE665" s="339">
        <f t="shared" si="27"/>
        <v>69.58</v>
      </c>
    </row>
    <row r="666" spans="1:31" ht="15.6" hidden="1" x14ac:dyDescent="0.25">
      <c r="A666" s="340" t="s">
        <v>1368</v>
      </c>
      <c r="B666" s="341" t="s">
        <v>2158</v>
      </c>
      <c r="C666" s="341" t="s">
        <v>1369</v>
      </c>
      <c r="D666" s="341" t="s">
        <v>265</v>
      </c>
      <c r="E666" s="342" t="s">
        <v>1261</v>
      </c>
      <c r="F666" s="312">
        <v>1</v>
      </c>
      <c r="G666" s="313">
        <v>23</v>
      </c>
      <c r="H666" s="313">
        <v>24</v>
      </c>
      <c r="I666" s="314">
        <v>268.60000000000002</v>
      </c>
      <c r="J666" s="315">
        <v>91.07</v>
      </c>
      <c r="K666" s="316"/>
      <c r="L666" s="331"/>
      <c r="M666" s="316"/>
      <c r="N666" s="317"/>
      <c r="O666" s="317"/>
      <c r="P666" s="318"/>
      <c r="Q666" s="319"/>
      <c r="R666" s="306"/>
      <c r="S666" s="306"/>
      <c r="T666" s="320"/>
      <c r="U666" s="321"/>
      <c r="V666" s="322"/>
      <c r="W666" s="323"/>
      <c r="X666" s="324"/>
      <c r="Y666" s="326"/>
      <c r="Z666" s="335">
        <f>_xlfn.XLOOKUP(A666,'2024-NAT-01'!B:B,'2024-NAT-01'!F:F,0,0)+_xlfn.XLOOKUP('Nominations (2)'!A666,'2024-NAT-01'!B:B,'2024-NAT-01'!G:G,0,0)</f>
        <v>9</v>
      </c>
      <c r="AA666" s="336">
        <f>_xlfn.XLOOKUP(A666,'2024-NAT-01'!B:B,'2024-NAT-01'!H:H,0,0)</f>
        <v>58.6</v>
      </c>
      <c r="AB666" s="335">
        <f>_xlfn.XLOOKUP(A666,'2024-NAT-02'!B:B,'2024-NAT-02'!F:F,0,0)+_xlfn.XLOOKUP(A666,'2024-NAT-02'!B:B,'2024-NAT-02'!G:G,0,0)</f>
        <v>0</v>
      </c>
      <c r="AC666" s="337">
        <f>_xlfn.XLOOKUP(A666,'2024-NAT-02'!B:B,'2024-NAT-02'!H:H,0,0)</f>
        <v>0</v>
      </c>
      <c r="AD666" s="338">
        <f t="shared" si="26"/>
        <v>33</v>
      </c>
      <c r="AE666" s="339">
        <f t="shared" si="27"/>
        <v>149.66999999999999</v>
      </c>
    </row>
    <row r="667" spans="1:31" ht="15.6" hidden="1" x14ac:dyDescent="0.25">
      <c r="A667" s="340" t="s">
        <v>1370</v>
      </c>
      <c r="B667" s="341" t="s">
        <v>1346</v>
      </c>
      <c r="C667" s="341" t="s">
        <v>94</v>
      </c>
      <c r="D667" s="341" t="s">
        <v>1371</v>
      </c>
      <c r="E667" s="342" t="s">
        <v>2078</v>
      </c>
      <c r="F667" s="312">
        <v>0</v>
      </c>
      <c r="G667" s="313">
        <v>0</v>
      </c>
      <c r="H667" s="313">
        <v>0</v>
      </c>
      <c r="I667" s="314">
        <v>0</v>
      </c>
      <c r="J667" s="315">
        <v>0</v>
      </c>
      <c r="K667" s="316"/>
      <c r="L667" s="331"/>
      <c r="M667" s="316"/>
      <c r="N667" s="317"/>
      <c r="O667" s="317"/>
      <c r="P667" s="318"/>
      <c r="Q667" s="319"/>
      <c r="R667" s="306"/>
      <c r="S667" s="306"/>
      <c r="T667" s="320"/>
      <c r="U667" s="321"/>
      <c r="V667" s="322"/>
      <c r="W667" s="323"/>
      <c r="X667" s="324"/>
      <c r="Y667" s="326"/>
      <c r="Z667" s="335">
        <f>_xlfn.XLOOKUP(A667,'2024-NAT-01'!B:B,'2024-NAT-01'!F:F,0,0)+_xlfn.XLOOKUP('Nominations (2)'!A667,'2024-NAT-01'!B:B,'2024-NAT-01'!G:G,0,0)</f>
        <v>0</v>
      </c>
      <c r="AA667" s="336">
        <f>_xlfn.XLOOKUP(A667,'2024-NAT-01'!B:B,'2024-NAT-01'!H:H,0,0)</f>
        <v>0</v>
      </c>
      <c r="AB667" s="335">
        <f>_xlfn.XLOOKUP(A667,'2024-NAT-02'!B:B,'2024-NAT-02'!F:F,0,0)+_xlfn.XLOOKUP(A667,'2024-NAT-02'!B:B,'2024-NAT-02'!G:G,0,0)</f>
        <v>0</v>
      </c>
      <c r="AC667" s="337">
        <f>_xlfn.XLOOKUP(A667,'2024-NAT-02'!B:B,'2024-NAT-02'!H:H,0,0)</f>
        <v>0</v>
      </c>
      <c r="AD667" s="338">
        <f t="shared" si="26"/>
        <v>0</v>
      </c>
      <c r="AE667" s="339">
        <f t="shared" si="27"/>
        <v>0</v>
      </c>
    </row>
    <row r="668" spans="1:31" ht="15.6" hidden="1" x14ac:dyDescent="0.25">
      <c r="A668" s="340" t="s">
        <v>1372</v>
      </c>
      <c r="B668" s="341" t="s">
        <v>1346</v>
      </c>
      <c r="C668" s="341" t="s">
        <v>1373</v>
      </c>
      <c r="D668" s="341" t="s">
        <v>1374</v>
      </c>
      <c r="E668" s="342" t="s">
        <v>1258</v>
      </c>
      <c r="F668" s="312">
        <v>0</v>
      </c>
      <c r="G668" s="313">
        <v>0</v>
      </c>
      <c r="H668" s="313">
        <v>0</v>
      </c>
      <c r="I668" s="314">
        <v>0</v>
      </c>
      <c r="J668" s="315">
        <v>0</v>
      </c>
      <c r="K668" s="316"/>
      <c r="L668" s="331"/>
      <c r="M668" s="316"/>
      <c r="N668" s="317"/>
      <c r="O668" s="317"/>
      <c r="P668" s="318"/>
      <c r="Q668" s="319"/>
      <c r="R668" s="306"/>
      <c r="S668" s="306"/>
      <c r="T668" s="320"/>
      <c r="U668" s="321"/>
      <c r="V668" s="322"/>
      <c r="W668" s="323"/>
      <c r="X668" s="324"/>
      <c r="Y668" s="326"/>
      <c r="Z668" s="335">
        <f>_xlfn.XLOOKUP(A668,'2024-NAT-01'!B:B,'2024-NAT-01'!F:F,0,0)+_xlfn.XLOOKUP('Nominations (2)'!A668,'2024-NAT-01'!B:B,'2024-NAT-01'!G:G,0,0)</f>
        <v>0</v>
      </c>
      <c r="AA668" s="336">
        <f>_xlfn.XLOOKUP(A668,'2024-NAT-01'!B:B,'2024-NAT-01'!H:H,0,0)</f>
        <v>0</v>
      </c>
      <c r="AB668" s="335">
        <f>_xlfn.XLOOKUP(A668,'2024-NAT-02'!B:B,'2024-NAT-02'!F:F,0,0)+_xlfn.XLOOKUP(A668,'2024-NAT-02'!B:B,'2024-NAT-02'!G:G,0,0)</f>
        <v>0</v>
      </c>
      <c r="AC668" s="337">
        <f>_xlfn.XLOOKUP(A668,'2024-NAT-02'!B:B,'2024-NAT-02'!H:H,0,0)</f>
        <v>0</v>
      </c>
      <c r="AD668" s="338">
        <f t="shared" si="26"/>
        <v>0</v>
      </c>
      <c r="AE668" s="339">
        <f t="shared" si="27"/>
        <v>0</v>
      </c>
    </row>
    <row r="669" spans="1:31" ht="15.6" hidden="1" x14ac:dyDescent="0.25">
      <c r="A669" s="340" t="s">
        <v>1375</v>
      </c>
      <c r="B669" s="341" t="s">
        <v>2160</v>
      </c>
      <c r="C669" s="341" t="s">
        <v>2134</v>
      </c>
      <c r="D669" s="341" t="s">
        <v>295</v>
      </c>
      <c r="E669" s="342" t="s">
        <v>1260</v>
      </c>
      <c r="F669" s="312">
        <v>0</v>
      </c>
      <c r="G669" s="313">
        <v>0</v>
      </c>
      <c r="H669" s="313">
        <v>0</v>
      </c>
      <c r="I669" s="314">
        <v>0</v>
      </c>
      <c r="J669" s="315">
        <v>0</v>
      </c>
      <c r="K669" s="316"/>
      <c r="L669" s="331"/>
      <c r="M669" s="316"/>
      <c r="N669" s="317"/>
      <c r="O669" s="317"/>
      <c r="P669" s="318"/>
      <c r="Q669" s="319"/>
      <c r="R669" s="306"/>
      <c r="S669" s="306"/>
      <c r="T669" s="320"/>
      <c r="U669" s="321"/>
      <c r="V669" s="322"/>
      <c r="W669" s="323"/>
      <c r="X669" s="324"/>
      <c r="Y669" s="326"/>
      <c r="Z669" s="335">
        <f>_xlfn.XLOOKUP(A669,'2024-NAT-01'!B:B,'2024-NAT-01'!F:F,0,0)+_xlfn.XLOOKUP('Nominations (2)'!A669,'2024-NAT-01'!B:B,'2024-NAT-01'!G:G,0,0)</f>
        <v>0</v>
      </c>
      <c r="AA669" s="336">
        <f>_xlfn.XLOOKUP(A669,'2024-NAT-01'!B:B,'2024-NAT-01'!H:H,0,0)</f>
        <v>0</v>
      </c>
      <c r="AB669" s="335">
        <f>_xlfn.XLOOKUP(A669,'2024-NAT-02'!B:B,'2024-NAT-02'!F:F,0,0)+_xlfn.XLOOKUP(A669,'2024-NAT-02'!B:B,'2024-NAT-02'!G:G,0,0)</f>
        <v>0</v>
      </c>
      <c r="AC669" s="337">
        <f>_xlfn.XLOOKUP(A669,'2024-NAT-02'!B:B,'2024-NAT-02'!H:H,0,0)</f>
        <v>0</v>
      </c>
      <c r="AD669" s="338">
        <f t="shared" si="26"/>
        <v>0</v>
      </c>
      <c r="AE669" s="339">
        <f t="shared" si="27"/>
        <v>0</v>
      </c>
    </row>
    <row r="670" spans="1:31" ht="15.6" x14ac:dyDescent="0.25">
      <c r="A670" s="343" t="s">
        <v>632</v>
      </c>
      <c r="B670" s="344" t="s">
        <v>37</v>
      </c>
      <c r="C670" s="344" t="s">
        <v>1779</v>
      </c>
      <c r="D670" s="344" t="s">
        <v>169</v>
      </c>
      <c r="E670" s="345" t="s">
        <v>1259</v>
      </c>
      <c r="F670" s="391">
        <v>2</v>
      </c>
      <c r="G670" s="392">
        <v>7</v>
      </c>
      <c r="H670" s="392">
        <v>9</v>
      </c>
      <c r="I670" s="393">
        <v>59.1</v>
      </c>
      <c r="J670" s="394">
        <v>14.440000000000001</v>
      </c>
      <c r="K670" s="316"/>
      <c r="L670" s="331"/>
      <c r="M670" s="316"/>
      <c r="N670" s="317"/>
      <c r="O670" s="317"/>
      <c r="P670" s="318"/>
      <c r="Q670" s="319"/>
      <c r="R670" s="306"/>
      <c r="S670" s="306"/>
      <c r="T670" s="320"/>
      <c r="U670" s="321"/>
      <c r="V670" s="322"/>
      <c r="W670" s="323"/>
      <c r="X670" s="324"/>
      <c r="Y670" s="326"/>
      <c r="Z670" s="387">
        <f>_xlfn.XLOOKUP(A670,'2024-NAT-01'!B:B,'2024-NAT-01'!F:F,0,0)+_xlfn.XLOOKUP(A670,'2024-NAT-01'!B:B,'2024-NAT-01'!G:G,0,0)</f>
        <v>0</v>
      </c>
      <c r="AA670" s="395">
        <f>_xlfn.XLOOKUP(A670,'2024-NAT-01'!B:B,'2024-NAT-01'!H:H,0,0)</f>
        <v>0</v>
      </c>
      <c r="AB670" s="387">
        <f>_xlfn.XLOOKUP(A670,'2024-NAT-02'!B:B,'2024-NAT-02'!F:F,0,0)+_xlfn.XLOOKUP(A670,'2024-NAT-02'!B:B,'2024-NAT-02'!G:G,0,0)</f>
        <v>0</v>
      </c>
      <c r="AC670" s="396">
        <f>_xlfn.XLOOKUP(A670,'2024-NAT-02'!B:B,'2024-NAT-02'!H:H,0,0)</f>
        <v>0</v>
      </c>
      <c r="AD670" s="387">
        <f t="shared" si="26"/>
        <v>9</v>
      </c>
      <c r="AE670" s="395">
        <f t="shared" si="27"/>
        <v>14.440000000000001</v>
      </c>
    </row>
    <row r="671" spans="1:31" ht="15.6" hidden="1" x14ac:dyDescent="0.25">
      <c r="A671" s="340" t="s">
        <v>1381</v>
      </c>
      <c r="B671" s="341" t="s">
        <v>1380</v>
      </c>
      <c r="C671" s="341" t="s">
        <v>961</v>
      </c>
      <c r="D671" s="341" t="s">
        <v>1382</v>
      </c>
      <c r="E671" s="342" t="s">
        <v>2078</v>
      </c>
      <c r="F671" s="312">
        <v>0</v>
      </c>
      <c r="G671" s="313">
        <v>0</v>
      </c>
      <c r="H671" s="313">
        <v>0</v>
      </c>
      <c r="I671" s="314">
        <v>0</v>
      </c>
      <c r="J671" s="315">
        <v>0</v>
      </c>
      <c r="K671" s="316"/>
      <c r="L671" s="331"/>
      <c r="M671" s="316"/>
      <c r="N671" s="317"/>
      <c r="O671" s="317"/>
      <c r="P671" s="318"/>
      <c r="Q671" s="319"/>
      <c r="R671" s="306"/>
      <c r="S671" s="306"/>
      <c r="T671" s="320"/>
      <c r="U671" s="321"/>
      <c r="V671" s="322"/>
      <c r="W671" s="323"/>
      <c r="X671" s="324"/>
      <c r="Y671" s="326"/>
      <c r="Z671" s="335">
        <f>_xlfn.XLOOKUP(A671,'2024-NAT-01'!B:B,'2024-NAT-01'!F:F,0,0)+_xlfn.XLOOKUP('Nominations (2)'!A671,'2024-NAT-01'!B:B,'2024-NAT-01'!G:G,0,0)</f>
        <v>0</v>
      </c>
      <c r="AA671" s="336">
        <f>_xlfn.XLOOKUP(A671,'2024-NAT-01'!B:B,'2024-NAT-01'!H:H,0,0)</f>
        <v>0</v>
      </c>
      <c r="AB671" s="335">
        <f>_xlfn.XLOOKUP(A671,'2024-NAT-02'!B:B,'2024-NAT-02'!F:F,0,0)+_xlfn.XLOOKUP(A671,'2024-NAT-02'!B:B,'2024-NAT-02'!G:G,0,0)</f>
        <v>0</v>
      </c>
      <c r="AC671" s="337">
        <f>_xlfn.XLOOKUP(A671,'2024-NAT-02'!B:B,'2024-NAT-02'!H:H,0,0)</f>
        <v>0</v>
      </c>
      <c r="AD671" s="338">
        <f t="shared" si="26"/>
        <v>0</v>
      </c>
      <c r="AE671" s="339">
        <f t="shared" si="27"/>
        <v>0</v>
      </c>
    </row>
    <row r="672" spans="1:31" ht="15.6" x14ac:dyDescent="0.25">
      <c r="A672" s="343" t="s">
        <v>1582</v>
      </c>
      <c r="B672" s="344" t="s">
        <v>48</v>
      </c>
      <c r="C672" s="344" t="s">
        <v>391</v>
      </c>
      <c r="D672" s="344" t="s">
        <v>1612</v>
      </c>
      <c r="E672" s="345" t="s">
        <v>1258</v>
      </c>
      <c r="F672" s="391">
        <v>3</v>
      </c>
      <c r="G672" s="392">
        <v>7</v>
      </c>
      <c r="H672" s="392">
        <v>10</v>
      </c>
      <c r="I672" s="393">
        <v>34.4</v>
      </c>
      <c r="J672" s="394">
        <v>7.6400000000000006</v>
      </c>
      <c r="K672" s="316"/>
      <c r="L672" s="331"/>
      <c r="M672" s="316"/>
      <c r="N672" s="317"/>
      <c r="O672" s="317"/>
      <c r="P672" s="318"/>
      <c r="Q672" s="319"/>
      <c r="R672" s="306"/>
      <c r="S672" s="306"/>
      <c r="T672" s="320"/>
      <c r="U672" s="321"/>
      <c r="V672" s="322"/>
      <c r="W672" s="323"/>
      <c r="X672" s="324"/>
      <c r="Y672" s="326"/>
      <c r="Z672" s="387">
        <f>_xlfn.XLOOKUP(A672,'2024-NAT-01'!B:B,'2024-NAT-01'!F:F,0,0)+_xlfn.XLOOKUP(A672,'2024-NAT-01'!B:B,'2024-NAT-01'!G:G,0,0)</f>
        <v>3</v>
      </c>
      <c r="AA672" s="395">
        <f>_xlfn.XLOOKUP(A672,'2024-NAT-01'!B:B,'2024-NAT-01'!H:H,0,0)</f>
        <v>10.799999999999999</v>
      </c>
      <c r="AB672" s="387">
        <f>_xlfn.XLOOKUP(A672,'2024-NAT-02'!B:B,'2024-NAT-02'!F:F,0,0)+_xlfn.XLOOKUP(A672,'2024-NAT-02'!B:B,'2024-NAT-02'!G:G,0,0)</f>
        <v>0</v>
      </c>
      <c r="AC672" s="396">
        <f>_xlfn.XLOOKUP(A672,'2024-NAT-02'!B:B,'2024-NAT-02'!H:H,0,0)</f>
        <v>0</v>
      </c>
      <c r="AD672" s="387">
        <f t="shared" si="26"/>
        <v>13</v>
      </c>
      <c r="AE672" s="395">
        <f t="shared" si="27"/>
        <v>18.439999999999998</v>
      </c>
    </row>
    <row r="673" spans="1:31" ht="15.6" hidden="1" x14ac:dyDescent="0.25">
      <c r="A673" s="340" t="s">
        <v>1384</v>
      </c>
      <c r="B673" s="341" t="s">
        <v>1241</v>
      </c>
      <c r="C673" s="341" t="s">
        <v>1385</v>
      </c>
      <c r="D673" s="341" t="s">
        <v>380</v>
      </c>
      <c r="E673" s="342" t="s">
        <v>2078</v>
      </c>
      <c r="F673" s="312">
        <v>0</v>
      </c>
      <c r="G673" s="313">
        <v>0</v>
      </c>
      <c r="H673" s="313">
        <v>0</v>
      </c>
      <c r="I673" s="314">
        <v>0</v>
      </c>
      <c r="J673" s="315">
        <v>0</v>
      </c>
      <c r="K673" s="316"/>
      <c r="L673" s="331"/>
      <c r="M673" s="316"/>
      <c r="N673" s="317"/>
      <c r="O673" s="317"/>
      <c r="P673" s="318"/>
      <c r="Q673" s="319"/>
      <c r="R673" s="306"/>
      <c r="S673" s="306"/>
      <c r="T673" s="320"/>
      <c r="U673" s="321"/>
      <c r="V673" s="322"/>
      <c r="W673" s="323"/>
      <c r="X673" s="324"/>
      <c r="Y673" s="326"/>
      <c r="Z673" s="335">
        <f>_xlfn.XLOOKUP(A673,'2024-NAT-01'!B:B,'2024-NAT-01'!F:F,0,0)+_xlfn.XLOOKUP('Nominations (2)'!A673,'2024-NAT-01'!B:B,'2024-NAT-01'!G:G,0,0)</f>
        <v>0</v>
      </c>
      <c r="AA673" s="336">
        <f>_xlfn.XLOOKUP(A673,'2024-NAT-01'!B:B,'2024-NAT-01'!H:H,0,0)</f>
        <v>0</v>
      </c>
      <c r="AB673" s="335">
        <f>_xlfn.XLOOKUP(A673,'2024-NAT-02'!B:B,'2024-NAT-02'!F:F,0,0)+_xlfn.XLOOKUP(A673,'2024-NAT-02'!B:B,'2024-NAT-02'!G:G,0,0)</f>
        <v>0</v>
      </c>
      <c r="AC673" s="337">
        <f>_xlfn.XLOOKUP(A673,'2024-NAT-02'!B:B,'2024-NAT-02'!H:H,0,0)</f>
        <v>0</v>
      </c>
      <c r="AD673" s="338">
        <f t="shared" si="26"/>
        <v>0</v>
      </c>
      <c r="AE673" s="339">
        <f t="shared" si="27"/>
        <v>0</v>
      </c>
    </row>
    <row r="674" spans="1:31" ht="15.6" hidden="1" x14ac:dyDescent="0.25">
      <c r="A674" s="340" t="s">
        <v>1387</v>
      </c>
      <c r="B674" s="341" t="s">
        <v>1331</v>
      </c>
      <c r="C674" s="341" t="s">
        <v>1333</v>
      </c>
      <c r="D674" s="341" t="s">
        <v>1388</v>
      </c>
      <c r="E674" s="342" t="s">
        <v>2081</v>
      </c>
      <c r="F674" s="312">
        <v>0</v>
      </c>
      <c r="G674" s="313">
        <v>0</v>
      </c>
      <c r="H674" s="313">
        <v>0</v>
      </c>
      <c r="I674" s="314">
        <v>0</v>
      </c>
      <c r="J674" s="315">
        <v>0</v>
      </c>
      <c r="K674" s="316"/>
      <c r="L674" s="331"/>
      <c r="M674" s="316"/>
      <c r="N674" s="317"/>
      <c r="O674" s="317"/>
      <c r="P674" s="318"/>
      <c r="Q674" s="319"/>
      <c r="R674" s="306"/>
      <c r="S674" s="306"/>
      <c r="T674" s="320"/>
      <c r="U674" s="321"/>
      <c r="V674" s="322"/>
      <c r="W674" s="323"/>
      <c r="X674" s="324"/>
      <c r="Y674" s="326"/>
      <c r="Z674" s="335">
        <f>_xlfn.XLOOKUP(A674,'2024-NAT-01'!B:B,'2024-NAT-01'!F:F,0,0)+_xlfn.XLOOKUP('Nominations (2)'!A674,'2024-NAT-01'!B:B,'2024-NAT-01'!G:G,0,0)</f>
        <v>0</v>
      </c>
      <c r="AA674" s="336">
        <f>_xlfn.XLOOKUP(A674,'2024-NAT-01'!B:B,'2024-NAT-01'!H:H,0,0)</f>
        <v>0</v>
      </c>
      <c r="AB674" s="335">
        <f>_xlfn.XLOOKUP(A674,'2024-NAT-02'!B:B,'2024-NAT-02'!F:F,0,0)+_xlfn.XLOOKUP(A674,'2024-NAT-02'!B:B,'2024-NAT-02'!G:G,0,0)</f>
        <v>0</v>
      </c>
      <c r="AC674" s="337">
        <f>_xlfn.XLOOKUP(A674,'2024-NAT-02'!B:B,'2024-NAT-02'!H:H,0,0)</f>
        <v>0</v>
      </c>
      <c r="AD674" s="338">
        <f t="shared" si="26"/>
        <v>0</v>
      </c>
      <c r="AE674" s="339">
        <f t="shared" si="27"/>
        <v>0</v>
      </c>
    </row>
    <row r="675" spans="1:31" ht="15.6" x14ac:dyDescent="0.25">
      <c r="A675" s="343" t="s">
        <v>1013</v>
      </c>
      <c r="B675" s="344" t="s">
        <v>40</v>
      </c>
      <c r="C675" s="344" t="s">
        <v>175</v>
      </c>
      <c r="D675" s="344" t="s">
        <v>365</v>
      </c>
      <c r="E675" s="345" t="s">
        <v>1258</v>
      </c>
      <c r="F675" s="391">
        <v>5</v>
      </c>
      <c r="G675" s="392">
        <v>4</v>
      </c>
      <c r="H675" s="392">
        <v>9</v>
      </c>
      <c r="I675" s="393">
        <v>21.900000000000002</v>
      </c>
      <c r="J675" s="394">
        <v>6.9900000000000011</v>
      </c>
      <c r="K675" s="316"/>
      <c r="L675" s="331"/>
      <c r="M675" s="316"/>
      <c r="N675" s="317"/>
      <c r="O675" s="317"/>
      <c r="P675" s="318"/>
      <c r="Q675" s="319"/>
      <c r="R675" s="306"/>
      <c r="S675" s="306"/>
      <c r="T675" s="320"/>
      <c r="U675" s="321"/>
      <c r="V675" s="322"/>
      <c r="W675" s="323"/>
      <c r="X675" s="324"/>
      <c r="Y675" s="326"/>
      <c r="Z675" s="387">
        <f>_xlfn.XLOOKUP(A675,'2024-NAT-01'!B:B,'2024-NAT-01'!F:F,0,0)+_xlfn.XLOOKUP(A675,'2024-NAT-01'!B:B,'2024-NAT-01'!G:G,0,0)</f>
        <v>6</v>
      </c>
      <c r="AA675" s="395">
        <f>_xlfn.XLOOKUP(A675,'2024-NAT-01'!B:B,'2024-NAT-01'!H:H,0,0)</f>
        <v>98.800000000000011</v>
      </c>
      <c r="AB675" s="387">
        <f>_xlfn.XLOOKUP(A675,'2024-NAT-02'!B:B,'2024-NAT-02'!F:F,0,0)+_xlfn.XLOOKUP(A675,'2024-NAT-02'!B:B,'2024-NAT-02'!G:G,0,0)</f>
        <v>2</v>
      </c>
      <c r="AC675" s="396">
        <f>_xlfn.XLOOKUP(A675,'2024-NAT-02'!B:B,'2024-NAT-02'!H:H,0,0)</f>
        <v>20.399999999999999</v>
      </c>
      <c r="AD675" s="387">
        <f t="shared" si="26"/>
        <v>17</v>
      </c>
      <c r="AE675" s="395">
        <f t="shared" si="27"/>
        <v>126.19</v>
      </c>
    </row>
    <row r="676" spans="1:31" ht="15.6" hidden="1" x14ac:dyDescent="0.25">
      <c r="A676" s="340" t="s">
        <v>1390</v>
      </c>
      <c r="B676" s="341" t="s">
        <v>1226</v>
      </c>
      <c r="C676" s="341" t="s">
        <v>1219</v>
      </c>
      <c r="D676" s="341" t="s">
        <v>1391</v>
      </c>
      <c r="E676" s="342" t="s">
        <v>1261</v>
      </c>
      <c r="F676" s="312">
        <v>0</v>
      </c>
      <c r="G676" s="313">
        <v>2</v>
      </c>
      <c r="H676" s="313">
        <v>2</v>
      </c>
      <c r="I676" s="314">
        <v>6.1999999999999993</v>
      </c>
      <c r="J676" s="315">
        <v>1.24</v>
      </c>
      <c r="K676" s="316"/>
      <c r="L676" s="331"/>
      <c r="M676" s="316"/>
      <c r="N676" s="317"/>
      <c r="O676" s="317"/>
      <c r="P676" s="318"/>
      <c r="Q676" s="319"/>
      <c r="R676" s="306"/>
      <c r="S676" s="306"/>
      <c r="T676" s="320"/>
      <c r="U676" s="321"/>
      <c r="V676" s="322"/>
      <c r="W676" s="323"/>
      <c r="X676" s="324"/>
      <c r="Y676" s="326"/>
      <c r="Z676" s="335">
        <f>_xlfn.XLOOKUP(A676,'2024-NAT-01'!B:B,'2024-NAT-01'!F:F,0,0)+_xlfn.XLOOKUP('Nominations (2)'!A676,'2024-NAT-01'!B:B,'2024-NAT-01'!G:G,0,0)</f>
        <v>0</v>
      </c>
      <c r="AA676" s="336">
        <f>_xlfn.XLOOKUP(A676,'2024-NAT-01'!B:B,'2024-NAT-01'!H:H,0,0)</f>
        <v>0</v>
      </c>
      <c r="AB676" s="335">
        <f>_xlfn.XLOOKUP(A676,'2024-NAT-02'!B:B,'2024-NAT-02'!F:F,0,0)+_xlfn.XLOOKUP(A676,'2024-NAT-02'!B:B,'2024-NAT-02'!G:G,0,0)</f>
        <v>0</v>
      </c>
      <c r="AC676" s="337">
        <f>_xlfn.XLOOKUP(A676,'2024-NAT-02'!B:B,'2024-NAT-02'!H:H,0,0)</f>
        <v>0</v>
      </c>
      <c r="AD676" s="338">
        <f t="shared" si="26"/>
        <v>2</v>
      </c>
      <c r="AE676" s="339">
        <f t="shared" si="27"/>
        <v>1.24</v>
      </c>
    </row>
    <row r="677" spans="1:31" ht="15.6" hidden="1" x14ac:dyDescent="0.25">
      <c r="A677" s="340" t="s">
        <v>1392</v>
      </c>
      <c r="B677" s="341" t="s">
        <v>1227</v>
      </c>
      <c r="C677" s="341" t="s">
        <v>1393</v>
      </c>
      <c r="D677" s="341" t="s">
        <v>288</v>
      </c>
      <c r="E677" s="342" t="s">
        <v>1259</v>
      </c>
      <c r="F677" s="312">
        <v>0</v>
      </c>
      <c r="G677" s="313">
        <v>0</v>
      </c>
      <c r="H677" s="313">
        <v>0</v>
      </c>
      <c r="I677" s="314">
        <v>0</v>
      </c>
      <c r="J677" s="315">
        <v>0</v>
      </c>
      <c r="K677" s="316"/>
      <c r="L677" s="331"/>
      <c r="M677" s="316"/>
      <c r="N677" s="317"/>
      <c r="O677" s="317"/>
      <c r="P677" s="318"/>
      <c r="Q677" s="319"/>
      <c r="R677" s="306"/>
      <c r="S677" s="306"/>
      <c r="T677" s="320"/>
      <c r="U677" s="321"/>
      <c r="V677" s="322"/>
      <c r="W677" s="323"/>
      <c r="X677" s="324"/>
      <c r="Y677" s="326"/>
      <c r="Z677" s="335">
        <f>_xlfn.XLOOKUP(A677,'2024-NAT-01'!B:B,'2024-NAT-01'!F:F,0,0)+_xlfn.XLOOKUP('Nominations (2)'!A677,'2024-NAT-01'!B:B,'2024-NAT-01'!G:G,0,0)</f>
        <v>0</v>
      </c>
      <c r="AA677" s="336">
        <f>_xlfn.XLOOKUP(A677,'2024-NAT-01'!B:B,'2024-NAT-01'!H:H,0,0)</f>
        <v>0</v>
      </c>
      <c r="AB677" s="335">
        <f>_xlfn.XLOOKUP(A677,'2024-NAT-02'!B:B,'2024-NAT-02'!F:F,0,0)+_xlfn.XLOOKUP(A677,'2024-NAT-02'!B:B,'2024-NAT-02'!G:G,0,0)</f>
        <v>0</v>
      </c>
      <c r="AC677" s="337">
        <f>_xlfn.XLOOKUP(A677,'2024-NAT-02'!B:B,'2024-NAT-02'!H:H,0,0)</f>
        <v>0</v>
      </c>
      <c r="AD677" s="338">
        <f t="shared" si="26"/>
        <v>0</v>
      </c>
      <c r="AE677" s="339">
        <f t="shared" si="27"/>
        <v>0</v>
      </c>
    </row>
    <row r="678" spans="1:31" ht="15.6" hidden="1" x14ac:dyDescent="0.25">
      <c r="A678" s="340" t="s">
        <v>1394</v>
      </c>
      <c r="B678" s="341" t="s">
        <v>1464</v>
      </c>
      <c r="C678" s="341" t="s">
        <v>1395</v>
      </c>
      <c r="D678" s="341" t="s">
        <v>144</v>
      </c>
      <c r="E678" s="342" t="s">
        <v>2081</v>
      </c>
      <c r="F678" s="312">
        <v>0</v>
      </c>
      <c r="G678" s="313">
        <v>0</v>
      </c>
      <c r="H678" s="313">
        <v>0</v>
      </c>
      <c r="I678" s="314">
        <v>0</v>
      </c>
      <c r="J678" s="315">
        <v>0</v>
      </c>
      <c r="K678" s="316"/>
      <c r="L678" s="331"/>
      <c r="M678" s="316"/>
      <c r="N678" s="317"/>
      <c r="O678" s="317"/>
      <c r="P678" s="318"/>
      <c r="Q678" s="319"/>
      <c r="R678" s="306"/>
      <c r="S678" s="306"/>
      <c r="T678" s="320"/>
      <c r="U678" s="321"/>
      <c r="V678" s="322"/>
      <c r="W678" s="323"/>
      <c r="X678" s="324"/>
      <c r="Y678" s="326"/>
      <c r="Z678" s="335">
        <f>_xlfn.XLOOKUP(A678,'2024-NAT-01'!B:B,'2024-NAT-01'!F:F,0,0)+_xlfn.XLOOKUP('Nominations (2)'!A678,'2024-NAT-01'!B:B,'2024-NAT-01'!G:G,0,0)</f>
        <v>0</v>
      </c>
      <c r="AA678" s="336">
        <f>_xlfn.XLOOKUP(A678,'2024-NAT-01'!B:B,'2024-NAT-01'!H:H,0,0)</f>
        <v>0</v>
      </c>
      <c r="AB678" s="335">
        <f>_xlfn.XLOOKUP(A678,'2024-NAT-02'!B:B,'2024-NAT-02'!F:F,0,0)+_xlfn.XLOOKUP(A678,'2024-NAT-02'!B:B,'2024-NAT-02'!G:G,0,0)</f>
        <v>0</v>
      </c>
      <c r="AC678" s="337">
        <f>_xlfn.XLOOKUP(A678,'2024-NAT-02'!B:B,'2024-NAT-02'!H:H,0,0)</f>
        <v>0</v>
      </c>
      <c r="AD678" s="338">
        <f t="shared" si="26"/>
        <v>0</v>
      </c>
      <c r="AE678" s="339">
        <f t="shared" si="27"/>
        <v>0</v>
      </c>
    </row>
    <row r="679" spans="1:31" ht="15.6" hidden="1" x14ac:dyDescent="0.25">
      <c r="A679" s="340" t="s">
        <v>1396</v>
      </c>
      <c r="B679" s="341" t="s">
        <v>1464</v>
      </c>
      <c r="C679" s="341" t="s">
        <v>202</v>
      </c>
      <c r="D679" s="341" t="s">
        <v>103</v>
      </c>
      <c r="E679" s="342" t="s">
        <v>1261</v>
      </c>
      <c r="F679" s="312">
        <v>0</v>
      </c>
      <c r="G679" s="313">
        <v>0</v>
      </c>
      <c r="H679" s="313">
        <v>0</v>
      </c>
      <c r="I679" s="314">
        <v>0</v>
      </c>
      <c r="J679" s="315">
        <v>0</v>
      </c>
      <c r="K679" s="316"/>
      <c r="L679" s="331"/>
      <c r="M679" s="316"/>
      <c r="N679" s="317"/>
      <c r="O679" s="317"/>
      <c r="P679" s="318"/>
      <c r="Q679" s="319"/>
      <c r="R679" s="306"/>
      <c r="S679" s="306"/>
      <c r="T679" s="320"/>
      <c r="U679" s="321"/>
      <c r="V679" s="322"/>
      <c r="W679" s="323"/>
      <c r="X679" s="324"/>
      <c r="Y679" s="326"/>
      <c r="Z679" s="335">
        <f>_xlfn.XLOOKUP(A679,'2024-NAT-01'!B:B,'2024-NAT-01'!F:F,0,0)+_xlfn.XLOOKUP('Nominations (2)'!A679,'2024-NAT-01'!B:B,'2024-NAT-01'!G:G,0,0)</f>
        <v>0</v>
      </c>
      <c r="AA679" s="336">
        <f>_xlfn.XLOOKUP(A679,'2024-NAT-01'!B:B,'2024-NAT-01'!H:H,0,0)</f>
        <v>0</v>
      </c>
      <c r="AB679" s="335">
        <f>_xlfn.XLOOKUP(A679,'2024-NAT-02'!B:B,'2024-NAT-02'!F:F,0,0)+_xlfn.XLOOKUP(A679,'2024-NAT-02'!B:B,'2024-NAT-02'!G:G,0,0)</f>
        <v>0</v>
      </c>
      <c r="AC679" s="337">
        <f>_xlfn.XLOOKUP(A679,'2024-NAT-02'!B:B,'2024-NAT-02'!H:H,0,0)</f>
        <v>0</v>
      </c>
      <c r="AD679" s="338">
        <f t="shared" si="26"/>
        <v>0</v>
      </c>
      <c r="AE679" s="339">
        <f t="shared" si="27"/>
        <v>0</v>
      </c>
    </row>
    <row r="680" spans="1:31" ht="15.6" hidden="1" x14ac:dyDescent="0.25">
      <c r="A680" s="340" t="s">
        <v>1397</v>
      </c>
      <c r="B680" s="341" t="s">
        <v>1021</v>
      </c>
      <c r="C680" s="341" t="s">
        <v>1398</v>
      </c>
      <c r="D680" s="341" t="s">
        <v>1399</v>
      </c>
      <c r="E680" s="342" t="s">
        <v>1258</v>
      </c>
      <c r="F680" s="312">
        <v>0</v>
      </c>
      <c r="G680" s="313">
        <v>0</v>
      </c>
      <c r="H680" s="313">
        <v>0</v>
      </c>
      <c r="I680" s="314">
        <v>0</v>
      </c>
      <c r="J680" s="315">
        <v>0</v>
      </c>
      <c r="K680" s="316"/>
      <c r="L680" s="331"/>
      <c r="M680" s="316"/>
      <c r="N680" s="317"/>
      <c r="O680" s="317"/>
      <c r="P680" s="318"/>
      <c r="Q680" s="319"/>
      <c r="R680" s="306"/>
      <c r="S680" s="306"/>
      <c r="T680" s="320"/>
      <c r="U680" s="321"/>
      <c r="V680" s="322"/>
      <c r="W680" s="323"/>
      <c r="X680" s="324"/>
      <c r="Y680" s="326"/>
      <c r="Z680" s="335">
        <f>_xlfn.XLOOKUP(A680,'2024-NAT-01'!B:B,'2024-NAT-01'!F:F,0,0)+_xlfn.XLOOKUP('Nominations (2)'!A680,'2024-NAT-01'!B:B,'2024-NAT-01'!G:G,0,0)</f>
        <v>0</v>
      </c>
      <c r="AA680" s="336">
        <f>_xlfn.XLOOKUP(A680,'2024-NAT-01'!B:B,'2024-NAT-01'!H:H,0,0)</f>
        <v>0</v>
      </c>
      <c r="AB680" s="335">
        <f>_xlfn.XLOOKUP(A680,'2024-NAT-02'!B:B,'2024-NAT-02'!F:F,0,0)+_xlfn.XLOOKUP(A680,'2024-NAT-02'!B:B,'2024-NAT-02'!G:G,0,0)</f>
        <v>0</v>
      </c>
      <c r="AC680" s="337">
        <f>_xlfn.XLOOKUP(A680,'2024-NAT-02'!B:B,'2024-NAT-02'!H:H,0,0)</f>
        <v>0</v>
      </c>
      <c r="AD680" s="338">
        <f t="shared" si="26"/>
        <v>0</v>
      </c>
      <c r="AE680" s="339">
        <f t="shared" si="27"/>
        <v>0</v>
      </c>
    </row>
    <row r="681" spans="1:31" ht="15.6" x14ac:dyDescent="0.25">
      <c r="A681" s="343" t="s">
        <v>631</v>
      </c>
      <c r="B681" s="344" t="s">
        <v>37</v>
      </c>
      <c r="C681" s="344" t="s">
        <v>202</v>
      </c>
      <c r="D681" s="344" t="s">
        <v>169</v>
      </c>
      <c r="E681" s="345" t="s">
        <v>1259</v>
      </c>
      <c r="F681" s="391">
        <v>0</v>
      </c>
      <c r="G681" s="392">
        <v>3</v>
      </c>
      <c r="H681" s="392">
        <v>3</v>
      </c>
      <c r="I681" s="393">
        <v>58.1</v>
      </c>
      <c r="J681" s="394">
        <v>11.620000000000001</v>
      </c>
      <c r="K681" s="316"/>
      <c r="L681" s="331"/>
      <c r="M681" s="316"/>
      <c r="N681" s="317"/>
      <c r="O681" s="317"/>
      <c r="P681" s="318"/>
      <c r="Q681" s="319"/>
      <c r="R681" s="306"/>
      <c r="S681" s="306"/>
      <c r="T681" s="320"/>
      <c r="U681" s="321"/>
      <c r="V681" s="322"/>
      <c r="W681" s="323"/>
      <c r="X681" s="324"/>
      <c r="Y681" s="326"/>
      <c r="Z681" s="387">
        <f>_xlfn.XLOOKUP(A681,'2024-NAT-01'!B:B,'2024-NAT-01'!F:F,0,0)+_xlfn.XLOOKUP(A681,'2024-NAT-01'!B:B,'2024-NAT-01'!G:G,0,0)</f>
        <v>0</v>
      </c>
      <c r="AA681" s="395">
        <f>_xlfn.XLOOKUP(A681,'2024-NAT-01'!B:B,'2024-NAT-01'!H:H,0,0)</f>
        <v>0</v>
      </c>
      <c r="AB681" s="387">
        <f>_xlfn.XLOOKUP(A681,'2024-NAT-02'!B:B,'2024-NAT-02'!F:F,0,0)+_xlfn.XLOOKUP(A681,'2024-NAT-02'!B:B,'2024-NAT-02'!G:G,0,0)</f>
        <v>0</v>
      </c>
      <c r="AC681" s="396">
        <f>_xlfn.XLOOKUP(A681,'2024-NAT-02'!B:B,'2024-NAT-02'!H:H,0,0)</f>
        <v>0</v>
      </c>
      <c r="AD681" s="387">
        <f t="shared" si="26"/>
        <v>3</v>
      </c>
      <c r="AE681" s="395">
        <f t="shared" si="27"/>
        <v>11.620000000000001</v>
      </c>
    </row>
    <row r="682" spans="1:31" ht="15.6" hidden="1" x14ac:dyDescent="0.25">
      <c r="A682" s="340" t="s">
        <v>1401</v>
      </c>
      <c r="B682" s="341" t="s">
        <v>1340</v>
      </c>
      <c r="C682" s="341" t="s">
        <v>1402</v>
      </c>
      <c r="D682" s="341" t="s">
        <v>144</v>
      </c>
      <c r="E682" s="342" t="s">
        <v>1258</v>
      </c>
      <c r="F682" s="312">
        <v>0</v>
      </c>
      <c r="G682" s="313">
        <v>0</v>
      </c>
      <c r="H682" s="313">
        <v>0</v>
      </c>
      <c r="I682" s="314">
        <v>0</v>
      </c>
      <c r="J682" s="315">
        <v>0</v>
      </c>
      <c r="K682" s="316"/>
      <c r="L682" s="331"/>
      <c r="M682" s="316"/>
      <c r="N682" s="317"/>
      <c r="O682" s="317"/>
      <c r="P682" s="318"/>
      <c r="Q682" s="319"/>
      <c r="R682" s="306"/>
      <c r="S682" s="306"/>
      <c r="T682" s="320"/>
      <c r="U682" s="321"/>
      <c r="V682" s="322"/>
      <c r="W682" s="323"/>
      <c r="X682" s="324"/>
      <c r="Y682" s="326"/>
      <c r="Z682" s="335">
        <f>_xlfn.XLOOKUP(A682,'2024-NAT-01'!B:B,'2024-NAT-01'!F:F,0,0)+_xlfn.XLOOKUP('Nominations (2)'!A682,'2024-NAT-01'!B:B,'2024-NAT-01'!G:G,0,0)</f>
        <v>0</v>
      </c>
      <c r="AA682" s="336">
        <f>_xlfn.XLOOKUP(A682,'2024-NAT-01'!B:B,'2024-NAT-01'!H:H,0,0)</f>
        <v>0</v>
      </c>
      <c r="AB682" s="335">
        <f>_xlfn.XLOOKUP(A682,'2024-NAT-02'!B:B,'2024-NAT-02'!F:F,0,0)+_xlfn.XLOOKUP(A682,'2024-NAT-02'!B:B,'2024-NAT-02'!G:G,0,0)</f>
        <v>0</v>
      </c>
      <c r="AC682" s="337">
        <f>_xlfn.XLOOKUP(A682,'2024-NAT-02'!B:B,'2024-NAT-02'!H:H,0,0)</f>
        <v>0</v>
      </c>
      <c r="AD682" s="338">
        <f t="shared" si="26"/>
        <v>0</v>
      </c>
      <c r="AE682" s="339">
        <f t="shared" si="27"/>
        <v>0</v>
      </c>
    </row>
    <row r="683" spans="1:31" ht="15.6" hidden="1" x14ac:dyDescent="0.25">
      <c r="A683" s="340" t="s">
        <v>1403</v>
      </c>
      <c r="B683" s="341" t="s">
        <v>1744</v>
      </c>
      <c r="C683" s="341" t="s">
        <v>202</v>
      </c>
      <c r="D683" s="341" t="s">
        <v>299</v>
      </c>
      <c r="E683" s="342" t="s">
        <v>1258</v>
      </c>
      <c r="F683" s="312">
        <v>0</v>
      </c>
      <c r="G683" s="313">
        <v>0</v>
      </c>
      <c r="H683" s="313">
        <v>0</v>
      </c>
      <c r="I683" s="314">
        <v>0</v>
      </c>
      <c r="J683" s="315">
        <v>0</v>
      </c>
      <c r="K683" s="316"/>
      <c r="L683" s="331"/>
      <c r="M683" s="316"/>
      <c r="N683" s="317"/>
      <c r="O683" s="317"/>
      <c r="P683" s="318"/>
      <c r="Q683" s="319"/>
      <c r="R683" s="306"/>
      <c r="S683" s="306"/>
      <c r="T683" s="320"/>
      <c r="U683" s="321"/>
      <c r="V683" s="322"/>
      <c r="W683" s="323"/>
      <c r="X683" s="324"/>
      <c r="Y683" s="326"/>
      <c r="Z683" s="335">
        <f>_xlfn.XLOOKUP(A683,'2024-NAT-01'!B:B,'2024-NAT-01'!F:F,0,0)+_xlfn.XLOOKUP('Nominations (2)'!A683,'2024-NAT-01'!B:B,'2024-NAT-01'!G:G,0,0)</f>
        <v>0</v>
      </c>
      <c r="AA683" s="336">
        <f>_xlfn.XLOOKUP(A683,'2024-NAT-01'!B:B,'2024-NAT-01'!H:H,0,0)</f>
        <v>0</v>
      </c>
      <c r="AB683" s="335">
        <f>_xlfn.XLOOKUP(A683,'2024-NAT-02'!B:B,'2024-NAT-02'!F:F,0,0)+_xlfn.XLOOKUP(A683,'2024-NAT-02'!B:B,'2024-NAT-02'!G:G,0,0)</f>
        <v>0</v>
      </c>
      <c r="AC683" s="337">
        <f>_xlfn.XLOOKUP(A683,'2024-NAT-02'!B:B,'2024-NAT-02'!H:H,0,0)</f>
        <v>0</v>
      </c>
      <c r="AD683" s="338">
        <f t="shared" si="26"/>
        <v>0</v>
      </c>
      <c r="AE683" s="339">
        <f t="shared" si="27"/>
        <v>0</v>
      </c>
    </row>
    <row r="684" spans="1:31" ht="15.6" hidden="1" x14ac:dyDescent="0.25">
      <c r="A684" s="340" t="s">
        <v>1404</v>
      </c>
      <c r="B684" s="341" t="s">
        <v>1744</v>
      </c>
      <c r="C684" s="341" t="s">
        <v>1406</v>
      </c>
      <c r="D684" s="341" t="s">
        <v>1405</v>
      </c>
      <c r="E684" s="342" t="s">
        <v>1258</v>
      </c>
      <c r="F684" s="312">
        <v>0</v>
      </c>
      <c r="G684" s="313">
        <v>0</v>
      </c>
      <c r="H684" s="313">
        <v>0</v>
      </c>
      <c r="I684" s="314">
        <v>0</v>
      </c>
      <c r="J684" s="315">
        <v>0</v>
      </c>
      <c r="K684" s="316"/>
      <c r="L684" s="331"/>
      <c r="M684" s="316"/>
      <c r="N684" s="317"/>
      <c r="O684" s="317"/>
      <c r="P684" s="318"/>
      <c r="Q684" s="319"/>
      <c r="R684" s="306"/>
      <c r="S684" s="306"/>
      <c r="T684" s="320"/>
      <c r="U684" s="321"/>
      <c r="V684" s="322"/>
      <c r="W684" s="323"/>
      <c r="X684" s="324"/>
      <c r="Y684" s="326"/>
      <c r="Z684" s="335">
        <f>_xlfn.XLOOKUP(A684,'2024-NAT-01'!B:B,'2024-NAT-01'!F:F,0,0)+_xlfn.XLOOKUP('Nominations (2)'!A684,'2024-NAT-01'!B:B,'2024-NAT-01'!G:G,0,0)</f>
        <v>0</v>
      </c>
      <c r="AA684" s="336">
        <f>_xlfn.XLOOKUP(A684,'2024-NAT-01'!B:B,'2024-NAT-01'!H:H,0,0)</f>
        <v>0</v>
      </c>
      <c r="AB684" s="335">
        <f>_xlfn.XLOOKUP(A684,'2024-NAT-02'!B:B,'2024-NAT-02'!F:F,0,0)+_xlfn.XLOOKUP(A684,'2024-NAT-02'!B:B,'2024-NAT-02'!G:G,0,0)</f>
        <v>0</v>
      </c>
      <c r="AC684" s="337">
        <f>_xlfn.XLOOKUP(A684,'2024-NAT-02'!B:B,'2024-NAT-02'!H:H,0,0)</f>
        <v>0</v>
      </c>
      <c r="AD684" s="338">
        <f t="shared" si="26"/>
        <v>0</v>
      </c>
      <c r="AE684" s="339">
        <f t="shared" si="27"/>
        <v>0</v>
      </c>
    </row>
    <row r="685" spans="1:31" ht="15.6" hidden="1" x14ac:dyDescent="0.25">
      <c r="A685" s="340" t="s">
        <v>1407</v>
      </c>
      <c r="B685" s="341" t="s">
        <v>2160</v>
      </c>
      <c r="C685" s="341" t="s">
        <v>2135</v>
      </c>
      <c r="D685" s="341" t="s">
        <v>295</v>
      </c>
      <c r="E685" s="342" t="s">
        <v>2081</v>
      </c>
      <c r="F685" s="312">
        <v>0</v>
      </c>
      <c r="G685" s="313">
        <v>0</v>
      </c>
      <c r="H685" s="313">
        <v>0</v>
      </c>
      <c r="I685" s="314">
        <v>0</v>
      </c>
      <c r="J685" s="315">
        <v>0</v>
      </c>
      <c r="K685" s="316"/>
      <c r="L685" s="331"/>
      <c r="M685" s="316"/>
      <c r="N685" s="317"/>
      <c r="O685" s="317"/>
      <c r="P685" s="318"/>
      <c r="Q685" s="319"/>
      <c r="R685" s="306"/>
      <c r="S685" s="306"/>
      <c r="T685" s="320"/>
      <c r="U685" s="321"/>
      <c r="V685" s="322"/>
      <c r="W685" s="323"/>
      <c r="X685" s="324"/>
      <c r="Y685" s="326"/>
      <c r="Z685" s="335">
        <f>_xlfn.XLOOKUP(A685,'2024-NAT-01'!B:B,'2024-NAT-01'!F:F,0,0)+_xlfn.XLOOKUP('Nominations (2)'!A685,'2024-NAT-01'!B:B,'2024-NAT-01'!G:G,0,0)</f>
        <v>0</v>
      </c>
      <c r="AA685" s="336">
        <f>_xlfn.XLOOKUP(A685,'2024-NAT-01'!B:B,'2024-NAT-01'!H:H,0,0)</f>
        <v>0</v>
      </c>
      <c r="AB685" s="335">
        <f>_xlfn.XLOOKUP(A685,'2024-NAT-02'!B:B,'2024-NAT-02'!F:F,0,0)+_xlfn.XLOOKUP(A685,'2024-NAT-02'!B:B,'2024-NAT-02'!G:G,0,0)</f>
        <v>0</v>
      </c>
      <c r="AC685" s="337">
        <f>_xlfn.XLOOKUP(A685,'2024-NAT-02'!B:B,'2024-NAT-02'!H:H,0,0)</f>
        <v>0</v>
      </c>
      <c r="AD685" s="338">
        <f t="shared" si="26"/>
        <v>0</v>
      </c>
      <c r="AE685" s="339">
        <f t="shared" si="27"/>
        <v>0</v>
      </c>
    </row>
    <row r="686" spans="1:31" ht="15.6" hidden="1" x14ac:dyDescent="0.25">
      <c r="A686" s="340" t="s">
        <v>1408</v>
      </c>
      <c r="B686" s="341" t="s">
        <v>1319</v>
      </c>
      <c r="C686" s="341" t="s">
        <v>1409</v>
      </c>
      <c r="D686" s="341" t="s">
        <v>1092</v>
      </c>
      <c r="E686" s="342" t="s">
        <v>1258</v>
      </c>
      <c r="F686" s="312">
        <v>0</v>
      </c>
      <c r="G686" s="313">
        <v>0</v>
      </c>
      <c r="H686" s="313">
        <v>0</v>
      </c>
      <c r="I686" s="314">
        <v>0</v>
      </c>
      <c r="J686" s="315">
        <v>0</v>
      </c>
      <c r="K686" s="316"/>
      <c r="L686" s="331"/>
      <c r="M686" s="316"/>
      <c r="N686" s="317"/>
      <c r="O686" s="317"/>
      <c r="P686" s="318"/>
      <c r="Q686" s="319"/>
      <c r="R686" s="306"/>
      <c r="S686" s="306"/>
      <c r="T686" s="320"/>
      <c r="U686" s="321"/>
      <c r="V686" s="322"/>
      <c r="W686" s="323"/>
      <c r="X686" s="324"/>
      <c r="Y686" s="326"/>
      <c r="Z686" s="335">
        <f>_xlfn.XLOOKUP(A686,'2024-NAT-01'!B:B,'2024-NAT-01'!F:F,0,0)+_xlfn.XLOOKUP('Nominations (2)'!A686,'2024-NAT-01'!B:B,'2024-NAT-01'!G:G,0,0)</f>
        <v>0</v>
      </c>
      <c r="AA686" s="336">
        <f>_xlfn.XLOOKUP(A686,'2024-NAT-01'!B:B,'2024-NAT-01'!H:H,0,0)</f>
        <v>0</v>
      </c>
      <c r="AB686" s="335">
        <f>_xlfn.XLOOKUP(A686,'2024-NAT-02'!B:B,'2024-NAT-02'!F:F,0,0)+_xlfn.XLOOKUP(A686,'2024-NAT-02'!B:B,'2024-NAT-02'!G:G,0,0)</f>
        <v>0</v>
      </c>
      <c r="AC686" s="337">
        <f>_xlfn.XLOOKUP(A686,'2024-NAT-02'!B:B,'2024-NAT-02'!H:H,0,0)</f>
        <v>0</v>
      </c>
      <c r="AD686" s="338">
        <f t="shared" si="26"/>
        <v>0</v>
      </c>
      <c r="AE686" s="339">
        <f t="shared" si="27"/>
        <v>0</v>
      </c>
    </row>
    <row r="687" spans="1:31" ht="15.6" hidden="1" x14ac:dyDescent="0.25">
      <c r="A687" s="340" t="s">
        <v>1410</v>
      </c>
      <c r="B687" s="341" t="s">
        <v>2157</v>
      </c>
      <c r="C687" s="341" t="s">
        <v>1932</v>
      </c>
      <c r="D687" s="341" t="s">
        <v>237</v>
      </c>
      <c r="E687" s="342" t="s">
        <v>2136</v>
      </c>
      <c r="F687" s="312">
        <v>0</v>
      </c>
      <c r="G687" s="313">
        <v>0</v>
      </c>
      <c r="H687" s="313">
        <v>0</v>
      </c>
      <c r="I687" s="314">
        <v>0</v>
      </c>
      <c r="J687" s="315">
        <v>0</v>
      </c>
      <c r="K687" s="316"/>
      <c r="L687" s="331"/>
      <c r="M687" s="316"/>
      <c r="N687" s="317"/>
      <c r="O687" s="317"/>
      <c r="P687" s="318"/>
      <c r="Q687" s="319"/>
      <c r="R687" s="306"/>
      <c r="S687" s="306"/>
      <c r="T687" s="320"/>
      <c r="U687" s="321"/>
      <c r="V687" s="322"/>
      <c r="W687" s="323"/>
      <c r="X687" s="324"/>
      <c r="Y687" s="326"/>
      <c r="Z687" s="335">
        <f>_xlfn.XLOOKUP(A687,'2024-NAT-01'!B:B,'2024-NAT-01'!F:F,0,0)+_xlfn.XLOOKUP('Nominations (2)'!A687,'2024-NAT-01'!B:B,'2024-NAT-01'!G:G,0,0)</f>
        <v>0</v>
      </c>
      <c r="AA687" s="336">
        <f>_xlfn.XLOOKUP(A687,'2024-NAT-01'!B:B,'2024-NAT-01'!H:H,0,0)</f>
        <v>0</v>
      </c>
      <c r="AB687" s="335">
        <f>_xlfn.XLOOKUP(A687,'2024-NAT-02'!B:B,'2024-NAT-02'!F:F,0,0)+_xlfn.XLOOKUP(A687,'2024-NAT-02'!B:B,'2024-NAT-02'!G:G,0,0)</f>
        <v>0</v>
      </c>
      <c r="AC687" s="337">
        <f>_xlfn.XLOOKUP(A687,'2024-NAT-02'!B:B,'2024-NAT-02'!H:H,0,0)</f>
        <v>0</v>
      </c>
      <c r="AD687" s="338">
        <f t="shared" si="26"/>
        <v>0</v>
      </c>
      <c r="AE687" s="339">
        <f t="shared" si="27"/>
        <v>0</v>
      </c>
    </row>
    <row r="688" spans="1:31" ht="15.6" hidden="1" x14ac:dyDescent="0.25">
      <c r="A688" s="340" t="s">
        <v>1411</v>
      </c>
      <c r="B688" s="341" t="s">
        <v>1241</v>
      </c>
      <c r="C688" s="341" t="s">
        <v>102</v>
      </c>
      <c r="D688" s="341" t="s">
        <v>1412</v>
      </c>
      <c r="E688" s="342" t="s">
        <v>2079</v>
      </c>
      <c r="F688" s="312">
        <v>0</v>
      </c>
      <c r="G688" s="313">
        <v>0</v>
      </c>
      <c r="H688" s="313">
        <v>0</v>
      </c>
      <c r="I688" s="314">
        <v>0</v>
      </c>
      <c r="J688" s="315">
        <v>0</v>
      </c>
      <c r="K688" s="316"/>
      <c r="L688" s="331"/>
      <c r="M688" s="316"/>
      <c r="N688" s="317"/>
      <c r="O688" s="317"/>
      <c r="P688" s="318"/>
      <c r="Q688" s="319"/>
      <c r="R688" s="306"/>
      <c r="S688" s="306"/>
      <c r="T688" s="320"/>
      <c r="U688" s="321"/>
      <c r="V688" s="322"/>
      <c r="W688" s="323"/>
      <c r="X688" s="324"/>
      <c r="Y688" s="326"/>
      <c r="Z688" s="335">
        <f>_xlfn.XLOOKUP(A688,'2024-NAT-01'!B:B,'2024-NAT-01'!F:F,0,0)+_xlfn.XLOOKUP('Nominations (2)'!A688,'2024-NAT-01'!B:B,'2024-NAT-01'!G:G,0,0)</f>
        <v>0</v>
      </c>
      <c r="AA688" s="336">
        <f>_xlfn.XLOOKUP(A688,'2024-NAT-01'!B:B,'2024-NAT-01'!H:H,0,0)</f>
        <v>0</v>
      </c>
      <c r="AB688" s="335">
        <f>_xlfn.XLOOKUP(A688,'2024-NAT-02'!B:B,'2024-NAT-02'!F:F,0,0)+_xlfn.XLOOKUP(A688,'2024-NAT-02'!B:B,'2024-NAT-02'!G:G,0,0)</f>
        <v>0</v>
      </c>
      <c r="AC688" s="337">
        <f>_xlfn.XLOOKUP(A688,'2024-NAT-02'!B:B,'2024-NAT-02'!H:H,0,0)</f>
        <v>0</v>
      </c>
      <c r="AD688" s="338">
        <f t="shared" si="26"/>
        <v>0</v>
      </c>
      <c r="AE688" s="339">
        <f t="shared" si="27"/>
        <v>0</v>
      </c>
    </row>
    <row r="689" spans="1:31" ht="15.6" hidden="1" x14ac:dyDescent="0.25">
      <c r="A689" s="340" t="s">
        <v>1413</v>
      </c>
      <c r="B689" s="341" t="s">
        <v>2161</v>
      </c>
      <c r="C689" s="341" t="s">
        <v>2137</v>
      </c>
      <c r="D689" s="341" t="s">
        <v>338</v>
      </c>
      <c r="E689" s="342" t="s">
        <v>1260</v>
      </c>
      <c r="F689" s="312">
        <v>0</v>
      </c>
      <c r="G689" s="313">
        <v>0</v>
      </c>
      <c r="H689" s="313">
        <v>0</v>
      </c>
      <c r="I689" s="314">
        <v>0</v>
      </c>
      <c r="J689" s="315">
        <v>0</v>
      </c>
      <c r="K689" s="316"/>
      <c r="L689" s="331"/>
      <c r="M689" s="316"/>
      <c r="N689" s="317"/>
      <c r="O689" s="317"/>
      <c r="P689" s="318"/>
      <c r="Q689" s="319"/>
      <c r="R689" s="306"/>
      <c r="S689" s="306"/>
      <c r="T689" s="320"/>
      <c r="U689" s="321"/>
      <c r="V689" s="322"/>
      <c r="W689" s="323"/>
      <c r="X689" s="324"/>
      <c r="Y689" s="326"/>
      <c r="Z689" s="335">
        <f>_xlfn.XLOOKUP(A689,'2024-NAT-01'!B:B,'2024-NAT-01'!F:F,0,0)+_xlfn.XLOOKUP('Nominations (2)'!A689,'2024-NAT-01'!B:B,'2024-NAT-01'!G:G,0,0)</f>
        <v>0</v>
      </c>
      <c r="AA689" s="336">
        <f>_xlfn.XLOOKUP(A689,'2024-NAT-01'!B:B,'2024-NAT-01'!H:H,0,0)</f>
        <v>0</v>
      </c>
      <c r="AB689" s="335">
        <f>_xlfn.XLOOKUP(A689,'2024-NAT-02'!B:B,'2024-NAT-02'!F:F,0,0)+_xlfn.XLOOKUP(A689,'2024-NAT-02'!B:B,'2024-NAT-02'!G:G,0,0)</f>
        <v>0</v>
      </c>
      <c r="AC689" s="337">
        <f>_xlfn.XLOOKUP(A689,'2024-NAT-02'!B:B,'2024-NAT-02'!H:H,0,0)</f>
        <v>0</v>
      </c>
      <c r="AD689" s="338">
        <f t="shared" si="26"/>
        <v>0</v>
      </c>
      <c r="AE689" s="339">
        <f t="shared" si="27"/>
        <v>0</v>
      </c>
    </row>
    <row r="690" spans="1:31" ht="15.6" hidden="1" x14ac:dyDescent="0.25">
      <c r="A690" s="340" t="s">
        <v>1414</v>
      </c>
      <c r="B690" s="341" t="s">
        <v>2158</v>
      </c>
      <c r="C690" s="341" t="s">
        <v>1415</v>
      </c>
      <c r="D690" s="341" t="s">
        <v>1416</v>
      </c>
      <c r="E690" s="342" t="s">
        <v>1258</v>
      </c>
      <c r="F690" s="312">
        <v>0</v>
      </c>
      <c r="G690" s="313">
        <v>12</v>
      </c>
      <c r="H690" s="313">
        <v>12</v>
      </c>
      <c r="I690" s="314">
        <v>157.89999999999998</v>
      </c>
      <c r="J690" s="315">
        <v>42.31</v>
      </c>
      <c r="K690" s="316"/>
      <c r="L690" s="331"/>
      <c r="M690" s="316"/>
      <c r="N690" s="317"/>
      <c r="O690" s="317"/>
      <c r="P690" s="318"/>
      <c r="Q690" s="319"/>
      <c r="R690" s="306"/>
      <c r="S690" s="306"/>
      <c r="T690" s="320"/>
      <c r="U690" s="321"/>
      <c r="V690" s="322"/>
      <c r="W690" s="323"/>
      <c r="X690" s="324"/>
      <c r="Y690" s="326"/>
      <c r="Z690" s="335">
        <f>_xlfn.XLOOKUP(A690,'2024-NAT-01'!B:B,'2024-NAT-01'!F:F,0,0)+_xlfn.XLOOKUP('Nominations (2)'!A690,'2024-NAT-01'!B:B,'2024-NAT-01'!G:G,0,0)</f>
        <v>6</v>
      </c>
      <c r="AA690" s="336">
        <f>_xlfn.XLOOKUP(A690,'2024-NAT-01'!B:B,'2024-NAT-01'!H:H,0,0)</f>
        <v>36.799999999999997</v>
      </c>
      <c r="AB690" s="335">
        <f>_xlfn.XLOOKUP(A690,'2024-NAT-02'!B:B,'2024-NAT-02'!F:F,0,0)+_xlfn.XLOOKUP(A690,'2024-NAT-02'!B:B,'2024-NAT-02'!G:G,0,0)</f>
        <v>0</v>
      </c>
      <c r="AC690" s="337">
        <f>_xlfn.XLOOKUP(A690,'2024-NAT-02'!B:B,'2024-NAT-02'!H:H,0,0)</f>
        <v>0</v>
      </c>
      <c r="AD690" s="338">
        <f t="shared" si="26"/>
        <v>18</v>
      </c>
      <c r="AE690" s="339">
        <f t="shared" si="27"/>
        <v>79.11</v>
      </c>
    </row>
    <row r="691" spans="1:31" ht="15.6" hidden="1" x14ac:dyDescent="0.25">
      <c r="A691" s="340" t="s">
        <v>1418</v>
      </c>
      <c r="B691" s="341" t="s">
        <v>1379</v>
      </c>
      <c r="C691" s="341" t="s">
        <v>1425</v>
      </c>
      <c r="D691" s="341" t="s">
        <v>344</v>
      </c>
      <c r="E691" s="342" t="s">
        <v>1261</v>
      </c>
      <c r="F691" s="312">
        <v>0</v>
      </c>
      <c r="G691" s="313">
        <v>0</v>
      </c>
      <c r="H691" s="313">
        <v>0</v>
      </c>
      <c r="I691" s="314">
        <v>0</v>
      </c>
      <c r="J691" s="315">
        <v>0</v>
      </c>
      <c r="K691" s="316"/>
      <c r="L691" s="331"/>
      <c r="M691" s="316"/>
      <c r="N691" s="317"/>
      <c r="O691" s="317"/>
      <c r="P691" s="318"/>
      <c r="Q691" s="319"/>
      <c r="R691" s="306"/>
      <c r="S691" s="306"/>
      <c r="T691" s="320"/>
      <c r="U691" s="321"/>
      <c r="V691" s="322"/>
      <c r="W691" s="323"/>
      <c r="X691" s="324"/>
      <c r="Y691" s="326"/>
      <c r="Z691" s="335">
        <f>_xlfn.XLOOKUP(A691,'2024-NAT-01'!B:B,'2024-NAT-01'!F:F,0,0)+_xlfn.XLOOKUP('Nominations (2)'!A691,'2024-NAT-01'!B:B,'2024-NAT-01'!G:G,0,0)</f>
        <v>0</v>
      </c>
      <c r="AA691" s="336">
        <f>_xlfn.XLOOKUP(A691,'2024-NAT-01'!B:B,'2024-NAT-01'!H:H,0,0)</f>
        <v>0</v>
      </c>
      <c r="AB691" s="335">
        <f>_xlfn.XLOOKUP(A691,'2024-NAT-02'!B:B,'2024-NAT-02'!F:F,0,0)+_xlfn.XLOOKUP(A691,'2024-NAT-02'!B:B,'2024-NAT-02'!G:G,0,0)</f>
        <v>0</v>
      </c>
      <c r="AC691" s="337">
        <f>_xlfn.XLOOKUP(A691,'2024-NAT-02'!B:B,'2024-NAT-02'!H:H,0,0)</f>
        <v>0</v>
      </c>
      <c r="AD691" s="338">
        <f t="shared" si="26"/>
        <v>0</v>
      </c>
      <c r="AE691" s="339">
        <f t="shared" si="27"/>
        <v>0</v>
      </c>
    </row>
    <row r="692" spans="1:31" ht="15.6" hidden="1" x14ac:dyDescent="0.25">
      <c r="A692" s="340" t="s">
        <v>1573</v>
      </c>
      <c r="B692" s="341" t="s">
        <v>2150</v>
      </c>
      <c r="C692" s="341" t="s">
        <v>1606</v>
      </c>
      <c r="D692" s="341" t="s">
        <v>1607</v>
      </c>
      <c r="E692" s="342" t="s">
        <v>1251</v>
      </c>
      <c r="F692" s="312">
        <v>3</v>
      </c>
      <c r="G692" s="313">
        <v>2</v>
      </c>
      <c r="H692" s="313">
        <v>5</v>
      </c>
      <c r="I692" s="314">
        <v>11.799999999999999</v>
      </c>
      <c r="J692" s="315">
        <v>2.63</v>
      </c>
      <c r="K692" s="316"/>
      <c r="L692" s="331"/>
      <c r="M692" s="316"/>
      <c r="N692" s="317"/>
      <c r="O692" s="317"/>
      <c r="P692" s="318"/>
      <c r="Q692" s="319"/>
      <c r="R692" s="306"/>
      <c r="S692" s="306"/>
      <c r="T692" s="320"/>
      <c r="U692" s="321"/>
      <c r="V692" s="322"/>
      <c r="W692" s="323"/>
      <c r="X692" s="324"/>
      <c r="Y692" s="326"/>
      <c r="Z692" s="335">
        <f>_xlfn.XLOOKUP(A692,'2024-NAT-01'!B:B,'2024-NAT-01'!F:F,0,0)+_xlfn.XLOOKUP('Nominations (2)'!A771,'2024-NAT-01'!B:B,'2024-NAT-01'!G:G,0,0)</f>
        <v>0</v>
      </c>
      <c r="AA692" s="336">
        <f>_xlfn.XLOOKUP(A692,'2024-NAT-01'!B:B,'2024-NAT-01'!H:H,0,0)</f>
        <v>0</v>
      </c>
      <c r="AB692" s="335">
        <f>_xlfn.XLOOKUP(A692,'2024-NAT-02'!B:B,'2024-NAT-02'!F:F,0,0)+_xlfn.XLOOKUP(A692,'2024-NAT-02'!B:B,'2024-NAT-02'!G:G,0,0)</f>
        <v>0</v>
      </c>
      <c r="AC692" s="337">
        <f>_xlfn.XLOOKUP(A692,'2024-NAT-02'!B:B,'2024-NAT-02'!H:H,0,0)</f>
        <v>0</v>
      </c>
      <c r="AD692" s="338">
        <f t="shared" si="26"/>
        <v>5</v>
      </c>
      <c r="AE692" s="339">
        <f t="shared" si="27"/>
        <v>2.63</v>
      </c>
    </row>
    <row r="693" spans="1:31" ht="15.6" hidden="1" x14ac:dyDescent="0.25">
      <c r="A693" s="340" t="s">
        <v>1420</v>
      </c>
      <c r="B693" s="341" t="s">
        <v>2161</v>
      </c>
      <c r="C693" s="341" t="s">
        <v>2047</v>
      </c>
      <c r="D693" s="341" t="s">
        <v>2048</v>
      </c>
      <c r="E693" s="342" t="s">
        <v>1261</v>
      </c>
      <c r="F693" s="312">
        <v>0</v>
      </c>
      <c r="G693" s="313">
        <v>0</v>
      </c>
      <c r="H693" s="313">
        <v>0</v>
      </c>
      <c r="I693" s="314">
        <v>0</v>
      </c>
      <c r="J693" s="315">
        <v>0</v>
      </c>
      <c r="K693" s="316"/>
      <c r="L693" s="331"/>
      <c r="M693" s="316"/>
      <c r="N693" s="317"/>
      <c r="O693" s="317"/>
      <c r="P693" s="318"/>
      <c r="Q693" s="319"/>
      <c r="R693" s="306"/>
      <c r="S693" s="306"/>
      <c r="T693" s="320"/>
      <c r="U693" s="321"/>
      <c r="V693" s="322"/>
      <c r="W693" s="323"/>
      <c r="X693" s="324"/>
      <c r="Y693" s="326"/>
      <c r="Z693" s="335">
        <f>_xlfn.XLOOKUP(A693,'2024-NAT-01'!B:B,'2024-NAT-01'!F:F,0,0)+_xlfn.XLOOKUP('Nominations (2)'!A693,'2024-NAT-01'!B:B,'2024-NAT-01'!G:G,0,0)</f>
        <v>0</v>
      </c>
      <c r="AA693" s="336">
        <f>_xlfn.XLOOKUP(A693,'2024-NAT-01'!B:B,'2024-NAT-01'!H:H,0,0)</f>
        <v>0</v>
      </c>
      <c r="AB693" s="335">
        <f>_xlfn.XLOOKUP(A693,'2024-NAT-02'!B:B,'2024-NAT-02'!F:F,0,0)+_xlfn.XLOOKUP(A693,'2024-NAT-02'!B:B,'2024-NAT-02'!G:G,0,0)</f>
        <v>0</v>
      </c>
      <c r="AC693" s="337">
        <f>_xlfn.XLOOKUP(A693,'2024-NAT-02'!B:B,'2024-NAT-02'!H:H,0,0)</f>
        <v>0</v>
      </c>
      <c r="AD693" s="338">
        <f t="shared" si="26"/>
        <v>0</v>
      </c>
      <c r="AE693" s="339">
        <f t="shared" si="27"/>
        <v>0</v>
      </c>
    </row>
    <row r="694" spans="1:31" ht="15.6" hidden="1" x14ac:dyDescent="0.25">
      <c r="A694" s="340" t="s">
        <v>1421</v>
      </c>
      <c r="B694" s="341" t="s">
        <v>1340</v>
      </c>
      <c r="C694" s="341" t="s">
        <v>335</v>
      </c>
      <c r="D694" s="341" t="s">
        <v>228</v>
      </c>
      <c r="E694" s="342" t="s">
        <v>1258</v>
      </c>
      <c r="F694" s="312">
        <v>0</v>
      </c>
      <c r="G694" s="313">
        <v>0</v>
      </c>
      <c r="H694" s="313">
        <v>0</v>
      </c>
      <c r="I694" s="314">
        <v>0</v>
      </c>
      <c r="J694" s="315">
        <v>0</v>
      </c>
      <c r="K694" s="316"/>
      <c r="L694" s="331"/>
      <c r="M694" s="316"/>
      <c r="N694" s="317"/>
      <c r="O694" s="317"/>
      <c r="P694" s="318"/>
      <c r="Q694" s="319"/>
      <c r="R694" s="306"/>
      <c r="S694" s="306"/>
      <c r="T694" s="320"/>
      <c r="U694" s="321"/>
      <c r="V694" s="322"/>
      <c r="W694" s="323"/>
      <c r="X694" s="324"/>
      <c r="Y694" s="326"/>
      <c r="Z694" s="335">
        <f>_xlfn.XLOOKUP(A694,'2024-NAT-01'!B:B,'2024-NAT-01'!F:F,0,0)+_xlfn.XLOOKUP('Nominations (2)'!A694,'2024-NAT-01'!B:B,'2024-NAT-01'!G:G,0,0)</f>
        <v>0</v>
      </c>
      <c r="AA694" s="336">
        <f>_xlfn.XLOOKUP(A694,'2024-NAT-01'!B:B,'2024-NAT-01'!H:H,0,0)</f>
        <v>0</v>
      </c>
      <c r="AB694" s="335">
        <f>_xlfn.XLOOKUP(A694,'2024-NAT-02'!B:B,'2024-NAT-02'!F:F,0,0)+_xlfn.XLOOKUP(A694,'2024-NAT-02'!B:B,'2024-NAT-02'!G:G,0,0)</f>
        <v>0</v>
      </c>
      <c r="AC694" s="337">
        <f>_xlfn.XLOOKUP(A694,'2024-NAT-02'!B:B,'2024-NAT-02'!H:H,0,0)</f>
        <v>0</v>
      </c>
      <c r="AD694" s="338">
        <f t="shared" si="26"/>
        <v>0</v>
      </c>
      <c r="AE694" s="339">
        <f t="shared" si="27"/>
        <v>0</v>
      </c>
    </row>
    <row r="695" spans="1:31" ht="15.6" hidden="1" x14ac:dyDescent="0.25">
      <c r="A695" s="340" t="s">
        <v>1427</v>
      </c>
      <c r="B695" s="341" t="s">
        <v>1473</v>
      </c>
      <c r="C695" s="341" t="s">
        <v>1428</v>
      </c>
      <c r="D695" s="341" t="s">
        <v>1429</v>
      </c>
      <c r="E695" s="342" t="s">
        <v>1261</v>
      </c>
      <c r="F695" s="312">
        <v>0</v>
      </c>
      <c r="G695" s="313">
        <v>0</v>
      </c>
      <c r="H695" s="313">
        <v>0</v>
      </c>
      <c r="I695" s="314">
        <v>0</v>
      </c>
      <c r="J695" s="315">
        <v>0</v>
      </c>
      <c r="K695" s="316"/>
      <c r="L695" s="331"/>
      <c r="M695" s="316"/>
      <c r="N695" s="317"/>
      <c r="O695" s="317"/>
      <c r="P695" s="318"/>
      <c r="Q695" s="319"/>
      <c r="R695" s="306"/>
      <c r="S695" s="306"/>
      <c r="T695" s="320"/>
      <c r="U695" s="321"/>
      <c r="V695" s="322"/>
      <c r="W695" s="323"/>
      <c r="X695" s="324"/>
      <c r="Y695" s="326"/>
      <c r="Z695" s="335">
        <f>_xlfn.XLOOKUP(A695,'2024-NAT-01'!B:B,'2024-NAT-01'!F:F,0,0)+_xlfn.XLOOKUP('Nominations (2)'!A695,'2024-NAT-01'!B:B,'2024-NAT-01'!G:G,0,0)</f>
        <v>0</v>
      </c>
      <c r="AA695" s="336">
        <f>_xlfn.XLOOKUP(A695,'2024-NAT-01'!B:B,'2024-NAT-01'!H:H,0,0)</f>
        <v>0</v>
      </c>
      <c r="AB695" s="335">
        <f>_xlfn.XLOOKUP(A695,'2024-NAT-02'!B:B,'2024-NAT-02'!F:F,0,0)+_xlfn.XLOOKUP(A695,'2024-NAT-02'!B:B,'2024-NAT-02'!G:G,0,0)</f>
        <v>0</v>
      </c>
      <c r="AC695" s="337">
        <f>_xlfn.XLOOKUP(A695,'2024-NAT-02'!B:B,'2024-NAT-02'!H:H,0,0)</f>
        <v>0</v>
      </c>
      <c r="AD695" s="338">
        <f t="shared" si="26"/>
        <v>0</v>
      </c>
      <c r="AE695" s="339">
        <f t="shared" si="27"/>
        <v>0</v>
      </c>
    </row>
    <row r="696" spans="1:31" ht="15.6" x14ac:dyDescent="0.25">
      <c r="A696" s="343" t="s">
        <v>1335</v>
      </c>
      <c r="B696" s="344" t="s">
        <v>40</v>
      </c>
      <c r="C696" s="344" t="s">
        <v>268</v>
      </c>
      <c r="D696" s="344" t="s">
        <v>1850</v>
      </c>
      <c r="E696" s="345" t="s">
        <v>1259</v>
      </c>
      <c r="F696" s="391">
        <v>4</v>
      </c>
      <c r="G696" s="392">
        <v>2</v>
      </c>
      <c r="H696" s="392">
        <v>6</v>
      </c>
      <c r="I696" s="393">
        <v>11.2</v>
      </c>
      <c r="J696" s="394">
        <v>3.1900000000000004</v>
      </c>
      <c r="K696" s="316"/>
      <c r="L696" s="331"/>
      <c r="M696" s="316"/>
      <c r="N696" s="317"/>
      <c r="O696" s="317"/>
      <c r="P696" s="318"/>
      <c r="Q696" s="319"/>
      <c r="R696" s="306"/>
      <c r="S696" s="306"/>
      <c r="T696" s="320"/>
      <c r="U696" s="321"/>
      <c r="V696" s="322"/>
      <c r="W696" s="323"/>
      <c r="X696" s="324"/>
      <c r="Y696" s="326"/>
      <c r="Z696" s="387">
        <f>_xlfn.XLOOKUP(A696,'2024-NAT-01'!B:B,'2024-NAT-01'!F:F,0,0)+_xlfn.XLOOKUP(A696,'2024-NAT-01'!B:B,'2024-NAT-01'!G:G,0,0)</f>
        <v>4</v>
      </c>
      <c r="AA696" s="395">
        <f>_xlfn.XLOOKUP(A696,'2024-NAT-01'!B:B,'2024-NAT-01'!H:H,0,0)</f>
        <v>9.5</v>
      </c>
      <c r="AB696" s="387">
        <f>_xlfn.XLOOKUP(A696,'2024-NAT-02'!B:B,'2024-NAT-02'!F:F,0,0)+_xlfn.XLOOKUP(A696,'2024-NAT-02'!B:B,'2024-NAT-02'!G:G,0,0)</f>
        <v>1</v>
      </c>
      <c r="AC696" s="396">
        <f>_xlfn.XLOOKUP(A696,'2024-NAT-02'!B:B,'2024-NAT-02'!H:H,0,0)</f>
        <v>2.8</v>
      </c>
      <c r="AD696" s="387">
        <f t="shared" si="26"/>
        <v>11</v>
      </c>
      <c r="AE696" s="395">
        <f t="shared" si="27"/>
        <v>15.490000000000002</v>
      </c>
    </row>
    <row r="697" spans="1:31" ht="15.6" hidden="1" x14ac:dyDescent="0.25">
      <c r="A697" s="340" t="s">
        <v>1431</v>
      </c>
      <c r="B697" s="341" t="s">
        <v>1331</v>
      </c>
      <c r="C697" s="341" t="s">
        <v>1432</v>
      </c>
      <c r="D697" s="341" t="s">
        <v>1600</v>
      </c>
      <c r="E697" s="342" t="s">
        <v>2081</v>
      </c>
      <c r="F697" s="312">
        <v>0</v>
      </c>
      <c r="G697" s="313">
        <v>2</v>
      </c>
      <c r="H697" s="313">
        <v>2</v>
      </c>
      <c r="I697" s="314">
        <v>7</v>
      </c>
      <c r="J697" s="315">
        <v>1.4000000000000001</v>
      </c>
      <c r="K697" s="316"/>
      <c r="L697" s="331"/>
      <c r="M697" s="316"/>
      <c r="N697" s="317"/>
      <c r="O697" s="317"/>
      <c r="P697" s="318"/>
      <c r="Q697" s="319"/>
      <c r="R697" s="306"/>
      <c r="S697" s="306"/>
      <c r="T697" s="320"/>
      <c r="U697" s="321"/>
      <c r="V697" s="322"/>
      <c r="W697" s="323"/>
      <c r="X697" s="324"/>
      <c r="Y697" s="326"/>
      <c r="Z697" s="335">
        <f>_xlfn.XLOOKUP(A697,'2024-NAT-01'!B:B,'2024-NAT-01'!F:F,0,0)+_xlfn.XLOOKUP('Nominations (2)'!A697,'2024-NAT-01'!B:B,'2024-NAT-01'!G:G,0,0)</f>
        <v>0</v>
      </c>
      <c r="AA697" s="336">
        <f>_xlfn.XLOOKUP(A697,'2024-NAT-01'!B:B,'2024-NAT-01'!H:H,0,0)</f>
        <v>0</v>
      </c>
      <c r="AB697" s="335">
        <f>_xlfn.XLOOKUP(A697,'2024-NAT-02'!B:B,'2024-NAT-02'!F:F,0,0)+_xlfn.XLOOKUP(A697,'2024-NAT-02'!B:B,'2024-NAT-02'!G:G,0,0)</f>
        <v>0</v>
      </c>
      <c r="AC697" s="337">
        <f>_xlfn.XLOOKUP(A697,'2024-NAT-02'!B:B,'2024-NAT-02'!H:H,0,0)</f>
        <v>0</v>
      </c>
      <c r="AD697" s="338">
        <f t="shared" si="26"/>
        <v>2</v>
      </c>
      <c r="AE697" s="339">
        <f t="shared" si="27"/>
        <v>1.4000000000000001</v>
      </c>
    </row>
    <row r="698" spans="1:31" ht="15.6" hidden="1" x14ac:dyDescent="0.25">
      <c r="A698" s="340" t="s">
        <v>1434</v>
      </c>
      <c r="B698" s="341" t="s">
        <v>2158</v>
      </c>
      <c r="C698" s="341" t="s">
        <v>296</v>
      </c>
      <c r="D698" s="341" t="s">
        <v>1452</v>
      </c>
      <c r="E698" s="342" t="s">
        <v>2079</v>
      </c>
      <c r="F698" s="312">
        <v>0</v>
      </c>
      <c r="G698" s="313">
        <v>0</v>
      </c>
      <c r="H698" s="313">
        <v>0</v>
      </c>
      <c r="I698" s="314">
        <v>0</v>
      </c>
      <c r="J698" s="315">
        <v>0</v>
      </c>
      <c r="K698" s="316"/>
      <c r="L698" s="331"/>
      <c r="M698" s="316"/>
      <c r="N698" s="317"/>
      <c r="O698" s="317"/>
      <c r="P698" s="318"/>
      <c r="Q698" s="319"/>
      <c r="R698" s="306"/>
      <c r="S698" s="306"/>
      <c r="T698" s="320"/>
      <c r="U698" s="321"/>
      <c r="V698" s="322"/>
      <c r="W698" s="323"/>
      <c r="X698" s="324"/>
      <c r="Y698" s="326"/>
      <c r="Z698" s="335">
        <f>_xlfn.XLOOKUP(A698,'2024-NAT-01'!B:B,'2024-NAT-01'!F:F,0,0)+_xlfn.XLOOKUP('Nominations (2)'!A698,'2024-NAT-01'!B:B,'2024-NAT-01'!G:G,0,0)</f>
        <v>0</v>
      </c>
      <c r="AA698" s="336">
        <f>_xlfn.XLOOKUP(A698,'2024-NAT-01'!B:B,'2024-NAT-01'!H:H,0,0)</f>
        <v>0</v>
      </c>
      <c r="AB698" s="335">
        <f>_xlfn.XLOOKUP(A698,'2024-NAT-02'!B:B,'2024-NAT-02'!F:F,0,0)+_xlfn.XLOOKUP(A698,'2024-NAT-02'!B:B,'2024-NAT-02'!G:G,0,0)</f>
        <v>0</v>
      </c>
      <c r="AC698" s="337">
        <f>_xlfn.XLOOKUP(A698,'2024-NAT-02'!B:B,'2024-NAT-02'!H:H,0,0)</f>
        <v>0</v>
      </c>
      <c r="AD698" s="338">
        <f t="shared" si="26"/>
        <v>0</v>
      </c>
      <c r="AE698" s="339">
        <f t="shared" si="27"/>
        <v>0</v>
      </c>
    </row>
    <row r="699" spans="1:31" ht="15.6" x14ac:dyDescent="0.25">
      <c r="A699" s="343" t="s">
        <v>951</v>
      </c>
      <c r="B699" s="344" t="s">
        <v>40</v>
      </c>
      <c r="C699" s="344" t="s">
        <v>99</v>
      </c>
      <c r="D699" s="344" t="s">
        <v>1908</v>
      </c>
      <c r="E699" s="345" t="s">
        <v>1261</v>
      </c>
      <c r="F699" s="391">
        <v>5</v>
      </c>
      <c r="G699" s="392">
        <v>2</v>
      </c>
      <c r="H699" s="392">
        <v>7</v>
      </c>
      <c r="I699" s="393">
        <v>8.6999999999999993</v>
      </c>
      <c r="J699" s="394">
        <v>2.9099999999999997</v>
      </c>
      <c r="K699" s="316"/>
      <c r="L699" s="331"/>
      <c r="M699" s="316"/>
      <c r="N699" s="317"/>
      <c r="O699" s="317"/>
      <c r="P699" s="318"/>
      <c r="Q699" s="319"/>
      <c r="R699" s="306"/>
      <c r="S699" s="306"/>
      <c r="T699" s="320"/>
      <c r="U699" s="321"/>
      <c r="V699" s="322"/>
      <c r="W699" s="323"/>
      <c r="X699" s="324"/>
      <c r="Y699" s="326"/>
      <c r="Z699" s="387">
        <f>_xlfn.XLOOKUP(A699,'2024-NAT-01'!B:B,'2024-NAT-01'!F:F,0,0)+_xlfn.XLOOKUP(A699,'2024-NAT-01'!B:B,'2024-NAT-01'!G:G,0,0)</f>
        <v>3</v>
      </c>
      <c r="AA699" s="395">
        <f>_xlfn.XLOOKUP(A699,'2024-NAT-01'!B:B,'2024-NAT-01'!H:H,0,0)</f>
        <v>8.6999999999999993</v>
      </c>
      <c r="AB699" s="387">
        <f>_xlfn.XLOOKUP(A699,'2024-NAT-02'!B:B,'2024-NAT-02'!F:F,0,0)+_xlfn.XLOOKUP(A699,'2024-NAT-02'!B:B,'2024-NAT-02'!G:G,0,0)</f>
        <v>1</v>
      </c>
      <c r="AC699" s="396">
        <f>_xlfn.XLOOKUP(A699,'2024-NAT-02'!B:B,'2024-NAT-02'!H:H,0,0)</f>
        <v>1.4</v>
      </c>
      <c r="AD699" s="387">
        <f t="shared" si="26"/>
        <v>11</v>
      </c>
      <c r="AE699" s="395">
        <f t="shared" si="27"/>
        <v>13.01</v>
      </c>
    </row>
    <row r="700" spans="1:31" ht="15.6" hidden="1" x14ac:dyDescent="0.25">
      <c r="A700" s="340" t="s">
        <v>1436</v>
      </c>
      <c r="B700" s="341" t="s">
        <v>2158</v>
      </c>
      <c r="C700" s="341" t="s">
        <v>1450</v>
      </c>
      <c r="D700" s="341" t="s">
        <v>265</v>
      </c>
      <c r="E700" s="342" t="s">
        <v>1251</v>
      </c>
      <c r="F700" s="312">
        <v>2</v>
      </c>
      <c r="G700" s="313">
        <v>3</v>
      </c>
      <c r="H700" s="313">
        <v>5</v>
      </c>
      <c r="I700" s="314">
        <v>34.4</v>
      </c>
      <c r="J700" s="315">
        <v>9.0300000000000011</v>
      </c>
      <c r="K700" s="316"/>
      <c r="L700" s="331"/>
      <c r="M700" s="316"/>
      <c r="N700" s="317"/>
      <c r="O700" s="317"/>
      <c r="P700" s="318"/>
      <c r="Q700" s="319"/>
      <c r="R700" s="306"/>
      <c r="S700" s="306"/>
      <c r="T700" s="320"/>
      <c r="U700" s="321"/>
      <c r="V700" s="322"/>
      <c r="W700" s="323"/>
      <c r="X700" s="324"/>
      <c r="Y700" s="326"/>
      <c r="Z700" s="335">
        <f>_xlfn.XLOOKUP(A700,'2024-NAT-01'!B:B,'2024-NAT-01'!F:F,0,0)+_xlfn.XLOOKUP('Nominations (2)'!A700,'2024-NAT-01'!B:B,'2024-NAT-01'!G:G,0,0)</f>
        <v>0</v>
      </c>
      <c r="AA700" s="336">
        <f>_xlfn.XLOOKUP(A700,'2024-NAT-01'!B:B,'2024-NAT-01'!H:H,0,0)</f>
        <v>0</v>
      </c>
      <c r="AB700" s="335">
        <f>_xlfn.XLOOKUP(A700,'2024-NAT-02'!B:B,'2024-NAT-02'!F:F,0,0)+_xlfn.XLOOKUP(A700,'2024-NAT-02'!B:B,'2024-NAT-02'!G:G,0,0)</f>
        <v>0</v>
      </c>
      <c r="AC700" s="337">
        <f>_xlfn.XLOOKUP(A700,'2024-NAT-02'!B:B,'2024-NAT-02'!H:H,0,0)</f>
        <v>0</v>
      </c>
      <c r="AD700" s="338">
        <f t="shared" si="26"/>
        <v>5</v>
      </c>
      <c r="AE700" s="339">
        <f t="shared" si="27"/>
        <v>9.0300000000000011</v>
      </c>
    </row>
    <row r="701" spans="1:31" ht="15.6" hidden="1" x14ac:dyDescent="0.25">
      <c r="A701" s="340" t="s">
        <v>1437</v>
      </c>
      <c r="B701" s="341" t="s">
        <v>1243</v>
      </c>
      <c r="C701" s="341" t="s">
        <v>1451</v>
      </c>
      <c r="D701" s="341" t="s">
        <v>1416</v>
      </c>
      <c r="E701" s="342" t="s">
        <v>2079</v>
      </c>
      <c r="F701" s="312">
        <v>0</v>
      </c>
      <c r="G701" s="313">
        <v>0</v>
      </c>
      <c r="H701" s="313">
        <v>0</v>
      </c>
      <c r="I701" s="314">
        <v>0</v>
      </c>
      <c r="J701" s="315">
        <v>0</v>
      </c>
      <c r="K701" s="316"/>
      <c r="L701" s="331"/>
      <c r="M701" s="316"/>
      <c r="N701" s="317"/>
      <c r="O701" s="317"/>
      <c r="P701" s="318"/>
      <c r="Q701" s="319"/>
      <c r="R701" s="306"/>
      <c r="S701" s="306"/>
      <c r="T701" s="320"/>
      <c r="U701" s="321"/>
      <c r="V701" s="322"/>
      <c r="W701" s="323"/>
      <c r="X701" s="324"/>
      <c r="Y701" s="326"/>
      <c r="Z701" s="335">
        <f>_xlfn.XLOOKUP(A701,'2024-NAT-01'!B:B,'2024-NAT-01'!F:F,0,0)+_xlfn.XLOOKUP('Nominations (2)'!A701,'2024-NAT-01'!B:B,'2024-NAT-01'!G:G,0,0)</f>
        <v>0</v>
      </c>
      <c r="AA701" s="336">
        <f>_xlfn.XLOOKUP(A701,'2024-NAT-01'!B:B,'2024-NAT-01'!H:H,0,0)</f>
        <v>0</v>
      </c>
      <c r="AB701" s="335">
        <f>_xlfn.XLOOKUP(A701,'2024-NAT-02'!B:B,'2024-NAT-02'!F:F,0,0)+_xlfn.XLOOKUP(A701,'2024-NAT-02'!B:B,'2024-NAT-02'!G:G,0,0)</f>
        <v>0</v>
      </c>
      <c r="AC701" s="337">
        <f>_xlfn.XLOOKUP(A701,'2024-NAT-02'!B:B,'2024-NAT-02'!H:H,0,0)</f>
        <v>0</v>
      </c>
      <c r="AD701" s="338">
        <f t="shared" si="26"/>
        <v>0</v>
      </c>
      <c r="AE701" s="339">
        <f t="shared" si="27"/>
        <v>0</v>
      </c>
    </row>
    <row r="702" spans="1:31" ht="15.6" hidden="1" x14ac:dyDescent="0.25">
      <c r="A702" s="340" t="s">
        <v>1438</v>
      </c>
      <c r="B702" s="341" t="s">
        <v>2160</v>
      </c>
      <c r="C702" s="341" t="s">
        <v>1599</v>
      </c>
      <c r="D702" s="341" t="s">
        <v>307</v>
      </c>
      <c r="E702" s="342" t="s">
        <v>1254</v>
      </c>
      <c r="F702" s="312">
        <v>0</v>
      </c>
      <c r="G702" s="313">
        <v>0</v>
      </c>
      <c r="H702" s="313">
        <v>0</v>
      </c>
      <c r="I702" s="314">
        <v>0</v>
      </c>
      <c r="J702" s="315">
        <v>0</v>
      </c>
      <c r="K702" s="316"/>
      <c r="L702" s="331"/>
      <c r="M702" s="316"/>
      <c r="N702" s="317"/>
      <c r="O702" s="317"/>
      <c r="P702" s="318"/>
      <c r="Q702" s="319"/>
      <c r="R702" s="306"/>
      <c r="S702" s="306"/>
      <c r="T702" s="320"/>
      <c r="U702" s="321"/>
      <c r="V702" s="322"/>
      <c r="W702" s="323"/>
      <c r="X702" s="324"/>
      <c r="Y702" s="326"/>
      <c r="Z702" s="335">
        <f>_xlfn.XLOOKUP(A702,'2024-NAT-01'!B:B,'2024-NAT-01'!F:F,0,0)+_xlfn.XLOOKUP('Nominations (2)'!A702,'2024-NAT-01'!B:B,'2024-NAT-01'!G:G,0,0)</f>
        <v>1</v>
      </c>
      <c r="AA702" s="336">
        <f>_xlfn.XLOOKUP(A702,'2024-NAT-01'!B:B,'2024-NAT-01'!H:H,0,0)</f>
        <v>1.1000000000000001</v>
      </c>
      <c r="AB702" s="335">
        <f>_xlfn.XLOOKUP(A702,'2024-NAT-02'!B:B,'2024-NAT-02'!F:F,0,0)+_xlfn.XLOOKUP(A702,'2024-NAT-02'!B:B,'2024-NAT-02'!G:G,0,0)</f>
        <v>0</v>
      </c>
      <c r="AC702" s="337">
        <f>_xlfn.XLOOKUP(A702,'2024-NAT-02'!B:B,'2024-NAT-02'!H:H,0,0)</f>
        <v>0</v>
      </c>
      <c r="AD702" s="338">
        <f t="shared" si="26"/>
        <v>1</v>
      </c>
      <c r="AE702" s="339">
        <f t="shared" si="27"/>
        <v>1.1000000000000001</v>
      </c>
    </row>
    <row r="703" spans="1:31" ht="15.6" hidden="1" x14ac:dyDescent="0.25">
      <c r="A703" s="340" t="s">
        <v>1439</v>
      </c>
      <c r="B703" s="341" t="s">
        <v>2160</v>
      </c>
      <c r="C703" s="341" t="s">
        <v>367</v>
      </c>
      <c r="D703" s="341" t="s">
        <v>1967</v>
      </c>
      <c r="E703" s="342" t="s">
        <v>2079</v>
      </c>
      <c r="F703" s="312">
        <v>0</v>
      </c>
      <c r="G703" s="313">
        <v>0</v>
      </c>
      <c r="H703" s="313">
        <v>0</v>
      </c>
      <c r="I703" s="314">
        <v>0</v>
      </c>
      <c r="J703" s="315">
        <v>0</v>
      </c>
      <c r="K703" s="316"/>
      <c r="L703" s="331"/>
      <c r="M703" s="316"/>
      <c r="N703" s="317"/>
      <c r="O703" s="317"/>
      <c r="P703" s="318"/>
      <c r="Q703" s="319"/>
      <c r="R703" s="306"/>
      <c r="S703" s="306"/>
      <c r="T703" s="320"/>
      <c r="U703" s="321"/>
      <c r="V703" s="322"/>
      <c r="W703" s="323"/>
      <c r="X703" s="324"/>
      <c r="Y703" s="326"/>
      <c r="Z703" s="335">
        <f>_xlfn.XLOOKUP(A703,'2024-NAT-01'!B:B,'2024-NAT-01'!F:F,0,0)+_xlfn.XLOOKUP('Nominations (2)'!A703,'2024-NAT-01'!B:B,'2024-NAT-01'!G:G,0,0)</f>
        <v>0</v>
      </c>
      <c r="AA703" s="336">
        <f>_xlfn.XLOOKUP(A703,'2024-NAT-01'!B:B,'2024-NAT-01'!H:H,0,0)</f>
        <v>0</v>
      </c>
      <c r="AB703" s="335">
        <f>_xlfn.XLOOKUP(A703,'2024-NAT-02'!B:B,'2024-NAT-02'!F:F,0,0)+_xlfn.XLOOKUP(A703,'2024-NAT-02'!B:B,'2024-NAT-02'!G:G,0,0)</f>
        <v>0</v>
      </c>
      <c r="AC703" s="337">
        <f>_xlfn.XLOOKUP(A703,'2024-NAT-02'!B:B,'2024-NAT-02'!H:H,0,0)</f>
        <v>0</v>
      </c>
      <c r="AD703" s="338">
        <f t="shared" si="26"/>
        <v>0</v>
      </c>
      <c r="AE703" s="339">
        <f t="shared" si="27"/>
        <v>0</v>
      </c>
    </row>
    <row r="704" spans="1:31" ht="15.6" hidden="1" x14ac:dyDescent="0.25">
      <c r="A704" s="340" t="s">
        <v>1440</v>
      </c>
      <c r="B704" s="341" t="s">
        <v>1331</v>
      </c>
      <c r="C704" s="341" t="s">
        <v>1458</v>
      </c>
      <c r="D704" s="341" t="s">
        <v>75</v>
      </c>
      <c r="E704" s="342" t="s">
        <v>2079</v>
      </c>
      <c r="F704" s="312">
        <v>0</v>
      </c>
      <c r="G704" s="313">
        <v>0</v>
      </c>
      <c r="H704" s="313">
        <v>0</v>
      </c>
      <c r="I704" s="314">
        <v>0</v>
      </c>
      <c r="J704" s="315">
        <v>0</v>
      </c>
      <c r="K704" s="316"/>
      <c r="L704" s="331"/>
      <c r="M704" s="316"/>
      <c r="N704" s="317"/>
      <c r="O704" s="317"/>
      <c r="P704" s="318"/>
      <c r="Q704" s="319"/>
      <c r="R704" s="306"/>
      <c r="S704" s="306"/>
      <c r="T704" s="320"/>
      <c r="U704" s="321"/>
      <c r="V704" s="322"/>
      <c r="W704" s="323"/>
      <c r="X704" s="324"/>
      <c r="Y704" s="326"/>
      <c r="Z704" s="335">
        <f>_xlfn.XLOOKUP(A704,'2024-NAT-01'!B:B,'2024-NAT-01'!F:F,0,0)+_xlfn.XLOOKUP('Nominations (2)'!A704,'2024-NAT-01'!B:B,'2024-NAT-01'!G:G,0,0)</f>
        <v>0</v>
      </c>
      <c r="AA704" s="336">
        <f>_xlfn.XLOOKUP(A704,'2024-NAT-01'!B:B,'2024-NAT-01'!H:H,0,0)</f>
        <v>0</v>
      </c>
      <c r="AB704" s="335">
        <f>_xlfn.XLOOKUP(A704,'2024-NAT-02'!B:B,'2024-NAT-02'!F:F,0,0)+_xlfn.XLOOKUP(A704,'2024-NAT-02'!B:B,'2024-NAT-02'!G:G,0,0)</f>
        <v>0</v>
      </c>
      <c r="AC704" s="337">
        <f>_xlfn.XLOOKUP(A704,'2024-NAT-02'!B:B,'2024-NAT-02'!H:H,0,0)</f>
        <v>0</v>
      </c>
      <c r="AD704" s="338">
        <f t="shared" si="26"/>
        <v>0</v>
      </c>
      <c r="AE704" s="339">
        <f t="shared" si="27"/>
        <v>0</v>
      </c>
    </row>
    <row r="705" spans="1:31" ht="15.6" hidden="1" x14ac:dyDescent="0.25">
      <c r="A705" s="340" t="s">
        <v>1441</v>
      </c>
      <c r="B705" s="341" t="s">
        <v>1240</v>
      </c>
      <c r="C705" s="341" t="s">
        <v>1971</v>
      </c>
      <c r="D705" s="341" t="s">
        <v>1972</v>
      </c>
      <c r="E705" s="342" t="s">
        <v>1261</v>
      </c>
      <c r="F705" s="312">
        <v>0</v>
      </c>
      <c r="G705" s="313">
        <v>0</v>
      </c>
      <c r="H705" s="313">
        <v>0</v>
      </c>
      <c r="I705" s="314">
        <v>0</v>
      </c>
      <c r="J705" s="315">
        <v>0</v>
      </c>
      <c r="K705" s="316"/>
      <c r="L705" s="331"/>
      <c r="M705" s="316"/>
      <c r="N705" s="317"/>
      <c r="O705" s="317"/>
      <c r="P705" s="318"/>
      <c r="Q705" s="319"/>
      <c r="R705" s="306"/>
      <c r="S705" s="306"/>
      <c r="T705" s="320"/>
      <c r="U705" s="321"/>
      <c r="V705" s="322"/>
      <c r="W705" s="323"/>
      <c r="X705" s="324"/>
      <c r="Y705" s="326"/>
      <c r="Z705" s="335">
        <f>_xlfn.XLOOKUP(A705,'2024-NAT-01'!B:B,'2024-NAT-01'!F:F,0,0)+_xlfn.XLOOKUP('Nominations (2)'!A705,'2024-NAT-01'!B:B,'2024-NAT-01'!G:G,0,0)</f>
        <v>0</v>
      </c>
      <c r="AA705" s="336">
        <f>_xlfn.XLOOKUP(A705,'2024-NAT-01'!B:B,'2024-NAT-01'!H:H,0,0)</f>
        <v>0</v>
      </c>
      <c r="AB705" s="335">
        <f>_xlfn.XLOOKUP(A705,'2024-NAT-02'!B:B,'2024-NAT-02'!F:F,0,0)+_xlfn.XLOOKUP(A705,'2024-NAT-02'!B:B,'2024-NAT-02'!G:G,0,0)</f>
        <v>0</v>
      </c>
      <c r="AC705" s="337">
        <f>_xlfn.XLOOKUP(A705,'2024-NAT-02'!B:B,'2024-NAT-02'!H:H,0,0)</f>
        <v>0</v>
      </c>
      <c r="AD705" s="338">
        <f t="shared" si="26"/>
        <v>0</v>
      </c>
      <c r="AE705" s="339">
        <f t="shared" si="27"/>
        <v>0</v>
      </c>
    </row>
    <row r="706" spans="1:31" ht="15.6" hidden="1" x14ac:dyDescent="0.25">
      <c r="A706" s="340" t="s">
        <v>1442</v>
      </c>
      <c r="B706" s="341" t="s">
        <v>2151</v>
      </c>
      <c r="C706" s="341" t="s">
        <v>1927</v>
      </c>
      <c r="D706" s="341" t="s">
        <v>1460</v>
      </c>
      <c r="E706" s="342" t="s">
        <v>2079</v>
      </c>
      <c r="F706" s="312">
        <v>1</v>
      </c>
      <c r="G706" s="313">
        <v>10</v>
      </c>
      <c r="H706" s="313">
        <v>11</v>
      </c>
      <c r="I706" s="314">
        <v>100</v>
      </c>
      <c r="J706" s="315">
        <v>28.67</v>
      </c>
      <c r="K706" s="316"/>
      <c r="L706" s="331"/>
      <c r="M706" s="316"/>
      <c r="N706" s="317"/>
      <c r="O706" s="317"/>
      <c r="P706" s="318"/>
      <c r="Q706" s="319"/>
      <c r="R706" s="306"/>
      <c r="S706" s="306"/>
      <c r="T706" s="320"/>
      <c r="U706" s="321"/>
      <c r="V706" s="322"/>
      <c r="W706" s="323"/>
      <c r="X706" s="324"/>
      <c r="Y706" s="326"/>
      <c r="Z706" s="335">
        <f>_xlfn.XLOOKUP(A706,'2024-NAT-01'!B:B,'2024-NAT-01'!F:F,0,0)+_xlfn.XLOOKUP('Nominations (2)'!A706,'2024-NAT-01'!B:B,'2024-NAT-01'!G:G,0,0)</f>
        <v>0</v>
      </c>
      <c r="AA706" s="336">
        <f>_xlfn.XLOOKUP(A706,'2024-NAT-01'!B:B,'2024-NAT-01'!H:H,0,0)</f>
        <v>0</v>
      </c>
      <c r="AB706" s="335">
        <f>_xlfn.XLOOKUP(A706,'2024-NAT-02'!B:B,'2024-NAT-02'!F:F,0,0)+_xlfn.XLOOKUP(A706,'2024-NAT-02'!B:B,'2024-NAT-02'!G:G,0,0)</f>
        <v>0</v>
      </c>
      <c r="AC706" s="337">
        <f>_xlfn.XLOOKUP(A706,'2024-NAT-02'!B:B,'2024-NAT-02'!H:H,0,0)</f>
        <v>0</v>
      </c>
      <c r="AD706" s="338">
        <f t="shared" si="26"/>
        <v>11</v>
      </c>
      <c r="AE706" s="339">
        <f t="shared" si="27"/>
        <v>28.67</v>
      </c>
    </row>
    <row r="707" spans="1:31" ht="15.6" x14ac:dyDescent="0.25">
      <c r="A707" s="343" t="s">
        <v>885</v>
      </c>
      <c r="B707" s="344" t="s">
        <v>41</v>
      </c>
      <c r="C707" s="344" t="s">
        <v>1997</v>
      </c>
      <c r="D707" s="344" t="s">
        <v>1996</v>
      </c>
      <c r="E707" s="345" t="s">
        <v>1250</v>
      </c>
      <c r="F707" s="391">
        <v>0</v>
      </c>
      <c r="G707" s="392">
        <v>0</v>
      </c>
      <c r="H707" s="392">
        <v>0</v>
      </c>
      <c r="I707" s="393">
        <v>0</v>
      </c>
      <c r="J707" s="394">
        <v>0</v>
      </c>
      <c r="K707" s="316"/>
      <c r="L707" s="331"/>
      <c r="M707" s="316"/>
      <c r="N707" s="317"/>
      <c r="O707" s="317"/>
      <c r="P707" s="318"/>
      <c r="Q707" s="319"/>
      <c r="R707" s="306"/>
      <c r="S707" s="306"/>
      <c r="T707" s="320"/>
      <c r="U707" s="321"/>
      <c r="V707" s="322"/>
      <c r="W707" s="323"/>
      <c r="X707" s="324"/>
      <c r="Y707" s="326"/>
      <c r="Z707" s="387">
        <f>_xlfn.XLOOKUP(A707,'2024-NAT-01'!B:B,'2024-NAT-01'!F:F,0,0)+_xlfn.XLOOKUP(A707,'2024-NAT-01'!B:B,'2024-NAT-01'!G:G,0,0)</f>
        <v>2</v>
      </c>
      <c r="AA707" s="395">
        <f>_xlfn.XLOOKUP(A707,'2024-NAT-01'!B:B,'2024-NAT-01'!H:H,0,0)</f>
        <v>11.100000000000001</v>
      </c>
      <c r="AB707" s="387">
        <f>_xlfn.XLOOKUP(A707,'2024-NAT-02'!B:B,'2024-NAT-02'!F:F,0,0)+_xlfn.XLOOKUP(A707,'2024-NAT-02'!B:B,'2024-NAT-02'!G:G,0,0)</f>
        <v>0</v>
      </c>
      <c r="AC707" s="396">
        <f>_xlfn.XLOOKUP(A707,'2024-NAT-02'!B:B,'2024-NAT-02'!H:H,0,0)</f>
        <v>0</v>
      </c>
      <c r="AD707" s="387">
        <f t="shared" si="26"/>
        <v>2</v>
      </c>
      <c r="AE707" s="395">
        <f t="shared" si="27"/>
        <v>11.100000000000001</v>
      </c>
    </row>
    <row r="708" spans="1:31" ht="15.6" hidden="1" x14ac:dyDescent="0.25">
      <c r="A708" s="340" t="s">
        <v>1444</v>
      </c>
      <c r="B708" s="341" t="s">
        <v>2158</v>
      </c>
      <c r="C708" s="341" t="s">
        <v>1466</v>
      </c>
      <c r="D708" s="341" t="s">
        <v>79</v>
      </c>
      <c r="E708" s="342" t="s">
        <v>1258</v>
      </c>
      <c r="F708" s="312">
        <v>0</v>
      </c>
      <c r="G708" s="313">
        <v>3</v>
      </c>
      <c r="H708" s="313">
        <v>3</v>
      </c>
      <c r="I708" s="314">
        <v>34.1</v>
      </c>
      <c r="J708" s="315">
        <v>6.82</v>
      </c>
      <c r="K708" s="316"/>
      <c r="L708" s="331"/>
      <c r="M708" s="316"/>
      <c r="N708" s="317"/>
      <c r="O708" s="317"/>
      <c r="P708" s="318"/>
      <c r="Q708" s="319"/>
      <c r="R708" s="306"/>
      <c r="S708" s="306"/>
      <c r="T708" s="320"/>
      <c r="U708" s="321"/>
      <c r="V708" s="322"/>
      <c r="W708" s="323"/>
      <c r="X708" s="324"/>
      <c r="Y708" s="326"/>
      <c r="Z708" s="335">
        <f>_xlfn.XLOOKUP(A708,'2024-NAT-01'!B:B,'2024-NAT-01'!F:F,0,0)+_xlfn.XLOOKUP('Nominations (2)'!A708,'2024-NAT-01'!B:B,'2024-NAT-01'!G:G,0,0)</f>
        <v>0</v>
      </c>
      <c r="AA708" s="336">
        <f>_xlfn.XLOOKUP(A708,'2024-NAT-01'!B:B,'2024-NAT-01'!H:H,0,0)</f>
        <v>0</v>
      </c>
      <c r="AB708" s="335">
        <f>_xlfn.XLOOKUP(A708,'2024-NAT-02'!B:B,'2024-NAT-02'!F:F,0,0)+_xlfn.XLOOKUP(A708,'2024-NAT-02'!B:B,'2024-NAT-02'!G:G,0,0)</f>
        <v>0</v>
      </c>
      <c r="AC708" s="337">
        <f>_xlfn.XLOOKUP(A708,'2024-NAT-02'!B:B,'2024-NAT-02'!H:H,0,0)</f>
        <v>0</v>
      </c>
      <c r="AD708" s="338">
        <f t="shared" ref="AD708:AD771" si="28">H708+Z708+AB708</f>
        <v>3</v>
      </c>
      <c r="AE708" s="339">
        <f t="shared" ref="AE708:AE771" si="29">J708+AA708+AC708</f>
        <v>6.82</v>
      </c>
    </row>
    <row r="709" spans="1:31" ht="15.6" hidden="1" x14ac:dyDescent="0.25">
      <c r="A709" s="340" t="s">
        <v>1445</v>
      </c>
      <c r="B709" s="341" t="s">
        <v>1227</v>
      </c>
      <c r="C709" s="341" t="s">
        <v>1467</v>
      </c>
      <c r="D709" s="341" t="s">
        <v>1054</v>
      </c>
      <c r="E709" s="342" t="s">
        <v>1253</v>
      </c>
      <c r="F709" s="312">
        <v>0</v>
      </c>
      <c r="G709" s="313">
        <v>0</v>
      </c>
      <c r="H709" s="313">
        <v>0</v>
      </c>
      <c r="I709" s="314">
        <v>0</v>
      </c>
      <c r="J709" s="315">
        <v>0</v>
      </c>
      <c r="K709" s="316"/>
      <c r="L709" s="331"/>
      <c r="M709" s="316"/>
      <c r="N709" s="317"/>
      <c r="O709" s="317"/>
      <c r="P709" s="318"/>
      <c r="Q709" s="319"/>
      <c r="R709" s="306"/>
      <c r="S709" s="306"/>
      <c r="T709" s="320"/>
      <c r="U709" s="321"/>
      <c r="V709" s="322"/>
      <c r="W709" s="323"/>
      <c r="X709" s="324"/>
      <c r="Y709" s="326"/>
      <c r="Z709" s="335">
        <f>_xlfn.XLOOKUP(A709,'2024-NAT-01'!B:B,'2024-NAT-01'!F:F,0,0)+_xlfn.XLOOKUP('Nominations (2)'!A709,'2024-NAT-01'!B:B,'2024-NAT-01'!G:G,0,0)</f>
        <v>0</v>
      </c>
      <c r="AA709" s="336">
        <f>_xlfn.XLOOKUP(A709,'2024-NAT-01'!B:B,'2024-NAT-01'!H:H,0,0)</f>
        <v>0</v>
      </c>
      <c r="AB709" s="335">
        <f>_xlfn.XLOOKUP(A709,'2024-NAT-02'!B:B,'2024-NAT-02'!F:F,0,0)+_xlfn.XLOOKUP(A709,'2024-NAT-02'!B:B,'2024-NAT-02'!G:G,0,0)</f>
        <v>0</v>
      </c>
      <c r="AC709" s="337">
        <f>_xlfn.XLOOKUP(A709,'2024-NAT-02'!B:B,'2024-NAT-02'!H:H,0,0)</f>
        <v>0</v>
      </c>
      <c r="AD709" s="338">
        <f t="shared" si="28"/>
        <v>0</v>
      </c>
      <c r="AE709" s="339">
        <f t="shared" si="29"/>
        <v>0</v>
      </c>
    </row>
    <row r="710" spans="1:31" ht="15.6" hidden="1" x14ac:dyDescent="0.25">
      <c r="A710" s="340" t="s">
        <v>1446</v>
      </c>
      <c r="B710" s="341" t="s">
        <v>1227</v>
      </c>
      <c r="C710" s="341" t="s">
        <v>239</v>
      </c>
      <c r="D710" s="341" t="s">
        <v>1054</v>
      </c>
      <c r="E710" s="342" t="s">
        <v>1259</v>
      </c>
      <c r="F710" s="312">
        <v>0</v>
      </c>
      <c r="G710" s="313">
        <v>0</v>
      </c>
      <c r="H710" s="313">
        <v>0</v>
      </c>
      <c r="I710" s="314">
        <v>0</v>
      </c>
      <c r="J710" s="315">
        <v>0</v>
      </c>
      <c r="K710" s="316"/>
      <c r="L710" s="331"/>
      <c r="M710" s="316"/>
      <c r="N710" s="317"/>
      <c r="O710" s="317"/>
      <c r="P710" s="318"/>
      <c r="Q710" s="319"/>
      <c r="R710" s="306"/>
      <c r="S710" s="306"/>
      <c r="T710" s="320"/>
      <c r="U710" s="321"/>
      <c r="V710" s="322"/>
      <c r="W710" s="323"/>
      <c r="X710" s="324"/>
      <c r="Y710" s="326"/>
      <c r="Z710" s="335">
        <f>_xlfn.XLOOKUP(A710,'2024-NAT-01'!B:B,'2024-NAT-01'!F:F,0,0)+_xlfn.XLOOKUP('Nominations (2)'!A710,'2024-NAT-01'!B:B,'2024-NAT-01'!G:G,0,0)</f>
        <v>0</v>
      </c>
      <c r="AA710" s="336">
        <f>_xlfn.XLOOKUP(A710,'2024-NAT-01'!B:B,'2024-NAT-01'!H:H,0,0)</f>
        <v>0</v>
      </c>
      <c r="AB710" s="335">
        <f>_xlfn.XLOOKUP(A710,'2024-NAT-02'!B:B,'2024-NAT-02'!F:F,0,0)+_xlfn.XLOOKUP(A710,'2024-NAT-02'!B:B,'2024-NAT-02'!G:G,0,0)</f>
        <v>0</v>
      </c>
      <c r="AC710" s="337">
        <f>_xlfn.XLOOKUP(A710,'2024-NAT-02'!B:B,'2024-NAT-02'!H:H,0,0)</f>
        <v>0</v>
      </c>
      <c r="AD710" s="338">
        <f t="shared" si="28"/>
        <v>0</v>
      </c>
      <c r="AE710" s="339">
        <f t="shared" si="29"/>
        <v>0</v>
      </c>
    </row>
    <row r="711" spans="1:31" ht="15.6" hidden="1" x14ac:dyDescent="0.25">
      <c r="A711" s="340" t="s">
        <v>1447</v>
      </c>
      <c r="B711" s="341" t="s">
        <v>1227</v>
      </c>
      <c r="C711" s="341" t="s">
        <v>1470</v>
      </c>
      <c r="D711" s="341" t="s">
        <v>452</v>
      </c>
      <c r="E711" s="342" t="s">
        <v>1261</v>
      </c>
      <c r="F711" s="312">
        <v>0</v>
      </c>
      <c r="G711" s="313">
        <v>0</v>
      </c>
      <c r="H711" s="313">
        <v>0</v>
      </c>
      <c r="I711" s="314">
        <v>0</v>
      </c>
      <c r="J711" s="315">
        <v>0</v>
      </c>
      <c r="K711" s="316"/>
      <c r="L711" s="331"/>
      <c r="M711" s="316"/>
      <c r="N711" s="317"/>
      <c r="O711" s="317"/>
      <c r="P711" s="318"/>
      <c r="Q711" s="319"/>
      <c r="R711" s="306"/>
      <c r="S711" s="306"/>
      <c r="T711" s="320"/>
      <c r="U711" s="321"/>
      <c r="V711" s="322"/>
      <c r="W711" s="323"/>
      <c r="X711" s="324"/>
      <c r="Y711" s="326"/>
      <c r="Z711" s="335">
        <f>_xlfn.XLOOKUP(A711,'2024-NAT-01'!B:B,'2024-NAT-01'!F:F,0,0)+_xlfn.XLOOKUP('Nominations (2)'!A711,'2024-NAT-01'!B:B,'2024-NAT-01'!G:G,0,0)</f>
        <v>0</v>
      </c>
      <c r="AA711" s="336">
        <f>_xlfn.XLOOKUP(A711,'2024-NAT-01'!B:B,'2024-NAT-01'!H:H,0,0)</f>
        <v>0</v>
      </c>
      <c r="AB711" s="335">
        <f>_xlfn.XLOOKUP(A711,'2024-NAT-02'!B:B,'2024-NAT-02'!F:F,0,0)+_xlfn.XLOOKUP(A711,'2024-NAT-02'!B:B,'2024-NAT-02'!G:G,0,0)</f>
        <v>0</v>
      </c>
      <c r="AC711" s="337">
        <f>_xlfn.XLOOKUP(A711,'2024-NAT-02'!B:B,'2024-NAT-02'!H:H,0,0)</f>
        <v>0</v>
      </c>
      <c r="AD711" s="338">
        <f t="shared" si="28"/>
        <v>0</v>
      </c>
      <c r="AE711" s="339">
        <f t="shared" si="29"/>
        <v>0</v>
      </c>
    </row>
    <row r="712" spans="1:31" ht="15.6" x14ac:dyDescent="0.25">
      <c r="A712" s="343" t="s">
        <v>1443</v>
      </c>
      <c r="B712" s="344" t="s">
        <v>44</v>
      </c>
      <c r="C712" s="344" t="s">
        <v>1461</v>
      </c>
      <c r="D712" s="344" t="s">
        <v>1460</v>
      </c>
      <c r="E712" s="345" t="s">
        <v>1259</v>
      </c>
      <c r="F712" s="391">
        <v>1</v>
      </c>
      <c r="G712" s="392">
        <v>6</v>
      </c>
      <c r="H712" s="392">
        <v>7</v>
      </c>
      <c r="I712" s="393">
        <v>54.400000000000006</v>
      </c>
      <c r="J712" s="394">
        <v>10.880000000000003</v>
      </c>
      <c r="K712" s="316"/>
      <c r="L712" s="331"/>
      <c r="M712" s="316"/>
      <c r="N712" s="317"/>
      <c r="O712" s="317"/>
      <c r="P712" s="318"/>
      <c r="Q712" s="319"/>
      <c r="R712" s="306"/>
      <c r="S712" s="306"/>
      <c r="T712" s="320"/>
      <c r="U712" s="321"/>
      <c r="V712" s="322"/>
      <c r="W712" s="323"/>
      <c r="X712" s="324"/>
      <c r="Y712" s="326"/>
      <c r="Z712" s="387">
        <f>_xlfn.XLOOKUP(A712,'2024-NAT-01'!B:B,'2024-NAT-01'!F:F,0,0)+_xlfn.XLOOKUP(A712,'2024-NAT-01'!B:B,'2024-NAT-01'!G:G,0,0)</f>
        <v>0</v>
      </c>
      <c r="AA712" s="395">
        <f>_xlfn.XLOOKUP(A712,'2024-NAT-01'!B:B,'2024-NAT-01'!H:H,0,0)</f>
        <v>0</v>
      </c>
      <c r="AB712" s="387">
        <f>_xlfn.XLOOKUP(A712,'2024-NAT-02'!B:B,'2024-NAT-02'!F:F,0,0)+_xlfn.XLOOKUP(A712,'2024-NAT-02'!B:B,'2024-NAT-02'!G:G,0,0)</f>
        <v>0</v>
      </c>
      <c r="AC712" s="396">
        <f>_xlfn.XLOOKUP(A712,'2024-NAT-02'!B:B,'2024-NAT-02'!H:H,0,0)</f>
        <v>0</v>
      </c>
      <c r="AD712" s="387">
        <f t="shared" si="28"/>
        <v>7</v>
      </c>
      <c r="AE712" s="395">
        <f t="shared" si="29"/>
        <v>10.880000000000003</v>
      </c>
    </row>
    <row r="713" spans="1:31" ht="15.6" hidden="1" x14ac:dyDescent="0.25">
      <c r="A713" s="340" t="s">
        <v>1449</v>
      </c>
      <c r="B713" s="341" t="s">
        <v>2161</v>
      </c>
      <c r="C713" s="341" t="s">
        <v>226</v>
      </c>
      <c r="D713" s="341" t="s">
        <v>1474</v>
      </c>
      <c r="E713" s="342" t="s">
        <v>1261</v>
      </c>
      <c r="F713" s="312">
        <v>5</v>
      </c>
      <c r="G713" s="313">
        <v>3</v>
      </c>
      <c r="H713" s="313">
        <v>8</v>
      </c>
      <c r="I713" s="314">
        <v>31.9</v>
      </c>
      <c r="J713" s="315">
        <v>12.65</v>
      </c>
      <c r="K713" s="316"/>
      <c r="L713" s="331"/>
      <c r="M713" s="316"/>
      <c r="N713" s="317"/>
      <c r="O713" s="317"/>
      <c r="P713" s="318"/>
      <c r="Q713" s="319"/>
      <c r="R713" s="306"/>
      <c r="S713" s="306"/>
      <c r="T713" s="320"/>
      <c r="U713" s="321"/>
      <c r="V713" s="322"/>
      <c r="W713" s="323"/>
      <c r="X713" s="324"/>
      <c r="Y713" s="326"/>
      <c r="Z713" s="335">
        <f>_xlfn.XLOOKUP(A713,'2024-NAT-01'!B:B,'2024-NAT-01'!F:F,0,0)+_xlfn.XLOOKUP('Nominations (2)'!A713,'2024-NAT-01'!B:B,'2024-NAT-01'!G:G,0,0)</f>
        <v>0</v>
      </c>
      <c r="AA713" s="336">
        <f>_xlfn.XLOOKUP(A713,'2024-NAT-01'!B:B,'2024-NAT-01'!H:H,0,0)</f>
        <v>0</v>
      </c>
      <c r="AB713" s="335">
        <f>_xlfn.XLOOKUP(A713,'2024-NAT-02'!B:B,'2024-NAT-02'!F:F,0,0)+_xlfn.XLOOKUP(A713,'2024-NAT-02'!B:B,'2024-NAT-02'!G:G,0,0)</f>
        <v>0</v>
      </c>
      <c r="AC713" s="337">
        <f>_xlfn.XLOOKUP(A713,'2024-NAT-02'!B:B,'2024-NAT-02'!H:H,0,0)</f>
        <v>0</v>
      </c>
      <c r="AD713" s="338">
        <f t="shared" si="28"/>
        <v>8</v>
      </c>
      <c r="AE713" s="339">
        <f t="shared" si="29"/>
        <v>12.65</v>
      </c>
    </row>
    <row r="714" spans="1:31" ht="15.6" hidden="1" x14ac:dyDescent="0.25">
      <c r="A714" s="340" t="s">
        <v>1475</v>
      </c>
      <c r="B714" s="341" t="s">
        <v>2161</v>
      </c>
      <c r="C714" s="341" t="s">
        <v>2138</v>
      </c>
      <c r="D714" s="341" t="s">
        <v>384</v>
      </c>
      <c r="E714" s="342" t="s">
        <v>1258</v>
      </c>
      <c r="F714" s="312">
        <v>0</v>
      </c>
      <c r="G714" s="313">
        <v>0</v>
      </c>
      <c r="H714" s="313">
        <v>0</v>
      </c>
      <c r="I714" s="314">
        <v>0</v>
      </c>
      <c r="J714" s="315">
        <v>0</v>
      </c>
      <c r="K714" s="316"/>
      <c r="L714" s="331"/>
      <c r="M714" s="316"/>
      <c r="N714" s="317"/>
      <c r="O714" s="317"/>
      <c r="P714" s="318"/>
      <c r="Q714" s="319"/>
      <c r="R714" s="306"/>
      <c r="S714" s="306"/>
      <c r="T714" s="320"/>
      <c r="U714" s="321"/>
      <c r="V714" s="322"/>
      <c r="W714" s="323"/>
      <c r="X714" s="324"/>
      <c r="Y714" s="326"/>
      <c r="Z714" s="335">
        <f>_xlfn.XLOOKUP(A714,'2024-NAT-01'!B:B,'2024-NAT-01'!F:F,0,0)+_xlfn.XLOOKUP('Nominations (2)'!A714,'2024-NAT-01'!B:B,'2024-NAT-01'!G:G,0,0)</f>
        <v>0</v>
      </c>
      <c r="AA714" s="336">
        <f>_xlfn.XLOOKUP(A714,'2024-NAT-01'!B:B,'2024-NAT-01'!H:H,0,0)</f>
        <v>0</v>
      </c>
      <c r="AB714" s="335">
        <f>_xlfn.XLOOKUP(A714,'2024-NAT-02'!B:B,'2024-NAT-02'!F:F,0,0)+_xlfn.XLOOKUP(A714,'2024-NAT-02'!B:B,'2024-NAT-02'!G:G,0,0)</f>
        <v>0</v>
      </c>
      <c r="AC714" s="337">
        <f>_xlfn.XLOOKUP(A714,'2024-NAT-02'!B:B,'2024-NAT-02'!H:H,0,0)</f>
        <v>0</v>
      </c>
      <c r="AD714" s="338">
        <f t="shared" si="28"/>
        <v>0</v>
      </c>
      <c r="AE714" s="339">
        <f t="shared" si="29"/>
        <v>0</v>
      </c>
    </row>
    <row r="715" spans="1:31" ht="15.6" hidden="1" x14ac:dyDescent="0.25">
      <c r="A715" s="340" t="s">
        <v>1476</v>
      </c>
      <c r="B715" s="341" t="s">
        <v>1241</v>
      </c>
      <c r="C715" s="341" t="s">
        <v>114</v>
      </c>
      <c r="D715" s="341" t="s">
        <v>112</v>
      </c>
      <c r="E715" s="342" t="s">
        <v>1261</v>
      </c>
      <c r="F715" s="312">
        <v>0</v>
      </c>
      <c r="G715" s="313">
        <v>0</v>
      </c>
      <c r="H715" s="313">
        <v>0</v>
      </c>
      <c r="I715" s="314">
        <v>0</v>
      </c>
      <c r="J715" s="315">
        <v>0</v>
      </c>
      <c r="K715" s="316"/>
      <c r="L715" s="331"/>
      <c r="M715" s="316"/>
      <c r="N715" s="317"/>
      <c r="O715" s="317"/>
      <c r="P715" s="318"/>
      <c r="Q715" s="319"/>
      <c r="R715" s="306"/>
      <c r="S715" s="306"/>
      <c r="T715" s="320"/>
      <c r="U715" s="321"/>
      <c r="V715" s="322"/>
      <c r="W715" s="323"/>
      <c r="X715" s="324"/>
      <c r="Y715" s="326"/>
      <c r="Z715" s="335">
        <f>_xlfn.XLOOKUP(A715,'2024-NAT-01'!B:B,'2024-NAT-01'!F:F,0,0)+_xlfn.XLOOKUP('Nominations (2)'!A715,'2024-NAT-01'!B:B,'2024-NAT-01'!G:G,0,0)</f>
        <v>0</v>
      </c>
      <c r="AA715" s="336">
        <f>_xlfn.XLOOKUP(A715,'2024-NAT-01'!B:B,'2024-NAT-01'!H:H,0,0)</f>
        <v>0</v>
      </c>
      <c r="AB715" s="335">
        <f>_xlfn.XLOOKUP(A715,'2024-NAT-02'!B:B,'2024-NAT-02'!F:F,0,0)+_xlfn.XLOOKUP(A715,'2024-NAT-02'!B:B,'2024-NAT-02'!G:G,0,0)</f>
        <v>0</v>
      </c>
      <c r="AC715" s="337">
        <f>_xlfn.XLOOKUP(A715,'2024-NAT-02'!B:B,'2024-NAT-02'!H:H,0,0)</f>
        <v>0</v>
      </c>
      <c r="AD715" s="338">
        <f t="shared" si="28"/>
        <v>0</v>
      </c>
      <c r="AE715" s="339">
        <f t="shared" si="29"/>
        <v>0</v>
      </c>
    </row>
    <row r="716" spans="1:31" ht="15.6" hidden="1" x14ac:dyDescent="0.25">
      <c r="A716" s="340" t="s">
        <v>991</v>
      </c>
      <c r="B716" s="341" t="s">
        <v>2150</v>
      </c>
      <c r="C716" s="341" t="s">
        <v>74</v>
      </c>
      <c r="D716" s="341" t="s">
        <v>154</v>
      </c>
      <c r="E716" s="342" t="s">
        <v>2079</v>
      </c>
      <c r="F716" s="312">
        <v>0</v>
      </c>
      <c r="G716" s="313">
        <v>3</v>
      </c>
      <c r="H716" s="313">
        <v>3</v>
      </c>
      <c r="I716" s="314">
        <v>4.7</v>
      </c>
      <c r="J716" s="315">
        <v>1.7200000000000002</v>
      </c>
      <c r="K716" s="316"/>
      <c r="L716" s="331"/>
      <c r="M716" s="316"/>
      <c r="N716" s="317"/>
      <c r="O716" s="317"/>
      <c r="P716" s="318"/>
      <c r="Q716" s="319"/>
      <c r="R716" s="306"/>
      <c r="S716" s="306"/>
      <c r="T716" s="320"/>
      <c r="U716" s="321"/>
      <c r="V716" s="322"/>
      <c r="W716" s="323"/>
      <c r="X716" s="324"/>
      <c r="Y716" s="326"/>
      <c r="Z716" s="335">
        <f>_xlfn.XLOOKUP(A716,'2024-NAT-01'!B:B,'2024-NAT-01'!F:F,0,0)+_xlfn.XLOOKUP('Nominations (2)'!A505,'2024-NAT-01'!B:B,'2024-NAT-01'!G:G,0,0)</f>
        <v>6</v>
      </c>
      <c r="AA716" s="336">
        <f>_xlfn.XLOOKUP(A716,'2024-NAT-01'!B:B,'2024-NAT-01'!H:H,0,0)</f>
        <v>10.100000000000001</v>
      </c>
      <c r="AB716" s="335">
        <f>_xlfn.XLOOKUP(A716,'2024-NAT-02'!B:B,'2024-NAT-02'!F:F,0,0)+_xlfn.XLOOKUP(A716,'2024-NAT-02'!B:B,'2024-NAT-02'!G:G,0,0)</f>
        <v>1</v>
      </c>
      <c r="AC716" s="337">
        <f>_xlfn.XLOOKUP(A716,'2024-NAT-02'!B:B,'2024-NAT-02'!H:H,0,0)</f>
        <v>2.7</v>
      </c>
      <c r="AD716" s="338">
        <f t="shared" si="28"/>
        <v>10</v>
      </c>
      <c r="AE716" s="339">
        <f t="shared" si="29"/>
        <v>14.520000000000003</v>
      </c>
    </row>
    <row r="717" spans="1:31" ht="15.6" hidden="1" x14ac:dyDescent="0.25">
      <c r="A717" s="340" t="s">
        <v>1478</v>
      </c>
      <c r="B717" s="341" t="s">
        <v>1948</v>
      </c>
      <c r="C717" s="341" t="s">
        <v>175</v>
      </c>
      <c r="D717" s="341" t="s">
        <v>372</v>
      </c>
      <c r="E717" s="342" t="s">
        <v>1258</v>
      </c>
      <c r="F717" s="312">
        <v>3</v>
      </c>
      <c r="G717" s="313">
        <v>2</v>
      </c>
      <c r="H717" s="313">
        <v>5</v>
      </c>
      <c r="I717" s="314">
        <v>9.6999999999999993</v>
      </c>
      <c r="J717" s="315">
        <v>1.94</v>
      </c>
      <c r="K717" s="316"/>
      <c r="L717" s="331"/>
      <c r="M717" s="316"/>
      <c r="N717" s="317"/>
      <c r="O717" s="317"/>
      <c r="P717" s="318"/>
      <c r="Q717" s="319"/>
      <c r="R717" s="306"/>
      <c r="S717" s="306"/>
      <c r="T717" s="320"/>
      <c r="U717" s="321"/>
      <c r="V717" s="322"/>
      <c r="W717" s="323"/>
      <c r="X717" s="324"/>
      <c r="Y717" s="326"/>
      <c r="Z717" s="335">
        <f>_xlfn.XLOOKUP(A717,'2024-NAT-01'!B:B,'2024-NAT-01'!F:F,0,0)+_xlfn.XLOOKUP('Nominations (2)'!A717,'2024-NAT-01'!B:B,'2024-NAT-01'!G:G,0,0)</f>
        <v>0</v>
      </c>
      <c r="AA717" s="336">
        <f>_xlfn.XLOOKUP(A717,'2024-NAT-01'!B:B,'2024-NAT-01'!H:H,0,0)</f>
        <v>0</v>
      </c>
      <c r="AB717" s="335">
        <f>_xlfn.XLOOKUP(A717,'2024-NAT-02'!B:B,'2024-NAT-02'!F:F,0,0)+_xlfn.XLOOKUP(A717,'2024-NAT-02'!B:B,'2024-NAT-02'!G:G,0,0)</f>
        <v>0</v>
      </c>
      <c r="AC717" s="337">
        <f>_xlfn.XLOOKUP(A717,'2024-NAT-02'!B:B,'2024-NAT-02'!H:H,0,0)</f>
        <v>0</v>
      </c>
      <c r="AD717" s="338">
        <f t="shared" si="28"/>
        <v>5</v>
      </c>
      <c r="AE717" s="339">
        <f t="shared" si="29"/>
        <v>1.94</v>
      </c>
    </row>
    <row r="718" spans="1:31" ht="15.6" hidden="1" x14ac:dyDescent="0.25">
      <c r="A718" s="340" t="s">
        <v>1479</v>
      </c>
      <c r="B718" s="341" t="s">
        <v>2159</v>
      </c>
      <c r="C718" s="341" t="s">
        <v>227</v>
      </c>
      <c r="D718" s="341" t="s">
        <v>917</v>
      </c>
      <c r="E718" s="342" t="s">
        <v>1258</v>
      </c>
      <c r="F718" s="312">
        <v>0</v>
      </c>
      <c r="G718" s="313">
        <v>11</v>
      </c>
      <c r="H718" s="313">
        <v>11</v>
      </c>
      <c r="I718" s="314">
        <v>101.29999999999998</v>
      </c>
      <c r="J718" s="315">
        <v>28.340000000000003</v>
      </c>
      <c r="K718" s="316"/>
      <c r="L718" s="331"/>
      <c r="M718" s="316"/>
      <c r="N718" s="317"/>
      <c r="O718" s="317"/>
      <c r="P718" s="318"/>
      <c r="Q718" s="319"/>
      <c r="R718" s="306"/>
      <c r="S718" s="306"/>
      <c r="T718" s="320"/>
      <c r="U718" s="321"/>
      <c r="V718" s="322"/>
      <c r="W718" s="323"/>
      <c r="X718" s="324"/>
      <c r="Y718" s="326"/>
      <c r="Z718" s="335">
        <f>_xlfn.XLOOKUP(A718,'2024-NAT-01'!B:B,'2024-NAT-01'!F:F,0,0)+_xlfn.XLOOKUP('Nominations (2)'!A718,'2024-NAT-01'!B:B,'2024-NAT-01'!G:G,0,0)</f>
        <v>0</v>
      </c>
      <c r="AA718" s="336">
        <f>_xlfn.XLOOKUP(A718,'2024-NAT-01'!B:B,'2024-NAT-01'!H:H,0,0)</f>
        <v>0</v>
      </c>
      <c r="AB718" s="335">
        <f>_xlfn.XLOOKUP(A718,'2024-NAT-02'!B:B,'2024-NAT-02'!F:F,0,0)+_xlfn.XLOOKUP(A718,'2024-NAT-02'!B:B,'2024-NAT-02'!G:G,0,0)</f>
        <v>0</v>
      </c>
      <c r="AC718" s="337">
        <f>_xlfn.XLOOKUP(A718,'2024-NAT-02'!B:B,'2024-NAT-02'!H:H,0,0)</f>
        <v>0</v>
      </c>
      <c r="AD718" s="338">
        <f t="shared" si="28"/>
        <v>11</v>
      </c>
      <c r="AE718" s="339">
        <f t="shared" si="29"/>
        <v>28.340000000000003</v>
      </c>
    </row>
    <row r="719" spans="1:31" ht="15.6" hidden="1" x14ac:dyDescent="0.25">
      <c r="A719" s="340" t="s">
        <v>1480</v>
      </c>
      <c r="B719" s="341" t="s">
        <v>2159</v>
      </c>
      <c r="C719" s="341" t="s">
        <v>94</v>
      </c>
      <c r="D719" s="341" t="s">
        <v>1482</v>
      </c>
      <c r="E719" s="342" t="s">
        <v>1258</v>
      </c>
      <c r="F719" s="312">
        <v>1</v>
      </c>
      <c r="G719" s="313">
        <v>3</v>
      </c>
      <c r="H719" s="313">
        <v>4</v>
      </c>
      <c r="I719" s="314">
        <v>33.200000000000003</v>
      </c>
      <c r="J719" s="315">
        <v>7.6800000000000006</v>
      </c>
      <c r="K719" s="316"/>
      <c r="L719" s="331"/>
      <c r="M719" s="316"/>
      <c r="N719" s="317"/>
      <c r="O719" s="317"/>
      <c r="P719" s="318"/>
      <c r="Q719" s="319"/>
      <c r="R719" s="306"/>
      <c r="S719" s="306"/>
      <c r="T719" s="320"/>
      <c r="U719" s="321"/>
      <c r="V719" s="322"/>
      <c r="W719" s="323"/>
      <c r="X719" s="324"/>
      <c r="Y719" s="326"/>
      <c r="Z719" s="335">
        <f>_xlfn.XLOOKUP(A719,'2024-NAT-01'!B:B,'2024-NAT-01'!F:F,0,0)+_xlfn.XLOOKUP('Nominations (2)'!A719,'2024-NAT-01'!B:B,'2024-NAT-01'!G:G,0,0)</f>
        <v>0</v>
      </c>
      <c r="AA719" s="336">
        <f>_xlfn.XLOOKUP(A719,'2024-NAT-01'!B:B,'2024-NAT-01'!H:H,0,0)</f>
        <v>0</v>
      </c>
      <c r="AB719" s="335">
        <f>_xlfn.XLOOKUP(A719,'2024-NAT-02'!B:B,'2024-NAT-02'!F:F,0,0)+_xlfn.XLOOKUP(A719,'2024-NAT-02'!B:B,'2024-NAT-02'!G:G,0,0)</f>
        <v>0</v>
      </c>
      <c r="AC719" s="337">
        <f>_xlfn.XLOOKUP(A719,'2024-NAT-02'!B:B,'2024-NAT-02'!H:H,0,0)</f>
        <v>0</v>
      </c>
      <c r="AD719" s="338">
        <f t="shared" si="28"/>
        <v>4</v>
      </c>
      <c r="AE719" s="339">
        <f t="shared" si="29"/>
        <v>7.6800000000000006</v>
      </c>
    </row>
    <row r="720" spans="1:31" ht="15.6" hidden="1" x14ac:dyDescent="0.25">
      <c r="A720" s="340" t="s">
        <v>1483</v>
      </c>
      <c r="B720" s="341" t="s">
        <v>1380</v>
      </c>
      <c r="C720" s="341" t="s">
        <v>222</v>
      </c>
      <c r="D720" s="341" t="s">
        <v>1496</v>
      </c>
      <c r="E720" s="342" t="s">
        <v>2079</v>
      </c>
      <c r="F720" s="312">
        <v>0</v>
      </c>
      <c r="G720" s="313">
        <v>0</v>
      </c>
      <c r="H720" s="313">
        <v>0</v>
      </c>
      <c r="I720" s="314">
        <v>0</v>
      </c>
      <c r="J720" s="315">
        <v>0</v>
      </c>
      <c r="K720" s="316"/>
      <c r="L720" s="331"/>
      <c r="M720" s="316"/>
      <c r="N720" s="317"/>
      <c r="O720" s="317"/>
      <c r="P720" s="318"/>
      <c r="Q720" s="319"/>
      <c r="R720" s="306"/>
      <c r="S720" s="306"/>
      <c r="T720" s="320"/>
      <c r="U720" s="321"/>
      <c r="V720" s="322"/>
      <c r="W720" s="323"/>
      <c r="X720" s="324"/>
      <c r="Y720" s="326"/>
      <c r="Z720" s="335">
        <f>_xlfn.XLOOKUP(A720,'2024-NAT-01'!B:B,'2024-NAT-01'!F:F,0,0)+_xlfn.XLOOKUP('Nominations (2)'!A720,'2024-NAT-01'!B:B,'2024-NAT-01'!G:G,0,0)</f>
        <v>0</v>
      </c>
      <c r="AA720" s="336">
        <f>_xlfn.XLOOKUP(A720,'2024-NAT-01'!B:B,'2024-NAT-01'!H:H,0,0)</f>
        <v>0</v>
      </c>
      <c r="AB720" s="335">
        <f>_xlfn.XLOOKUP(A720,'2024-NAT-02'!B:B,'2024-NAT-02'!F:F,0,0)+_xlfn.XLOOKUP(A720,'2024-NAT-02'!B:B,'2024-NAT-02'!G:G,0,0)</f>
        <v>0</v>
      </c>
      <c r="AC720" s="337">
        <f>_xlfn.XLOOKUP(A720,'2024-NAT-02'!B:B,'2024-NAT-02'!H:H,0,0)</f>
        <v>0</v>
      </c>
      <c r="AD720" s="338">
        <f t="shared" si="28"/>
        <v>0</v>
      </c>
      <c r="AE720" s="339">
        <f t="shared" si="29"/>
        <v>0</v>
      </c>
    </row>
    <row r="721" spans="1:31" ht="15.6" hidden="1" x14ac:dyDescent="0.25">
      <c r="A721" s="340" t="s">
        <v>1484</v>
      </c>
      <c r="B721" s="341" t="s">
        <v>1380</v>
      </c>
      <c r="C721" s="341" t="s">
        <v>403</v>
      </c>
      <c r="D721" s="341" t="s">
        <v>79</v>
      </c>
      <c r="E721" s="342" t="s">
        <v>1258</v>
      </c>
      <c r="F721" s="312">
        <v>0</v>
      </c>
      <c r="G721" s="313">
        <v>0</v>
      </c>
      <c r="H721" s="313">
        <v>0</v>
      </c>
      <c r="I721" s="314">
        <v>0</v>
      </c>
      <c r="J721" s="315">
        <v>0</v>
      </c>
      <c r="K721" s="316"/>
      <c r="L721" s="331"/>
      <c r="M721" s="316"/>
      <c r="N721" s="317"/>
      <c r="O721" s="317"/>
      <c r="P721" s="318"/>
      <c r="Q721" s="319"/>
      <c r="R721" s="306"/>
      <c r="S721" s="306"/>
      <c r="T721" s="320"/>
      <c r="U721" s="321"/>
      <c r="V721" s="322"/>
      <c r="W721" s="323"/>
      <c r="X721" s="324"/>
      <c r="Y721" s="326"/>
      <c r="Z721" s="335">
        <f>_xlfn.XLOOKUP(A721,'2024-NAT-01'!B:B,'2024-NAT-01'!F:F,0,0)+_xlfn.XLOOKUP('Nominations (2)'!A721,'2024-NAT-01'!B:B,'2024-NAT-01'!G:G,0,0)</f>
        <v>0</v>
      </c>
      <c r="AA721" s="336">
        <f>_xlfn.XLOOKUP(A721,'2024-NAT-01'!B:B,'2024-NAT-01'!H:H,0,0)</f>
        <v>0</v>
      </c>
      <c r="AB721" s="335">
        <f>_xlfn.XLOOKUP(A721,'2024-NAT-02'!B:B,'2024-NAT-02'!F:F,0,0)+_xlfn.XLOOKUP(A721,'2024-NAT-02'!B:B,'2024-NAT-02'!G:G,0,0)</f>
        <v>0</v>
      </c>
      <c r="AC721" s="337">
        <f>_xlfn.XLOOKUP(A721,'2024-NAT-02'!B:B,'2024-NAT-02'!H:H,0,0)</f>
        <v>0</v>
      </c>
      <c r="AD721" s="338">
        <f t="shared" si="28"/>
        <v>0</v>
      </c>
      <c r="AE721" s="339">
        <f t="shared" si="29"/>
        <v>0</v>
      </c>
    </row>
    <row r="722" spans="1:31" ht="15.6" hidden="1" x14ac:dyDescent="0.25">
      <c r="A722" s="340" t="s">
        <v>1485</v>
      </c>
      <c r="B722" s="341" t="s">
        <v>1380</v>
      </c>
      <c r="C722" s="341" t="s">
        <v>1497</v>
      </c>
      <c r="D722" s="341" t="s">
        <v>1371</v>
      </c>
      <c r="E722" s="342" t="s">
        <v>1258</v>
      </c>
      <c r="F722" s="312">
        <v>0</v>
      </c>
      <c r="G722" s="313">
        <v>0</v>
      </c>
      <c r="H722" s="313">
        <v>0</v>
      </c>
      <c r="I722" s="314">
        <v>0</v>
      </c>
      <c r="J722" s="315">
        <v>0</v>
      </c>
      <c r="K722" s="316"/>
      <c r="L722" s="331"/>
      <c r="M722" s="316"/>
      <c r="N722" s="317"/>
      <c r="O722" s="317"/>
      <c r="P722" s="318"/>
      <c r="Q722" s="319"/>
      <c r="R722" s="306"/>
      <c r="S722" s="306"/>
      <c r="T722" s="320"/>
      <c r="U722" s="321"/>
      <c r="V722" s="322"/>
      <c r="W722" s="323"/>
      <c r="X722" s="324"/>
      <c r="Y722" s="326"/>
      <c r="Z722" s="335">
        <f>_xlfn.XLOOKUP(A722,'2024-NAT-01'!B:B,'2024-NAT-01'!F:F,0,0)+_xlfn.XLOOKUP('Nominations (2)'!A722,'2024-NAT-01'!B:B,'2024-NAT-01'!G:G,0,0)</f>
        <v>0</v>
      </c>
      <c r="AA722" s="336">
        <f>_xlfn.XLOOKUP(A722,'2024-NAT-01'!B:B,'2024-NAT-01'!H:H,0,0)</f>
        <v>0</v>
      </c>
      <c r="AB722" s="335">
        <f>_xlfn.XLOOKUP(A722,'2024-NAT-02'!B:B,'2024-NAT-02'!F:F,0,0)+_xlfn.XLOOKUP(A722,'2024-NAT-02'!B:B,'2024-NAT-02'!G:G,0,0)</f>
        <v>0</v>
      </c>
      <c r="AC722" s="337">
        <f>_xlfn.XLOOKUP(A722,'2024-NAT-02'!B:B,'2024-NAT-02'!H:H,0,0)</f>
        <v>0</v>
      </c>
      <c r="AD722" s="338">
        <f t="shared" si="28"/>
        <v>0</v>
      </c>
      <c r="AE722" s="339">
        <f t="shared" si="29"/>
        <v>0</v>
      </c>
    </row>
    <row r="723" spans="1:31" ht="15.6" hidden="1" x14ac:dyDescent="0.25">
      <c r="A723" s="340" t="s">
        <v>1486</v>
      </c>
      <c r="B723" s="341" t="s">
        <v>1380</v>
      </c>
      <c r="C723" s="341" t="s">
        <v>276</v>
      </c>
      <c r="D723" s="341" t="s">
        <v>1213</v>
      </c>
      <c r="E723" s="342" t="s">
        <v>1258</v>
      </c>
      <c r="F723" s="312">
        <v>0</v>
      </c>
      <c r="G723" s="313">
        <v>0</v>
      </c>
      <c r="H723" s="313">
        <v>0</v>
      </c>
      <c r="I723" s="314">
        <v>0</v>
      </c>
      <c r="J723" s="315">
        <v>0</v>
      </c>
      <c r="K723" s="316"/>
      <c r="L723" s="331"/>
      <c r="M723" s="316"/>
      <c r="N723" s="317"/>
      <c r="O723" s="317"/>
      <c r="P723" s="318"/>
      <c r="Q723" s="319"/>
      <c r="R723" s="306"/>
      <c r="S723" s="306"/>
      <c r="T723" s="320"/>
      <c r="U723" s="321"/>
      <c r="V723" s="322"/>
      <c r="W723" s="323"/>
      <c r="X723" s="324"/>
      <c r="Y723" s="326"/>
      <c r="Z723" s="335">
        <f>_xlfn.XLOOKUP(A723,'2024-NAT-01'!B:B,'2024-NAT-01'!F:F,0,0)+_xlfn.XLOOKUP('Nominations (2)'!A723,'2024-NAT-01'!B:B,'2024-NAT-01'!G:G,0,0)</f>
        <v>0</v>
      </c>
      <c r="AA723" s="336">
        <f>_xlfn.XLOOKUP(A723,'2024-NAT-01'!B:B,'2024-NAT-01'!H:H,0,0)</f>
        <v>0</v>
      </c>
      <c r="AB723" s="335">
        <f>_xlfn.XLOOKUP(A723,'2024-NAT-02'!B:B,'2024-NAT-02'!F:F,0,0)+_xlfn.XLOOKUP(A723,'2024-NAT-02'!B:B,'2024-NAT-02'!G:G,0,0)</f>
        <v>0</v>
      </c>
      <c r="AC723" s="337">
        <f>_xlfn.XLOOKUP(A723,'2024-NAT-02'!B:B,'2024-NAT-02'!H:H,0,0)</f>
        <v>0</v>
      </c>
      <c r="AD723" s="338">
        <f t="shared" si="28"/>
        <v>0</v>
      </c>
      <c r="AE723" s="339">
        <f t="shared" si="29"/>
        <v>0</v>
      </c>
    </row>
    <row r="724" spans="1:31" ht="15.6" x14ac:dyDescent="0.25">
      <c r="A724" s="343" t="s">
        <v>1012</v>
      </c>
      <c r="B724" s="344" t="s">
        <v>44</v>
      </c>
      <c r="C724" s="344" t="s">
        <v>1933</v>
      </c>
      <c r="D724" s="344" t="s">
        <v>1934</v>
      </c>
      <c r="E724" s="345" t="s">
        <v>1258</v>
      </c>
      <c r="F724" s="391">
        <v>1</v>
      </c>
      <c r="G724" s="392">
        <v>1</v>
      </c>
      <c r="H724" s="392">
        <v>2</v>
      </c>
      <c r="I724" s="393">
        <v>8.1999999999999993</v>
      </c>
      <c r="J724" s="394">
        <v>2.4599999999999995</v>
      </c>
      <c r="K724" s="316"/>
      <c r="L724" s="331"/>
      <c r="M724" s="316"/>
      <c r="N724" s="317"/>
      <c r="O724" s="317"/>
      <c r="P724" s="318"/>
      <c r="Q724" s="319"/>
      <c r="R724" s="306"/>
      <c r="S724" s="306"/>
      <c r="T724" s="320"/>
      <c r="U724" s="321"/>
      <c r="V724" s="322"/>
      <c r="W724" s="323"/>
      <c r="X724" s="324"/>
      <c r="Y724" s="326"/>
      <c r="Z724" s="387">
        <f>_xlfn.XLOOKUP(A724,'2024-NAT-01'!B:B,'2024-NAT-01'!F:F,0,0)+_xlfn.XLOOKUP(A724,'2024-NAT-01'!B:B,'2024-NAT-01'!G:G,0,0)</f>
        <v>0</v>
      </c>
      <c r="AA724" s="395">
        <f>_xlfn.XLOOKUP(A724,'2024-NAT-01'!B:B,'2024-NAT-01'!H:H,0,0)</f>
        <v>0</v>
      </c>
      <c r="AB724" s="387">
        <f>_xlfn.XLOOKUP(A724,'2024-NAT-02'!B:B,'2024-NAT-02'!F:F,0,0)+_xlfn.XLOOKUP(A724,'2024-NAT-02'!B:B,'2024-NAT-02'!G:G,0,0)</f>
        <v>0</v>
      </c>
      <c r="AC724" s="396">
        <f>_xlfn.XLOOKUP(A724,'2024-NAT-02'!B:B,'2024-NAT-02'!H:H,0,0)</f>
        <v>0</v>
      </c>
      <c r="AD724" s="387">
        <f t="shared" si="28"/>
        <v>2</v>
      </c>
      <c r="AE724" s="395">
        <f t="shared" si="29"/>
        <v>2.4599999999999995</v>
      </c>
    </row>
    <row r="725" spans="1:31" ht="15.6" hidden="1" x14ac:dyDescent="0.25">
      <c r="A725" s="340" t="s">
        <v>1488</v>
      </c>
      <c r="B725" s="341" t="s">
        <v>1380</v>
      </c>
      <c r="C725" s="341" t="s">
        <v>434</v>
      </c>
      <c r="D725" s="341" t="s">
        <v>1500</v>
      </c>
      <c r="E725" s="342" t="s">
        <v>1258</v>
      </c>
      <c r="F725" s="312">
        <v>0</v>
      </c>
      <c r="G725" s="313">
        <v>0</v>
      </c>
      <c r="H725" s="313">
        <v>0</v>
      </c>
      <c r="I725" s="314">
        <v>0</v>
      </c>
      <c r="J725" s="315">
        <v>0</v>
      </c>
      <c r="K725" s="316"/>
      <c r="L725" s="331"/>
      <c r="M725" s="316"/>
      <c r="N725" s="317"/>
      <c r="O725" s="317"/>
      <c r="P725" s="318"/>
      <c r="Q725" s="319"/>
      <c r="R725" s="306"/>
      <c r="S725" s="306"/>
      <c r="T725" s="320"/>
      <c r="U725" s="321"/>
      <c r="V725" s="322"/>
      <c r="W725" s="323"/>
      <c r="X725" s="324"/>
      <c r="Y725" s="326"/>
      <c r="Z725" s="335">
        <f>_xlfn.XLOOKUP(A725,'2024-NAT-01'!B:B,'2024-NAT-01'!F:F,0,0)+_xlfn.XLOOKUP('Nominations (2)'!A725,'2024-NAT-01'!B:B,'2024-NAT-01'!G:G,0,0)</f>
        <v>0</v>
      </c>
      <c r="AA725" s="336">
        <f>_xlfn.XLOOKUP(A725,'2024-NAT-01'!B:B,'2024-NAT-01'!H:H,0,0)</f>
        <v>0</v>
      </c>
      <c r="AB725" s="335">
        <f>_xlfn.XLOOKUP(A725,'2024-NAT-02'!B:B,'2024-NAT-02'!F:F,0,0)+_xlfn.XLOOKUP(A725,'2024-NAT-02'!B:B,'2024-NAT-02'!G:G,0,0)</f>
        <v>0</v>
      </c>
      <c r="AC725" s="337">
        <f>_xlfn.XLOOKUP(A725,'2024-NAT-02'!B:B,'2024-NAT-02'!H:H,0,0)</f>
        <v>0</v>
      </c>
      <c r="AD725" s="338">
        <f t="shared" si="28"/>
        <v>0</v>
      </c>
      <c r="AE725" s="339">
        <f t="shared" si="29"/>
        <v>0</v>
      </c>
    </row>
    <row r="726" spans="1:31" ht="15.6" hidden="1" x14ac:dyDescent="0.25">
      <c r="A726" s="340" t="s">
        <v>1489</v>
      </c>
      <c r="B726" s="341" t="s">
        <v>1380</v>
      </c>
      <c r="C726" s="341" t="s">
        <v>1501</v>
      </c>
      <c r="D726" s="341" t="s">
        <v>87</v>
      </c>
      <c r="E726" s="342" t="s">
        <v>1261</v>
      </c>
      <c r="F726" s="312">
        <v>0</v>
      </c>
      <c r="G726" s="313">
        <v>0</v>
      </c>
      <c r="H726" s="313">
        <v>0</v>
      </c>
      <c r="I726" s="314">
        <v>0</v>
      </c>
      <c r="J726" s="315">
        <v>0</v>
      </c>
      <c r="K726" s="316"/>
      <c r="L726" s="331"/>
      <c r="M726" s="316"/>
      <c r="N726" s="317"/>
      <c r="O726" s="317"/>
      <c r="P726" s="318"/>
      <c r="Q726" s="319"/>
      <c r="R726" s="306"/>
      <c r="S726" s="306"/>
      <c r="T726" s="320"/>
      <c r="U726" s="321"/>
      <c r="V726" s="322"/>
      <c r="W726" s="323"/>
      <c r="X726" s="324"/>
      <c r="Y726" s="326"/>
      <c r="Z726" s="335">
        <f>_xlfn.XLOOKUP(A726,'2024-NAT-01'!B:B,'2024-NAT-01'!F:F,0,0)+_xlfn.XLOOKUP('Nominations (2)'!A726,'2024-NAT-01'!B:B,'2024-NAT-01'!G:G,0,0)</f>
        <v>0</v>
      </c>
      <c r="AA726" s="336">
        <f>_xlfn.XLOOKUP(A726,'2024-NAT-01'!B:B,'2024-NAT-01'!H:H,0,0)</f>
        <v>0</v>
      </c>
      <c r="AB726" s="335">
        <f>_xlfn.XLOOKUP(A726,'2024-NAT-02'!B:B,'2024-NAT-02'!F:F,0,0)+_xlfn.XLOOKUP(A726,'2024-NAT-02'!B:B,'2024-NAT-02'!G:G,0,0)</f>
        <v>0</v>
      </c>
      <c r="AC726" s="337">
        <f>_xlfn.XLOOKUP(A726,'2024-NAT-02'!B:B,'2024-NAT-02'!H:H,0,0)</f>
        <v>0</v>
      </c>
      <c r="AD726" s="338">
        <f t="shared" si="28"/>
        <v>0</v>
      </c>
      <c r="AE726" s="339">
        <f t="shared" si="29"/>
        <v>0</v>
      </c>
    </row>
    <row r="727" spans="1:31" ht="15.6" hidden="1" x14ac:dyDescent="0.25">
      <c r="A727" s="340" t="s">
        <v>1490</v>
      </c>
      <c r="B727" s="341" t="s">
        <v>1380</v>
      </c>
      <c r="C727" s="341" t="s">
        <v>1502</v>
      </c>
      <c r="D727" s="341" t="s">
        <v>1503</v>
      </c>
      <c r="E727" s="342" t="s">
        <v>1258</v>
      </c>
      <c r="F727" s="312">
        <v>0</v>
      </c>
      <c r="G727" s="313">
        <v>0</v>
      </c>
      <c r="H727" s="313">
        <v>0</v>
      </c>
      <c r="I727" s="314">
        <v>0</v>
      </c>
      <c r="J727" s="315">
        <v>0</v>
      </c>
      <c r="K727" s="316"/>
      <c r="L727" s="331"/>
      <c r="M727" s="316"/>
      <c r="N727" s="317"/>
      <c r="O727" s="317"/>
      <c r="P727" s="318"/>
      <c r="Q727" s="319"/>
      <c r="R727" s="306"/>
      <c r="S727" s="306"/>
      <c r="T727" s="320"/>
      <c r="U727" s="321"/>
      <c r="V727" s="322"/>
      <c r="W727" s="323"/>
      <c r="X727" s="324"/>
      <c r="Y727" s="326"/>
      <c r="Z727" s="335">
        <f>_xlfn.XLOOKUP(A727,'2024-NAT-01'!B:B,'2024-NAT-01'!F:F,0,0)+_xlfn.XLOOKUP('Nominations (2)'!A727,'2024-NAT-01'!B:B,'2024-NAT-01'!G:G,0,0)</f>
        <v>0</v>
      </c>
      <c r="AA727" s="336">
        <f>_xlfn.XLOOKUP(A727,'2024-NAT-01'!B:B,'2024-NAT-01'!H:H,0,0)</f>
        <v>0</v>
      </c>
      <c r="AB727" s="335">
        <f>_xlfn.XLOOKUP(A727,'2024-NAT-02'!B:B,'2024-NAT-02'!F:F,0,0)+_xlfn.XLOOKUP(A727,'2024-NAT-02'!B:B,'2024-NAT-02'!G:G,0,0)</f>
        <v>0</v>
      </c>
      <c r="AC727" s="337">
        <f>_xlfn.XLOOKUP(A727,'2024-NAT-02'!B:B,'2024-NAT-02'!H:H,0,0)</f>
        <v>0</v>
      </c>
      <c r="AD727" s="338">
        <f t="shared" si="28"/>
        <v>0</v>
      </c>
      <c r="AE727" s="339">
        <f t="shared" si="29"/>
        <v>0</v>
      </c>
    </row>
    <row r="728" spans="1:31" ht="15.6" hidden="1" x14ac:dyDescent="0.25">
      <c r="A728" s="340" t="s">
        <v>1491</v>
      </c>
      <c r="B728" s="341" t="s">
        <v>1380</v>
      </c>
      <c r="C728" s="341" t="s">
        <v>1504</v>
      </c>
      <c r="D728" s="341" t="s">
        <v>1505</v>
      </c>
      <c r="E728" s="342" t="s">
        <v>2080</v>
      </c>
      <c r="F728" s="312">
        <v>0</v>
      </c>
      <c r="G728" s="313">
        <v>0</v>
      </c>
      <c r="H728" s="313">
        <v>0</v>
      </c>
      <c r="I728" s="314">
        <v>0</v>
      </c>
      <c r="J728" s="315">
        <v>0</v>
      </c>
      <c r="K728" s="316"/>
      <c r="L728" s="331"/>
      <c r="M728" s="316"/>
      <c r="N728" s="317"/>
      <c r="O728" s="317"/>
      <c r="P728" s="318"/>
      <c r="Q728" s="319"/>
      <c r="R728" s="306"/>
      <c r="S728" s="306"/>
      <c r="T728" s="320"/>
      <c r="U728" s="321"/>
      <c r="V728" s="322"/>
      <c r="W728" s="323"/>
      <c r="X728" s="324"/>
      <c r="Y728" s="326"/>
      <c r="Z728" s="335">
        <f>_xlfn.XLOOKUP(A728,'2024-NAT-01'!B:B,'2024-NAT-01'!F:F,0,0)+_xlfn.XLOOKUP('Nominations (2)'!A728,'2024-NAT-01'!B:B,'2024-NAT-01'!G:G,0,0)</f>
        <v>0</v>
      </c>
      <c r="AA728" s="336">
        <f>_xlfn.XLOOKUP(A728,'2024-NAT-01'!B:B,'2024-NAT-01'!H:H,0,0)</f>
        <v>0</v>
      </c>
      <c r="AB728" s="335">
        <f>_xlfn.XLOOKUP(A728,'2024-NAT-02'!B:B,'2024-NAT-02'!F:F,0,0)+_xlfn.XLOOKUP(A728,'2024-NAT-02'!B:B,'2024-NAT-02'!G:G,0,0)</f>
        <v>0</v>
      </c>
      <c r="AC728" s="337">
        <f>_xlfn.XLOOKUP(A728,'2024-NAT-02'!B:B,'2024-NAT-02'!H:H,0,0)</f>
        <v>0</v>
      </c>
      <c r="AD728" s="338">
        <f t="shared" si="28"/>
        <v>0</v>
      </c>
      <c r="AE728" s="339">
        <f t="shared" si="29"/>
        <v>0</v>
      </c>
    </row>
    <row r="729" spans="1:31" ht="15.6" hidden="1" x14ac:dyDescent="0.25">
      <c r="A729" s="340" t="s">
        <v>1492</v>
      </c>
      <c r="B729" s="341" t="s">
        <v>1380</v>
      </c>
      <c r="C729" s="341" t="s">
        <v>1506</v>
      </c>
      <c r="D729" s="341" t="s">
        <v>923</v>
      </c>
      <c r="E729" s="342" t="s">
        <v>1258</v>
      </c>
      <c r="F729" s="312">
        <v>0</v>
      </c>
      <c r="G729" s="313">
        <v>0</v>
      </c>
      <c r="H729" s="313">
        <v>0</v>
      </c>
      <c r="I729" s="314">
        <v>0</v>
      </c>
      <c r="J729" s="315">
        <v>0</v>
      </c>
      <c r="K729" s="316"/>
      <c r="L729" s="331"/>
      <c r="M729" s="316"/>
      <c r="N729" s="317"/>
      <c r="O729" s="317"/>
      <c r="P729" s="318"/>
      <c r="Q729" s="319"/>
      <c r="R729" s="306"/>
      <c r="S729" s="306"/>
      <c r="T729" s="320"/>
      <c r="U729" s="321"/>
      <c r="V729" s="322"/>
      <c r="W729" s="323"/>
      <c r="X729" s="324"/>
      <c r="Y729" s="326"/>
      <c r="Z729" s="335">
        <f>_xlfn.XLOOKUP(A729,'2024-NAT-01'!B:B,'2024-NAT-01'!F:F,0,0)+_xlfn.XLOOKUP('Nominations (2)'!A729,'2024-NAT-01'!B:B,'2024-NAT-01'!G:G,0,0)</f>
        <v>0</v>
      </c>
      <c r="AA729" s="336">
        <f>_xlfn.XLOOKUP(A729,'2024-NAT-01'!B:B,'2024-NAT-01'!H:H,0,0)</f>
        <v>0</v>
      </c>
      <c r="AB729" s="335">
        <f>_xlfn.XLOOKUP(A729,'2024-NAT-02'!B:B,'2024-NAT-02'!F:F,0,0)+_xlfn.XLOOKUP(A729,'2024-NAT-02'!B:B,'2024-NAT-02'!G:G,0,0)</f>
        <v>0</v>
      </c>
      <c r="AC729" s="337">
        <f>_xlfn.XLOOKUP(A729,'2024-NAT-02'!B:B,'2024-NAT-02'!H:H,0,0)</f>
        <v>0</v>
      </c>
      <c r="AD729" s="338">
        <f t="shared" si="28"/>
        <v>0</v>
      </c>
      <c r="AE729" s="339">
        <f t="shared" si="29"/>
        <v>0</v>
      </c>
    </row>
    <row r="730" spans="1:31" ht="15.6" hidden="1" x14ac:dyDescent="0.25">
      <c r="A730" s="340" t="s">
        <v>1493</v>
      </c>
      <c r="B730" s="341" t="s">
        <v>1948</v>
      </c>
      <c r="C730" s="341" t="s">
        <v>282</v>
      </c>
      <c r="D730" s="341" t="s">
        <v>1863</v>
      </c>
      <c r="E730" s="342" t="s">
        <v>1258</v>
      </c>
      <c r="F730" s="312">
        <v>1</v>
      </c>
      <c r="G730" s="313">
        <v>3</v>
      </c>
      <c r="H730" s="313">
        <v>4</v>
      </c>
      <c r="I730" s="314">
        <v>43.3</v>
      </c>
      <c r="J730" s="315">
        <v>8.66</v>
      </c>
      <c r="K730" s="316"/>
      <c r="L730" s="331"/>
      <c r="M730" s="316"/>
      <c r="N730" s="317"/>
      <c r="O730" s="317"/>
      <c r="P730" s="318"/>
      <c r="Q730" s="319"/>
      <c r="R730" s="306"/>
      <c r="S730" s="306"/>
      <c r="T730" s="320"/>
      <c r="U730" s="321"/>
      <c r="V730" s="322"/>
      <c r="W730" s="323"/>
      <c r="X730" s="324"/>
      <c r="Y730" s="326"/>
      <c r="Z730" s="335">
        <f>_xlfn.XLOOKUP(A730,'2024-NAT-01'!B:B,'2024-NAT-01'!F:F,0,0)+_xlfn.XLOOKUP('Nominations (2)'!A730,'2024-NAT-01'!B:B,'2024-NAT-01'!G:G,0,0)</f>
        <v>0</v>
      </c>
      <c r="AA730" s="336">
        <f>_xlfn.XLOOKUP(A730,'2024-NAT-01'!B:B,'2024-NAT-01'!H:H,0,0)</f>
        <v>0</v>
      </c>
      <c r="AB730" s="335">
        <f>_xlfn.XLOOKUP(A730,'2024-NAT-02'!B:B,'2024-NAT-02'!F:F,0,0)+_xlfn.XLOOKUP(A730,'2024-NAT-02'!B:B,'2024-NAT-02'!G:G,0,0)</f>
        <v>0</v>
      </c>
      <c r="AC730" s="337">
        <f>_xlfn.XLOOKUP(A730,'2024-NAT-02'!B:B,'2024-NAT-02'!H:H,0,0)</f>
        <v>0</v>
      </c>
      <c r="AD730" s="338">
        <f t="shared" si="28"/>
        <v>4</v>
      </c>
      <c r="AE730" s="339">
        <f t="shared" si="29"/>
        <v>8.66</v>
      </c>
    </row>
    <row r="731" spans="1:31" ht="15.6" hidden="1" x14ac:dyDescent="0.25">
      <c r="A731" s="340" t="s">
        <v>1494</v>
      </c>
      <c r="B731" s="341" t="s">
        <v>1380</v>
      </c>
      <c r="C731" s="341" t="s">
        <v>1507</v>
      </c>
      <c r="D731" s="341" t="s">
        <v>299</v>
      </c>
      <c r="E731" s="342" t="s">
        <v>1258</v>
      </c>
      <c r="F731" s="312">
        <v>0</v>
      </c>
      <c r="G731" s="313">
        <v>0</v>
      </c>
      <c r="H731" s="313">
        <v>0</v>
      </c>
      <c r="I731" s="314">
        <v>0</v>
      </c>
      <c r="J731" s="315">
        <v>0</v>
      </c>
      <c r="K731" s="316"/>
      <c r="L731" s="331"/>
      <c r="M731" s="316"/>
      <c r="N731" s="317"/>
      <c r="O731" s="317"/>
      <c r="P731" s="318"/>
      <c r="Q731" s="319"/>
      <c r="R731" s="306"/>
      <c r="S731" s="306"/>
      <c r="T731" s="320"/>
      <c r="U731" s="321"/>
      <c r="V731" s="322"/>
      <c r="W731" s="323"/>
      <c r="X731" s="324"/>
      <c r="Y731" s="326"/>
      <c r="Z731" s="335">
        <f>_xlfn.XLOOKUP(A731,'2024-NAT-01'!B:B,'2024-NAT-01'!F:F,0,0)+_xlfn.XLOOKUP('Nominations (2)'!A731,'2024-NAT-01'!B:B,'2024-NAT-01'!G:G,0,0)</f>
        <v>0</v>
      </c>
      <c r="AA731" s="336">
        <f>_xlfn.XLOOKUP(A731,'2024-NAT-01'!B:B,'2024-NAT-01'!H:H,0,0)</f>
        <v>0</v>
      </c>
      <c r="AB731" s="335">
        <f>_xlfn.XLOOKUP(A731,'2024-NAT-02'!B:B,'2024-NAT-02'!F:F,0,0)+_xlfn.XLOOKUP(A731,'2024-NAT-02'!B:B,'2024-NAT-02'!G:G,0,0)</f>
        <v>0</v>
      </c>
      <c r="AC731" s="337">
        <f>_xlfn.XLOOKUP(A731,'2024-NAT-02'!B:B,'2024-NAT-02'!H:H,0,0)</f>
        <v>0</v>
      </c>
      <c r="AD731" s="338">
        <f t="shared" si="28"/>
        <v>0</v>
      </c>
      <c r="AE731" s="339">
        <f t="shared" si="29"/>
        <v>0</v>
      </c>
    </row>
    <row r="732" spans="1:31" ht="15.6" hidden="1" x14ac:dyDescent="0.25">
      <c r="A732" s="340" t="s">
        <v>1495</v>
      </c>
      <c r="B732" s="341" t="s">
        <v>1948</v>
      </c>
      <c r="C732" s="341" t="s">
        <v>316</v>
      </c>
      <c r="D732" s="341" t="s">
        <v>1508</v>
      </c>
      <c r="E732" s="342" t="s">
        <v>1258</v>
      </c>
      <c r="F732" s="312">
        <v>0</v>
      </c>
      <c r="G732" s="313">
        <v>2</v>
      </c>
      <c r="H732" s="313">
        <v>2</v>
      </c>
      <c r="I732" s="314">
        <v>6.3000000000000007</v>
      </c>
      <c r="J732" s="315">
        <v>1.2600000000000002</v>
      </c>
      <c r="K732" s="316"/>
      <c r="L732" s="331"/>
      <c r="M732" s="316"/>
      <c r="N732" s="317"/>
      <c r="O732" s="317"/>
      <c r="P732" s="318"/>
      <c r="Q732" s="319"/>
      <c r="R732" s="306"/>
      <c r="S732" s="306"/>
      <c r="T732" s="320"/>
      <c r="U732" s="321"/>
      <c r="V732" s="322"/>
      <c r="W732" s="323"/>
      <c r="X732" s="324"/>
      <c r="Y732" s="326"/>
      <c r="Z732" s="335">
        <f>_xlfn.XLOOKUP(A732,'2024-NAT-01'!B:B,'2024-NAT-01'!F:F,0,0)+_xlfn.XLOOKUP('Nominations (2)'!A732,'2024-NAT-01'!B:B,'2024-NAT-01'!G:G,0,0)</f>
        <v>0</v>
      </c>
      <c r="AA732" s="336">
        <f>_xlfn.XLOOKUP(A732,'2024-NAT-01'!B:B,'2024-NAT-01'!H:H,0,0)</f>
        <v>0</v>
      </c>
      <c r="AB732" s="335">
        <f>_xlfn.XLOOKUP(A732,'2024-NAT-02'!B:B,'2024-NAT-02'!F:F,0,0)+_xlfn.XLOOKUP(A732,'2024-NAT-02'!B:B,'2024-NAT-02'!G:G,0,0)</f>
        <v>0</v>
      </c>
      <c r="AC732" s="337">
        <f>_xlfn.XLOOKUP(A732,'2024-NAT-02'!B:B,'2024-NAT-02'!H:H,0,0)</f>
        <v>0</v>
      </c>
      <c r="AD732" s="338">
        <f t="shared" si="28"/>
        <v>2</v>
      </c>
      <c r="AE732" s="339">
        <f t="shared" si="29"/>
        <v>1.2600000000000002</v>
      </c>
    </row>
    <row r="733" spans="1:31" ht="15.6" x14ac:dyDescent="0.25">
      <c r="A733" s="343" t="s">
        <v>764</v>
      </c>
      <c r="B733" s="344" t="s">
        <v>49</v>
      </c>
      <c r="C733" s="344" t="s">
        <v>1675</v>
      </c>
      <c r="D733" s="344" t="s">
        <v>1225</v>
      </c>
      <c r="E733" s="345" t="s">
        <v>1251</v>
      </c>
      <c r="F733" s="391">
        <v>1</v>
      </c>
      <c r="G733" s="392">
        <v>0</v>
      </c>
      <c r="H733" s="392">
        <v>1</v>
      </c>
      <c r="I733" s="393">
        <v>2.8</v>
      </c>
      <c r="J733" s="394">
        <v>1.4</v>
      </c>
      <c r="K733" s="316"/>
      <c r="L733" s="331"/>
      <c r="M733" s="316"/>
      <c r="N733" s="317"/>
      <c r="O733" s="317"/>
      <c r="P733" s="318"/>
      <c r="Q733" s="319"/>
      <c r="R733" s="306"/>
      <c r="S733" s="306"/>
      <c r="T733" s="320"/>
      <c r="U733" s="321"/>
      <c r="V733" s="322"/>
      <c r="W733" s="323"/>
      <c r="X733" s="324"/>
      <c r="Y733" s="326"/>
      <c r="Z733" s="387">
        <f>_xlfn.XLOOKUP(A733,'2024-NAT-01'!B:B,'2024-NAT-01'!F:F,0,0)+_xlfn.XLOOKUP(A733,'2024-NAT-01'!B:B,'2024-NAT-01'!G:G,0,0)</f>
        <v>4</v>
      </c>
      <c r="AA733" s="395">
        <f>_xlfn.XLOOKUP(A733,'2024-NAT-01'!B:B,'2024-NAT-01'!H:H,0,0)</f>
        <v>8.1999999999999993</v>
      </c>
      <c r="AB733" s="387">
        <f>_xlfn.XLOOKUP(A733,'2024-NAT-02'!B:B,'2024-NAT-02'!F:F,0,0)+_xlfn.XLOOKUP(A733,'2024-NAT-02'!B:B,'2024-NAT-02'!G:G,0,0)</f>
        <v>1</v>
      </c>
      <c r="AC733" s="396">
        <f>_xlfn.XLOOKUP(A733,'2024-NAT-02'!B:B,'2024-NAT-02'!H:H,0,0)</f>
        <v>1.9</v>
      </c>
      <c r="AD733" s="387">
        <f t="shared" si="28"/>
        <v>6</v>
      </c>
      <c r="AE733" s="395">
        <f t="shared" si="29"/>
        <v>11.5</v>
      </c>
    </row>
    <row r="734" spans="1:31" ht="15.6" x14ac:dyDescent="0.25">
      <c r="A734" s="343" t="s">
        <v>715</v>
      </c>
      <c r="B734" s="344" t="s">
        <v>1947</v>
      </c>
      <c r="C734" s="344" t="s">
        <v>2010</v>
      </c>
      <c r="D734" s="344" t="s">
        <v>327</v>
      </c>
      <c r="E734" s="345" t="s">
        <v>1260</v>
      </c>
      <c r="F734" s="391">
        <v>0</v>
      </c>
      <c r="G734" s="392">
        <v>0</v>
      </c>
      <c r="H734" s="392">
        <v>0</v>
      </c>
      <c r="I734" s="393">
        <v>0</v>
      </c>
      <c r="J734" s="394">
        <v>0</v>
      </c>
      <c r="K734" s="316"/>
      <c r="L734" s="331"/>
      <c r="M734" s="316"/>
      <c r="N734" s="317"/>
      <c r="O734" s="317"/>
      <c r="P734" s="318"/>
      <c r="Q734" s="319"/>
      <c r="R734" s="306"/>
      <c r="S734" s="306"/>
      <c r="T734" s="320"/>
      <c r="U734" s="321"/>
      <c r="V734" s="322"/>
      <c r="W734" s="323"/>
      <c r="X734" s="324"/>
      <c r="Y734" s="326"/>
      <c r="Z734" s="387">
        <f>_xlfn.XLOOKUP(A734,'2024-NAT-01'!B:B,'2024-NAT-01'!F:F,0,0)+_xlfn.XLOOKUP(A734,'2024-NAT-01'!B:B,'2024-NAT-01'!G:G,0,0)</f>
        <v>3</v>
      </c>
      <c r="AA734" s="395">
        <f>_xlfn.XLOOKUP(A734,'2024-NAT-01'!B:B,'2024-NAT-01'!H:H,0,0)</f>
        <v>9.1</v>
      </c>
      <c r="AB734" s="387">
        <f>_xlfn.XLOOKUP(A734,'2024-NAT-02'!B:B,'2024-NAT-02'!F:F,0,0)+_xlfn.XLOOKUP(A734,'2024-NAT-02'!B:B,'2024-NAT-02'!G:G,0,0)</f>
        <v>3</v>
      </c>
      <c r="AC734" s="396">
        <f>_xlfn.XLOOKUP(A734,'2024-NAT-02'!B:B,'2024-NAT-02'!H:H,0,0)</f>
        <v>9.1</v>
      </c>
      <c r="AD734" s="387">
        <f t="shared" si="28"/>
        <v>6</v>
      </c>
      <c r="AE734" s="395">
        <f t="shared" si="29"/>
        <v>18.2</v>
      </c>
    </row>
    <row r="735" spans="1:31" ht="15.6" hidden="1" x14ac:dyDescent="0.25">
      <c r="A735" s="340" t="s">
        <v>1514</v>
      </c>
      <c r="B735" s="341" t="s">
        <v>2160</v>
      </c>
      <c r="C735" s="341" t="s">
        <v>2139</v>
      </c>
      <c r="D735" s="341" t="s">
        <v>1221</v>
      </c>
      <c r="E735" s="342" t="s">
        <v>1260</v>
      </c>
      <c r="F735" s="312">
        <v>0</v>
      </c>
      <c r="G735" s="313">
        <v>0</v>
      </c>
      <c r="H735" s="313">
        <v>0</v>
      </c>
      <c r="I735" s="314">
        <v>0</v>
      </c>
      <c r="J735" s="315">
        <v>0</v>
      </c>
      <c r="K735" s="316"/>
      <c r="L735" s="331"/>
      <c r="M735" s="316"/>
      <c r="N735" s="317"/>
      <c r="O735" s="317"/>
      <c r="P735" s="318"/>
      <c r="Q735" s="319"/>
      <c r="R735" s="306"/>
      <c r="S735" s="306"/>
      <c r="T735" s="320"/>
      <c r="U735" s="321"/>
      <c r="V735" s="322"/>
      <c r="W735" s="323"/>
      <c r="X735" s="324"/>
      <c r="Y735" s="326"/>
      <c r="Z735" s="335">
        <f>_xlfn.XLOOKUP(A735,'2024-NAT-01'!B:B,'2024-NAT-01'!F:F,0,0)+_xlfn.XLOOKUP('Nominations (2)'!A735,'2024-NAT-01'!B:B,'2024-NAT-01'!G:G,0,0)</f>
        <v>0</v>
      </c>
      <c r="AA735" s="336">
        <f>_xlfn.XLOOKUP(A735,'2024-NAT-01'!B:B,'2024-NAT-01'!H:H,0,0)</f>
        <v>0</v>
      </c>
      <c r="AB735" s="335">
        <f>_xlfn.XLOOKUP(A735,'2024-NAT-02'!B:B,'2024-NAT-02'!F:F,0,0)+_xlfn.XLOOKUP(A735,'2024-NAT-02'!B:B,'2024-NAT-02'!G:G,0,0)</f>
        <v>0</v>
      </c>
      <c r="AC735" s="337">
        <f>_xlfn.XLOOKUP(A735,'2024-NAT-02'!B:B,'2024-NAT-02'!H:H,0,0)</f>
        <v>0</v>
      </c>
      <c r="AD735" s="338">
        <f t="shared" si="28"/>
        <v>0</v>
      </c>
      <c r="AE735" s="339">
        <f t="shared" si="29"/>
        <v>0</v>
      </c>
    </row>
    <row r="736" spans="1:31" ht="15.6" hidden="1" x14ac:dyDescent="0.25">
      <c r="A736" s="340" t="s">
        <v>1515</v>
      </c>
      <c r="B736" s="341" t="s">
        <v>2160</v>
      </c>
      <c r="C736" s="341" t="s">
        <v>2140</v>
      </c>
      <c r="D736" s="341" t="s">
        <v>274</v>
      </c>
      <c r="E736" s="342" t="s">
        <v>2079</v>
      </c>
      <c r="F736" s="312">
        <v>0</v>
      </c>
      <c r="G736" s="313">
        <v>0</v>
      </c>
      <c r="H736" s="313">
        <v>0</v>
      </c>
      <c r="I736" s="314">
        <v>0</v>
      </c>
      <c r="J736" s="315">
        <v>0</v>
      </c>
      <c r="K736" s="316"/>
      <c r="L736" s="331"/>
      <c r="M736" s="316"/>
      <c r="N736" s="317"/>
      <c r="O736" s="317"/>
      <c r="P736" s="318"/>
      <c r="Q736" s="319"/>
      <c r="R736" s="306"/>
      <c r="S736" s="306"/>
      <c r="T736" s="320"/>
      <c r="U736" s="321"/>
      <c r="V736" s="322"/>
      <c r="W736" s="323"/>
      <c r="X736" s="324"/>
      <c r="Y736" s="326"/>
      <c r="Z736" s="335">
        <f>_xlfn.XLOOKUP(A736,'2024-NAT-01'!B:B,'2024-NAT-01'!F:F,0,0)+_xlfn.XLOOKUP('Nominations (2)'!A736,'2024-NAT-01'!B:B,'2024-NAT-01'!G:G,0,0)</f>
        <v>0</v>
      </c>
      <c r="AA736" s="336">
        <f>_xlfn.XLOOKUP(A736,'2024-NAT-01'!B:B,'2024-NAT-01'!H:H,0,0)</f>
        <v>0</v>
      </c>
      <c r="AB736" s="335">
        <f>_xlfn.XLOOKUP(A736,'2024-NAT-02'!B:B,'2024-NAT-02'!F:F,0,0)+_xlfn.XLOOKUP(A736,'2024-NAT-02'!B:B,'2024-NAT-02'!G:G,0,0)</f>
        <v>0</v>
      </c>
      <c r="AC736" s="337">
        <f>_xlfn.XLOOKUP(A736,'2024-NAT-02'!B:B,'2024-NAT-02'!H:H,0,0)</f>
        <v>0</v>
      </c>
      <c r="AD736" s="338">
        <f t="shared" si="28"/>
        <v>0</v>
      </c>
      <c r="AE736" s="339">
        <f t="shared" si="29"/>
        <v>0</v>
      </c>
    </row>
    <row r="737" spans="1:31" ht="15.6" hidden="1" x14ac:dyDescent="0.25">
      <c r="A737" s="340" t="s">
        <v>1516</v>
      </c>
      <c r="B737" s="341" t="s">
        <v>1226</v>
      </c>
      <c r="C737" s="341" t="s">
        <v>1537</v>
      </c>
      <c r="D737" s="341" t="s">
        <v>142</v>
      </c>
      <c r="E737" s="342" t="s">
        <v>2081</v>
      </c>
      <c r="F737" s="312">
        <v>0</v>
      </c>
      <c r="G737" s="313">
        <v>0</v>
      </c>
      <c r="H737" s="313">
        <v>0</v>
      </c>
      <c r="I737" s="314">
        <v>0</v>
      </c>
      <c r="J737" s="315">
        <v>0</v>
      </c>
      <c r="K737" s="316"/>
      <c r="L737" s="331"/>
      <c r="M737" s="316"/>
      <c r="N737" s="317"/>
      <c r="O737" s="317"/>
      <c r="P737" s="318"/>
      <c r="Q737" s="319"/>
      <c r="R737" s="306"/>
      <c r="S737" s="306"/>
      <c r="T737" s="320"/>
      <c r="U737" s="321"/>
      <c r="V737" s="322"/>
      <c r="W737" s="323"/>
      <c r="X737" s="324"/>
      <c r="Y737" s="326"/>
      <c r="Z737" s="335">
        <f>_xlfn.XLOOKUP(A737,'2024-NAT-01'!B:B,'2024-NAT-01'!F:F,0,0)+_xlfn.XLOOKUP('Nominations (2)'!A737,'2024-NAT-01'!B:B,'2024-NAT-01'!G:G,0,0)</f>
        <v>0</v>
      </c>
      <c r="AA737" s="336">
        <f>_xlfn.XLOOKUP(A737,'2024-NAT-01'!B:B,'2024-NAT-01'!H:H,0,0)</f>
        <v>0</v>
      </c>
      <c r="AB737" s="335">
        <f>_xlfn.XLOOKUP(A737,'2024-NAT-02'!B:B,'2024-NAT-02'!F:F,0,0)+_xlfn.XLOOKUP(A737,'2024-NAT-02'!B:B,'2024-NAT-02'!G:G,0,0)</f>
        <v>0</v>
      </c>
      <c r="AC737" s="337">
        <f>_xlfn.XLOOKUP(A737,'2024-NAT-02'!B:B,'2024-NAT-02'!H:H,0,0)</f>
        <v>0</v>
      </c>
      <c r="AD737" s="338">
        <f t="shared" si="28"/>
        <v>0</v>
      </c>
      <c r="AE737" s="339">
        <f t="shared" si="29"/>
        <v>0</v>
      </c>
    </row>
    <row r="738" spans="1:31" ht="15.6" hidden="1" x14ac:dyDescent="0.25">
      <c r="A738" s="340" t="s">
        <v>1517</v>
      </c>
      <c r="B738" s="341" t="s">
        <v>2152</v>
      </c>
      <c r="C738" s="341" t="s">
        <v>408</v>
      </c>
      <c r="D738" s="341" t="s">
        <v>88</v>
      </c>
      <c r="E738" s="342" t="s">
        <v>2079</v>
      </c>
      <c r="F738" s="312">
        <v>3</v>
      </c>
      <c r="G738" s="313">
        <v>3</v>
      </c>
      <c r="H738" s="313">
        <v>6</v>
      </c>
      <c r="I738" s="314">
        <v>17.399999999999999</v>
      </c>
      <c r="J738" s="315">
        <v>8.6999999999999993</v>
      </c>
      <c r="K738" s="316"/>
      <c r="L738" s="331"/>
      <c r="M738" s="316"/>
      <c r="N738" s="317"/>
      <c r="O738" s="317"/>
      <c r="P738" s="318"/>
      <c r="Q738" s="319"/>
      <c r="R738" s="306"/>
      <c r="S738" s="306"/>
      <c r="T738" s="320"/>
      <c r="U738" s="321"/>
      <c r="V738" s="322"/>
      <c r="W738" s="323"/>
      <c r="X738" s="324"/>
      <c r="Y738" s="326"/>
      <c r="Z738" s="335">
        <f>_xlfn.XLOOKUP(A738,'2024-NAT-01'!B:B,'2024-NAT-01'!F:F,0,0)+_xlfn.XLOOKUP('Nominations (2)'!A738,'2024-NAT-01'!B:B,'2024-NAT-01'!G:G,0,0)</f>
        <v>0</v>
      </c>
      <c r="AA738" s="336">
        <f>_xlfn.XLOOKUP(A738,'2024-NAT-01'!B:B,'2024-NAT-01'!H:H,0,0)</f>
        <v>0</v>
      </c>
      <c r="AB738" s="335">
        <f>_xlfn.XLOOKUP(A738,'2024-NAT-02'!B:B,'2024-NAT-02'!F:F,0,0)+_xlfn.XLOOKUP(A738,'2024-NAT-02'!B:B,'2024-NAT-02'!G:G,0,0)</f>
        <v>0</v>
      </c>
      <c r="AC738" s="337">
        <f>_xlfn.XLOOKUP(A738,'2024-NAT-02'!B:B,'2024-NAT-02'!H:H,0,0)</f>
        <v>0</v>
      </c>
      <c r="AD738" s="338">
        <f t="shared" si="28"/>
        <v>6</v>
      </c>
      <c r="AE738" s="339">
        <f t="shared" si="29"/>
        <v>8.6999999999999993</v>
      </c>
    </row>
    <row r="739" spans="1:31" ht="15.6" x14ac:dyDescent="0.25">
      <c r="A739" s="343" t="s">
        <v>538</v>
      </c>
      <c r="B739" s="344" t="s">
        <v>43</v>
      </c>
      <c r="C739" s="344" t="s">
        <v>1907</v>
      </c>
      <c r="D739" s="344" t="s">
        <v>1066</v>
      </c>
      <c r="E739" s="345" t="s">
        <v>1250</v>
      </c>
      <c r="F739" s="391">
        <v>1</v>
      </c>
      <c r="G739" s="392">
        <v>4</v>
      </c>
      <c r="H739" s="392">
        <v>5</v>
      </c>
      <c r="I739" s="393">
        <v>11.5</v>
      </c>
      <c r="J739" s="394">
        <v>4.07</v>
      </c>
      <c r="K739" s="316"/>
      <c r="L739" s="331"/>
      <c r="M739" s="316"/>
      <c r="N739" s="317"/>
      <c r="O739" s="317"/>
      <c r="P739" s="318"/>
      <c r="Q739" s="319"/>
      <c r="R739" s="306"/>
      <c r="S739" s="306"/>
      <c r="T739" s="320"/>
      <c r="U739" s="321"/>
      <c r="V739" s="322"/>
      <c r="W739" s="323"/>
      <c r="X739" s="324"/>
      <c r="Y739" s="326"/>
      <c r="Z739" s="387">
        <f>_xlfn.XLOOKUP(A739,'2024-NAT-01'!B:B,'2024-NAT-01'!F:F,0,0)+_xlfn.XLOOKUP(A739,'2024-NAT-01'!B:B,'2024-NAT-01'!G:G,0,0)</f>
        <v>2</v>
      </c>
      <c r="AA739" s="395">
        <f>_xlfn.XLOOKUP(A739,'2024-NAT-01'!B:B,'2024-NAT-01'!H:H,0,0)</f>
        <v>2.9000000000000004</v>
      </c>
      <c r="AB739" s="387">
        <f>_xlfn.XLOOKUP(A739,'2024-NAT-02'!B:B,'2024-NAT-02'!F:F,0,0)+_xlfn.XLOOKUP(A739,'2024-NAT-02'!B:B,'2024-NAT-02'!G:G,0,0)</f>
        <v>2</v>
      </c>
      <c r="AC739" s="396">
        <f>_xlfn.XLOOKUP(A739,'2024-NAT-02'!B:B,'2024-NAT-02'!H:H,0,0)</f>
        <v>2.9000000000000004</v>
      </c>
      <c r="AD739" s="387">
        <f t="shared" si="28"/>
        <v>9</v>
      </c>
      <c r="AE739" s="395">
        <f t="shared" si="29"/>
        <v>9.870000000000001</v>
      </c>
    </row>
    <row r="740" spans="1:31" ht="15.6" hidden="1" x14ac:dyDescent="0.25">
      <c r="A740" s="340" t="s">
        <v>1519</v>
      </c>
      <c r="B740" s="341" t="s">
        <v>1240</v>
      </c>
      <c r="C740" s="341" t="s">
        <v>99</v>
      </c>
      <c r="D740" s="341" t="s">
        <v>1541</v>
      </c>
      <c r="E740" s="342" t="s">
        <v>2079</v>
      </c>
      <c r="F740" s="312">
        <v>0</v>
      </c>
      <c r="G740" s="313">
        <v>0</v>
      </c>
      <c r="H740" s="313">
        <v>0</v>
      </c>
      <c r="I740" s="314">
        <v>0</v>
      </c>
      <c r="J740" s="315">
        <v>0</v>
      </c>
      <c r="K740" s="316"/>
      <c r="L740" s="331"/>
      <c r="M740" s="316"/>
      <c r="N740" s="317"/>
      <c r="O740" s="317"/>
      <c r="P740" s="318"/>
      <c r="Q740" s="319"/>
      <c r="R740" s="306"/>
      <c r="S740" s="306"/>
      <c r="T740" s="320"/>
      <c r="U740" s="321"/>
      <c r="V740" s="322"/>
      <c r="W740" s="323"/>
      <c r="X740" s="324"/>
      <c r="Y740" s="326"/>
      <c r="Z740" s="335">
        <f>_xlfn.XLOOKUP(A740,'2024-NAT-01'!B:B,'2024-NAT-01'!F:F,0,0)+_xlfn.XLOOKUP('Nominations (2)'!A740,'2024-NAT-01'!B:B,'2024-NAT-01'!G:G,0,0)</f>
        <v>0</v>
      </c>
      <c r="AA740" s="336">
        <f>_xlfn.XLOOKUP(A740,'2024-NAT-01'!B:B,'2024-NAT-01'!H:H,0,0)</f>
        <v>0</v>
      </c>
      <c r="AB740" s="335">
        <f>_xlfn.XLOOKUP(A740,'2024-NAT-02'!B:B,'2024-NAT-02'!F:F,0,0)+_xlfn.XLOOKUP(A740,'2024-NAT-02'!B:B,'2024-NAT-02'!G:G,0,0)</f>
        <v>0</v>
      </c>
      <c r="AC740" s="337">
        <f>_xlfn.XLOOKUP(A740,'2024-NAT-02'!B:B,'2024-NAT-02'!H:H,0,0)</f>
        <v>0</v>
      </c>
      <c r="AD740" s="338">
        <f t="shared" si="28"/>
        <v>0</v>
      </c>
      <c r="AE740" s="339">
        <f t="shared" si="29"/>
        <v>0</v>
      </c>
    </row>
    <row r="741" spans="1:31" ht="15.6" hidden="1" x14ac:dyDescent="0.25">
      <c r="A741" s="340" t="s">
        <v>1520</v>
      </c>
      <c r="B741" s="341" t="s">
        <v>1340</v>
      </c>
      <c r="C741" s="341" t="s">
        <v>140</v>
      </c>
      <c r="D741" s="341" t="s">
        <v>1542</v>
      </c>
      <c r="E741" s="342" t="s">
        <v>1258</v>
      </c>
      <c r="F741" s="312">
        <v>0</v>
      </c>
      <c r="G741" s="313">
        <v>0</v>
      </c>
      <c r="H741" s="313">
        <v>0</v>
      </c>
      <c r="I741" s="314">
        <v>0</v>
      </c>
      <c r="J741" s="315">
        <v>0</v>
      </c>
      <c r="K741" s="316"/>
      <c r="L741" s="331"/>
      <c r="M741" s="316"/>
      <c r="N741" s="317"/>
      <c r="O741" s="317"/>
      <c r="P741" s="318"/>
      <c r="Q741" s="319"/>
      <c r="R741" s="306"/>
      <c r="S741" s="306"/>
      <c r="T741" s="320"/>
      <c r="U741" s="321"/>
      <c r="V741" s="322"/>
      <c r="W741" s="323"/>
      <c r="X741" s="324"/>
      <c r="Y741" s="326"/>
      <c r="Z741" s="335">
        <f>_xlfn.XLOOKUP(A741,'2024-NAT-01'!B:B,'2024-NAT-01'!F:F,0,0)+_xlfn.XLOOKUP('Nominations (2)'!A741,'2024-NAT-01'!B:B,'2024-NAT-01'!G:G,0,0)</f>
        <v>0</v>
      </c>
      <c r="AA741" s="336">
        <f>_xlfn.XLOOKUP(A741,'2024-NAT-01'!B:B,'2024-NAT-01'!H:H,0,0)</f>
        <v>0</v>
      </c>
      <c r="AB741" s="335">
        <f>_xlfn.XLOOKUP(A741,'2024-NAT-02'!B:B,'2024-NAT-02'!F:F,0,0)+_xlfn.XLOOKUP(A741,'2024-NAT-02'!B:B,'2024-NAT-02'!G:G,0,0)</f>
        <v>0</v>
      </c>
      <c r="AC741" s="337">
        <f>_xlfn.XLOOKUP(A741,'2024-NAT-02'!B:B,'2024-NAT-02'!H:H,0,0)</f>
        <v>0</v>
      </c>
      <c r="AD741" s="338">
        <f t="shared" si="28"/>
        <v>0</v>
      </c>
      <c r="AE741" s="339">
        <f t="shared" si="29"/>
        <v>0</v>
      </c>
    </row>
    <row r="742" spans="1:31" ht="15.6" hidden="1" x14ac:dyDescent="0.25">
      <c r="A742" s="340" t="s">
        <v>1521</v>
      </c>
      <c r="B742" s="341" t="s">
        <v>1340</v>
      </c>
      <c r="C742" s="341" t="s">
        <v>1543</v>
      </c>
      <c r="D742" s="341" t="s">
        <v>917</v>
      </c>
      <c r="E742" s="342" t="s">
        <v>1261</v>
      </c>
      <c r="F742" s="312">
        <v>0</v>
      </c>
      <c r="G742" s="313">
        <v>0</v>
      </c>
      <c r="H742" s="313">
        <v>0</v>
      </c>
      <c r="I742" s="314">
        <v>0</v>
      </c>
      <c r="J742" s="315">
        <v>0</v>
      </c>
      <c r="K742" s="316"/>
      <c r="L742" s="331"/>
      <c r="M742" s="316"/>
      <c r="N742" s="317"/>
      <c r="O742" s="317"/>
      <c r="P742" s="318"/>
      <c r="Q742" s="319"/>
      <c r="R742" s="306"/>
      <c r="S742" s="306"/>
      <c r="T742" s="320"/>
      <c r="U742" s="321"/>
      <c r="V742" s="322"/>
      <c r="W742" s="323"/>
      <c r="X742" s="324"/>
      <c r="Y742" s="326"/>
      <c r="Z742" s="335">
        <f>_xlfn.XLOOKUP(A742,'2024-NAT-01'!B:B,'2024-NAT-01'!F:F,0,0)+_xlfn.XLOOKUP('Nominations (2)'!A742,'2024-NAT-01'!B:B,'2024-NAT-01'!G:G,0,0)</f>
        <v>0</v>
      </c>
      <c r="AA742" s="336">
        <f>_xlfn.XLOOKUP(A742,'2024-NAT-01'!B:B,'2024-NAT-01'!H:H,0,0)</f>
        <v>0</v>
      </c>
      <c r="AB742" s="335">
        <f>_xlfn.XLOOKUP(A742,'2024-NAT-02'!B:B,'2024-NAT-02'!F:F,0,0)+_xlfn.XLOOKUP(A742,'2024-NAT-02'!B:B,'2024-NAT-02'!G:G,0,0)</f>
        <v>0</v>
      </c>
      <c r="AC742" s="337">
        <f>_xlfn.XLOOKUP(A742,'2024-NAT-02'!B:B,'2024-NAT-02'!H:H,0,0)</f>
        <v>0</v>
      </c>
      <c r="AD742" s="338">
        <f t="shared" si="28"/>
        <v>0</v>
      </c>
      <c r="AE742" s="339">
        <f t="shared" si="29"/>
        <v>0</v>
      </c>
    </row>
    <row r="743" spans="1:31" ht="15.6" hidden="1" x14ac:dyDescent="0.25">
      <c r="A743" s="340" t="s">
        <v>1522</v>
      </c>
      <c r="B743" s="341" t="s">
        <v>1340</v>
      </c>
      <c r="C743" s="341" t="s">
        <v>103</v>
      </c>
      <c r="D743" s="341" t="s">
        <v>145</v>
      </c>
      <c r="E743" s="342" t="s">
        <v>1258</v>
      </c>
      <c r="F743" s="312">
        <v>0</v>
      </c>
      <c r="G743" s="313">
        <v>0</v>
      </c>
      <c r="H743" s="313">
        <v>0</v>
      </c>
      <c r="I743" s="314">
        <v>0</v>
      </c>
      <c r="J743" s="315">
        <v>0</v>
      </c>
      <c r="K743" s="316"/>
      <c r="L743" s="331"/>
      <c r="M743" s="316"/>
      <c r="N743" s="317"/>
      <c r="O743" s="317"/>
      <c r="P743" s="318"/>
      <c r="Q743" s="319"/>
      <c r="R743" s="306"/>
      <c r="S743" s="306"/>
      <c r="T743" s="320"/>
      <c r="U743" s="321"/>
      <c r="V743" s="322"/>
      <c r="W743" s="323"/>
      <c r="X743" s="324"/>
      <c r="Y743" s="326"/>
      <c r="Z743" s="335">
        <f>_xlfn.XLOOKUP(A743,'2024-NAT-01'!B:B,'2024-NAT-01'!F:F,0,0)+_xlfn.XLOOKUP('Nominations (2)'!A743,'2024-NAT-01'!B:B,'2024-NAT-01'!G:G,0,0)</f>
        <v>0</v>
      </c>
      <c r="AA743" s="336">
        <f>_xlfn.XLOOKUP(A743,'2024-NAT-01'!B:B,'2024-NAT-01'!H:H,0,0)</f>
        <v>0</v>
      </c>
      <c r="AB743" s="335">
        <f>_xlfn.XLOOKUP(A743,'2024-NAT-02'!B:B,'2024-NAT-02'!F:F,0,0)+_xlfn.XLOOKUP(A743,'2024-NAT-02'!B:B,'2024-NAT-02'!G:G,0,0)</f>
        <v>0</v>
      </c>
      <c r="AC743" s="337">
        <f>_xlfn.XLOOKUP(A743,'2024-NAT-02'!B:B,'2024-NAT-02'!H:H,0,0)</f>
        <v>0</v>
      </c>
      <c r="AD743" s="338">
        <f t="shared" si="28"/>
        <v>0</v>
      </c>
      <c r="AE743" s="339">
        <f t="shared" si="29"/>
        <v>0</v>
      </c>
    </row>
    <row r="744" spans="1:31" ht="15.6" hidden="1" x14ac:dyDescent="0.25">
      <c r="A744" s="340" t="s">
        <v>1523</v>
      </c>
      <c r="B744" s="341" t="s">
        <v>1340</v>
      </c>
      <c r="C744" s="341" t="s">
        <v>1544</v>
      </c>
      <c r="D744" s="341" t="s">
        <v>916</v>
      </c>
      <c r="E744" s="342" t="s">
        <v>1261</v>
      </c>
      <c r="F744" s="312">
        <v>0</v>
      </c>
      <c r="G744" s="313">
        <v>0</v>
      </c>
      <c r="H744" s="313">
        <v>0</v>
      </c>
      <c r="I744" s="314">
        <v>0</v>
      </c>
      <c r="J744" s="315">
        <v>0</v>
      </c>
      <c r="K744" s="316"/>
      <c r="L744" s="331"/>
      <c r="M744" s="316"/>
      <c r="N744" s="317"/>
      <c r="O744" s="317"/>
      <c r="P744" s="318"/>
      <c r="Q744" s="319"/>
      <c r="R744" s="306"/>
      <c r="S744" s="306"/>
      <c r="T744" s="320"/>
      <c r="U744" s="321"/>
      <c r="V744" s="322"/>
      <c r="W744" s="323"/>
      <c r="X744" s="324"/>
      <c r="Y744" s="326"/>
      <c r="Z744" s="335">
        <f>_xlfn.XLOOKUP(A744,'2024-NAT-01'!B:B,'2024-NAT-01'!F:F,0,0)+_xlfn.XLOOKUP('Nominations (2)'!A744,'2024-NAT-01'!B:B,'2024-NAT-01'!G:G,0,0)</f>
        <v>0</v>
      </c>
      <c r="AA744" s="336">
        <f>_xlfn.XLOOKUP(A744,'2024-NAT-01'!B:B,'2024-NAT-01'!H:H,0,0)</f>
        <v>0</v>
      </c>
      <c r="AB744" s="335">
        <f>_xlfn.XLOOKUP(A744,'2024-NAT-02'!B:B,'2024-NAT-02'!F:F,0,0)+_xlfn.XLOOKUP(A744,'2024-NAT-02'!B:B,'2024-NAT-02'!G:G,0,0)</f>
        <v>0</v>
      </c>
      <c r="AC744" s="337">
        <f>_xlfn.XLOOKUP(A744,'2024-NAT-02'!B:B,'2024-NAT-02'!H:H,0,0)</f>
        <v>0</v>
      </c>
      <c r="AD744" s="338">
        <f t="shared" si="28"/>
        <v>0</v>
      </c>
      <c r="AE744" s="339">
        <f t="shared" si="29"/>
        <v>0</v>
      </c>
    </row>
    <row r="745" spans="1:31" ht="15.6" hidden="1" x14ac:dyDescent="0.25">
      <c r="A745" s="340" t="s">
        <v>1524</v>
      </c>
      <c r="B745" s="341" t="s">
        <v>1340</v>
      </c>
      <c r="C745" s="341" t="s">
        <v>1545</v>
      </c>
      <c r="D745" s="341" t="s">
        <v>134</v>
      </c>
      <c r="E745" s="342" t="s">
        <v>1261</v>
      </c>
      <c r="F745" s="312">
        <v>0</v>
      </c>
      <c r="G745" s="313">
        <v>0</v>
      </c>
      <c r="H745" s="313">
        <v>0</v>
      </c>
      <c r="I745" s="314">
        <v>0</v>
      </c>
      <c r="J745" s="315">
        <v>0</v>
      </c>
      <c r="K745" s="316"/>
      <c r="L745" s="331"/>
      <c r="M745" s="316"/>
      <c r="N745" s="317"/>
      <c r="O745" s="317"/>
      <c r="P745" s="318"/>
      <c r="Q745" s="319"/>
      <c r="R745" s="306"/>
      <c r="S745" s="306"/>
      <c r="T745" s="320"/>
      <c r="U745" s="321"/>
      <c r="V745" s="322"/>
      <c r="W745" s="323"/>
      <c r="X745" s="324"/>
      <c r="Y745" s="326"/>
      <c r="Z745" s="335">
        <f>_xlfn.XLOOKUP(A745,'2024-NAT-01'!B:B,'2024-NAT-01'!F:F,0,0)+_xlfn.XLOOKUP('Nominations (2)'!A745,'2024-NAT-01'!B:B,'2024-NAT-01'!G:G,0,0)</f>
        <v>0</v>
      </c>
      <c r="AA745" s="336">
        <f>_xlfn.XLOOKUP(A745,'2024-NAT-01'!B:B,'2024-NAT-01'!H:H,0,0)</f>
        <v>0</v>
      </c>
      <c r="AB745" s="335">
        <f>_xlfn.XLOOKUP(A745,'2024-NAT-02'!B:B,'2024-NAT-02'!F:F,0,0)+_xlfn.XLOOKUP(A745,'2024-NAT-02'!B:B,'2024-NAT-02'!G:G,0,0)</f>
        <v>0</v>
      </c>
      <c r="AC745" s="337">
        <f>_xlfn.XLOOKUP(A745,'2024-NAT-02'!B:B,'2024-NAT-02'!H:H,0,0)</f>
        <v>0</v>
      </c>
      <c r="AD745" s="338">
        <f t="shared" si="28"/>
        <v>0</v>
      </c>
      <c r="AE745" s="339">
        <f t="shared" si="29"/>
        <v>0</v>
      </c>
    </row>
    <row r="746" spans="1:31" ht="15.6" hidden="1" x14ac:dyDescent="0.25">
      <c r="A746" s="340" t="s">
        <v>1525</v>
      </c>
      <c r="B746" s="341" t="s">
        <v>1340</v>
      </c>
      <c r="C746" s="341" t="s">
        <v>1546</v>
      </c>
      <c r="D746" s="341" t="s">
        <v>1547</v>
      </c>
      <c r="E746" s="342" t="s">
        <v>1261</v>
      </c>
      <c r="F746" s="312">
        <v>0</v>
      </c>
      <c r="G746" s="313">
        <v>0</v>
      </c>
      <c r="H746" s="313">
        <v>0</v>
      </c>
      <c r="I746" s="314">
        <v>0</v>
      </c>
      <c r="J746" s="315">
        <v>0</v>
      </c>
      <c r="K746" s="316"/>
      <c r="L746" s="331"/>
      <c r="M746" s="316"/>
      <c r="N746" s="317"/>
      <c r="O746" s="317"/>
      <c r="P746" s="318"/>
      <c r="Q746" s="319"/>
      <c r="R746" s="306"/>
      <c r="S746" s="306"/>
      <c r="T746" s="320"/>
      <c r="U746" s="321"/>
      <c r="V746" s="322"/>
      <c r="W746" s="323"/>
      <c r="X746" s="324"/>
      <c r="Y746" s="326"/>
      <c r="Z746" s="335">
        <f>_xlfn.XLOOKUP(A746,'2024-NAT-01'!B:B,'2024-NAT-01'!F:F,0,0)+_xlfn.XLOOKUP('Nominations (2)'!A746,'2024-NAT-01'!B:B,'2024-NAT-01'!G:G,0,0)</f>
        <v>0</v>
      </c>
      <c r="AA746" s="336">
        <f>_xlfn.XLOOKUP(A746,'2024-NAT-01'!B:B,'2024-NAT-01'!H:H,0,0)</f>
        <v>0</v>
      </c>
      <c r="AB746" s="335">
        <f>_xlfn.XLOOKUP(A746,'2024-NAT-02'!B:B,'2024-NAT-02'!F:F,0,0)+_xlfn.XLOOKUP(A746,'2024-NAT-02'!B:B,'2024-NAT-02'!G:G,0,0)</f>
        <v>0</v>
      </c>
      <c r="AC746" s="337">
        <f>_xlfn.XLOOKUP(A746,'2024-NAT-02'!B:B,'2024-NAT-02'!H:H,0,0)</f>
        <v>0</v>
      </c>
      <c r="AD746" s="338">
        <f t="shared" si="28"/>
        <v>0</v>
      </c>
      <c r="AE746" s="339">
        <f t="shared" si="29"/>
        <v>0</v>
      </c>
    </row>
    <row r="747" spans="1:31" ht="15.6" hidden="1" x14ac:dyDescent="0.25">
      <c r="A747" s="340" t="s">
        <v>1526</v>
      </c>
      <c r="B747" s="341" t="s">
        <v>2155</v>
      </c>
      <c r="C747" s="341" t="s">
        <v>1544</v>
      </c>
      <c r="D747" s="341" t="s">
        <v>916</v>
      </c>
      <c r="E747" s="342" t="s">
        <v>1261</v>
      </c>
      <c r="F747" s="312">
        <v>0</v>
      </c>
      <c r="G747" s="313">
        <v>5</v>
      </c>
      <c r="H747" s="313">
        <v>5</v>
      </c>
      <c r="I747" s="314">
        <v>26.8</v>
      </c>
      <c r="J747" s="315">
        <v>7.62</v>
      </c>
      <c r="K747" s="316"/>
      <c r="L747" s="331"/>
      <c r="M747" s="316"/>
      <c r="N747" s="317"/>
      <c r="O747" s="317"/>
      <c r="P747" s="318"/>
      <c r="Q747" s="319"/>
      <c r="R747" s="306"/>
      <c r="S747" s="306"/>
      <c r="T747" s="320"/>
      <c r="U747" s="321"/>
      <c r="V747" s="322"/>
      <c r="W747" s="323"/>
      <c r="X747" s="324"/>
      <c r="Y747" s="326"/>
      <c r="Z747" s="335">
        <f>_xlfn.XLOOKUP(A747,'2024-NAT-01'!B:B,'2024-NAT-01'!F:F,0,0)+_xlfn.XLOOKUP('Nominations (2)'!A747,'2024-NAT-01'!B:B,'2024-NAT-01'!G:G,0,0)</f>
        <v>0</v>
      </c>
      <c r="AA747" s="336">
        <f>_xlfn.XLOOKUP(A747,'2024-NAT-01'!B:B,'2024-NAT-01'!H:H,0,0)</f>
        <v>0</v>
      </c>
      <c r="AB747" s="335">
        <f>_xlfn.XLOOKUP(A747,'2024-NAT-02'!B:B,'2024-NAT-02'!F:F,0,0)+_xlfn.XLOOKUP(A747,'2024-NAT-02'!B:B,'2024-NAT-02'!G:G,0,0)</f>
        <v>0</v>
      </c>
      <c r="AC747" s="337">
        <f>_xlfn.XLOOKUP(A747,'2024-NAT-02'!B:B,'2024-NAT-02'!H:H,0,0)</f>
        <v>0</v>
      </c>
      <c r="AD747" s="338">
        <f t="shared" si="28"/>
        <v>5</v>
      </c>
      <c r="AE747" s="339">
        <f t="shared" si="29"/>
        <v>7.62</v>
      </c>
    </row>
    <row r="748" spans="1:31" ht="15.6" hidden="1" x14ac:dyDescent="0.25">
      <c r="A748" s="340" t="s">
        <v>1527</v>
      </c>
      <c r="B748" s="341" t="s">
        <v>1346</v>
      </c>
      <c r="C748" s="341" t="s">
        <v>1550</v>
      </c>
      <c r="D748" s="341" t="s">
        <v>1551</v>
      </c>
      <c r="E748" s="342" t="s">
        <v>2078</v>
      </c>
      <c r="F748" s="312">
        <v>0</v>
      </c>
      <c r="G748" s="313">
        <v>0</v>
      </c>
      <c r="H748" s="313">
        <v>0</v>
      </c>
      <c r="I748" s="314">
        <v>0</v>
      </c>
      <c r="J748" s="315">
        <v>0</v>
      </c>
      <c r="K748" s="316"/>
      <c r="L748" s="331"/>
      <c r="M748" s="316"/>
      <c r="N748" s="317"/>
      <c r="O748" s="317"/>
      <c r="P748" s="318"/>
      <c r="Q748" s="319"/>
      <c r="R748" s="306"/>
      <c r="S748" s="306"/>
      <c r="T748" s="320"/>
      <c r="U748" s="321"/>
      <c r="V748" s="322"/>
      <c r="W748" s="323"/>
      <c r="X748" s="324"/>
      <c r="Y748" s="326"/>
      <c r="Z748" s="335">
        <f>_xlfn.XLOOKUP(A748,'2024-NAT-01'!B:B,'2024-NAT-01'!F:F,0,0)+_xlfn.XLOOKUP('Nominations (2)'!A748,'2024-NAT-01'!B:B,'2024-NAT-01'!G:G,0,0)</f>
        <v>0</v>
      </c>
      <c r="AA748" s="336">
        <f>_xlfn.XLOOKUP(A748,'2024-NAT-01'!B:B,'2024-NAT-01'!H:H,0,0)</f>
        <v>0</v>
      </c>
      <c r="AB748" s="335">
        <f>_xlfn.XLOOKUP(A748,'2024-NAT-02'!B:B,'2024-NAT-02'!F:F,0,0)+_xlfn.XLOOKUP(A748,'2024-NAT-02'!B:B,'2024-NAT-02'!G:G,0,0)</f>
        <v>0</v>
      </c>
      <c r="AC748" s="337">
        <f>_xlfn.XLOOKUP(A748,'2024-NAT-02'!B:B,'2024-NAT-02'!H:H,0,0)</f>
        <v>0</v>
      </c>
      <c r="AD748" s="338">
        <f t="shared" si="28"/>
        <v>0</v>
      </c>
      <c r="AE748" s="339">
        <f t="shared" si="29"/>
        <v>0</v>
      </c>
    </row>
    <row r="749" spans="1:31" ht="15.6" hidden="1" x14ac:dyDescent="0.25">
      <c r="A749" s="340" t="s">
        <v>1528</v>
      </c>
      <c r="B749" s="341" t="s">
        <v>1346</v>
      </c>
      <c r="C749" s="341" t="s">
        <v>1552</v>
      </c>
      <c r="D749" s="341" t="s">
        <v>1551</v>
      </c>
      <c r="E749" s="342" t="s">
        <v>1258</v>
      </c>
      <c r="F749" s="312">
        <v>0</v>
      </c>
      <c r="G749" s="313">
        <v>0</v>
      </c>
      <c r="H749" s="313">
        <v>0</v>
      </c>
      <c r="I749" s="314">
        <v>0</v>
      </c>
      <c r="J749" s="315">
        <v>0</v>
      </c>
      <c r="K749" s="316"/>
      <c r="L749" s="331"/>
      <c r="M749" s="316"/>
      <c r="N749" s="317"/>
      <c r="O749" s="317"/>
      <c r="P749" s="318"/>
      <c r="Q749" s="319"/>
      <c r="R749" s="306"/>
      <c r="S749" s="306"/>
      <c r="T749" s="320"/>
      <c r="U749" s="321"/>
      <c r="V749" s="322"/>
      <c r="W749" s="323"/>
      <c r="X749" s="324"/>
      <c r="Y749" s="326"/>
      <c r="Z749" s="335">
        <f>_xlfn.XLOOKUP(A749,'2024-NAT-01'!B:B,'2024-NAT-01'!F:F,0,0)+_xlfn.XLOOKUP('Nominations (2)'!A749,'2024-NAT-01'!B:B,'2024-NAT-01'!G:G,0,0)</f>
        <v>0</v>
      </c>
      <c r="AA749" s="336">
        <f>_xlfn.XLOOKUP(A749,'2024-NAT-01'!B:B,'2024-NAT-01'!H:H,0,0)</f>
        <v>0</v>
      </c>
      <c r="AB749" s="335">
        <f>_xlfn.XLOOKUP(A749,'2024-NAT-02'!B:B,'2024-NAT-02'!F:F,0,0)+_xlfn.XLOOKUP(A749,'2024-NAT-02'!B:B,'2024-NAT-02'!G:G,0,0)</f>
        <v>0</v>
      </c>
      <c r="AC749" s="337">
        <f>_xlfn.XLOOKUP(A749,'2024-NAT-02'!B:B,'2024-NAT-02'!H:H,0,0)</f>
        <v>0</v>
      </c>
      <c r="AD749" s="338">
        <f t="shared" si="28"/>
        <v>0</v>
      </c>
      <c r="AE749" s="339">
        <f t="shared" si="29"/>
        <v>0</v>
      </c>
    </row>
    <row r="750" spans="1:31" ht="15.6" hidden="1" x14ac:dyDescent="0.25">
      <c r="A750" s="340" t="s">
        <v>1529</v>
      </c>
      <c r="B750" s="341" t="s">
        <v>1226</v>
      </c>
      <c r="C750" s="341" t="s">
        <v>1553</v>
      </c>
      <c r="D750" s="341" t="s">
        <v>1554</v>
      </c>
      <c r="E750" s="342" t="s">
        <v>1258</v>
      </c>
      <c r="F750" s="312">
        <v>0</v>
      </c>
      <c r="G750" s="313">
        <v>0</v>
      </c>
      <c r="H750" s="313">
        <v>0</v>
      </c>
      <c r="I750" s="314">
        <v>0</v>
      </c>
      <c r="J750" s="315">
        <v>0</v>
      </c>
      <c r="K750" s="316"/>
      <c r="L750" s="331"/>
      <c r="M750" s="316"/>
      <c r="N750" s="317"/>
      <c r="O750" s="317"/>
      <c r="P750" s="318"/>
      <c r="Q750" s="319"/>
      <c r="R750" s="306"/>
      <c r="S750" s="306"/>
      <c r="T750" s="320"/>
      <c r="U750" s="321"/>
      <c r="V750" s="322"/>
      <c r="W750" s="323"/>
      <c r="X750" s="324"/>
      <c r="Y750" s="326"/>
      <c r="Z750" s="335">
        <f>_xlfn.XLOOKUP(A750,'2024-NAT-01'!B:B,'2024-NAT-01'!F:F,0,0)+_xlfn.XLOOKUP('Nominations (2)'!A750,'2024-NAT-01'!B:B,'2024-NAT-01'!G:G,0,0)</f>
        <v>0</v>
      </c>
      <c r="AA750" s="336">
        <f>_xlfn.XLOOKUP(A750,'2024-NAT-01'!B:B,'2024-NAT-01'!H:H,0,0)</f>
        <v>0</v>
      </c>
      <c r="AB750" s="335">
        <f>_xlfn.XLOOKUP(A750,'2024-NAT-02'!B:B,'2024-NAT-02'!F:F,0,0)+_xlfn.XLOOKUP(A750,'2024-NAT-02'!B:B,'2024-NAT-02'!G:G,0,0)</f>
        <v>0</v>
      </c>
      <c r="AC750" s="337">
        <f>_xlfn.XLOOKUP(A750,'2024-NAT-02'!B:B,'2024-NAT-02'!H:H,0,0)</f>
        <v>0</v>
      </c>
      <c r="AD750" s="338">
        <f t="shared" si="28"/>
        <v>0</v>
      </c>
      <c r="AE750" s="339">
        <f t="shared" si="29"/>
        <v>0</v>
      </c>
    </row>
    <row r="751" spans="1:31" ht="15.6" hidden="1" x14ac:dyDescent="0.25">
      <c r="A751" s="340" t="s">
        <v>1530</v>
      </c>
      <c r="B751" s="341" t="s">
        <v>1226</v>
      </c>
      <c r="C751" s="341" t="s">
        <v>316</v>
      </c>
      <c r="D751" s="341" t="s">
        <v>309</v>
      </c>
      <c r="E751" s="342" t="s">
        <v>1261</v>
      </c>
      <c r="F751" s="312">
        <v>0</v>
      </c>
      <c r="G751" s="313">
        <v>0</v>
      </c>
      <c r="H751" s="313">
        <v>0</v>
      </c>
      <c r="I751" s="314">
        <v>0</v>
      </c>
      <c r="J751" s="315">
        <v>0</v>
      </c>
      <c r="K751" s="316"/>
      <c r="L751" s="331"/>
      <c r="M751" s="316"/>
      <c r="N751" s="317"/>
      <c r="O751" s="317"/>
      <c r="P751" s="318"/>
      <c r="Q751" s="319"/>
      <c r="R751" s="306"/>
      <c r="S751" s="306"/>
      <c r="T751" s="320"/>
      <c r="U751" s="321"/>
      <c r="V751" s="322"/>
      <c r="W751" s="323"/>
      <c r="X751" s="324"/>
      <c r="Y751" s="326"/>
      <c r="Z751" s="335">
        <f>_xlfn.XLOOKUP(A751,'2024-NAT-01'!B:B,'2024-NAT-01'!F:F,0,0)+_xlfn.XLOOKUP('Nominations (2)'!A751,'2024-NAT-01'!B:B,'2024-NAT-01'!G:G,0,0)</f>
        <v>0</v>
      </c>
      <c r="AA751" s="336">
        <f>_xlfn.XLOOKUP(A751,'2024-NAT-01'!B:B,'2024-NAT-01'!H:H,0,0)</f>
        <v>0</v>
      </c>
      <c r="AB751" s="335">
        <f>_xlfn.XLOOKUP(A751,'2024-NAT-02'!B:B,'2024-NAT-02'!F:F,0,0)+_xlfn.XLOOKUP(A751,'2024-NAT-02'!B:B,'2024-NAT-02'!G:G,0,0)</f>
        <v>0</v>
      </c>
      <c r="AC751" s="337">
        <f>_xlfn.XLOOKUP(A751,'2024-NAT-02'!B:B,'2024-NAT-02'!H:H,0,0)</f>
        <v>0</v>
      </c>
      <c r="AD751" s="338">
        <f t="shared" si="28"/>
        <v>0</v>
      </c>
      <c r="AE751" s="339">
        <f t="shared" si="29"/>
        <v>0</v>
      </c>
    </row>
    <row r="752" spans="1:31" ht="15.6" hidden="1" x14ac:dyDescent="0.25">
      <c r="A752" s="340" t="s">
        <v>1531</v>
      </c>
      <c r="B752" s="341" t="s">
        <v>1227</v>
      </c>
      <c r="C752" s="341" t="s">
        <v>1088</v>
      </c>
      <c r="D752" s="341" t="s">
        <v>1587</v>
      </c>
      <c r="E752" s="342" t="s">
        <v>2079</v>
      </c>
      <c r="F752" s="312">
        <v>0</v>
      </c>
      <c r="G752" s="313">
        <v>0</v>
      </c>
      <c r="H752" s="313">
        <v>0</v>
      </c>
      <c r="I752" s="314">
        <v>0</v>
      </c>
      <c r="J752" s="315">
        <v>0</v>
      </c>
      <c r="K752" s="316"/>
      <c r="L752" s="331"/>
      <c r="M752" s="316"/>
      <c r="N752" s="317"/>
      <c r="O752" s="317"/>
      <c r="P752" s="318"/>
      <c r="Q752" s="319"/>
      <c r="R752" s="306"/>
      <c r="S752" s="306"/>
      <c r="T752" s="320"/>
      <c r="U752" s="321"/>
      <c r="V752" s="322"/>
      <c r="W752" s="323"/>
      <c r="X752" s="324"/>
      <c r="Y752" s="326"/>
      <c r="Z752" s="335">
        <f>_xlfn.XLOOKUP(A752,'2024-NAT-01'!B:B,'2024-NAT-01'!F:F,0,0)+_xlfn.XLOOKUP('Nominations (2)'!A752,'2024-NAT-01'!B:B,'2024-NAT-01'!G:G,0,0)</f>
        <v>0</v>
      </c>
      <c r="AA752" s="336">
        <f>_xlfn.XLOOKUP(A752,'2024-NAT-01'!B:B,'2024-NAT-01'!H:H,0,0)</f>
        <v>0</v>
      </c>
      <c r="AB752" s="335">
        <f>_xlfn.XLOOKUP(A752,'2024-NAT-02'!B:B,'2024-NAT-02'!F:F,0,0)+_xlfn.XLOOKUP(A752,'2024-NAT-02'!B:B,'2024-NAT-02'!G:G,0,0)</f>
        <v>0</v>
      </c>
      <c r="AC752" s="337">
        <f>_xlfn.XLOOKUP(A752,'2024-NAT-02'!B:B,'2024-NAT-02'!H:H,0,0)</f>
        <v>0</v>
      </c>
      <c r="AD752" s="338">
        <f t="shared" si="28"/>
        <v>0</v>
      </c>
      <c r="AE752" s="339">
        <f t="shared" si="29"/>
        <v>0</v>
      </c>
    </row>
    <row r="753" spans="1:31" ht="15.6" hidden="1" x14ac:dyDescent="0.25">
      <c r="A753" s="340" t="s">
        <v>1532</v>
      </c>
      <c r="B753" s="341" t="s">
        <v>1227</v>
      </c>
      <c r="C753" s="341" t="s">
        <v>1588</v>
      </c>
      <c r="D753" s="341" t="s">
        <v>1587</v>
      </c>
      <c r="E753" s="342" t="e">
        <v>#VALUE!</v>
      </c>
      <c r="F753" s="312">
        <v>0</v>
      </c>
      <c r="G753" s="313">
        <v>0</v>
      </c>
      <c r="H753" s="313">
        <v>0</v>
      </c>
      <c r="I753" s="314">
        <v>0</v>
      </c>
      <c r="J753" s="315">
        <v>0</v>
      </c>
      <c r="K753" s="316"/>
      <c r="L753" s="331"/>
      <c r="M753" s="316"/>
      <c r="N753" s="317"/>
      <c r="O753" s="317"/>
      <c r="P753" s="318"/>
      <c r="Q753" s="319"/>
      <c r="R753" s="306"/>
      <c r="S753" s="306"/>
      <c r="T753" s="320"/>
      <c r="U753" s="321"/>
      <c r="V753" s="322"/>
      <c r="W753" s="323"/>
      <c r="X753" s="324"/>
      <c r="Y753" s="326"/>
      <c r="Z753" s="335">
        <f>_xlfn.XLOOKUP(A753,'2024-NAT-01'!B:B,'2024-NAT-01'!F:F,0,0)+_xlfn.XLOOKUP('Nominations (2)'!A753,'2024-NAT-01'!B:B,'2024-NAT-01'!G:G,0,0)</f>
        <v>0</v>
      </c>
      <c r="AA753" s="336">
        <f>_xlfn.XLOOKUP(A753,'2024-NAT-01'!B:B,'2024-NAT-01'!H:H,0,0)</f>
        <v>0</v>
      </c>
      <c r="AB753" s="335">
        <f>_xlfn.XLOOKUP(A753,'2024-NAT-02'!B:B,'2024-NAT-02'!F:F,0,0)+_xlfn.XLOOKUP(A753,'2024-NAT-02'!B:B,'2024-NAT-02'!G:G,0,0)</f>
        <v>0</v>
      </c>
      <c r="AC753" s="337">
        <f>_xlfn.XLOOKUP(A753,'2024-NAT-02'!B:B,'2024-NAT-02'!H:H,0,0)</f>
        <v>0</v>
      </c>
      <c r="AD753" s="338">
        <f t="shared" si="28"/>
        <v>0</v>
      </c>
      <c r="AE753" s="339">
        <f t="shared" si="29"/>
        <v>0</v>
      </c>
    </row>
    <row r="754" spans="1:31" ht="15.6" hidden="1" x14ac:dyDescent="0.25">
      <c r="A754" s="340" t="s">
        <v>1533</v>
      </c>
      <c r="B754" s="341" t="s">
        <v>2158</v>
      </c>
      <c r="C754" s="341" t="s">
        <v>2141</v>
      </c>
      <c r="D754" s="341" t="s">
        <v>103</v>
      </c>
      <c r="E754" s="342" t="s">
        <v>1258</v>
      </c>
      <c r="F754" s="312">
        <v>0</v>
      </c>
      <c r="G754" s="313">
        <v>0</v>
      </c>
      <c r="H754" s="313">
        <v>0</v>
      </c>
      <c r="I754" s="314">
        <v>0</v>
      </c>
      <c r="J754" s="315">
        <v>0</v>
      </c>
      <c r="K754" s="316"/>
      <c r="L754" s="331"/>
      <c r="M754" s="316"/>
      <c r="N754" s="317"/>
      <c r="O754" s="317"/>
      <c r="P754" s="318"/>
      <c r="Q754" s="319"/>
      <c r="R754" s="306"/>
      <c r="S754" s="306"/>
      <c r="T754" s="320"/>
      <c r="U754" s="321"/>
      <c r="V754" s="322"/>
      <c r="W754" s="323"/>
      <c r="X754" s="324"/>
      <c r="Y754" s="326"/>
      <c r="Z754" s="335">
        <f>_xlfn.XLOOKUP(A754,'2024-NAT-01'!B:B,'2024-NAT-01'!F:F,0,0)+_xlfn.XLOOKUP('Nominations (2)'!A754,'2024-NAT-01'!B:B,'2024-NAT-01'!G:G,0,0)</f>
        <v>0</v>
      </c>
      <c r="AA754" s="336">
        <f>_xlfn.XLOOKUP(A754,'2024-NAT-01'!B:B,'2024-NAT-01'!H:H,0,0)</f>
        <v>0</v>
      </c>
      <c r="AB754" s="335">
        <f>_xlfn.XLOOKUP(A754,'2024-NAT-02'!B:B,'2024-NAT-02'!F:F,0,0)+_xlfn.XLOOKUP(A754,'2024-NAT-02'!B:B,'2024-NAT-02'!G:G,0,0)</f>
        <v>0</v>
      </c>
      <c r="AC754" s="337">
        <f>_xlfn.XLOOKUP(A754,'2024-NAT-02'!B:B,'2024-NAT-02'!H:H,0,0)</f>
        <v>0</v>
      </c>
      <c r="AD754" s="338">
        <f t="shared" si="28"/>
        <v>0</v>
      </c>
      <c r="AE754" s="339">
        <f t="shared" si="29"/>
        <v>0</v>
      </c>
    </row>
    <row r="755" spans="1:31" ht="15.6" hidden="1" x14ac:dyDescent="0.25">
      <c r="A755" s="340" t="s">
        <v>1534</v>
      </c>
      <c r="B755" s="341" t="s">
        <v>1663</v>
      </c>
      <c r="C755" s="341" t="s">
        <v>250</v>
      </c>
      <c r="D755" s="341" t="s">
        <v>1589</v>
      </c>
      <c r="E755" s="342" t="s">
        <v>1261</v>
      </c>
      <c r="F755" s="312">
        <v>0</v>
      </c>
      <c r="G755" s="313">
        <v>0</v>
      </c>
      <c r="H755" s="313">
        <v>0</v>
      </c>
      <c r="I755" s="314">
        <v>0</v>
      </c>
      <c r="J755" s="315">
        <v>0</v>
      </c>
      <c r="K755" s="316"/>
      <c r="L755" s="331"/>
      <c r="M755" s="316"/>
      <c r="N755" s="317"/>
      <c r="O755" s="317"/>
      <c r="P755" s="318"/>
      <c r="Q755" s="319"/>
      <c r="R755" s="306"/>
      <c r="S755" s="306"/>
      <c r="T755" s="320"/>
      <c r="U755" s="321"/>
      <c r="V755" s="322"/>
      <c r="W755" s="323"/>
      <c r="X755" s="324"/>
      <c r="Y755" s="326"/>
      <c r="Z755" s="335">
        <f>_xlfn.XLOOKUP(A755,'2024-NAT-01'!B:B,'2024-NAT-01'!F:F,0,0)+_xlfn.XLOOKUP('Nominations (2)'!A755,'2024-NAT-01'!B:B,'2024-NAT-01'!G:G,0,0)</f>
        <v>0</v>
      </c>
      <c r="AA755" s="336">
        <f>_xlfn.XLOOKUP(A755,'2024-NAT-01'!B:B,'2024-NAT-01'!H:H,0,0)</f>
        <v>0</v>
      </c>
      <c r="AB755" s="335">
        <f>_xlfn.XLOOKUP(A755,'2024-NAT-02'!B:B,'2024-NAT-02'!F:F,0,0)+_xlfn.XLOOKUP(A755,'2024-NAT-02'!B:B,'2024-NAT-02'!G:G,0,0)</f>
        <v>0</v>
      </c>
      <c r="AC755" s="337">
        <f>_xlfn.XLOOKUP(A755,'2024-NAT-02'!B:B,'2024-NAT-02'!H:H,0,0)</f>
        <v>0</v>
      </c>
      <c r="AD755" s="338">
        <f t="shared" si="28"/>
        <v>0</v>
      </c>
      <c r="AE755" s="339">
        <f t="shared" si="29"/>
        <v>0</v>
      </c>
    </row>
    <row r="756" spans="1:31" ht="15.6" hidden="1" x14ac:dyDescent="0.25">
      <c r="A756" s="340" t="s">
        <v>1535</v>
      </c>
      <c r="B756" s="341" t="s">
        <v>2162</v>
      </c>
      <c r="C756" s="341" t="s">
        <v>1590</v>
      </c>
      <c r="D756" s="341" t="s">
        <v>224</v>
      </c>
      <c r="E756" s="342" t="s">
        <v>1258</v>
      </c>
      <c r="F756" s="312">
        <v>3</v>
      </c>
      <c r="G756" s="313">
        <v>0</v>
      </c>
      <c r="H756" s="313">
        <v>3</v>
      </c>
      <c r="I756" s="314">
        <v>2.2999999999999998</v>
      </c>
      <c r="J756" s="315">
        <v>0.45999999999999996</v>
      </c>
      <c r="K756" s="316"/>
      <c r="L756" s="331"/>
      <c r="M756" s="316"/>
      <c r="N756" s="317"/>
      <c r="O756" s="317"/>
      <c r="P756" s="318"/>
      <c r="Q756" s="319"/>
      <c r="R756" s="306"/>
      <c r="S756" s="306"/>
      <c r="T756" s="320"/>
      <c r="U756" s="321"/>
      <c r="V756" s="322"/>
      <c r="W756" s="323"/>
      <c r="X756" s="324"/>
      <c r="Y756" s="326"/>
      <c r="Z756" s="335">
        <f>_xlfn.XLOOKUP(A756,'2024-NAT-01'!B:B,'2024-NAT-01'!F:F,0,0)+_xlfn.XLOOKUP('Nominations (2)'!A756,'2024-NAT-01'!B:B,'2024-NAT-01'!G:G,0,0)</f>
        <v>0</v>
      </c>
      <c r="AA756" s="336">
        <f>_xlfn.XLOOKUP(A756,'2024-NAT-01'!B:B,'2024-NAT-01'!H:H,0,0)</f>
        <v>0</v>
      </c>
      <c r="AB756" s="335">
        <f>_xlfn.XLOOKUP(A756,'2024-NAT-02'!B:B,'2024-NAT-02'!F:F,0,0)+_xlfn.XLOOKUP(A756,'2024-NAT-02'!B:B,'2024-NAT-02'!G:G,0,0)</f>
        <v>0</v>
      </c>
      <c r="AC756" s="337">
        <f>_xlfn.XLOOKUP(A756,'2024-NAT-02'!B:B,'2024-NAT-02'!H:H,0,0)</f>
        <v>0</v>
      </c>
      <c r="AD756" s="338">
        <f t="shared" si="28"/>
        <v>3</v>
      </c>
      <c r="AE756" s="339">
        <f t="shared" si="29"/>
        <v>0.45999999999999996</v>
      </c>
    </row>
    <row r="757" spans="1:31" ht="15.6" hidden="1" x14ac:dyDescent="0.25">
      <c r="A757" s="340" t="s">
        <v>1557</v>
      </c>
      <c r="B757" s="341" t="s">
        <v>1241</v>
      </c>
      <c r="C757" s="341" t="s">
        <v>1591</v>
      </c>
      <c r="D757" s="341" t="s">
        <v>352</v>
      </c>
      <c r="E757" s="342" t="s">
        <v>1261</v>
      </c>
      <c r="F757" s="312">
        <v>0</v>
      </c>
      <c r="G757" s="313">
        <v>0</v>
      </c>
      <c r="H757" s="313">
        <v>0</v>
      </c>
      <c r="I757" s="314">
        <v>0</v>
      </c>
      <c r="J757" s="315">
        <v>0</v>
      </c>
      <c r="K757" s="316"/>
      <c r="L757" s="331"/>
      <c r="M757" s="316"/>
      <c r="N757" s="317"/>
      <c r="O757" s="317"/>
      <c r="P757" s="318"/>
      <c r="Q757" s="319"/>
      <c r="R757" s="306"/>
      <c r="S757" s="306"/>
      <c r="T757" s="320"/>
      <c r="U757" s="321"/>
      <c r="V757" s="322"/>
      <c r="W757" s="323"/>
      <c r="X757" s="324"/>
      <c r="Y757" s="326"/>
      <c r="Z757" s="335">
        <f>_xlfn.XLOOKUP(A757,'2024-NAT-01'!B:B,'2024-NAT-01'!F:F,0,0)+_xlfn.XLOOKUP('Nominations (2)'!A757,'2024-NAT-01'!B:B,'2024-NAT-01'!G:G,0,0)</f>
        <v>0</v>
      </c>
      <c r="AA757" s="336">
        <f>_xlfn.XLOOKUP(A757,'2024-NAT-01'!B:B,'2024-NAT-01'!H:H,0,0)</f>
        <v>0</v>
      </c>
      <c r="AB757" s="335">
        <f>_xlfn.XLOOKUP(A757,'2024-NAT-02'!B:B,'2024-NAT-02'!F:F,0,0)+_xlfn.XLOOKUP(A757,'2024-NAT-02'!B:B,'2024-NAT-02'!G:G,0,0)</f>
        <v>0</v>
      </c>
      <c r="AC757" s="337">
        <f>_xlfn.XLOOKUP(A757,'2024-NAT-02'!B:B,'2024-NAT-02'!H:H,0,0)</f>
        <v>0</v>
      </c>
      <c r="AD757" s="338">
        <f t="shared" si="28"/>
        <v>0</v>
      </c>
      <c r="AE757" s="339">
        <f t="shared" si="29"/>
        <v>0</v>
      </c>
    </row>
    <row r="758" spans="1:31" ht="15.6" hidden="1" x14ac:dyDescent="0.25">
      <c r="A758" s="340" t="s">
        <v>1558</v>
      </c>
      <c r="B758" s="341" t="s">
        <v>1473</v>
      </c>
      <c r="C758" s="341" t="s">
        <v>1592</v>
      </c>
      <c r="D758" s="341" t="s">
        <v>295</v>
      </c>
      <c r="E758" s="342" t="s">
        <v>1258</v>
      </c>
      <c r="F758" s="312">
        <v>0</v>
      </c>
      <c r="G758" s="313">
        <v>0</v>
      </c>
      <c r="H758" s="313">
        <v>0</v>
      </c>
      <c r="I758" s="314">
        <v>0</v>
      </c>
      <c r="J758" s="315">
        <v>0</v>
      </c>
      <c r="K758" s="316"/>
      <c r="L758" s="331"/>
      <c r="M758" s="316"/>
      <c r="N758" s="317"/>
      <c r="O758" s="317"/>
      <c r="P758" s="318"/>
      <c r="Q758" s="319"/>
      <c r="R758" s="306"/>
      <c r="S758" s="306"/>
      <c r="T758" s="320"/>
      <c r="U758" s="321"/>
      <c r="V758" s="322"/>
      <c r="W758" s="323"/>
      <c r="X758" s="324"/>
      <c r="Y758" s="326"/>
      <c r="Z758" s="335">
        <f>_xlfn.XLOOKUP(A758,'2024-NAT-01'!B:B,'2024-NAT-01'!F:F,0,0)+_xlfn.XLOOKUP('Nominations (2)'!A758,'2024-NAT-01'!B:B,'2024-NAT-01'!G:G,0,0)</f>
        <v>0</v>
      </c>
      <c r="AA758" s="336">
        <f>_xlfn.XLOOKUP(A758,'2024-NAT-01'!B:B,'2024-NAT-01'!H:H,0,0)</f>
        <v>0</v>
      </c>
      <c r="AB758" s="335">
        <f>_xlfn.XLOOKUP(A758,'2024-NAT-02'!B:B,'2024-NAT-02'!F:F,0,0)+_xlfn.XLOOKUP(A758,'2024-NAT-02'!B:B,'2024-NAT-02'!G:G,0,0)</f>
        <v>0</v>
      </c>
      <c r="AC758" s="337">
        <f>_xlfn.XLOOKUP(A758,'2024-NAT-02'!B:B,'2024-NAT-02'!H:H,0,0)</f>
        <v>0</v>
      </c>
      <c r="AD758" s="338">
        <f t="shared" si="28"/>
        <v>0</v>
      </c>
      <c r="AE758" s="339">
        <f t="shared" si="29"/>
        <v>0</v>
      </c>
    </row>
    <row r="759" spans="1:31" ht="15.6" hidden="1" x14ac:dyDescent="0.25">
      <c r="A759" s="340" t="s">
        <v>1559</v>
      </c>
      <c r="B759" s="341" t="s">
        <v>2158</v>
      </c>
      <c r="C759" s="341" t="s">
        <v>1593</v>
      </c>
      <c r="D759" s="341" t="s">
        <v>293</v>
      </c>
      <c r="E759" s="342" t="s">
        <v>1259</v>
      </c>
      <c r="F759" s="312">
        <v>3</v>
      </c>
      <c r="G759" s="313">
        <v>3</v>
      </c>
      <c r="H759" s="313">
        <v>6</v>
      </c>
      <c r="I759" s="314">
        <v>42.5</v>
      </c>
      <c r="J759" s="315">
        <v>12.75</v>
      </c>
      <c r="K759" s="316"/>
      <c r="L759" s="331"/>
      <c r="M759" s="316"/>
      <c r="N759" s="317"/>
      <c r="O759" s="317"/>
      <c r="P759" s="318"/>
      <c r="Q759" s="319"/>
      <c r="R759" s="306"/>
      <c r="S759" s="306"/>
      <c r="T759" s="320"/>
      <c r="U759" s="321"/>
      <c r="V759" s="322"/>
      <c r="W759" s="323"/>
      <c r="X759" s="324"/>
      <c r="Y759" s="326"/>
      <c r="Z759" s="335">
        <f>_xlfn.XLOOKUP(A759,'2024-NAT-01'!B:B,'2024-NAT-01'!F:F,0,0)+_xlfn.XLOOKUP('Nominations (2)'!A759,'2024-NAT-01'!B:B,'2024-NAT-01'!G:G,0,0)</f>
        <v>0</v>
      </c>
      <c r="AA759" s="336">
        <f>_xlfn.XLOOKUP(A759,'2024-NAT-01'!B:B,'2024-NAT-01'!H:H,0,0)</f>
        <v>0</v>
      </c>
      <c r="AB759" s="335">
        <f>_xlfn.XLOOKUP(A759,'2024-NAT-02'!B:B,'2024-NAT-02'!F:F,0,0)+_xlfn.XLOOKUP(A759,'2024-NAT-02'!B:B,'2024-NAT-02'!G:G,0,0)</f>
        <v>0</v>
      </c>
      <c r="AC759" s="337">
        <f>_xlfn.XLOOKUP(A759,'2024-NAT-02'!B:B,'2024-NAT-02'!H:H,0,0)</f>
        <v>0</v>
      </c>
      <c r="AD759" s="338">
        <f t="shared" si="28"/>
        <v>6</v>
      </c>
      <c r="AE759" s="339">
        <f t="shared" si="29"/>
        <v>12.75</v>
      </c>
    </row>
    <row r="760" spans="1:31" ht="15.6" hidden="1" x14ac:dyDescent="0.25">
      <c r="A760" s="340" t="s">
        <v>1560</v>
      </c>
      <c r="B760" s="341" t="s">
        <v>1473</v>
      </c>
      <c r="C760" s="341" t="s">
        <v>1595</v>
      </c>
      <c r="D760" s="341" t="s">
        <v>377</v>
      </c>
      <c r="E760" s="342" t="s">
        <v>1258</v>
      </c>
      <c r="F760" s="312">
        <v>0</v>
      </c>
      <c r="G760" s="313">
        <v>11</v>
      </c>
      <c r="H760" s="313">
        <v>11</v>
      </c>
      <c r="I760" s="314">
        <v>72.400000000000006</v>
      </c>
      <c r="J760" s="315">
        <v>14.480000000000002</v>
      </c>
      <c r="K760" s="316"/>
      <c r="L760" s="331"/>
      <c r="M760" s="316"/>
      <c r="N760" s="317"/>
      <c r="O760" s="317"/>
      <c r="P760" s="318"/>
      <c r="Q760" s="319"/>
      <c r="R760" s="306"/>
      <c r="S760" s="306"/>
      <c r="T760" s="320"/>
      <c r="U760" s="321"/>
      <c r="V760" s="322"/>
      <c r="W760" s="323"/>
      <c r="X760" s="324"/>
      <c r="Y760" s="326"/>
      <c r="Z760" s="335">
        <f>_xlfn.XLOOKUP(A760,'2024-NAT-01'!B:B,'2024-NAT-01'!F:F,0,0)+_xlfn.XLOOKUP('Nominations (2)'!A760,'2024-NAT-01'!B:B,'2024-NAT-01'!G:G,0,0)</f>
        <v>0</v>
      </c>
      <c r="AA760" s="336">
        <f>_xlfn.XLOOKUP(A760,'2024-NAT-01'!B:B,'2024-NAT-01'!H:H,0,0)</f>
        <v>0</v>
      </c>
      <c r="AB760" s="335">
        <f>_xlfn.XLOOKUP(A760,'2024-NAT-02'!B:B,'2024-NAT-02'!F:F,0,0)+_xlfn.XLOOKUP(A760,'2024-NAT-02'!B:B,'2024-NAT-02'!G:G,0,0)</f>
        <v>0</v>
      </c>
      <c r="AC760" s="337">
        <f>_xlfn.XLOOKUP(A760,'2024-NAT-02'!B:B,'2024-NAT-02'!H:H,0,0)</f>
        <v>0</v>
      </c>
      <c r="AD760" s="338">
        <f t="shared" si="28"/>
        <v>11</v>
      </c>
      <c r="AE760" s="339">
        <f t="shared" si="29"/>
        <v>14.480000000000002</v>
      </c>
    </row>
    <row r="761" spans="1:31" ht="15.6" hidden="1" x14ac:dyDescent="0.25">
      <c r="A761" s="340" t="s">
        <v>1561</v>
      </c>
      <c r="B761" s="341" t="s">
        <v>1242</v>
      </c>
      <c r="C761" s="341" t="s">
        <v>1596</v>
      </c>
      <c r="D761" s="341" t="s">
        <v>79</v>
      </c>
      <c r="E761" s="342" t="s">
        <v>1261</v>
      </c>
      <c r="F761" s="312">
        <v>0</v>
      </c>
      <c r="G761" s="313">
        <v>0</v>
      </c>
      <c r="H761" s="313">
        <v>0</v>
      </c>
      <c r="I761" s="314">
        <v>0</v>
      </c>
      <c r="J761" s="315">
        <v>0</v>
      </c>
      <c r="K761" s="316"/>
      <c r="L761" s="331"/>
      <c r="M761" s="316"/>
      <c r="N761" s="317"/>
      <c r="O761" s="317"/>
      <c r="P761" s="318"/>
      <c r="Q761" s="319"/>
      <c r="R761" s="306"/>
      <c r="S761" s="306"/>
      <c r="T761" s="320"/>
      <c r="U761" s="321"/>
      <c r="V761" s="322"/>
      <c r="W761" s="323"/>
      <c r="X761" s="324"/>
      <c r="Y761" s="326"/>
      <c r="Z761" s="335">
        <f>_xlfn.XLOOKUP(A761,'2024-NAT-01'!B:B,'2024-NAT-01'!F:F,0,0)+_xlfn.XLOOKUP('Nominations (2)'!A761,'2024-NAT-01'!B:B,'2024-NAT-01'!G:G,0,0)</f>
        <v>0</v>
      </c>
      <c r="AA761" s="336">
        <f>_xlfn.XLOOKUP(A761,'2024-NAT-01'!B:B,'2024-NAT-01'!H:H,0,0)</f>
        <v>0</v>
      </c>
      <c r="AB761" s="335">
        <f>_xlfn.XLOOKUP(A761,'2024-NAT-02'!B:B,'2024-NAT-02'!F:F,0,0)+_xlfn.XLOOKUP(A761,'2024-NAT-02'!B:B,'2024-NAT-02'!G:G,0,0)</f>
        <v>0</v>
      </c>
      <c r="AC761" s="337">
        <f>_xlfn.XLOOKUP(A761,'2024-NAT-02'!B:B,'2024-NAT-02'!H:H,0,0)</f>
        <v>0</v>
      </c>
      <c r="AD761" s="338">
        <f t="shared" si="28"/>
        <v>0</v>
      </c>
      <c r="AE761" s="339">
        <f t="shared" si="29"/>
        <v>0</v>
      </c>
    </row>
    <row r="762" spans="1:31" ht="15.6" hidden="1" x14ac:dyDescent="0.25">
      <c r="A762" s="340" t="s">
        <v>1562</v>
      </c>
      <c r="B762" s="341" t="s">
        <v>1241</v>
      </c>
      <c r="C762" s="341" t="s">
        <v>1064</v>
      </c>
      <c r="D762" s="341" t="s">
        <v>1065</v>
      </c>
      <c r="E762" s="342" t="s">
        <v>1261</v>
      </c>
      <c r="F762" s="312">
        <v>0</v>
      </c>
      <c r="G762" s="313">
        <v>0</v>
      </c>
      <c r="H762" s="313">
        <v>0</v>
      </c>
      <c r="I762" s="314">
        <v>0</v>
      </c>
      <c r="J762" s="315">
        <v>0</v>
      </c>
      <c r="K762" s="316"/>
      <c r="L762" s="331"/>
      <c r="M762" s="316"/>
      <c r="N762" s="317"/>
      <c r="O762" s="317"/>
      <c r="P762" s="318"/>
      <c r="Q762" s="319"/>
      <c r="R762" s="306"/>
      <c r="S762" s="306"/>
      <c r="T762" s="320"/>
      <c r="U762" s="321"/>
      <c r="V762" s="322"/>
      <c r="W762" s="323"/>
      <c r="X762" s="324"/>
      <c r="Y762" s="326"/>
      <c r="Z762" s="335">
        <f>_xlfn.XLOOKUP(A762,'2024-NAT-01'!B:B,'2024-NAT-01'!F:F,0,0)+_xlfn.XLOOKUP('Nominations (2)'!A762,'2024-NAT-01'!B:B,'2024-NAT-01'!G:G,0,0)</f>
        <v>0</v>
      </c>
      <c r="AA762" s="336">
        <f>_xlfn.XLOOKUP(A762,'2024-NAT-01'!B:B,'2024-NAT-01'!H:H,0,0)</f>
        <v>0</v>
      </c>
      <c r="AB762" s="335">
        <f>_xlfn.XLOOKUP(A762,'2024-NAT-02'!B:B,'2024-NAT-02'!F:F,0,0)+_xlfn.XLOOKUP(A762,'2024-NAT-02'!B:B,'2024-NAT-02'!G:G,0,0)</f>
        <v>0</v>
      </c>
      <c r="AC762" s="337">
        <f>_xlfn.XLOOKUP(A762,'2024-NAT-02'!B:B,'2024-NAT-02'!H:H,0,0)</f>
        <v>0</v>
      </c>
      <c r="AD762" s="338">
        <f t="shared" si="28"/>
        <v>0</v>
      </c>
      <c r="AE762" s="339">
        <f t="shared" si="29"/>
        <v>0</v>
      </c>
    </row>
    <row r="763" spans="1:31" ht="15.6" hidden="1" x14ac:dyDescent="0.25">
      <c r="A763" s="340" t="s">
        <v>1563</v>
      </c>
      <c r="B763" s="341" t="s">
        <v>2162</v>
      </c>
      <c r="C763" s="341" t="s">
        <v>414</v>
      </c>
      <c r="D763" s="341" t="s">
        <v>77</v>
      </c>
      <c r="E763" s="342" t="s">
        <v>1258</v>
      </c>
      <c r="F763" s="312">
        <v>1</v>
      </c>
      <c r="G763" s="313">
        <v>1</v>
      </c>
      <c r="H763" s="313">
        <v>2</v>
      </c>
      <c r="I763" s="314">
        <v>14.200000000000001</v>
      </c>
      <c r="J763" s="315">
        <v>2.8400000000000003</v>
      </c>
      <c r="K763" s="316"/>
      <c r="L763" s="331"/>
      <c r="M763" s="316"/>
      <c r="N763" s="317"/>
      <c r="O763" s="317"/>
      <c r="P763" s="318"/>
      <c r="Q763" s="319"/>
      <c r="R763" s="306"/>
      <c r="S763" s="306"/>
      <c r="T763" s="320"/>
      <c r="U763" s="321"/>
      <c r="V763" s="322"/>
      <c r="W763" s="323"/>
      <c r="X763" s="324"/>
      <c r="Y763" s="326"/>
      <c r="Z763" s="335">
        <f>_xlfn.XLOOKUP(A763,'2024-NAT-01'!B:B,'2024-NAT-01'!F:F,0,0)+_xlfn.XLOOKUP('Nominations (2)'!A763,'2024-NAT-01'!B:B,'2024-NAT-01'!G:G,0,0)</f>
        <v>0</v>
      </c>
      <c r="AA763" s="336">
        <f>_xlfn.XLOOKUP(A763,'2024-NAT-01'!B:B,'2024-NAT-01'!H:H,0,0)</f>
        <v>0</v>
      </c>
      <c r="AB763" s="335">
        <f>_xlfn.XLOOKUP(A763,'2024-NAT-02'!B:B,'2024-NAT-02'!F:F,0,0)+_xlfn.XLOOKUP(A763,'2024-NAT-02'!B:B,'2024-NAT-02'!G:G,0,0)</f>
        <v>0</v>
      </c>
      <c r="AC763" s="337">
        <f>_xlfn.XLOOKUP(A763,'2024-NAT-02'!B:B,'2024-NAT-02'!H:H,0,0)</f>
        <v>0</v>
      </c>
      <c r="AD763" s="338">
        <f t="shared" si="28"/>
        <v>2</v>
      </c>
      <c r="AE763" s="339">
        <f t="shared" si="29"/>
        <v>2.8400000000000003</v>
      </c>
    </row>
    <row r="764" spans="1:31" ht="15.6" hidden="1" x14ac:dyDescent="0.25">
      <c r="A764" s="340" t="s">
        <v>1564</v>
      </c>
      <c r="B764" s="341" t="s">
        <v>2151</v>
      </c>
      <c r="C764" s="341" t="s">
        <v>1597</v>
      </c>
      <c r="D764" s="341" t="s">
        <v>1598</v>
      </c>
      <c r="E764" s="342" t="s">
        <v>1261</v>
      </c>
      <c r="F764" s="312">
        <v>3</v>
      </c>
      <c r="G764" s="313">
        <v>9</v>
      </c>
      <c r="H764" s="313">
        <v>12</v>
      </c>
      <c r="I764" s="314">
        <v>66.099999999999994</v>
      </c>
      <c r="J764" s="315">
        <v>18.439999999999998</v>
      </c>
      <c r="K764" s="316"/>
      <c r="L764" s="331"/>
      <c r="M764" s="316"/>
      <c r="N764" s="317"/>
      <c r="O764" s="317"/>
      <c r="P764" s="318"/>
      <c r="Q764" s="319"/>
      <c r="R764" s="306"/>
      <c r="S764" s="306"/>
      <c r="T764" s="320"/>
      <c r="U764" s="321"/>
      <c r="V764" s="322"/>
      <c r="W764" s="323"/>
      <c r="X764" s="324"/>
      <c r="Y764" s="326"/>
      <c r="Z764" s="335">
        <f>_xlfn.XLOOKUP(A764,'2024-NAT-01'!B:B,'2024-NAT-01'!F:F,0,0)+_xlfn.XLOOKUP('Nominations (2)'!A764,'2024-NAT-01'!B:B,'2024-NAT-01'!G:G,0,0)</f>
        <v>0</v>
      </c>
      <c r="AA764" s="336">
        <f>_xlfn.XLOOKUP(A764,'2024-NAT-01'!B:B,'2024-NAT-01'!H:H,0,0)</f>
        <v>0</v>
      </c>
      <c r="AB764" s="335">
        <f>_xlfn.XLOOKUP(A764,'2024-NAT-02'!B:B,'2024-NAT-02'!F:F,0,0)+_xlfn.XLOOKUP(A764,'2024-NAT-02'!B:B,'2024-NAT-02'!G:G,0,0)</f>
        <v>0</v>
      </c>
      <c r="AC764" s="337">
        <f>_xlfn.XLOOKUP(A764,'2024-NAT-02'!B:B,'2024-NAT-02'!H:H,0,0)</f>
        <v>0</v>
      </c>
      <c r="AD764" s="338">
        <f t="shared" si="28"/>
        <v>12</v>
      </c>
      <c r="AE764" s="339">
        <f t="shared" si="29"/>
        <v>18.439999999999998</v>
      </c>
    </row>
    <row r="765" spans="1:31" ht="15.6" hidden="1" x14ac:dyDescent="0.25">
      <c r="A765" s="340" t="s">
        <v>1565</v>
      </c>
      <c r="B765" s="341" t="s">
        <v>1331</v>
      </c>
      <c r="C765" s="341" t="s">
        <v>176</v>
      </c>
      <c r="D765" s="341" t="s">
        <v>75</v>
      </c>
      <c r="E765" s="342" t="s">
        <v>1258</v>
      </c>
      <c r="F765" s="312">
        <v>0</v>
      </c>
      <c r="G765" s="313">
        <v>2</v>
      </c>
      <c r="H765" s="313">
        <v>2</v>
      </c>
      <c r="I765" s="314">
        <v>19.7</v>
      </c>
      <c r="J765" s="315">
        <v>5.9099999999999993</v>
      </c>
      <c r="K765" s="316"/>
      <c r="L765" s="331"/>
      <c r="M765" s="316"/>
      <c r="N765" s="317"/>
      <c r="O765" s="317"/>
      <c r="P765" s="318"/>
      <c r="Q765" s="319"/>
      <c r="R765" s="306"/>
      <c r="S765" s="306"/>
      <c r="T765" s="320"/>
      <c r="U765" s="321"/>
      <c r="V765" s="322"/>
      <c r="W765" s="323"/>
      <c r="X765" s="324"/>
      <c r="Y765" s="326"/>
      <c r="Z765" s="335">
        <f>_xlfn.XLOOKUP(A765,'2024-NAT-01'!B:B,'2024-NAT-01'!F:F,0,0)+_xlfn.XLOOKUP('Nominations (2)'!A765,'2024-NAT-01'!B:B,'2024-NAT-01'!G:G,0,0)</f>
        <v>0</v>
      </c>
      <c r="AA765" s="336">
        <f>_xlfn.XLOOKUP(A765,'2024-NAT-01'!B:B,'2024-NAT-01'!H:H,0,0)</f>
        <v>0</v>
      </c>
      <c r="AB765" s="335">
        <f>_xlfn.XLOOKUP(A765,'2024-NAT-02'!B:B,'2024-NAT-02'!F:F,0,0)+_xlfn.XLOOKUP(A765,'2024-NAT-02'!B:B,'2024-NAT-02'!G:G,0,0)</f>
        <v>0</v>
      </c>
      <c r="AC765" s="337">
        <f>_xlfn.XLOOKUP(A765,'2024-NAT-02'!B:B,'2024-NAT-02'!H:H,0,0)</f>
        <v>0</v>
      </c>
      <c r="AD765" s="338">
        <f t="shared" si="28"/>
        <v>2</v>
      </c>
      <c r="AE765" s="339">
        <f t="shared" si="29"/>
        <v>5.9099999999999993</v>
      </c>
    </row>
    <row r="766" spans="1:31" ht="15.6" hidden="1" x14ac:dyDescent="0.25">
      <c r="A766" s="340" t="s">
        <v>1566</v>
      </c>
      <c r="B766" s="341" t="s">
        <v>1331</v>
      </c>
      <c r="C766" s="341" t="s">
        <v>1599</v>
      </c>
      <c r="D766" s="341" t="s">
        <v>1600</v>
      </c>
      <c r="E766" s="342" t="s">
        <v>2081</v>
      </c>
      <c r="F766" s="312">
        <v>1</v>
      </c>
      <c r="G766" s="313">
        <v>2</v>
      </c>
      <c r="H766" s="313">
        <v>3</v>
      </c>
      <c r="I766" s="314">
        <v>11.3</v>
      </c>
      <c r="J766" s="315">
        <v>2.2600000000000002</v>
      </c>
      <c r="K766" s="316"/>
      <c r="L766" s="331"/>
      <c r="M766" s="316"/>
      <c r="N766" s="317"/>
      <c r="O766" s="317"/>
      <c r="P766" s="318"/>
      <c r="Q766" s="319"/>
      <c r="R766" s="306"/>
      <c r="S766" s="306"/>
      <c r="T766" s="320"/>
      <c r="U766" s="321"/>
      <c r="V766" s="322"/>
      <c r="W766" s="323"/>
      <c r="X766" s="324"/>
      <c r="Y766" s="326"/>
      <c r="Z766" s="335">
        <f>_xlfn.XLOOKUP(A766,'2024-NAT-01'!B:B,'2024-NAT-01'!F:F,0,0)+_xlfn.XLOOKUP('Nominations (2)'!A766,'2024-NAT-01'!B:B,'2024-NAT-01'!G:G,0,0)</f>
        <v>0</v>
      </c>
      <c r="AA766" s="336">
        <f>_xlfn.XLOOKUP(A766,'2024-NAT-01'!B:B,'2024-NAT-01'!H:H,0,0)</f>
        <v>0</v>
      </c>
      <c r="AB766" s="335">
        <f>_xlfn.XLOOKUP(A766,'2024-NAT-02'!B:B,'2024-NAT-02'!F:F,0,0)+_xlfn.XLOOKUP(A766,'2024-NAT-02'!B:B,'2024-NAT-02'!G:G,0,0)</f>
        <v>0</v>
      </c>
      <c r="AC766" s="337">
        <f>_xlfn.XLOOKUP(A766,'2024-NAT-02'!B:B,'2024-NAT-02'!H:H,0,0)</f>
        <v>0</v>
      </c>
      <c r="AD766" s="338">
        <f t="shared" si="28"/>
        <v>3</v>
      </c>
      <c r="AE766" s="339">
        <f t="shared" si="29"/>
        <v>2.2600000000000002</v>
      </c>
    </row>
    <row r="767" spans="1:31" ht="15.6" hidden="1" x14ac:dyDescent="0.25">
      <c r="A767" s="340" t="s">
        <v>1037</v>
      </c>
      <c r="B767" s="341" t="s">
        <v>2150</v>
      </c>
      <c r="C767" s="341" t="s">
        <v>1045</v>
      </c>
      <c r="D767" s="341" t="s">
        <v>1101</v>
      </c>
      <c r="E767" s="342" t="s">
        <v>2079</v>
      </c>
      <c r="F767" s="312">
        <v>1</v>
      </c>
      <c r="G767" s="313">
        <v>2</v>
      </c>
      <c r="H767" s="313">
        <v>3</v>
      </c>
      <c r="I767" s="314">
        <v>6</v>
      </c>
      <c r="J767" s="315">
        <v>1.35</v>
      </c>
      <c r="K767" s="316"/>
      <c r="L767" s="331"/>
      <c r="M767" s="316"/>
      <c r="N767" s="317"/>
      <c r="O767" s="317"/>
      <c r="P767" s="318"/>
      <c r="Q767" s="319"/>
      <c r="R767" s="306"/>
      <c r="S767" s="306"/>
      <c r="T767" s="320"/>
      <c r="U767" s="321"/>
      <c r="V767" s="322"/>
      <c r="W767" s="323"/>
      <c r="X767" s="324"/>
      <c r="Y767" s="326"/>
      <c r="Z767" s="335">
        <f>_xlfn.XLOOKUP(A767,'2024-NAT-01'!B:B,'2024-NAT-01'!F:F,0,0)+_xlfn.XLOOKUP('Nominations (2)'!A521,'2024-NAT-01'!B:B,'2024-NAT-01'!G:G,0,0)</f>
        <v>0</v>
      </c>
      <c r="AA767" s="336">
        <f>_xlfn.XLOOKUP(A767,'2024-NAT-01'!B:B,'2024-NAT-01'!H:H,0,0)</f>
        <v>0</v>
      </c>
      <c r="AB767" s="335">
        <f>_xlfn.XLOOKUP(A767,'2024-NAT-02'!B:B,'2024-NAT-02'!F:F,0,0)+_xlfn.XLOOKUP(A767,'2024-NAT-02'!B:B,'2024-NAT-02'!G:G,0,0)</f>
        <v>0</v>
      </c>
      <c r="AC767" s="337">
        <f>_xlfn.XLOOKUP(A767,'2024-NAT-02'!B:B,'2024-NAT-02'!H:H,0,0)</f>
        <v>0</v>
      </c>
      <c r="AD767" s="338">
        <f t="shared" si="28"/>
        <v>3</v>
      </c>
      <c r="AE767" s="339">
        <f t="shared" si="29"/>
        <v>1.35</v>
      </c>
    </row>
    <row r="768" spans="1:31" ht="15.6" hidden="1" x14ac:dyDescent="0.25">
      <c r="A768" s="340" t="s">
        <v>1568</v>
      </c>
      <c r="B768" s="341" t="s">
        <v>1346</v>
      </c>
      <c r="C768" s="341" t="s">
        <v>1604</v>
      </c>
      <c r="D768" s="341" t="s">
        <v>1603</v>
      </c>
      <c r="E768" s="342" t="s">
        <v>2081</v>
      </c>
      <c r="F768" s="312">
        <v>0</v>
      </c>
      <c r="G768" s="313">
        <v>0</v>
      </c>
      <c r="H768" s="313">
        <v>0</v>
      </c>
      <c r="I768" s="314">
        <v>0</v>
      </c>
      <c r="J768" s="315">
        <v>0</v>
      </c>
      <c r="K768" s="316"/>
      <c r="L768" s="331"/>
      <c r="M768" s="316"/>
      <c r="N768" s="317"/>
      <c r="O768" s="317"/>
      <c r="P768" s="318"/>
      <c r="Q768" s="319"/>
      <c r="R768" s="306"/>
      <c r="S768" s="306"/>
      <c r="T768" s="320"/>
      <c r="U768" s="321"/>
      <c r="V768" s="322"/>
      <c r="W768" s="323"/>
      <c r="X768" s="324"/>
      <c r="Y768" s="326"/>
      <c r="Z768" s="335">
        <f>_xlfn.XLOOKUP(A768,'2024-NAT-01'!B:B,'2024-NAT-01'!F:F,0,0)+_xlfn.XLOOKUP('Nominations (2)'!A768,'2024-NAT-01'!B:B,'2024-NAT-01'!G:G,0,0)</f>
        <v>0</v>
      </c>
      <c r="AA768" s="336">
        <f>_xlfn.XLOOKUP(A768,'2024-NAT-01'!B:B,'2024-NAT-01'!H:H,0,0)</f>
        <v>0</v>
      </c>
      <c r="AB768" s="335">
        <f>_xlfn.XLOOKUP(A768,'2024-NAT-02'!B:B,'2024-NAT-02'!F:F,0,0)+_xlfn.XLOOKUP(A768,'2024-NAT-02'!B:B,'2024-NAT-02'!G:G,0,0)</f>
        <v>0</v>
      </c>
      <c r="AC768" s="337">
        <f>_xlfn.XLOOKUP(A768,'2024-NAT-02'!B:B,'2024-NAT-02'!H:H,0,0)</f>
        <v>0</v>
      </c>
      <c r="AD768" s="338">
        <f t="shared" si="28"/>
        <v>0</v>
      </c>
      <c r="AE768" s="339">
        <f t="shared" si="29"/>
        <v>0</v>
      </c>
    </row>
    <row r="769" spans="1:31" ht="15.6" hidden="1" x14ac:dyDescent="0.25">
      <c r="A769" s="340" t="s">
        <v>1569</v>
      </c>
      <c r="B769" s="341" t="s">
        <v>1243</v>
      </c>
      <c r="C769" s="341" t="s">
        <v>99</v>
      </c>
      <c r="D769" s="341" t="s">
        <v>86</v>
      </c>
      <c r="E769" s="342" t="s">
        <v>1258</v>
      </c>
      <c r="F769" s="312">
        <v>0</v>
      </c>
      <c r="G769" s="313">
        <v>0</v>
      </c>
      <c r="H769" s="313">
        <v>0</v>
      </c>
      <c r="I769" s="314">
        <v>0</v>
      </c>
      <c r="J769" s="315">
        <v>0</v>
      </c>
      <c r="K769" s="316"/>
      <c r="L769" s="331"/>
      <c r="M769" s="316"/>
      <c r="N769" s="317"/>
      <c r="O769" s="317"/>
      <c r="P769" s="318"/>
      <c r="Q769" s="319"/>
      <c r="R769" s="306"/>
      <c r="S769" s="306"/>
      <c r="T769" s="320"/>
      <c r="U769" s="321"/>
      <c r="V769" s="322"/>
      <c r="W769" s="323"/>
      <c r="X769" s="324"/>
      <c r="Y769" s="326"/>
      <c r="Z769" s="335">
        <f>_xlfn.XLOOKUP(A769,'2024-NAT-01'!B:B,'2024-NAT-01'!F:F,0,0)+_xlfn.XLOOKUP('Nominations (2)'!A769,'2024-NAT-01'!B:B,'2024-NAT-01'!G:G,0,0)</f>
        <v>0</v>
      </c>
      <c r="AA769" s="336">
        <f>_xlfn.XLOOKUP(A769,'2024-NAT-01'!B:B,'2024-NAT-01'!H:H,0,0)</f>
        <v>0</v>
      </c>
      <c r="AB769" s="335">
        <f>_xlfn.XLOOKUP(A769,'2024-NAT-02'!B:B,'2024-NAT-02'!F:F,0,0)+_xlfn.XLOOKUP(A769,'2024-NAT-02'!B:B,'2024-NAT-02'!G:G,0,0)</f>
        <v>0</v>
      </c>
      <c r="AC769" s="337">
        <f>_xlfn.XLOOKUP(A769,'2024-NAT-02'!B:B,'2024-NAT-02'!H:H,0,0)</f>
        <v>0</v>
      </c>
      <c r="AD769" s="338">
        <f t="shared" si="28"/>
        <v>0</v>
      </c>
      <c r="AE769" s="339">
        <f t="shared" si="29"/>
        <v>0</v>
      </c>
    </row>
    <row r="770" spans="1:31" ht="15.6" hidden="1" x14ac:dyDescent="0.25">
      <c r="A770" s="340" t="s">
        <v>1572</v>
      </c>
      <c r="B770" s="341" t="s">
        <v>1319</v>
      </c>
      <c r="C770" s="341" t="s">
        <v>383</v>
      </c>
      <c r="D770" s="341" t="s">
        <v>1605</v>
      </c>
      <c r="E770" s="342" t="s">
        <v>1261</v>
      </c>
      <c r="F770" s="312">
        <v>0</v>
      </c>
      <c r="G770" s="313">
        <v>0</v>
      </c>
      <c r="H770" s="313">
        <v>0</v>
      </c>
      <c r="I770" s="314">
        <v>0</v>
      </c>
      <c r="J770" s="315">
        <v>0</v>
      </c>
      <c r="K770" s="316"/>
      <c r="L770" s="331"/>
      <c r="M770" s="316"/>
      <c r="N770" s="317"/>
      <c r="O770" s="317"/>
      <c r="P770" s="318"/>
      <c r="Q770" s="319"/>
      <c r="R770" s="306"/>
      <c r="S770" s="306"/>
      <c r="T770" s="320"/>
      <c r="U770" s="321"/>
      <c r="V770" s="322"/>
      <c r="W770" s="323"/>
      <c r="X770" s="324"/>
      <c r="Y770" s="326"/>
      <c r="Z770" s="335">
        <f>_xlfn.XLOOKUP(A770,'2024-NAT-01'!B:B,'2024-NAT-01'!F:F,0,0)+_xlfn.XLOOKUP('Nominations (2)'!A770,'2024-NAT-01'!B:B,'2024-NAT-01'!G:G,0,0)</f>
        <v>0</v>
      </c>
      <c r="AA770" s="336">
        <f>_xlfn.XLOOKUP(A770,'2024-NAT-01'!B:B,'2024-NAT-01'!H:H,0,0)</f>
        <v>0</v>
      </c>
      <c r="AB770" s="335">
        <f>_xlfn.XLOOKUP(A770,'2024-NAT-02'!B:B,'2024-NAT-02'!F:F,0,0)+_xlfn.XLOOKUP(A770,'2024-NAT-02'!B:B,'2024-NAT-02'!G:G,0,0)</f>
        <v>0</v>
      </c>
      <c r="AC770" s="337">
        <f>_xlfn.XLOOKUP(A770,'2024-NAT-02'!B:B,'2024-NAT-02'!H:H,0,0)</f>
        <v>0</v>
      </c>
      <c r="AD770" s="338">
        <f t="shared" si="28"/>
        <v>0</v>
      </c>
      <c r="AE770" s="339">
        <f t="shared" si="29"/>
        <v>0</v>
      </c>
    </row>
    <row r="771" spans="1:31" ht="15.6" hidden="1" x14ac:dyDescent="0.25">
      <c r="A771" s="340" t="s">
        <v>771</v>
      </c>
      <c r="B771" s="341" t="s">
        <v>2150</v>
      </c>
      <c r="C771" s="341" t="s">
        <v>133</v>
      </c>
      <c r="D771" s="341" t="s">
        <v>356</v>
      </c>
      <c r="E771" s="342" t="s">
        <v>1258</v>
      </c>
      <c r="F771" s="312">
        <v>1</v>
      </c>
      <c r="G771" s="313">
        <v>0</v>
      </c>
      <c r="H771" s="313">
        <v>1</v>
      </c>
      <c r="I771" s="314">
        <v>2.2000000000000002</v>
      </c>
      <c r="J771" s="315">
        <v>1.1000000000000001</v>
      </c>
      <c r="K771" s="316"/>
      <c r="L771" s="331"/>
      <c r="M771" s="316"/>
      <c r="N771" s="317"/>
      <c r="O771" s="317"/>
      <c r="P771" s="318"/>
      <c r="Q771" s="319"/>
      <c r="R771" s="306"/>
      <c r="S771" s="306"/>
      <c r="T771" s="320"/>
      <c r="U771" s="321"/>
      <c r="V771" s="322"/>
      <c r="W771" s="323"/>
      <c r="X771" s="324"/>
      <c r="Y771" s="326"/>
      <c r="Z771" s="335">
        <f>_xlfn.XLOOKUP(A771,'2024-NAT-01'!B:B,'2024-NAT-01'!F:F,0,0)+_xlfn.XLOOKUP('Nominations (2)'!A326,'2024-NAT-01'!B:B,'2024-NAT-01'!G:G,0,0)</f>
        <v>7</v>
      </c>
      <c r="AA771" s="336">
        <f>_xlfn.XLOOKUP(A771,'2024-NAT-01'!B:B,'2024-NAT-01'!H:H,0,0)</f>
        <v>0</v>
      </c>
      <c r="AB771" s="335">
        <f>_xlfn.XLOOKUP(A771,'2024-NAT-02'!B:B,'2024-NAT-02'!F:F,0,0)+_xlfn.XLOOKUP(A771,'2024-NAT-02'!B:B,'2024-NAT-02'!G:G,0,0)</f>
        <v>0</v>
      </c>
      <c r="AC771" s="337">
        <f>_xlfn.XLOOKUP(A771,'2024-NAT-02'!B:B,'2024-NAT-02'!H:H,0,0)</f>
        <v>0</v>
      </c>
      <c r="AD771" s="338">
        <f t="shared" si="28"/>
        <v>8</v>
      </c>
      <c r="AE771" s="339">
        <f t="shared" si="29"/>
        <v>1.1000000000000001</v>
      </c>
    </row>
    <row r="772" spans="1:31" ht="15.6" x14ac:dyDescent="0.25">
      <c r="A772" s="343" t="s">
        <v>810</v>
      </c>
      <c r="B772" s="344" t="s">
        <v>40</v>
      </c>
      <c r="C772" s="344" t="s">
        <v>1923</v>
      </c>
      <c r="D772" s="344" t="s">
        <v>1924</v>
      </c>
      <c r="E772" s="345" t="s">
        <v>1258</v>
      </c>
      <c r="F772" s="391">
        <v>4</v>
      </c>
      <c r="G772" s="392">
        <v>0</v>
      </c>
      <c r="H772" s="392">
        <v>4</v>
      </c>
      <c r="I772" s="393">
        <v>3.0999999999999996</v>
      </c>
      <c r="J772" s="394">
        <v>0.92999999999999983</v>
      </c>
      <c r="K772" s="316"/>
      <c r="L772" s="331"/>
      <c r="M772" s="316"/>
      <c r="N772" s="317"/>
      <c r="O772" s="317"/>
      <c r="P772" s="318"/>
      <c r="Q772" s="319"/>
      <c r="R772" s="306"/>
      <c r="S772" s="306"/>
      <c r="T772" s="320"/>
      <c r="U772" s="321"/>
      <c r="V772" s="322"/>
      <c r="W772" s="323"/>
      <c r="X772" s="324"/>
      <c r="Y772" s="326"/>
      <c r="Z772" s="387">
        <f>_xlfn.XLOOKUP(A772,'2024-NAT-01'!B:B,'2024-NAT-01'!F:F,0,0)+_xlfn.XLOOKUP(A772,'2024-NAT-01'!B:B,'2024-NAT-01'!G:G,0,0)</f>
        <v>4</v>
      </c>
      <c r="AA772" s="395">
        <f>_xlfn.XLOOKUP(A772,'2024-NAT-01'!B:B,'2024-NAT-01'!H:H,0,0)</f>
        <v>43.2</v>
      </c>
      <c r="AB772" s="387">
        <f>_xlfn.XLOOKUP(A772,'2024-NAT-02'!B:B,'2024-NAT-02'!F:F,0,0)+_xlfn.XLOOKUP(A772,'2024-NAT-02'!B:B,'2024-NAT-02'!G:G,0,0)</f>
        <v>0</v>
      </c>
      <c r="AC772" s="396">
        <f>_xlfn.XLOOKUP(A772,'2024-NAT-02'!B:B,'2024-NAT-02'!H:H,0,0)</f>
        <v>0</v>
      </c>
      <c r="AD772" s="387">
        <f t="shared" ref="AD772:AD835" si="30">H772+Z772+AB772</f>
        <v>8</v>
      </c>
      <c r="AE772" s="395">
        <f t="shared" ref="AE772:AE835" si="31">J772+AA772+AC772</f>
        <v>44.13</v>
      </c>
    </row>
    <row r="773" spans="1:31" ht="15.6" x14ac:dyDescent="0.25">
      <c r="A773" s="343" t="s">
        <v>730</v>
      </c>
      <c r="B773" s="344" t="s">
        <v>1947</v>
      </c>
      <c r="C773" s="344" t="s">
        <v>2012</v>
      </c>
      <c r="D773" s="344" t="s">
        <v>321</v>
      </c>
      <c r="E773" s="345" t="s">
        <v>1260</v>
      </c>
      <c r="F773" s="391">
        <v>3</v>
      </c>
      <c r="G773" s="392">
        <v>1</v>
      </c>
      <c r="H773" s="392">
        <v>4</v>
      </c>
      <c r="I773" s="393">
        <v>9.1999999999999993</v>
      </c>
      <c r="J773" s="394">
        <v>4.5999999999999996</v>
      </c>
      <c r="K773" s="316"/>
      <c r="L773" s="331"/>
      <c r="M773" s="316"/>
      <c r="N773" s="317"/>
      <c r="O773" s="317"/>
      <c r="P773" s="318"/>
      <c r="Q773" s="319"/>
      <c r="R773" s="306"/>
      <c r="S773" s="306"/>
      <c r="T773" s="320"/>
      <c r="U773" s="321"/>
      <c r="V773" s="322"/>
      <c r="W773" s="323"/>
      <c r="X773" s="324"/>
      <c r="Y773" s="326"/>
      <c r="Z773" s="387">
        <f>_xlfn.XLOOKUP(A773,'2024-NAT-01'!B:B,'2024-NAT-01'!F:F,0,0)+_xlfn.XLOOKUP(A773,'2024-NAT-01'!B:B,'2024-NAT-01'!G:G,0,0)</f>
        <v>1</v>
      </c>
      <c r="AA773" s="395">
        <f>_xlfn.XLOOKUP(A773,'2024-NAT-01'!B:B,'2024-NAT-01'!H:H,0,0)</f>
        <v>1.8</v>
      </c>
      <c r="AB773" s="387">
        <f>_xlfn.XLOOKUP(A773,'2024-NAT-02'!B:B,'2024-NAT-02'!F:F,0,0)+_xlfn.XLOOKUP(A773,'2024-NAT-02'!B:B,'2024-NAT-02'!G:G,0,0)</f>
        <v>1</v>
      </c>
      <c r="AC773" s="396">
        <f>_xlfn.XLOOKUP(A773,'2024-NAT-02'!B:B,'2024-NAT-02'!H:H,0,0)</f>
        <v>1.8</v>
      </c>
      <c r="AD773" s="387">
        <f t="shared" si="30"/>
        <v>6</v>
      </c>
      <c r="AE773" s="395">
        <f t="shared" si="31"/>
        <v>8.1999999999999993</v>
      </c>
    </row>
    <row r="774" spans="1:31" ht="15.6" hidden="1" x14ac:dyDescent="0.25">
      <c r="A774" s="340" t="s">
        <v>1576</v>
      </c>
      <c r="B774" s="341" t="s">
        <v>1240</v>
      </c>
      <c r="C774" s="341" t="s">
        <v>80</v>
      </c>
      <c r="D774" s="341" t="s">
        <v>1833</v>
      </c>
      <c r="E774" s="342" t="s">
        <v>2079</v>
      </c>
      <c r="F774" s="312">
        <v>2</v>
      </c>
      <c r="G774" s="313">
        <v>0</v>
      </c>
      <c r="H774" s="313">
        <v>2</v>
      </c>
      <c r="I774" s="314">
        <v>1.4</v>
      </c>
      <c r="J774" s="315">
        <v>0.7</v>
      </c>
      <c r="K774" s="316"/>
      <c r="L774" s="331"/>
      <c r="M774" s="316"/>
      <c r="N774" s="317"/>
      <c r="O774" s="317"/>
      <c r="P774" s="318"/>
      <c r="Q774" s="319"/>
      <c r="R774" s="306"/>
      <c r="S774" s="306"/>
      <c r="T774" s="320"/>
      <c r="U774" s="321"/>
      <c r="V774" s="322"/>
      <c r="W774" s="323"/>
      <c r="X774" s="324"/>
      <c r="Y774" s="326"/>
      <c r="Z774" s="335">
        <f>_xlfn.XLOOKUP(A774,'2024-NAT-01'!B:B,'2024-NAT-01'!F:F,0,0)+_xlfn.XLOOKUP('Nominations (2)'!A774,'2024-NAT-01'!B:B,'2024-NAT-01'!G:G,0,0)</f>
        <v>0</v>
      </c>
      <c r="AA774" s="336">
        <f>_xlfn.XLOOKUP(A774,'2024-NAT-01'!B:B,'2024-NAT-01'!H:H,0,0)</f>
        <v>0</v>
      </c>
      <c r="AB774" s="335">
        <f>_xlfn.XLOOKUP(A774,'2024-NAT-02'!B:B,'2024-NAT-02'!F:F,0,0)+_xlfn.XLOOKUP(A774,'2024-NAT-02'!B:B,'2024-NAT-02'!G:G,0,0)</f>
        <v>0</v>
      </c>
      <c r="AC774" s="337">
        <f>_xlfn.XLOOKUP(A774,'2024-NAT-02'!B:B,'2024-NAT-02'!H:H,0,0)</f>
        <v>0</v>
      </c>
      <c r="AD774" s="338">
        <f t="shared" si="30"/>
        <v>2</v>
      </c>
      <c r="AE774" s="339">
        <f t="shared" si="31"/>
        <v>0.7</v>
      </c>
    </row>
    <row r="775" spans="1:31" ht="15.6" hidden="1" x14ac:dyDescent="0.25">
      <c r="A775" s="340" t="s">
        <v>1577</v>
      </c>
      <c r="B775" s="341" t="s">
        <v>2161</v>
      </c>
      <c r="C775" s="341" t="s">
        <v>2142</v>
      </c>
      <c r="D775" s="341" t="s">
        <v>2143</v>
      </c>
      <c r="E775" s="342" t="s">
        <v>1258</v>
      </c>
      <c r="F775" s="312">
        <v>0</v>
      </c>
      <c r="G775" s="313">
        <v>0</v>
      </c>
      <c r="H775" s="313">
        <v>0</v>
      </c>
      <c r="I775" s="314">
        <v>0</v>
      </c>
      <c r="J775" s="315">
        <v>0</v>
      </c>
      <c r="K775" s="316"/>
      <c r="L775" s="331"/>
      <c r="M775" s="316"/>
      <c r="N775" s="317"/>
      <c r="O775" s="317"/>
      <c r="P775" s="318"/>
      <c r="Q775" s="319"/>
      <c r="R775" s="306"/>
      <c r="S775" s="306"/>
      <c r="T775" s="320"/>
      <c r="U775" s="321"/>
      <c r="V775" s="322"/>
      <c r="W775" s="323"/>
      <c r="X775" s="324"/>
      <c r="Y775" s="326"/>
      <c r="Z775" s="335">
        <f>_xlfn.XLOOKUP(A775,'2024-NAT-01'!B:B,'2024-NAT-01'!F:F,0,0)+_xlfn.XLOOKUP('Nominations (2)'!A775,'2024-NAT-01'!B:B,'2024-NAT-01'!G:G,0,0)</f>
        <v>0</v>
      </c>
      <c r="AA775" s="336">
        <f>_xlfn.XLOOKUP(A775,'2024-NAT-01'!B:B,'2024-NAT-01'!H:H,0,0)</f>
        <v>0</v>
      </c>
      <c r="AB775" s="335">
        <f>_xlfn.XLOOKUP(A775,'2024-NAT-02'!B:B,'2024-NAT-02'!F:F,0,0)+_xlfn.XLOOKUP(A775,'2024-NAT-02'!B:B,'2024-NAT-02'!G:G,0,0)</f>
        <v>0</v>
      </c>
      <c r="AC775" s="337">
        <f>_xlfn.XLOOKUP(A775,'2024-NAT-02'!B:B,'2024-NAT-02'!H:H,0,0)</f>
        <v>0</v>
      </c>
      <c r="AD775" s="338">
        <f t="shared" si="30"/>
        <v>0</v>
      </c>
      <c r="AE775" s="339">
        <f t="shared" si="31"/>
        <v>0</v>
      </c>
    </row>
    <row r="776" spans="1:31" ht="15.6" x14ac:dyDescent="0.25">
      <c r="A776" s="343" t="s">
        <v>1518</v>
      </c>
      <c r="B776" s="344" t="s">
        <v>39</v>
      </c>
      <c r="C776" s="344" t="s">
        <v>1538</v>
      </c>
      <c r="D776" s="344" t="s">
        <v>88</v>
      </c>
      <c r="E776" s="345" t="s">
        <v>1250</v>
      </c>
      <c r="F776" s="391">
        <v>2</v>
      </c>
      <c r="G776" s="392">
        <v>0</v>
      </c>
      <c r="H776" s="392">
        <v>2</v>
      </c>
      <c r="I776" s="393">
        <v>2.2000000000000002</v>
      </c>
      <c r="J776" s="394">
        <v>1.1000000000000001</v>
      </c>
      <c r="K776" s="316"/>
      <c r="L776" s="331"/>
      <c r="M776" s="316"/>
      <c r="N776" s="317"/>
      <c r="O776" s="317"/>
      <c r="P776" s="318"/>
      <c r="Q776" s="319"/>
      <c r="R776" s="306"/>
      <c r="S776" s="306"/>
      <c r="T776" s="320"/>
      <c r="U776" s="321"/>
      <c r="V776" s="322"/>
      <c r="W776" s="323"/>
      <c r="X776" s="324"/>
      <c r="Y776" s="326"/>
      <c r="Z776" s="387">
        <f>_xlfn.XLOOKUP(A776,'2024-NAT-01'!B:B,'2024-NAT-01'!F:F,0,0)+_xlfn.XLOOKUP(A776,'2024-NAT-01'!B:B,'2024-NAT-01'!G:G,0,0)</f>
        <v>2</v>
      </c>
      <c r="AA776" s="395">
        <f>_xlfn.XLOOKUP(A776,'2024-NAT-01'!B:B,'2024-NAT-01'!H:H,0,0)</f>
        <v>3.9</v>
      </c>
      <c r="AB776" s="387">
        <f>_xlfn.XLOOKUP(A776,'2024-NAT-02'!B:B,'2024-NAT-02'!F:F,0,0)+_xlfn.XLOOKUP(A776,'2024-NAT-02'!B:B,'2024-NAT-02'!G:G,0,0)</f>
        <v>1</v>
      </c>
      <c r="AC776" s="396">
        <f>_xlfn.XLOOKUP(A776,'2024-NAT-02'!B:B,'2024-NAT-02'!H:H,0,0)</f>
        <v>1.5</v>
      </c>
      <c r="AD776" s="387">
        <f t="shared" si="30"/>
        <v>5</v>
      </c>
      <c r="AE776" s="395">
        <f t="shared" si="31"/>
        <v>6.5</v>
      </c>
    </row>
    <row r="777" spans="1:31" ht="15.6" hidden="1" x14ac:dyDescent="0.25">
      <c r="A777" s="340" t="s">
        <v>653</v>
      </c>
      <c r="B777" s="341" t="s">
        <v>2150</v>
      </c>
      <c r="C777" s="341" t="s">
        <v>98</v>
      </c>
      <c r="D777" s="341" t="s">
        <v>1847</v>
      </c>
      <c r="E777" s="342" t="s">
        <v>2078</v>
      </c>
      <c r="F777" s="312">
        <v>2</v>
      </c>
      <c r="G777" s="313">
        <v>1</v>
      </c>
      <c r="H777" s="313">
        <v>3</v>
      </c>
      <c r="I777" s="314">
        <v>4.2</v>
      </c>
      <c r="J777" s="315">
        <v>0.84000000000000008</v>
      </c>
      <c r="K777" s="316"/>
      <c r="L777" s="331"/>
      <c r="M777" s="316"/>
      <c r="N777" s="317"/>
      <c r="O777" s="317"/>
      <c r="P777" s="318"/>
      <c r="Q777" s="319"/>
      <c r="R777" s="306"/>
      <c r="S777" s="306"/>
      <c r="T777" s="320"/>
      <c r="U777" s="321"/>
      <c r="V777" s="322"/>
      <c r="W777" s="323"/>
      <c r="X777" s="324"/>
      <c r="Y777" s="326"/>
      <c r="Z777" s="335">
        <f>_xlfn.XLOOKUP(A777,'2024-NAT-01'!B:B,'2024-NAT-01'!F:F,0,0)+_xlfn.XLOOKUP('Nominations (2)'!A202,'2024-NAT-01'!B:B,'2024-NAT-01'!G:G,0,0)</f>
        <v>9</v>
      </c>
      <c r="AA777" s="336">
        <f>_xlfn.XLOOKUP(A777,'2024-NAT-01'!B:B,'2024-NAT-01'!H:H,0,0)</f>
        <v>0</v>
      </c>
      <c r="AB777" s="335">
        <f>_xlfn.XLOOKUP(A777,'2024-NAT-02'!B:B,'2024-NAT-02'!F:F,0,0)+_xlfn.XLOOKUP(A777,'2024-NAT-02'!B:B,'2024-NAT-02'!G:G,0,0)</f>
        <v>0</v>
      </c>
      <c r="AC777" s="337">
        <f>_xlfn.XLOOKUP(A777,'2024-NAT-02'!B:B,'2024-NAT-02'!H:H,0,0)</f>
        <v>0</v>
      </c>
      <c r="AD777" s="338">
        <f t="shared" si="30"/>
        <v>12</v>
      </c>
      <c r="AE777" s="339">
        <f t="shared" si="31"/>
        <v>0.84000000000000008</v>
      </c>
    </row>
    <row r="778" spans="1:31" ht="15.6" hidden="1" x14ac:dyDescent="0.25">
      <c r="A778" s="340" t="s">
        <v>1580</v>
      </c>
      <c r="B778" s="341" t="s">
        <v>1227</v>
      </c>
      <c r="C778" s="341" t="s">
        <v>179</v>
      </c>
      <c r="D778" s="341" t="s">
        <v>290</v>
      </c>
      <c r="E778" s="342" t="s">
        <v>1261</v>
      </c>
      <c r="F778" s="312">
        <v>0</v>
      </c>
      <c r="G778" s="313">
        <v>0</v>
      </c>
      <c r="H778" s="313">
        <v>0</v>
      </c>
      <c r="I778" s="314">
        <v>0</v>
      </c>
      <c r="J778" s="315">
        <v>0</v>
      </c>
      <c r="K778" s="316"/>
      <c r="L778" s="331"/>
      <c r="M778" s="316"/>
      <c r="N778" s="317"/>
      <c r="O778" s="317"/>
      <c r="P778" s="318"/>
      <c r="Q778" s="319"/>
      <c r="R778" s="306"/>
      <c r="S778" s="306"/>
      <c r="T778" s="320"/>
      <c r="U778" s="321"/>
      <c r="V778" s="322"/>
      <c r="W778" s="323"/>
      <c r="X778" s="324"/>
      <c r="Y778" s="326"/>
      <c r="Z778" s="335">
        <f>_xlfn.XLOOKUP(A778,'2024-NAT-01'!B:B,'2024-NAT-01'!F:F,0,0)+_xlfn.XLOOKUP('Nominations (2)'!A778,'2024-NAT-01'!B:B,'2024-NAT-01'!G:G,0,0)</f>
        <v>0</v>
      </c>
      <c r="AA778" s="336">
        <f>_xlfn.XLOOKUP(A778,'2024-NAT-01'!B:B,'2024-NAT-01'!H:H,0,0)</f>
        <v>0</v>
      </c>
      <c r="AB778" s="335">
        <f>_xlfn.XLOOKUP(A778,'2024-NAT-02'!B:B,'2024-NAT-02'!F:F,0,0)+_xlfn.XLOOKUP(A778,'2024-NAT-02'!B:B,'2024-NAT-02'!G:G,0,0)</f>
        <v>0</v>
      </c>
      <c r="AC778" s="337">
        <f>_xlfn.XLOOKUP(A778,'2024-NAT-02'!B:B,'2024-NAT-02'!H:H,0,0)</f>
        <v>0</v>
      </c>
      <c r="AD778" s="338">
        <f t="shared" si="30"/>
        <v>0</v>
      </c>
      <c r="AE778" s="339">
        <f t="shared" si="31"/>
        <v>0</v>
      </c>
    </row>
    <row r="779" spans="1:31" ht="15.6" hidden="1" x14ac:dyDescent="0.25">
      <c r="A779" s="340" t="s">
        <v>1581</v>
      </c>
      <c r="B779" s="341" t="s">
        <v>1226</v>
      </c>
      <c r="C779" s="341" t="s">
        <v>1611</v>
      </c>
      <c r="D779" s="341" t="s">
        <v>169</v>
      </c>
      <c r="E779" s="342" t="s">
        <v>1251</v>
      </c>
      <c r="F779" s="312">
        <v>0</v>
      </c>
      <c r="G779" s="313">
        <v>0</v>
      </c>
      <c r="H779" s="313">
        <v>0</v>
      </c>
      <c r="I779" s="314">
        <v>0</v>
      </c>
      <c r="J779" s="315">
        <v>0</v>
      </c>
      <c r="K779" s="316"/>
      <c r="L779" s="331"/>
      <c r="M779" s="316"/>
      <c r="N779" s="317"/>
      <c r="O779" s="317"/>
      <c r="P779" s="318"/>
      <c r="Q779" s="319"/>
      <c r="R779" s="306"/>
      <c r="S779" s="306"/>
      <c r="T779" s="320"/>
      <c r="U779" s="321"/>
      <c r="V779" s="322"/>
      <c r="W779" s="323"/>
      <c r="X779" s="324"/>
      <c r="Y779" s="326"/>
      <c r="Z779" s="335">
        <f>_xlfn.XLOOKUP(A779,'2024-NAT-01'!B:B,'2024-NAT-01'!F:F,0,0)+_xlfn.XLOOKUP('Nominations (2)'!A779,'2024-NAT-01'!B:B,'2024-NAT-01'!G:G,0,0)</f>
        <v>0</v>
      </c>
      <c r="AA779" s="336">
        <f>_xlfn.XLOOKUP(A779,'2024-NAT-01'!B:B,'2024-NAT-01'!H:H,0,0)</f>
        <v>0</v>
      </c>
      <c r="AB779" s="335">
        <f>_xlfn.XLOOKUP(A779,'2024-NAT-02'!B:B,'2024-NAT-02'!F:F,0,0)+_xlfn.XLOOKUP(A779,'2024-NAT-02'!B:B,'2024-NAT-02'!G:G,0,0)</f>
        <v>0</v>
      </c>
      <c r="AC779" s="337">
        <f>_xlfn.XLOOKUP(A779,'2024-NAT-02'!B:B,'2024-NAT-02'!H:H,0,0)</f>
        <v>0</v>
      </c>
      <c r="AD779" s="338">
        <f t="shared" si="30"/>
        <v>0</v>
      </c>
      <c r="AE779" s="339">
        <f t="shared" si="31"/>
        <v>0</v>
      </c>
    </row>
    <row r="780" spans="1:31" ht="15.6" hidden="1" x14ac:dyDescent="0.25">
      <c r="A780" s="340" t="s">
        <v>835</v>
      </c>
      <c r="B780" s="341" t="s">
        <v>2150</v>
      </c>
      <c r="C780" s="341" t="s">
        <v>1940</v>
      </c>
      <c r="D780" s="341" t="s">
        <v>319</v>
      </c>
      <c r="E780" s="342" t="s">
        <v>1258</v>
      </c>
      <c r="F780" s="312">
        <v>1</v>
      </c>
      <c r="G780" s="313">
        <v>0</v>
      </c>
      <c r="H780" s="313">
        <v>1</v>
      </c>
      <c r="I780" s="314">
        <v>2</v>
      </c>
      <c r="J780" s="315">
        <v>0.6</v>
      </c>
      <c r="K780" s="316"/>
      <c r="L780" s="331"/>
      <c r="M780" s="316"/>
      <c r="N780" s="317"/>
      <c r="O780" s="317"/>
      <c r="P780" s="318"/>
      <c r="Q780" s="319"/>
      <c r="R780" s="306"/>
      <c r="S780" s="306"/>
      <c r="T780" s="320"/>
      <c r="U780" s="321"/>
      <c r="V780" s="322"/>
      <c r="W780" s="323"/>
      <c r="X780" s="324"/>
      <c r="Y780" s="326"/>
      <c r="Z780" s="335">
        <f>_xlfn.XLOOKUP(A780,'2024-NAT-01'!B:B,'2024-NAT-01'!F:F,0,0)+_xlfn.XLOOKUP('Nominations (2)'!A395,'2024-NAT-01'!B:B,'2024-NAT-01'!G:G,0,0)</f>
        <v>3</v>
      </c>
      <c r="AA780" s="336">
        <f>_xlfn.XLOOKUP(A780,'2024-NAT-01'!B:B,'2024-NAT-01'!H:H,0,0)</f>
        <v>62.699999999999996</v>
      </c>
      <c r="AB780" s="335">
        <f>_xlfn.XLOOKUP(A780,'2024-NAT-02'!B:B,'2024-NAT-02'!F:F,0,0)+_xlfn.XLOOKUP(A780,'2024-NAT-02'!B:B,'2024-NAT-02'!G:G,0,0)</f>
        <v>0</v>
      </c>
      <c r="AC780" s="337">
        <f>_xlfn.XLOOKUP(A780,'2024-NAT-02'!B:B,'2024-NAT-02'!H:H,0,0)</f>
        <v>0</v>
      </c>
      <c r="AD780" s="338">
        <f t="shared" si="30"/>
        <v>4</v>
      </c>
      <c r="AE780" s="339">
        <f t="shared" si="31"/>
        <v>63.3</v>
      </c>
    </row>
    <row r="781" spans="1:31" ht="15.6" x14ac:dyDescent="0.25">
      <c r="A781" s="343" t="s">
        <v>646</v>
      </c>
      <c r="B781" s="344" t="s">
        <v>48</v>
      </c>
      <c r="C781" s="344" t="s">
        <v>222</v>
      </c>
      <c r="D781" s="344" t="s">
        <v>308</v>
      </c>
      <c r="E781" s="345" t="s">
        <v>2078</v>
      </c>
      <c r="F781" s="391">
        <v>3</v>
      </c>
      <c r="G781" s="392">
        <v>2</v>
      </c>
      <c r="H781" s="392">
        <v>5</v>
      </c>
      <c r="I781" s="393">
        <v>14.200000000000001</v>
      </c>
      <c r="J781" s="394">
        <v>4.01</v>
      </c>
      <c r="K781" s="316"/>
      <c r="L781" s="331"/>
      <c r="M781" s="316"/>
      <c r="N781" s="317"/>
      <c r="O781" s="317"/>
      <c r="P781" s="318"/>
      <c r="Q781" s="319"/>
      <c r="R781" s="306"/>
      <c r="S781" s="306"/>
      <c r="T781" s="320"/>
      <c r="U781" s="321"/>
      <c r="V781" s="322"/>
      <c r="W781" s="323"/>
      <c r="X781" s="324"/>
      <c r="Y781" s="326"/>
      <c r="Z781" s="387">
        <f>_xlfn.XLOOKUP(A781,'2024-NAT-01'!B:B,'2024-NAT-01'!F:F,0,0)+_xlfn.XLOOKUP(A781,'2024-NAT-01'!B:B,'2024-NAT-01'!G:G,0,0)</f>
        <v>0</v>
      </c>
      <c r="AA781" s="395">
        <f>_xlfn.XLOOKUP(A781,'2024-NAT-01'!B:B,'2024-NAT-01'!H:H,0,0)</f>
        <v>0</v>
      </c>
      <c r="AB781" s="387">
        <f>_xlfn.XLOOKUP(A781,'2024-NAT-02'!B:B,'2024-NAT-02'!F:F,0,0)+_xlfn.XLOOKUP(A781,'2024-NAT-02'!B:B,'2024-NAT-02'!G:G,0,0)</f>
        <v>0</v>
      </c>
      <c r="AC781" s="396">
        <f>_xlfn.XLOOKUP(A781,'2024-NAT-02'!B:B,'2024-NAT-02'!H:H,0,0)</f>
        <v>0</v>
      </c>
      <c r="AD781" s="387">
        <f t="shared" si="30"/>
        <v>5</v>
      </c>
      <c r="AE781" s="395">
        <f t="shared" si="31"/>
        <v>4.01</v>
      </c>
    </row>
    <row r="782" spans="1:31" ht="15.6" hidden="1" x14ac:dyDescent="0.25">
      <c r="A782" s="340" t="s">
        <v>1584</v>
      </c>
      <c r="B782" s="341" t="s">
        <v>2160</v>
      </c>
      <c r="C782" s="341" t="s">
        <v>1398</v>
      </c>
      <c r="D782" s="341" t="s">
        <v>1654</v>
      </c>
      <c r="E782" s="342" t="s">
        <v>1258</v>
      </c>
      <c r="F782" s="312">
        <v>4</v>
      </c>
      <c r="G782" s="313">
        <v>7</v>
      </c>
      <c r="H782" s="313">
        <v>11</v>
      </c>
      <c r="I782" s="314">
        <v>34.299999999999997</v>
      </c>
      <c r="J782" s="315">
        <v>8.8999999999999986</v>
      </c>
      <c r="K782" s="316"/>
      <c r="L782" s="331"/>
      <c r="M782" s="316"/>
      <c r="N782" s="317"/>
      <c r="O782" s="317"/>
      <c r="P782" s="318"/>
      <c r="Q782" s="319"/>
      <c r="R782" s="306"/>
      <c r="S782" s="306"/>
      <c r="T782" s="320"/>
      <c r="U782" s="321"/>
      <c r="V782" s="322"/>
      <c r="W782" s="323"/>
      <c r="X782" s="324"/>
      <c r="Y782" s="326"/>
      <c r="Z782" s="335">
        <f>_xlfn.XLOOKUP(A782,'2024-NAT-01'!B:B,'2024-NAT-01'!F:F,0,0)+_xlfn.XLOOKUP('Nominations (2)'!A782,'2024-NAT-01'!B:B,'2024-NAT-01'!G:G,0,0)</f>
        <v>4</v>
      </c>
      <c r="AA782" s="336">
        <f>_xlfn.XLOOKUP(A782,'2024-NAT-01'!B:B,'2024-NAT-01'!H:H,0,0)</f>
        <v>4.7</v>
      </c>
      <c r="AB782" s="335">
        <f>_xlfn.XLOOKUP(A782,'2024-NAT-02'!B:B,'2024-NAT-02'!F:F,0,0)+_xlfn.XLOOKUP(A782,'2024-NAT-02'!B:B,'2024-NAT-02'!G:G,0,0)</f>
        <v>2</v>
      </c>
      <c r="AC782" s="337">
        <f>_xlfn.XLOOKUP(A782,'2024-NAT-02'!B:B,'2024-NAT-02'!H:H,0,0)</f>
        <v>2.6</v>
      </c>
      <c r="AD782" s="338">
        <f t="shared" si="30"/>
        <v>17</v>
      </c>
      <c r="AE782" s="339">
        <f t="shared" si="31"/>
        <v>16.2</v>
      </c>
    </row>
    <row r="783" spans="1:31" ht="15.6" hidden="1" x14ac:dyDescent="0.25">
      <c r="A783" s="340" t="s">
        <v>1585</v>
      </c>
      <c r="B783" s="341" t="s">
        <v>1242</v>
      </c>
      <c r="C783" s="341" t="s">
        <v>1868</v>
      </c>
      <c r="D783" s="341" t="s">
        <v>1869</v>
      </c>
      <c r="E783" s="342" t="s">
        <v>2081</v>
      </c>
      <c r="F783" s="312">
        <v>0</v>
      </c>
      <c r="G783" s="313">
        <v>0</v>
      </c>
      <c r="H783" s="313">
        <v>0</v>
      </c>
      <c r="I783" s="314">
        <v>0</v>
      </c>
      <c r="J783" s="315">
        <v>0</v>
      </c>
      <c r="K783" s="316"/>
      <c r="L783" s="331"/>
      <c r="M783" s="316"/>
      <c r="N783" s="317"/>
      <c r="O783" s="317"/>
      <c r="P783" s="318"/>
      <c r="Q783" s="319"/>
      <c r="R783" s="306"/>
      <c r="S783" s="306"/>
      <c r="T783" s="320"/>
      <c r="U783" s="321"/>
      <c r="V783" s="322"/>
      <c r="W783" s="323"/>
      <c r="X783" s="324"/>
      <c r="Y783" s="326"/>
      <c r="Z783" s="335">
        <f>_xlfn.XLOOKUP(A783,'2024-NAT-01'!B:B,'2024-NAT-01'!F:F,0,0)+_xlfn.XLOOKUP('Nominations (2)'!A783,'2024-NAT-01'!B:B,'2024-NAT-01'!G:G,0,0)</f>
        <v>0</v>
      </c>
      <c r="AA783" s="336">
        <f>_xlfn.XLOOKUP(A783,'2024-NAT-01'!B:B,'2024-NAT-01'!H:H,0,0)</f>
        <v>0</v>
      </c>
      <c r="AB783" s="335">
        <f>_xlfn.XLOOKUP(A783,'2024-NAT-02'!B:B,'2024-NAT-02'!F:F,0,0)+_xlfn.XLOOKUP(A783,'2024-NAT-02'!B:B,'2024-NAT-02'!G:G,0,0)</f>
        <v>0</v>
      </c>
      <c r="AC783" s="337">
        <f>_xlfn.XLOOKUP(A783,'2024-NAT-02'!B:B,'2024-NAT-02'!H:H,0,0)</f>
        <v>0</v>
      </c>
      <c r="AD783" s="338">
        <f t="shared" si="30"/>
        <v>0</v>
      </c>
      <c r="AE783" s="339">
        <f t="shared" si="31"/>
        <v>0</v>
      </c>
    </row>
    <row r="784" spans="1:31" ht="15.6" hidden="1" x14ac:dyDescent="0.25">
      <c r="A784" s="340" t="s">
        <v>1614</v>
      </c>
      <c r="B784" s="341" t="s">
        <v>1226</v>
      </c>
      <c r="C784" s="341" t="s">
        <v>227</v>
      </c>
      <c r="D784" s="341" t="s">
        <v>122</v>
      </c>
      <c r="E784" s="342" t="s">
        <v>1261</v>
      </c>
      <c r="F784" s="312">
        <v>0</v>
      </c>
      <c r="G784" s="313">
        <v>0</v>
      </c>
      <c r="H784" s="313">
        <v>0</v>
      </c>
      <c r="I784" s="314">
        <v>0</v>
      </c>
      <c r="J784" s="315">
        <v>0</v>
      </c>
      <c r="K784" s="316"/>
      <c r="L784" s="331"/>
      <c r="M784" s="316"/>
      <c r="N784" s="317"/>
      <c r="O784" s="317"/>
      <c r="P784" s="318"/>
      <c r="Q784" s="319"/>
      <c r="R784" s="306"/>
      <c r="S784" s="306"/>
      <c r="T784" s="320"/>
      <c r="U784" s="321"/>
      <c r="V784" s="322"/>
      <c r="W784" s="323"/>
      <c r="X784" s="324"/>
      <c r="Y784" s="326"/>
      <c r="Z784" s="335">
        <f>_xlfn.XLOOKUP(A784,'2024-NAT-01'!B:B,'2024-NAT-01'!F:F,0,0)+_xlfn.XLOOKUP('Nominations (2)'!A784,'2024-NAT-01'!B:B,'2024-NAT-01'!G:G,0,0)</f>
        <v>0</v>
      </c>
      <c r="AA784" s="336">
        <f>_xlfn.XLOOKUP(A784,'2024-NAT-01'!B:B,'2024-NAT-01'!H:H,0,0)</f>
        <v>0</v>
      </c>
      <c r="AB784" s="335">
        <f>_xlfn.XLOOKUP(A784,'2024-NAT-02'!B:B,'2024-NAT-02'!F:F,0,0)+_xlfn.XLOOKUP(A784,'2024-NAT-02'!B:B,'2024-NAT-02'!G:G,0,0)</f>
        <v>0</v>
      </c>
      <c r="AC784" s="337">
        <f>_xlfn.XLOOKUP(A784,'2024-NAT-02'!B:B,'2024-NAT-02'!H:H,0,0)</f>
        <v>0</v>
      </c>
      <c r="AD784" s="338">
        <f t="shared" si="30"/>
        <v>0</v>
      </c>
      <c r="AE784" s="339">
        <f t="shared" si="31"/>
        <v>0</v>
      </c>
    </row>
    <row r="785" spans="1:31" ht="15.6" hidden="1" x14ac:dyDescent="0.25">
      <c r="A785" s="340" t="s">
        <v>1615</v>
      </c>
      <c r="B785" s="341" t="s">
        <v>1226</v>
      </c>
      <c r="C785" s="341" t="s">
        <v>1656</v>
      </c>
      <c r="D785" s="341" t="s">
        <v>1657</v>
      </c>
      <c r="E785" s="342" t="s">
        <v>1258</v>
      </c>
      <c r="F785" s="312">
        <v>0</v>
      </c>
      <c r="G785" s="313">
        <v>0</v>
      </c>
      <c r="H785" s="313">
        <v>0</v>
      </c>
      <c r="I785" s="314">
        <v>0</v>
      </c>
      <c r="J785" s="315">
        <v>0</v>
      </c>
      <c r="K785" s="316"/>
      <c r="L785" s="331"/>
      <c r="M785" s="316"/>
      <c r="N785" s="317"/>
      <c r="O785" s="317"/>
      <c r="P785" s="318"/>
      <c r="Q785" s="319"/>
      <c r="R785" s="306"/>
      <c r="S785" s="306"/>
      <c r="T785" s="320"/>
      <c r="U785" s="321"/>
      <c r="V785" s="322"/>
      <c r="W785" s="323"/>
      <c r="X785" s="324"/>
      <c r="Y785" s="326"/>
      <c r="Z785" s="335">
        <f>_xlfn.XLOOKUP(A785,'2024-NAT-01'!B:B,'2024-NAT-01'!F:F,0,0)+_xlfn.XLOOKUP('Nominations (2)'!A785,'2024-NAT-01'!B:B,'2024-NAT-01'!G:G,0,0)</f>
        <v>0</v>
      </c>
      <c r="AA785" s="336">
        <f>_xlfn.XLOOKUP(A785,'2024-NAT-01'!B:B,'2024-NAT-01'!H:H,0,0)</f>
        <v>0</v>
      </c>
      <c r="AB785" s="335">
        <f>_xlfn.XLOOKUP(A785,'2024-NAT-02'!B:B,'2024-NAT-02'!F:F,0,0)+_xlfn.XLOOKUP(A785,'2024-NAT-02'!B:B,'2024-NAT-02'!G:G,0,0)</f>
        <v>0</v>
      </c>
      <c r="AC785" s="337">
        <f>_xlfn.XLOOKUP(A785,'2024-NAT-02'!B:B,'2024-NAT-02'!H:H,0,0)</f>
        <v>0</v>
      </c>
      <c r="AD785" s="338">
        <f t="shared" si="30"/>
        <v>0</v>
      </c>
      <c r="AE785" s="339">
        <f t="shared" si="31"/>
        <v>0</v>
      </c>
    </row>
    <row r="786" spans="1:31" ht="15.6" hidden="1" x14ac:dyDescent="0.25">
      <c r="A786" s="340" t="s">
        <v>1616</v>
      </c>
      <c r="B786" s="341" t="s">
        <v>2154</v>
      </c>
      <c r="C786" s="341" t="s">
        <v>99</v>
      </c>
      <c r="D786" s="341" t="s">
        <v>917</v>
      </c>
      <c r="E786" s="342" t="s">
        <v>1261</v>
      </c>
      <c r="F786" s="312">
        <v>3</v>
      </c>
      <c r="G786" s="313">
        <v>11</v>
      </c>
      <c r="H786" s="313">
        <v>14</v>
      </c>
      <c r="I786" s="314">
        <v>118.8</v>
      </c>
      <c r="J786" s="315">
        <v>29.279999999999998</v>
      </c>
      <c r="K786" s="316"/>
      <c r="L786" s="331"/>
      <c r="M786" s="316"/>
      <c r="N786" s="317"/>
      <c r="O786" s="317"/>
      <c r="P786" s="318"/>
      <c r="Q786" s="319"/>
      <c r="R786" s="306"/>
      <c r="S786" s="306"/>
      <c r="T786" s="320"/>
      <c r="U786" s="321"/>
      <c r="V786" s="322"/>
      <c r="W786" s="323"/>
      <c r="X786" s="324"/>
      <c r="Y786" s="326"/>
      <c r="Z786" s="335">
        <f>_xlfn.XLOOKUP(A786,'2024-NAT-01'!B:B,'2024-NAT-01'!F:F,0,0)+_xlfn.XLOOKUP('Nominations (2)'!A786,'2024-NAT-01'!B:B,'2024-NAT-01'!G:G,0,0)</f>
        <v>0</v>
      </c>
      <c r="AA786" s="336">
        <f>_xlfn.XLOOKUP(A786,'2024-NAT-01'!B:B,'2024-NAT-01'!H:H,0,0)</f>
        <v>0</v>
      </c>
      <c r="AB786" s="335">
        <f>_xlfn.XLOOKUP(A786,'2024-NAT-02'!B:B,'2024-NAT-02'!F:F,0,0)+_xlfn.XLOOKUP(A786,'2024-NAT-02'!B:B,'2024-NAT-02'!G:G,0,0)</f>
        <v>0</v>
      </c>
      <c r="AC786" s="337">
        <f>_xlfn.XLOOKUP(A786,'2024-NAT-02'!B:B,'2024-NAT-02'!H:H,0,0)</f>
        <v>0</v>
      </c>
      <c r="AD786" s="338">
        <f t="shared" si="30"/>
        <v>14</v>
      </c>
      <c r="AE786" s="339">
        <f t="shared" si="31"/>
        <v>29.279999999999998</v>
      </c>
    </row>
    <row r="787" spans="1:31" ht="15.6" hidden="1" x14ac:dyDescent="0.25">
      <c r="A787" s="340" t="s">
        <v>1617</v>
      </c>
      <c r="B787" s="341" t="s">
        <v>1227</v>
      </c>
      <c r="C787" s="341" t="s">
        <v>225</v>
      </c>
      <c r="D787" s="341" t="s">
        <v>200</v>
      </c>
      <c r="E787" s="342" t="s">
        <v>1259</v>
      </c>
      <c r="F787" s="312">
        <v>0</v>
      </c>
      <c r="G787" s="313">
        <v>0</v>
      </c>
      <c r="H787" s="313">
        <v>0</v>
      </c>
      <c r="I787" s="314">
        <v>0</v>
      </c>
      <c r="J787" s="315">
        <v>0</v>
      </c>
      <c r="K787" s="316"/>
      <c r="L787" s="331"/>
      <c r="M787" s="316"/>
      <c r="N787" s="317"/>
      <c r="O787" s="317"/>
      <c r="P787" s="318"/>
      <c r="Q787" s="319"/>
      <c r="R787" s="306"/>
      <c r="S787" s="306"/>
      <c r="T787" s="320"/>
      <c r="U787" s="321"/>
      <c r="V787" s="322"/>
      <c r="W787" s="323"/>
      <c r="X787" s="324"/>
      <c r="Y787" s="326"/>
      <c r="Z787" s="335">
        <f>_xlfn.XLOOKUP(A787,'2024-NAT-01'!B:B,'2024-NAT-01'!F:F,0,0)+_xlfn.XLOOKUP('Nominations (2)'!A787,'2024-NAT-01'!B:B,'2024-NAT-01'!G:G,0,0)</f>
        <v>0</v>
      </c>
      <c r="AA787" s="336">
        <f>_xlfn.XLOOKUP(A787,'2024-NAT-01'!B:B,'2024-NAT-01'!H:H,0,0)</f>
        <v>0</v>
      </c>
      <c r="AB787" s="335">
        <f>_xlfn.XLOOKUP(A787,'2024-NAT-02'!B:B,'2024-NAT-02'!F:F,0,0)+_xlfn.XLOOKUP(A787,'2024-NAT-02'!B:B,'2024-NAT-02'!G:G,0,0)</f>
        <v>0</v>
      </c>
      <c r="AC787" s="337">
        <f>_xlfn.XLOOKUP(A787,'2024-NAT-02'!B:B,'2024-NAT-02'!H:H,0,0)</f>
        <v>0</v>
      </c>
      <c r="AD787" s="338">
        <f t="shared" si="30"/>
        <v>0</v>
      </c>
      <c r="AE787" s="339">
        <f t="shared" si="31"/>
        <v>0</v>
      </c>
    </row>
    <row r="788" spans="1:31" ht="15.6" hidden="1" x14ac:dyDescent="0.25">
      <c r="A788" s="340" t="s">
        <v>1618</v>
      </c>
      <c r="B788" s="341" t="s">
        <v>2161</v>
      </c>
      <c r="C788" s="341" t="s">
        <v>1873</v>
      </c>
      <c r="D788" s="341" t="s">
        <v>1838</v>
      </c>
      <c r="E788" s="342" t="s">
        <v>1258</v>
      </c>
      <c r="F788" s="312">
        <v>0</v>
      </c>
      <c r="G788" s="313">
        <v>1</v>
      </c>
      <c r="H788" s="313">
        <v>1</v>
      </c>
      <c r="I788" s="314">
        <v>3.3</v>
      </c>
      <c r="J788" s="315">
        <v>0.66</v>
      </c>
      <c r="K788" s="316"/>
      <c r="L788" s="331"/>
      <c r="M788" s="316"/>
      <c r="N788" s="317"/>
      <c r="O788" s="317"/>
      <c r="P788" s="318"/>
      <c r="Q788" s="319"/>
      <c r="R788" s="306"/>
      <c r="S788" s="306"/>
      <c r="T788" s="320"/>
      <c r="U788" s="321"/>
      <c r="V788" s="322"/>
      <c r="W788" s="323"/>
      <c r="X788" s="324"/>
      <c r="Y788" s="326"/>
      <c r="Z788" s="335">
        <f>_xlfn.XLOOKUP(A788,'2024-NAT-01'!B:B,'2024-NAT-01'!F:F,0,0)+_xlfn.XLOOKUP('Nominations (2)'!A788,'2024-NAT-01'!B:B,'2024-NAT-01'!G:G,0,0)</f>
        <v>0</v>
      </c>
      <c r="AA788" s="336">
        <f>_xlfn.XLOOKUP(A788,'2024-NAT-01'!B:B,'2024-NAT-01'!H:H,0,0)</f>
        <v>0</v>
      </c>
      <c r="AB788" s="335">
        <f>_xlfn.XLOOKUP(A788,'2024-NAT-02'!B:B,'2024-NAT-02'!F:F,0,0)+_xlfn.XLOOKUP(A788,'2024-NAT-02'!B:B,'2024-NAT-02'!G:G,0,0)</f>
        <v>0</v>
      </c>
      <c r="AC788" s="337">
        <f>_xlfn.XLOOKUP(A788,'2024-NAT-02'!B:B,'2024-NAT-02'!H:H,0,0)</f>
        <v>0</v>
      </c>
      <c r="AD788" s="338">
        <f t="shared" si="30"/>
        <v>1</v>
      </c>
      <c r="AE788" s="339">
        <f t="shared" si="31"/>
        <v>0.66</v>
      </c>
    </row>
    <row r="789" spans="1:31" ht="15.6" hidden="1" x14ac:dyDescent="0.25">
      <c r="A789" s="340" t="s">
        <v>1619</v>
      </c>
      <c r="B789" s="341" t="s">
        <v>2154</v>
      </c>
      <c r="C789" s="341" t="s">
        <v>2144</v>
      </c>
      <c r="D789" s="341" t="s">
        <v>2133</v>
      </c>
      <c r="E789" s="342" t="s">
        <v>2079</v>
      </c>
      <c r="F789" s="312">
        <v>0</v>
      </c>
      <c r="G789" s="313">
        <v>0</v>
      </c>
      <c r="H789" s="313">
        <v>0</v>
      </c>
      <c r="I789" s="314">
        <v>0</v>
      </c>
      <c r="J789" s="315">
        <v>0</v>
      </c>
      <c r="K789" s="316"/>
      <c r="L789" s="331"/>
      <c r="M789" s="316"/>
      <c r="N789" s="317"/>
      <c r="O789" s="317"/>
      <c r="P789" s="318"/>
      <c r="Q789" s="319"/>
      <c r="R789" s="306"/>
      <c r="S789" s="306"/>
      <c r="T789" s="320"/>
      <c r="U789" s="321"/>
      <c r="V789" s="322"/>
      <c r="W789" s="323"/>
      <c r="X789" s="324"/>
      <c r="Y789" s="326"/>
      <c r="Z789" s="335">
        <f>_xlfn.XLOOKUP(A789,'2024-NAT-01'!B:B,'2024-NAT-01'!F:F,0,0)+_xlfn.XLOOKUP('Nominations (2)'!A789,'2024-NAT-01'!B:B,'2024-NAT-01'!G:G,0,0)</f>
        <v>0</v>
      </c>
      <c r="AA789" s="336">
        <f>_xlfn.XLOOKUP(A789,'2024-NAT-01'!B:B,'2024-NAT-01'!H:H,0,0)</f>
        <v>0</v>
      </c>
      <c r="AB789" s="335">
        <f>_xlfn.XLOOKUP(A789,'2024-NAT-02'!B:B,'2024-NAT-02'!F:F,0,0)+_xlfn.XLOOKUP(A789,'2024-NAT-02'!B:B,'2024-NAT-02'!G:G,0,0)</f>
        <v>0</v>
      </c>
      <c r="AC789" s="337">
        <f>_xlfn.XLOOKUP(A789,'2024-NAT-02'!B:B,'2024-NAT-02'!H:H,0,0)</f>
        <v>0</v>
      </c>
      <c r="AD789" s="338">
        <f t="shared" si="30"/>
        <v>0</v>
      </c>
      <c r="AE789" s="339">
        <f t="shared" si="31"/>
        <v>0</v>
      </c>
    </row>
    <row r="790" spans="1:31" ht="15.6" hidden="1" x14ac:dyDescent="0.25">
      <c r="A790" s="340" t="s">
        <v>1620</v>
      </c>
      <c r="B790" s="341" t="s">
        <v>1340</v>
      </c>
      <c r="C790" s="341" t="s">
        <v>1658</v>
      </c>
      <c r="D790" s="341" t="s">
        <v>84</v>
      </c>
      <c r="E790" s="342" t="s">
        <v>1261</v>
      </c>
      <c r="F790" s="312">
        <v>0</v>
      </c>
      <c r="G790" s="313">
        <v>0</v>
      </c>
      <c r="H790" s="313">
        <v>0</v>
      </c>
      <c r="I790" s="314">
        <v>0</v>
      </c>
      <c r="J790" s="315">
        <v>0</v>
      </c>
      <c r="K790" s="316"/>
      <c r="L790" s="331"/>
      <c r="M790" s="316"/>
      <c r="N790" s="317"/>
      <c r="O790" s="317"/>
      <c r="P790" s="318"/>
      <c r="Q790" s="319"/>
      <c r="R790" s="306"/>
      <c r="S790" s="306"/>
      <c r="T790" s="320"/>
      <c r="U790" s="321"/>
      <c r="V790" s="322"/>
      <c r="W790" s="323"/>
      <c r="X790" s="324"/>
      <c r="Y790" s="326"/>
      <c r="Z790" s="335">
        <f>_xlfn.XLOOKUP(A790,'2024-NAT-01'!B:B,'2024-NAT-01'!F:F,0,0)+_xlfn.XLOOKUP('Nominations (2)'!A790,'2024-NAT-01'!B:B,'2024-NAT-01'!G:G,0,0)</f>
        <v>0</v>
      </c>
      <c r="AA790" s="336">
        <f>_xlfn.XLOOKUP(A790,'2024-NAT-01'!B:B,'2024-NAT-01'!H:H,0,0)</f>
        <v>0</v>
      </c>
      <c r="AB790" s="335">
        <f>_xlfn.XLOOKUP(A790,'2024-NAT-02'!B:B,'2024-NAT-02'!F:F,0,0)+_xlfn.XLOOKUP(A790,'2024-NAT-02'!B:B,'2024-NAT-02'!G:G,0,0)</f>
        <v>0</v>
      </c>
      <c r="AC790" s="337">
        <f>_xlfn.XLOOKUP(A790,'2024-NAT-02'!B:B,'2024-NAT-02'!H:H,0,0)</f>
        <v>0</v>
      </c>
      <c r="AD790" s="338">
        <f t="shared" si="30"/>
        <v>0</v>
      </c>
      <c r="AE790" s="339">
        <f t="shared" si="31"/>
        <v>0</v>
      </c>
    </row>
    <row r="791" spans="1:31" ht="15.6" hidden="1" x14ac:dyDescent="0.25">
      <c r="A791" s="340" t="s">
        <v>1621</v>
      </c>
      <c r="B791" s="341" t="s">
        <v>1241</v>
      </c>
      <c r="C791" s="341" t="s">
        <v>1659</v>
      </c>
      <c r="D791" s="341" t="s">
        <v>1662</v>
      </c>
      <c r="E791" s="342" t="s">
        <v>2079</v>
      </c>
      <c r="F791" s="312">
        <v>0</v>
      </c>
      <c r="G791" s="313">
        <v>0</v>
      </c>
      <c r="H791" s="313">
        <v>0</v>
      </c>
      <c r="I791" s="314">
        <v>0</v>
      </c>
      <c r="J791" s="315">
        <v>0</v>
      </c>
      <c r="K791" s="316"/>
      <c r="L791" s="331"/>
      <c r="M791" s="316"/>
      <c r="N791" s="317"/>
      <c r="O791" s="317"/>
      <c r="P791" s="318"/>
      <c r="Q791" s="319"/>
      <c r="R791" s="306"/>
      <c r="S791" s="306"/>
      <c r="T791" s="320"/>
      <c r="U791" s="321"/>
      <c r="V791" s="322"/>
      <c r="W791" s="323"/>
      <c r="X791" s="324"/>
      <c r="Y791" s="326"/>
      <c r="Z791" s="335">
        <f>_xlfn.XLOOKUP(A791,'2024-NAT-01'!B:B,'2024-NAT-01'!F:F,0,0)+_xlfn.XLOOKUP('Nominations (2)'!A791,'2024-NAT-01'!B:B,'2024-NAT-01'!G:G,0,0)</f>
        <v>0</v>
      </c>
      <c r="AA791" s="336">
        <f>_xlfn.XLOOKUP(A791,'2024-NAT-01'!B:B,'2024-NAT-01'!H:H,0,0)</f>
        <v>0</v>
      </c>
      <c r="AB791" s="335">
        <f>_xlfn.XLOOKUP(A791,'2024-NAT-02'!B:B,'2024-NAT-02'!F:F,0,0)+_xlfn.XLOOKUP(A791,'2024-NAT-02'!B:B,'2024-NAT-02'!G:G,0,0)</f>
        <v>0</v>
      </c>
      <c r="AC791" s="337">
        <f>_xlfn.XLOOKUP(A791,'2024-NAT-02'!B:B,'2024-NAT-02'!H:H,0,0)</f>
        <v>0</v>
      </c>
      <c r="AD791" s="338">
        <f t="shared" si="30"/>
        <v>0</v>
      </c>
      <c r="AE791" s="339">
        <f t="shared" si="31"/>
        <v>0</v>
      </c>
    </row>
    <row r="792" spans="1:31" ht="15.6" hidden="1" x14ac:dyDescent="0.25">
      <c r="A792" s="340" t="s">
        <v>1622</v>
      </c>
      <c r="B792" s="341" t="s">
        <v>1241</v>
      </c>
      <c r="C792" s="341" t="s">
        <v>368</v>
      </c>
      <c r="D792" s="341" t="s">
        <v>1660</v>
      </c>
      <c r="E792" s="342" t="s">
        <v>2079</v>
      </c>
      <c r="F792" s="312">
        <v>0</v>
      </c>
      <c r="G792" s="313">
        <v>2</v>
      </c>
      <c r="H792" s="313">
        <v>2</v>
      </c>
      <c r="I792" s="314">
        <v>25.9</v>
      </c>
      <c r="J792" s="315">
        <v>7.77</v>
      </c>
      <c r="K792" s="316"/>
      <c r="L792" s="331"/>
      <c r="M792" s="316"/>
      <c r="N792" s="317"/>
      <c r="O792" s="317"/>
      <c r="P792" s="318"/>
      <c r="Q792" s="319"/>
      <c r="R792" s="306"/>
      <c r="S792" s="306"/>
      <c r="T792" s="320"/>
      <c r="U792" s="321"/>
      <c r="V792" s="322"/>
      <c r="W792" s="323"/>
      <c r="X792" s="324"/>
      <c r="Y792" s="326"/>
      <c r="Z792" s="335">
        <f>_xlfn.XLOOKUP(A792,'2024-NAT-01'!B:B,'2024-NAT-01'!F:F,0,0)+_xlfn.XLOOKUP('Nominations (2)'!A792,'2024-NAT-01'!B:B,'2024-NAT-01'!G:G,0,0)</f>
        <v>0</v>
      </c>
      <c r="AA792" s="336">
        <f>_xlfn.XLOOKUP(A792,'2024-NAT-01'!B:B,'2024-NAT-01'!H:H,0,0)</f>
        <v>0</v>
      </c>
      <c r="AB792" s="335">
        <f>_xlfn.XLOOKUP(A792,'2024-NAT-02'!B:B,'2024-NAT-02'!F:F,0,0)+_xlfn.XLOOKUP(A792,'2024-NAT-02'!B:B,'2024-NAT-02'!G:G,0,0)</f>
        <v>0</v>
      </c>
      <c r="AC792" s="337">
        <f>_xlfn.XLOOKUP(A792,'2024-NAT-02'!B:B,'2024-NAT-02'!H:H,0,0)</f>
        <v>0</v>
      </c>
      <c r="AD792" s="338">
        <f t="shared" si="30"/>
        <v>2</v>
      </c>
      <c r="AE792" s="339">
        <f t="shared" si="31"/>
        <v>7.77</v>
      </c>
    </row>
    <row r="793" spans="1:31" ht="15.6" hidden="1" x14ac:dyDescent="0.25">
      <c r="A793" s="340" t="s">
        <v>1623</v>
      </c>
      <c r="B793" s="341" t="s">
        <v>2159</v>
      </c>
      <c r="C793" s="341" t="s">
        <v>1989</v>
      </c>
      <c r="D793" s="341" t="s">
        <v>122</v>
      </c>
      <c r="E793" s="342" t="s">
        <v>1258</v>
      </c>
      <c r="F793" s="312">
        <v>1</v>
      </c>
      <c r="G793" s="313">
        <v>21</v>
      </c>
      <c r="H793" s="313">
        <v>22</v>
      </c>
      <c r="I793" s="314">
        <v>235.1</v>
      </c>
      <c r="J793" s="315">
        <v>69.95</v>
      </c>
      <c r="K793" s="316"/>
      <c r="L793" s="331"/>
      <c r="M793" s="316"/>
      <c r="N793" s="317"/>
      <c r="O793" s="317"/>
      <c r="P793" s="318"/>
      <c r="Q793" s="319"/>
      <c r="R793" s="306"/>
      <c r="S793" s="306"/>
      <c r="T793" s="320"/>
      <c r="U793" s="321"/>
      <c r="V793" s="322"/>
      <c r="W793" s="323"/>
      <c r="X793" s="324"/>
      <c r="Y793" s="326"/>
      <c r="Z793" s="335">
        <f>_xlfn.XLOOKUP(A793,'2024-NAT-01'!B:B,'2024-NAT-01'!F:F,0,0)+_xlfn.XLOOKUP('Nominations (2)'!A793,'2024-NAT-01'!B:B,'2024-NAT-01'!G:G,0,0)</f>
        <v>5</v>
      </c>
      <c r="AA793" s="336">
        <f>_xlfn.XLOOKUP(A793,'2024-NAT-01'!B:B,'2024-NAT-01'!H:H,0,0)</f>
        <v>32.799999999999997</v>
      </c>
      <c r="AB793" s="335">
        <f>_xlfn.XLOOKUP(A793,'2024-NAT-02'!B:B,'2024-NAT-02'!F:F,0,0)+_xlfn.XLOOKUP(A793,'2024-NAT-02'!B:B,'2024-NAT-02'!G:G,0,0)</f>
        <v>1</v>
      </c>
      <c r="AC793" s="337">
        <f>_xlfn.XLOOKUP(A793,'2024-NAT-02'!B:B,'2024-NAT-02'!H:H,0,0)</f>
        <v>5.3</v>
      </c>
      <c r="AD793" s="338">
        <f t="shared" si="30"/>
        <v>28</v>
      </c>
      <c r="AE793" s="339">
        <f t="shared" si="31"/>
        <v>108.05</v>
      </c>
    </row>
    <row r="794" spans="1:31" ht="15.6" hidden="1" x14ac:dyDescent="0.25">
      <c r="A794" s="340" t="s">
        <v>1624</v>
      </c>
      <c r="B794" s="341" t="s">
        <v>1380</v>
      </c>
      <c r="C794" s="341" t="s">
        <v>1426</v>
      </c>
      <c r="D794" s="341" t="s">
        <v>1093</v>
      </c>
      <c r="E794" s="342" t="s">
        <v>1261</v>
      </c>
      <c r="F794" s="312">
        <v>0</v>
      </c>
      <c r="G794" s="313">
        <v>0</v>
      </c>
      <c r="H794" s="313">
        <v>0</v>
      </c>
      <c r="I794" s="314">
        <v>0</v>
      </c>
      <c r="J794" s="315">
        <v>0</v>
      </c>
      <c r="K794" s="316"/>
      <c r="L794" s="331"/>
      <c r="M794" s="316"/>
      <c r="N794" s="317"/>
      <c r="O794" s="317"/>
      <c r="P794" s="318"/>
      <c r="Q794" s="319"/>
      <c r="R794" s="306"/>
      <c r="S794" s="306"/>
      <c r="T794" s="320"/>
      <c r="U794" s="321"/>
      <c r="V794" s="322"/>
      <c r="W794" s="323"/>
      <c r="X794" s="324"/>
      <c r="Y794" s="326"/>
      <c r="Z794" s="335">
        <f>_xlfn.XLOOKUP(A794,'2024-NAT-01'!B:B,'2024-NAT-01'!F:F,0,0)+_xlfn.XLOOKUP('Nominations (2)'!A794,'2024-NAT-01'!B:B,'2024-NAT-01'!G:G,0,0)</f>
        <v>0</v>
      </c>
      <c r="AA794" s="336">
        <f>_xlfn.XLOOKUP(A794,'2024-NAT-01'!B:B,'2024-NAT-01'!H:H,0,0)</f>
        <v>0</v>
      </c>
      <c r="AB794" s="335">
        <f>_xlfn.XLOOKUP(A794,'2024-NAT-02'!B:B,'2024-NAT-02'!F:F,0,0)+_xlfn.XLOOKUP(A794,'2024-NAT-02'!B:B,'2024-NAT-02'!G:G,0,0)</f>
        <v>0</v>
      </c>
      <c r="AC794" s="337">
        <f>_xlfn.XLOOKUP(A794,'2024-NAT-02'!B:B,'2024-NAT-02'!H:H,0,0)</f>
        <v>0</v>
      </c>
      <c r="AD794" s="338">
        <f t="shared" si="30"/>
        <v>0</v>
      </c>
      <c r="AE794" s="339">
        <f t="shared" si="31"/>
        <v>0</v>
      </c>
    </row>
    <row r="795" spans="1:31" ht="15.6" hidden="1" x14ac:dyDescent="0.25">
      <c r="A795" s="340" t="s">
        <v>704</v>
      </c>
      <c r="B795" s="341" t="s">
        <v>2150</v>
      </c>
      <c r="C795" s="341" t="s">
        <v>218</v>
      </c>
      <c r="D795" s="341" t="s">
        <v>1835</v>
      </c>
      <c r="E795" s="342" t="s">
        <v>1258</v>
      </c>
      <c r="F795" s="312">
        <v>1</v>
      </c>
      <c r="G795" s="313">
        <v>0</v>
      </c>
      <c r="H795" s="313">
        <v>1</v>
      </c>
      <c r="I795" s="314">
        <v>0.7</v>
      </c>
      <c r="J795" s="315">
        <v>0.35</v>
      </c>
      <c r="K795" s="316"/>
      <c r="L795" s="331"/>
      <c r="M795" s="316"/>
      <c r="N795" s="317"/>
      <c r="O795" s="317"/>
      <c r="P795" s="318"/>
      <c r="Q795" s="319"/>
      <c r="R795" s="306"/>
      <c r="S795" s="306"/>
      <c r="T795" s="320"/>
      <c r="U795" s="321"/>
      <c r="V795" s="322"/>
      <c r="W795" s="323"/>
      <c r="X795" s="324"/>
      <c r="Y795" s="326"/>
      <c r="Z795" s="335">
        <f>_xlfn.XLOOKUP(A795,'2024-NAT-01'!B:B,'2024-NAT-01'!F:F,0,0)+_xlfn.XLOOKUP('Nominations (2)'!A254,'2024-NAT-01'!B:B,'2024-NAT-01'!G:G,0,0)</f>
        <v>6</v>
      </c>
      <c r="AA795" s="336">
        <f>_xlfn.XLOOKUP(A795,'2024-NAT-01'!B:B,'2024-NAT-01'!H:H,0,0)</f>
        <v>0</v>
      </c>
      <c r="AB795" s="335">
        <f>_xlfn.XLOOKUP(A795,'2024-NAT-02'!B:B,'2024-NAT-02'!F:F,0,0)+_xlfn.XLOOKUP(A795,'2024-NAT-02'!B:B,'2024-NAT-02'!G:G,0,0)</f>
        <v>0</v>
      </c>
      <c r="AC795" s="337">
        <f>_xlfn.XLOOKUP(A795,'2024-NAT-02'!B:B,'2024-NAT-02'!H:H,0,0)</f>
        <v>0</v>
      </c>
      <c r="AD795" s="338">
        <f t="shared" si="30"/>
        <v>7</v>
      </c>
      <c r="AE795" s="339">
        <f t="shared" si="31"/>
        <v>0.35</v>
      </c>
    </row>
    <row r="796" spans="1:31" ht="15.6" hidden="1" x14ac:dyDescent="0.25">
      <c r="A796" s="340" t="s">
        <v>663</v>
      </c>
      <c r="B796" s="341" t="s">
        <v>2150</v>
      </c>
      <c r="C796" s="341" t="s">
        <v>94</v>
      </c>
      <c r="D796" s="341" t="s">
        <v>108</v>
      </c>
      <c r="E796" s="342" t="s">
        <v>2079</v>
      </c>
      <c r="F796" s="312">
        <v>2</v>
      </c>
      <c r="G796" s="313">
        <v>0</v>
      </c>
      <c r="H796" s="313">
        <v>2</v>
      </c>
      <c r="I796" s="314">
        <v>1.5</v>
      </c>
      <c r="J796" s="315">
        <v>0.30000000000000004</v>
      </c>
      <c r="K796" s="316"/>
      <c r="L796" s="331"/>
      <c r="M796" s="316"/>
      <c r="N796" s="317"/>
      <c r="O796" s="317"/>
      <c r="P796" s="318"/>
      <c r="Q796" s="319"/>
      <c r="R796" s="306"/>
      <c r="S796" s="306"/>
      <c r="T796" s="320"/>
      <c r="U796" s="321"/>
      <c r="V796" s="322"/>
      <c r="W796" s="323"/>
      <c r="X796" s="324"/>
      <c r="Y796" s="326"/>
      <c r="Z796" s="335">
        <f>_xlfn.XLOOKUP(A796,'2024-NAT-01'!B:B,'2024-NAT-01'!F:F,0,0)+_xlfn.XLOOKUP('Nominations (2)'!A212,'2024-NAT-01'!B:B,'2024-NAT-01'!G:G,0,0)</f>
        <v>5</v>
      </c>
      <c r="AA796" s="336">
        <f>_xlfn.XLOOKUP(A796,'2024-NAT-01'!B:B,'2024-NAT-01'!H:H,0,0)</f>
        <v>0</v>
      </c>
      <c r="AB796" s="335">
        <f>_xlfn.XLOOKUP(A796,'2024-NAT-02'!B:B,'2024-NAT-02'!F:F,0,0)+_xlfn.XLOOKUP(A796,'2024-NAT-02'!B:B,'2024-NAT-02'!G:G,0,0)</f>
        <v>0</v>
      </c>
      <c r="AC796" s="337">
        <f>_xlfn.XLOOKUP(A796,'2024-NAT-02'!B:B,'2024-NAT-02'!H:H,0,0)</f>
        <v>0</v>
      </c>
      <c r="AD796" s="338">
        <f t="shared" si="30"/>
        <v>7</v>
      </c>
      <c r="AE796" s="339">
        <f t="shared" si="31"/>
        <v>0.30000000000000004</v>
      </c>
    </row>
    <row r="797" spans="1:31" ht="15.6" hidden="1" x14ac:dyDescent="0.25">
      <c r="A797" s="340" t="s">
        <v>1627</v>
      </c>
      <c r="B797" s="341" t="s">
        <v>1340</v>
      </c>
      <c r="C797" s="341" t="s">
        <v>99</v>
      </c>
      <c r="D797" s="341" t="s">
        <v>120</v>
      </c>
      <c r="E797" s="342" t="s">
        <v>1258</v>
      </c>
      <c r="F797" s="312">
        <v>0</v>
      </c>
      <c r="G797" s="313">
        <v>0</v>
      </c>
      <c r="H797" s="313">
        <v>0</v>
      </c>
      <c r="I797" s="314">
        <v>0</v>
      </c>
      <c r="J797" s="315">
        <v>0</v>
      </c>
      <c r="K797" s="316"/>
      <c r="L797" s="331"/>
      <c r="M797" s="316"/>
      <c r="N797" s="317"/>
      <c r="O797" s="317"/>
      <c r="P797" s="318"/>
      <c r="Q797" s="319"/>
      <c r="R797" s="306"/>
      <c r="S797" s="306"/>
      <c r="T797" s="320"/>
      <c r="U797" s="321"/>
      <c r="V797" s="322"/>
      <c r="W797" s="323"/>
      <c r="X797" s="324"/>
      <c r="Y797" s="326"/>
      <c r="Z797" s="335">
        <f>_xlfn.XLOOKUP(A797,'2024-NAT-01'!B:B,'2024-NAT-01'!F:F,0,0)+_xlfn.XLOOKUP('Nominations (2)'!A797,'2024-NAT-01'!B:B,'2024-NAT-01'!G:G,0,0)</f>
        <v>0</v>
      </c>
      <c r="AA797" s="336">
        <f>_xlfn.XLOOKUP(A797,'2024-NAT-01'!B:B,'2024-NAT-01'!H:H,0,0)</f>
        <v>0</v>
      </c>
      <c r="AB797" s="335">
        <f>_xlfn.XLOOKUP(A797,'2024-NAT-02'!B:B,'2024-NAT-02'!F:F,0,0)+_xlfn.XLOOKUP(A797,'2024-NAT-02'!B:B,'2024-NAT-02'!G:G,0,0)</f>
        <v>0</v>
      </c>
      <c r="AC797" s="337">
        <f>_xlfn.XLOOKUP(A797,'2024-NAT-02'!B:B,'2024-NAT-02'!H:H,0,0)</f>
        <v>0</v>
      </c>
      <c r="AD797" s="338">
        <f t="shared" si="30"/>
        <v>0</v>
      </c>
      <c r="AE797" s="339">
        <f t="shared" si="31"/>
        <v>0</v>
      </c>
    </row>
    <row r="798" spans="1:31" ht="15.6" hidden="1" x14ac:dyDescent="0.25">
      <c r="A798" s="340" t="s">
        <v>1628</v>
      </c>
      <c r="B798" s="341" t="s">
        <v>1340</v>
      </c>
      <c r="C798" s="341" t="s">
        <v>1665</v>
      </c>
      <c r="D798" s="341" t="s">
        <v>1666</v>
      </c>
      <c r="E798" s="342" t="s">
        <v>1258</v>
      </c>
      <c r="F798" s="312">
        <v>0</v>
      </c>
      <c r="G798" s="313">
        <v>0</v>
      </c>
      <c r="H798" s="313">
        <v>0</v>
      </c>
      <c r="I798" s="314">
        <v>0</v>
      </c>
      <c r="J798" s="315">
        <v>0</v>
      </c>
      <c r="K798" s="316"/>
      <c r="L798" s="331"/>
      <c r="M798" s="316"/>
      <c r="N798" s="317"/>
      <c r="O798" s="317"/>
      <c r="P798" s="318"/>
      <c r="Q798" s="319"/>
      <c r="R798" s="306"/>
      <c r="S798" s="306"/>
      <c r="T798" s="320"/>
      <c r="U798" s="321"/>
      <c r="V798" s="322"/>
      <c r="W798" s="323"/>
      <c r="X798" s="324"/>
      <c r="Y798" s="326"/>
      <c r="Z798" s="335">
        <f>_xlfn.XLOOKUP(A798,'2024-NAT-01'!B:B,'2024-NAT-01'!F:F,0,0)+_xlfn.XLOOKUP('Nominations (2)'!A798,'2024-NAT-01'!B:B,'2024-NAT-01'!G:G,0,0)</f>
        <v>0</v>
      </c>
      <c r="AA798" s="336">
        <f>_xlfn.XLOOKUP(A798,'2024-NAT-01'!B:B,'2024-NAT-01'!H:H,0,0)</f>
        <v>0</v>
      </c>
      <c r="AB798" s="335">
        <f>_xlfn.XLOOKUP(A798,'2024-NAT-02'!B:B,'2024-NAT-02'!F:F,0,0)+_xlfn.XLOOKUP(A798,'2024-NAT-02'!B:B,'2024-NAT-02'!G:G,0,0)</f>
        <v>0</v>
      </c>
      <c r="AC798" s="337">
        <f>_xlfn.XLOOKUP(A798,'2024-NAT-02'!B:B,'2024-NAT-02'!H:H,0,0)</f>
        <v>0</v>
      </c>
      <c r="AD798" s="338">
        <f t="shared" si="30"/>
        <v>0</v>
      </c>
      <c r="AE798" s="339">
        <f t="shared" si="31"/>
        <v>0</v>
      </c>
    </row>
    <row r="799" spans="1:31" ht="15.6" x14ac:dyDescent="0.25">
      <c r="A799" s="343" t="s">
        <v>654</v>
      </c>
      <c r="B799" s="344" t="s">
        <v>48</v>
      </c>
      <c r="C799" s="344" t="s">
        <v>1904</v>
      </c>
      <c r="D799" s="344" t="s">
        <v>1854</v>
      </c>
      <c r="E799" s="345" t="s">
        <v>2081</v>
      </c>
      <c r="F799" s="391">
        <v>5</v>
      </c>
      <c r="G799" s="392">
        <v>2</v>
      </c>
      <c r="H799" s="392">
        <v>7</v>
      </c>
      <c r="I799" s="393">
        <v>9.8000000000000007</v>
      </c>
      <c r="J799" s="394">
        <v>2.7199999999999998</v>
      </c>
      <c r="K799" s="316"/>
      <c r="L799" s="331"/>
      <c r="M799" s="316"/>
      <c r="N799" s="317"/>
      <c r="O799" s="317"/>
      <c r="P799" s="318"/>
      <c r="Q799" s="319"/>
      <c r="R799" s="306"/>
      <c r="S799" s="306"/>
      <c r="T799" s="320"/>
      <c r="U799" s="321"/>
      <c r="V799" s="322"/>
      <c r="W799" s="323"/>
      <c r="X799" s="324"/>
      <c r="Y799" s="326"/>
      <c r="Z799" s="387">
        <f>_xlfn.XLOOKUP(A799,'2024-NAT-01'!B:B,'2024-NAT-01'!F:F,0,0)+_xlfn.XLOOKUP(A799,'2024-NAT-01'!B:B,'2024-NAT-01'!G:G,0,0)</f>
        <v>0</v>
      </c>
      <c r="AA799" s="395">
        <f>_xlfn.XLOOKUP(A799,'2024-NAT-01'!B:B,'2024-NAT-01'!H:H,0,0)</f>
        <v>0</v>
      </c>
      <c r="AB799" s="387">
        <f>_xlfn.XLOOKUP(A799,'2024-NAT-02'!B:B,'2024-NAT-02'!F:F,0,0)+_xlfn.XLOOKUP(A799,'2024-NAT-02'!B:B,'2024-NAT-02'!G:G,0,0)</f>
        <v>0</v>
      </c>
      <c r="AC799" s="396">
        <f>_xlfn.XLOOKUP(A799,'2024-NAT-02'!B:B,'2024-NAT-02'!H:H,0,0)</f>
        <v>0</v>
      </c>
      <c r="AD799" s="387">
        <f t="shared" si="30"/>
        <v>7</v>
      </c>
      <c r="AE799" s="395">
        <f t="shared" si="31"/>
        <v>2.7199999999999998</v>
      </c>
    </row>
    <row r="800" spans="1:31" ht="15.6" hidden="1" x14ac:dyDescent="0.25">
      <c r="A800" s="340" t="s">
        <v>1630</v>
      </c>
      <c r="B800" s="341" t="s">
        <v>1340</v>
      </c>
      <c r="C800" s="341" t="s">
        <v>1591</v>
      </c>
      <c r="D800" s="341" t="s">
        <v>917</v>
      </c>
      <c r="E800" s="342" t="s">
        <v>2078</v>
      </c>
      <c r="F800" s="312">
        <v>0</v>
      </c>
      <c r="G800" s="313">
        <v>0</v>
      </c>
      <c r="H800" s="313">
        <v>0</v>
      </c>
      <c r="I800" s="314">
        <v>0</v>
      </c>
      <c r="J800" s="315">
        <v>0</v>
      </c>
      <c r="K800" s="316"/>
      <c r="L800" s="331"/>
      <c r="M800" s="316"/>
      <c r="N800" s="317"/>
      <c r="O800" s="317"/>
      <c r="P800" s="318"/>
      <c r="Q800" s="319"/>
      <c r="R800" s="306"/>
      <c r="S800" s="306"/>
      <c r="T800" s="320"/>
      <c r="U800" s="321"/>
      <c r="V800" s="322"/>
      <c r="W800" s="323"/>
      <c r="X800" s="324"/>
      <c r="Y800" s="326"/>
      <c r="Z800" s="335">
        <f>_xlfn.XLOOKUP(A800,'2024-NAT-01'!B:B,'2024-NAT-01'!F:F,0,0)+_xlfn.XLOOKUP('Nominations (2)'!A800,'2024-NAT-01'!B:B,'2024-NAT-01'!G:G,0,0)</f>
        <v>0</v>
      </c>
      <c r="AA800" s="336">
        <f>_xlfn.XLOOKUP(A800,'2024-NAT-01'!B:B,'2024-NAT-01'!H:H,0,0)</f>
        <v>0</v>
      </c>
      <c r="AB800" s="335">
        <f>_xlfn.XLOOKUP(A800,'2024-NAT-02'!B:B,'2024-NAT-02'!F:F,0,0)+_xlfn.XLOOKUP(A800,'2024-NAT-02'!B:B,'2024-NAT-02'!G:G,0,0)</f>
        <v>0</v>
      </c>
      <c r="AC800" s="337">
        <f>_xlfn.XLOOKUP(A800,'2024-NAT-02'!B:B,'2024-NAT-02'!H:H,0,0)</f>
        <v>0</v>
      </c>
      <c r="AD800" s="338">
        <f t="shared" si="30"/>
        <v>0</v>
      </c>
      <c r="AE800" s="339">
        <f t="shared" si="31"/>
        <v>0</v>
      </c>
    </row>
    <row r="801" spans="1:31" ht="15.6" hidden="1" x14ac:dyDescent="0.25">
      <c r="A801" s="340" t="s">
        <v>1631</v>
      </c>
      <c r="B801" s="341" t="s">
        <v>1948</v>
      </c>
      <c r="C801" s="341" t="s">
        <v>1862</v>
      </c>
      <c r="D801" s="341" t="s">
        <v>917</v>
      </c>
      <c r="E801" s="342" t="s">
        <v>2081</v>
      </c>
      <c r="F801" s="312">
        <v>0</v>
      </c>
      <c r="G801" s="313">
        <v>0</v>
      </c>
      <c r="H801" s="313">
        <v>0</v>
      </c>
      <c r="I801" s="314">
        <v>0</v>
      </c>
      <c r="J801" s="315">
        <v>0</v>
      </c>
      <c r="K801" s="316"/>
      <c r="L801" s="331"/>
      <c r="M801" s="316"/>
      <c r="N801" s="317"/>
      <c r="O801" s="317"/>
      <c r="P801" s="318"/>
      <c r="Q801" s="319"/>
      <c r="R801" s="306"/>
      <c r="S801" s="306"/>
      <c r="T801" s="320"/>
      <c r="U801" s="321"/>
      <c r="V801" s="322"/>
      <c r="W801" s="323"/>
      <c r="X801" s="324"/>
      <c r="Y801" s="326"/>
      <c r="Z801" s="335">
        <f>_xlfn.XLOOKUP(A801,'2024-NAT-01'!B:B,'2024-NAT-01'!F:F,0,0)+_xlfn.XLOOKUP('Nominations (2)'!A801,'2024-NAT-01'!B:B,'2024-NAT-01'!G:G,0,0)</f>
        <v>0</v>
      </c>
      <c r="AA801" s="336">
        <f>_xlfn.XLOOKUP(A801,'2024-NAT-01'!B:B,'2024-NAT-01'!H:H,0,0)</f>
        <v>0</v>
      </c>
      <c r="AB801" s="335">
        <f>_xlfn.XLOOKUP(A801,'2024-NAT-02'!B:B,'2024-NAT-02'!F:F,0,0)+_xlfn.XLOOKUP(A801,'2024-NAT-02'!B:B,'2024-NAT-02'!G:G,0,0)</f>
        <v>0</v>
      </c>
      <c r="AC801" s="337">
        <f>_xlfn.XLOOKUP(A801,'2024-NAT-02'!B:B,'2024-NAT-02'!H:H,0,0)</f>
        <v>0</v>
      </c>
      <c r="AD801" s="338">
        <f t="shared" si="30"/>
        <v>0</v>
      </c>
      <c r="AE801" s="339">
        <f t="shared" si="31"/>
        <v>0</v>
      </c>
    </row>
    <row r="802" spans="1:31" ht="15.6" hidden="1" x14ac:dyDescent="0.25">
      <c r="A802" s="340" t="s">
        <v>1632</v>
      </c>
      <c r="B802" s="341" t="s">
        <v>1340</v>
      </c>
      <c r="C802" s="341" t="s">
        <v>367</v>
      </c>
      <c r="D802" s="341" t="s">
        <v>295</v>
      </c>
      <c r="E802" s="342" t="s">
        <v>1261</v>
      </c>
      <c r="F802" s="312">
        <v>0</v>
      </c>
      <c r="G802" s="313">
        <v>0</v>
      </c>
      <c r="H802" s="313">
        <v>0</v>
      </c>
      <c r="I802" s="314">
        <v>0</v>
      </c>
      <c r="J802" s="315">
        <v>0</v>
      </c>
      <c r="K802" s="316"/>
      <c r="L802" s="331"/>
      <c r="M802" s="316"/>
      <c r="N802" s="317"/>
      <c r="O802" s="317"/>
      <c r="P802" s="318"/>
      <c r="Q802" s="319"/>
      <c r="R802" s="306"/>
      <c r="S802" s="306"/>
      <c r="T802" s="320"/>
      <c r="U802" s="321"/>
      <c r="V802" s="322"/>
      <c r="W802" s="323"/>
      <c r="X802" s="324"/>
      <c r="Y802" s="326"/>
      <c r="Z802" s="335">
        <f>_xlfn.XLOOKUP(A802,'2024-NAT-01'!B:B,'2024-NAT-01'!F:F,0,0)+_xlfn.XLOOKUP('Nominations (2)'!A802,'2024-NAT-01'!B:B,'2024-NAT-01'!G:G,0,0)</f>
        <v>0</v>
      </c>
      <c r="AA802" s="336">
        <f>_xlfn.XLOOKUP(A802,'2024-NAT-01'!B:B,'2024-NAT-01'!H:H,0,0)</f>
        <v>0</v>
      </c>
      <c r="AB802" s="335">
        <f>_xlfn.XLOOKUP(A802,'2024-NAT-02'!B:B,'2024-NAT-02'!F:F,0,0)+_xlfn.XLOOKUP(A802,'2024-NAT-02'!B:B,'2024-NAT-02'!G:G,0,0)</f>
        <v>0</v>
      </c>
      <c r="AC802" s="337">
        <f>_xlfn.XLOOKUP(A802,'2024-NAT-02'!B:B,'2024-NAT-02'!H:H,0,0)</f>
        <v>0</v>
      </c>
      <c r="AD802" s="338">
        <f t="shared" si="30"/>
        <v>0</v>
      </c>
      <c r="AE802" s="339">
        <f t="shared" si="31"/>
        <v>0</v>
      </c>
    </row>
    <row r="803" spans="1:31" ht="15.6" hidden="1" x14ac:dyDescent="0.25">
      <c r="A803" s="340" t="s">
        <v>777</v>
      </c>
      <c r="B803" s="341" t="s">
        <v>2150</v>
      </c>
      <c r="C803" s="341" t="s">
        <v>383</v>
      </c>
      <c r="D803" s="341" t="s">
        <v>215</v>
      </c>
      <c r="E803" s="342" t="s">
        <v>1261</v>
      </c>
      <c r="F803" s="312">
        <v>1</v>
      </c>
      <c r="G803" s="313">
        <v>0</v>
      </c>
      <c r="H803" s="313">
        <v>1</v>
      </c>
      <c r="I803" s="314">
        <v>0.8</v>
      </c>
      <c r="J803" s="315">
        <v>0.24</v>
      </c>
      <c r="K803" s="316"/>
      <c r="L803" s="331"/>
      <c r="M803" s="316"/>
      <c r="N803" s="317"/>
      <c r="O803" s="317"/>
      <c r="P803" s="318"/>
      <c r="Q803" s="319"/>
      <c r="R803" s="306"/>
      <c r="S803" s="306"/>
      <c r="T803" s="320"/>
      <c r="U803" s="321"/>
      <c r="V803" s="322"/>
      <c r="W803" s="323"/>
      <c r="X803" s="324"/>
      <c r="Y803" s="326"/>
      <c r="Z803" s="335">
        <f>_xlfn.XLOOKUP(A803,'2024-NAT-01'!B:B,'2024-NAT-01'!F:F,0,0)+_xlfn.XLOOKUP('Nominations (2)'!A332,'2024-NAT-01'!B:B,'2024-NAT-01'!G:G,0,0)</f>
        <v>4</v>
      </c>
      <c r="AA803" s="336">
        <f>_xlfn.XLOOKUP(A803,'2024-NAT-01'!B:B,'2024-NAT-01'!H:H,0,0)</f>
        <v>0</v>
      </c>
      <c r="AB803" s="335">
        <f>_xlfn.XLOOKUP(A803,'2024-NAT-02'!B:B,'2024-NAT-02'!F:F,0,0)+_xlfn.XLOOKUP(A803,'2024-NAT-02'!B:B,'2024-NAT-02'!G:G,0,0)</f>
        <v>0</v>
      </c>
      <c r="AC803" s="337">
        <f>_xlfn.XLOOKUP(A803,'2024-NAT-02'!B:B,'2024-NAT-02'!H:H,0,0)</f>
        <v>0</v>
      </c>
      <c r="AD803" s="338">
        <f t="shared" si="30"/>
        <v>5</v>
      </c>
      <c r="AE803" s="339">
        <f t="shared" si="31"/>
        <v>0.24</v>
      </c>
    </row>
    <row r="804" spans="1:31" ht="15.6" hidden="1" x14ac:dyDescent="0.25">
      <c r="A804" s="340" t="s">
        <v>1634</v>
      </c>
      <c r="B804" s="341" t="s">
        <v>1340</v>
      </c>
      <c r="C804" s="341" t="s">
        <v>95</v>
      </c>
      <c r="D804" s="341" t="s">
        <v>122</v>
      </c>
      <c r="E804" s="342" t="s">
        <v>1258</v>
      </c>
      <c r="F804" s="312">
        <v>0</v>
      </c>
      <c r="G804" s="313">
        <v>0</v>
      </c>
      <c r="H804" s="313">
        <v>0</v>
      </c>
      <c r="I804" s="314">
        <v>0</v>
      </c>
      <c r="J804" s="315">
        <v>0</v>
      </c>
      <c r="K804" s="316"/>
      <c r="L804" s="331"/>
      <c r="M804" s="316"/>
      <c r="N804" s="317"/>
      <c r="O804" s="317"/>
      <c r="P804" s="318"/>
      <c r="Q804" s="319"/>
      <c r="R804" s="306"/>
      <c r="S804" s="306"/>
      <c r="T804" s="320"/>
      <c r="U804" s="321"/>
      <c r="V804" s="322"/>
      <c r="W804" s="323"/>
      <c r="X804" s="324"/>
      <c r="Y804" s="326"/>
      <c r="Z804" s="335">
        <f>_xlfn.XLOOKUP(A804,'2024-NAT-01'!B:B,'2024-NAT-01'!F:F,0,0)+_xlfn.XLOOKUP('Nominations (2)'!A804,'2024-NAT-01'!B:B,'2024-NAT-01'!G:G,0,0)</f>
        <v>0</v>
      </c>
      <c r="AA804" s="336">
        <f>_xlfn.XLOOKUP(A804,'2024-NAT-01'!B:B,'2024-NAT-01'!H:H,0,0)</f>
        <v>0</v>
      </c>
      <c r="AB804" s="335">
        <f>_xlfn.XLOOKUP(A804,'2024-NAT-02'!B:B,'2024-NAT-02'!F:F,0,0)+_xlfn.XLOOKUP(A804,'2024-NAT-02'!B:B,'2024-NAT-02'!G:G,0,0)</f>
        <v>0</v>
      </c>
      <c r="AC804" s="337">
        <f>_xlfn.XLOOKUP(A804,'2024-NAT-02'!B:B,'2024-NAT-02'!H:H,0,0)</f>
        <v>0</v>
      </c>
      <c r="AD804" s="338">
        <f t="shared" si="30"/>
        <v>0</v>
      </c>
      <c r="AE804" s="339">
        <f t="shared" si="31"/>
        <v>0</v>
      </c>
    </row>
    <row r="805" spans="1:31" ht="15.6" x14ac:dyDescent="0.25">
      <c r="A805" s="343" t="s">
        <v>1166</v>
      </c>
      <c r="B805" s="344" t="s">
        <v>48</v>
      </c>
      <c r="C805" s="344" t="s">
        <v>1481</v>
      </c>
      <c r="D805" s="344" t="s">
        <v>313</v>
      </c>
      <c r="E805" s="345" t="s">
        <v>1260</v>
      </c>
      <c r="F805" s="391">
        <v>4</v>
      </c>
      <c r="G805" s="392">
        <v>0</v>
      </c>
      <c r="H805" s="392">
        <v>4</v>
      </c>
      <c r="I805" s="393">
        <v>3.5</v>
      </c>
      <c r="J805" s="394">
        <v>1.45</v>
      </c>
      <c r="K805" s="316"/>
      <c r="L805" s="331"/>
      <c r="M805" s="316"/>
      <c r="N805" s="317"/>
      <c r="O805" s="317"/>
      <c r="P805" s="318"/>
      <c r="Q805" s="319"/>
      <c r="R805" s="306"/>
      <c r="S805" s="306"/>
      <c r="T805" s="320"/>
      <c r="U805" s="321"/>
      <c r="V805" s="322"/>
      <c r="W805" s="323"/>
      <c r="X805" s="324"/>
      <c r="Y805" s="326"/>
      <c r="Z805" s="387">
        <f>_xlfn.XLOOKUP(A805,'2024-NAT-01'!B:B,'2024-NAT-01'!F:F,0,0)+_xlfn.XLOOKUP(A805,'2024-NAT-01'!B:B,'2024-NAT-01'!G:G,0,0)</f>
        <v>1</v>
      </c>
      <c r="AA805" s="395">
        <f>_xlfn.XLOOKUP(A805,'2024-NAT-01'!B:B,'2024-NAT-01'!H:H,0,0)</f>
        <v>19.5</v>
      </c>
      <c r="AB805" s="387">
        <f>_xlfn.XLOOKUP(A805,'2024-NAT-02'!B:B,'2024-NAT-02'!F:F,0,0)+_xlfn.XLOOKUP(A805,'2024-NAT-02'!B:B,'2024-NAT-02'!G:G,0,0)</f>
        <v>0</v>
      </c>
      <c r="AC805" s="396">
        <f>_xlfn.XLOOKUP(A805,'2024-NAT-02'!B:B,'2024-NAT-02'!H:H,0,0)</f>
        <v>0</v>
      </c>
      <c r="AD805" s="387">
        <f t="shared" si="30"/>
        <v>5</v>
      </c>
      <c r="AE805" s="395">
        <f t="shared" si="31"/>
        <v>20.95</v>
      </c>
    </row>
    <row r="806" spans="1:31" ht="15.6" hidden="1" x14ac:dyDescent="0.25">
      <c r="A806" s="340" t="s">
        <v>1636</v>
      </c>
      <c r="B806" s="341" t="s">
        <v>1340</v>
      </c>
      <c r="C806" s="341" t="s">
        <v>1667</v>
      </c>
      <c r="D806" s="341" t="s">
        <v>93</v>
      </c>
      <c r="E806" s="342" t="s">
        <v>1258</v>
      </c>
      <c r="F806" s="312">
        <v>0</v>
      </c>
      <c r="G806" s="313">
        <v>0</v>
      </c>
      <c r="H806" s="313">
        <v>0</v>
      </c>
      <c r="I806" s="314">
        <v>0</v>
      </c>
      <c r="J806" s="315">
        <v>0</v>
      </c>
      <c r="K806" s="316"/>
      <c r="L806" s="331"/>
      <c r="M806" s="316"/>
      <c r="N806" s="317"/>
      <c r="O806" s="317"/>
      <c r="P806" s="318"/>
      <c r="Q806" s="319"/>
      <c r="R806" s="306"/>
      <c r="S806" s="306"/>
      <c r="T806" s="320"/>
      <c r="U806" s="321"/>
      <c r="V806" s="322"/>
      <c r="W806" s="323"/>
      <c r="X806" s="324"/>
      <c r="Y806" s="326"/>
      <c r="Z806" s="335">
        <f>_xlfn.XLOOKUP(A806,'2024-NAT-01'!B:B,'2024-NAT-01'!F:F,0,0)+_xlfn.XLOOKUP('Nominations (2)'!A806,'2024-NAT-01'!B:B,'2024-NAT-01'!G:G,0,0)</f>
        <v>0</v>
      </c>
      <c r="AA806" s="336">
        <f>_xlfn.XLOOKUP(A806,'2024-NAT-01'!B:B,'2024-NAT-01'!H:H,0,0)</f>
        <v>0</v>
      </c>
      <c r="AB806" s="335">
        <f>_xlfn.XLOOKUP(A806,'2024-NAT-02'!B:B,'2024-NAT-02'!F:F,0,0)+_xlfn.XLOOKUP(A806,'2024-NAT-02'!B:B,'2024-NAT-02'!G:G,0,0)</f>
        <v>0</v>
      </c>
      <c r="AC806" s="337">
        <f>_xlfn.XLOOKUP(A806,'2024-NAT-02'!B:B,'2024-NAT-02'!H:H,0,0)</f>
        <v>0</v>
      </c>
      <c r="AD806" s="338">
        <f t="shared" si="30"/>
        <v>0</v>
      </c>
      <c r="AE806" s="339">
        <f t="shared" si="31"/>
        <v>0</v>
      </c>
    </row>
    <row r="807" spans="1:31" ht="15.6" hidden="1" x14ac:dyDescent="0.25">
      <c r="A807" s="340" t="s">
        <v>1637</v>
      </c>
      <c r="B807" s="341" t="s">
        <v>1340</v>
      </c>
      <c r="C807" s="341" t="s">
        <v>1668</v>
      </c>
      <c r="D807" s="341" t="s">
        <v>75</v>
      </c>
      <c r="E807" s="342" t="s">
        <v>1258</v>
      </c>
      <c r="F807" s="312">
        <v>0</v>
      </c>
      <c r="G807" s="313">
        <v>0</v>
      </c>
      <c r="H807" s="313">
        <v>0</v>
      </c>
      <c r="I807" s="314">
        <v>0</v>
      </c>
      <c r="J807" s="315">
        <v>0</v>
      </c>
      <c r="K807" s="316"/>
      <c r="L807" s="331"/>
      <c r="M807" s="316"/>
      <c r="N807" s="317"/>
      <c r="O807" s="317"/>
      <c r="P807" s="318"/>
      <c r="Q807" s="319"/>
      <c r="R807" s="306"/>
      <c r="S807" s="306"/>
      <c r="T807" s="320"/>
      <c r="U807" s="321"/>
      <c r="V807" s="322"/>
      <c r="W807" s="323"/>
      <c r="X807" s="324"/>
      <c r="Y807" s="326"/>
      <c r="Z807" s="335">
        <f>_xlfn.XLOOKUP(A807,'2024-NAT-01'!B:B,'2024-NAT-01'!F:F,0,0)+_xlfn.XLOOKUP('Nominations (2)'!A807,'2024-NAT-01'!B:B,'2024-NAT-01'!G:G,0,0)</f>
        <v>0</v>
      </c>
      <c r="AA807" s="336">
        <f>_xlfn.XLOOKUP(A807,'2024-NAT-01'!B:B,'2024-NAT-01'!H:H,0,0)</f>
        <v>0</v>
      </c>
      <c r="AB807" s="335">
        <f>_xlfn.XLOOKUP(A807,'2024-NAT-02'!B:B,'2024-NAT-02'!F:F,0,0)+_xlfn.XLOOKUP(A807,'2024-NAT-02'!B:B,'2024-NAT-02'!G:G,0,0)</f>
        <v>0</v>
      </c>
      <c r="AC807" s="337">
        <f>_xlfn.XLOOKUP(A807,'2024-NAT-02'!B:B,'2024-NAT-02'!H:H,0,0)</f>
        <v>0</v>
      </c>
      <c r="AD807" s="338">
        <f t="shared" si="30"/>
        <v>0</v>
      </c>
      <c r="AE807" s="339">
        <f t="shared" si="31"/>
        <v>0</v>
      </c>
    </row>
    <row r="808" spans="1:31" ht="15.6" hidden="1" x14ac:dyDescent="0.25">
      <c r="A808" s="340" t="s">
        <v>1638</v>
      </c>
      <c r="B808" s="341" t="s">
        <v>2162</v>
      </c>
      <c r="C808" s="341" t="s">
        <v>2145</v>
      </c>
      <c r="D808" s="341" t="s">
        <v>1185</v>
      </c>
      <c r="E808" s="342" t="s">
        <v>1259</v>
      </c>
      <c r="F808" s="312">
        <v>0</v>
      </c>
      <c r="G808" s="313">
        <v>0</v>
      </c>
      <c r="H808" s="313">
        <v>0</v>
      </c>
      <c r="I808" s="314">
        <v>0</v>
      </c>
      <c r="J808" s="315">
        <v>0</v>
      </c>
      <c r="K808" s="316"/>
      <c r="L808" s="331"/>
      <c r="M808" s="316"/>
      <c r="N808" s="317"/>
      <c r="O808" s="317"/>
      <c r="P808" s="318"/>
      <c r="Q808" s="319"/>
      <c r="R808" s="306"/>
      <c r="S808" s="306"/>
      <c r="T808" s="320"/>
      <c r="U808" s="321"/>
      <c r="V808" s="322"/>
      <c r="W808" s="323"/>
      <c r="X808" s="324"/>
      <c r="Y808" s="326"/>
      <c r="Z808" s="335">
        <f>_xlfn.XLOOKUP(A808,'2024-NAT-01'!B:B,'2024-NAT-01'!F:F,0,0)+_xlfn.XLOOKUP('Nominations (2)'!A808,'2024-NAT-01'!B:B,'2024-NAT-01'!G:G,0,0)</f>
        <v>0</v>
      </c>
      <c r="AA808" s="336">
        <f>_xlfn.XLOOKUP(A808,'2024-NAT-01'!B:B,'2024-NAT-01'!H:H,0,0)</f>
        <v>0</v>
      </c>
      <c r="AB808" s="335">
        <f>_xlfn.XLOOKUP(A808,'2024-NAT-02'!B:B,'2024-NAT-02'!F:F,0,0)+_xlfn.XLOOKUP(A808,'2024-NAT-02'!B:B,'2024-NAT-02'!G:G,0,0)</f>
        <v>0</v>
      </c>
      <c r="AC808" s="337">
        <f>_xlfn.XLOOKUP(A808,'2024-NAT-02'!B:B,'2024-NAT-02'!H:H,0,0)</f>
        <v>0</v>
      </c>
      <c r="AD808" s="338">
        <f t="shared" si="30"/>
        <v>0</v>
      </c>
      <c r="AE808" s="339">
        <f t="shared" si="31"/>
        <v>0</v>
      </c>
    </row>
    <row r="809" spans="1:31" ht="15.6" hidden="1" x14ac:dyDescent="0.25">
      <c r="A809" s="340" t="s">
        <v>1639</v>
      </c>
      <c r="B809" s="341" t="s">
        <v>1746</v>
      </c>
      <c r="C809" s="341" t="s">
        <v>1671</v>
      </c>
      <c r="D809" s="341" t="s">
        <v>1670</v>
      </c>
      <c r="E809" s="342" t="s">
        <v>1261</v>
      </c>
      <c r="F809" s="312">
        <v>0</v>
      </c>
      <c r="G809" s="313">
        <v>0</v>
      </c>
      <c r="H809" s="313">
        <v>0</v>
      </c>
      <c r="I809" s="314">
        <v>0</v>
      </c>
      <c r="J809" s="315">
        <v>0</v>
      </c>
      <c r="K809" s="316"/>
      <c r="L809" s="331"/>
      <c r="M809" s="316"/>
      <c r="N809" s="317"/>
      <c r="O809" s="317"/>
      <c r="P809" s="318"/>
      <c r="Q809" s="319"/>
      <c r="R809" s="306"/>
      <c r="S809" s="306"/>
      <c r="T809" s="320"/>
      <c r="U809" s="321"/>
      <c r="V809" s="322"/>
      <c r="W809" s="323"/>
      <c r="X809" s="324"/>
      <c r="Y809" s="326"/>
      <c r="Z809" s="335">
        <f>_xlfn.XLOOKUP(A809,'2024-NAT-01'!B:B,'2024-NAT-01'!F:F,0,0)+_xlfn.XLOOKUP('Nominations (2)'!A809,'2024-NAT-01'!B:B,'2024-NAT-01'!G:G,0,0)</f>
        <v>0</v>
      </c>
      <c r="AA809" s="336">
        <f>_xlfn.XLOOKUP(A809,'2024-NAT-01'!B:B,'2024-NAT-01'!H:H,0,0)</f>
        <v>0</v>
      </c>
      <c r="AB809" s="335">
        <f>_xlfn.XLOOKUP(A809,'2024-NAT-02'!B:B,'2024-NAT-02'!F:F,0,0)+_xlfn.XLOOKUP(A809,'2024-NAT-02'!B:B,'2024-NAT-02'!G:G,0,0)</f>
        <v>0</v>
      </c>
      <c r="AC809" s="337">
        <f>_xlfn.XLOOKUP(A809,'2024-NAT-02'!B:B,'2024-NAT-02'!H:H,0,0)</f>
        <v>0</v>
      </c>
      <c r="AD809" s="338">
        <f t="shared" si="30"/>
        <v>0</v>
      </c>
      <c r="AE809" s="339">
        <f t="shared" si="31"/>
        <v>0</v>
      </c>
    </row>
    <row r="810" spans="1:31" ht="15.6" hidden="1" x14ac:dyDescent="0.25">
      <c r="A810" s="340" t="s">
        <v>1640</v>
      </c>
      <c r="B810" s="341" t="s">
        <v>2161</v>
      </c>
      <c r="C810" s="341" t="s">
        <v>316</v>
      </c>
      <c r="D810" s="341" t="s">
        <v>1669</v>
      </c>
      <c r="E810" s="342" t="s">
        <v>1261</v>
      </c>
      <c r="F810" s="312">
        <v>2</v>
      </c>
      <c r="G810" s="313">
        <v>2</v>
      </c>
      <c r="H810" s="313">
        <v>4</v>
      </c>
      <c r="I810" s="314">
        <v>37.400000000000006</v>
      </c>
      <c r="J810" s="315">
        <v>12.850000000000001</v>
      </c>
      <c r="K810" s="316"/>
      <c r="L810" s="331"/>
      <c r="M810" s="316"/>
      <c r="N810" s="317"/>
      <c r="O810" s="317"/>
      <c r="P810" s="318"/>
      <c r="Q810" s="319"/>
      <c r="R810" s="306"/>
      <c r="S810" s="306"/>
      <c r="T810" s="320"/>
      <c r="U810" s="321"/>
      <c r="V810" s="322"/>
      <c r="W810" s="323"/>
      <c r="X810" s="324"/>
      <c r="Y810" s="326"/>
      <c r="Z810" s="335">
        <f>_xlfn.XLOOKUP(A810,'2024-NAT-01'!B:B,'2024-NAT-01'!F:F,0,0)+_xlfn.XLOOKUP('Nominations (2)'!A810,'2024-NAT-01'!B:B,'2024-NAT-01'!G:G,0,0)</f>
        <v>0</v>
      </c>
      <c r="AA810" s="336">
        <f>_xlfn.XLOOKUP(A810,'2024-NAT-01'!B:B,'2024-NAT-01'!H:H,0,0)</f>
        <v>0</v>
      </c>
      <c r="AB810" s="335">
        <f>_xlfn.XLOOKUP(A810,'2024-NAT-02'!B:B,'2024-NAT-02'!F:F,0,0)+_xlfn.XLOOKUP(A810,'2024-NAT-02'!B:B,'2024-NAT-02'!G:G,0,0)</f>
        <v>0</v>
      </c>
      <c r="AC810" s="337">
        <f>_xlfn.XLOOKUP(A810,'2024-NAT-02'!B:B,'2024-NAT-02'!H:H,0,0)</f>
        <v>0</v>
      </c>
      <c r="AD810" s="338">
        <f t="shared" si="30"/>
        <v>4</v>
      </c>
      <c r="AE810" s="339">
        <f t="shared" si="31"/>
        <v>12.850000000000001</v>
      </c>
    </row>
    <row r="811" spans="1:31" ht="15.6" hidden="1" x14ac:dyDescent="0.25">
      <c r="A811" s="340" t="s">
        <v>1641</v>
      </c>
      <c r="B811" s="341" t="s">
        <v>1473</v>
      </c>
      <c r="C811" s="341" t="s">
        <v>1672</v>
      </c>
      <c r="D811" s="341" t="s">
        <v>122</v>
      </c>
      <c r="E811" s="342" t="s">
        <v>1261</v>
      </c>
      <c r="F811" s="312">
        <v>0</v>
      </c>
      <c r="G811" s="313">
        <v>0</v>
      </c>
      <c r="H811" s="313">
        <v>0</v>
      </c>
      <c r="I811" s="314">
        <v>0</v>
      </c>
      <c r="J811" s="315">
        <v>0</v>
      </c>
      <c r="K811" s="316"/>
      <c r="L811" s="331"/>
      <c r="M811" s="316"/>
      <c r="N811" s="317"/>
      <c r="O811" s="317"/>
      <c r="P811" s="318"/>
      <c r="Q811" s="319"/>
      <c r="R811" s="306"/>
      <c r="S811" s="306"/>
      <c r="T811" s="320"/>
      <c r="U811" s="321"/>
      <c r="V811" s="322"/>
      <c r="W811" s="323"/>
      <c r="X811" s="324"/>
      <c r="Y811" s="326"/>
      <c r="Z811" s="335">
        <f>_xlfn.XLOOKUP(A811,'2024-NAT-01'!B:B,'2024-NAT-01'!F:F,0,0)+_xlfn.XLOOKUP('Nominations (2)'!A811,'2024-NAT-01'!B:B,'2024-NAT-01'!G:G,0,0)</f>
        <v>0</v>
      </c>
      <c r="AA811" s="336">
        <f>_xlfn.XLOOKUP(A811,'2024-NAT-01'!B:B,'2024-NAT-01'!H:H,0,0)</f>
        <v>0</v>
      </c>
      <c r="AB811" s="335">
        <f>_xlfn.XLOOKUP(A811,'2024-NAT-02'!B:B,'2024-NAT-02'!F:F,0,0)+_xlfn.XLOOKUP(A811,'2024-NAT-02'!B:B,'2024-NAT-02'!G:G,0,0)</f>
        <v>0</v>
      </c>
      <c r="AC811" s="337">
        <f>_xlfn.XLOOKUP(A811,'2024-NAT-02'!B:B,'2024-NAT-02'!H:H,0,0)</f>
        <v>0</v>
      </c>
      <c r="AD811" s="338">
        <f t="shared" si="30"/>
        <v>0</v>
      </c>
      <c r="AE811" s="339">
        <f t="shared" si="31"/>
        <v>0</v>
      </c>
    </row>
    <row r="812" spans="1:31" ht="15.6" hidden="1" x14ac:dyDescent="0.25">
      <c r="A812" s="340" t="s">
        <v>1642</v>
      </c>
      <c r="B812" s="341" t="s">
        <v>1663</v>
      </c>
      <c r="C812" s="341" t="s">
        <v>199</v>
      </c>
      <c r="D812" s="341" t="s">
        <v>1246</v>
      </c>
      <c r="E812" s="342" t="s">
        <v>1258</v>
      </c>
      <c r="F812" s="312">
        <v>0</v>
      </c>
      <c r="G812" s="313">
        <v>0</v>
      </c>
      <c r="H812" s="313">
        <v>0</v>
      </c>
      <c r="I812" s="314">
        <v>0</v>
      </c>
      <c r="J812" s="315">
        <v>0</v>
      </c>
      <c r="K812" s="316"/>
      <c r="L812" s="331"/>
      <c r="M812" s="316"/>
      <c r="N812" s="317"/>
      <c r="O812" s="317"/>
      <c r="P812" s="318"/>
      <c r="Q812" s="319"/>
      <c r="R812" s="306"/>
      <c r="S812" s="306"/>
      <c r="T812" s="320"/>
      <c r="U812" s="321"/>
      <c r="V812" s="322"/>
      <c r="W812" s="323"/>
      <c r="X812" s="324"/>
      <c r="Y812" s="326"/>
      <c r="Z812" s="335">
        <f>_xlfn.XLOOKUP(A812,'2024-NAT-01'!B:B,'2024-NAT-01'!F:F,0,0)+_xlfn.XLOOKUP('Nominations (2)'!A812,'2024-NAT-01'!B:B,'2024-NAT-01'!G:G,0,0)</f>
        <v>0</v>
      </c>
      <c r="AA812" s="336">
        <f>_xlfn.XLOOKUP(A812,'2024-NAT-01'!B:B,'2024-NAT-01'!H:H,0,0)</f>
        <v>0</v>
      </c>
      <c r="AB812" s="335">
        <f>_xlfn.XLOOKUP(A812,'2024-NAT-02'!B:B,'2024-NAT-02'!F:F,0,0)+_xlfn.XLOOKUP(A812,'2024-NAT-02'!B:B,'2024-NAT-02'!G:G,0,0)</f>
        <v>0</v>
      </c>
      <c r="AC812" s="337">
        <f>_xlfn.XLOOKUP(A812,'2024-NAT-02'!B:B,'2024-NAT-02'!H:H,0,0)</f>
        <v>0</v>
      </c>
      <c r="AD812" s="338">
        <f t="shared" si="30"/>
        <v>0</v>
      </c>
      <c r="AE812" s="339">
        <f t="shared" si="31"/>
        <v>0</v>
      </c>
    </row>
    <row r="813" spans="1:31" ht="15.6" hidden="1" x14ac:dyDescent="0.25">
      <c r="A813" s="340" t="s">
        <v>1643</v>
      </c>
      <c r="B813" s="341" t="s">
        <v>2162</v>
      </c>
      <c r="C813" s="341" t="s">
        <v>164</v>
      </c>
      <c r="D813" s="341" t="s">
        <v>1172</v>
      </c>
      <c r="E813" s="342" t="s">
        <v>1258</v>
      </c>
      <c r="F813" s="312">
        <v>1</v>
      </c>
      <c r="G813" s="313">
        <v>1</v>
      </c>
      <c r="H813" s="313">
        <v>2</v>
      </c>
      <c r="I813" s="314">
        <v>11.700000000000001</v>
      </c>
      <c r="J813" s="315">
        <v>3.43</v>
      </c>
      <c r="K813" s="316"/>
      <c r="L813" s="331"/>
      <c r="M813" s="316"/>
      <c r="N813" s="317"/>
      <c r="O813" s="317"/>
      <c r="P813" s="318"/>
      <c r="Q813" s="319"/>
      <c r="R813" s="306"/>
      <c r="S813" s="306"/>
      <c r="T813" s="320"/>
      <c r="U813" s="321"/>
      <c r="V813" s="322"/>
      <c r="W813" s="323"/>
      <c r="X813" s="324"/>
      <c r="Y813" s="326"/>
      <c r="Z813" s="335">
        <f>_xlfn.XLOOKUP(A813,'2024-NAT-01'!B:B,'2024-NAT-01'!F:F,0,0)+_xlfn.XLOOKUP('Nominations (2)'!A813,'2024-NAT-01'!B:B,'2024-NAT-01'!G:G,0,0)</f>
        <v>0</v>
      </c>
      <c r="AA813" s="336">
        <f>_xlfn.XLOOKUP(A813,'2024-NAT-01'!B:B,'2024-NAT-01'!H:H,0,0)</f>
        <v>0</v>
      </c>
      <c r="AB813" s="335">
        <f>_xlfn.XLOOKUP(A813,'2024-NAT-02'!B:B,'2024-NAT-02'!F:F,0,0)+_xlfn.XLOOKUP(A813,'2024-NAT-02'!B:B,'2024-NAT-02'!G:G,0,0)</f>
        <v>0</v>
      </c>
      <c r="AC813" s="337">
        <f>_xlfn.XLOOKUP(A813,'2024-NAT-02'!B:B,'2024-NAT-02'!H:H,0,0)</f>
        <v>0</v>
      </c>
      <c r="AD813" s="338">
        <f t="shared" si="30"/>
        <v>2</v>
      </c>
      <c r="AE813" s="339">
        <f t="shared" si="31"/>
        <v>3.43</v>
      </c>
    </row>
    <row r="814" spans="1:31" ht="15.6" hidden="1" x14ac:dyDescent="0.25">
      <c r="A814" s="340" t="s">
        <v>1644</v>
      </c>
      <c r="B814" s="341" t="s">
        <v>2161</v>
      </c>
      <c r="C814" s="341" t="s">
        <v>87</v>
      </c>
      <c r="D814" s="341" t="s">
        <v>196</v>
      </c>
      <c r="E814" s="342" t="s">
        <v>2079</v>
      </c>
      <c r="F814" s="312">
        <v>0</v>
      </c>
      <c r="G814" s="313">
        <v>5</v>
      </c>
      <c r="H814" s="313">
        <v>5</v>
      </c>
      <c r="I814" s="314">
        <v>64.099999999999994</v>
      </c>
      <c r="J814" s="315">
        <v>17.709999999999997</v>
      </c>
      <c r="K814" s="316"/>
      <c r="L814" s="331"/>
      <c r="M814" s="316"/>
      <c r="N814" s="317"/>
      <c r="O814" s="317"/>
      <c r="P814" s="318"/>
      <c r="Q814" s="319"/>
      <c r="R814" s="306"/>
      <c r="S814" s="306"/>
      <c r="T814" s="320"/>
      <c r="U814" s="321"/>
      <c r="V814" s="322"/>
      <c r="W814" s="323"/>
      <c r="X814" s="324"/>
      <c r="Y814" s="326"/>
      <c r="Z814" s="335">
        <f>_xlfn.XLOOKUP(A814,'2024-NAT-01'!B:B,'2024-NAT-01'!F:F,0,0)+_xlfn.XLOOKUP('Nominations (2)'!A814,'2024-NAT-01'!B:B,'2024-NAT-01'!G:G,0,0)</f>
        <v>0</v>
      </c>
      <c r="AA814" s="336">
        <f>_xlfn.XLOOKUP(A814,'2024-NAT-01'!B:B,'2024-NAT-01'!H:H,0,0)</f>
        <v>0</v>
      </c>
      <c r="AB814" s="335">
        <f>_xlfn.XLOOKUP(A814,'2024-NAT-02'!B:B,'2024-NAT-02'!F:F,0,0)+_xlfn.XLOOKUP(A814,'2024-NAT-02'!B:B,'2024-NAT-02'!G:G,0,0)</f>
        <v>0</v>
      </c>
      <c r="AC814" s="337">
        <f>_xlfn.XLOOKUP(A814,'2024-NAT-02'!B:B,'2024-NAT-02'!H:H,0,0)</f>
        <v>0</v>
      </c>
      <c r="AD814" s="338">
        <f t="shared" si="30"/>
        <v>5</v>
      </c>
      <c r="AE814" s="339">
        <f t="shared" si="31"/>
        <v>17.709999999999997</v>
      </c>
    </row>
    <row r="815" spans="1:31" ht="15.6" hidden="1" x14ac:dyDescent="0.25">
      <c r="A815" s="340" t="s">
        <v>1645</v>
      </c>
      <c r="B815" s="341" t="s">
        <v>1340</v>
      </c>
      <c r="C815" s="341" t="s">
        <v>1675</v>
      </c>
      <c r="D815" s="341" t="s">
        <v>1676</v>
      </c>
      <c r="E815" s="342" t="s">
        <v>1251</v>
      </c>
      <c r="F815" s="312">
        <v>0</v>
      </c>
      <c r="G815" s="313">
        <v>0</v>
      </c>
      <c r="H815" s="313">
        <v>0</v>
      </c>
      <c r="I815" s="314">
        <v>0</v>
      </c>
      <c r="J815" s="315">
        <v>0</v>
      </c>
      <c r="K815" s="316"/>
      <c r="L815" s="331"/>
      <c r="M815" s="316"/>
      <c r="N815" s="317"/>
      <c r="O815" s="317"/>
      <c r="P815" s="318"/>
      <c r="Q815" s="319"/>
      <c r="R815" s="306"/>
      <c r="S815" s="306"/>
      <c r="T815" s="320"/>
      <c r="U815" s="321"/>
      <c r="V815" s="322"/>
      <c r="W815" s="323"/>
      <c r="X815" s="324"/>
      <c r="Y815" s="326"/>
      <c r="Z815" s="335">
        <f>_xlfn.XLOOKUP(A815,'2024-NAT-01'!B:B,'2024-NAT-01'!F:F,0,0)+_xlfn.XLOOKUP('Nominations (2)'!A815,'2024-NAT-01'!B:B,'2024-NAT-01'!G:G,0,0)</f>
        <v>0</v>
      </c>
      <c r="AA815" s="336">
        <f>_xlfn.XLOOKUP(A815,'2024-NAT-01'!B:B,'2024-NAT-01'!H:H,0,0)</f>
        <v>0</v>
      </c>
      <c r="AB815" s="335">
        <f>_xlfn.XLOOKUP(A815,'2024-NAT-02'!B:B,'2024-NAT-02'!F:F,0,0)+_xlfn.XLOOKUP(A815,'2024-NAT-02'!B:B,'2024-NAT-02'!G:G,0,0)</f>
        <v>0</v>
      </c>
      <c r="AC815" s="337">
        <f>_xlfn.XLOOKUP(A815,'2024-NAT-02'!B:B,'2024-NAT-02'!H:H,0,0)</f>
        <v>0</v>
      </c>
      <c r="AD815" s="338">
        <f t="shared" si="30"/>
        <v>0</v>
      </c>
      <c r="AE815" s="339">
        <f t="shared" si="31"/>
        <v>0</v>
      </c>
    </row>
    <row r="816" spans="1:31" ht="15.6" hidden="1" x14ac:dyDescent="0.25">
      <c r="A816" s="340" t="s">
        <v>1646</v>
      </c>
      <c r="B816" s="341" t="s">
        <v>1319</v>
      </c>
      <c r="C816" s="341" t="s">
        <v>1115</v>
      </c>
      <c r="D816" s="341" t="s">
        <v>388</v>
      </c>
      <c r="E816" s="342" t="s">
        <v>1258</v>
      </c>
      <c r="F816" s="312">
        <v>0</v>
      </c>
      <c r="G816" s="313">
        <v>1</v>
      </c>
      <c r="H816" s="313">
        <v>1</v>
      </c>
      <c r="I816" s="314">
        <v>3.5</v>
      </c>
      <c r="J816" s="315">
        <v>0.70000000000000007</v>
      </c>
      <c r="K816" s="316"/>
      <c r="L816" s="331"/>
      <c r="M816" s="316"/>
      <c r="N816" s="317"/>
      <c r="O816" s="317"/>
      <c r="P816" s="318"/>
      <c r="Q816" s="319"/>
      <c r="R816" s="306"/>
      <c r="S816" s="306"/>
      <c r="T816" s="320"/>
      <c r="U816" s="321"/>
      <c r="V816" s="322"/>
      <c r="W816" s="323"/>
      <c r="X816" s="324"/>
      <c r="Y816" s="326"/>
      <c r="Z816" s="335">
        <f>_xlfn.XLOOKUP(A816,'2024-NAT-01'!B:B,'2024-NAT-01'!F:F,0,0)+_xlfn.XLOOKUP('Nominations (2)'!A816,'2024-NAT-01'!B:B,'2024-NAT-01'!G:G,0,0)</f>
        <v>0</v>
      </c>
      <c r="AA816" s="336">
        <f>_xlfn.XLOOKUP(A816,'2024-NAT-01'!B:B,'2024-NAT-01'!H:H,0,0)</f>
        <v>0</v>
      </c>
      <c r="AB816" s="335">
        <f>_xlfn.XLOOKUP(A816,'2024-NAT-02'!B:B,'2024-NAT-02'!F:F,0,0)+_xlfn.XLOOKUP(A816,'2024-NAT-02'!B:B,'2024-NAT-02'!G:G,0,0)</f>
        <v>0</v>
      </c>
      <c r="AC816" s="337">
        <f>_xlfn.XLOOKUP(A816,'2024-NAT-02'!B:B,'2024-NAT-02'!H:H,0,0)</f>
        <v>0</v>
      </c>
      <c r="AD816" s="338">
        <f t="shared" si="30"/>
        <v>1</v>
      </c>
      <c r="AE816" s="339">
        <f t="shared" si="31"/>
        <v>0.70000000000000007</v>
      </c>
    </row>
    <row r="817" spans="1:31" ht="15.6" hidden="1" x14ac:dyDescent="0.25">
      <c r="A817" s="340" t="s">
        <v>1647</v>
      </c>
      <c r="B817" s="341" t="s">
        <v>1226</v>
      </c>
      <c r="C817" s="341" t="s">
        <v>1677</v>
      </c>
      <c r="D817" s="341" t="s">
        <v>344</v>
      </c>
      <c r="E817" s="342" t="s">
        <v>1258</v>
      </c>
      <c r="F817" s="312">
        <v>0</v>
      </c>
      <c r="G817" s="313">
        <v>14</v>
      </c>
      <c r="H817" s="313">
        <v>14</v>
      </c>
      <c r="I817" s="314">
        <v>122.69999999999999</v>
      </c>
      <c r="J817" s="315">
        <v>30.3</v>
      </c>
      <c r="K817" s="316"/>
      <c r="L817" s="331"/>
      <c r="M817" s="316"/>
      <c r="N817" s="317"/>
      <c r="O817" s="317"/>
      <c r="P817" s="318"/>
      <c r="Q817" s="319"/>
      <c r="R817" s="306"/>
      <c r="S817" s="306"/>
      <c r="T817" s="320"/>
      <c r="U817" s="321"/>
      <c r="V817" s="322"/>
      <c r="W817" s="323"/>
      <c r="X817" s="324"/>
      <c r="Y817" s="326"/>
      <c r="Z817" s="335">
        <f>_xlfn.XLOOKUP(A817,'2024-NAT-01'!B:B,'2024-NAT-01'!F:F,0,0)+_xlfn.XLOOKUP('Nominations (2)'!A817,'2024-NAT-01'!B:B,'2024-NAT-01'!G:G,0,0)</f>
        <v>0</v>
      </c>
      <c r="AA817" s="336">
        <f>_xlfn.XLOOKUP(A817,'2024-NAT-01'!B:B,'2024-NAT-01'!H:H,0,0)</f>
        <v>0</v>
      </c>
      <c r="AB817" s="335">
        <f>_xlfn.XLOOKUP(A817,'2024-NAT-02'!B:B,'2024-NAT-02'!F:F,0,0)+_xlfn.XLOOKUP(A817,'2024-NAT-02'!B:B,'2024-NAT-02'!G:G,0,0)</f>
        <v>0</v>
      </c>
      <c r="AC817" s="337">
        <f>_xlfn.XLOOKUP(A817,'2024-NAT-02'!B:B,'2024-NAT-02'!H:H,0,0)</f>
        <v>0</v>
      </c>
      <c r="AD817" s="338">
        <f t="shared" si="30"/>
        <v>14</v>
      </c>
      <c r="AE817" s="339">
        <f t="shared" si="31"/>
        <v>30.3</v>
      </c>
    </row>
    <row r="818" spans="1:31" ht="15.6" hidden="1" x14ac:dyDescent="0.25">
      <c r="A818" s="340" t="s">
        <v>1648</v>
      </c>
      <c r="B818" s="341" t="s">
        <v>1226</v>
      </c>
      <c r="C818" s="341" t="s">
        <v>418</v>
      </c>
      <c r="D818" s="341" t="s">
        <v>1678</v>
      </c>
      <c r="E818" s="342" t="s">
        <v>1251</v>
      </c>
      <c r="F818" s="312">
        <v>0</v>
      </c>
      <c r="G818" s="313">
        <v>0</v>
      </c>
      <c r="H818" s="313">
        <v>0</v>
      </c>
      <c r="I818" s="314">
        <v>0</v>
      </c>
      <c r="J818" s="315">
        <v>0</v>
      </c>
      <c r="K818" s="316"/>
      <c r="L818" s="331"/>
      <c r="M818" s="316"/>
      <c r="N818" s="317"/>
      <c r="O818" s="317"/>
      <c r="P818" s="318"/>
      <c r="Q818" s="319"/>
      <c r="R818" s="306"/>
      <c r="S818" s="306"/>
      <c r="T818" s="320"/>
      <c r="U818" s="321"/>
      <c r="V818" s="322"/>
      <c r="W818" s="323"/>
      <c r="X818" s="324"/>
      <c r="Y818" s="326"/>
      <c r="Z818" s="335">
        <f>_xlfn.XLOOKUP(A818,'2024-NAT-01'!B:B,'2024-NAT-01'!F:F,0,0)+_xlfn.XLOOKUP('Nominations (2)'!A818,'2024-NAT-01'!B:B,'2024-NAT-01'!G:G,0,0)</f>
        <v>0</v>
      </c>
      <c r="AA818" s="336">
        <f>_xlfn.XLOOKUP(A818,'2024-NAT-01'!B:B,'2024-NAT-01'!H:H,0,0)</f>
        <v>0</v>
      </c>
      <c r="AB818" s="335">
        <f>_xlfn.XLOOKUP(A818,'2024-NAT-02'!B:B,'2024-NAT-02'!F:F,0,0)+_xlfn.XLOOKUP(A818,'2024-NAT-02'!B:B,'2024-NAT-02'!G:G,0,0)</f>
        <v>0</v>
      </c>
      <c r="AC818" s="337">
        <f>_xlfn.XLOOKUP(A818,'2024-NAT-02'!B:B,'2024-NAT-02'!H:H,0,0)</f>
        <v>0</v>
      </c>
      <c r="AD818" s="338">
        <f t="shared" si="30"/>
        <v>0</v>
      </c>
      <c r="AE818" s="339">
        <f t="shared" si="31"/>
        <v>0</v>
      </c>
    </row>
    <row r="819" spans="1:31" ht="15.6" hidden="1" x14ac:dyDescent="0.25">
      <c r="A819" s="340" t="s">
        <v>1649</v>
      </c>
      <c r="B819" s="341" t="s">
        <v>2160</v>
      </c>
      <c r="C819" s="341" t="s">
        <v>218</v>
      </c>
      <c r="D819" s="341" t="s">
        <v>312</v>
      </c>
      <c r="E819" s="342" t="s">
        <v>1261</v>
      </c>
      <c r="F819" s="312">
        <v>2</v>
      </c>
      <c r="G819" s="313">
        <v>7</v>
      </c>
      <c r="H819" s="313">
        <v>9</v>
      </c>
      <c r="I819" s="314">
        <v>37</v>
      </c>
      <c r="J819" s="315">
        <v>7.6300000000000008</v>
      </c>
      <c r="K819" s="316"/>
      <c r="L819" s="331"/>
      <c r="M819" s="316"/>
      <c r="N819" s="317"/>
      <c r="O819" s="317"/>
      <c r="P819" s="318"/>
      <c r="Q819" s="319"/>
      <c r="R819" s="306"/>
      <c r="S819" s="306"/>
      <c r="T819" s="320"/>
      <c r="U819" s="321"/>
      <c r="V819" s="322"/>
      <c r="W819" s="323"/>
      <c r="X819" s="324"/>
      <c r="Y819" s="326"/>
      <c r="Z819" s="335">
        <f>_xlfn.XLOOKUP(A819,'2024-NAT-01'!B:B,'2024-NAT-01'!F:F,0,0)+_xlfn.XLOOKUP('Nominations (2)'!A819,'2024-NAT-01'!B:B,'2024-NAT-01'!G:G,0,0)</f>
        <v>8</v>
      </c>
      <c r="AA819" s="336">
        <f>_xlfn.XLOOKUP(A819,'2024-NAT-01'!B:B,'2024-NAT-01'!H:H,0,0)</f>
        <v>32.1</v>
      </c>
      <c r="AB819" s="335">
        <f>_xlfn.XLOOKUP(A819,'2024-NAT-02'!B:B,'2024-NAT-02'!F:F,0,0)+_xlfn.XLOOKUP(A819,'2024-NAT-02'!B:B,'2024-NAT-02'!G:G,0,0)</f>
        <v>2</v>
      </c>
      <c r="AC819" s="337">
        <f>_xlfn.XLOOKUP(A819,'2024-NAT-02'!B:B,'2024-NAT-02'!H:H,0,0)</f>
        <v>4.5</v>
      </c>
      <c r="AD819" s="338">
        <f t="shared" si="30"/>
        <v>19</v>
      </c>
      <c r="AE819" s="339">
        <f t="shared" si="31"/>
        <v>44.230000000000004</v>
      </c>
    </row>
    <row r="820" spans="1:31" ht="15.6" hidden="1" x14ac:dyDescent="0.25">
      <c r="A820" s="340" t="s">
        <v>1650</v>
      </c>
      <c r="B820" s="341" t="s">
        <v>1227</v>
      </c>
      <c r="C820" s="341" t="s">
        <v>128</v>
      </c>
      <c r="D820" s="341" t="s">
        <v>363</v>
      </c>
      <c r="E820" s="342" t="s">
        <v>2079</v>
      </c>
      <c r="F820" s="312">
        <v>0</v>
      </c>
      <c r="G820" s="313">
        <v>0</v>
      </c>
      <c r="H820" s="313">
        <v>0</v>
      </c>
      <c r="I820" s="314">
        <v>0</v>
      </c>
      <c r="J820" s="315">
        <v>0</v>
      </c>
      <c r="K820" s="316"/>
      <c r="L820" s="331"/>
      <c r="M820" s="316"/>
      <c r="N820" s="317"/>
      <c r="O820" s="317"/>
      <c r="P820" s="318"/>
      <c r="Q820" s="319"/>
      <c r="R820" s="306"/>
      <c r="S820" s="306"/>
      <c r="T820" s="320"/>
      <c r="U820" s="321"/>
      <c r="V820" s="322"/>
      <c r="W820" s="323"/>
      <c r="X820" s="324"/>
      <c r="Y820" s="326"/>
      <c r="Z820" s="335">
        <f>_xlfn.XLOOKUP(A820,'2024-NAT-01'!B:B,'2024-NAT-01'!F:F,0,0)+_xlfn.XLOOKUP('Nominations (2)'!A820,'2024-NAT-01'!B:B,'2024-NAT-01'!G:G,0,0)</f>
        <v>0</v>
      </c>
      <c r="AA820" s="336">
        <f>_xlfn.XLOOKUP(A820,'2024-NAT-01'!B:B,'2024-NAT-01'!H:H,0,0)</f>
        <v>0</v>
      </c>
      <c r="AB820" s="335">
        <f>_xlfn.XLOOKUP(A820,'2024-NAT-02'!B:B,'2024-NAT-02'!F:F,0,0)+_xlfn.XLOOKUP(A820,'2024-NAT-02'!B:B,'2024-NAT-02'!G:G,0,0)</f>
        <v>0</v>
      </c>
      <c r="AC820" s="337">
        <f>_xlfn.XLOOKUP(A820,'2024-NAT-02'!B:B,'2024-NAT-02'!H:H,0,0)</f>
        <v>0</v>
      </c>
      <c r="AD820" s="338">
        <f t="shared" si="30"/>
        <v>0</v>
      </c>
      <c r="AE820" s="339">
        <f t="shared" si="31"/>
        <v>0</v>
      </c>
    </row>
    <row r="821" spans="1:31" ht="15.6" hidden="1" x14ac:dyDescent="0.25">
      <c r="A821" s="340" t="s">
        <v>1651</v>
      </c>
      <c r="B821" s="341" t="s">
        <v>1227</v>
      </c>
      <c r="C821" s="341" t="s">
        <v>1679</v>
      </c>
      <c r="D821" s="341" t="s">
        <v>363</v>
      </c>
      <c r="E821" s="342" t="s">
        <v>1258</v>
      </c>
      <c r="F821" s="312">
        <v>0</v>
      </c>
      <c r="G821" s="313">
        <v>0</v>
      </c>
      <c r="H821" s="313">
        <v>0</v>
      </c>
      <c r="I821" s="314">
        <v>0</v>
      </c>
      <c r="J821" s="315">
        <v>0</v>
      </c>
      <c r="K821" s="316"/>
      <c r="L821" s="331"/>
      <c r="M821" s="316"/>
      <c r="N821" s="317"/>
      <c r="O821" s="317"/>
      <c r="P821" s="318"/>
      <c r="Q821" s="319"/>
      <c r="R821" s="306"/>
      <c r="S821" s="306"/>
      <c r="T821" s="320"/>
      <c r="U821" s="321"/>
      <c r="V821" s="322"/>
      <c r="W821" s="323"/>
      <c r="X821" s="324"/>
      <c r="Y821" s="326"/>
      <c r="Z821" s="335">
        <f>_xlfn.XLOOKUP(A821,'2024-NAT-01'!B:B,'2024-NAT-01'!F:F,0,0)+_xlfn.XLOOKUP('Nominations (2)'!A821,'2024-NAT-01'!B:B,'2024-NAT-01'!G:G,0,0)</f>
        <v>0</v>
      </c>
      <c r="AA821" s="336">
        <f>_xlfn.XLOOKUP(A821,'2024-NAT-01'!B:B,'2024-NAT-01'!H:H,0,0)</f>
        <v>0</v>
      </c>
      <c r="AB821" s="335">
        <f>_xlfn.XLOOKUP(A821,'2024-NAT-02'!B:B,'2024-NAT-02'!F:F,0,0)+_xlfn.XLOOKUP(A821,'2024-NAT-02'!B:B,'2024-NAT-02'!G:G,0,0)</f>
        <v>0</v>
      </c>
      <c r="AC821" s="337">
        <f>_xlfn.XLOOKUP(A821,'2024-NAT-02'!B:B,'2024-NAT-02'!H:H,0,0)</f>
        <v>0</v>
      </c>
      <c r="AD821" s="338">
        <f t="shared" si="30"/>
        <v>0</v>
      </c>
      <c r="AE821" s="339">
        <f t="shared" si="31"/>
        <v>0</v>
      </c>
    </row>
    <row r="822" spans="1:31" ht="15.6" hidden="1" x14ac:dyDescent="0.25">
      <c r="A822" s="340" t="s">
        <v>1652</v>
      </c>
      <c r="B822" s="341" t="s">
        <v>2162</v>
      </c>
      <c r="C822" s="341" t="s">
        <v>1747</v>
      </c>
      <c r="D822" s="341" t="s">
        <v>2146</v>
      </c>
      <c r="E822" s="342" t="s">
        <v>1259</v>
      </c>
      <c r="F822" s="312">
        <v>4</v>
      </c>
      <c r="G822" s="313">
        <v>0</v>
      </c>
      <c r="H822" s="313">
        <v>4</v>
      </c>
      <c r="I822" s="314">
        <v>3.3</v>
      </c>
      <c r="J822" s="315">
        <v>1.44</v>
      </c>
      <c r="K822" s="316"/>
      <c r="L822" s="331"/>
      <c r="M822" s="316"/>
      <c r="N822" s="317"/>
      <c r="O822" s="317"/>
      <c r="P822" s="318"/>
      <c r="Q822" s="319"/>
      <c r="R822" s="306"/>
      <c r="S822" s="306"/>
      <c r="T822" s="320"/>
      <c r="U822" s="321"/>
      <c r="V822" s="322"/>
      <c r="W822" s="323"/>
      <c r="X822" s="324"/>
      <c r="Y822" s="326"/>
      <c r="Z822" s="335">
        <f>_xlfn.XLOOKUP(A822,'2024-NAT-01'!B:B,'2024-NAT-01'!F:F,0,0)+_xlfn.XLOOKUP('Nominations (2)'!A822,'2024-NAT-01'!B:B,'2024-NAT-01'!G:G,0,0)</f>
        <v>0</v>
      </c>
      <c r="AA822" s="336">
        <f>_xlfn.XLOOKUP(A822,'2024-NAT-01'!B:B,'2024-NAT-01'!H:H,0,0)</f>
        <v>0</v>
      </c>
      <c r="AB822" s="335">
        <f>_xlfn.XLOOKUP(A822,'2024-NAT-02'!B:B,'2024-NAT-02'!F:F,0,0)+_xlfn.XLOOKUP(A822,'2024-NAT-02'!B:B,'2024-NAT-02'!G:G,0,0)</f>
        <v>0</v>
      </c>
      <c r="AC822" s="337">
        <f>_xlfn.XLOOKUP(A822,'2024-NAT-02'!B:B,'2024-NAT-02'!H:H,0,0)</f>
        <v>0</v>
      </c>
      <c r="AD822" s="338">
        <f t="shared" si="30"/>
        <v>4</v>
      </c>
      <c r="AE822" s="339">
        <f t="shared" si="31"/>
        <v>1.44</v>
      </c>
    </row>
    <row r="823" spans="1:31" ht="15.6" hidden="1" x14ac:dyDescent="0.25">
      <c r="A823" s="340" t="s">
        <v>1653</v>
      </c>
      <c r="B823" s="341" t="s">
        <v>2151</v>
      </c>
      <c r="C823" s="341" t="s">
        <v>1680</v>
      </c>
      <c r="D823" s="341" t="s">
        <v>1681</v>
      </c>
      <c r="E823" s="342" t="s">
        <v>1261</v>
      </c>
      <c r="F823" s="312">
        <v>2</v>
      </c>
      <c r="G823" s="313">
        <v>3</v>
      </c>
      <c r="H823" s="313">
        <v>5</v>
      </c>
      <c r="I823" s="314">
        <v>28.499999999999996</v>
      </c>
      <c r="J823" s="315">
        <v>5.6999999999999993</v>
      </c>
      <c r="K823" s="316"/>
      <c r="L823" s="331"/>
      <c r="M823" s="316"/>
      <c r="N823" s="317"/>
      <c r="O823" s="317"/>
      <c r="P823" s="318"/>
      <c r="Q823" s="319"/>
      <c r="R823" s="306"/>
      <c r="S823" s="306"/>
      <c r="T823" s="320"/>
      <c r="U823" s="321"/>
      <c r="V823" s="322"/>
      <c r="W823" s="323"/>
      <c r="X823" s="324"/>
      <c r="Y823" s="326"/>
      <c r="Z823" s="335">
        <f>_xlfn.XLOOKUP(A823,'2024-NAT-01'!B:B,'2024-NAT-01'!F:F,0,0)+_xlfn.XLOOKUP('Nominations (2)'!A823,'2024-NAT-01'!B:B,'2024-NAT-01'!G:G,0,0)</f>
        <v>0</v>
      </c>
      <c r="AA823" s="336">
        <f>_xlfn.XLOOKUP(A823,'2024-NAT-01'!B:B,'2024-NAT-01'!H:H,0,0)</f>
        <v>0</v>
      </c>
      <c r="AB823" s="335">
        <f>_xlfn.XLOOKUP(A823,'2024-NAT-02'!B:B,'2024-NAT-02'!F:F,0,0)+_xlfn.XLOOKUP(A823,'2024-NAT-02'!B:B,'2024-NAT-02'!G:G,0,0)</f>
        <v>0</v>
      </c>
      <c r="AC823" s="337">
        <f>_xlfn.XLOOKUP(A823,'2024-NAT-02'!B:B,'2024-NAT-02'!H:H,0,0)</f>
        <v>0</v>
      </c>
      <c r="AD823" s="338">
        <f t="shared" si="30"/>
        <v>5</v>
      </c>
      <c r="AE823" s="339">
        <f t="shared" si="31"/>
        <v>5.6999999999999993</v>
      </c>
    </row>
    <row r="824" spans="1:31" ht="15.6" hidden="1" x14ac:dyDescent="0.25">
      <c r="A824" s="340" t="s">
        <v>1682</v>
      </c>
      <c r="B824" s="341" t="s">
        <v>1240</v>
      </c>
      <c r="C824" s="341" t="s">
        <v>434</v>
      </c>
      <c r="D824" s="341" t="s">
        <v>1835</v>
      </c>
      <c r="E824" s="342" t="s">
        <v>2079</v>
      </c>
      <c r="F824" s="312">
        <v>0</v>
      </c>
      <c r="G824" s="313">
        <v>0</v>
      </c>
      <c r="H824" s="313">
        <v>0</v>
      </c>
      <c r="I824" s="314">
        <v>0</v>
      </c>
      <c r="J824" s="315">
        <v>0</v>
      </c>
      <c r="K824" s="316"/>
      <c r="L824" s="331"/>
      <c r="M824" s="316"/>
      <c r="N824" s="317"/>
      <c r="O824" s="317"/>
      <c r="P824" s="318"/>
      <c r="Q824" s="319"/>
      <c r="R824" s="306"/>
      <c r="S824" s="306"/>
      <c r="T824" s="320"/>
      <c r="U824" s="321"/>
      <c r="V824" s="322"/>
      <c r="W824" s="323"/>
      <c r="X824" s="324"/>
      <c r="Y824" s="326"/>
      <c r="Z824" s="335">
        <f>_xlfn.XLOOKUP(A824,'2024-NAT-01'!B:B,'2024-NAT-01'!F:F,0,0)+_xlfn.XLOOKUP('Nominations (2)'!A824,'2024-NAT-01'!B:B,'2024-NAT-01'!G:G,0,0)</f>
        <v>0</v>
      </c>
      <c r="AA824" s="336">
        <f>_xlfn.XLOOKUP(A824,'2024-NAT-01'!B:B,'2024-NAT-01'!H:H,0,0)</f>
        <v>0</v>
      </c>
      <c r="AB824" s="335">
        <f>_xlfn.XLOOKUP(A824,'2024-NAT-02'!B:B,'2024-NAT-02'!F:F,0,0)+_xlfn.XLOOKUP(A824,'2024-NAT-02'!B:B,'2024-NAT-02'!G:G,0,0)</f>
        <v>0</v>
      </c>
      <c r="AC824" s="337">
        <f>_xlfn.XLOOKUP(A824,'2024-NAT-02'!B:B,'2024-NAT-02'!H:H,0,0)</f>
        <v>0</v>
      </c>
      <c r="AD824" s="338">
        <f t="shared" si="30"/>
        <v>0</v>
      </c>
      <c r="AE824" s="339">
        <f t="shared" si="31"/>
        <v>0</v>
      </c>
    </row>
    <row r="825" spans="1:31" ht="15.6" x14ac:dyDescent="0.25">
      <c r="A825" s="343" t="s">
        <v>1635</v>
      </c>
      <c r="B825" s="344" t="s">
        <v>47</v>
      </c>
      <c r="C825" s="344" t="s">
        <v>401</v>
      </c>
      <c r="D825" s="344" t="s">
        <v>122</v>
      </c>
      <c r="E825" s="345" t="s">
        <v>1261</v>
      </c>
      <c r="F825" s="391">
        <v>1</v>
      </c>
      <c r="G825" s="392">
        <v>0</v>
      </c>
      <c r="H825" s="392">
        <v>1</v>
      </c>
      <c r="I825" s="393">
        <v>1.1000000000000001</v>
      </c>
      <c r="J825" s="394">
        <v>0.55000000000000004</v>
      </c>
      <c r="K825" s="316"/>
      <c r="L825" s="331"/>
      <c r="M825" s="316"/>
      <c r="N825" s="317"/>
      <c r="O825" s="317"/>
      <c r="P825" s="318"/>
      <c r="Q825" s="319"/>
      <c r="R825" s="306"/>
      <c r="S825" s="306"/>
      <c r="T825" s="320"/>
      <c r="U825" s="321"/>
      <c r="V825" s="322"/>
      <c r="W825" s="323"/>
      <c r="X825" s="324"/>
      <c r="Y825" s="326"/>
      <c r="Z825" s="387">
        <f>_xlfn.XLOOKUP(A825,'2024-NAT-01'!B:B,'2024-NAT-01'!F:F,0,0)+_xlfn.XLOOKUP(A825,'2024-NAT-01'!B:B,'2024-NAT-01'!G:G,0,0)</f>
        <v>4</v>
      </c>
      <c r="AA825" s="395">
        <f>_xlfn.XLOOKUP(A825,'2024-NAT-01'!B:B,'2024-NAT-01'!H:H,0,0)</f>
        <v>15.6</v>
      </c>
      <c r="AB825" s="387">
        <f>_xlfn.XLOOKUP(A825,'2024-NAT-02'!B:B,'2024-NAT-02'!F:F,0,0)+_xlfn.XLOOKUP(A825,'2024-NAT-02'!B:B,'2024-NAT-02'!G:G,0,0)</f>
        <v>3</v>
      </c>
      <c r="AC825" s="396">
        <f>_xlfn.XLOOKUP(A825,'2024-NAT-02'!B:B,'2024-NAT-02'!H:H,0,0)</f>
        <v>10</v>
      </c>
      <c r="AD825" s="387">
        <f t="shared" si="30"/>
        <v>8</v>
      </c>
      <c r="AE825" s="395">
        <f t="shared" si="31"/>
        <v>26.15</v>
      </c>
    </row>
    <row r="826" spans="1:31" ht="15.6" hidden="1" x14ac:dyDescent="0.25">
      <c r="A826" s="340" t="s">
        <v>1684</v>
      </c>
      <c r="B826" s="341" t="s">
        <v>1745</v>
      </c>
      <c r="C826" s="341" t="s">
        <v>1697</v>
      </c>
      <c r="D826" s="341" t="s">
        <v>177</v>
      </c>
      <c r="E826" s="342" t="s">
        <v>1261</v>
      </c>
      <c r="F826" s="312">
        <v>0</v>
      </c>
      <c r="G826" s="313">
        <v>0</v>
      </c>
      <c r="H826" s="313">
        <v>0</v>
      </c>
      <c r="I826" s="314">
        <v>0</v>
      </c>
      <c r="J826" s="315">
        <v>0</v>
      </c>
      <c r="K826" s="316"/>
      <c r="L826" s="331"/>
      <c r="M826" s="316"/>
      <c r="N826" s="317"/>
      <c r="O826" s="317"/>
      <c r="P826" s="318"/>
      <c r="Q826" s="319"/>
      <c r="R826" s="306"/>
      <c r="S826" s="306"/>
      <c r="T826" s="320"/>
      <c r="U826" s="321"/>
      <c r="V826" s="322"/>
      <c r="W826" s="323"/>
      <c r="X826" s="324"/>
      <c r="Y826" s="326"/>
      <c r="Z826" s="335">
        <f>_xlfn.XLOOKUP(A826,'2024-NAT-01'!B:B,'2024-NAT-01'!F:F,0,0)+_xlfn.XLOOKUP('Nominations (2)'!A826,'2024-NAT-01'!B:B,'2024-NAT-01'!G:G,0,0)</f>
        <v>0</v>
      </c>
      <c r="AA826" s="336">
        <f>_xlfn.XLOOKUP(A826,'2024-NAT-01'!B:B,'2024-NAT-01'!H:H,0,0)</f>
        <v>0</v>
      </c>
      <c r="AB826" s="335">
        <f>_xlfn.XLOOKUP(A826,'2024-NAT-02'!B:B,'2024-NAT-02'!F:F,0,0)+_xlfn.XLOOKUP(A826,'2024-NAT-02'!B:B,'2024-NAT-02'!G:G,0,0)</f>
        <v>0</v>
      </c>
      <c r="AC826" s="337">
        <f>_xlfn.XLOOKUP(A826,'2024-NAT-02'!B:B,'2024-NAT-02'!H:H,0,0)</f>
        <v>0</v>
      </c>
      <c r="AD826" s="338">
        <f t="shared" si="30"/>
        <v>0</v>
      </c>
      <c r="AE826" s="339">
        <f t="shared" si="31"/>
        <v>0</v>
      </c>
    </row>
    <row r="827" spans="1:31" ht="15.6" hidden="1" x14ac:dyDescent="0.25">
      <c r="A827" s="340" t="s">
        <v>1685</v>
      </c>
      <c r="B827" s="341" t="s">
        <v>1241</v>
      </c>
      <c r="C827" s="341" t="s">
        <v>1695</v>
      </c>
      <c r="D827" s="341" t="s">
        <v>1696</v>
      </c>
      <c r="E827" s="342" t="s">
        <v>2078</v>
      </c>
      <c r="F827" s="312">
        <v>4</v>
      </c>
      <c r="G827" s="313">
        <v>0</v>
      </c>
      <c r="H827" s="313">
        <v>4</v>
      </c>
      <c r="I827" s="314">
        <v>3.8</v>
      </c>
      <c r="J827" s="315">
        <v>0.83000000000000007</v>
      </c>
      <c r="K827" s="316"/>
      <c r="L827" s="331"/>
      <c r="M827" s="316"/>
      <c r="N827" s="317"/>
      <c r="O827" s="317"/>
      <c r="P827" s="318"/>
      <c r="Q827" s="319"/>
      <c r="R827" s="306"/>
      <c r="S827" s="306"/>
      <c r="T827" s="320"/>
      <c r="U827" s="321"/>
      <c r="V827" s="322"/>
      <c r="W827" s="323"/>
      <c r="X827" s="324"/>
      <c r="Y827" s="326"/>
      <c r="Z827" s="335">
        <f>_xlfn.XLOOKUP(A827,'2024-NAT-01'!B:B,'2024-NAT-01'!F:F,0,0)+_xlfn.XLOOKUP('Nominations (2)'!A827,'2024-NAT-01'!B:B,'2024-NAT-01'!G:G,0,0)</f>
        <v>0</v>
      </c>
      <c r="AA827" s="336">
        <f>_xlfn.XLOOKUP(A827,'2024-NAT-01'!B:B,'2024-NAT-01'!H:H,0,0)</f>
        <v>0</v>
      </c>
      <c r="AB827" s="335">
        <f>_xlfn.XLOOKUP(A827,'2024-NAT-02'!B:B,'2024-NAT-02'!F:F,0,0)+_xlfn.XLOOKUP(A827,'2024-NAT-02'!B:B,'2024-NAT-02'!G:G,0,0)</f>
        <v>0</v>
      </c>
      <c r="AC827" s="337">
        <f>_xlfn.XLOOKUP(A827,'2024-NAT-02'!B:B,'2024-NAT-02'!H:H,0,0)</f>
        <v>0</v>
      </c>
      <c r="AD827" s="338">
        <f t="shared" si="30"/>
        <v>4</v>
      </c>
      <c r="AE827" s="339">
        <f t="shared" si="31"/>
        <v>0.83000000000000007</v>
      </c>
    </row>
    <row r="828" spans="1:31" ht="15.6" hidden="1" x14ac:dyDescent="0.25">
      <c r="A828" s="340" t="s">
        <v>1686</v>
      </c>
      <c r="B828" s="341" t="s">
        <v>1745</v>
      </c>
      <c r="C828" s="341" t="s">
        <v>1698</v>
      </c>
      <c r="D828" s="341" t="s">
        <v>1699</v>
      </c>
      <c r="E828" s="342" t="s">
        <v>1259</v>
      </c>
      <c r="F828" s="312">
        <v>0</v>
      </c>
      <c r="G828" s="313">
        <v>0</v>
      </c>
      <c r="H828" s="313">
        <v>0</v>
      </c>
      <c r="I828" s="314">
        <v>0</v>
      </c>
      <c r="J828" s="315">
        <v>0</v>
      </c>
      <c r="K828" s="316"/>
      <c r="L828" s="331"/>
      <c r="M828" s="316"/>
      <c r="N828" s="317"/>
      <c r="O828" s="317"/>
      <c r="P828" s="318"/>
      <c r="Q828" s="319"/>
      <c r="R828" s="306"/>
      <c r="S828" s="306"/>
      <c r="T828" s="320"/>
      <c r="U828" s="321"/>
      <c r="V828" s="322"/>
      <c r="W828" s="323"/>
      <c r="X828" s="324"/>
      <c r="Y828" s="326"/>
      <c r="Z828" s="335">
        <f>_xlfn.XLOOKUP(A828,'2024-NAT-01'!B:B,'2024-NAT-01'!F:F,0,0)+_xlfn.XLOOKUP('Nominations (2)'!A828,'2024-NAT-01'!B:B,'2024-NAT-01'!G:G,0,0)</f>
        <v>0</v>
      </c>
      <c r="AA828" s="336">
        <f>_xlfn.XLOOKUP(A828,'2024-NAT-01'!B:B,'2024-NAT-01'!H:H,0,0)</f>
        <v>0</v>
      </c>
      <c r="AB828" s="335">
        <f>_xlfn.XLOOKUP(A828,'2024-NAT-02'!B:B,'2024-NAT-02'!F:F,0,0)+_xlfn.XLOOKUP(A828,'2024-NAT-02'!B:B,'2024-NAT-02'!G:G,0,0)</f>
        <v>0</v>
      </c>
      <c r="AC828" s="337">
        <f>_xlfn.XLOOKUP(A828,'2024-NAT-02'!B:B,'2024-NAT-02'!H:H,0,0)</f>
        <v>0</v>
      </c>
      <c r="AD828" s="338">
        <f t="shared" si="30"/>
        <v>0</v>
      </c>
      <c r="AE828" s="339">
        <f t="shared" si="31"/>
        <v>0</v>
      </c>
    </row>
    <row r="829" spans="1:31" ht="15.6" hidden="1" x14ac:dyDescent="0.25">
      <c r="A829" s="340" t="s">
        <v>1687</v>
      </c>
      <c r="B829" s="341" t="s">
        <v>1340</v>
      </c>
      <c r="C829" s="341" t="s">
        <v>1701</v>
      </c>
      <c r="D829" s="341" t="s">
        <v>331</v>
      </c>
      <c r="E829" s="342" t="s">
        <v>2080</v>
      </c>
      <c r="F829" s="312">
        <v>0</v>
      </c>
      <c r="G829" s="313">
        <v>0</v>
      </c>
      <c r="H829" s="313">
        <v>0</v>
      </c>
      <c r="I829" s="314">
        <v>0</v>
      </c>
      <c r="J829" s="315">
        <v>0</v>
      </c>
      <c r="K829" s="316"/>
      <c r="L829" s="331"/>
      <c r="M829" s="316"/>
      <c r="N829" s="317"/>
      <c r="O829" s="317"/>
      <c r="P829" s="318"/>
      <c r="Q829" s="319"/>
      <c r="R829" s="306"/>
      <c r="S829" s="306"/>
      <c r="T829" s="320"/>
      <c r="U829" s="321"/>
      <c r="V829" s="322"/>
      <c r="W829" s="323"/>
      <c r="X829" s="324"/>
      <c r="Y829" s="326"/>
      <c r="Z829" s="335">
        <f>_xlfn.XLOOKUP(A829,'2024-NAT-01'!B:B,'2024-NAT-01'!F:F,0,0)+_xlfn.XLOOKUP('Nominations (2)'!A829,'2024-NAT-01'!B:B,'2024-NAT-01'!G:G,0,0)</f>
        <v>0</v>
      </c>
      <c r="AA829" s="336">
        <f>_xlfn.XLOOKUP(A829,'2024-NAT-01'!B:B,'2024-NAT-01'!H:H,0,0)</f>
        <v>0</v>
      </c>
      <c r="AB829" s="335">
        <f>_xlfn.XLOOKUP(A829,'2024-NAT-02'!B:B,'2024-NAT-02'!F:F,0,0)+_xlfn.XLOOKUP(A829,'2024-NAT-02'!B:B,'2024-NAT-02'!G:G,0,0)</f>
        <v>0</v>
      </c>
      <c r="AC829" s="337">
        <f>_xlfn.XLOOKUP(A829,'2024-NAT-02'!B:B,'2024-NAT-02'!H:H,0,0)</f>
        <v>0</v>
      </c>
      <c r="AD829" s="338">
        <f t="shared" si="30"/>
        <v>0</v>
      </c>
      <c r="AE829" s="339">
        <f t="shared" si="31"/>
        <v>0</v>
      </c>
    </row>
    <row r="830" spans="1:31" ht="15.6" hidden="1" x14ac:dyDescent="0.25">
      <c r="A830" s="340" t="s">
        <v>1688</v>
      </c>
      <c r="B830" s="341" t="s">
        <v>1241</v>
      </c>
      <c r="C830" s="341" t="s">
        <v>1700</v>
      </c>
      <c r="D830" s="341" t="s">
        <v>1660</v>
      </c>
      <c r="E830" s="342" t="s">
        <v>1258</v>
      </c>
      <c r="F830" s="312">
        <v>0</v>
      </c>
      <c r="G830" s="313">
        <v>3</v>
      </c>
      <c r="H830" s="313">
        <v>3</v>
      </c>
      <c r="I830" s="314">
        <v>25.8</v>
      </c>
      <c r="J830" s="315">
        <v>7.29</v>
      </c>
      <c r="K830" s="316"/>
      <c r="L830" s="331"/>
      <c r="M830" s="316"/>
      <c r="N830" s="317"/>
      <c r="O830" s="317"/>
      <c r="P830" s="318"/>
      <c r="Q830" s="319"/>
      <c r="R830" s="306"/>
      <c r="S830" s="306"/>
      <c r="T830" s="320"/>
      <c r="U830" s="321"/>
      <c r="V830" s="322"/>
      <c r="W830" s="323"/>
      <c r="X830" s="324"/>
      <c r="Y830" s="326"/>
      <c r="Z830" s="335">
        <f>_xlfn.XLOOKUP(A830,'2024-NAT-01'!B:B,'2024-NAT-01'!F:F,0,0)+_xlfn.XLOOKUP('Nominations (2)'!A830,'2024-NAT-01'!B:B,'2024-NAT-01'!G:G,0,0)</f>
        <v>0</v>
      </c>
      <c r="AA830" s="336">
        <f>_xlfn.XLOOKUP(A830,'2024-NAT-01'!B:B,'2024-NAT-01'!H:H,0,0)</f>
        <v>0</v>
      </c>
      <c r="AB830" s="335">
        <f>_xlfn.XLOOKUP(A830,'2024-NAT-02'!B:B,'2024-NAT-02'!F:F,0,0)+_xlfn.XLOOKUP(A830,'2024-NAT-02'!B:B,'2024-NAT-02'!G:G,0,0)</f>
        <v>0</v>
      </c>
      <c r="AC830" s="337">
        <f>_xlfn.XLOOKUP(A830,'2024-NAT-02'!B:B,'2024-NAT-02'!H:H,0,0)</f>
        <v>0</v>
      </c>
      <c r="AD830" s="338">
        <f t="shared" si="30"/>
        <v>3</v>
      </c>
      <c r="AE830" s="339">
        <f t="shared" si="31"/>
        <v>7.29</v>
      </c>
    </row>
    <row r="831" spans="1:31" ht="15.6" hidden="1" x14ac:dyDescent="0.25">
      <c r="A831" s="340" t="s">
        <v>1689</v>
      </c>
      <c r="B831" s="341" t="s">
        <v>1226</v>
      </c>
      <c r="C831" s="341" t="s">
        <v>103</v>
      </c>
      <c r="D831" s="341" t="s">
        <v>219</v>
      </c>
      <c r="E831" s="342" t="s">
        <v>1258</v>
      </c>
      <c r="F831" s="312">
        <v>0</v>
      </c>
      <c r="G831" s="313">
        <v>5</v>
      </c>
      <c r="H831" s="313">
        <v>5</v>
      </c>
      <c r="I831" s="314">
        <v>26.7</v>
      </c>
      <c r="J831" s="315">
        <v>8.01</v>
      </c>
      <c r="K831" s="316"/>
      <c r="L831" s="331"/>
      <c r="M831" s="316"/>
      <c r="N831" s="317"/>
      <c r="O831" s="317"/>
      <c r="P831" s="318"/>
      <c r="Q831" s="319"/>
      <c r="R831" s="306"/>
      <c r="S831" s="306"/>
      <c r="T831" s="320"/>
      <c r="U831" s="321"/>
      <c r="V831" s="322"/>
      <c r="W831" s="323"/>
      <c r="X831" s="324"/>
      <c r="Y831" s="326"/>
      <c r="Z831" s="335">
        <f>_xlfn.XLOOKUP(A831,'2024-NAT-01'!B:B,'2024-NAT-01'!F:F,0,0)+_xlfn.XLOOKUP('Nominations (2)'!A831,'2024-NAT-01'!B:B,'2024-NAT-01'!G:G,0,0)</f>
        <v>0</v>
      </c>
      <c r="AA831" s="336">
        <f>_xlfn.XLOOKUP(A831,'2024-NAT-01'!B:B,'2024-NAT-01'!H:H,0,0)</f>
        <v>0</v>
      </c>
      <c r="AB831" s="335">
        <f>_xlfn.XLOOKUP(A831,'2024-NAT-02'!B:B,'2024-NAT-02'!F:F,0,0)+_xlfn.XLOOKUP(A831,'2024-NAT-02'!B:B,'2024-NAT-02'!G:G,0,0)</f>
        <v>0</v>
      </c>
      <c r="AC831" s="337">
        <f>_xlfn.XLOOKUP(A831,'2024-NAT-02'!B:B,'2024-NAT-02'!H:H,0,0)</f>
        <v>0</v>
      </c>
      <c r="AD831" s="338">
        <f t="shared" si="30"/>
        <v>5</v>
      </c>
      <c r="AE831" s="339">
        <f t="shared" si="31"/>
        <v>8.01</v>
      </c>
    </row>
    <row r="832" spans="1:31" ht="15.6" hidden="1" x14ac:dyDescent="0.25">
      <c r="A832" s="340" t="s">
        <v>1690</v>
      </c>
      <c r="B832" s="341" t="s">
        <v>1242</v>
      </c>
      <c r="C832" s="341" t="s">
        <v>1702</v>
      </c>
      <c r="D832" s="341" t="s">
        <v>122</v>
      </c>
      <c r="E832" s="342" t="s">
        <v>1258</v>
      </c>
      <c r="F832" s="312">
        <v>0</v>
      </c>
      <c r="G832" s="313">
        <v>0</v>
      </c>
      <c r="H832" s="313">
        <v>0</v>
      </c>
      <c r="I832" s="314">
        <v>0</v>
      </c>
      <c r="J832" s="315">
        <v>0</v>
      </c>
      <c r="K832" s="316"/>
      <c r="L832" s="331"/>
      <c r="M832" s="316"/>
      <c r="N832" s="317"/>
      <c r="O832" s="317"/>
      <c r="P832" s="318"/>
      <c r="Q832" s="319"/>
      <c r="R832" s="306"/>
      <c r="S832" s="306"/>
      <c r="T832" s="320"/>
      <c r="U832" s="321"/>
      <c r="V832" s="322"/>
      <c r="W832" s="323"/>
      <c r="X832" s="324"/>
      <c r="Y832" s="326"/>
      <c r="Z832" s="335">
        <f>_xlfn.XLOOKUP(A832,'2024-NAT-01'!B:B,'2024-NAT-01'!F:F,0,0)+_xlfn.XLOOKUP('Nominations (2)'!A832,'2024-NAT-01'!B:B,'2024-NAT-01'!G:G,0,0)</f>
        <v>0</v>
      </c>
      <c r="AA832" s="336">
        <f>_xlfn.XLOOKUP(A832,'2024-NAT-01'!B:B,'2024-NAT-01'!H:H,0,0)</f>
        <v>0</v>
      </c>
      <c r="AB832" s="335">
        <f>_xlfn.XLOOKUP(A832,'2024-NAT-02'!B:B,'2024-NAT-02'!F:F,0,0)+_xlfn.XLOOKUP(A832,'2024-NAT-02'!B:B,'2024-NAT-02'!G:G,0,0)</f>
        <v>0</v>
      </c>
      <c r="AC832" s="337">
        <f>_xlfn.XLOOKUP(A832,'2024-NAT-02'!B:B,'2024-NAT-02'!H:H,0,0)</f>
        <v>0</v>
      </c>
      <c r="AD832" s="338">
        <f t="shared" si="30"/>
        <v>0</v>
      </c>
      <c r="AE832" s="339">
        <f t="shared" si="31"/>
        <v>0</v>
      </c>
    </row>
    <row r="833" spans="1:31" ht="15.6" hidden="1" x14ac:dyDescent="0.25">
      <c r="A833" s="340" t="s">
        <v>1691</v>
      </c>
      <c r="B833" s="341" t="s">
        <v>1242</v>
      </c>
      <c r="C833" s="341" t="s">
        <v>1703</v>
      </c>
      <c r="D833" s="341" t="s">
        <v>122</v>
      </c>
      <c r="E833" s="342" t="s">
        <v>2081</v>
      </c>
      <c r="F833" s="312">
        <v>0</v>
      </c>
      <c r="G833" s="313">
        <v>0</v>
      </c>
      <c r="H833" s="313">
        <v>0</v>
      </c>
      <c r="I833" s="314">
        <v>0</v>
      </c>
      <c r="J833" s="315">
        <v>0</v>
      </c>
      <c r="K833" s="316"/>
      <c r="L833" s="331"/>
      <c r="M833" s="316"/>
      <c r="N833" s="317"/>
      <c r="O833" s="317"/>
      <c r="P833" s="318"/>
      <c r="Q833" s="319"/>
      <c r="R833" s="306"/>
      <c r="S833" s="306"/>
      <c r="T833" s="320"/>
      <c r="U833" s="321"/>
      <c r="V833" s="322"/>
      <c r="W833" s="323"/>
      <c r="X833" s="324"/>
      <c r="Y833" s="326"/>
      <c r="Z833" s="335">
        <f>_xlfn.XLOOKUP(A833,'2024-NAT-01'!B:B,'2024-NAT-01'!F:F,0,0)+_xlfn.XLOOKUP('Nominations (2)'!A833,'2024-NAT-01'!B:B,'2024-NAT-01'!G:G,0,0)</f>
        <v>0</v>
      </c>
      <c r="AA833" s="336">
        <f>_xlfn.XLOOKUP(A833,'2024-NAT-01'!B:B,'2024-NAT-01'!H:H,0,0)</f>
        <v>0</v>
      </c>
      <c r="AB833" s="335">
        <f>_xlfn.XLOOKUP(A833,'2024-NAT-02'!B:B,'2024-NAT-02'!F:F,0,0)+_xlfn.XLOOKUP(A833,'2024-NAT-02'!B:B,'2024-NAT-02'!G:G,0,0)</f>
        <v>0</v>
      </c>
      <c r="AC833" s="337">
        <f>_xlfn.XLOOKUP(A833,'2024-NAT-02'!B:B,'2024-NAT-02'!H:H,0,0)</f>
        <v>0</v>
      </c>
      <c r="AD833" s="338">
        <f t="shared" si="30"/>
        <v>0</v>
      </c>
      <c r="AE833" s="339">
        <f t="shared" si="31"/>
        <v>0</v>
      </c>
    </row>
    <row r="834" spans="1:31" ht="15.6" hidden="1" x14ac:dyDescent="0.25">
      <c r="A834" s="340" t="s">
        <v>1692</v>
      </c>
      <c r="B834" s="341" t="s">
        <v>1242</v>
      </c>
      <c r="C834" s="341" t="s">
        <v>1704</v>
      </c>
      <c r="D834" s="341" t="s">
        <v>1705</v>
      </c>
      <c r="E834" s="342" t="s">
        <v>1260</v>
      </c>
      <c r="F834" s="312">
        <v>0</v>
      </c>
      <c r="G834" s="313">
        <v>0</v>
      </c>
      <c r="H834" s="313">
        <v>0</v>
      </c>
      <c r="I834" s="314">
        <v>0</v>
      </c>
      <c r="J834" s="315">
        <v>0</v>
      </c>
      <c r="K834" s="316"/>
      <c r="L834" s="331"/>
      <c r="M834" s="316"/>
      <c r="N834" s="317"/>
      <c r="O834" s="317"/>
      <c r="P834" s="318"/>
      <c r="Q834" s="319"/>
      <c r="R834" s="306"/>
      <c r="S834" s="306"/>
      <c r="T834" s="320"/>
      <c r="U834" s="321"/>
      <c r="V834" s="322"/>
      <c r="W834" s="323"/>
      <c r="X834" s="324"/>
      <c r="Y834" s="326"/>
      <c r="Z834" s="335">
        <f>_xlfn.XLOOKUP(A834,'2024-NAT-01'!B:B,'2024-NAT-01'!F:F,0,0)+_xlfn.XLOOKUP('Nominations (2)'!A834,'2024-NAT-01'!B:B,'2024-NAT-01'!G:G,0,0)</f>
        <v>0</v>
      </c>
      <c r="AA834" s="336">
        <f>_xlfn.XLOOKUP(A834,'2024-NAT-01'!B:B,'2024-NAT-01'!H:H,0,0)</f>
        <v>0</v>
      </c>
      <c r="AB834" s="335">
        <f>_xlfn.XLOOKUP(A834,'2024-NAT-02'!B:B,'2024-NAT-02'!F:F,0,0)+_xlfn.XLOOKUP(A834,'2024-NAT-02'!B:B,'2024-NAT-02'!G:G,0,0)</f>
        <v>0</v>
      </c>
      <c r="AC834" s="337">
        <f>_xlfn.XLOOKUP(A834,'2024-NAT-02'!B:B,'2024-NAT-02'!H:H,0,0)</f>
        <v>0</v>
      </c>
      <c r="AD834" s="338">
        <f t="shared" si="30"/>
        <v>0</v>
      </c>
      <c r="AE834" s="339">
        <f t="shared" si="31"/>
        <v>0</v>
      </c>
    </row>
    <row r="835" spans="1:31" ht="15.6" hidden="1" x14ac:dyDescent="0.25">
      <c r="A835" s="340" t="s">
        <v>698</v>
      </c>
      <c r="B835" s="341" t="s">
        <v>2150</v>
      </c>
      <c r="C835" s="341" t="s">
        <v>2008</v>
      </c>
      <c r="D835" s="341" t="s">
        <v>1320</v>
      </c>
      <c r="E835" s="342" t="s">
        <v>1251</v>
      </c>
      <c r="F835" s="312">
        <v>0</v>
      </c>
      <c r="G835" s="313">
        <v>0</v>
      </c>
      <c r="H835" s="313">
        <v>0</v>
      </c>
      <c r="I835" s="314">
        <v>0</v>
      </c>
      <c r="J835" s="346">
        <v>0</v>
      </c>
      <c r="K835" s="316"/>
      <c r="L835" s="331"/>
      <c r="M835" s="316"/>
      <c r="N835" s="317"/>
      <c r="O835" s="317"/>
      <c r="P835" s="318"/>
      <c r="Q835" s="319"/>
      <c r="R835" s="306"/>
      <c r="S835" s="306"/>
      <c r="T835" s="320"/>
      <c r="U835" s="321"/>
      <c r="V835" s="322"/>
      <c r="W835" s="323"/>
      <c r="X835" s="324"/>
      <c r="Y835" s="326"/>
      <c r="Z835" s="335">
        <f>_xlfn.XLOOKUP(A835,'2024-NAT-01'!B:B,'2024-NAT-01'!F:F,0,0)+_xlfn.XLOOKUP('Nominations (2)'!A248,'2024-NAT-01'!B:B,'2024-NAT-01'!G:G,0,0)</f>
        <v>0</v>
      </c>
      <c r="AA835" s="336">
        <f>_xlfn.XLOOKUP(A835,'2024-NAT-01'!B:B,'2024-NAT-01'!H:H,0,0)</f>
        <v>0</v>
      </c>
      <c r="AB835" s="335">
        <f>_xlfn.XLOOKUP(A835,'2024-NAT-02'!B:B,'2024-NAT-02'!F:F,0,0)+_xlfn.XLOOKUP(A835,'2024-NAT-02'!B:B,'2024-NAT-02'!G:G,0,0)</f>
        <v>0</v>
      </c>
      <c r="AC835" s="337">
        <f>_xlfn.XLOOKUP(A835,'2024-NAT-02'!B:B,'2024-NAT-02'!H:H,0,0)</f>
        <v>0</v>
      </c>
      <c r="AD835" s="335">
        <f t="shared" si="30"/>
        <v>0</v>
      </c>
      <c r="AE835" s="336">
        <f t="shared" si="31"/>
        <v>0</v>
      </c>
    </row>
    <row r="836" spans="1:31" ht="15.6" hidden="1" x14ac:dyDescent="0.25">
      <c r="A836" s="340" t="s">
        <v>1694</v>
      </c>
      <c r="B836" s="341" t="s">
        <v>2151</v>
      </c>
      <c r="C836" s="341" t="s">
        <v>1748</v>
      </c>
      <c r="D836" s="341" t="s">
        <v>1609</v>
      </c>
      <c r="E836" s="342" t="s">
        <v>2078</v>
      </c>
      <c r="F836" s="312">
        <v>2</v>
      </c>
      <c r="G836" s="313">
        <v>9</v>
      </c>
      <c r="H836" s="313">
        <v>11</v>
      </c>
      <c r="I836" s="314">
        <v>95</v>
      </c>
      <c r="J836" s="315">
        <v>26.599999999999998</v>
      </c>
      <c r="K836" s="316"/>
      <c r="L836" s="331"/>
      <c r="M836" s="316"/>
      <c r="N836" s="317"/>
      <c r="O836" s="317"/>
      <c r="P836" s="318"/>
      <c r="Q836" s="319"/>
      <c r="R836" s="306"/>
      <c r="S836" s="306"/>
      <c r="T836" s="320"/>
      <c r="U836" s="321"/>
      <c r="V836" s="322"/>
      <c r="W836" s="323"/>
      <c r="X836" s="324"/>
      <c r="Y836" s="326"/>
      <c r="Z836" s="335">
        <f>_xlfn.XLOOKUP(A836,'2024-NAT-01'!B:B,'2024-NAT-01'!F:F,0,0)+_xlfn.XLOOKUP('Nominations (2)'!A836,'2024-NAT-01'!B:B,'2024-NAT-01'!G:G,0,0)</f>
        <v>0</v>
      </c>
      <c r="AA836" s="336">
        <f>_xlfn.XLOOKUP(A836,'2024-NAT-01'!B:B,'2024-NAT-01'!H:H,0,0)</f>
        <v>0</v>
      </c>
      <c r="AB836" s="335">
        <f>_xlfn.XLOOKUP(A836,'2024-NAT-02'!B:B,'2024-NAT-02'!F:F,0,0)+_xlfn.XLOOKUP(A836,'2024-NAT-02'!B:B,'2024-NAT-02'!G:G,0,0)</f>
        <v>0</v>
      </c>
      <c r="AC836" s="337">
        <f>_xlfn.XLOOKUP(A836,'2024-NAT-02'!B:B,'2024-NAT-02'!H:H,0,0)</f>
        <v>0</v>
      </c>
      <c r="AD836" s="338">
        <f t="shared" ref="AD836:AD885" si="32">H836+Z836+AB836</f>
        <v>11</v>
      </c>
      <c r="AE836" s="339">
        <f t="shared" ref="AE836:AE885" si="33">J836+AA836+AC836</f>
        <v>26.599999999999998</v>
      </c>
    </row>
    <row r="837" spans="1:31" ht="15.6" hidden="1" x14ac:dyDescent="0.25">
      <c r="A837" s="340" t="s">
        <v>1707</v>
      </c>
      <c r="B837" s="341" t="s">
        <v>2151</v>
      </c>
      <c r="C837" s="341" t="s">
        <v>263</v>
      </c>
      <c r="D837" s="341" t="s">
        <v>144</v>
      </c>
      <c r="E837" s="342" t="s">
        <v>1261</v>
      </c>
      <c r="F837" s="312">
        <v>0</v>
      </c>
      <c r="G837" s="313">
        <v>0</v>
      </c>
      <c r="H837" s="313">
        <v>0</v>
      </c>
      <c r="I837" s="314">
        <v>0</v>
      </c>
      <c r="J837" s="315">
        <v>0</v>
      </c>
      <c r="K837" s="316"/>
      <c r="L837" s="331"/>
      <c r="M837" s="316"/>
      <c r="N837" s="317"/>
      <c r="O837" s="317"/>
      <c r="P837" s="318"/>
      <c r="Q837" s="319"/>
      <c r="R837" s="306"/>
      <c r="S837" s="306"/>
      <c r="T837" s="320"/>
      <c r="U837" s="321"/>
      <c r="V837" s="322"/>
      <c r="W837" s="323"/>
      <c r="X837" s="324"/>
      <c r="Y837" s="326"/>
      <c r="Z837" s="335">
        <f>_xlfn.XLOOKUP(A837,'2024-NAT-01'!B:B,'2024-NAT-01'!F:F,0,0)+_xlfn.XLOOKUP('Nominations (2)'!A837,'2024-NAT-01'!B:B,'2024-NAT-01'!G:G,0,0)</f>
        <v>5</v>
      </c>
      <c r="AA837" s="336">
        <f>_xlfn.XLOOKUP(A837,'2024-NAT-01'!B:B,'2024-NAT-01'!H:H,0,0)</f>
        <v>13</v>
      </c>
      <c r="AB837" s="335">
        <f>_xlfn.XLOOKUP(A837,'2024-NAT-02'!B:B,'2024-NAT-02'!F:F,0,0)+_xlfn.XLOOKUP(A837,'2024-NAT-02'!B:B,'2024-NAT-02'!G:G,0,0)</f>
        <v>0</v>
      </c>
      <c r="AC837" s="337">
        <f>_xlfn.XLOOKUP(A837,'2024-NAT-02'!B:B,'2024-NAT-02'!H:H,0,0)</f>
        <v>0</v>
      </c>
      <c r="AD837" s="338">
        <f t="shared" si="32"/>
        <v>5</v>
      </c>
      <c r="AE837" s="339">
        <f t="shared" si="33"/>
        <v>13</v>
      </c>
    </row>
    <row r="838" spans="1:31" ht="15.6" hidden="1" x14ac:dyDescent="0.25">
      <c r="A838" s="340" t="s">
        <v>1708</v>
      </c>
      <c r="B838" s="341" t="s">
        <v>2151</v>
      </c>
      <c r="C838" s="341" t="s">
        <v>1406</v>
      </c>
      <c r="D838" s="341" t="s">
        <v>1681</v>
      </c>
      <c r="E838" s="342" t="s">
        <v>2078</v>
      </c>
      <c r="F838" s="312">
        <v>2</v>
      </c>
      <c r="G838" s="313">
        <v>5</v>
      </c>
      <c r="H838" s="313">
        <v>7</v>
      </c>
      <c r="I838" s="314">
        <v>42.4</v>
      </c>
      <c r="J838" s="315">
        <v>12.91</v>
      </c>
      <c r="K838" s="316"/>
      <c r="L838" s="331"/>
      <c r="M838" s="316"/>
      <c r="N838" s="317"/>
      <c r="O838" s="317"/>
      <c r="P838" s="318"/>
      <c r="Q838" s="319"/>
      <c r="R838" s="306"/>
      <c r="S838" s="306"/>
      <c r="T838" s="320"/>
      <c r="U838" s="321"/>
      <c r="V838" s="322"/>
      <c r="W838" s="323"/>
      <c r="X838" s="324"/>
      <c r="Y838" s="326"/>
      <c r="Z838" s="335">
        <f>_xlfn.XLOOKUP(A838,'2024-NAT-01'!B:B,'2024-NAT-01'!F:F,0,0)+_xlfn.XLOOKUP('Nominations (2)'!A838,'2024-NAT-01'!B:B,'2024-NAT-01'!G:G,0,0)</f>
        <v>0</v>
      </c>
      <c r="AA838" s="336">
        <f>_xlfn.XLOOKUP(A838,'2024-NAT-01'!B:B,'2024-NAT-01'!H:H,0,0)</f>
        <v>0</v>
      </c>
      <c r="AB838" s="335">
        <f>_xlfn.XLOOKUP(A838,'2024-NAT-02'!B:B,'2024-NAT-02'!F:F,0,0)+_xlfn.XLOOKUP(A838,'2024-NAT-02'!B:B,'2024-NAT-02'!G:G,0,0)</f>
        <v>0</v>
      </c>
      <c r="AC838" s="337">
        <f>_xlfn.XLOOKUP(A838,'2024-NAT-02'!B:B,'2024-NAT-02'!H:H,0,0)</f>
        <v>0</v>
      </c>
      <c r="AD838" s="338">
        <f t="shared" si="32"/>
        <v>7</v>
      </c>
      <c r="AE838" s="339">
        <f t="shared" si="33"/>
        <v>12.91</v>
      </c>
    </row>
    <row r="839" spans="1:31" ht="15.6" hidden="1" x14ac:dyDescent="0.25">
      <c r="A839" s="340" t="s">
        <v>1709</v>
      </c>
      <c r="B839" s="341" t="s">
        <v>1319</v>
      </c>
      <c r="C839" s="341" t="s">
        <v>1749</v>
      </c>
      <c r="D839" s="341" t="s">
        <v>388</v>
      </c>
      <c r="E839" s="342" t="s">
        <v>1258</v>
      </c>
      <c r="F839" s="312">
        <v>0</v>
      </c>
      <c r="G839" s="313">
        <v>3</v>
      </c>
      <c r="H839" s="313">
        <v>3</v>
      </c>
      <c r="I839" s="314">
        <v>5</v>
      </c>
      <c r="J839" s="315">
        <v>1.31</v>
      </c>
      <c r="K839" s="316"/>
      <c r="L839" s="331"/>
      <c r="M839" s="316"/>
      <c r="N839" s="317"/>
      <c r="O839" s="317"/>
      <c r="P839" s="318"/>
      <c r="Q839" s="319"/>
      <c r="R839" s="306"/>
      <c r="S839" s="306"/>
      <c r="T839" s="320"/>
      <c r="U839" s="321"/>
      <c r="V839" s="322"/>
      <c r="W839" s="323"/>
      <c r="X839" s="324"/>
      <c r="Y839" s="326"/>
      <c r="Z839" s="335">
        <f>_xlfn.XLOOKUP(A839,'2024-NAT-01'!B:B,'2024-NAT-01'!F:F,0,0)+_xlfn.XLOOKUP('Nominations (2)'!A839,'2024-NAT-01'!B:B,'2024-NAT-01'!G:G,0,0)</f>
        <v>0</v>
      </c>
      <c r="AA839" s="336">
        <f>_xlfn.XLOOKUP(A839,'2024-NAT-01'!B:B,'2024-NAT-01'!H:H,0,0)</f>
        <v>0</v>
      </c>
      <c r="AB839" s="335">
        <f>_xlfn.XLOOKUP(A839,'2024-NAT-02'!B:B,'2024-NAT-02'!F:F,0,0)+_xlfn.XLOOKUP(A839,'2024-NAT-02'!B:B,'2024-NAT-02'!G:G,0,0)</f>
        <v>0</v>
      </c>
      <c r="AC839" s="337">
        <f>_xlfn.XLOOKUP(A839,'2024-NAT-02'!B:B,'2024-NAT-02'!H:H,0,0)</f>
        <v>0</v>
      </c>
      <c r="AD839" s="338">
        <f t="shared" si="32"/>
        <v>3</v>
      </c>
      <c r="AE839" s="339">
        <f t="shared" si="33"/>
        <v>1.31</v>
      </c>
    </row>
    <row r="840" spans="1:31" ht="15.6" hidden="1" x14ac:dyDescent="0.25">
      <c r="A840" s="340" t="s">
        <v>1710</v>
      </c>
      <c r="B840" s="341" t="s">
        <v>1319</v>
      </c>
      <c r="C840" s="341" t="s">
        <v>1750</v>
      </c>
      <c r="D840" s="341" t="s">
        <v>1751</v>
      </c>
      <c r="E840" s="342" t="s">
        <v>2079</v>
      </c>
      <c r="F840" s="312">
        <v>0</v>
      </c>
      <c r="G840" s="313">
        <v>0</v>
      </c>
      <c r="H840" s="313">
        <v>0</v>
      </c>
      <c r="I840" s="314">
        <v>0</v>
      </c>
      <c r="J840" s="315">
        <v>0</v>
      </c>
      <c r="K840" s="316"/>
      <c r="L840" s="331"/>
      <c r="M840" s="316"/>
      <c r="N840" s="317"/>
      <c r="O840" s="317"/>
      <c r="P840" s="318"/>
      <c r="Q840" s="319"/>
      <c r="R840" s="306"/>
      <c r="S840" s="306"/>
      <c r="T840" s="320"/>
      <c r="U840" s="321"/>
      <c r="V840" s="322"/>
      <c r="W840" s="323"/>
      <c r="X840" s="324"/>
      <c r="Y840" s="326"/>
      <c r="Z840" s="335">
        <f>_xlfn.XLOOKUP(A840,'2024-NAT-01'!B:B,'2024-NAT-01'!F:F,0,0)+_xlfn.XLOOKUP('Nominations (2)'!A840,'2024-NAT-01'!B:B,'2024-NAT-01'!G:G,0,0)</f>
        <v>0</v>
      </c>
      <c r="AA840" s="336">
        <f>_xlfn.XLOOKUP(A840,'2024-NAT-01'!B:B,'2024-NAT-01'!H:H,0,0)</f>
        <v>0</v>
      </c>
      <c r="AB840" s="335">
        <f>_xlfn.XLOOKUP(A840,'2024-NAT-02'!B:B,'2024-NAT-02'!F:F,0,0)+_xlfn.XLOOKUP(A840,'2024-NAT-02'!B:B,'2024-NAT-02'!G:G,0,0)</f>
        <v>0</v>
      </c>
      <c r="AC840" s="337">
        <f>_xlfn.XLOOKUP(A840,'2024-NAT-02'!B:B,'2024-NAT-02'!H:H,0,0)</f>
        <v>0</v>
      </c>
      <c r="AD840" s="338">
        <f t="shared" si="32"/>
        <v>0</v>
      </c>
      <c r="AE840" s="339">
        <f t="shared" si="33"/>
        <v>0</v>
      </c>
    </row>
    <row r="841" spans="1:31" ht="15.6" hidden="1" x14ac:dyDescent="0.25">
      <c r="A841" s="340" t="s">
        <v>1711</v>
      </c>
      <c r="B841" s="341" t="s">
        <v>1226</v>
      </c>
      <c r="C841" s="341" t="s">
        <v>1655</v>
      </c>
      <c r="D841" s="341" t="s">
        <v>177</v>
      </c>
      <c r="E841" s="342" t="s">
        <v>2079</v>
      </c>
      <c r="F841" s="312">
        <v>0</v>
      </c>
      <c r="G841" s="313">
        <v>0</v>
      </c>
      <c r="H841" s="313">
        <v>0</v>
      </c>
      <c r="I841" s="314">
        <v>0</v>
      </c>
      <c r="J841" s="315">
        <v>0</v>
      </c>
      <c r="K841" s="316"/>
      <c r="L841" s="331"/>
      <c r="M841" s="316"/>
      <c r="N841" s="317"/>
      <c r="O841" s="317"/>
      <c r="P841" s="318"/>
      <c r="Q841" s="319"/>
      <c r="R841" s="306"/>
      <c r="S841" s="306"/>
      <c r="T841" s="320"/>
      <c r="U841" s="321"/>
      <c r="V841" s="322"/>
      <c r="W841" s="323"/>
      <c r="X841" s="324"/>
      <c r="Y841" s="326"/>
      <c r="Z841" s="335">
        <f>_xlfn.XLOOKUP(A841,'2024-NAT-01'!B:B,'2024-NAT-01'!F:F,0,0)+_xlfn.XLOOKUP('Nominations (2)'!A841,'2024-NAT-01'!B:B,'2024-NAT-01'!G:G,0,0)</f>
        <v>0</v>
      </c>
      <c r="AA841" s="336">
        <f>_xlfn.XLOOKUP(A841,'2024-NAT-01'!B:B,'2024-NAT-01'!H:H,0,0)</f>
        <v>0</v>
      </c>
      <c r="AB841" s="335">
        <f>_xlfn.XLOOKUP(A841,'2024-NAT-02'!B:B,'2024-NAT-02'!F:F,0,0)+_xlfn.XLOOKUP(A841,'2024-NAT-02'!B:B,'2024-NAT-02'!G:G,0,0)</f>
        <v>0</v>
      </c>
      <c r="AC841" s="337">
        <f>_xlfn.XLOOKUP(A841,'2024-NAT-02'!B:B,'2024-NAT-02'!H:H,0,0)</f>
        <v>0</v>
      </c>
      <c r="AD841" s="338">
        <f t="shared" si="32"/>
        <v>0</v>
      </c>
      <c r="AE841" s="339">
        <f t="shared" si="33"/>
        <v>0</v>
      </c>
    </row>
    <row r="842" spans="1:31" ht="15.6" hidden="1" x14ac:dyDescent="0.25">
      <c r="A842" s="340" t="s">
        <v>1712</v>
      </c>
      <c r="B842" s="341" t="s">
        <v>1226</v>
      </c>
      <c r="C842" s="341" t="s">
        <v>1752</v>
      </c>
      <c r="D842" s="341" t="s">
        <v>177</v>
      </c>
      <c r="E842" s="342" t="s">
        <v>1260</v>
      </c>
      <c r="F842" s="312">
        <v>0</v>
      </c>
      <c r="G842" s="313">
        <v>0</v>
      </c>
      <c r="H842" s="313">
        <v>0</v>
      </c>
      <c r="I842" s="314">
        <v>0</v>
      </c>
      <c r="J842" s="315">
        <v>0</v>
      </c>
      <c r="K842" s="316"/>
      <c r="L842" s="331"/>
      <c r="M842" s="316"/>
      <c r="N842" s="317"/>
      <c r="O842" s="317"/>
      <c r="P842" s="318"/>
      <c r="Q842" s="319"/>
      <c r="R842" s="306"/>
      <c r="S842" s="306"/>
      <c r="T842" s="320"/>
      <c r="U842" s="321"/>
      <c r="V842" s="322"/>
      <c r="W842" s="323"/>
      <c r="X842" s="324"/>
      <c r="Y842" s="326"/>
      <c r="Z842" s="335">
        <f>_xlfn.XLOOKUP(A842,'2024-NAT-01'!B:B,'2024-NAT-01'!F:F,0,0)+_xlfn.XLOOKUP('Nominations (2)'!A842,'2024-NAT-01'!B:B,'2024-NAT-01'!G:G,0,0)</f>
        <v>0</v>
      </c>
      <c r="AA842" s="336">
        <f>_xlfn.XLOOKUP(A842,'2024-NAT-01'!B:B,'2024-NAT-01'!H:H,0,0)</f>
        <v>0</v>
      </c>
      <c r="AB842" s="335">
        <f>_xlfn.XLOOKUP(A842,'2024-NAT-02'!B:B,'2024-NAT-02'!F:F,0,0)+_xlfn.XLOOKUP(A842,'2024-NAT-02'!B:B,'2024-NAT-02'!G:G,0,0)</f>
        <v>0</v>
      </c>
      <c r="AC842" s="337">
        <f>_xlfn.XLOOKUP(A842,'2024-NAT-02'!B:B,'2024-NAT-02'!H:H,0,0)</f>
        <v>0</v>
      </c>
      <c r="AD842" s="338">
        <f t="shared" si="32"/>
        <v>0</v>
      </c>
      <c r="AE842" s="339">
        <f t="shared" si="33"/>
        <v>0</v>
      </c>
    </row>
    <row r="843" spans="1:31" ht="15.6" hidden="1" x14ac:dyDescent="0.25">
      <c r="A843" s="340" t="s">
        <v>1713</v>
      </c>
      <c r="B843" s="341" t="s">
        <v>1226</v>
      </c>
      <c r="C843" s="341" t="s">
        <v>1753</v>
      </c>
      <c r="D843" s="341" t="s">
        <v>1754</v>
      </c>
      <c r="E843" s="342" t="s">
        <v>1261</v>
      </c>
      <c r="F843" s="312">
        <v>0</v>
      </c>
      <c r="G843" s="313">
        <v>0</v>
      </c>
      <c r="H843" s="313">
        <v>0</v>
      </c>
      <c r="I843" s="314">
        <v>0</v>
      </c>
      <c r="J843" s="315">
        <v>0</v>
      </c>
      <c r="K843" s="316"/>
      <c r="L843" s="331"/>
      <c r="M843" s="316"/>
      <c r="N843" s="317"/>
      <c r="O843" s="317"/>
      <c r="P843" s="318"/>
      <c r="Q843" s="319"/>
      <c r="R843" s="306"/>
      <c r="S843" s="306"/>
      <c r="T843" s="320"/>
      <c r="U843" s="321"/>
      <c r="V843" s="322"/>
      <c r="W843" s="323"/>
      <c r="X843" s="324"/>
      <c r="Y843" s="326"/>
      <c r="Z843" s="335">
        <f>_xlfn.XLOOKUP(A843,'2024-NAT-01'!B:B,'2024-NAT-01'!F:F,0,0)+_xlfn.XLOOKUP('Nominations (2)'!A843,'2024-NAT-01'!B:B,'2024-NAT-01'!G:G,0,0)</f>
        <v>0</v>
      </c>
      <c r="AA843" s="336">
        <f>_xlfn.XLOOKUP(A843,'2024-NAT-01'!B:B,'2024-NAT-01'!H:H,0,0)</f>
        <v>0</v>
      </c>
      <c r="AB843" s="335">
        <f>_xlfn.XLOOKUP(A843,'2024-NAT-02'!B:B,'2024-NAT-02'!F:F,0,0)+_xlfn.XLOOKUP(A843,'2024-NAT-02'!B:B,'2024-NAT-02'!G:G,0,0)</f>
        <v>0</v>
      </c>
      <c r="AC843" s="337">
        <f>_xlfn.XLOOKUP(A843,'2024-NAT-02'!B:B,'2024-NAT-02'!H:H,0,0)</f>
        <v>0</v>
      </c>
      <c r="AD843" s="338">
        <f t="shared" si="32"/>
        <v>0</v>
      </c>
      <c r="AE843" s="339">
        <f t="shared" si="33"/>
        <v>0</v>
      </c>
    </row>
    <row r="844" spans="1:31" ht="15.6" hidden="1" x14ac:dyDescent="0.25">
      <c r="A844" s="340" t="s">
        <v>1714</v>
      </c>
      <c r="B844" s="341" t="s">
        <v>1226</v>
      </c>
      <c r="C844" s="341" t="s">
        <v>1755</v>
      </c>
      <c r="D844" s="341" t="s">
        <v>143</v>
      </c>
      <c r="E844" s="342" t="s">
        <v>1250</v>
      </c>
      <c r="F844" s="312">
        <v>0</v>
      </c>
      <c r="G844" s="313">
        <v>0</v>
      </c>
      <c r="H844" s="313">
        <v>0</v>
      </c>
      <c r="I844" s="314">
        <v>0</v>
      </c>
      <c r="J844" s="315">
        <v>0</v>
      </c>
      <c r="K844" s="316"/>
      <c r="L844" s="331"/>
      <c r="M844" s="316"/>
      <c r="N844" s="317"/>
      <c r="O844" s="317"/>
      <c r="P844" s="318"/>
      <c r="Q844" s="319"/>
      <c r="R844" s="306"/>
      <c r="S844" s="306"/>
      <c r="T844" s="320"/>
      <c r="U844" s="321"/>
      <c r="V844" s="322"/>
      <c r="W844" s="323"/>
      <c r="X844" s="324"/>
      <c r="Y844" s="326"/>
      <c r="Z844" s="335">
        <f>_xlfn.XLOOKUP(A844,'2024-NAT-01'!B:B,'2024-NAT-01'!F:F,0,0)+_xlfn.XLOOKUP('Nominations (2)'!A844,'2024-NAT-01'!B:B,'2024-NAT-01'!G:G,0,0)</f>
        <v>0</v>
      </c>
      <c r="AA844" s="336">
        <f>_xlfn.XLOOKUP(A844,'2024-NAT-01'!B:B,'2024-NAT-01'!H:H,0,0)</f>
        <v>0</v>
      </c>
      <c r="AB844" s="335">
        <f>_xlfn.XLOOKUP(A844,'2024-NAT-02'!B:B,'2024-NAT-02'!F:F,0,0)+_xlfn.XLOOKUP(A844,'2024-NAT-02'!B:B,'2024-NAT-02'!G:G,0,0)</f>
        <v>0</v>
      </c>
      <c r="AC844" s="337">
        <f>_xlfn.XLOOKUP(A844,'2024-NAT-02'!B:B,'2024-NAT-02'!H:H,0,0)</f>
        <v>0</v>
      </c>
      <c r="AD844" s="338">
        <f t="shared" si="32"/>
        <v>0</v>
      </c>
      <c r="AE844" s="339">
        <f t="shared" si="33"/>
        <v>0</v>
      </c>
    </row>
    <row r="845" spans="1:31" ht="15.6" hidden="1" x14ac:dyDescent="0.25">
      <c r="A845" s="340" t="s">
        <v>1715</v>
      </c>
      <c r="B845" s="341" t="s">
        <v>1340</v>
      </c>
      <c r="C845" s="341" t="s">
        <v>345</v>
      </c>
      <c r="D845" s="341" t="s">
        <v>93</v>
      </c>
      <c r="E845" s="342" t="s">
        <v>1261</v>
      </c>
      <c r="F845" s="312">
        <v>0</v>
      </c>
      <c r="G845" s="313">
        <v>2</v>
      </c>
      <c r="H845" s="313">
        <v>2</v>
      </c>
      <c r="I845" s="314">
        <v>6.8</v>
      </c>
      <c r="J845" s="315">
        <v>1.36</v>
      </c>
      <c r="K845" s="316"/>
      <c r="L845" s="331"/>
      <c r="M845" s="316"/>
      <c r="N845" s="317"/>
      <c r="O845" s="317"/>
      <c r="P845" s="318"/>
      <c r="Q845" s="319"/>
      <c r="R845" s="306"/>
      <c r="S845" s="306"/>
      <c r="T845" s="320"/>
      <c r="U845" s="321"/>
      <c r="V845" s="322"/>
      <c r="W845" s="323"/>
      <c r="X845" s="324"/>
      <c r="Y845" s="326"/>
      <c r="Z845" s="335">
        <f>_xlfn.XLOOKUP(A845,'2024-NAT-01'!B:B,'2024-NAT-01'!F:F,0,0)+_xlfn.XLOOKUP('Nominations (2)'!A845,'2024-NAT-01'!B:B,'2024-NAT-01'!G:G,0,0)</f>
        <v>0</v>
      </c>
      <c r="AA845" s="336">
        <f>_xlfn.XLOOKUP(A845,'2024-NAT-01'!B:B,'2024-NAT-01'!H:H,0,0)</f>
        <v>0</v>
      </c>
      <c r="AB845" s="335">
        <f>_xlfn.XLOOKUP(A845,'2024-NAT-02'!B:B,'2024-NAT-02'!F:F,0,0)+_xlfn.XLOOKUP(A845,'2024-NAT-02'!B:B,'2024-NAT-02'!G:G,0,0)</f>
        <v>0</v>
      </c>
      <c r="AC845" s="337">
        <f>_xlfn.XLOOKUP(A845,'2024-NAT-02'!B:B,'2024-NAT-02'!H:H,0,0)</f>
        <v>0</v>
      </c>
      <c r="AD845" s="338">
        <f t="shared" si="32"/>
        <v>2</v>
      </c>
      <c r="AE845" s="339">
        <f t="shared" si="33"/>
        <v>1.36</v>
      </c>
    </row>
    <row r="846" spans="1:31" ht="15.6" x14ac:dyDescent="0.25">
      <c r="A846" s="343" t="s">
        <v>575</v>
      </c>
      <c r="B846" s="344" t="s">
        <v>50</v>
      </c>
      <c r="C846" s="344" t="s">
        <v>427</v>
      </c>
      <c r="D846" s="344" t="s">
        <v>330</v>
      </c>
      <c r="E846" s="345" t="s">
        <v>1251</v>
      </c>
      <c r="F846" s="391">
        <v>1</v>
      </c>
      <c r="G846" s="392">
        <v>2</v>
      </c>
      <c r="H846" s="392">
        <v>3</v>
      </c>
      <c r="I846" s="393">
        <v>9.3999999999999986</v>
      </c>
      <c r="J846" s="394">
        <v>1.95</v>
      </c>
      <c r="K846" s="316"/>
      <c r="L846" s="331"/>
      <c r="M846" s="316"/>
      <c r="N846" s="317"/>
      <c r="O846" s="317"/>
      <c r="P846" s="318"/>
      <c r="Q846" s="319"/>
      <c r="R846" s="306"/>
      <c r="S846" s="306"/>
      <c r="T846" s="320"/>
      <c r="U846" s="321"/>
      <c r="V846" s="322"/>
      <c r="W846" s="323"/>
      <c r="X846" s="324"/>
      <c r="Y846" s="326"/>
      <c r="Z846" s="387">
        <f>_xlfn.XLOOKUP(A846,'2024-NAT-01'!B:B,'2024-NAT-01'!F:F,0,0)+_xlfn.XLOOKUP(A846,'2024-NAT-01'!B:B,'2024-NAT-01'!G:G,0,0)</f>
        <v>0</v>
      </c>
      <c r="AA846" s="395">
        <f>_xlfn.XLOOKUP(A846,'2024-NAT-01'!B:B,'2024-NAT-01'!H:H,0,0)</f>
        <v>0</v>
      </c>
      <c r="AB846" s="387">
        <f>_xlfn.XLOOKUP(A846,'2024-NAT-02'!B:B,'2024-NAT-02'!F:F,0,0)+_xlfn.XLOOKUP(A846,'2024-NAT-02'!B:B,'2024-NAT-02'!G:G,0,0)</f>
        <v>0</v>
      </c>
      <c r="AC846" s="396">
        <f>_xlfn.XLOOKUP(A846,'2024-NAT-02'!B:B,'2024-NAT-02'!H:H,0,0)</f>
        <v>0</v>
      </c>
      <c r="AD846" s="387">
        <f t="shared" si="32"/>
        <v>3</v>
      </c>
      <c r="AE846" s="395">
        <f t="shared" si="33"/>
        <v>1.95</v>
      </c>
    </row>
    <row r="847" spans="1:31" ht="15.6" hidden="1" x14ac:dyDescent="0.25">
      <c r="A847" s="340" t="s">
        <v>750</v>
      </c>
      <c r="B847" s="341" t="s">
        <v>2150</v>
      </c>
      <c r="C847" s="341" t="s">
        <v>2103</v>
      </c>
      <c r="D847" s="341" t="s">
        <v>1218</v>
      </c>
      <c r="E847" s="342" t="s">
        <v>1258</v>
      </c>
      <c r="F847" s="312">
        <v>0</v>
      </c>
      <c r="G847" s="313">
        <v>0</v>
      </c>
      <c r="H847" s="313">
        <v>0</v>
      </c>
      <c r="I847" s="314">
        <v>0</v>
      </c>
      <c r="J847" s="315">
        <v>0</v>
      </c>
      <c r="K847" s="316"/>
      <c r="L847" s="331"/>
      <c r="M847" s="316"/>
      <c r="N847" s="317"/>
      <c r="O847" s="317"/>
      <c r="P847" s="318"/>
      <c r="Q847" s="319"/>
      <c r="R847" s="306"/>
      <c r="S847" s="306"/>
      <c r="T847" s="320"/>
      <c r="U847" s="321"/>
      <c r="V847" s="322"/>
      <c r="W847" s="323"/>
      <c r="X847" s="324"/>
      <c r="Y847" s="326"/>
      <c r="Z847" s="335">
        <f>_xlfn.XLOOKUP(A847,'2024-NAT-01'!B:B,'2024-NAT-01'!F:F,0,0)+_xlfn.XLOOKUP('Nominations (2)'!A302,'2024-NAT-01'!B:B,'2024-NAT-01'!G:G,0,0)</f>
        <v>5</v>
      </c>
      <c r="AA847" s="336">
        <f>_xlfn.XLOOKUP(A847,'2024-NAT-01'!B:B,'2024-NAT-01'!H:H,0,0)</f>
        <v>0</v>
      </c>
      <c r="AB847" s="335">
        <f>_xlfn.XLOOKUP(A847,'2024-NAT-02'!B:B,'2024-NAT-02'!F:F,0,0)+_xlfn.XLOOKUP(A847,'2024-NAT-02'!B:B,'2024-NAT-02'!G:G,0,0)</f>
        <v>0</v>
      </c>
      <c r="AC847" s="337">
        <f>_xlfn.XLOOKUP(A847,'2024-NAT-02'!B:B,'2024-NAT-02'!H:H,0,0)</f>
        <v>0</v>
      </c>
      <c r="AD847" s="338">
        <f t="shared" si="32"/>
        <v>5</v>
      </c>
      <c r="AE847" s="339">
        <f t="shared" si="33"/>
        <v>0</v>
      </c>
    </row>
    <row r="848" spans="1:31" ht="15.6" hidden="1" x14ac:dyDescent="0.25">
      <c r="A848" s="340" t="s">
        <v>1718</v>
      </c>
      <c r="B848" s="341" t="s">
        <v>1241</v>
      </c>
      <c r="C848" s="341" t="s">
        <v>94</v>
      </c>
      <c r="D848" s="341" t="s">
        <v>1757</v>
      </c>
      <c r="E848" s="342" t="s">
        <v>1261</v>
      </c>
      <c r="F848" s="312">
        <v>0</v>
      </c>
      <c r="G848" s="313">
        <v>0</v>
      </c>
      <c r="H848" s="313">
        <v>0</v>
      </c>
      <c r="I848" s="314">
        <v>0</v>
      </c>
      <c r="J848" s="315">
        <v>0</v>
      </c>
      <c r="K848" s="316"/>
      <c r="L848" s="331"/>
      <c r="M848" s="316"/>
      <c r="N848" s="317"/>
      <c r="O848" s="317"/>
      <c r="P848" s="318"/>
      <c r="Q848" s="319"/>
      <c r="R848" s="306"/>
      <c r="S848" s="306"/>
      <c r="T848" s="320"/>
      <c r="U848" s="321"/>
      <c r="V848" s="322"/>
      <c r="W848" s="323"/>
      <c r="X848" s="324"/>
      <c r="Y848" s="326"/>
      <c r="Z848" s="335">
        <f>_xlfn.XLOOKUP(A848,'2024-NAT-01'!B:B,'2024-NAT-01'!F:F,0,0)+_xlfn.XLOOKUP('Nominations (2)'!A848,'2024-NAT-01'!B:B,'2024-NAT-01'!G:G,0,0)</f>
        <v>0</v>
      </c>
      <c r="AA848" s="336">
        <f>_xlfn.XLOOKUP(A848,'2024-NAT-01'!B:B,'2024-NAT-01'!H:H,0,0)</f>
        <v>0</v>
      </c>
      <c r="AB848" s="335">
        <f>_xlfn.XLOOKUP(A848,'2024-NAT-02'!B:B,'2024-NAT-02'!F:F,0,0)+_xlfn.XLOOKUP(A848,'2024-NAT-02'!B:B,'2024-NAT-02'!G:G,0,0)</f>
        <v>0</v>
      </c>
      <c r="AC848" s="337">
        <f>_xlfn.XLOOKUP(A848,'2024-NAT-02'!B:B,'2024-NAT-02'!H:H,0,0)</f>
        <v>0</v>
      </c>
      <c r="AD848" s="338">
        <f t="shared" si="32"/>
        <v>0</v>
      </c>
      <c r="AE848" s="339">
        <f t="shared" si="33"/>
        <v>0</v>
      </c>
    </row>
    <row r="849" spans="1:31" ht="15.6" hidden="1" x14ac:dyDescent="0.25">
      <c r="A849" s="340" t="s">
        <v>1719</v>
      </c>
      <c r="B849" s="341" t="s">
        <v>1241</v>
      </c>
      <c r="C849" s="341" t="s">
        <v>332</v>
      </c>
      <c r="D849" s="341" t="s">
        <v>1758</v>
      </c>
      <c r="E849" s="342" t="s">
        <v>2079</v>
      </c>
      <c r="F849" s="312">
        <v>0</v>
      </c>
      <c r="G849" s="313">
        <v>0</v>
      </c>
      <c r="H849" s="313">
        <v>0</v>
      </c>
      <c r="I849" s="314">
        <v>0</v>
      </c>
      <c r="J849" s="315">
        <v>0</v>
      </c>
      <c r="K849" s="316"/>
      <c r="L849" s="331"/>
      <c r="M849" s="316"/>
      <c r="N849" s="317"/>
      <c r="O849" s="317"/>
      <c r="P849" s="318"/>
      <c r="Q849" s="319"/>
      <c r="R849" s="306"/>
      <c r="S849" s="306"/>
      <c r="T849" s="320"/>
      <c r="U849" s="321"/>
      <c r="V849" s="322"/>
      <c r="W849" s="323"/>
      <c r="X849" s="324"/>
      <c r="Y849" s="326"/>
      <c r="Z849" s="335">
        <f>_xlfn.XLOOKUP(A849,'2024-NAT-01'!B:B,'2024-NAT-01'!F:F,0,0)+_xlfn.XLOOKUP('Nominations (2)'!A849,'2024-NAT-01'!B:B,'2024-NAT-01'!G:G,0,0)</f>
        <v>0</v>
      </c>
      <c r="AA849" s="336">
        <f>_xlfn.XLOOKUP(A849,'2024-NAT-01'!B:B,'2024-NAT-01'!H:H,0,0)</f>
        <v>0</v>
      </c>
      <c r="AB849" s="335">
        <f>_xlfn.XLOOKUP(A849,'2024-NAT-02'!B:B,'2024-NAT-02'!F:F,0,0)+_xlfn.XLOOKUP(A849,'2024-NAT-02'!B:B,'2024-NAT-02'!G:G,0,0)</f>
        <v>0</v>
      </c>
      <c r="AC849" s="337">
        <f>_xlfn.XLOOKUP(A849,'2024-NAT-02'!B:B,'2024-NAT-02'!H:H,0,0)</f>
        <v>0</v>
      </c>
      <c r="AD849" s="338">
        <f t="shared" si="32"/>
        <v>0</v>
      </c>
      <c r="AE849" s="339">
        <f t="shared" si="33"/>
        <v>0</v>
      </c>
    </row>
    <row r="850" spans="1:31" ht="15.6" hidden="1" x14ac:dyDescent="0.25">
      <c r="A850" s="340" t="s">
        <v>836</v>
      </c>
      <c r="B850" s="341" t="s">
        <v>2150</v>
      </c>
      <c r="C850" s="341" t="s">
        <v>1939</v>
      </c>
      <c r="D850" s="341" t="s">
        <v>299</v>
      </c>
      <c r="E850" s="342" t="s">
        <v>1251</v>
      </c>
      <c r="F850" s="312">
        <v>0</v>
      </c>
      <c r="G850" s="313">
        <v>0</v>
      </c>
      <c r="H850" s="313">
        <v>0</v>
      </c>
      <c r="I850" s="314">
        <v>0</v>
      </c>
      <c r="J850" s="315">
        <v>0</v>
      </c>
      <c r="K850" s="316"/>
      <c r="L850" s="331"/>
      <c r="M850" s="316"/>
      <c r="N850" s="317"/>
      <c r="O850" s="317"/>
      <c r="P850" s="318"/>
      <c r="Q850" s="319"/>
      <c r="R850" s="306"/>
      <c r="S850" s="306"/>
      <c r="T850" s="320"/>
      <c r="U850" s="321"/>
      <c r="V850" s="322"/>
      <c r="W850" s="323"/>
      <c r="X850" s="324"/>
      <c r="Y850" s="326"/>
      <c r="Z850" s="335">
        <f>_xlfn.XLOOKUP(A850,'2024-NAT-01'!B:B,'2024-NAT-01'!F:F,0,0)+_xlfn.XLOOKUP('Nominations (2)'!A396,'2024-NAT-01'!B:B,'2024-NAT-01'!G:G,0,0)</f>
        <v>0</v>
      </c>
      <c r="AA850" s="336">
        <f>_xlfn.XLOOKUP(A850,'2024-NAT-01'!B:B,'2024-NAT-01'!H:H,0,0)</f>
        <v>0</v>
      </c>
      <c r="AB850" s="335">
        <f>_xlfn.XLOOKUP(A850,'2024-NAT-02'!B:B,'2024-NAT-02'!F:F,0,0)+_xlfn.XLOOKUP(A850,'2024-NAT-02'!B:B,'2024-NAT-02'!G:G,0,0)</f>
        <v>0</v>
      </c>
      <c r="AC850" s="337">
        <f>_xlfn.XLOOKUP(A850,'2024-NAT-02'!B:B,'2024-NAT-02'!H:H,0,0)</f>
        <v>0</v>
      </c>
      <c r="AD850" s="338">
        <f t="shared" si="32"/>
        <v>0</v>
      </c>
      <c r="AE850" s="339">
        <f t="shared" si="33"/>
        <v>0</v>
      </c>
    </row>
    <row r="851" spans="1:31" ht="15.6" hidden="1" x14ac:dyDescent="0.25">
      <c r="A851" s="340" t="s">
        <v>1721</v>
      </c>
      <c r="B851" s="341" t="s">
        <v>1241</v>
      </c>
      <c r="C851" s="341" t="s">
        <v>1760</v>
      </c>
      <c r="D851" s="341" t="s">
        <v>1221</v>
      </c>
      <c r="E851" s="342" t="s">
        <v>1260</v>
      </c>
      <c r="F851" s="312">
        <v>0</v>
      </c>
      <c r="G851" s="313">
        <v>0</v>
      </c>
      <c r="H851" s="313">
        <v>0</v>
      </c>
      <c r="I851" s="314">
        <v>0</v>
      </c>
      <c r="J851" s="315">
        <v>0</v>
      </c>
      <c r="K851" s="316"/>
      <c r="L851" s="331"/>
      <c r="M851" s="316"/>
      <c r="N851" s="317"/>
      <c r="O851" s="317"/>
      <c r="P851" s="318"/>
      <c r="Q851" s="319"/>
      <c r="R851" s="306"/>
      <c r="S851" s="306"/>
      <c r="T851" s="320"/>
      <c r="U851" s="321"/>
      <c r="V851" s="322"/>
      <c r="W851" s="323"/>
      <c r="X851" s="324"/>
      <c r="Y851" s="326"/>
      <c r="Z851" s="335">
        <f>_xlfn.XLOOKUP(A851,'2024-NAT-01'!B:B,'2024-NAT-01'!F:F,0,0)+_xlfn.XLOOKUP('Nominations (2)'!A851,'2024-NAT-01'!B:B,'2024-NAT-01'!G:G,0,0)</f>
        <v>0</v>
      </c>
      <c r="AA851" s="336">
        <f>_xlfn.XLOOKUP(A851,'2024-NAT-01'!B:B,'2024-NAT-01'!H:H,0,0)</f>
        <v>0</v>
      </c>
      <c r="AB851" s="335">
        <f>_xlfn.XLOOKUP(A851,'2024-NAT-02'!B:B,'2024-NAT-02'!F:F,0,0)+_xlfn.XLOOKUP(A851,'2024-NAT-02'!B:B,'2024-NAT-02'!G:G,0,0)</f>
        <v>0</v>
      </c>
      <c r="AC851" s="337">
        <f>_xlfn.XLOOKUP(A851,'2024-NAT-02'!B:B,'2024-NAT-02'!H:H,0,0)</f>
        <v>0</v>
      </c>
      <c r="AD851" s="338">
        <f t="shared" si="32"/>
        <v>0</v>
      </c>
      <c r="AE851" s="339">
        <f t="shared" si="33"/>
        <v>0</v>
      </c>
    </row>
    <row r="852" spans="1:31" ht="15.6" hidden="1" x14ac:dyDescent="0.25">
      <c r="A852" s="340" t="s">
        <v>1722</v>
      </c>
      <c r="B852" s="341" t="s">
        <v>2154</v>
      </c>
      <c r="C852" s="341" t="s">
        <v>1502</v>
      </c>
      <c r="D852" s="341" t="s">
        <v>1053</v>
      </c>
      <c r="E852" s="342" t="s">
        <v>1258</v>
      </c>
      <c r="F852" s="312">
        <v>8</v>
      </c>
      <c r="G852" s="313">
        <v>21</v>
      </c>
      <c r="H852" s="313">
        <v>29</v>
      </c>
      <c r="I852" s="314">
        <v>260.09999999999997</v>
      </c>
      <c r="J852" s="315">
        <v>69.099999999999994</v>
      </c>
      <c r="K852" s="316"/>
      <c r="L852" s="331"/>
      <c r="M852" s="316"/>
      <c r="N852" s="317"/>
      <c r="O852" s="317"/>
      <c r="P852" s="318"/>
      <c r="Q852" s="319"/>
      <c r="R852" s="306"/>
      <c r="S852" s="306"/>
      <c r="T852" s="320"/>
      <c r="U852" s="321"/>
      <c r="V852" s="322"/>
      <c r="W852" s="323"/>
      <c r="X852" s="324"/>
      <c r="Y852" s="326"/>
      <c r="Z852" s="335">
        <f>_xlfn.XLOOKUP(A852,'2024-NAT-01'!B:B,'2024-NAT-01'!F:F,0,0)+_xlfn.XLOOKUP('Nominations (2)'!A852,'2024-NAT-01'!B:B,'2024-NAT-01'!G:G,0,0)</f>
        <v>0</v>
      </c>
      <c r="AA852" s="336">
        <f>_xlfn.XLOOKUP(A852,'2024-NAT-01'!B:B,'2024-NAT-01'!H:H,0,0)</f>
        <v>0</v>
      </c>
      <c r="AB852" s="335">
        <f>_xlfn.XLOOKUP(A852,'2024-NAT-02'!B:B,'2024-NAT-02'!F:F,0,0)+_xlfn.XLOOKUP(A852,'2024-NAT-02'!B:B,'2024-NAT-02'!G:G,0,0)</f>
        <v>0</v>
      </c>
      <c r="AC852" s="337">
        <f>_xlfn.XLOOKUP(A852,'2024-NAT-02'!B:B,'2024-NAT-02'!H:H,0,0)</f>
        <v>0</v>
      </c>
      <c r="AD852" s="338">
        <f t="shared" si="32"/>
        <v>29</v>
      </c>
      <c r="AE852" s="339">
        <f t="shared" si="33"/>
        <v>69.099999999999994</v>
      </c>
    </row>
    <row r="853" spans="1:31" ht="15.6" hidden="1" x14ac:dyDescent="0.25">
      <c r="A853" s="340" t="s">
        <v>1723</v>
      </c>
      <c r="B853" s="341" t="s">
        <v>2154</v>
      </c>
      <c r="C853" s="341" t="s">
        <v>1423</v>
      </c>
      <c r="D853" s="341" t="s">
        <v>1053</v>
      </c>
      <c r="E853" s="342" t="s">
        <v>2081</v>
      </c>
      <c r="F853" s="312">
        <v>6</v>
      </c>
      <c r="G853" s="313">
        <v>3</v>
      </c>
      <c r="H853" s="313">
        <v>9</v>
      </c>
      <c r="I853" s="314">
        <v>14</v>
      </c>
      <c r="J853" s="315">
        <v>3.31</v>
      </c>
      <c r="K853" s="316"/>
      <c r="L853" s="331"/>
      <c r="M853" s="316"/>
      <c r="N853" s="317"/>
      <c r="O853" s="317"/>
      <c r="P853" s="318"/>
      <c r="Q853" s="319"/>
      <c r="R853" s="306"/>
      <c r="S853" s="306"/>
      <c r="T853" s="320"/>
      <c r="U853" s="321"/>
      <c r="V853" s="322"/>
      <c r="W853" s="323"/>
      <c r="X853" s="324"/>
      <c r="Y853" s="326"/>
      <c r="Z853" s="335">
        <f>_xlfn.XLOOKUP(A853,'2024-NAT-01'!B:B,'2024-NAT-01'!F:F,0,0)+_xlfn.XLOOKUP('Nominations (2)'!A853,'2024-NAT-01'!B:B,'2024-NAT-01'!G:G,0,0)</f>
        <v>0</v>
      </c>
      <c r="AA853" s="336">
        <f>_xlfn.XLOOKUP(A853,'2024-NAT-01'!B:B,'2024-NAT-01'!H:H,0,0)</f>
        <v>0</v>
      </c>
      <c r="AB853" s="335">
        <f>_xlfn.XLOOKUP(A853,'2024-NAT-02'!B:B,'2024-NAT-02'!F:F,0,0)+_xlfn.XLOOKUP(A853,'2024-NAT-02'!B:B,'2024-NAT-02'!G:G,0,0)</f>
        <v>0</v>
      </c>
      <c r="AC853" s="337">
        <f>_xlfn.XLOOKUP(A853,'2024-NAT-02'!B:B,'2024-NAT-02'!H:H,0,0)</f>
        <v>0</v>
      </c>
      <c r="AD853" s="338">
        <f t="shared" si="32"/>
        <v>9</v>
      </c>
      <c r="AE853" s="339">
        <f t="shared" si="33"/>
        <v>3.31</v>
      </c>
    </row>
    <row r="854" spans="1:31" ht="15.6" hidden="1" x14ac:dyDescent="0.25">
      <c r="A854" s="340" t="s">
        <v>859</v>
      </c>
      <c r="B854" s="341" t="s">
        <v>2150</v>
      </c>
      <c r="C854" s="341" t="s">
        <v>87</v>
      </c>
      <c r="D854" s="341" t="s">
        <v>145</v>
      </c>
      <c r="E854" s="342" t="s">
        <v>1258</v>
      </c>
      <c r="F854" s="312">
        <v>0</v>
      </c>
      <c r="G854" s="313">
        <v>0</v>
      </c>
      <c r="H854" s="313">
        <v>0</v>
      </c>
      <c r="I854" s="314">
        <v>0</v>
      </c>
      <c r="J854" s="315">
        <v>0</v>
      </c>
      <c r="K854" s="316"/>
      <c r="L854" s="331"/>
      <c r="M854" s="316"/>
      <c r="N854" s="317"/>
      <c r="O854" s="317"/>
      <c r="P854" s="318"/>
      <c r="Q854" s="319"/>
      <c r="R854" s="306"/>
      <c r="S854" s="306"/>
      <c r="T854" s="320"/>
      <c r="U854" s="321"/>
      <c r="V854" s="322"/>
      <c r="W854" s="323"/>
      <c r="X854" s="324"/>
      <c r="Y854" s="326"/>
      <c r="Z854" s="335">
        <f>_xlfn.XLOOKUP(A854,'2024-NAT-01'!B:B,'2024-NAT-01'!F:F,0,0)+_xlfn.XLOOKUP('Nominations (2)'!A420,'2024-NAT-01'!B:B,'2024-NAT-01'!G:G,0,0)</f>
        <v>0</v>
      </c>
      <c r="AA854" s="336">
        <f>_xlfn.XLOOKUP(A854,'2024-NAT-01'!B:B,'2024-NAT-01'!H:H,0,0)</f>
        <v>0</v>
      </c>
      <c r="AB854" s="335">
        <f>_xlfn.XLOOKUP(A854,'2024-NAT-02'!B:B,'2024-NAT-02'!F:F,0,0)+_xlfn.XLOOKUP(A854,'2024-NAT-02'!B:B,'2024-NAT-02'!G:G,0,0)</f>
        <v>0</v>
      </c>
      <c r="AC854" s="337">
        <f>_xlfn.XLOOKUP(A854,'2024-NAT-02'!B:B,'2024-NAT-02'!H:H,0,0)</f>
        <v>0</v>
      </c>
      <c r="AD854" s="338">
        <f t="shared" si="32"/>
        <v>0</v>
      </c>
      <c r="AE854" s="339">
        <f t="shared" si="33"/>
        <v>0</v>
      </c>
    </row>
    <row r="855" spans="1:31" ht="15.6" hidden="1" x14ac:dyDescent="0.25">
      <c r="A855" s="340" t="s">
        <v>1725</v>
      </c>
      <c r="B855" s="341" t="s">
        <v>2161</v>
      </c>
      <c r="C855" s="341" t="s">
        <v>114</v>
      </c>
      <c r="D855" s="341" t="s">
        <v>1762</v>
      </c>
      <c r="E855" s="342" t="s">
        <v>2079</v>
      </c>
      <c r="F855" s="312">
        <v>0</v>
      </c>
      <c r="G855" s="313">
        <v>0</v>
      </c>
      <c r="H855" s="313">
        <v>0</v>
      </c>
      <c r="I855" s="314">
        <v>0</v>
      </c>
      <c r="J855" s="315">
        <v>0</v>
      </c>
      <c r="K855" s="316"/>
      <c r="L855" s="331"/>
      <c r="M855" s="316"/>
      <c r="N855" s="317"/>
      <c r="O855" s="317"/>
      <c r="P855" s="318"/>
      <c r="Q855" s="319"/>
      <c r="R855" s="306"/>
      <c r="S855" s="306"/>
      <c r="T855" s="320"/>
      <c r="U855" s="321"/>
      <c r="V855" s="322"/>
      <c r="W855" s="323"/>
      <c r="X855" s="324"/>
      <c r="Y855" s="326"/>
      <c r="Z855" s="335">
        <f>_xlfn.XLOOKUP(A855,'2024-NAT-01'!B:B,'2024-NAT-01'!F:F,0,0)+_xlfn.XLOOKUP('Nominations (2)'!A855,'2024-NAT-01'!B:B,'2024-NAT-01'!G:G,0,0)</f>
        <v>0</v>
      </c>
      <c r="AA855" s="336">
        <f>_xlfn.XLOOKUP(A855,'2024-NAT-01'!B:B,'2024-NAT-01'!H:H,0,0)</f>
        <v>0</v>
      </c>
      <c r="AB855" s="335">
        <f>_xlfn.XLOOKUP(A855,'2024-NAT-02'!B:B,'2024-NAT-02'!F:F,0,0)+_xlfn.XLOOKUP(A855,'2024-NAT-02'!B:B,'2024-NAT-02'!G:G,0,0)</f>
        <v>0</v>
      </c>
      <c r="AC855" s="337">
        <f>_xlfn.XLOOKUP(A855,'2024-NAT-02'!B:B,'2024-NAT-02'!H:H,0,0)</f>
        <v>0</v>
      </c>
      <c r="AD855" s="338">
        <f t="shared" si="32"/>
        <v>0</v>
      </c>
      <c r="AE855" s="339">
        <f t="shared" si="33"/>
        <v>0</v>
      </c>
    </row>
    <row r="856" spans="1:31" ht="15.6" hidden="1" x14ac:dyDescent="0.25">
      <c r="A856" s="340" t="s">
        <v>1726</v>
      </c>
      <c r="B856" s="341" t="s">
        <v>1663</v>
      </c>
      <c r="C856" s="341" t="s">
        <v>414</v>
      </c>
      <c r="D856" s="341" t="s">
        <v>1244</v>
      </c>
      <c r="E856" s="342" t="s">
        <v>1260</v>
      </c>
      <c r="F856" s="312">
        <v>0</v>
      </c>
      <c r="G856" s="313">
        <v>0</v>
      </c>
      <c r="H856" s="313">
        <v>0</v>
      </c>
      <c r="I856" s="314">
        <v>0</v>
      </c>
      <c r="J856" s="315">
        <v>0</v>
      </c>
      <c r="K856" s="316"/>
      <c r="L856" s="331"/>
      <c r="M856" s="316"/>
      <c r="N856" s="317"/>
      <c r="O856" s="317"/>
      <c r="P856" s="318"/>
      <c r="Q856" s="319"/>
      <c r="R856" s="306"/>
      <c r="S856" s="306"/>
      <c r="T856" s="320"/>
      <c r="U856" s="321"/>
      <c r="V856" s="322"/>
      <c r="W856" s="323"/>
      <c r="X856" s="324"/>
      <c r="Y856" s="326"/>
      <c r="Z856" s="335">
        <f>_xlfn.XLOOKUP(A856,'2024-NAT-01'!B:B,'2024-NAT-01'!F:F,0,0)+_xlfn.XLOOKUP('Nominations (2)'!A856,'2024-NAT-01'!B:B,'2024-NAT-01'!G:G,0,0)</f>
        <v>0</v>
      </c>
      <c r="AA856" s="336">
        <f>_xlfn.XLOOKUP(A856,'2024-NAT-01'!B:B,'2024-NAT-01'!H:H,0,0)</f>
        <v>0</v>
      </c>
      <c r="AB856" s="335">
        <f>_xlfn.XLOOKUP(A856,'2024-NAT-02'!B:B,'2024-NAT-02'!F:F,0,0)+_xlfn.XLOOKUP(A856,'2024-NAT-02'!B:B,'2024-NAT-02'!G:G,0,0)</f>
        <v>0</v>
      </c>
      <c r="AC856" s="337">
        <f>_xlfn.XLOOKUP(A856,'2024-NAT-02'!B:B,'2024-NAT-02'!H:H,0,0)</f>
        <v>0</v>
      </c>
      <c r="AD856" s="338">
        <f t="shared" si="32"/>
        <v>0</v>
      </c>
      <c r="AE856" s="339">
        <f t="shared" si="33"/>
        <v>0</v>
      </c>
    </row>
    <row r="857" spans="1:31" ht="15.6" hidden="1" x14ac:dyDescent="0.25">
      <c r="A857" s="340" t="s">
        <v>1727</v>
      </c>
      <c r="B857" s="341" t="s">
        <v>1663</v>
      </c>
      <c r="C857" s="341" t="s">
        <v>1763</v>
      </c>
      <c r="D857" s="341" t="s">
        <v>1244</v>
      </c>
      <c r="E857" s="342" t="s">
        <v>1261</v>
      </c>
      <c r="F857" s="312">
        <v>0</v>
      </c>
      <c r="G857" s="313">
        <v>0</v>
      </c>
      <c r="H857" s="313">
        <v>0</v>
      </c>
      <c r="I857" s="314">
        <v>0</v>
      </c>
      <c r="J857" s="315">
        <v>0</v>
      </c>
      <c r="K857" s="316"/>
      <c r="L857" s="331"/>
      <c r="M857" s="316"/>
      <c r="N857" s="317"/>
      <c r="O857" s="317"/>
      <c r="P857" s="318"/>
      <c r="Q857" s="319"/>
      <c r="R857" s="306"/>
      <c r="S857" s="306"/>
      <c r="T857" s="320"/>
      <c r="U857" s="321"/>
      <c r="V857" s="322"/>
      <c r="W857" s="323"/>
      <c r="X857" s="324"/>
      <c r="Y857" s="326"/>
      <c r="Z857" s="335">
        <f>_xlfn.XLOOKUP(A857,'2024-NAT-01'!B:B,'2024-NAT-01'!F:F,0,0)+_xlfn.XLOOKUP('Nominations (2)'!A857,'2024-NAT-01'!B:B,'2024-NAT-01'!G:G,0,0)</f>
        <v>0</v>
      </c>
      <c r="AA857" s="336">
        <f>_xlfn.XLOOKUP(A857,'2024-NAT-01'!B:B,'2024-NAT-01'!H:H,0,0)</f>
        <v>0</v>
      </c>
      <c r="AB857" s="335">
        <f>_xlfn.XLOOKUP(A857,'2024-NAT-02'!B:B,'2024-NAT-02'!F:F,0,0)+_xlfn.XLOOKUP(A857,'2024-NAT-02'!B:B,'2024-NAT-02'!G:G,0,0)</f>
        <v>0</v>
      </c>
      <c r="AC857" s="337">
        <f>_xlfn.XLOOKUP(A857,'2024-NAT-02'!B:B,'2024-NAT-02'!H:H,0,0)</f>
        <v>0</v>
      </c>
      <c r="AD857" s="338">
        <f t="shared" si="32"/>
        <v>0</v>
      </c>
      <c r="AE857" s="339">
        <f t="shared" si="33"/>
        <v>0</v>
      </c>
    </row>
    <row r="858" spans="1:31" ht="15.6" x14ac:dyDescent="0.25">
      <c r="A858" s="343" t="s">
        <v>657</v>
      </c>
      <c r="B858" s="344" t="s">
        <v>41</v>
      </c>
      <c r="C858" s="344" t="s">
        <v>175</v>
      </c>
      <c r="D858" s="344" t="s">
        <v>309</v>
      </c>
      <c r="E858" s="345" t="s">
        <v>2078</v>
      </c>
      <c r="F858" s="391">
        <v>0</v>
      </c>
      <c r="G858" s="392">
        <v>2</v>
      </c>
      <c r="H858" s="392">
        <v>2</v>
      </c>
      <c r="I858" s="393">
        <v>7.6</v>
      </c>
      <c r="J858" s="394">
        <v>1.52</v>
      </c>
      <c r="K858" s="316"/>
      <c r="L858" s="331"/>
      <c r="M858" s="316"/>
      <c r="N858" s="317"/>
      <c r="O858" s="317"/>
      <c r="P858" s="318"/>
      <c r="Q858" s="319"/>
      <c r="R858" s="306"/>
      <c r="S858" s="306"/>
      <c r="T858" s="320"/>
      <c r="U858" s="321"/>
      <c r="V858" s="322"/>
      <c r="W858" s="323"/>
      <c r="X858" s="324"/>
      <c r="Y858" s="326"/>
      <c r="Z858" s="387">
        <f>_xlfn.XLOOKUP(A858,'2024-NAT-01'!B:B,'2024-NAT-01'!F:F,0,0)+_xlfn.XLOOKUP(A858,'2024-NAT-01'!B:B,'2024-NAT-01'!G:G,0,0)</f>
        <v>0</v>
      </c>
      <c r="AA858" s="395">
        <f>_xlfn.XLOOKUP(A858,'2024-NAT-01'!B:B,'2024-NAT-01'!H:H,0,0)</f>
        <v>0</v>
      </c>
      <c r="AB858" s="387">
        <f>_xlfn.XLOOKUP(A858,'2024-NAT-02'!B:B,'2024-NAT-02'!F:F,0,0)+_xlfn.XLOOKUP(A858,'2024-NAT-02'!B:B,'2024-NAT-02'!G:G,0,0)</f>
        <v>0</v>
      </c>
      <c r="AC858" s="396">
        <f>_xlfn.XLOOKUP(A858,'2024-NAT-02'!B:B,'2024-NAT-02'!H:H,0,0)</f>
        <v>0</v>
      </c>
      <c r="AD858" s="387">
        <f t="shared" si="32"/>
        <v>2</v>
      </c>
      <c r="AE858" s="395">
        <f t="shared" si="33"/>
        <v>1.52</v>
      </c>
    </row>
    <row r="859" spans="1:31" ht="15.6" hidden="1" x14ac:dyDescent="0.25">
      <c r="A859" s="340" t="s">
        <v>1729</v>
      </c>
      <c r="B859" s="341" t="s">
        <v>2156</v>
      </c>
      <c r="C859" s="341" t="s">
        <v>1700</v>
      </c>
      <c r="D859" s="341" t="s">
        <v>88</v>
      </c>
      <c r="E859" s="342" t="s">
        <v>1258</v>
      </c>
      <c r="F859" s="312">
        <v>1</v>
      </c>
      <c r="G859" s="313">
        <v>7</v>
      </c>
      <c r="H859" s="313">
        <v>8</v>
      </c>
      <c r="I859" s="314">
        <v>95.800000000000011</v>
      </c>
      <c r="J859" s="315">
        <v>24.82</v>
      </c>
      <c r="K859" s="316"/>
      <c r="L859" s="331"/>
      <c r="M859" s="316"/>
      <c r="N859" s="317"/>
      <c r="O859" s="317"/>
      <c r="P859" s="318"/>
      <c r="Q859" s="319"/>
      <c r="R859" s="306"/>
      <c r="S859" s="306"/>
      <c r="T859" s="320"/>
      <c r="U859" s="321"/>
      <c r="V859" s="322"/>
      <c r="W859" s="323"/>
      <c r="X859" s="324"/>
      <c r="Y859" s="326"/>
      <c r="Z859" s="335">
        <f>_xlfn.XLOOKUP(A859,'2024-NAT-01'!B:B,'2024-NAT-01'!F:F,0,0)+_xlfn.XLOOKUP('Nominations (2)'!A859,'2024-NAT-01'!B:B,'2024-NAT-01'!G:G,0,0)</f>
        <v>0</v>
      </c>
      <c r="AA859" s="336">
        <f>_xlfn.XLOOKUP(A859,'2024-NAT-01'!B:B,'2024-NAT-01'!H:H,0,0)</f>
        <v>0</v>
      </c>
      <c r="AB859" s="335">
        <f>_xlfn.XLOOKUP(A859,'2024-NAT-02'!B:B,'2024-NAT-02'!F:F,0,0)+_xlfn.XLOOKUP(A859,'2024-NAT-02'!B:B,'2024-NAT-02'!G:G,0,0)</f>
        <v>0</v>
      </c>
      <c r="AC859" s="337">
        <f>_xlfn.XLOOKUP(A859,'2024-NAT-02'!B:B,'2024-NAT-02'!H:H,0,0)</f>
        <v>0</v>
      </c>
      <c r="AD859" s="338">
        <f t="shared" si="32"/>
        <v>8</v>
      </c>
      <c r="AE859" s="339">
        <f t="shared" si="33"/>
        <v>24.82</v>
      </c>
    </row>
    <row r="860" spans="1:31" ht="15.6" hidden="1" x14ac:dyDescent="0.25">
      <c r="A860" s="340" t="s">
        <v>1730</v>
      </c>
      <c r="B860" s="341" t="s">
        <v>1226</v>
      </c>
      <c r="C860" s="341" t="s">
        <v>80</v>
      </c>
      <c r="D860" s="341" t="s">
        <v>143</v>
      </c>
      <c r="E860" s="342" t="s">
        <v>2078</v>
      </c>
      <c r="F860" s="312">
        <v>0</v>
      </c>
      <c r="G860" s="313">
        <v>0</v>
      </c>
      <c r="H860" s="313">
        <v>0</v>
      </c>
      <c r="I860" s="314">
        <v>0</v>
      </c>
      <c r="J860" s="315">
        <v>0</v>
      </c>
      <c r="K860" s="316"/>
      <c r="L860" s="331"/>
      <c r="M860" s="316"/>
      <c r="N860" s="317"/>
      <c r="O860" s="317"/>
      <c r="P860" s="318"/>
      <c r="Q860" s="319"/>
      <c r="R860" s="306"/>
      <c r="S860" s="306"/>
      <c r="T860" s="320"/>
      <c r="U860" s="321"/>
      <c r="V860" s="322"/>
      <c r="W860" s="323"/>
      <c r="X860" s="324"/>
      <c r="Y860" s="326"/>
      <c r="Z860" s="335">
        <f>_xlfn.XLOOKUP(A860,'2024-NAT-01'!B:B,'2024-NAT-01'!F:F,0,0)+_xlfn.XLOOKUP('Nominations (2)'!A860,'2024-NAT-01'!B:B,'2024-NAT-01'!G:G,0,0)</f>
        <v>0</v>
      </c>
      <c r="AA860" s="336">
        <f>_xlfn.XLOOKUP(A860,'2024-NAT-01'!B:B,'2024-NAT-01'!H:H,0,0)</f>
        <v>0</v>
      </c>
      <c r="AB860" s="335">
        <f>_xlfn.XLOOKUP(A860,'2024-NAT-02'!B:B,'2024-NAT-02'!F:F,0,0)+_xlfn.XLOOKUP(A860,'2024-NAT-02'!B:B,'2024-NAT-02'!G:G,0,0)</f>
        <v>0</v>
      </c>
      <c r="AC860" s="337">
        <f>_xlfn.XLOOKUP(A860,'2024-NAT-02'!B:B,'2024-NAT-02'!H:H,0,0)</f>
        <v>0</v>
      </c>
      <c r="AD860" s="338">
        <f t="shared" si="32"/>
        <v>0</v>
      </c>
      <c r="AE860" s="339">
        <f t="shared" si="33"/>
        <v>0</v>
      </c>
    </row>
    <row r="861" spans="1:31" ht="15.6" hidden="1" x14ac:dyDescent="0.25">
      <c r="A861" s="340" t="s">
        <v>1731</v>
      </c>
      <c r="B861" s="341" t="s">
        <v>1226</v>
      </c>
      <c r="C861" s="341" t="s">
        <v>410</v>
      </c>
      <c r="D861" s="341" t="s">
        <v>88</v>
      </c>
      <c r="E861" s="342" t="s">
        <v>1258</v>
      </c>
      <c r="F861" s="312">
        <v>0</v>
      </c>
      <c r="G861" s="313">
        <v>0</v>
      </c>
      <c r="H861" s="313">
        <v>0</v>
      </c>
      <c r="I861" s="314">
        <v>0</v>
      </c>
      <c r="J861" s="315">
        <v>0</v>
      </c>
      <c r="K861" s="316"/>
      <c r="L861" s="331"/>
      <c r="M861" s="316"/>
      <c r="N861" s="317"/>
      <c r="O861" s="317"/>
      <c r="P861" s="318"/>
      <c r="Q861" s="319"/>
      <c r="R861" s="306"/>
      <c r="S861" s="306"/>
      <c r="T861" s="320"/>
      <c r="U861" s="321"/>
      <c r="V861" s="322"/>
      <c r="W861" s="323"/>
      <c r="X861" s="324"/>
      <c r="Y861" s="326"/>
      <c r="Z861" s="335">
        <f>_xlfn.XLOOKUP(A861,'2024-NAT-01'!B:B,'2024-NAT-01'!F:F,0,0)+_xlfn.XLOOKUP('Nominations (2)'!A861,'2024-NAT-01'!B:B,'2024-NAT-01'!G:G,0,0)</f>
        <v>0</v>
      </c>
      <c r="AA861" s="336">
        <f>_xlfn.XLOOKUP(A861,'2024-NAT-01'!B:B,'2024-NAT-01'!H:H,0,0)</f>
        <v>0</v>
      </c>
      <c r="AB861" s="335">
        <f>_xlfn.XLOOKUP(A861,'2024-NAT-02'!B:B,'2024-NAT-02'!F:F,0,0)+_xlfn.XLOOKUP(A861,'2024-NAT-02'!B:B,'2024-NAT-02'!G:G,0,0)</f>
        <v>0</v>
      </c>
      <c r="AC861" s="337">
        <f>_xlfn.XLOOKUP(A861,'2024-NAT-02'!B:B,'2024-NAT-02'!H:H,0,0)</f>
        <v>0</v>
      </c>
      <c r="AD861" s="338">
        <f t="shared" si="32"/>
        <v>0</v>
      </c>
      <c r="AE861" s="339">
        <f t="shared" si="33"/>
        <v>0</v>
      </c>
    </row>
    <row r="862" spans="1:31" ht="15.6" hidden="1" x14ac:dyDescent="0.25">
      <c r="A862" s="340" t="s">
        <v>1732</v>
      </c>
      <c r="B862" s="341" t="s">
        <v>1226</v>
      </c>
      <c r="C862" s="341" t="s">
        <v>99</v>
      </c>
      <c r="D862" s="341" t="s">
        <v>200</v>
      </c>
      <c r="E862" s="342" t="s">
        <v>1258</v>
      </c>
      <c r="F862" s="312">
        <v>0</v>
      </c>
      <c r="G862" s="313">
        <v>0</v>
      </c>
      <c r="H862" s="313">
        <v>0</v>
      </c>
      <c r="I862" s="314">
        <v>0</v>
      </c>
      <c r="J862" s="315">
        <v>0</v>
      </c>
      <c r="K862" s="316"/>
      <c r="L862" s="331"/>
      <c r="M862" s="316"/>
      <c r="N862" s="317"/>
      <c r="O862" s="317"/>
      <c r="P862" s="318"/>
      <c r="Q862" s="319"/>
      <c r="R862" s="306"/>
      <c r="S862" s="306"/>
      <c r="T862" s="320"/>
      <c r="U862" s="321"/>
      <c r="V862" s="322"/>
      <c r="W862" s="323"/>
      <c r="X862" s="324"/>
      <c r="Y862" s="326"/>
      <c r="Z862" s="335">
        <f>_xlfn.XLOOKUP(A862,'2024-NAT-01'!B:B,'2024-NAT-01'!F:F,0,0)+_xlfn.XLOOKUP('Nominations (2)'!A862,'2024-NAT-01'!B:B,'2024-NAT-01'!G:G,0,0)</f>
        <v>0</v>
      </c>
      <c r="AA862" s="336">
        <f>_xlfn.XLOOKUP(A862,'2024-NAT-01'!B:B,'2024-NAT-01'!H:H,0,0)</f>
        <v>0</v>
      </c>
      <c r="AB862" s="335">
        <f>_xlfn.XLOOKUP(A862,'2024-NAT-02'!B:B,'2024-NAT-02'!F:F,0,0)+_xlfn.XLOOKUP(A862,'2024-NAT-02'!B:B,'2024-NAT-02'!G:G,0,0)</f>
        <v>0</v>
      </c>
      <c r="AC862" s="337">
        <f>_xlfn.XLOOKUP(A862,'2024-NAT-02'!B:B,'2024-NAT-02'!H:H,0,0)</f>
        <v>0</v>
      </c>
      <c r="AD862" s="338">
        <f t="shared" si="32"/>
        <v>0</v>
      </c>
      <c r="AE862" s="339">
        <f t="shared" si="33"/>
        <v>0</v>
      </c>
    </row>
    <row r="863" spans="1:31" ht="15.6" x14ac:dyDescent="0.25">
      <c r="A863" s="343" t="s">
        <v>857</v>
      </c>
      <c r="B863" s="344" t="s">
        <v>41</v>
      </c>
      <c r="C863" s="344" t="s">
        <v>1995</v>
      </c>
      <c r="D863" s="344" t="s">
        <v>1996</v>
      </c>
      <c r="E863" s="345" t="s">
        <v>2079</v>
      </c>
      <c r="F863" s="391">
        <v>1</v>
      </c>
      <c r="G863" s="392">
        <v>0</v>
      </c>
      <c r="H863" s="392">
        <v>1</v>
      </c>
      <c r="I863" s="393">
        <v>0.5</v>
      </c>
      <c r="J863" s="394">
        <v>0.25</v>
      </c>
      <c r="K863" s="316"/>
      <c r="L863" s="331"/>
      <c r="M863" s="316"/>
      <c r="N863" s="317"/>
      <c r="O863" s="317"/>
      <c r="P863" s="318"/>
      <c r="Q863" s="319"/>
      <c r="R863" s="306"/>
      <c r="S863" s="306"/>
      <c r="T863" s="320"/>
      <c r="U863" s="321"/>
      <c r="V863" s="322"/>
      <c r="W863" s="323"/>
      <c r="X863" s="324"/>
      <c r="Y863" s="326"/>
      <c r="Z863" s="387">
        <f>_xlfn.XLOOKUP(A863,'2024-NAT-01'!B:B,'2024-NAT-01'!F:F,0,0)+_xlfn.XLOOKUP(A863,'2024-NAT-01'!B:B,'2024-NAT-01'!G:G,0,0)</f>
        <v>0</v>
      </c>
      <c r="AA863" s="395">
        <f>_xlfn.XLOOKUP(A863,'2024-NAT-01'!B:B,'2024-NAT-01'!H:H,0,0)</f>
        <v>0</v>
      </c>
      <c r="AB863" s="387">
        <f>_xlfn.XLOOKUP(A863,'2024-NAT-02'!B:B,'2024-NAT-02'!F:F,0,0)+_xlfn.XLOOKUP(A863,'2024-NAT-02'!B:B,'2024-NAT-02'!G:G,0,0)</f>
        <v>0</v>
      </c>
      <c r="AC863" s="396">
        <f>_xlfn.XLOOKUP(A863,'2024-NAT-02'!B:B,'2024-NAT-02'!H:H,0,0)</f>
        <v>0</v>
      </c>
      <c r="AD863" s="387">
        <f t="shared" si="32"/>
        <v>1</v>
      </c>
      <c r="AE863" s="395">
        <f t="shared" si="33"/>
        <v>0.25</v>
      </c>
    </row>
    <row r="864" spans="1:31" ht="15.6" hidden="1" x14ac:dyDescent="0.25">
      <c r="A864" s="340" t="s">
        <v>1734</v>
      </c>
      <c r="B864" s="341" t="s">
        <v>1319</v>
      </c>
      <c r="C864" s="341" t="s">
        <v>1409</v>
      </c>
      <c r="D864" s="341" t="s">
        <v>1092</v>
      </c>
      <c r="E864" s="342" t="s">
        <v>1258</v>
      </c>
      <c r="F864" s="312">
        <v>1</v>
      </c>
      <c r="G864" s="313">
        <v>2</v>
      </c>
      <c r="H864" s="313">
        <v>3</v>
      </c>
      <c r="I864" s="314">
        <v>4</v>
      </c>
      <c r="J864" s="315">
        <v>0.8</v>
      </c>
      <c r="K864" s="316"/>
      <c r="L864" s="331"/>
      <c r="M864" s="316"/>
      <c r="N864" s="317"/>
      <c r="O864" s="317"/>
      <c r="P864" s="318"/>
      <c r="Q864" s="319"/>
      <c r="R864" s="306"/>
      <c r="S864" s="306"/>
      <c r="T864" s="320"/>
      <c r="U864" s="321"/>
      <c r="V864" s="322"/>
      <c r="W864" s="323"/>
      <c r="X864" s="324"/>
      <c r="Y864" s="326"/>
      <c r="Z864" s="335">
        <f>_xlfn.XLOOKUP(A864,'2024-NAT-01'!B:B,'2024-NAT-01'!F:F,0,0)+_xlfn.XLOOKUP('Nominations (2)'!A864,'2024-NAT-01'!B:B,'2024-NAT-01'!G:G,0,0)</f>
        <v>0</v>
      </c>
      <c r="AA864" s="336">
        <f>_xlfn.XLOOKUP(A864,'2024-NAT-01'!B:B,'2024-NAT-01'!H:H,0,0)</f>
        <v>0</v>
      </c>
      <c r="AB864" s="335">
        <f>_xlfn.XLOOKUP(A864,'2024-NAT-02'!B:B,'2024-NAT-02'!F:F,0,0)+_xlfn.XLOOKUP(A864,'2024-NAT-02'!B:B,'2024-NAT-02'!G:G,0,0)</f>
        <v>0</v>
      </c>
      <c r="AC864" s="337">
        <f>_xlfn.XLOOKUP(A864,'2024-NAT-02'!B:B,'2024-NAT-02'!H:H,0,0)</f>
        <v>0</v>
      </c>
      <c r="AD864" s="338">
        <f t="shared" si="32"/>
        <v>3</v>
      </c>
      <c r="AE864" s="339">
        <f t="shared" si="33"/>
        <v>0.8</v>
      </c>
    </row>
    <row r="865" spans="1:31" ht="15.6" hidden="1" x14ac:dyDescent="0.25">
      <c r="A865" s="340" t="s">
        <v>1735</v>
      </c>
      <c r="B865" s="341" t="s">
        <v>1226</v>
      </c>
      <c r="C865" s="341" t="s">
        <v>1776</v>
      </c>
      <c r="D865" s="341" t="s">
        <v>309</v>
      </c>
      <c r="E865" s="342" t="s">
        <v>2081</v>
      </c>
      <c r="F865" s="312">
        <v>0</v>
      </c>
      <c r="G865" s="313">
        <v>0</v>
      </c>
      <c r="H865" s="313">
        <v>0</v>
      </c>
      <c r="I865" s="314">
        <v>0</v>
      </c>
      <c r="J865" s="315">
        <v>0</v>
      </c>
      <c r="K865" s="316"/>
      <c r="L865" s="331"/>
      <c r="M865" s="316"/>
      <c r="N865" s="317"/>
      <c r="O865" s="317"/>
      <c r="P865" s="318"/>
      <c r="Q865" s="319"/>
      <c r="R865" s="306"/>
      <c r="S865" s="306"/>
      <c r="T865" s="320"/>
      <c r="U865" s="321"/>
      <c r="V865" s="322"/>
      <c r="W865" s="323"/>
      <c r="X865" s="324"/>
      <c r="Y865" s="326"/>
      <c r="Z865" s="335">
        <f>_xlfn.XLOOKUP(A865,'2024-NAT-01'!B:B,'2024-NAT-01'!F:F,0,0)+_xlfn.XLOOKUP('Nominations (2)'!A865,'2024-NAT-01'!B:B,'2024-NAT-01'!G:G,0,0)</f>
        <v>0</v>
      </c>
      <c r="AA865" s="336">
        <f>_xlfn.XLOOKUP(A865,'2024-NAT-01'!B:B,'2024-NAT-01'!H:H,0,0)</f>
        <v>0</v>
      </c>
      <c r="AB865" s="335">
        <f>_xlfn.XLOOKUP(A865,'2024-NAT-02'!B:B,'2024-NAT-02'!F:F,0,0)+_xlfn.XLOOKUP(A865,'2024-NAT-02'!B:B,'2024-NAT-02'!G:G,0,0)</f>
        <v>0</v>
      </c>
      <c r="AC865" s="337">
        <f>_xlfn.XLOOKUP(A865,'2024-NAT-02'!B:B,'2024-NAT-02'!H:H,0,0)</f>
        <v>0</v>
      </c>
      <c r="AD865" s="338">
        <f t="shared" si="32"/>
        <v>0</v>
      </c>
      <c r="AE865" s="339">
        <f t="shared" si="33"/>
        <v>0</v>
      </c>
    </row>
    <row r="866" spans="1:31" ht="15.6" hidden="1" x14ac:dyDescent="0.25">
      <c r="A866" s="340" t="s">
        <v>1736</v>
      </c>
      <c r="B866" s="341" t="s">
        <v>1745</v>
      </c>
      <c r="C866" s="341" t="s">
        <v>1671</v>
      </c>
      <c r="D866" s="341" t="s">
        <v>1777</v>
      </c>
      <c r="E866" s="342" t="s">
        <v>1261</v>
      </c>
      <c r="F866" s="312">
        <v>0</v>
      </c>
      <c r="G866" s="313">
        <v>0</v>
      </c>
      <c r="H866" s="313">
        <v>0</v>
      </c>
      <c r="I866" s="314">
        <v>0</v>
      </c>
      <c r="J866" s="315">
        <v>0</v>
      </c>
      <c r="K866" s="316"/>
      <c r="L866" s="331"/>
      <c r="M866" s="316"/>
      <c r="N866" s="317"/>
      <c r="O866" s="317"/>
      <c r="P866" s="318"/>
      <c r="Q866" s="319"/>
      <c r="R866" s="306"/>
      <c r="S866" s="306"/>
      <c r="T866" s="320"/>
      <c r="U866" s="321"/>
      <c r="V866" s="322"/>
      <c r="W866" s="323"/>
      <c r="X866" s="324"/>
      <c r="Y866" s="326"/>
      <c r="Z866" s="335">
        <f>_xlfn.XLOOKUP(A866,'2024-NAT-01'!B:B,'2024-NAT-01'!F:F,0,0)+_xlfn.XLOOKUP('Nominations (2)'!A866,'2024-NAT-01'!B:B,'2024-NAT-01'!G:G,0,0)</f>
        <v>0</v>
      </c>
      <c r="AA866" s="336">
        <f>_xlfn.XLOOKUP(A866,'2024-NAT-01'!B:B,'2024-NAT-01'!H:H,0,0)</f>
        <v>0</v>
      </c>
      <c r="AB866" s="335">
        <f>_xlfn.XLOOKUP(A866,'2024-NAT-02'!B:B,'2024-NAT-02'!F:F,0,0)+_xlfn.XLOOKUP(A866,'2024-NAT-02'!B:B,'2024-NAT-02'!G:G,0,0)</f>
        <v>0</v>
      </c>
      <c r="AC866" s="337">
        <f>_xlfn.XLOOKUP(A866,'2024-NAT-02'!B:B,'2024-NAT-02'!H:H,0,0)</f>
        <v>0</v>
      </c>
      <c r="AD866" s="338">
        <f t="shared" si="32"/>
        <v>0</v>
      </c>
      <c r="AE866" s="339">
        <f t="shared" si="33"/>
        <v>0</v>
      </c>
    </row>
    <row r="867" spans="1:31" ht="15.6" hidden="1" x14ac:dyDescent="0.25">
      <c r="A867" s="340" t="s">
        <v>1737</v>
      </c>
      <c r="B867" s="341" t="s">
        <v>1380</v>
      </c>
      <c r="C867" s="341" t="s">
        <v>1778</v>
      </c>
      <c r="D867" s="341" t="s">
        <v>1782</v>
      </c>
      <c r="E867" s="342" t="s">
        <v>1261</v>
      </c>
      <c r="F867" s="312">
        <v>0</v>
      </c>
      <c r="G867" s="313">
        <v>0</v>
      </c>
      <c r="H867" s="313">
        <v>0</v>
      </c>
      <c r="I867" s="314">
        <v>0</v>
      </c>
      <c r="J867" s="315">
        <v>0</v>
      </c>
      <c r="K867" s="316"/>
      <c r="L867" s="331"/>
      <c r="M867" s="316"/>
      <c r="N867" s="317"/>
      <c r="O867" s="317"/>
      <c r="P867" s="318"/>
      <c r="Q867" s="319"/>
      <c r="R867" s="306"/>
      <c r="S867" s="306"/>
      <c r="T867" s="320"/>
      <c r="U867" s="321"/>
      <c r="V867" s="322"/>
      <c r="W867" s="323"/>
      <c r="X867" s="324"/>
      <c r="Y867" s="326"/>
      <c r="Z867" s="335">
        <f>_xlfn.XLOOKUP(A867,'2024-NAT-01'!B:B,'2024-NAT-01'!F:F,0,0)+_xlfn.XLOOKUP('Nominations (2)'!A867,'2024-NAT-01'!B:B,'2024-NAT-01'!G:G,0,0)</f>
        <v>0</v>
      </c>
      <c r="AA867" s="336">
        <f>_xlfn.XLOOKUP(A867,'2024-NAT-01'!B:B,'2024-NAT-01'!H:H,0,0)</f>
        <v>0</v>
      </c>
      <c r="AB867" s="335">
        <f>_xlfn.XLOOKUP(A867,'2024-NAT-02'!B:B,'2024-NAT-02'!F:F,0,0)+_xlfn.XLOOKUP(A867,'2024-NAT-02'!B:B,'2024-NAT-02'!G:G,0,0)</f>
        <v>0</v>
      </c>
      <c r="AC867" s="337">
        <f>_xlfn.XLOOKUP(A867,'2024-NAT-02'!B:B,'2024-NAT-02'!H:H,0,0)</f>
        <v>0</v>
      </c>
      <c r="AD867" s="338">
        <f t="shared" si="32"/>
        <v>0</v>
      </c>
      <c r="AE867" s="339">
        <f t="shared" si="33"/>
        <v>0</v>
      </c>
    </row>
    <row r="868" spans="1:31" ht="15.6" hidden="1" x14ac:dyDescent="0.25">
      <c r="A868" s="340" t="s">
        <v>1738</v>
      </c>
      <c r="B868" s="341" t="s">
        <v>1346</v>
      </c>
      <c r="C868" s="341" t="s">
        <v>1702</v>
      </c>
      <c r="D868" s="341" t="s">
        <v>1603</v>
      </c>
      <c r="E868" s="342" t="s">
        <v>2079</v>
      </c>
      <c r="F868" s="312">
        <v>1</v>
      </c>
      <c r="G868" s="313">
        <v>0</v>
      </c>
      <c r="H868" s="313">
        <v>1</v>
      </c>
      <c r="I868" s="314">
        <v>1.6</v>
      </c>
      <c r="J868" s="315">
        <v>0.32000000000000006</v>
      </c>
      <c r="K868" s="316"/>
      <c r="L868" s="331"/>
      <c r="M868" s="316"/>
      <c r="N868" s="317"/>
      <c r="O868" s="317"/>
      <c r="P868" s="318"/>
      <c r="Q868" s="319"/>
      <c r="R868" s="306"/>
      <c r="S868" s="306"/>
      <c r="T868" s="320"/>
      <c r="U868" s="321"/>
      <c r="V868" s="322"/>
      <c r="W868" s="323"/>
      <c r="X868" s="324"/>
      <c r="Y868" s="326"/>
      <c r="Z868" s="335">
        <f>_xlfn.XLOOKUP(A868,'2024-NAT-01'!B:B,'2024-NAT-01'!F:F,0,0)+_xlfn.XLOOKUP('Nominations (2)'!A868,'2024-NAT-01'!B:B,'2024-NAT-01'!G:G,0,0)</f>
        <v>0</v>
      </c>
      <c r="AA868" s="336">
        <f>_xlfn.XLOOKUP(A868,'2024-NAT-01'!B:B,'2024-NAT-01'!H:H,0,0)</f>
        <v>0</v>
      </c>
      <c r="AB868" s="335">
        <f>_xlfn.XLOOKUP(A868,'2024-NAT-02'!B:B,'2024-NAT-02'!F:F,0,0)+_xlfn.XLOOKUP(A868,'2024-NAT-02'!B:B,'2024-NAT-02'!G:G,0,0)</f>
        <v>0</v>
      </c>
      <c r="AC868" s="337">
        <f>_xlfn.XLOOKUP(A868,'2024-NAT-02'!B:B,'2024-NAT-02'!H:H,0,0)</f>
        <v>0</v>
      </c>
      <c r="AD868" s="338">
        <f t="shared" si="32"/>
        <v>1</v>
      </c>
      <c r="AE868" s="339">
        <f t="shared" si="33"/>
        <v>0.32000000000000006</v>
      </c>
    </row>
    <row r="869" spans="1:31" ht="15.6" hidden="1" x14ac:dyDescent="0.25">
      <c r="A869" s="340" t="s">
        <v>1739</v>
      </c>
      <c r="B869" s="341" t="s">
        <v>1473</v>
      </c>
      <c r="C869" s="341" t="s">
        <v>94</v>
      </c>
      <c r="D869" s="341" t="s">
        <v>1780</v>
      </c>
      <c r="E869" s="342" t="s">
        <v>1261</v>
      </c>
      <c r="F869" s="312">
        <v>0</v>
      </c>
      <c r="G869" s="313">
        <v>0</v>
      </c>
      <c r="H869" s="313">
        <v>0</v>
      </c>
      <c r="I869" s="314">
        <v>0</v>
      </c>
      <c r="J869" s="315">
        <v>0</v>
      </c>
      <c r="K869" s="316"/>
      <c r="L869" s="331"/>
      <c r="M869" s="316"/>
      <c r="N869" s="317"/>
      <c r="O869" s="317"/>
      <c r="P869" s="318"/>
      <c r="Q869" s="319"/>
      <c r="R869" s="306"/>
      <c r="S869" s="306"/>
      <c r="T869" s="320"/>
      <c r="U869" s="321"/>
      <c r="V869" s="322"/>
      <c r="W869" s="323"/>
      <c r="X869" s="324"/>
      <c r="Y869" s="326"/>
      <c r="Z869" s="335">
        <f>_xlfn.XLOOKUP(A869,'2024-NAT-01'!B:B,'2024-NAT-01'!F:F,0,0)+_xlfn.XLOOKUP('Nominations (2)'!A869,'2024-NAT-01'!B:B,'2024-NAT-01'!G:G,0,0)</f>
        <v>0</v>
      </c>
      <c r="AA869" s="336">
        <f>_xlfn.XLOOKUP(A869,'2024-NAT-01'!B:B,'2024-NAT-01'!H:H,0,0)</f>
        <v>0</v>
      </c>
      <c r="AB869" s="335">
        <f>_xlfn.XLOOKUP(A869,'2024-NAT-02'!B:B,'2024-NAT-02'!F:F,0,0)+_xlfn.XLOOKUP(A869,'2024-NAT-02'!B:B,'2024-NAT-02'!G:G,0,0)</f>
        <v>0</v>
      </c>
      <c r="AC869" s="337">
        <f>_xlfn.XLOOKUP(A869,'2024-NAT-02'!B:B,'2024-NAT-02'!H:H,0,0)</f>
        <v>0</v>
      </c>
      <c r="AD869" s="338">
        <f t="shared" si="32"/>
        <v>0</v>
      </c>
      <c r="AE869" s="339">
        <f t="shared" si="33"/>
        <v>0</v>
      </c>
    </row>
    <row r="870" spans="1:31" ht="15.6" x14ac:dyDescent="0.25">
      <c r="A870" s="343" t="s">
        <v>600</v>
      </c>
      <c r="B870" s="344" t="s">
        <v>40</v>
      </c>
      <c r="C870" s="344" t="s">
        <v>96</v>
      </c>
      <c r="D870" s="344" t="s">
        <v>177</v>
      </c>
      <c r="E870" s="345" t="s">
        <v>2078</v>
      </c>
      <c r="F870" s="391">
        <v>0</v>
      </c>
      <c r="G870" s="392">
        <v>0</v>
      </c>
      <c r="H870" s="392">
        <v>0</v>
      </c>
      <c r="I870" s="393">
        <v>0</v>
      </c>
      <c r="J870" s="394">
        <v>0</v>
      </c>
      <c r="K870" s="316"/>
      <c r="L870" s="331"/>
      <c r="M870" s="316"/>
      <c r="N870" s="317"/>
      <c r="O870" s="317"/>
      <c r="P870" s="318"/>
      <c r="Q870" s="319"/>
      <c r="R870" s="306"/>
      <c r="S870" s="306"/>
      <c r="T870" s="320"/>
      <c r="U870" s="321"/>
      <c r="V870" s="322"/>
      <c r="W870" s="323"/>
      <c r="X870" s="324"/>
      <c r="Y870" s="326"/>
      <c r="Z870" s="387">
        <f>_xlfn.XLOOKUP(A870,'2024-NAT-01'!B:B,'2024-NAT-01'!F:F,0,0)+_xlfn.XLOOKUP(A870,'2024-NAT-01'!B:B,'2024-NAT-01'!G:G,0,0)</f>
        <v>0</v>
      </c>
      <c r="AA870" s="395">
        <f>_xlfn.XLOOKUP(A870,'2024-NAT-01'!B:B,'2024-NAT-01'!H:H,0,0)</f>
        <v>0</v>
      </c>
      <c r="AB870" s="387">
        <f>_xlfn.XLOOKUP(A870,'2024-NAT-02'!B:B,'2024-NAT-02'!F:F,0,0)+_xlfn.XLOOKUP(A870,'2024-NAT-02'!B:B,'2024-NAT-02'!G:G,0,0)</f>
        <v>0</v>
      </c>
      <c r="AC870" s="396">
        <f>_xlfn.XLOOKUP(A870,'2024-NAT-02'!B:B,'2024-NAT-02'!H:H,0,0)</f>
        <v>0</v>
      </c>
      <c r="AD870" s="387">
        <f t="shared" si="32"/>
        <v>0</v>
      </c>
      <c r="AE870" s="395">
        <f t="shared" si="33"/>
        <v>0</v>
      </c>
    </row>
    <row r="871" spans="1:31" ht="15.6" hidden="1" x14ac:dyDescent="0.25">
      <c r="A871" s="340" t="s">
        <v>1741</v>
      </c>
      <c r="B871" s="341" t="s">
        <v>1243</v>
      </c>
      <c r="C871" s="341" t="s">
        <v>1043</v>
      </c>
      <c r="D871" s="341" t="s">
        <v>1781</v>
      </c>
      <c r="E871" s="342" t="s">
        <v>1258</v>
      </c>
      <c r="F871" s="312">
        <v>0</v>
      </c>
      <c r="G871" s="313">
        <v>1</v>
      </c>
      <c r="H871" s="313">
        <v>1</v>
      </c>
      <c r="I871" s="314">
        <v>15.1</v>
      </c>
      <c r="J871" s="315">
        <v>3.02</v>
      </c>
      <c r="K871" s="316"/>
      <c r="L871" s="331"/>
      <c r="M871" s="316"/>
      <c r="N871" s="317"/>
      <c r="O871" s="317"/>
      <c r="P871" s="318"/>
      <c r="Q871" s="319"/>
      <c r="R871" s="306"/>
      <c r="S871" s="306"/>
      <c r="T871" s="320"/>
      <c r="U871" s="321"/>
      <c r="V871" s="322"/>
      <c r="W871" s="323"/>
      <c r="X871" s="324"/>
      <c r="Y871" s="326"/>
      <c r="Z871" s="335">
        <f>_xlfn.XLOOKUP(A871,'2024-NAT-01'!B:B,'2024-NAT-01'!F:F,0,0)+_xlfn.XLOOKUP('Nominations (2)'!A871,'2024-NAT-01'!B:B,'2024-NAT-01'!G:G,0,0)</f>
        <v>0</v>
      </c>
      <c r="AA871" s="336">
        <f>_xlfn.XLOOKUP(A871,'2024-NAT-01'!B:B,'2024-NAT-01'!H:H,0,0)</f>
        <v>0</v>
      </c>
      <c r="AB871" s="335">
        <f>_xlfn.XLOOKUP(A871,'2024-NAT-02'!B:B,'2024-NAT-02'!F:F,0,0)+_xlfn.XLOOKUP(A871,'2024-NAT-02'!B:B,'2024-NAT-02'!G:G,0,0)</f>
        <v>0</v>
      </c>
      <c r="AC871" s="337">
        <f>_xlfn.XLOOKUP(A871,'2024-NAT-02'!B:B,'2024-NAT-02'!H:H,0,0)</f>
        <v>0</v>
      </c>
      <c r="AD871" s="338">
        <f t="shared" si="32"/>
        <v>1</v>
      </c>
      <c r="AE871" s="339">
        <f t="shared" si="33"/>
        <v>3.02</v>
      </c>
    </row>
    <row r="872" spans="1:31" ht="15.6" hidden="1" x14ac:dyDescent="0.25">
      <c r="A872" s="340" t="s">
        <v>1742</v>
      </c>
      <c r="B872" s="341" t="s">
        <v>1226</v>
      </c>
      <c r="C872" s="341" t="s">
        <v>113</v>
      </c>
      <c r="D872" s="341" t="s">
        <v>1796</v>
      </c>
      <c r="E872" s="342" t="s">
        <v>1261</v>
      </c>
      <c r="F872" s="312">
        <v>0</v>
      </c>
      <c r="G872" s="313">
        <v>0</v>
      </c>
      <c r="H872" s="313">
        <v>0</v>
      </c>
      <c r="I872" s="314">
        <v>0</v>
      </c>
      <c r="J872" s="315">
        <v>0</v>
      </c>
      <c r="K872" s="316"/>
      <c r="L872" s="331"/>
      <c r="M872" s="316"/>
      <c r="N872" s="317"/>
      <c r="O872" s="317"/>
      <c r="P872" s="318"/>
      <c r="Q872" s="319"/>
      <c r="R872" s="306"/>
      <c r="S872" s="306"/>
      <c r="T872" s="320"/>
      <c r="U872" s="321"/>
      <c r="V872" s="322"/>
      <c r="W872" s="323"/>
      <c r="X872" s="324"/>
      <c r="Y872" s="326"/>
      <c r="Z872" s="335">
        <f>_xlfn.XLOOKUP(A872,'2024-NAT-01'!B:B,'2024-NAT-01'!F:F,0,0)+_xlfn.XLOOKUP('Nominations (2)'!A872,'2024-NAT-01'!B:B,'2024-NAT-01'!G:G,0,0)</f>
        <v>0</v>
      </c>
      <c r="AA872" s="336">
        <f>_xlfn.XLOOKUP(A872,'2024-NAT-01'!B:B,'2024-NAT-01'!H:H,0,0)</f>
        <v>0</v>
      </c>
      <c r="AB872" s="335">
        <f>_xlfn.XLOOKUP(A872,'2024-NAT-02'!B:B,'2024-NAT-02'!F:F,0,0)+_xlfn.XLOOKUP(A872,'2024-NAT-02'!B:B,'2024-NAT-02'!G:G,0,0)</f>
        <v>0</v>
      </c>
      <c r="AC872" s="337">
        <f>_xlfn.XLOOKUP(A872,'2024-NAT-02'!B:B,'2024-NAT-02'!H:H,0,0)</f>
        <v>0</v>
      </c>
      <c r="AD872" s="338">
        <f t="shared" si="32"/>
        <v>0</v>
      </c>
      <c r="AE872" s="339">
        <f t="shared" si="33"/>
        <v>0</v>
      </c>
    </row>
    <row r="873" spans="1:31" ht="15.6" hidden="1" x14ac:dyDescent="0.25">
      <c r="A873" s="340" t="s">
        <v>1743</v>
      </c>
      <c r="B873" s="341" t="s">
        <v>1226</v>
      </c>
      <c r="C873" s="341" t="s">
        <v>1797</v>
      </c>
      <c r="D873" s="341" t="s">
        <v>356</v>
      </c>
      <c r="E873" s="342" t="s">
        <v>2078</v>
      </c>
      <c r="F873" s="312">
        <v>0</v>
      </c>
      <c r="G873" s="313">
        <v>0</v>
      </c>
      <c r="H873" s="313">
        <v>0</v>
      </c>
      <c r="I873" s="314">
        <v>0</v>
      </c>
      <c r="J873" s="315">
        <v>0</v>
      </c>
      <c r="K873" s="316"/>
      <c r="L873" s="331"/>
      <c r="M873" s="316"/>
      <c r="N873" s="317"/>
      <c r="O873" s="317"/>
      <c r="P873" s="318"/>
      <c r="Q873" s="319"/>
      <c r="R873" s="306"/>
      <c r="S873" s="306"/>
      <c r="T873" s="320"/>
      <c r="U873" s="321"/>
      <c r="V873" s="322"/>
      <c r="W873" s="323"/>
      <c r="X873" s="324"/>
      <c r="Y873" s="326"/>
      <c r="Z873" s="335">
        <f>_xlfn.XLOOKUP(A873,'2024-NAT-01'!B:B,'2024-NAT-01'!F:F,0,0)+_xlfn.XLOOKUP('Nominations (2)'!A873,'2024-NAT-01'!B:B,'2024-NAT-01'!G:G,0,0)</f>
        <v>0</v>
      </c>
      <c r="AA873" s="336">
        <f>_xlfn.XLOOKUP(A873,'2024-NAT-01'!B:B,'2024-NAT-01'!H:H,0,0)</f>
        <v>0</v>
      </c>
      <c r="AB873" s="335">
        <f>_xlfn.XLOOKUP(A873,'2024-NAT-02'!B:B,'2024-NAT-02'!F:F,0,0)+_xlfn.XLOOKUP(A873,'2024-NAT-02'!B:B,'2024-NAT-02'!G:G,0,0)</f>
        <v>0</v>
      </c>
      <c r="AC873" s="337">
        <f>_xlfn.XLOOKUP(A873,'2024-NAT-02'!B:B,'2024-NAT-02'!H:H,0,0)</f>
        <v>0</v>
      </c>
      <c r="AD873" s="338">
        <f t="shared" si="32"/>
        <v>0</v>
      </c>
      <c r="AE873" s="339">
        <f t="shared" si="33"/>
        <v>0</v>
      </c>
    </row>
    <row r="874" spans="1:31" ht="15.6" hidden="1" x14ac:dyDescent="0.25">
      <c r="A874" s="340" t="s">
        <v>1784</v>
      </c>
      <c r="B874" s="341" t="s">
        <v>1226</v>
      </c>
      <c r="C874" s="341" t="s">
        <v>324</v>
      </c>
      <c r="D874" s="341" t="s">
        <v>1133</v>
      </c>
      <c r="E874" s="342" t="s">
        <v>2079</v>
      </c>
      <c r="F874" s="312">
        <v>0</v>
      </c>
      <c r="G874" s="313">
        <v>2</v>
      </c>
      <c r="H874" s="313">
        <v>2</v>
      </c>
      <c r="I874" s="314">
        <v>13.8</v>
      </c>
      <c r="J874" s="315">
        <v>4.1399999999999997</v>
      </c>
      <c r="K874" s="316"/>
      <c r="L874" s="331"/>
      <c r="M874" s="316"/>
      <c r="N874" s="317"/>
      <c r="O874" s="317"/>
      <c r="P874" s="318"/>
      <c r="Q874" s="319"/>
      <c r="R874" s="306"/>
      <c r="S874" s="306"/>
      <c r="T874" s="320"/>
      <c r="U874" s="321"/>
      <c r="V874" s="322"/>
      <c r="W874" s="323"/>
      <c r="X874" s="324"/>
      <c r="Y874" s="326"/>
      <c r="Z874" s="335">
        <f>_xlfn.XLOOKUP(A874,'2024-NAT-01'!B:B,'2024-NAT-01'!F:F,0,0)+_xlfn.XLOOKUP('Nominations (2)'!A874,'2024-NAT-01'!B:B,'2024-NAT-01'!G:G,0,0)</f>
        <v>0</v>
      </c>
      <c r="AA874" s="336">
        <f>_xlfn.XLOOKUP(A874,'2024-NAT-01'!B:B,'2024-NAT-01'!H:H,0,0)</f>
        <v>0</v>
      </c>
      <c r="AB874" s="335">
        <f>_xlfn.XLOOKUP(A874,'2024-NAT-02'!B:B,'2024-NAT-02'!F:F,0,0)+_xlfn.XLOOKUP(A874,'2024-NAT-02'!B:B,'2024-NAT-02'!G:G,0,0)</f>
        <v>0</v>
      </c>
      <c r="AC874" s="337">
        <f>_xlfn.XLOOKUP(A874,'2024-NAT-02'!B:B,'2024-NAT-02'!H:H,0,0)</f>
        <v>0</v>
      </c>
      <c r="AD874" s="338">
        <f t="shared" si="32"/>
        <v>2</v>
      </c>
      <c r="AE874" s="339">
        <f t="shared" si="33"/>
        <v>4.1399999999999997</v>
      </c>
    </row>
    <row r="875" spans="1:31" ht="15.6" hidden="1" x14ac:dyDescent="0.25">
      <c r="A875" s="340" t="s">
        <v>1785</v>
      </c>
      <c r="B875" s="341" t="s">
        <v>2161</v>
      </c>
      <c r="C875" s="341" t="s">
        <v>1925</v>
      </c>
      <c r="D875" s="341" t="s">
        <v>365</v>
      </c>
      <c r="E875" s="342" t="s">
        <v>1250</v>
      </c>
      <c r="F875" s="312">
        <v>0</v>
      </c>
      <c r="G875" s="313">
        <v>0</v>
      </c>
      <c r="H875" s="313">
        <v>0</v>
      </c>
      <c r="I875" s="314">
        <v>0</v>
      </c>
      <c r="J875" s="315">
        <v>0</v>
      </c>
      <c r="K875" s="316"/>
      <c r="L875" s="331"/>
      <c r="M875" s="316"/>
      <c r="N875" s="317"/>
      <c r="O875" s="317"/>
      <c r="P875" s="318"/>
      <c r="Q875" s="319"/>
      <c r="R875" s="306"/>
      <c r="S875" s="306"/>
      <c r="T875" s="320"/>
      <c r="U875" s="321"/>
      <c r="V875" s="322"/>
      <c r="W875" s="323"/>
      <c r="X875" s="324"/>
      <c r="Y875" s="326"/>
      <c r="Z875" s="335">
        <f>_xlfn.XLOOKUP(A875,'2024-NAT-01'!B:B,'2024-NAT-01'!F:F,0,0)+_xlfn.XLOOKUP('Nominations (2)'!A875,'2024-NAT-01'!B:B,'2024-NAT-01'!G:G,0,0)</f>
        <v>0</v>
      </c>
      <c r="AA875" s="336">
        <f>_xlfn.XLOOKUP(A875,'2024-NAT-01'!B:B,'2024-NAT-01'!H:H,0,0)</f>
        <v>0</v>
      </c>
      <c r="AB875" s="335">
        <f>_xlfn.XLOOKUP(A875,'2024-NAT-02'!B:B,'2024-NAT-02'!F:F,0,0)+_xlfn.XLOOKUP(A875,'2024-NAT-02'!B:B,'2024-NAT-02'!G:G,0,0)</f>
        <v>0</v>
      </c>
      <c r="AC875" s="337">
        <f>_xlfn.XLOOKUP(A875,'2024-NAT-02'!B:B,'2024-NAT-02'!H:H,0,0)</f>
        <v>0</v>
      </c>
      <c r="AD875" s="338">
        <f t="shared" si="32"/>
        <v>0</v>
      </c>
      <c r="AE875" s="339">
        <f t="shared" si="33"/>
        <v>0</v>
      </c>
    </row>
    <row r="876" spans="1:31" ht="15.6" x14ac:dyDescent="0.25">
      <c r="A876" s="343" t="s">
        <v>651</v>
      </c>
      <c r="B876" s="344" t="s">
        <v>1947</v>
      </c>
      <c r="C876" s="344" t="s">
        <v>87</v>
      </c>
      <c r="D876" s="344" t="s">
        <v>334</v>
      </c>
      <c r="E876" s="345" t="s">
        <v>1258</v>
      </c>
      <c r="F876" s="391">
        <v>0</v>
      </c>
      <c r="G876" s="392">
        <v>0</v>
      </c>
      <c r="H876" s="392">
        <v>0</v>
      </c>
      <c r="I876" s="393">
        <v>0</v>
      </c>
      <c r="J876" s="394">
        <v>0</v>
      </c>
      <c r="K876" s="316"/>
      <c r="L876" s="331"/>
      <c r="M876" s="316"/>
      <c r="N876" s="317"/>
      <c r="O876" s="317"/>
      <c r="P876" s="318"/>
      <c r="Q876" s="319"/>
      <c r="R876" s="306"/>
      <c r="S876" s="306"/>
      <c r="T876" s="320"/>
      <c r="U876" s="321"/>
      <c r="V876" s="322"/>
      <c r="W876" s="323"/>
      <c r="X876" s="324"/>
      <c r="Y876" s="326"/>
      <c r="Z876" s="387">
        <f>_xlfn.XLOOKUP(A876,'2024-NAT-01'!B:B,'2024-NAT-01'!F:F,0,0)+_xlfn.XLOOKUP(A876,'2024-NAT-01'!B:B,'2024-NAT-01'!G:G,0,0)</f>
        <v>0</v>
      </c>
      <c r="AA876" s="395">
        <f>_xlfn.XLOOKUP(A876,'2024-NAT-01'!B:B,'2024-NAT-01'!H:H,0,0)</f>
        <v>0</v>
      </c>
      <c r="AB876" s="387">
        <f>_xlfn.XLOOKUP(A876,'2024-NAT-02'!B:B,'2024-NAT-02'!F:F,0,0)+_xlfn.XLOOKUP(A876,'2024-NAT-02'!B:B,'2024-NAT-02'!G:G,0,0)</f>
        <v>0</v>
      </c>
      <c r="AC876" s="396">
        <f>_xlfn.XLOOKUP(A876,'2024-NAT-02'!B:B,'2024-NAT-02'!H:H,0,0)</f>
        <v>0</v>
      </c>
      <c r="AD876" s="387">
        <f t="shared" si="32"/>
        <v>0</v>
      </c>
      <c r="AE876" s="395">
        <f t="shared" si="33"/>
        <v>0</v>
      </c>
    </row>
    <row r="877" spans="1:31" ht="15.6" hidden="1" x14ac:dyDescent="0.25">
      <c r="A877" s="340" t="s">
        <v>1787</v>
      </c>
      <c r="B877" s="341" t="s">
        <v>1473</v>
      </c>
      <c r="C877" s="341" t="s">
        <v>1103</v>
      </c>
      <c r="D877" s="341" t="s">
        <v>1830</v>
      </c>
      <c r="E877" s="342" t="s">
        <v>1258</v>
      </c>
      <c r="F877" s="312">
        <v>0</v>
      </c>
      <c r="G877" s="313">
        <v>4</v>
      </c>
      <c r="H877" s="313">
        <v>4</v>
      </c>
      <c r="I877" s="314">
        <v>28.800000000000004</v>
      </c>
      <c r="J877" s="315">
        <v>5.7600000000000016</v>
      </c>
      <c r="K877" s="316"/>
      <c r="L877" s="331"/>
      <c r="M877" s="316"/>
      <c r="N877" s="317"/>
      <c r="O877" s="317"/>
      <c r="P877" s="318"/>
      <c r="Q877" s="319"/>
      <c r="R877" s="306"/>
      <c r="S877" s="306"/>
      <c r="T877" s="320"/>
      <c r="U877" s="321"/>
      <c r="V877" s="322"/>
      <c r="W877" s="323"/>
      <c r="X877" s="324"/>
      <c r="Y877" s="326"/>
      <c r="Z877" s="335">
        <f>_xlfn.XLOOKUP(A877,'2024-NAT-01'!B:B,'2024-NAT-01'!F:F,0,0)+_xlfn.XLOOKUP('Nominations (2)'!A877,'2024-NAT-01'!B:B,'2024-NAT-01'!G:G,0,0)</f>
        <v>0</v>
      </c>
      <c r="AA877" s="336">
        <f>_xlfn.XLOOKUP(A877,'2024-NAT-01'!B:B,'2024-NAT-01'!H:H,0,0)</f>
        <v>0</v>
      </c>
      <c r="AB877" s="335">
        <f>_xlfn.XLOOKUP(A877,'2024-NAT-02'!B:B,'2024-NAT-02'!F:F,0,0)+_xlfn.XLOOKUP(A877,'2024-NAT-02'!B:B,'2024-NAT-02'!G:G,0,0)</f>
        <v>0</v>
      </c>
      <c r="AC877" s="337">
        <f>_xlfn.XLOOKUP(A877,'2024-NAT-02'!B:B,'2024-NAT-02'!H:H,0,0)</f>
        <v>0</v>
      </c>
      <c r="AD877" s="338">
        <f t="shared" si="32"/>
        <v>4</v>
      </c>
      <c r="AE877" s="339">
        <f t="shared" si="33"/>
        <v>5.7600000000000016</v>
      </c>
    </row>
    <row r="878" spans="1:31" ht="15.6" x14ac:dyDescent="0.25">
      <c r="A878" s="343" t="s">
        <v>1325</v>
      </c>
      <c r="B878" s="344" t="s">
        <v>50</v>
      </c>
      <c r="C878" s="344" t="s">
        <v>1902</v>
      </c>
      <c r="D878" s="344" t="s">
        <v>1882</v>
      </c>
      <c r="E878" s="345" t="s">
        <v>1260</v>
      </c>
      <c r="F878" s="391">
        <v>0</v>
      </c>
      <c r="G878" s="392">
        <v>0</v>
      </c>
      <c r="H878" s="392">
        <v>0</v>
      </c>
      <c r="I878" s="393">
        <v>0</v>
      </c>
      <c r="J878" s="394">
        <v>0</v>
      </c>
      <c r="K878" s="316"/>
      <c r="L878" s="331"/>
      <c r="M878" s="316"/>
      <c r="N878" s="317"/>
      <c r="O878" s="317"/>
      <c r="P878" s="318"/>
      <c r="Q878" s="319"/>
      <c r="R878" s="306"/>
      <c r="S878" s="306"/>
      <c r="T878" s="320"/>
      <c r="U878" s="321"/>
      <c r="V878" s="322"/>
      <c r="W878" s="323"/>
      <c r="X878" s="324"/>
      <c r="Y878" s="326"/>
      <c r="Z878" s="387">
        <f>_xlfn.XLOOKUP(A878,'2024-NAT-01'!B:B,'2024-NAT-01'!F:F,0,0)+_xlfn.XLOOKUP(A878,'2024-NAT-01'!B:B,'2024-NAT-01'!G:G,0,0)</f>
        <v>0</v>
      </c>
      <c r="AA878" s="395">
        <f>_xlfn.XLOOKUP(A878,'2024-NAT-01'!B:B,'2024-NAT-01'!H:H,0,0)</f>
        <v>0</v>
      </c>
      <c r="AB878" s="387">
        <f>_xlfn.XLOOKUP(A878,'2024-NAT-02'!B:B,'2024-NAT-02'!F:F,0,0)+_xlfn.XLOOKUP(A878,'2024-NAT-02'!B:B,'2024-NAT-02'!G:G,0,0)</f>
        <v>0</v>
      </c>
      <c r="AC878" s="396">
        <f>_xlfn.XLOOKUP(A878,'2024-NAT-02'!B:B,'2024-NAT-02'!H:H,0,0)</f>
        <v>0</v>
      </c>
      <c r="AD878" s="387">
        <f t="shared" si="32"/>
        <v>0</v>
      </c>
      <c r="AE878" s="395">
        <f t="shared" si="33"/>
        <v>0</v>
      </c>
    </row>
    <row r="879" spans="1:31" ht="15.6" hidden="1" x14ac:dyDescent="0.25">
      <c r="A879" s="340" t="s">
        <v>1789</v>
      </c>
      <c r="B879" s="341" t="s">
        <v>1240</v>
      </c>
      <c r="C879" s="341" t="s">
        <v>175</v>
      </c>
      <c r="D879" s="341" t="s">
        <v>1833</v>
      </c>
      <c r="E879" s="342" t="s">
        <v>2078</v>
      </c>
      <c r="F879" s="312">
        <v>5</v>
      </c>
      <c r="G879" s="313">
        <v>1</v>
      </c>
      <c r="H879" s="313">
        <v>6</v>
      </c>
      <c r="I879" s="314">
        <v>4.5999999999999996</v>
      </c>
      <c r="J879" s="315">
        <v>1.0699999999999998</v>
      </c>
      <c r="K879" s="316"/>
      <c r="L879" s="331"/>
      <c r="M879" s="316"/>
      <c r="N879" s="317"/>
      <c r="O879" s="317"/>
      <c r="P879" s="318"/>
      <c r="Q879" s="319"/>
      <c r="R879" s="306"/>
      <c r="S879" s="306"/>
      <c r="T879" s="320"/>
      <c r="U879" s="321"/>
      <c r="V879" s="322"/>
      <c r="W879" s="323"/>
      <c r="X879" s="324"/>
      <c r="Y879" s="326"/>
      <c r="Z879" s="335">
        <f>_xlfn.XLOOKUP(A879,'2024-NAT-01'!B:B,'2024-NAT-01'!F:F,0,0)+_xlfn.XLOOKUP('Nominations (2)'!A879,'2024-NAT-01'!B:B,'2024-NAT-01'!G:G,0,0)</f>
        <v>0</v>
      </c>
      <c r="AA879" s="336">
        <f>_xlfn.XLOOKUP(A879,'2024-NAT-01'!B:B,'2024-NAT-01'!H:H,0,0)</f>
        <v>0</v>
      </c>
      <c r="AB879" s="335">
        <f>_xlfn.XLOOKUP(A879,'2024-NAT-02'!B:B,'2024-NAT-02'!F:F,0,0)+_xlfn.XLOOKUP(A879,'2024-NAT-02'!B:B,'2024-NAT-02'!G:G,0,0)</f>
        <v>0</v>
      </c>
      <c r="AC879" s="337">
        <f>_xlfn.XLOOKUP(A879,'2024-NAT-02'!B:B,'2024-NAT-02'!H:H,0,0)</f>
        <v>0</v>
      </c>
      <c r="AD879" s="338">
        <f t="shared" si="32"/>
        <v>6</v>
      </c>
      <c r="AE879" s="339">
        <f t="shared" si="33"/>
        <v>1.0699999999999998</v>
      </c>
    </row>
    <row r="880" spans="1:31" ht="15.6" hidden="1" x14ac:dyDescent="0.25">
      <c r="A880" s="340" t="s">
        <v>1790</v>
      </c>
      <c r="B880" s="341" t="s">
        <v>1240</v>
      </c>
      <c r="C880" s="341" t="s">
        <v>72</v>
      </c>
      <c r="D880" s="341" t="s">
        <v>1836</v>
      </c>
      <c r="E880" s="342" t="s">
        <v>1258</v>
      </c>
      <c r="F880" s="312">
        <v>0</v>
      </c>
      <c r="G880" s="313">
        <v>3</v>
      </c>
      <c r="H880" s="313">
        <v>3</v>
      </c>
      <c r="I880" s="314">
        <v>8.8000000000000007</v>
      </c>
      <c r="J880" s="315">
        <v>1.7600000000000002</v>
      </c>
      <c r="K880" s="316"/>
      <c r="L880" s="331"/>
      <c r="M880" s="316"/>
      <c r="N880" s="317"/>
      <c r="O880" s="317"/>
      <c r="P880" s="318"/>
      <c r="Q880" s="319"/>
      <c r="R880" s="306"/>
      <c r="S880" s="306"/>
      <c r="T880" s="320"/>
      <c r="U880" s="321"/>
      <c r="V880" s="322"/>
      <c r="W880" s="323"/>
      <c r="X880" s="324"/>
      <c r="Y880" s="326"/>
      <c r="Z880" s="335">
        <f>_xlfn.XLOOKUP(A880,'2024-NAT-01'!B:B,'2024-NAT-01'!F:F,0,0)+_xlfn.XLOOKUP('Nominations (2)'!A880,'2024-NAT-01'!B:B,'2024-NAT-01'!G:G,0,0)</f>
        <v>0</v>
      </c>
      <c r="AA880" s="336">
        <f>_xlfn.XLOOKUP(A880,'2024-NAT-01'!B:B,'2024-NAT-01'!H:H,0,0)</f>
        <v>0</v>
      </c>
      <c r="AB880" s="335">
        <f>_xlfn.XLOOKUP(A880,'2024-NAT-02'!B:B,'2024-NAT-02'!F:F,0,0)+_xlfn.XLOOKUP(A880,'2024-NAT-02'!B:B,'2024-NAT-02'!G:G,0,0)</f>
        <v>0</v>
      </c>
      <c r="AC880" s="337">
        <f>_xlfn.XLOOKUP(A880,'2024-NAT-02'!B:B,'2024-NAT-02'!H:H,0,0)</f>
        <v>0</v>
      </c>
      <c r="AD880" s="338">
        <f t="shared" si="32"/>
        <v>3</v>
      </c>
      <c r="AE880" s="339">
        <f t="shared" si="33"/>
        <v>1.7600000000000002</v>
      </c>
    </row>
    <row r="881" spans="1:31" ht="15.6" hidden="1" x14ac:dyDescent="0.25">
      <c r="A881" s="340" t="s">
        <v>1791</v>
      </c>
      <c r="B881" s="341" t="s">
        <v>2161</v>
      </c>
      <c r="C881" s="341" t="s">
        <v>285</v>
      </c>
      <c r="D881" s="341" t="s">
        <v>1838</v>
      </c>
      <c r="E881" s="342" t="s">
        <v>1259</v>
      </c>
      <c r="F881" s="312">
        <v>0</v>
      </c>
      <c r="G881" s="313">
        <v>0</v>
      </c>
      <c r="H881" s="313">
        <v>0</v>
      </c>
      <c r="I881" s="314">
        <v>0</v>
      </c>
      <c r="J881" s="315">
        <v>0</v>
      </c>
      <c r="K881" s="316"/>
      <c r="L881" s="331"/>
      <c r="M881" s="316"/>
      <c r="N881" s="317"/>
      <c r="O881" s="317"/>
      <c r="P881" s="318"/>
      <c r="Q881" s="319"/>
      <c r="R881" s="306"/>
      <c r="S881" s="306"/>
      <c r="T881" s="320"/>
      <c r="U881" s="321"/>
      <c r="V881" s="322"/>
      <c r="W881" s="323"/>
      <c r="X881" s="324"/>
      <c r="Y881" s="326"/>
      <c r="Z881" s="335">
        <f>_xlfn.XLOOKUP(A881,'2024-NAT-01'!B:B,'2024-NAT-01'!F:F,0,0)+_xlfn.XLOOKUP('Nominations (2)'!A881,'2024-NAT-01'!B:B,'2024-NAT-01'!G:G,0,0)</f>
        <v>0</v>
      </c>
      <c r="AA881" s="336">
        <f>_xlfn.XLOOKUP(A881,'2024-NAT-01'!B:B,'2024-NAT-01'!H:H,0,0)</f>
        <v>0</v>
      </c>
      <c r="AB881" s="335">
        <f>_xlfn.XLOOKUP(A881,'2024-NAT-02'!B:B,'2024-NAT-02'!F:F,0,0)+_xlfn.XLOOKUP(A881,'2024-NAT-02'!B:B,'2024-NAT-02'!G:G,0,0)</f>
        <v>0</v>
      </c>
      <c r="AC881" s="337">
        <f>_xlfn.XLOOKUP(A881,'2024-NAT-02'!B:B,'2024-NAT-02'!H:H,0,0)</f>
        <v>0</v>
      </c>
      <c r="AD881" s="338">
        <f t="shared" si="32"/>
        <v>0</v>
      </c>
      <c r="AE881" s="339">
        <f t="shared" si="33"/>
        <v>0</v>
      </c>
    </row>
    <row r="882" spans="1:31" ht="15.6" hidden="1" x14ac:dyDescent="0.25">
      <c r="A882" s="340" t="s">
        <v>1487</v>
      </c>
      <c r="B882" s="341" t="s">
        <v>2150</v>
      </c>
      <c r="C882" s="341" t="s">
        <v>1498</v>
      </c>
      <c r="D882" s="341" t="s">
        <v>1499</v>
      </c>
      <c r="E882" s="342" t="s">
        <v>1261</v>
      </c>
      <c r="F882" s="312">
        <v>0</v>
      </c>
      <c r="G882" s="313">
        <v>0</v>
      </c>
      <c r="H882" s="313">
        <v>0</v>
      </c>
      <c r="I882" s="314">
        <v>0</v>
      </c>
      <c r="J882" s="315">
        <v>0</v>
      </c>
      <c r="K882" s="316"/>
      <c r="L882" s="331"/>
      <c r="M882" s="316"/>
      <c r="N882" s="317"/>
      <c r="O882" s="317"/>
      <c r="P882" s="318"/>
      <c r="Q882" s="319"/>
      <c r="R882" s="306"/>
      <c r="S882" s="306"/>
      <c r="T882" s="320"/>
      <c r="U882" s="321"/>
      <c r="V882" s="322"/>
      <c r="W882" s="323"/>
      <c r="X882" s="324"/>
      <c r="Y882" s="326"/>
      <c r="Z882" s="335">
        <f>_xlfn.XLOOKUP(A882,'2024-NAT-01'!B:B,'2024-NAT-01'!F:F,0,0)+_xlfn.XLOOKUP('Nominations (2)'!A724,'2024-NAT-01'!B:B,'2024-NAT-01'!G:G,0,0)</f>
        <v>0</v>
      </c>
      <c r="AA882" s="336">
        <f>_xlfn.XLOOKUP(A882,'2024-NAT-01'!B:B,'2024-NAT-01'!H:H,0,0)</f>
        <v>0</v>
      </c>
      <c r="AB882" s="335">
        <f>_xlfn.XLOOKUP(A882,'2024-NAT-02'!B:B,'2024-NAT-02'!F:F,0,0)+_xlfn.XLOOKUP(A882,'2024-NAT-02'!B:B,'2024-NAT-02'!G:G,0,0)</f>
        <v>0</v>
      </c>
      <c r="AC882" s="337">
        <f>_xlfn.XLOOKUP(A882,'2024-NAT-02'!B:B,'2024-NAT-02'!H:H,0,0)</f>
        <v>0</v>
      </c>
      <c r="AD882" s="338">
        <f t="shared" si="32"/>
        <v>0</v>
      </c>
      <c r="AE882" s="339">
        <f t="shared" si="33"/>
        <v>0</v>
      </c>
    </row>
    <row r="883" spans="1:31" ht="15.6" hidden="1" x14ac:dyDescent="0.25">
      <c r="A883" s="340" t="s">
        <v>1793</v>
      </c>
      <c r="B883" s="341" t="s">
        <v>1473</v>
      </c>
      <c r="C883" s="341" t="s">
        <v>401</v>
      </c>
      <c r="D883" s="341" t="s">
        <v>1840</v>
      </c>
      <c r="E883" s="342" t="s">
        <v>1259</v>
      </c>
      <c r="F883" s="312">
        <v>0</v>
      </c>
      <c r="G883" s="313">
        <v>1</v>
      </c>
      <c r="H883" s="313">
        <v>1</v>
      </c>
      <c r="I883" s="314">
        <v>89.7</v>
      </c>
      <c r="J883" s="315">
        <v>17.940000000000001</v>
      </c>
      <c r="K883" s="316"/>
      <c r="L883" s="331"/>
      <c r="M883" s="316"/>
      <c r="N883" s="317"/>
      <c r="O883" s="317"/>
      <c r="P883" s="318"/>
      <c r="Q883" s="319"/>
      <c r="R883" s="306"/>
      <c r="S883" s="306"/>
      <c r="T883" s="320"/>
      <c r="U883" s="321"/>
      <c r="V883" s="322"/>
      <c r="W883" s="323"/>
      <c r="X883" s="324"/>
      <c r="Y883" s="326"/>
      <c r="Z883" s="335">
        <f>_xlfn.XLOOKUP(A883,'2024-NAT-01'!B:B,'2024-NAT-01'!F:F,0,0)+_xlfn.XLOOKUP('Nominations (2)'!A883,'2024-NAT-01'!B:B,'2024-NAT-01'!G:G,0,0)</f>
        <v>0</v>
      </c>
      <c r="AA883" s="336">
        <f>_xlfn.XLOOKUP(A883,'2024-NAT-01'!B:B,'2024-NAT-01'!H:H,0,0)</f>
        <v>0</v>
      </c>
      <c r="AB883" s="335">
        <f>_xlfn.XLOOKUP(A883,'2024-NAT-02'!B:B,'2024-NAT-02'!F:F,0,0)+_xlfn.XLOOKUP(A883,'2024-NAT-02'!B:B,'2024-NAT-02'!G:G,0,0)</f>
        <v>0</v>
      </c>
      <c r="AC883" s="337">
        <f>_xlfn.XLOOKUP(A883,'2024-NAT-02'!B:B,'2024-NAT-02'!H:H,0,0)</f>
        <v>0</v>
      </c>
      <c r="AD883" s="338">
        <f t="shared" si="32"/>
        <v>1</v>
      </c>
      <c r="AE883" s="339">
        <f t="shared" si="33"/>
        <v>17.940000000000001</v>
      </c>
    </row>
    <row r="884" spans="1:31" ht="15.6" hidden="1" x14ac:dyDescent="0.25">
      <c r="A884" s="340" t="s">
        <v>1794</v>
      </c>
      <c r="B884" s="341" t="s">
        <v>1473</v>
      </c>
      <c r="C884" s="341" t="s">
        <v>1219</v>
      </c>
      <c r="D884" s="341" t="s">
        <v>1842</v>
      </c>
      <c r="E884" s="342" t="s">
        <v>1261</v>
      </c>
      <c r="F884" s="312">
        <v>0</v>
      </c>
      <c r="G884" s="313">
        <v>0</v>
      </c>
      <c r="H884" s="313">
        <v>0</v>
      </c>
      <c r="I884" s="314">
        <v>0</v>
      </c>
      <c r="J884" s="315">
        <v>0</v>
      </c>
      <c r="K884" s="316"/>
      <c r="L884" s="331"/>
      <c r="M884" s="316"/>
      <c r="N884" s="317"/>
      <c r="O884" s="317"/>
      <c r="P884" s="318"/>
      <c r="Q884" s="319"/>
      <c r="R884" s="306"/>
      <c r="S884" s="306"/>
      <c r="T884" s="320"/>
      <c r="U884" s="321"/>
      <c r="V884" s="322"/>
      <c r="W884" s="323"/>
      <c r="X884" s="324"/>
      <c r="Y884" s="326"/>
      <c r="Z884" s="335">
        <f>_xlfn.XLOOKUP(A884,'2024-NAT-01'!B:B,'2024-NAT-01'!F:F,0,0)+_xlfn.XLOOKUP('Nominations (2)'!A884,'2024-NAT-01'!B:B,'2024-NAT-01'!G:G,0,0)</f>
        <v>0</v>
      </c>
      <c r="AA884" s="336">
        <f>_xlfn.XLOOKUP(A884,'2024-NAT-01'!B:B,'2024-NAT-01'!H:H,0,0)</f>
        <v>0</v>
      </c>
      <c r="AB884" s="335">
        <f>_xlfn.XLOOKUP(A884,'2024-NAT-02'!B:B,'2024-NAT-02'!F:F,0,0)+_xlfn.XLOOKUP(A884,'2024-NAT-02'!B:B,'2024-NAT-02'!G:G,0,0)</f>
        <v>0</v>
      </c>
      <c r="AC884" s="337">
        <f>_xlfn.XLOOKUP(A884,'2024-NAT-02'!B:B,'2024-NAT-02'!H:H,0,0)</f>
        <v>0</v>
      </c>
      <c r="AD884" s="338">
        <f t="shared" si="32"/>
        <v>0</v>
      </c>
      <c r="AE884" s="339">
        <f t="shared" si="33"/>
        <v>0</v>
      </c>
    </row>
    <row r="885" spans="1:31" ht="15.6" x14ac:dyDescent="0.25">
      <c r="A885" s="343" t="s">
        <v>1575</v>
      </c>
      <c r="B885" s="344" t="s">
        <v>43</v>
      </c>
      <c r="C885" s="344" t="s">
        <v>2042</v>
      </c>
      <c r="D885" s="344" t="s">
        <v>916</v>
      </c>
      <c r="E885" s="345" t="s">
        <v>1250</v>
      </c>
      <c r="F885" s="391">
        <v>0</v>
      </c>
      <c r="G885" s="392">
        <v>0</v>
      </c>
      <c r="H885" s="392">
        <v>0</v>
      </c>
      <c r="I885" s="393">
        <v>0</v>
      </c>
      <c r="J885" s="394">
        <v>0</v>
      </c>
      <c r="K885" s="316"/>
      <c r="L885" s="331"/>
      <c r="M885" s="316"/>
      <c r="N885" s="317"/>
      <c r="O885" s="317"/>
      <c r="P885" s="318"/>
      <c r="Q885" s="319"/>
      <c r="R885" s="306"/>
      <c r="S885" s="306"/>
      <c r="T885" s="320"/>
      <c r="U885" s="321"/>
      <c r="V885" s="322"/>
      <c r="W885" s="323"/>
      <c r="X885" s="324"/>
      <c r="Y885" s="326"/>
      <c r="Z885" s="387">
        <f>_xlfn.XLOOKUP(A885,'2024-NAT-01'!B:B,'2024-NAT-01'!F:F,0,0)+_xlfn.XLOOKUP(A885,'2024-NAT-01'!B:B,'2024-NAT-01'!G:G,0,0)</f>
        <v>0</v>
      </c>
      <c r="AA885" s="395">
        <f>_xlfn.XLOOKUP(A885,'2024-NAT-01'!B:B,'2024-NAT-01'!H:H,0,0)</f>
        <v>0</v>
      </c>
      <c r="AB885" s="387">
        <f>_xlfn.XLOOKUP(A885,'2024-NAT-02'!B:B,'2024-NAT-02'!F:F,0,0)+_xlfn.XLOOKUP(A885,'2024-NAT-02'!B:B,'2024-NAT-02'!G:G,0,0)</f>
        <v>0</v>
      </c>
      <c r="AC885" s="396">
        <f>_xlfn.XLOOKUP(A885,'2024-NAT-02'!B:B,'2024-NAT-02'!H:H,0,0)</f>
        <v>0</v>
      </c>
      <c r="AD885" s="387">
        <f t="shared" si="32"/>
        <v>0</v>
      </c>
      <c r="AE885" s="395">
        <f t="shared" si="33"/>
        <v>0</v>
      </c>
    </row>
    <row r="886" spans="1:31" ht="15.6" hidden="1" x14ac:dyDescent="0.25">
      <c r="A886" s="340" t="s">
        <v>1883</v>
      </c>
      <c r="B886" s="341" t="s">
        <v>2161</v>
      </c>
      <c r="C886" s="341" t="s">
        <v>1844</v>
      </c>
      <c r="D886" s="341" t="s">
        <v>902</v>
      </c>
      <c r="E886" s="342" t="s">
        <v>1258</v>
      </c>
      <c r="F886" s="312">
        <v>1</v>
      </c>
      <c r="G886" s="313">
        <v>2</v>
      </c>
      <c r="H886" s="313">
        <v>3</v>
      </c>
      <c r="I886" s="314">
        <v>8.1999999999999993</v>
      </c>
      <c r="J886" s="315">
        <v>2.2999999999999998</v>
      </c>
      <c r="K886" s="316"/>
      <c r="L886" s="331"/>
      <c r="M886" s="316"/>
      <c r="N886" s="317"/>
      <c r="O886" s="317"/>
      <c r="P886" s="318"/>
      <c r="Q886" s="319"/>
      <c r="R886" s="306"/>
      <c r="S886" s="306"/>
      <c r="T886" s="320"/>
      <c r="U886" s="321"/>
      <c r="V886" s="322"/>
      <c r="W886" s="323"/>
      <c r="X886" s="324"/>
      <c r="Y886" s="326"/>
      <c r="Z886" s="335">
        <f>_xlfn.XLOOKUP(A886,'2024-NAT-01'!B:B,'2024-NAT-01'!F:F,0,0)+_xlfn.XLOOKUP('Nominations (2)'!A886,'2024-NAT-01'!B:B,'2024-NAT-01'!G:G,0,0)</f>
        <v>0</v>
      </c>
      <c r="AA886" s="336">
        <f>_xlfn.XLOOKUP(A886,'2024-NAT-01'!B:B,'2024-NAT-01'!H:H,0,0)</f>
        <v>0</v>
      </c>
      <c r="AB886" s="335">
        <f>_xlfn.XLOOKUP(A886,'2024-NAT-02'!B:B,'2024-NAT-02'!F:F,0,0)+_xlfn.XLOOKUP('Nominations (2)'!A886,'2024-NAT-02'!B:B,'2024-NAT-02'!G:G,0,0)</f>
        <v>0</v>
      </c>
      <c r="AC886" s="337">
        <f>_xlfn.XLOOKUP(A886,'2024-NAT-02'!B:B,'2024-NAT-02'!H:H,0,0)</f>
        <v>0</v>
      </c>
      <c r="AD886" s="338">
        <f t="shared" ref="AD886" si="34">H886+Z886+AB886</f>
        <v>3</v>
      </c>
      <c r="AE886" s="339">
        <f t="shared" ref="AE886" si="35">J886+AA886+AC886</f>
        <v>2.2999999999999998</v>
      </c>
    </row>
    <row r="888" spans="1:31" x14ac:dyDescent="0.25">
      <c r="E888" s="382"/>
    </row>
  </sheetData>
  <autoFilter ref="A3:AF886" xr:uid="{7134C839-53F1-4D11-A646-134D70133F6D}">
    <filterColumn colId="1">
      <filters>
        <filter val="Atlantic Angling Club"/>
        <filter val="Benguella"/>
        <filter val="Henties Bay"/>
        <filter val="Mako"/>
        <filter val="Namib Park"/>
        <filter val="Okahandja"/>
        <filter val="Orca Angling Club"/>
        <filter val="Otjiwarongo"/>
        <filter val="Penguin"/>
        <filter val="Seagull Angling Club"/>
        <filter val="Steenbras"/>
        <filter val="Walvis Bay"/>
        <filter val="Welwitschia"/>
      </filters>
    </filterColumn>
    <sortState xmlns:xlrd2="http://schemas.microsoft.com/office/spreadsheetml/2017/richdata2" ref="A12:AF878">
      <sortCondition descending="1" ref="AE3:AE886"/>
    </sortState>
  </autoFilter>
  <mergeCells count="8">
    <mergeCell ref="AB2:AC2"/>
    <mergeCell ref="AD2:AE2"/>
    <mergeCell ref="A1:E2"/>
    <mergeCell ref="F2:M2"/>
    <mergeCell ref="N2:Q2"/>
    <mergeCell ref="R2:U2"/>
    <mergeCell ref="V2:Y2"/>
    <mergeCell ref="Z2:AA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3" activePane="bottomLeft" state="frozen"/>
      <selection activeCell="K1" sqref="K1"/>
      <selection pane="bottomLeft" activeCell="A2" sqref="A2:A16"/>
    </sheetView>
  </sheetViews>
  <sheetFormatPr defaultColWidth="9.109375" defaultRowHeight="13.2" x14ac:dyDescent="0.25"/>
  <cols>
    <col min="1" max="1" width="17.33203125" style="116" bestFit="1" customWidth="1"/>
    <col min="2" max="2" width="7.109375" style="116" bestFit="1" customWidth="1"/>
    <col min="3" max="3" width="15" style="116" bestFit="1" customWidth="1"/>
    <col min="4" max="4" width="18.109375" style="116" bestFit="1" customWidth="1"/>
    <col min="5" max="5" width="6.88671875" style="163" customWidth="1"/>
    <col min="6" max="6" width="9.44140625" style="116" customWidth="1"/>
    <col min="7" max="7" width="15.88671875" style="116" bestFit="1" customWidth="1"/>
    <col min="8" max="8" width="23" style="116" bestFit="1" customWidth="1"/>
    <col min="9" max="9" width="7" style="163" customWidth="1"/>
    <col min="10" max="10" width="12.5546875" style="116" bestFit="1" customWidth="1"/>
    <col min="11" max="11" width="18.6640625" style="116" bestFit="1" customWidth="1"/>
    <col min="12" max="12" width="13" style="116" customWidth="1"/>
    <col min="13" max="13" width="7.109375" style="116" customWidth="1"/>
    <col min="14" max="15" width="9.109375" style="116" customWidth="1"/>
    <col min="16" max="16" width="11.5546875" style="116" customWidth="1"/>
    <col min="17" max="22" width="9.109375" style="116" customWidth="1"/>
    <col min="23" max="25" width="9.88671875" style="116" customWidth="1"/>
    <col min="26" max="26" width="8.33203125" style="116" customWidth="1"/>
    <col min="27" max="27" width="9.109375" style="116" customWidth="1"/>
    <col min="28" max="29" width="6.88671875" style="116" customWidth="1"/>
    <col min="30" max="30" width="7.44140625" style="116" customWidth="1"/>
    <col min="31" max="31" width="10.6640625" style="144" customWidth="1"/>
    <col min="32" max="16384" width="9.109375" style="116"/>
  </cols>
  <sheetData>
    <row r="1" spans="1:34" s="59" customFormat="1" ht="28.5" customHeight="1" x14ac:dyDescent="0.25">
      <c r="A1" s="149" t="s">
        <v>3</v>
      </c>
      <c r="B1" s="149"/>
      <c r="C1" s="149" t="s">
        <v>4</v>
      </c>
      <c r="D1" s="150" t="s">
        <v>1275</v>
      </c>
      <c r="E1" s="161" t="s">
        <v>1888</v>
      </c>
      <c r="F1" s="150" t="s">
        <v>1276</v>
      </c>
      <c r="G1" s="152" t="s">
        <v>5</v>
      </c>
      <c r="H1" s="151" t="s">
        <v>1275</v>
      </c>
      <c r="I1" s="161" t="s">
        <v>1888</v>
      </c>
      <c r="J1" s="151" t="s">
        <v>1276</v>
      </c>
      <c r="K1" s="153" t="s">
        <v>6</v>
      </c>
      <c r="M1" s="59" t="s">
        <v>1315</v>
      </c>
      <c r="Q1" s="115" t="s">
        <v>1073</v>
      </c>
    </row>
    <row r="2" spans="1:34" x14ac:dyDescent="0.25">
      <c r="A2" s="154" t="s">
        <v>42</v>
      </c>
      <c r="B2" s="154" t="s">
        <v>57</v>
      </c>
      <c r="C2" s="157" t="s">
        <v>1007</v>
      </c>
      <c r="D2" s="159" t="s">
        <v>1306</v>
      </c>
      <c r="E2" s="162">
        <v>25</v>
      </c>
      <c r="F2" s="159" t="s">
        <v>1279</v>
      </c>
      <c r="G2" s="159" t="s">
        <v>7</v>
      </c>
      <c r="H2" s="160" t="s">
        <v>1278</v>
      </c>
      <c r="I2" s="166">
        <v>40</v>
      </c>
      <c r="J2" s="160" t="s">
        <v>1279</v>
      </c>
      <c r="K2" s="160" t="s">
        <v>10</v>
      </c>
      <c r="L2" s="117" t="s">
        <v>1072</v>
      </c>
      <c r="M2" s="118" t="s">
        <v>7</v>
      </c>
      <c r="N2" s="118" t="s">
        <v>9</v>
      </c>
      <c r="O2" s="118" t="s">
        <v>19</v>
      </c>
      <c r="P2" s="118" t="s">
        <v>24</v>
      </c>
      <c r="Q2" s="118" t="s">
        <v>11</v>
      </c>
      <c r="R2" s="118" t="s">
        <v>22</v>
      </c>
      <c r="S2" s="118" t="s">
        <v>1169</v>
      </c>
      <c r="T2" s="119" t="s">
        <v>1282</v>
      </c>
      <c r="U2" s="119" t="s">
        <v>1281</v>
      </c>
      <c r="V2" s="119" t="s">
        <v>1286</v>
      </c>
      <c r="W2" s="119" t="s">
        <v>1287</v>
      </c>
      <c r="X2" s="119" t="s">
        <v>1288</v>
      </c>
      <c r="Y2" s="119" t="s">
        <v>1314</v>
      </c>
      <c r="Z2" s="119" t="s">
        <v>20</v>
      </c>
      <c r="AA2" s="119" t="s">
        <v>8</v>
      </c>
      <c r="AB2" s="119" t="s">
        <v>1266</v>
      </c>
      <c r="AC2" s="119" t="s">
        <v>1267</v>
      </c>
      <c r="AD2" s="119" t="s">
        <v>1265</v>
      </c>
      <c r="AE2" s="119" t="s">
        <v>1268</v>
      </c>
      <c r="AF2" s="119" t="s">
        <v>1303</v>
      </c>
      <c r="AG2" s="119" t="s">
        <v>1264</v>
      </c>
      <c r="AH2" s="119" t="s">
        <v>10</v>
      </c>
    </row>
    <row r="3" spans="1:34" x14ac:dyDescent="0.25">
      <c r="A3" s="155" t="s">
        <v>50</v>
      </c>
      <c r="B3" s="155" t="s">
        <v>65</v>
      </c>
      <c r="C3" s="158" t="s">
        <v>1249</v>
      </c>
      <c r="D3" s="159"/>
      <c r="E3" s="162"/>
      <c r="F3" s="159"/>
      <c r="G3" s="159" t="s">
        <v>16</v>
      </c>
      <c r="H3" s="160" t="s">
        <v>1280</v>
      </c>
      <c r="I3" s="166"/>
      <c r="J3" s="160" t="s">
        <v>1279</v>
      </c>
      <c r="K3" s="160" t="s">
        <v>12</v>
      </c>
      <c r="L3" s="120">
        <v>1</v>
      </c>
      <c r="M3" s="121"/>
      <c r="N3" s="121"/>
      <c r="O3" s="121"/>
      <c r="P3" s="121"/>
      <c r="Q3" s="121"/>
      <c r="R3" s="121"/>
      <c r="S3" s="122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</row>
    <row r="4" spans="1:34" x14ac:dyDescent="0.25">
      <c r="A4" s="155" t="s">
        <v>39</v>
      </c>
      <c r="B4" s="155" t="s">
        <v>54</v>
      </c>
      <c r="C4" s="158" t="s">
        <v>1250</v>
      </c>
      <c r="D4" s="159"/>
      <c r="E4" s="162"/>
      <c r="F4" s="159"/>
      <c r="G4" s="159" t="s">
        <v>15</v>
      </c>
      <c r="H4" s="160" t="s">
        <v>1274</v>
      </c>
      <c r="I4" s="166">
        <v>50</v>
      </c>
      <c r="J4" s="160" t="s">
        <v>1277</v>
      </c>
      <c r="K4" s="160" t="s">
        <v>8</v>
      </c>
      <c r="L4" s="123">
        <v>2</v>
      </c>
      <c r="M4" s="124"/>
      <c r="N4" s="124"/>
      <c r="O4" s="124"/>
      <c r="P4" s="124"/>
      <c r="Q4" s="124"/>
      <c r="R4" s="124"/>
      <c r="S4" s="125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</row>
    <row r="5" spans="1:34" x14ac:dyDescent="0.25">
      <c r="A5" s="155" t="s">
        <v>44</v>
      </c>
      <c r="B5" s="155" t="s">
        <v>59</v>
      </c>
      <c r="C5" s="158" t="s">
        <v>1251</v>
      </c>
      <c r="D5" s="159" t="s">
        <v>1307</v>
      </c>
      <c r="E5" s="162">
        <v>30</v>
      </c>
      <c r="F5" s="159" t="s">
        <v>1277</v>
      </c>
      <c r="G5" s="159" t="s">
        <v>9</v>
      </c>
      <c r="H5" s="160" t="s">
        <v>1293</v>
      </c>
      <c r="I5" s="166">
        <v>66</v>
      </c>
      <c r="J5" s="160"/>
      <c r="K5" s="160" t="s">
        <v>1264</v>
      </c>
      <c r="L5" s="123">
        <v>3</v>
      </c>
      <c r="M5" s="124"/>
      <c r="N5" s="124"/>
      <c r="O5" s="124"/>
      <c r="P5" s="124"/>
      <c r="Q5" s="124"/>
      <c r="R5" s="124"/>
      <c r="S5" s="125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</row>
    <row r="6" spans="1:34" x14ac:dyDescent="0.25">
      <c r="A6" s="155" t="s">
        <v>40</v>
      </c>
      <c r="B6" s="155" t="s">
        <v>55</v>
      </c>
      <c r="C6" s="158" t="s">
        <v>1252</v>
      </c>
      <c r="D6" s="159" t="s">
        <v>1308</v>
      </c>
      <c r="E6" s="162">
        <v>36</v>
      </c>
      <c r="F6" s="159" t="s">
        <v>1279</v>
      </c>
      <c r="G6" s="159" t="s">
        <v>11</v>
      </c>
      <c r="H6" s="160" t="s">
        <v>1291</v>
      </c>
      <c r="I6" s="166"/>
      <c r="J6" s="160" t="s">
        <v>1277</v>
      </c>
      <c r="K6" s="160" t="s">
        <v>23</v>
      </c>
      <c r="L6" s="123">
        <v>4</v>
      </c>
      <c r="M6" s="124"/>
      <c r="N6" s="124"/>
      <c r="O6" s="124"/>
      <c r="P6" s="124"/>
      <c r="Q6" s="124"/>
      <c r="R6" s="124"/>
      <c r="S6" s="125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</row>
    <row r="7" spans="1:34" x14ac:dyDescent="0.25">
      <c r="A7" s="155" t="s">
        <v>47</v>
      </c>
      <c r="B7" s="155" t="s">
        <v>62</v>
      </c>
      <c r="C7" s="158" t="s">
        <v>1253</v>
      </c>
      <c r="D7" s="159"/>
      <c r="E7" s="162"/>
      <c r="F7" s="159"/>
      <c r="G7" s="159" t="s">
        <v>13</v>
      </c>
      <c r="H7" s="160" t="s">
        <v>1292</v>
      </c>
      <c r="I7" s="166"/>
      <c r="J7" s="160" t="s">
        <v>1277</v>
      </c>
      <c r="K7" s="160" t="s">
        <v>21</v>
      </c>
      <c r="L7" s="123">
        <v>5</v>
      </c>
      <c r="M7" s="124"/>
      <c r="N7" s="124"/>
      <c r="O7" s="124"/>
      <c r="P7" s="124"/>
      <c r="Q7" s="124"/>
      <c r="R7" s="124"/>
      <c r="S7" s="125"/>
      <c r="T7" s="124"/>
      <c r="U7" s="124"/>
      <c r="V7" s="124"/>
      <c r="W7" s="124"/>
      <c r="X7" s="124"/>
      <c r="Y7" s="126"/>
      <c r="Z7" s="124"/>
      <c r="AA7" s="124"/>
      <c r="AB7" s="124"/>
      <c r="AC7" s="124"/>
      <c r="AD7" s="124"/>
      <c r="AE7" s="124"/>
      <c r="AF7" s="124"/>
      <c r="AG7" s="124"/>
    </row>
    <row r="8" spans="1:34" x14ac:dyDescent="0.25">
      <c r="A8" s="155" t="s">
        <v>38</v>
      </c>
      <c r="B8" s="155" t="s">
        <v>53</v>
      </c>
      <c r="C8" s="158" t="s">
        <v>1254</v>
      </c>
      <c r="D8" s="159"/>
      <c r="E8" s="162"/>
      <c r="F8" s="159"/>
      <c r="G8" s="159" t="s">
        <v>34</v>
      </c>
      <c r="H8" s="160" t="s">
        <v>1290</v>
      </c>
      <c r="I8" s="166">
        <v>65</v>
      </c>
      <c r="J8" s="160" t="s">
        <v>1277</v>
      </c>
      <c r="K8" s="160" t="s">
        <v>20</v>
      </c>
      <c r="L8" s="123">
        <v>6</v>
      </c>
      <c r="M8" s="124"/>
      <c r="N8" s="124"/>
      <c r="O8" s="124"/>
      <c r="P8" s="124"/>
      <c r="Q8" s="124"/>
      <c r="R8" s="124"/>
      <c r="S8" s="125"/>
      <c r="T8" s="124"/>
      <c r="U8" s="124"/>
      <c r="V8" s="124"/>
      <c r="W8" s="124"/>
      <c r="X8" s="124"/>
      <c r="Y8" s="126"/>
      <c r="Z8" s="124"/>
      <c r="AA8" s="124"/>
      <c r="AB8" s="124"/>
      <c r="AC8" s="124"/>
      <c r="AD8" s="124"/>
      <c r="AE8" s="124"/>
      <c r="AF8" s="124"/>
      <c r="AG8" s="124"/>
    </row>
    <row r="9" spans="1:34" x14ac:dyDescent="0.25">
      <c r="A9" s="155" t="s">
        <v>49</v>
      </c>
      <c r="B9" s="155" t="s">
        <v>64</v>
      </c>
      <c r="C9" s="158" t="s">
        <v>1255</v>
      </c>
      <c r="D9" s="159" t="s">
        <v>1311</v>
      </c>
      <c r="E9" s="162">
        <v>40</v>
      </c>
      <c r="F9" s="159" t="s">
        <v>1277</v>
      </c>
      <c r="G9" s="159" t="s">
        <v>19</v>
      </c>
      <c r="H9" s="160" t="s">
        <v>1269</v>
      </c>
      <c r="I9" s="166">
        <v>30</v>
      </c>
      <c r="J9" s="160" t="s">
        <v>1301</v>
      </c>
      <c r="K9" s="160" t="s">
        <v>1267</v>
      </c>
      <c r="L9" s="123">
        <v>7</v>
      </c>
      <c r="M9" s="124"/>
      <c r="N9" s="124"/>
      <c r="O9" s="124"/>
      <c r="P9" s="124"/>
      <c r="Q9" s="124"/>
      <c r="R9" s="124"/>
      <c r="S9" s="125"/>
      <c r="T9" s="124"/>
      <c r="U9" s="124"/>
      <c r="V9" s="124"/>
      <c r="W9" s="124"/>
      <c r="X9" s="124"/>
      <c r="Y9" s="126"/>
      <c r="Z9" s="124"/>
      <c r="AA9" s="124"/>
      <c r="AB9" s="124"/>
      <c r="AC9" s="124"/>
      <c r="AD9" s="124"/>
      <c r="AE9" s="124"/>
      <c r="AF9" s="124"/>
      <c r="AG9" s="124"/>
    </row>
    <row r="10" spans="1:34" x14ac:dyDescent="0.25">
      <c r="A10" s="155" t="s">
        <v>37</v>
      </c>
      <c r="B10" s="155" t="s">
        <v>52</v>
      </c>
      <c r="C10" s="158" t="s">
        <v>1256</v>
      </c>
      <c r="D10" s="159"/>
      <c r="E10" s="162"/>
      <c r="F10" s="159"/>
      <c r="G10" s="159" t="s">
        <v>17</v>
      </c>
      <c r="H10" s="160" t="s">
        <v>1269</v>
      </c>
      <c r="I10" s="166">
        <v>32</v>
      </c>
      <c r="J10" s="160" t="s">
        <v>1301</v>
      </c>
      <c r="K10" s="160" t="s">
        <v>1266</v>
      </c>
      <c r="L10" s="123">
        <v>8</v>
      </c>
      <c r="M10" s="124"/>
      <c r="N10" s="124"/>
      <c r="O10" s="124"/>
      <c r="P10" s="124"/>
      <c r="Q10" s="124"/>
      <c r="R10" s="124"/>
      <c r="S10" s="125"/>
      <c r="T10" s="124"/>
      <c r="U10" s="124"/>
      <c r="V10" s="124"/>
      <c r="W10" s="124"/>
      <c r="X10" s="124"/>
      <c r="Y10" s="126"/>
      <c r="Z10" s="124"/>
      <c r="AA10" s="124"/>
      <c r="AB10" s="124"/>
      <c r="AC10" s="124"/>
      <c r="AD10" s="124"/>
      <c r="AE10" s="124"/>
      <c r="AF10" s="124"/>
      <c r="AG10" s="124"/>
    </row>
    <row r="11" spans="1:34" x14ac:dyDescent="0.25">
      <c r="A11" s="155" t="s">
        <v>45</v>
      </c>
      <c r="B11" s="155" t="s">
        <v>60</v>
      </c>
      <c r="C11" s="127" t="s">
        <v>1257</v>
      </c>
      <c r="D11" s="159"/>
      <c r="E11" s="162"/>
      <c r="F11" s="159"/>
      <c r="G11" s="159" t="s">
        <v>18</v>
      </c>
      <c r="H11" s="160" t="s">
        <v>1270</v>
      </c>
      <c r="I11" s="166">
        <v>38</v>
      </c>
      <c r="J11" s="160" t="s">
        <v>1301</v>
      </c>
      <c r="K11" s="160" t="s">
        <v>1265</v>
      </c>
      <c r="L11" s="123">
        <v>9</v>
      </c>
      <c r="M11" s="124"/>
      <c r="N11" s="124"/>
      <c r="O11" s="124"/>
      <c r="P11" s="124"/>
      <c r="Q11" s="124"/>
      <c r="R11" s="124"/>
      <c r="S11" s="125"/>
      <c r="T11" s="124"/>
      <c r="U11" s="124"/>
      <c r="V11" s="124"/>
      <c r="W11" s="124"/>
      <c r="X11" s="124"/>
      <c r="Y11" s="126"/>
      <c r="Z11" s="124"/>
      <c r="AA11" s="124"/>
      <c r="AB11" s="124"/>
      <c r="AC11" s="124"/>
      <c r="AD11" s="124"/>
      <c r="AE11" s="124"/>
      <c r="AF11" s="124"/>
      <c r="AG11" s="124"/>
    </row>
    <row r="12" spans="1:34" x14ac:dyDescent="0.25">
      <c r="A12" s="155" t="s">
        <v>51</v>
      </c>
      <c r="B12" s="155" t="s">
        <v>66</v>
      </c>
      <c r="C12" s="127" t="s">
        <v>1258</v>
      </c>
      <c r="D12" s="159"/>
      <c r="E12" s="162"/>
      <c r="F12" s="159"/>
      <c r="G12" s="159" t="s">
        <v>1169</v>
      </c>
      <c r="H12" s="160" t="s">
        <v>1271</v>
      </c>
      <c r="I12" s="166">
        <v>48</v>
      </c>
      <c r="J12" s="160" t="s">
        <v>1301</v>
      </c>
      <c r="K12" s="160" t="s">
        <v>1268</v>
      </c>
      <c r="L12" s="123">
        <v>10</v>
      </c>
      <c r="M12" s="124"/>
      <c r="N12" s="124"/>
      <c r="O12" s="124"/>
      <c r="P12" s="124"/>
      <c r="Q12" s="124"/>
      <c r="R12" s="124"/>
      <c r="S12" s="125"/>
      <c r="T12" s="124"/>
      <c r="U12" s="124"/>
      <c r="V12" s="124"/>
      <c r="W12" s="124"/>
      <c r="X12" s="124"/>
      <c r="Y12" s="126"/>
      <c r="Z12" s="124"/>
      <c r="AA12" s="124"/>
      <c r="AB12" s="124"/>
      <c r="AC12" s="124"/>
      <c r="AD12" s="124"/>
      <c r="AE12" s="124"/>
      <c r="AF12" s="124"/>
      <c r="AG12" s="124"/>
    </row>
    <row r="13" spans="1:34" x14ac:dyDescent="0.25">
      <c r="A13" s="155" t="s">
        <v>46</v>
      </c>
      <c r="B13" s="155" t="s">
        <v>61</v>
      </c>
      <c r="C13" s="127" t="s">
        <v>1259</v>
      </c>
      <c r="D13" s="159" t="s">
        <v>1309</v>
      </c>
      <c r="E13" s="162">
        <v>38</v>
      </c>
      <c r="F13" s="159" t="s">
        <v>1279</v>
      </c>
      <c r="G13" s="159" t="s">
        <v>22</v>
      </c>
      <c r="H13" s="160" t="s">
        <v>1273</v>
      </c>
      <c r="I13" s="166"/>
      <c r="J13" s="160" t="s">
        <v>1301</v>
      </c>
      <c r="K13" s="160" t="s">
        <v>1272</v>
      </c>
      <c r="L13" s="123">
        <v>11</v>
      </c>
      <c r="M13" s="124"/>
      <c r="N13" s="124"/>
      <c r="O13" s="124"/>
      <c r="P13" s="124"/>
      <c r="Q13" s="124"/>
      <c r="R13" s="124"/>
      <c r="S13" s="125"/>
      <c r="T13" s="124"/>
      <c r="U13" s="124"/>
      <c r="V13" s="124"/>
      <c r="W13" s="124"/>
      <c r="X13" s="124"/>
      <c r="Y13" s="126"/>
      <c r="Z13" s="124"/>
      <c r="AA13" s="124"/>
      <c r="AB13" s="124"/>
      <c r="AC13" s="124"/>
      <c r="AD13" s="124"/>
      <c r="AE13" s="124"/>
      <c r="AF13" s="124"/>
      <c r="AG13" s="124"/>
    </row>
    <row r="14" spans="1:34" x14ac:dyDescent="0.25">
      <c r="A14" s="155" t="s">
        <v>48</v>
      </c>
      <c r="B14" s="155" t="s">
        <v>63</v>
      </c>
      <c r="C14" s="127" t="s">
        <v>1260</v>
      </c>
      <c r="D14" s="159"/>
      <c r="E14" s="162"/>
      <c r="F14" s="159"/>
      <c r="G14" s="159" t="s">
        <v>26</v>
      </c>
      <c r="H14" s="160" t="s">
        <v>1283</v>
      </c>
      <c r="I14" s="166">
        <v>44</v>
      </c>
      <c r="J14" s="160" t="s">
        <v>1284</v>
      </c>
      <c r="K14" s="160" t="s">
        <v>1281</v>
      </c>
      <c r="L14" s="123">
        <v>12</v>
      </c>
      <c r="M14" s="124"/>
      <c r="N14" s="124"/>
      <c r="O14" s="124"/>
      <c r="P14" s="124"/>
      <c r="Q14" s="124"/>
      <c r="R14" s="124"/>
      <c r="S14" s="125"/>
      <c r="T14" s="124"/>
      <c r="U14" s="124"/>
      <c r="V14" s="124"/>
      <c r="W14" s="124"/>
      <c r="X14" s="124"/>
      <c r="Y14" s="126"/>
      <c r="Z14" s="124"/>
      <c r="AA14" s="124"/>
      <c r="AB14" s="124"/>
      <c r="AC14" s="124"/>
      <c r="AD14" s="124"/>
      <c r="AE14" s="124"/>
      <c r="AF14" s="124"/>
      <c r="AG14" s="124"/>
    </row>
    <row r="15" spans="1:34" x14ac:dyDescent="0.25">
      <c r="A15" s="155" t="s">
        <v>43</v>
      </c>
      <c r="B15" s="155" t="s">
        <v>58</v>
      </c>
      <c r="C15" s="127"/>
      <c r="D15" s="159" t="s">
        <v>1310</v>
      </c>
      <c r="E15" s="162">
        <v>40</v>
      </c>
      <c r="F15" s="159" t="s">
        <v>1279</v>
      </c>
      <c r="G15" s="159" t="s">
        <v>24</v>
      </c>
      <c r="H15" s="160" t="s">
        <v>1283</v>
      </c>
      <c r="I15" s="166">
        <v>44</v>
      </c>
      <c r="J15" s="160" t="s">
        <v>1284</v>
      </c>
      <c r="K15" s="160" t="s">
        <v>1282</v>
      </c>
      <c r="L15" s="123">
        <v>13</v>
      </c>
      <c r="M15" s="124"/>
      <c r="N15" s="124"/>
      <c r="O15" s="124"/>
      <c r="P15" s="124"/>
      <c r="Q15" s="124"/>
      <c r="R15" s="124"/>
      <c r="S15" s="125"/>
      <c r="T15" s="124"/>
      <c r="U15" s="124"/>
      <c r="V15" s="124"/>
      <c r="W15" s="124"/>
      <c r="X15" s="124"/>
      <c r="Y15" s="126"/>
      <c r="Z15" s="124"/>
      <c r="AA15" s="124"/>
      <c r="AB15" s="124"/>
      <c r="AC15" s="124"/>
      <c r="AD15" s="124"/>
      <c r="AE15" s="124"/>
      <c r="AF15" s="124"/>
      <c r="AG15" s="124"/>
    </row>
    <row r="16" spans="1:34" x14ac:dyDescent="0.25">
      <c r="A16" s="156" t="s">
        <v>41</v>
      </c>
      <c r="B16" s="156" t="s">
        <v>56</v>
      </c>
      <c r="C16" s="134"/>
      <c r="D16" s="159"/>
      <c r="E16" s="162"/>
      <c r="F16" s="159"/>
      <c r="G16" s="159" t="s">
        <v>25</v>
      </c>
      <c r="H16" s="160" t="s">
        <v>1285</v>
      </c>
      <c r="I16" s="166">
        <v>53</v>
      </c>
      <c r="J16" s="160" t="s">
        <v>1284</v>
      </c>
      <c r="K16" s="160" t="s">
        <v>1286</v>
      </c>
      <c r="L16" s="123">
        <v>14</v>
      </c>
      <c r="M16" s="124"/>
      <c r="N16" s="124"/>
      <c r="O16" s="124"/>
      <c r="P16" s="124"/>
      <c r="Q16" s="124"/>
      <c r="R16" s="124"/>
      <c r="S16" s="125"/>
      <c r="T16" s="124"/>
      <c r="U16" s="124"/>
      <c r="V16" s="124"/>
      <c r="W16" s="124"/>
      <c r="X16" s="124"/>
      <c r="Y16" s="126"/>
      <c r="Z16" s="124"/>
      <c r="AA16" s="124"/>
      <c r="AB16" s="124"/>
      <c r="AC16" s="124"/>
      <c r="AD16" s="124"/>
      <c r="AE16" s="124"/>
      <c r="AF16" s="124"/>
      <c r="AG16" s="124"/>
    </row>
    <row r="17" spans="1:33" x14ac:dyDescent="0.25">
      <c r="A17" s="127"/>
      <c r="B17" s="128"/>
      <c r="D17" s="159"/>
      <c r="E17" s="162"/>
      <c r="F17" s="159"/>
      <c r="G17" s="159" t="s">
        <v>27</v>
      </c>
      <c r="H17" s="160" t="s">
        <v>1289</v>
      </c>
      <c r="I17" s="166">
        <v>68</v>
      </c>
      <c r="J17" s="160" t="s">
        <v>1277</v>
      </c>
      <c r="K17" s="160" t="s">
        <v>1288</v>
      </c>
      <c r="L17" s="123">
        <v>15</v>
      </c>
      <c r="M17" s="124"/>
      <c r="N17" s="124"/>
      <c r="O17" s="124"/>
      <c r="P17" s="124"/>
      <c r="Q17" s="124"/>
      <c r="R17" s="124"/>
      <c r="S17" s="125"/>
      <c r="T17" s="124"/>
      <c r="U17" s="124"/>
      <c r="V17" s="124"/>
      <c r="W17" s="124"/>
      <c r="X17" s="124"/>
      <c r="Y17" s="126"/>
      <c r="Z17" s="124"/>
      <c r="AA17" s="124"/>
      <c r="AB17" s="124"/>
      <c r="AC17" s="124"/>
      <c r="AD17" s="124"/>
      <c r="AE17" s="124"/>
      <c r="AF17" s="124"/>
      <c r="AG17" s="124"/>
    </row>
    <row r="18" spans="1:33" x14ac:dyDescent="0.25">
      <c r="A18" s="127"/>
      <c r="B18" s="128"/>
      <c r="D18" s="159"/>
      <c r="E18" s="162"/>
      <c r="F18" s="159"/>
      <c r="G18" s="159" t="s">
        <v>32</v>
      </c>
      <c r="H18" s="160" t="s">
        <v>1298</v>
      </c>
      <c r="I18" s="166">
        <v>68</v>
      </c>
      <c r="J18" s="160" t="s">
        <v>1277</v>
      </c>
      <c r="K18" s="160" t="s">
        <v>1294</v>
      </c>
      <c r="L18" s="123">
        <v>16</v>
      </c>
      <c r="M18" s="124"/>
      <c r="N18" s="124"/>
      <c r="O18" s="124"/>
      <c r="P18" s="124"/>
      <c r="Q18" s="124"/>
      <c r="R18" s="124"/>
      <c r="S18" s="125"/>
      <c r="T18" s="124"/>
      <c r="U18" s="124"/>
      <c r="V18" s="124"/>
      <c r="W18" s="124"/>
      <c r="X18" s="124"/>
      <c r="Y18" s="126"/>
      <c r="Z18" s="124"/>
      <c r="AA18" s="124"/>
      <c r="AB18" s="124"/>
      <c r="AC18" s="124"/>
      <c r="AD18" s="124"/>
      <c r="AE18" s="124"/>
      <c r="AF18" s="124"/>
      <c r="AG18" s="124"/>
    </row>
    <row r="19" spans="1:33" x14ac:dyDescent="0.25">
      <c r="A19" s="127"/>
      <c r="B19" s="128"/>
      <c r="D19" s="159"/>
      <c r="E19" s="162"/>
      <c r="F19" s="159"/>
      <c r="G19" s="159" t="s">
        <v>30</v>
      </c>
      <c r="H19" s="160" t="s">
        <v>1300</v>
      </c>
      <c r="I19" s="166"/>
      <c r="J19" s="160" t="s">
        <v>1284</v>
      </c>
      <c r="K19" s="160" t="s">
        <v>1296</v>
      </c>
      <c r="L19" s="123">
        <v>17</v>
      </c>
      <c r="M19" s="124"/>
      <c r="N19" s="124"/>
      <c r="O19" s="124"/>
      <c r="P19" s="124"/>
      <c r="Q19" s="124"/>
      <c r="R19" s="124"/>
      <c r="S19" s="125"/>
      <c r="T19" s="124"/>
      <c r="U19" s="124"/>
      <c r="V19" s="124"/>
      <c r="W19" s="124"/>
      <c r="X19" s="124"/>
      <c r="Y19" s="126"/>
      <c r="Z19" s="124"/>
      <c r="AA19" s="124"/>
      <c r="AB19" s="124"/>
      <c r="AC19" s="124"/>
      <c r="AD19" s="124"/>
      <c r="AE19" s="124"/>
      <c r="AF19" s="124"/>
      <c r="AG19" s="124"/>
    </row>
    <row r="20" spans="1:33" x14ac:dyDescent="0.25">
      <c r="A20" s="127"/>
      <c r="B20" s="128"/>
      <c r="D20" s="159"/>
      <c r="E20" s="162"/>
      <c r="F20" s="159"/>
      <c r="G20" s="159" t="s">
        <v>28</v>
      </c>
      <c r="H20" s="160" t="s">
        <v>1297</v>
      </c>
      <c r="I20" s="166">
        <v>36</v>
      </c>
      <c r="J20" s="160" t="s">
        <v>1284</v>
      </c>
      <c r="K20" s="160" t="s">
        <v>1314</v>
      </c>
      <c r="L20" s="123">
        <v>18</v>
      </c>
      <c r="M20" s="124"/>
      <c r="N20" s="124"/>
      <c r="O20" s="124"/>
      <c r="P20" s="124"/>
      <c r="Q20" s="124"/>
      <c r="R20" s="124"/>
      <c r="S20" s="125"/>
      <c r="T20" s="124"/>
      <c r="U20" s="124"/>
      <c r="V20" s="124"/>
      <c r="W20" s="124"/>
      <c r="X20" s="124"/>
      <c r="Y20" s="126"/>
      <c r="Z20" s="124"/>
      <c r="AA20" s="124"/>
      <c r="AB20" s="124"/>
      <c r="AC20" s="124"/>
      <c r="AD20" s="124"/>
      <c r="AE20" s="124"/>
      <c r="AF20" s="124"/>
      <c r="AG20" s="124"/>
    </row>
    <row r="21" spans="1:33" x14ac:dyDescent="0.25">
      <c r="A21" s="127"/>
      <c r="B21" s="128"/>
      <c r="D21" s="159"/>
      <c r="E21" s="162"/>
      <c r="F21" s="159"/>
      <c r="G21" s="159" t="s">
        <v>31</v>
      </c>
      <c r="H21" s="160" t="s">
        <v>1305</v>
      </c>
      <c r="I21" s="166">
        <v>65</v>
      </c>
      <c r="J21" s="160" t="s">
        <v>1277</v>
      </c>
      <c r="K21" s="160" t="s">
        <v>1287</v>
      </c>
      <c r="L21" s="123">
        <v>19</v>
      </c>
      <c r="M21" s="124"/>
      <c r="N21" s="124"/>
      <c r="O21" s="124"/>
      <c r="P21" s="124"/>
      <c r="Q21" s="124"/>
      <c r="R21" s="124"/>
      <c r="S21" s="125"/>
      <c r="T21" s="124"/>
      <c r="U21" s="124"/>
      <c r="V21" s="124"/>
      <c r="W21" s="124"/>
      <c r="X21" s="124"/>
      <c r="Y21" s="126"/>
      <c r="Z21" s="124"/>
      <c r="AA21" s="124"/>
      <c r="AB21" s="124"/>
      <c r="AC21" s="124"/>
      <c r="AD21" s="124"/>
      <c r="AE21" s="124"/>
      <c r="AF21" s="124"/>
      <c r="AG21" s="124"/>
    </row>
    <row r="22" spans="1:33" x14ac:dyDescent="0.25">
      <c r="A22" s="127"/>
      <c r="B22" s="128"/>
      <c r="D22" s="159"/>
      <c r="E22" s="162"/>
      <c r="F22" s="159"/>
      <c r="G22" s="159"/>
      <c r="H22" s="160" t="s">
        <v>1299</v>
      </c>
      <c r="I22" s="166"/>
      <c r="J22" s="160" t="s">
        <v>1301</v>
      </c>
      <c r="K22" s="160" t="s">
        <v>1295</v>
      </c>
      <c r="L22" s="123">
        <v>20</v>
      </c>
      <c r="M22" s="124"/>
      <c r="N22" s="124"/>
      <c r="O22" s="124"/>
      <c r="P22" s="124"/>
      <c r="Q22" s="124"/>
      <c r="R22" s="124"/>
      <c r="S22" s="125"/>
      <c r="T22" s="124"/>
      <c r="U22" s="124"/>
      <c r="V22" s="124"/>
      <c r="W22" s="124"/>
      <c r="X22" s="124"/>
      <c r="Y22" s="126"/>
      <c r="Z22" s="124"/>
      <c r="AA22" s="124"/>
      <c r="AB22" s="124"/>
      <c r="AC22" s="124"/>
      <c r="AD22" s="124"/>
      <c r="AE22" s="124"/>
      <c r="AF22" s="124"/>
      <c r="AG22" s="124"/>
    </row>
    <row r="23" spans="1:33" x14ac:dyDescent="0.25">
      <c r="A23" s="127"/>
      <c r="B23" s="128"/>
      <c r="D23" s="159"/>
      <c r="E23" s="162"/>
      <c r="F23" s="159"/>
      <c r="G23" s="159"/>
      <c r="H23" s="160" t="s">
        <v>1302</v>
      </c>
      <c r="I23" s="166"/>
      <c r="J23" s="160" t="s">
        <v>1301</v>
      </c>
      <c r="K23" s="160" t="s">
        <v>29</v>
      </c>
      <c r="L23" s="123">
        <v>21</v>
      </c>
      <c r="M23" s="124"/>
      <c r="N23" s="124"/>
      <c r="O23" s="124"/>
      <c r="P23" s="124"/>
      <c r="Q23" s="124"/>
      <c r="R23" s="124"/>
      <c r="S23" s="125"/>
      <c r="T23" s="124"/>
      <c r="U23" s="124"/>
      <c r="V23" s="124"/>
      <c r="W23" s="124"/>
      <c r="X23" s="124"/>
      <c r="Y23" s="126"/>
      <c r="Z23" s="124"/>
      <c r="AA23" s="124"/>
      <c r="AB23" s="124"/>
      <c r="AC23" s="124"/>
      <c r="AD23" s="124"/>
      <c r="AE23" s="124"/>
      <c r="AF23" s="124"/>
      <c r="AG23" s="124"/>
    </row>
    <row r="24" spans="1:33" x14ac:dyDescent="0.25">
      <c r="A24" s="127"/>
      <c r="B24" s="128"/>
      <c r="D24" s="159"/>
      <c r="E24" s="162"/>
      <c r="F24" s="159"/>
      <c r="G24" s="159"/>
      <c r="H24" s="160" t="s">
        <v>1304</v>
      </c>
      <c r="I24" s="166">
        <v>50</v>
      </c>
      <c r="J24" s="160" t="s">
        <v>1301</v>
      </c>
      <c r="K24" s="160" t="s">
        <v>1303</v>
      </c>
      <c r="L24" s="129">
        <v>23</v>
      </c>
      <c r="M24" s="124">
        <v>0.3</v>
      </c>
      <c r="N24" s="124"/>
      <c r="O24" s="124"/>
      <c r="P24" s="124"/>
      <c r="Q24" s="124"/>
      <c r="R24" s="124"/>
      <c r="S24" s="125">
        <v>0</v>
      </c>
      <c r="T24" s="124"/>
      <c r="U24" s="124"/>
      <c r="V24" s="124"/>
      <c r="W24" s="124"/>
      <c r="X24" s="124"/>
      <c r="Y24" s="126"/>
      <c r="Z24" s="124"/>
      <c r="AA24" s="124"/>
      <c r="AB24" s="124"/>
      <c r="AC24" s="124"/>
      <c r="AD24" s="124"/>
      <c r="AE24" s="124"/>
      <c r="AF24" s="124"/>
      <c r="AG24" s="124"/>
    </row>
    <row r="25" spans="1:33" x14ac:dyDescent="0.25">
      <c r="A25" s="127"/>
      <c r="B25" s="128"/>
      <c r="D25" s="159"/>
      <c r="E25" s="162"/>
      <c r="F25" s="159"/>
      <c r="G25" s="159"/>
      <c r="H25" s="160"/>
      <c r="I25" s="166"/>
      <c r="J25" s="160"/>
      <c r="K25" s="160" t="s">
        <v>35</v>
      </c>
      <c r="L25" s="129">
        <v>24</v>
      </c>
      <c r="M25" s="124">
        <v>0.4</v>
      </c>
      <c r="N25" s="124"/>
      <c r="O25" s="124"/>
      <c r="P25" s="124"/>
      <c r="Q25" s="124"/>
      <c r="R25" s="124"/>
      <c r="S25" s="125">
        <v>0</v>
      </c>
      <c r="T25" s="124"/>
      <c r="U25" s="124"/>
      <c r="V25" s="124"/>
      <c r="W25" s="124"/>
      <c r="X25" s="124"/>
      <c r="Y25" s="126"/>
      <c r="Z25" s="124"/>
      <c r="AA25" s="124"/>
      <c r="AB25" s="124"/>
      <c r="AC25" s="124"/>
      <c r="AD25" s="124"/>
      <c r="AE25" s="124"/>
      <c r="AF25" s="124"/>
      <c r="AG25" s="124"/>
    </row>
    <row r="26" spans="1:33" x14ac:dyDescent="0.25">
      <c r="A26" s="127"/>
      <c r="B26" s="128"/>
      <c r="D26" s="159"/>
      <c r="E26" s="162"/>
      <c r="F26" s="159"/>
      <c r="G26" s="159"/>
      <c r="H26" s="160"/>
      <c r="I26" s="166"/>
      <c r="J26" s="160"/>
      <c r="K26" s="160" t="s">
        <v>33</v>
      </c>
      <c r="L26" s="129">
        <v>25</v>
      </c>
      <c r="M26" s="124">
        <v>0.4</v>
      </c>
      <c r="N26" s="124"/>
      <c r="O26" s="124"/>
      <c r="P26" s="124"/>
      <c r="Q26" s="124"/>
      <c r="R26" s="124"/>
      <c r="S26" s="125">
        <v>0</v>
      </c>
      <c r="T26" s="124"/>
      <c r="U26" s="124"/>
      <c r="V26" s="124"/>
      <c r="W26" s="124"/>
      <c r="X26" s="124"/>
      <c r="Y26" s="126"/>
      <c r="Z26" s="124"/>
      <c r="AA26" s="124"/>
      <c r="AB26" s="124"/>
      <c r="AC26" s="124"/>
      <c r="AD26" s="124"/>
      <c r="AE26" s="124"/>
      <c r="AF26" s="124"/>
      <c r="AG26" s="124"/>
    </row>
    <row r="27" spans="1:33" x14ac:dyDescent="0.25">
      <c r="A27" s="127"/>
      <c r="B27" s="128"/>
      <c r="D27" s="159"/>
      <c r="E27" s="162"/>
      <c r="F27" s="159"/>
      <c r="G27" s="159"/>
      <c r="H27" s="160"/>
      <c r="I27" s="166"/>
      <c r="J27" s="160"/>
      <c r="K27" s="160" t="s">
        <v>36</v>
      </c>
      <c r="L27" s="129">
        <v>26</v>
      </c>
      <c r="M27" s="124">
        <v>0.5</v>
      </c>
      <c r="N27" s="124"/>
      <c r="O27" s="124"/>
      <c r="P27" s="124"/>
      <c r="Q27" s="124"/>
      <c r="R27" s="124"/>
      <c r="S27" s="125">
        <v>0</v>
      </c>
      <c r="T27" s="124"/>
      <c r="U27" s="124"/>
      <c r="V27" s="124"/>
      <c r="W27" s="124"/>
      <c r="X27" s="124"/>
      <c r="Y27" s="126"/>
      <c r="Z27" s="124"/>
      <c r="AA27" s="124"/>
      <c r="AB27" s="130"/>
      <c r="AC27" s="124"/>
      <c r="AD27" s="124"/>
      <c r="AE27" s="124"/>
      <c r="AF27" s="124"/>
      <c r="AG27" s="124"/>
    </row>
    <row r="28" spans="1:33" x14ac:dyDescent="0.25">
      <c r="A28" s="127"/>
      <c r="B28" s="128"/>
      <c r="D28" s="159"/>
      <c r="E28" s="162"/>
      <c r="F28" s="159"/>
      <c r="G28" s="159"/>
      <c r="H28" s="160"/>
      <c r="I28" s="166"/>
      <c r="J28" s="160"/>
      <c r="K28" s="160" t="s">
        <v>14</v>
      </c>
      <c r="L28" s="129">
        <v>27</v>
      </c>
      <c r="M28" s="124">
        <v>0.6</v>
      </c>
      <c r="N28" s="124"/>
      <c r="O28" s="124"/>
      <c r="P28" s="124"/>
      <c r="Q28" s="124"/>
      <c r="R28" s="124"/>
      <c r="S28" s="125">
        <v>0</v>
      </c>
      <c r="T28" s="124"/>
      <c r="U28" s="124"/>
      <c r="V28" s="124"/>
      <c r="W28" s="124"/>
      <c r="X28" s="124"/>
      <c r="Y28" s="126"/>
      <c r="Z28" s="124"/>
      <c r="AA28" s="124"/>
      <c r="AB28" s="130"/>
      <c r="AC28" s="124"/>
      <c r="AD28" s="124"/>
      <c r="AE28" s="124"/>
      <c r="AF28" s="124"/>
      <c r="AG28" s="124"/>
    </row>
    <row r="29" spans="1:33" x14ac:dyDescent="0.25">
      <c r="A29" s="127"/>
      <c r="B29" s="128"/>
      <c r="D29" s="159"/>
      <c r="E29" s="162"/>
      <c r="F29" s="159"/>
      <c r="G29" s="159"/>
      <c r="H29" s="160"/>
      <c r="I29" s="166"/>
      <c r="J29" s="160"/>
      <c r="K29" s="160"/>
      <c r="L29" s="129">
        <v>28</v>
      </c>
      <c r="M29" s="124">
        <v>0.6</v>
      </c>
      <c r="N29" s="124"/>
      <c r="O29" s="124"/>
      <c r="P29" s="124"/>
      <c r="Q29" s="124"/>
      <c r="R29" s="124"/>
      <c r="S29" s="125">
        <v>0</v>
      </c>
      <c r="T29" s="124"/>
      <c r="U29" s="124"/>
      <c r="V29" s="124"/>
      <c r="W29" s="124"/>
      <c r="X29" s="124"/>
      <c r="Y29" s="126"/>
      <c r="Z29" s="124"/>
      <c r="AA29" s="124"/>
      <c r="AB29" s="130"/>
      <c r="AC29" s="130"/>
      <c r="AD29" s="124"/>
      <c r="AE29" s="124"/>
      <c r="AF29" s="124"/>
      <c r="AG29" s="124"/>
    </row>
    <row r="30" spans="1:33" x14ac:dyDescent="0.25">
      <c r="A30" s="127"/>
      <c r="B30" s="128"/>
      <c r="D30" s="159"/>
      <c r="E30" s="162"/>
      <c r="F30" s="159"/>
      <c r="G30" s="159"/>
      <c r="H30" s="160"/>
      <c r="I30" s="166"/>
      <c r="J30" s="160"/>
      <c r="K30" s="160"/>
      <c r="L30" s="129">
        <v>29</v>
      </c>
      <c r="M30" s="124">
        <v>0.7</v>
      </c>
      <c r="N30" s="124"/>
      <c r="O30" s="124"/>
      <c r="P30" s="124"/>
      <c r="Q30" s="124"/>
      <c r="R30" s="124"/>
      <c r="S30" s="125">
        <v>0</v>
      </c>
      <c r="T30" s="124"/>
      <c r="U30" s="124"/>
      <c r="V30" s="124"/>
      <c r="W30" s="124"/>
      <c r="X30" s="124"/>
      <c r="Y30" s="126"/>
      <c r="Z30" s="124"/>
      <c r="AA30" s="124"/>
      <c r="AB30" s="130"/>
      <c r="AC30" s="130"/>
      <c r="AD30" s="124"/>
      <c r="AE30" s="124"/>
      <c r="AF30" s="124"/>
      <c r="AG30" s="124"/>
    </row>
    <row r="31" spans="1:33" x14ac:dyDescent="0.25">
      <c r="A31" s="127"/>
      <c r="B31" s="128"/>
      <c r="D31" s="159"/>
      <c r="E31" s="162"/>
      <c r="F31" s="159"/>
      <c r="G31" s="159"/>
      <c r="H31" s="160"/>
      <c r="I31" s="166"/>
      <c r="J31" s="160"/>
      <c r="K31" s="160"/>
      <c r="L31" s="129">
        <v>30</v>
      </c>
      <c r="M31" s="124">
        <v>0.84160148184076311</v>
      </c>
      <c r="N31" s="131">
        <v>0.5</v>
      </c>
      <c r="O31" s="124"/>
      <c r="P31" s="124"/>
      <c r="Q31" s="124"/>
      <c r="R31" s="124"/>
      <c r="S31" s="125">
        <v>0</v>
      </c>
      <c r="T31" s="124"/>
      <c r="U31" s="124"/>
      <c r="V31" s="124"/>
      <c r="W31" s="124"/>
      <c r="X31" s="124"/>
      <c r="Y31" s="126"/>
      <c r="Z31" s="124"/>
      <c r="AA31" s="124"/>
      <c r="AB31" s="130"/>
      <c r="AC31" s="132">
        <v>1.0179249123093477</v>
      </c>
      <c r="AD31" s="124"/>
      <c r="AE31" s="124"/>
      <c r="AF31" s="124"/>
      <c r="AG31" s="124"/>
    </row>
    <row r="32" spans="1:33" x14ac:dyDescent="0.25">
      <c r="A32" s="127"/>
      <c r="B32" s="128"/>
      <c r="L32" s="133">
        <v>31</v>
      </c>
      <c r="M32" s="124">
        <v>0.92829370295317559</v>
      </c>
      <c r="N32" s="131">
        <v>0.5</v>
      </c>
      <c r="O32" s="124"/>
      <c r="P32" s="124"/>
      <c r="Q32" s="124"/>
      <c r="R32" s="124"/>
      <c r="S32" s="125">
        <v>0</v>
      </c>
      <c r="T32" s="124"/>
      <c r="U32" s="124"/>
      <c r="V32" s="124"/>
      <c r="W32" s="124"/>
      <c r="X32" s="124"/>
      <c r="Y32" s="126"/>
      <c r="Z32" s="124"/>
      <c r="AA32" s="124"/>
      <c r="AB32" s="132"/>
      <c r="AC32" s="132">
        <v>1.1324445622501804</v>
      </c>
      <c r="AD32" s="124"/>
      <c r="AE32" s="124"/>
      <c r="AF32" s="124"/>
      <c r="AG32" s="124"/>
    </row>
    <row r="33" spans="1:34" x14ac:dyDescent="0.25">
      <c r="A33" s="127"/>
      <c r="B33" s="128"/>
      <c r="L33" s="133">
        <v>32</v>
      </c>
      <c r="M33" s="124">
        <v>1.0207335157615676</v>
      </c>
      <c r="N33" s="131">
        <v>0.6</v>
      </c>
      <c r="O33" s="124"/>
      <c r="P33" s="124">
        <v>0.7</v>
      </c>
      <c r="Q33" s="124"/>
      <c r="R33" s="124"/>
      <c r="S33" s="125">
        <v>0</v>
      </c>
      <c r="T33" s="124"/>
      <c r="U33" s="124"/>
      <c r="V33" s="124"/>
      <c r="W33" s="124"/>
      <c r="X33" s="124"/>
      <c r="Y33" s="126"/>
      <c r="Z33" s="124"/>
      <c r="AA33" s="124"/>
      <c r="AB33" s="132">
        <v>0.9583637611725635</v>
      </c>
      <c r="AC33" s="132">
        <v>1.2555905188210328</v>
      </c>
      <c r="AD33" s="124"/>
      <c r="AE33" s="124"/>
      <c r="AF33" s="124"/>
      <c r="AG33" s="124"/>
    </row>
    <row r="34" spans="1:34" x14ac:dyDescent="0.25">
      <c r="A34" s="127"/>
      <c r="B34" s="128"/>
      <c r="L34" s="133">
        <v>33</v>
      </c>
      <c r="M34" s="124">
        <v>1.1191044434123771</v>
      </c>
      <c r="N34" s="131">
        <v>0.7</v>
      </c>
      <c r="O34" s="124"/>
      <c r="P34" s="124">
        <v>0.8</v>
      </c>
      <c r="Q34" s="124"/>
      <c r="R34" s="124"/>
      <c r="S34" s="125">
        <v>0</v>
      </c>
      <c r="T34" s="124"/>
      <c r="U34" s="124"/>
      <c r="V34" s="124"/>
      <c r="W34" s="124"/>
      <c r="X34" s="124"/>
      <c r="Y34" s="126"/>
      <c r="Z34" s="124"/>
      <c r="AA34" s="124"/>
      <c r="AB34" s="132">
        <v>1.0570748008181827</v>
      </c>
      <c r="AC34" s="132">
        <v>1.37298560430521</v>
      </c>
      <c r="AD34" s="124"/>
      <c r="AE34" s="124"/>
      <c r="AF34" s="124"/>
      <c r="AG34" s="124"/>
    </row>
    <row r="35" spans="1:34" x14ac:dyDescent="0.25">
      <c r="A35" s="127"/>
      <c r="B35" s="128"/>
      <c r="L35" s="133">
        <v>34</v>
      </c>
      <c r="M35" s="124">
        <v>1.223589951691203</v>
      </c>
      <c r="N35" s="131">
        <v>0.7</v>
      </c>
      <c r="O35" s="124"/>
      <c r="P35" s="124">
        <v>0.9</v>
      </c>
      <c r="Q35" s="124"/>
      <c r="R35" s="124"/>
      <c r="S35" s="125">
        <v>0</v>
      </c>
      <c r="T35" s="124"/>
      <c r="U35" s="124"/>
      <c r="V35" s="124"/>
      <c r="W35" s="124"/>
      <c r="X35" s="124"/>
      <c r="Y35" s="126"/>
      <c r="Z35" s="124"/>
      <c r="AA35" s="124"/>
      <c r="AB35" s="132">
        <v>1.1557858404638</v>
      </c>
      <c r="AC35" s="132">
        <v>1.4918184075610501</v>
      </c>
      <c r="AD35" s="124"/>
      <c r="AE35" s="124"/>
      <c r="AF35" s="124"/>
      <c r="AG35" s="124"/>
    </row>
    <row r="36" spans="1:34" x14ac:dyDescent="0.25">
      <c r="A36" s="134"/>
      <c r="B36" s="135"/>
      <c r="L36" s="133">
        <v>35</v>
      </c>
      <c r="M36" s="124">
        <v>1.3343734507791951</v>
      </c>
      <c r="N36" s="131">
        <v>0.78195191700812661</v>
      </c>
      <c r="O36" s="124"/>
      <c r="P36" s="124">
        <v>0.9</v>
      </c>
      <c r="Q36" s="124"/>
      <c r="R36" s="124"/>
      <c r="S36" s="125">
        <v>0</v>
      </c>
      <c r="T36" s="124"/>
      <c r="U36" s="124"/>
      <c r="V36" s="124"/>
      <c r="W36" s="124"/>
      <c r="X36" s="124"/>
      <c r="Y36" s="126"/>
      <c r="Z36" s="124"/>
      <c r="AA36" s="124"/>
      <c r="AB36" s="132">
        <v>1.2544968801094201</v>
      </c>
      <c r="AC36" s="132">
        <v>1.6802960267515925</v>
      </c>
      <c r="AD36" s="124"/>
      <c r="AE36" s="124"/>
      <c r="AF36" s="124"/>
      <c r="AG36" s="124"/>
    </row>
    <row r="37" spans="1:34" x14ac:dyDescent="0.25">
      <c r="L37" s="133">
        <v>36</v>
      </c>
      <c r="M37" s="124">
        <v>1.4516382969056187</v>
      </c>
      <c r="N37" s="131">
        <v>0.85379096109371277</v>
      </c>
      <c r="O37" s="124"/>
      <c r="P37" s="124">
        <v>1</v>
      </c>
      <c r="Q37" s="131">
        <v>0.67361768653629417</v>
      </c>
      <c r="R37" s="124"/>
      <c r="S37" s="125">
        <v>0</v>
      </c>
      <c r="T37" s="124"/>
      <c r="U37" s="124"/>
      <c r="V37" s="124"/>
      <c r="W37" s="124"/>
      <c r="X37" s="124"/>
      <c r="Y37" s="126">
        <v>1.0020531845150356</v>
      </c>
      <c r="Z37" s="124"/>
      <c r="AA37" s="124"/>
      <c r="AB37" s="132">
        <v>1.35320791975504</v>
      </c>
      <c r="AC37" s="132">
        <v>1.841470550304364</v>
      </c>
      <c r="AD37" s="124"/>
      <c r="AE37" s="124"/>
      <c r="AF37" s="124"/>
      <c r="AG37" s="124"/>
    </row>
    <row r="38" spans="1:34" x14ac:dyDescent="0.25">
      <c r="L38" s="133">
        <v>37</v>
      </c>
      <c r="M38" s="124">
        <v>1.5755677939053345</v>
      </c>
      <c r="N38" s="131">
        <v>0.92998753892859376</v>
      </c>
      <c r="O38" s="124"/>
      <c r="P38" s="124">
        <v>1.1000000000000001</v>
      </c>
      <c r="Q38" s="131">
        <v>0.72583660243732817</v>
      </c>
      <c r="R38" s="124"/>
      <c r="S38" s="125">
        <v>0</v>
      </c>
      <c r="T38" s="124"/>
      <c r="U38" s="124"/>
      <c r="V38" s="124"/>
      <c r="W38" s="124"/>
      <c r="X38" s="124"/>
      <c r="Y38" s="126">
        <v>1.0678086576979404</v>
      </c>
      <c r="Z38" s="124"/>
      <c r="AA38" s="124"/>
      <c r="AB38" s="132">
        <v>1.4519189594006601</v>
      </c>
      <c r="AC38" s="130">
        <v>2.0136313066530893</v>
      </c>
      <c r="AD38" s="124"/>
      <c r="AE38" s="124"/>
      <c r="AF38" s="124"/>
      <c r="AG38" s="124"/>
    </row>
    <row r="39" spans="1:34" x14ac:dyDescent="0.25">
      <c r="L39" s="133">
        <v>38</v>
      </c>
      <c r="M39" s="124">
        <v>1.7063451946893589</v>
      </c>
      <c r="N39" s="131">
        <v>1.0106774402874563</v>
      </c>
      <c r="O39" s="124"/>
      <c r="P39" s="124">
        <v>1.2</v>
      </c>
      <c r="Q39" s="131">
        <v>0.78054773475090289</v>
      </c>
      <c r="R39" s="124">
        <v>0.73085121819665233</v>
      </c>
      <c r="S39" s="125">
        <v>0</v>
      </c>
      <c r="T39" s="124"/>
      <c r="U39" s="124"/>
      <c r="V39" s="124"/>
      <c r="W39" s="124"/>
      <c r="X39" s="124"/>
      <c r="Y39" s="126">
        <v>1.13356413088085</v>
      </c>
      <c r="Z39" s="124"/>
      <c r="AA39" s="124"/>
      <c r="AB39" s="132">
        <v>1.6569162395592609</v>
      </c>
      <c r="AC39" s="130">
        <v>2.196013161956913</v>
      </c>
      <c r="AD39" s="124">
        <v>0.96283669591443344</v>
      </c>
      <c r="AE39" s="124"/>
      <c r="AF39" s="124"/>
      <c r="AG39" s="124"/>
    </row>
    <row r="40" spans="1:34" x14ac:dyDescent="0.25">
      <c r="L40" s="133">
        <v>39</v>
      </c>
      <c r="M40" s="124">
        <v>1.8441537026354167</v>
      </c>
      <c r="N40" s="131">
        <v>1.0959968961571405</v>
      </c>
      <c r="O40" s="124"/>
      <c r="P40" s="124">
        <v>1.3</v>
      </c>
      <c r="Q40" s="131">
        <v>0.83779973962459342</v>
      </c>
      <c r="R40" s="124">
        <v>0.78967185252728678</v>
      </c>
      <c r="S40" s="125">
        <v>0</v>
      </c>
      <c r="T40" s="124"/>
      <c r="U40" s="124"/>
      <c r="V40" s="124"/>
      <c r="W40" s="124"/>
      <c r="X40" s="124"/>
      <c r="Y40" s="126">
        <v>1.1993196040637499</v>
      </c>
      <c r="Z40" s="124"/>
      <c r="AA40" s="124"/>
      <c r="AB40" s="132">
        <v>1.7998651116789368</v>
      </c>
      <c r="AC40" s="130">
        <v>2.3895259969281231</v>
      </c>
      <c r="AD40" s="124">
        <v>1.0424833582472035</v>
      </c>
      <c r="AE40" s="124"/>
      <c r="AF40" s="124"/>
      <c r="AG40" s="124"/>
    </row>
    <row r="41" spans="1:34" x14ac:dyDescent="0.25">
      <c r="L41" s="133">
        <v>40</v>
      </c>
      <c r="M41" s="124">
        <v>1.9891764729049572</v>
      </c>
      <c r="N41" s="131">
        <v>1.1860825684982979</v>
      </c>
      <c r="O41" s="131">
        <v>0.65065738082095648</v>
      </c>
      <c r="P41" s="124">
        <v>1.4</v>
      </c>
      <c r="Q41" s="131">
        <v>0.89764092226275449</v>
      </c>
      <c r="R41" s="124">
        <v>0.85155591170439615</v>
      </c>
      <c r="S41" s="125">
        <v>0</v>
      </c>
      <c r="T41" s="124"/>
      <c r="U41" s="124"/>
      <c r="V41" s="124"/>
      <c r="W41" s="124"/>
      <c r="X41" s="124"/>
      <c r="Y41" s="126">
        <v>1.2650750772466499</v>
      </c>
      <c r="Z41" s="124"/>
      <c r="AA41" s="124"/>
      <c r="AB41" s="130">
        <v>1.9505771499820659</v>
      </c>
      <c r="AC41" s="130">
        <v>2.5945375066786482</v>
      </c>
      <c r="AD41" s="124">
        <v>1.1273309937662199</v>
      </c>
      <c r="AE41" s="124"/>
      <c r="AF41" s="124"/>
      <c r="AG41" s="124"/>
      <c r="AH41" s="136">
        <v>0.98692060790394864</v>
      </c>
    </row>
    <row r="42" spans="1:34" x14ac:dyDescent="0.25">
      <c r="L42" s="133">
        <v>41</v>
      </c>
      <c r="M42" s="124">
        <v>2.1415966136922098</v>
      </c>
      <c r="N42" s="131">
        <v>1.2810715405016699</v>
      </c>
      <c r="O42" s="131">
        <v>0.7013792469278527</v>
      </c>
      <c r="P42" s="124">
        <v>1.5</v>
      </c>
      <c r="Q42" s="131">
        <v>0.96011924836471196</v>
      </c>
      <c r="R42" s="124">
        <v>0.91658035661013892</v>
      </c>
      <c r="S42" s="125">
        <v>0</v>
      </c>
      <c r="T42" s="124"/>
      <c r="U42" s="124"/>
      <c r="V42" s="124"/>
      <c r="W42" s="124"/>
      <c r="X42" s="124"/>
      <c r="Y42" s="126">
        <v>1.3308305504295601</v>
      </c>
      <c r="Z42" s="124"/>
      <c r="AA42" s="124"/>
      <c r="AB42" s="130">
        <v>2.1102279331570508</v>
      </c>
      <c r="AC42" s="130">
        <v>2.8114177627218773</v>
      </c>
      <c r="AD42" s="124">
        <v>1.22340127656718</v>
      </c>
      <c r="AE42" s="124"/>
      <c r="AF42" s="124"/>
      <c r="AG42" s="124"/>
      <c r="AH42" s="136">
        <v>1.0649112053471086</v>
      </c>
    </row>
    <row r="43" spans="1:34" x14ac:dyDescent="0.25">
      <c r="L43" s="133">
        <v>42</v>
      </c>
      <c r="M43" s="124">
        <v>2.3015971874104704</v>
      </c>
      <c r="N43" s="131">
        <v>1.3811013073032938</v>
      </c>
      <c r="O43" s="131">
        <v>0.75468866955363878</v>
      </c>
      <c r="P43" s="124">
        <v>1.6</v>
      </c>
      <c r="Q43" s="131">
        <v>1.0252823549142145</v>
      </c>
      <c r="R43" s="130">
        <v>0.98485919601375049</v>
      </c>
      <c r="S43" s="125">
        <v>0</v>
      </c>
      <c r="T43" s="124"/>
      <c r="U43" s="124"/>
      <c r="V43" s="124"/>
      <c r="W43" s="124"/>
      <c r="X43" s="124"/>
      <c r="Y43" s="126">
        <v>1.3965860236124601</v>
      </c>
      <c r="Z43" s="124"/>
      <c r="AA43" s="124"/>
      <c r="AB43" s="130">
        <v>2.278621753660143</v>
      </c>
      <c r="AC43" s="130">
        <v>3.0405391683287388</v>
      </c>
      <c r="AD43" s="124">
        <v>1.3194715593681501</v>
      </c>
      <c r="AE43" s="124"/>
      <c r="AF43" s="124"/>
      <c r="AG43" s="124"/>
      <c r="AH43" s="136">
        <v>1.1469607761111678</v>
      </c>
    </row>
    <row r="44" spans="1:34" x14ac:dyDescent="0.25">
      <c r="L44" s="133">
        <v>43</v>
      </c>
      <c r="M44" s="124">
        <v>2.4693612118201735</v>
      </c>
      <c r="N44" s="131">
        <v>1.4863097671263656</v>
      </c>
      <c r="O44" s="131">
        <v>0.81065131579125005</v>
      </c>
      <c r="P44" s="124">
        <v>1.7</v>
      </c>
      <c r="Q44" s="131">
        <v>1.0931775603718614</v>
      </c>
      <c r="R44" s="130">
        <v>1.0563972370993107</v>
      </c>
      <c r="S44" s="125">
        <v>0</v>
      </c>
      <c r="T44" s="124"/>
      <c r="U44" s="124"/>
      <c r="V44" s="124"/>
      <c r="W44" s="124"/>
      <c r="X44" s="124"/>
      <c r="Y44" s="126">
        <v>1.4623414967953801</v>
      </c>
      <c r="Z44" s="124"/>
      <c r="AA44" s="124"/>
      <c r="AB44" s="130">
        <v>2.4560120851251477</v>
      </c>
      <c r="AC44" s="130">
        <v>3.2822764157950286</v>
      </c>
      <c r="AD44" s="124">
        <v>1.4155418421691099</v>
      </c>
      <c r="AE44" s="124"/>
      <c r="AF44" s="124"/>
      <c r="AG44" s="124"/>
      <c r="AH44" s="136">
        <v>1.2331763578620019</v>
      </c>
    </row>
    <row r="45" spans="1:34" x14ac:dyDescent="0.25">
      <c r="L45" s="133">
        <v>44</v>
      </c>
      <c r="M45" s="124">
        <v>2.645071661103005</v>
      </c>
      <c r="N45" s="131">
        <v>1.5968352128203627</v>
      </c>
      <c r="O45" s="131">
        <v>0.86933291531496948</v>
      </c>
      <c r="P45" s="124">
        <v>1.8</v>
      </c>
      <c r="Q45" s="131">
        <v>1.163851874316888</v>
      </c>
      <c r="R45" s="130">
        <v>1.1313063764820284</v>
      </c>
      <c r="S45" s="125">
        <v>0</v>
      </c>
      <c r="T45" s="137">
        <v>0.96954810005411896</v>
      </c>
      <c r="U45" s="138">
        <v>0.96756273366524093</v>
      </c>
      <c r="V45" s="139"/>
      <c r="W45" s="124"/>
      <c r="X45" s="124"/>
      <c r="Y45" s="126">
        <v>1.5960750382287523</v>
      </c>
      <c r="Z45" s="124"/>
      <c r="AA45" s="124"/>
      <c r="AB45" s="130">
        <v>2.6426535263846413</v>
      </c>
      <c r="AC45" s="130">
        <v>3.5370064454942494</v>
      </c>
      <c r="AD45" s="124">
        <v>1.5078594343980689</v>
      </c>
      <c r="AE45" s="124"/>
      <c r="AF45" s="124"/>
      <c r="AG45" s="124"/>
      <c r="AH45" s="136">
        <v>1.3236651927759671</v>
      </c>
    </row>
    <row r="46" spans="1:34" x14ac:dyDescent="0.25">
      <c r="L46" s="133">
        <v>45</v>
      </c>
      <c r="M46" s="124">
        <v>2.8289114668857231</v>
      </c>
      <c r="N46" s="131">
        <v>1.7128163237708323</v>
      </c>
      <c r="O46" s="131">
        <v>0.93079925898212745</v>
      </c>
      <c r="P46" s="124">
        <v>1.9</v>
      </c>
      <c r="Q46" s="131">
        <v>1.2373520065801846</v>
      </c>
      <c r="R46" s="130">
        <v>1.2096634262531789</v>
      </c>
      <c r="S46" s="125">
        <v>0</v>
      </c>
      <c r="T46" s="137">
        <v>1.0404588115193016</v>
      </c>
      <c r="U46" s="138">
        <v>1.0376029154315309</v>
      </c>
      <c r="V46" s="139"/>
      <c r="W46" s="124"/>
      <c r="X46" s="124"/>
      <c r="Y46" s="126">
        <v>1.6844898674951601</v>
      </c>
      <c r="Z46" s="124"/>
      <c r="AA46" s="124"/>
      <c r="AB46" s="130">
        <v>2.8388017801161247</v>
      </c>
      <c r="AC46" s="130">
        <v>3.8051084066017697</v>
      </c>
      <c r="AD46" s="124">
        <v>1.6151877889150623</v>
      </c>
      <c r="AE46" s="124"/>
      <c r="AF46" s="124"/>
      <c r="AG46" s="124"/>
      <c r="AH46" s="136">
        <v>1.4185347231594283</v>
      </c>
    </row>
    <row r="47" spans="1:34" x14ac:dyDescent="0.25">
      <c r="L47" s="133">
        <v>46</v>
      </c>
      <c r="M47" s="124">
        <v>3.0210635192172193</v>
      </c>
      <c r="N47" s="131">
        <v>1.8343921581554752</v>
      </c>
      <c r="O47" s="131">
        <v>0.99511619749711522</v>
      </c>
      <c r="P47" s="124">
        <v>2.1</v>
      </c>
      <c r="Q47" s="131">
        <v>1.3137243759063155</v>
      </c>
      <c r="R47" s="130">
        <v>1.2915451635912789</v>
      </c>
      <c r="S47" s="125">
        <v>0</v>
      </c>
      <c r="T47" s="137">
        <v>1.1148248033192643</v>
      </c>
      <c r="U47" s="138">
        <v>1.1110052251914095</v>
      </c>
      <c r="V47" s="139"/>
      <c r="W47" s="124"/>
      <c r="X47" s="124"/>
      <c r="Y47" s="126">
        <v>1.7842343748033</v>
      </c>
      <c r="Z47" s="124"/>
      <c r="AA47" s="132"/>
      <c r="AB47" s="130">
        <v>3.0447136323708341</v>
      </c>
      <c r="AC47" s="130">
        <v>4.0869636193850765</v>
      </c>
      <c r="AD47" s="124">
        <v>1.7</v>
      </c>
      <c r="AE47" s="124"/>
      <c r="AF47" s="124"/>
      <c r="AG47" s="124"/>
      <c r="AH47" s="136">
        <v>1.5178925872596762</v>
      </c>
    </row>
    <row r="48" spans="1:34" x14ac:dyDescent="0.25">
      <c r="L48" s="133">
        <v>47</v>
      </c>
      <c r="M48" s="124">
        <v>3.2217106675019358</v>
      </c>
      <c r="N48" s="131">
        <v>1.961702145524401</v>
      </c>
      <c r="O48" s="131">
        <v>1.0623496401336647</v>
      </c>
      <c r="P48" s="124">
        <v>2.2000000000000002</v>
      </c>
      <c r="Q48" s="131">
        <v>1.3930151181787345</v>
      </c>
      <c r="R48" s="130">
        <v>1.3770283315535392</v>
      </c>
      <c r="S48" s="125">
        <v>0</v>
      </c>
      <c r="T48" s="137">
        <v>1.1927338204640574</v>
      </c>
      <c r="U48" s="138">
        <v>1.1878526872965085</v>
      </c>
      <c r="V48" s="139"/>
      <c r="W48" s="124"/>
      <c r="X48" s="124"/>
      <c r="Y48" s="126">
        <v>1.88397888211145</v>
      </c>
      <c r="Z48" s="124"/>
      <c r="AA48" s="132"/>
      <c r="AB48" s="130">
        <v>3.2606469329299514</v>
      </c>
      <c r="AC48" s="130">
        <v>4.3829555389644534</v>
      </c>
      <c r="AD48" s="124">
        <v>1.8</v>
      </c>
      <c r="AE48" s="124"/>
      <c r="AF48" s="124"/>
      <c r="AG48" s="124"/>
      <c r="AH48" s="136">
        <v>1.6218466152548334</v>
      </c>
    </row>
    <row r="49" spans="12:34" x14ac:dyDescent="0.25">
      <c r="L49" s="133">
        <v>48</v>
      </c>
      <c r="M49" s="124">
        <v>3.4310357213924383</v>
      </c>
      <c r="N49" s="131">
        <v>2.0948860796841262</v>
      </c>
      <c r="O49" s="131">
        <v>1.1325655535116195</v>
      </c>
      <c r="P49" s="124">
        <v>2.4</v>
      </c>
      <c r="Q49" s="131">
        <v>1.4752700942392243</v>
      </c>
      <c r="R49" s="130">
        <v>1.466189639832536</v>
      </c>
      <c r="S49" s="125">
        <v>0</v>
      </c>
      <c r="T49" s="137">
        <v>1.27427387734917</v>
      </c>
      <c r="U49" s="138">
        <v>1.2682285247078364</v>
      </c>
      <c r="V49" s="139"/>
      <c r="W49" s="124"/>
      <c r="X49" s="124"/>
      <c r="Y49" s="126">
        <v>1.9530418406882668</v>
      </c>
      <c r="Z49" s="124"/>
      <c r="AA49" s="132"/>
      <c r="AB49" s="130">
        <v>3.4868605764373153</v>
      </c>
      <c r="AC49" s="130">
        <v>4.693469720455882</v>
      </c>
      <c r="AD49" s="124">
        <v>2</v>
      </c>
      <c r="AE49" s="124">
        <v>0.96047262402246203</v>
      </c>
      <c r="AF49" s="124"/>
      <c r="AG49" s="124"/>
      <c r="AH49" s="136">
        <v>1.730504825411352</v>
      </c>
    </row>
    <row r="50" spans="12:34" x14ac:dyDescent="0.25">
      <c r="L50" s="133">
        <v>49</v>
      </c>
      <c r="M50" s="124"/>
      <c r="N50" s="131">
        <v>2.2340841118667045</v>
      </c>
      <c r="O50" s="131">
        <v>1.2058299604247467</v>
      </c>
      <c r="P50" s="124">
        <v>2.5</v>
      </c>
      <c r="Q50" s="131">
        <v>1.5605348973297766</v>
      </c>
      <c r="R50" s="130">
        <v>1.5591057654803746</v>
      </c>
      <c r="S50" s="125">
        <v>0</v>
      </c>
      <c r="T50" s="137">
        <v>1.3595332528231456</v>
      </c>
      <c r="U50" s="138">
        <v>1.3522161552289087</v>
      </c>
      <c r="V50" s="139"/>
      <c r="W50" s="124"/>
      <c r="X50" s="124"/>
      <c r="Y50" s="126">
        <v>2.0487271542659391</v>
      </c>
      <c r="Z50" s="124"/>
      <c r="AA50" s="132"/>
      <c r="AB50" s="130">
        <v>3.7236144842621717</v>
      </c>
      <c r="AC50" s="130">
        <v>5.0188937854147593</v>
      </c>
      <c r="AD50" s="124">
        <v>2.1</v>
      </c>
      <c r="AE50" s="124">
        <v>1.0285084370533399</v>
      </c>
      <c r="AF50" s="124"/>
      <c r="AG50" s="124"/>
      <c r="AH50" s="136">
        <v>1.8439754203986314</v>
      </c>
    </row>
    <row r="51" spans="12:34" x14ac:dyDescent="0.25">
      <c r="L51" s="133">
        <v>50</v>
      </c>
      <c r="M51" s="124"/>
      <c r="N51" s="131">
        <v>2.3794367441668629</v>
      </c>
      <c r="O51" s="131">
        <v>1.2822089387164712</v>
      </c>
      <c r="P51" s="124">
        <v>2.7</v>
      </c>
      <c r="Q51" s="131">
        <v>1.6488548601825748</v>
      </c>
      <c r="R51" s="130">
        <v>1.6558533536023574</v>
      </c>
      <c r="S51" s="125">
        <v>0</v>
      </c>
      <c r="T51" s="137">
        <v>1.448600485446631</v>
      </c>
      <c r="U51" s="138">
        <v>1.4398991878874441</v>
      </c>
      <c r="V51" s="139"/>
      <c r="W51" s="124"/>
      <c r="X51" s="124"/>
      <c r="Y51" s="126">
        <v>2.1470246131137483</v>
      </c>
      <c r="Z51" s="124"/>
      <c r="AA51" s="132">
        <v>0.9962499999622908</v>
      </c>
      <c r="AB51" s="130">
        <v>3.9711695870489296</v>
      </c>
      <c r="AC51" s="130">
        <v>5.3596173895061625</v>
      </c>
      <c r="AD51" s="124">
        <v>2.2000000000000002</v>
      </c>
      <c r="AE51" s="124">
        <v>1.0965442500842153</v>
      </c>
      <c r="AF51" s="124">
        <v>1</v>
      </c>
      <c r="AG51" s="124"/>
      <c r="AH51" s="136">
        <v>1.9623667837513012</v>
      </c>
    </row>
    <row r="52" spans="12:34" x14ac:dyDescent="0.25">
      <c r="L52" s="133">
        <v>51</v>
      </c>
      <c r="M52" s="124"/>
      <c r="N52" s="131">
        <v>2.531084823231363</v>
      </c>
      <c r="O52" s="131">
        <v>1.3617686202006156</v>
      </c>
      <c r="P52" s="124">
        <v>2.8</v>
      </c>
      <c r="Q52" s="131">
        <v>1.7402750617816245</v>
      </c>
      <c r="R52" s="130">
        <v>1.7565090180220257</v>
      </c>
      <c r="S52" s="125">
        <v>0</v>
      </c>
      <c r="T52" s="137">
        <v>1.541564368931599</v>
      </c>
      <c r="U52" s="138">
        <v>1.5313614194568337</v>
      </c>
      <c r="V52" s="139"/>
      <c r="W52" s="124"/>
      <c r="X52" s="124"/>
      <c r="Y52" s="126">
        <v>2.2435806417814699</v>
      </c>
      <c r="Z52" s="124"/>
      <c r="AA52" s="132">
        <v>1.0572284699599828</v>
      </c>
      <c r="AB52" s="130">
        <v>4.2297878079145406</v>
      </c>
      <c r="AC52" s="130">
        <v>5.7160321913322862</v>
      </c>
      <c r="AD52" s="124">
        <v>2.4</v>
      </c>
      <c r="AE52" s="124">
        <v>1.164580063115092</v>
      </c>
      <c r="AF52" s="124">
        <v>1.1000000000000001</v>
      </c>
      <c r="AG52" s="124"/>
      <c r="AH52" s="136">
        <v>2.0857874764702236</v>
      </c>
    </row>
    <row r="53" spans="12:34" x14ac:dyDescent="0.25">
      <c r="L53" s="133">
        <v>52</v>
      </c>
      <c r="M53" s="124"/>
      <c r="N53" s="131">
        <v>2.689169534186016</v>
      </c>
      <c r="O53" s="131">
        <v>1.4445751896244685</v>
      </c>
      <c r="P53" s="124">
        <v>3</v>
      </c>
      <c r="Q53" s="131">
        <v>1.8348403338174262</v>
      </c>
      <c r="R53" s="130">
        <v>1.8611493419193903</v>
      </c>
      <c r="S53" s="125">
        <v>0</v>
      </c>
      <c r="T53" s="137">
        <v>1.6385139477504551</v>
      </c>
      <c r="U53" s="138">
        <v>1.6266868311093177</v>
      </c>
      <c r="V53" s="140"/>
      <c r="W53" s="124"/>
      <c r="X53" s="124"/>
      <c r="Y53" s="126">
        <v>2.3405720279942099</v>
      </c>
      <c r="Z53" s="124"/>
      <c r="AA53" s="132">
        <v>1.1206457599575843</v>
      </c>
      <c r="AB53" s="130">
        <v>4.4997320462566774</v>
      </c>
      <c r="AC53" s="130">
        <v>6.0885318223533158</v>
      </c>
      <c r="AD53" s="124">
        <v>2.5</v>
      </c>
      <c r="AE53" s="124">
        <v>1.22660978571669</v>
      </c>
      <c r="AF53" s="124">
        <v>1.1000000000000001</v>
      </c>
      <c r="AG53" s="124"/>
      <c r="AH53" s="136">
        <v>2.2143462337541862</v>
      </c>
    </row>
    <row r="54" spans="12:34" x14ac:dyDescent="0.25">
      <c r="L54" s="133">
        <v>53</v>
      </c>
      <c r="M54" s="124"/>
      <c r="N54" s="131">
        <v>2.8538323947868873</v>
      </c>
      <c r="O54" s="131">
        <v>1.5306948836717362</v>
      </c>
      <c r="P54" s="124">
        <v>3.1</v>
      </c>
      <c r="Q54" s="131">
        <v>1.9325952668543431</v>
      </c>
      <c r="R54" s="130">
        <v>1.96985087844381</v>
      </c>
      <c r="S54" s="125">
        <v>0</v>
      </c>
      <c r="T54" s="137">
        <v>1.7395385129054934</v>
      </c>
      <c r="U54" s="138">
        <v>1.72595958519338</v>
      </c>
      <c r="V54" s="140">
        <v>1.0148950564277199</v>
      </c>
      <c r="W54" s="124"/>
      <c r="X54" s="124"/>
      <c r="Y54" s="126">
        <v>2.4577579937157839</v>
      </c>
      <c r="Z54" s="124"/>
      <c r="AA54" s="132">
        <v>1.1865496899550885</v>
      </c>
      <c r="AB54" s="130">
        <v>4.7812661621393593</v>
      </c>
      <c r="AC54" s="130">
        <v>6.4775118578426891</v>
      </c>
      <c r="AD54" s="124">
        <v>2.7</v>
      </c>
      <c r="AE54" s="124">
        <v>1.30609105106899</v>
      </c>
      <c r="AF54" s="124">
        <v>1.2</v>
      </c>
      <c r="AG54" s="124"/>
      <c r="AH54" s="136">
        <v>2.3481519618547839</v>
      </c>
    </row>
    <row r="55" spans="12:34" x14ac:dyDescent="0.25">
      <c r="L55" s="133">
        <v>54</v>
      </c>
      <c r="M55" s="124"/>
      <c r="N55" s="131">
        <v>3.0252152497833507</v>
      </c>
      <c r="O55" s="131">
        <v>1.6201939900031344</v>
      </c>
      <c r="P55" s="124">
        <v>3.3</v>
      </c>
      <c r="Q55" s="131">
        <v>2.0335842162288462</v>
      </c>
      <c r="R55" s="130">
        <v>2.0826901513031286</v>
      </c>
      <c r="S55" s="125">
        <v>0</v>
      </c>
      <c r="T55" s="137">
        <v>1.844727597849841</v>
      </c>
      <c r="U55" s="138">
        <v>1.8292640221284293</v>
      </c>
      <c r="V55" s="140">
        <v>1.1726033638756801</v>
      </c>
      <c r="W55" s="124"/>
      <c r="X55" s="124"/>
      <c r="Y55" s="126">
        <v>2.5666710516975502</v>
      </c>
      <c r="Z55" s="124"/>
      <c r="AA55" s="132">
        <v>1.2549880799524988</v>
      </c>
      <c r="AB55" s="130">
        <v>5.0746549612241649</v>
      </c>
      <c r="AC55" s="130">
        <v>6.8833697888220655</v>
      </c>
      <c r="AD55" s="124">
        <v>2.8</v>
      </c>
      <c r="AE55" s="124">
        <v>1.3855723164212828</v>
      </c>
      <c r="AF55" s="124">
        <v>1.3</v>
      </c>
      <c r="AG55" s="124"/>
      <c r="AH55" s="136">
        <v>2.4873137350475276</v>
      </c>
    </row>
    <row r="56" spans="12:34" x14ac:dyDescent="0.25">
      <c r="L56" s="133">
        <v>55</v>
      </c>
      <c r="M56" s="124"/>
      <c r="N56" s="131">
        <v>3.2034602654812865</v>
      </c>
      <c r="O56" s="131">
        <v>1.7131388463324435</v>
      </c>
      <c r="P56" s="124">
        <v>3.5</v>
      </c>
      <c r="Q56" s="131">
        <v>2.1378513076950187</v>
      </c>
      <c r="R56" s="130">
        <v>2.1997436553302454</v>
      </c>
      <c r="S56" s="125">
        <v>0</v>
      </c>
      <c r="T56" s="137">
        <v>1.9541709745517371</v>
      </c>
      <c r="U56" s="138">
        <v>1.936684657410406</v>
      </c>
      <c r="V56" s="140">
        <v>1.33031167132363</v>
      </c>
      <c r="W56" s="124"/>
      <c r="X56" s="124"/>
      <c r="Y56" s="126">
        <v>2.67558410967932</v>
      </c>
      <c r="Z56" s="124"/>
      <c r="AA56" s="132">
        <v>1.3260087499498099</v>
      </c>
      <c r="AB56" s="130">
        <v>5.3801641802185669</v>
      </c>
      <c r="AC56" s="130">
        <v>7.3065049949244711</v>
      </c>
      <c r="AD56" s="124">
        <v>3</v>
      </c>
      <c r="AE56" s="124">
        <v>1.4650535817735786</v>
      </c>
      <c r="AF56" s="124">
        <v>1.3</v>
      </c>
      <c r="AG56" s="124"/>
      <c r="AH56" s="136">
        <v>2.6319407927128085</v>
      </c>
    </row>
    <row r="57" spans="12:34" x14ac:dyDescent="0.25">
      <c r="L57" s="133">
        <v>56</v>
      </c>
      <c r="M57" s="124"/>
      <c r="N57" s="131">
        <v>3.3887099244959722</v>
      </c>
      <c r="O57" s="131">
        <v>1.8095958395361569</v>
      </c>
      <c r="P57" s="124">
        <v>3.7</v>
      </c>
      <c r="Q57" s="131">
        <v>2.2454404428328667</v>
      </c>
      <c r="R57" s="130">
        <v>2.3210878570286431</v>
      </c>
      <c r="S57" s="125">
        <v>0</v>
      </c>
      <c r="T57" s="137">
        <v>2.067958649694503</v>
      </c>
      <c r="U57" s="138">
        <v>2.0483061787223256</v>
      </c>
      <c r="V57" s="140">
        <v>1.48801997877159</v>
      </c>
      <c r="W57" s="124"/>
      <c r="X57" s="124"/>
      <c r="Y57" s="126">
        <v>2.7844971676610801</v>
      </c>
      <c r="Z57" s="124"/>
      <c r="AA57" s="132">
        <v>1.3996595199470241</v>
      </c>
      <c r="AB57" s="130">
        <v>5.6980604728138902</v>
      </c>
      <c r="AC57" s="130">
        <v>7.7473187181390859</v>
      </c>
      <c r="AD57" s="124">
        <v>3.2</v>
      </c>
      <c r="AE57" s="124">
        <v>1.5</v>
      </c>
      <c r="AF57" s="124">
        <v>1.4</v>
      </c>
      <c r="AG57" s="124"/>
      <c r="AH57" s="136">
        <v>2.7821425365207726</v>
      </c>
    </row>
    <row r="58" spans="12:34" x14ac:dyDescent="0.25">
      <c r="L58" s="133">
        <v>57</v>
      </c>
      <c r="M58" s="124"/>
      <c r="N58" s="131">
        <v>3.581107020684458</v>
      </c>
      <c r="O58" s="131">
        <v>1.9096314047948511</v>
      </c>
      <c r="P58" s="124">
        <v>3.9</v>
      </c>
      <c r="Q58" s="131">
        <v>2.3563953042332906</v>
      </c>
      <c r="R58" s="130">
        <v>2.4467991950977321</v>
      </c>
      <c r="S58" s="125">
        <v>0</v>
      </c>
      <c r="T58" s="137">
        <v>2.1861808610051972</v>
      </c>
      <c r="U58" s="138">
        <v>2.1642134431442326</v>
      </c>
      <c r="V58" s="140">
        <v>1.6457282862195499</v>
      </c>
      <c r="W58" s="124"/>
      <c r="X58" s="124"/>
      <c r="Y58" s="126">
        <v>2.9096408360866985</v>
      </c>
      <c r="Z58" s="124"/>
      <c r="AA58" s="132">
        <v>1.475988209944135</v>
      </c>
      <c r="AB58" s="130">
        <v>6.0286113960881327</v>
      </c>
      <c r="AC58" s="130">
        <v>8.2062140373926002</v>
      </c>
      <c r="AD58" s="124">
        <v>3.3</v>
      </c>
      <c r="AE58" s="124">
        <v>1.6</v>
      </c>
      <c r="AF58" s="124">
        <v>1.5</v>
      </c>
      <c r="AG58" s="124"/>
      <c r="AH58" s="136">
        <v>2.9380285277144935</v>
      </c>
    </row>
    <row r="59" spans="12:34" x14ac:dyDescent="0.25">
      <c r="L59" s="133">
        <v>58</v>
      </c>
      <c r="M59" s="124"/>
      <c r="N59" s="131">
        <v>3.7807946542483384</v>
      </c>
      <c r="O59" s="131">
        <v>2.013312024764649</v>
      </c>
      <c r="P59" s="124">
        <v>4.0999999999999996</v>
      </c>
      <c r="Q59" s="131">
        <v>2.4707593604729277</v>
      </c>
      <c r="R59" s="130">
        <v>2.5769540809392919</v>
      </c>
      <c r="S59" s="125">
        <v>0</v>
      </c>
      <c r="T59" s="137">
        <v>2.3089280737053062</v>
      </c>
      <c r="U59" s="138">
        <v>2.2844914744574982</v>
      </c>
      <c r="V59" s="140">
        <v>1.8034365936675001</v>
      </c>
      <c r="W59" s="124"/>
      <c r="X59" s="124"/>
      <c r="Y59" s="126">
        <v>3.01855389406846</v>
      </c>
      <c r="Z59" s="124"/>
      <c r="AA59" s="132">
        <v>1.5550426399411412</v>
      </c>
      <c r="AB59" s="130">
        <v>6.3720853973500287</v>
      </c>
      <c r="AC59" s="130">
        <v>8.6835958439267262</v>
      </c>
      <c r="AD59" s="124">
        <v>3.5</v>
      </c>
      <c r="AE59" s="124">
        <v>1.7</v>
      </c>
      <c r="AF59" s="124">
        <v>1.6</v>
      </c>
      <c r="AG59" s="124"/>
      <c r="AH59" s="136">
        <v>3.0997084844864995</v>
      </c>
    </row>
    <row r="60" spans="12:34" x14ac:dyDescent="0.25">
      <c r="L60" s="133">
        <v>59</v>
      </c>
      <c r="M60" s="124"/>
      <c r="N60" s="131">
        <v>3.9879162269984056</v>
      </c>
      <c r="O60" s="131">
        <v>2.1207042287772051</v>
      </c>
      <c r="P60" s="124">
        <v>4.3</v>
      </c>
      <c r="Q60" s="131">
        <v>2.5885758708908639</v>
      </c>
      <c r="R60" s="130">
        <v>2.7116288991460307</v>
      </c>
      <c r="S60" s="125">
        <v>0</v>
      </c>
      <c r="T60" s="137">
        <v>2.4362909770773946</v>
      </c>
      <c r="U60" s="138">
        <v>2.4092254605385794</v>
      </c>
      <c r="V60" s="140">
        <v>1.96114490111546</v>
      </c>
      <c r="W60" s="124"/>
      <c r="X60" s="124"/>
      <c r="Y60" s="126">
        <v>3.1323361351833801</v>
      </c>
      <c r="Z60" s="124"/>
      <c r="AA60" s="132">
        <v>1.6368706299380464</v>
      </c>
      <c r="AB60" s="130">
        <v>6.7287518014027228</v>
      </c>
      <c r="AC60" s="130">
        <v>9.1798708174329189</v>
      </c>
      <c r="AD60" s="124">
        <v>3.7</v>
      </c>
      <c r="AE60" s="124">
        <v>1.8</v>
      </c>
      <c r="AF60" s="124">
        <v>1.7</v>
      </c>
      <c r="AG60" s="124"/>
      <c r="AH60" s="136">
        <v>3.2672922794436374</v>
      </c>
    </row>
    <row r="61" spans="12:34" x14ac:dyDescent="0.25">
      <c r="L61" s="133">
        <v>60</v>
      </c>
      <c r="M61" s="124"/>
      <c r="N61" s="131">
        <v>4.2026154377727325</v>
      </c>
      <c r="O61" s="131">
        <v>2.2318745920667022</v>
      </c>
      <c r="P61" s="124">
        <v>4.5</v>
      </c>
      <c r="Q61" s="131">
        <v>2.7098878901783348</v>
      </c>
      <c r="R61" s="130">
        <v>2.8509000079730331</v>
      </c>
      <c r="S61" s="125">
        <v>0</v>
      </c>
      <c r="T61" s="137">
        <v>2.5683604811419283</v>
      </c>
      <c r="U61" s="138">
        <v>2.5385007508378084</v>
      </c>
      <c r="V61" s="140">
        <v>2.11885320856342</v>
      </c>
      <c r="W61" s="124"/>
      <c r="X61" s="124"/>
      <c r="Y61" s="126">
        <v>3.2461183762983001</v>
      </c>
      <c r="Z61" s="124"/>
      <c r="AA61" s="132">
        <v>1.721519999934837</v>
      </c>
      <c r="AB61" s="130">
        <v>7.0988807982063786</v>
      </c>
      <c r="AC61" s="130">
        <v>9.6954474029084459</v>
      </c>
      <c r="AD61" s="124">
        <v>3.9</v>
      </c>
      <c r="AE61" s="124">
        <v>1.9</v>
      </c>
      <c r="AF61" s="124">
        <v>1.8</v>
      </c>
      <c r="AG61" s="124"/>
      <c r="AH61" s="136">
        <v>3.4408899371559971</v>
      </c>
    </row>
    <row r="62" spans="12:34" x14ac:dyDescent="0.25">
      <c r="L62" s="133">
        <v>61</v>
      </c>
      <c r="M62" s="124"/>
      <c r="N62" s="131">
        <v>4.4250362780012118</v>
      </c>
      <c r="O62" s="131">
        <v>2.3468897350225775</v>
      </c>
      <c r="P62" s="124">
        <v>4.8</v>
      </c>
      <c r="Q62" s="131">
        <v>2.8347382727917623</v>
      </c>
      <c r="R62" s="130">
        <v>2.9948437397930707</v>
      </c>
      <c r="S62" s="125">
        <v>0</v>
      </c>
      <c r="T62" s="137">
        <v>2.705227713439061</v>
      </c>
      <c r="U62" s="138">
        <v>2.6724028539391078</v>
      </c>
      <c r="V62" s="140">
        <v>2.2765615160113701</v>
      </c>
      <c r="W62" s="124"/>
      <c r="X62" s="124"/>
      <c r="Y62" s="126">
        <v>3.35990061741323</v>
      </c>
      <c r="Z62" s="124"/>
      <c r="AA62" s="132">
        <v>1.8090385699315294</v>
      </c>
      <c r="AB62" s="130">
        <v>7.4827434309209453</v>
      </c>
      <c r="AC62" s="130">
        <v>10.230735788200001</v>
      </c>
      <c r="AD62" s="124">
        <v>4.0999999999999996</v>
      </c>
      <c r="AE62" s="124">
        <v>2</v>
      </c>
      <c r="AF62" s="124">
        <v>1.9</v>
      </c>
      <c r="AG62" s="124"/>
      <c r="AH62" s="136">
        <v>3.6206116317856791</v>
      </c>
    </row>
    <row r="63" spans="12:34" x14ac:dyDescent="0.25">
      <c r="L63" s="133">
        <v>62</v>
      </c>
      <c r="M63" s="124"/>
      <c r="N63" s="131">
        <v>4.655323027409052</v>
      </c>
      <c r="O63" s="131">
        <v>2.4658163224666536</v>
      </c>
      <c r="P63" s="124">
        <v>5</v>
      </c>
      <c r="Q63" s="131">
        <v>2.9631696771989371</v>
      </c>
      <c r="R63" s="130">
        <v>3.143536401536664</v>
      </c>
      <c r="S63" s="125">
        <v>0</v>
      </c>
      <c r="T63" s="137">
        <v>2.8469840159101181</v>
      </c>
      <c r="U63" s="138">
        <v>2.8110174351965873</v>
      </c>
      <c r="V63" s="140">
        <v>2.4342698234593301</v>
      </c>
      <c r="W63" s="124"/>
      <c r="X63" s="126"/>
      <c r="Y63" s="126">
        <v>3.5362877451661467</v>
      </c>
      <c r="Z63" s="124"/>
      <c r="AA63" s="132">
        <v>1.8994741599281031</v>
      </c>
      <c r="AB63" s="130">
        <v>7.88061158431102</v>
      </c>
      <c r="AC63" s="130">
        <v>10.786147882203755</v>
      </c>
      <c r="AD63" s="124">
        <v>4.3</v>
      </c>
      <c r="AE63" s="124">
        <v>2.1</v>
      </c>
      <c r="AF63" s="124">
        <v>2</v>
      </c>
      <c r="AG63" s="124"/>
      <c r="AH63" s="136">
        <v>3.8065676847914482</v>
      </c>
    </row>
    <row r="64" spans="12:34" x14ac:dyDescent="0.25">
      <c r="L64" s="133">
        <v>63</v>
      </c>
      <c r="M64" s="124"/>
      <c r="N64" s="131">
        <v>4.8936202498529981</v>
      </c>
      <c r="O64" s="131">
        <v>2.5887210629535349</v>
      </c>
      <c r="P64" s="124">
        <v>5.2</v>
      </c>
      <c r="Q64" s="131">
        <v>3.0952245699670331</v>
      </c>
      <c r="R64" s="130">
        <v>3.2970542751174814</v>
      </c>
      <c r="S64" s="125">
        <v>0</v>
      </c>
      <c r="T64" s="137">
        <v>2.9937209418744266</v>
      </c>
      <c r="U64" s="138">
        <v>2.9544303144445352</v>
      </c>
      <c r="V64" s="140">
        <v>2.59197813090729</v>
      </c>
      <c r="W64" s="124"/>
      <c r="X64" s="124"/>
      <c r="Y64" s="126">
        <v>3.6700069610713264</v>
      </c>
      <c r="Z64" s="124"/>
      <c r="AA64" s="130">
        <v>1.9928745899245666</v>
      </c>
      <c r="AB64" s="130">
        <v>8.2927579734962631</v>
      </c>
      <c r="AC64" s="130">
        <v>11.362097293691434</v>
      </c>
      <c r="AD64" s="124">
        <v>4.5</v>
      </c>
      <c r="AE64" s="124">
        <v>2.2000000000000002</v>
      </c>
      <c r="AF64" s="124">
        <v>2.1</v>
      </c>
      <c r="AG64" s="124"/>
      <c r="AH64" s="136">
        <v>3.9988685627057587</v>
      </c>
    </row>
    <row r="65" spans="12:34" x14ac:dyDescent="0.25">
      <c r="L65" s="133">
        <v>64</v>
      </c>
      <c r="M65" s="124"/>
      <c r="N65" s="131">
        <v>5.1400727892839013</v>
      </c>
      <c r="O65" s="131">
        <v>2.7156707080931191</v>
      </c>
      <c r="P65" s="124">
        <v>5.5</v>
      </c>
      <c r="Q65" s="131">
        <v>3.230945229700934</v>
      </c>
      <c r="R65" s="130">
        <v>3.4554736178439298</v>
      </c>
      <c r="S65" s="125">
        <v>0</v>
      </c>
      <c r="T65" s="137">
        <v>3.1455302530967995</v>
      </c>
      <c r="U65" s="138">
        <v>3.1027274637772635</v>
      </c>
      <c r="V65" s="140">
        <v>2.7496864383552402</v>
      </c>
      <c r="W65" s="124"/>
      <c r="X65" s="124"/>
      <c r="Y65" s="126">
        <v>3.8037261769765101</v>
      </c>
      <c r="Z65" s="126">
        <v>0.90796475230886453</v>
      </c>
      <c r="AA65" s="130">
        <v>2.0892876799209157</v>
      </c>
      <c r="AB65" s="130">
        <v>8.7194561330313203</v>
      </c>
      <c r="AC65" s="130">
        <v>11.958999310735193</v>
      </c>
      <c r="AD65" s="124">
        <v>4.7</v>
      </c>
      <c r="AE65" s="124">
        <v>2.2999999999999998</v>
      </c>
      <c r="AF65" s="124">
        <v>2.2000000000000002</v>
      </c>
      <c r="AG65" s="124"/>
      <c r="AH65" s="136">
        <v>4.19762487498065</v>
      </c>
    </row>
    <row r="66" spans="12:34" x14ac:dyDescent="0.25">
      <c r="L66" s="133">
        <v>65</v>
      </c>
      <c r="M66" s="124"/>
      <c r="N66" s="131">
        <v>5.3948257658298742</v>
      </c>
      <c r="O66" s="131">
        <v>2.8467320518941808</v>
      </c>
      <c r="P66" s="124">
        <v>5.7</v>
      </c>
      <c r="Q66" s="131">
        <v>3.3703737508396356</v>
      </c>
      <c r="R66" s="130">
        <v>3.6188706628175384</v>
      </c>
      <c r="S66" s="125">
        <v>0</v>
      </c>
      <c r="T66" s="137">
        <v>3.3025039169417041</v>
      </c>
      <c r="U66" s="138">
        <v>3.2559950053956257</v>
      </c>
      <c r="V66" s="140">
        <v>2.9073947458032001</v>
      </c>
      <c r="W66" s="126">
        <v>0.98816706199663673</v>
      </c>
      <c r="X66" s="124"/>
      <c r="Y66" s="126">
        <v>3.9374453928816902</v>
      </c>
      <c r="Z66" s="126">
        <v>0.95381994535235493</v>
      </c>
      <c r="AA66" s="130">
        <v>2.1887612499171545</v>
      </c>
      <c r="AB66" s="130">
        <v>9.1609804063009364</v>
      </c>
      <c r="AC66" s="130">
        <v>12.577270880705107</v>
      </c>
      <c r="AD66" s="126">
        <v>5</v>
      </c>
      <c r="AE66" s="126">
        <v>2.4</v>
      </c>
      <c r="AF66" s="126">
        <v>2.2999999999999998</v>
      </c>
      <c r="AG66" s="126"/>
      <c r="AH66" s="136">
        <v>4.4029473718993604</v>
      </c>
    </row>
    <row r="67" spans="12:34" x14ac:dyDescent="0.25">
      <c r="L67" s="133">
        <v>66</v>
      </c>
      <c r="M67" s="124"/>
      <c r="N67" s="131">
        <v>5.6580245719947255</v>
      </c>
      <c r="O67" s="131">
        <v>2.981971930128088</v>
      </c>
      <c r="P67" s="124">
        <v>6</v>
      </c>
      <c r="Q67" s="131">
        <v>3.5135520473179569</v>
      </c>
      <c r="R67" s="130">
        <v>3.7873216193187278</v>
      </c>
      <c r="S67" s="125">
        <v>0</v>
      </c>
      <c r="T67" s="137">
        <v>3.4647341036102324</v>
      </c>
      <c r="U67" s="138">
        <v>3.4143192095172434</v>
      </c>
      <c r="V67" s="140">
        <v>3.0659974708817725</v>
      </c>
      <c r="W67" s="126">
        <v>1.0413008978234208</v>
      </c>
      <c r="X67" s="124"/>
      <c r="Y67" s="126">
        <v>4.0711646087868703</v>
      </c>
      <c r="Z67" s="126">
        <v>0.99967513839584499</v>
      </c>
      <c r="AA67" s="130">
        <v>2.2913431199132694</v>
      </c>
      <c r="AB67" s="130">
        <v>9.6176059352160408</v>
      </c>
      <c r="AC67" s="130">
        <v>13.217330590813877</v>
      </c>
      <c r="AD67" s="126">
        <v>5.2</v>
      </c>
      <c r="AE67" s="126">
        <v>2.6</v>
      </c>
      <c r="AF67" s="126">
        <v>2.4</v>
      </c>
      <c r="AG67" s="126">
        <v>0.98816706199663673</v>
      </c>
      <c r="AH67" s="136">
        <v>4.6149469425505787</v>
      </c>
    </row>
    <row r="68" spans="12:34" x14ac:dyDescent="0.25">
      <c r="L68" s="133">
        <v>67</v>
      </c>
      <c r="M68" s="124"/>
      <c r="N68" s="131">
        <v>5.9298148689664227</v>
      </c>
      <c r="O68" s="131">
        <v>3.121457219711754</v>
      </c>
      <c r="P68" s="124">
        <v>6.3</v>
      </c>
      <c r="Q68" s="131">
        <v>3.6605218561003259</v>
      </c>
      <c r="R68" s="130">
        <v>3.9609026731806445</v>
      </c>
      <c r="S68" s="125">
        <v>0</v>
      </c>
      <c r="T68" s="137">
        <v>3.6323131834561688</v>
      </c>
      <c r="U68" s="138">
        <v>3.5777864923475153</v>
      </c>
      <c r="V68" s="140">
        <v>3.2210225254378719</v>
      </c>
      <c r="W68" s="126">
        <v>1.0964278436175137</v>
      </c>
      <c r="X68" s="124"/>
      <c r="Y68" s="126">
        <v>4.2048838246920504</v>
      </c>
      <c r="Z68" s="126">
        <v>1.0502458497810565</v>
      </c>
      <c r="AA68" s="130">
        <v>2.3970811099092693</v>
      </c>
      <c r="AB68" s="130">
        <v>10.089608650197947</v>
      </c>
      <c r="AC68" s="130">
        <v>13.879598649186889</v>
      </c>
      <c r="AD68" s="126">
        <v>5.5</v>
      </c>
      <c r="AE68" s="126">
        <v>2.7</v>
      </c>
      <c r="AF68" s="126">
        <v>2.5</v>
      </c>
      <c r="AG68" s="126">
        <v>1.0413008978234208</v>
      </c>
      <c r="AH68" s="136">
        <v>4.8337346128626795</v>
      </c>
    </row>
    <row r="69" spans="12:34" x14ac:dyDescent="0.25">
      <c r="L69" s="133">
        <v>68</v>
      </c>
      <c r="M69" s="124"/>
      <c r="N69" s="131">
        <v>6.2103425830308732</v>
      </c>
      <c r="O69" s="131">
        <v>3.2652548381088198</v>
      </c>
      <c r="P69" s="124">
        <v>6.6</v>
      </c>
      <c r="Q69" s="131">
        <v>3.8113247405929278</v>
      </c>
      <c r="R69" s="130">
        <v>4.13968998715153</v>
      </c>
      <c r="S69" s="125">
        <v>0</v>
      </c>
      <c r="T69" s="137">
        <v>3.8053337243777778</v>
      </c>
      <c r="U69" s="138">
        <v>3.7464834141088623</v>
      </c>
      <c r="V69" s="140">
        <v>3.3814140857776844</v>
      </c>
      <c r="W69" s="126">
        <v>1.1502260494334</v>
      </c>
      <c r="X69" s="126">
        <v>0.9565142518782157</v>
      </c>
      <c r="Y69" s="126">
        <v>4.3813469266297496</v>
      </c>
      <c r="Z69" s="126">
        <v>1.0913855244828301</v>
      </c>
      <c r="AA69" s="130">
        <v>2.5060230399051502</v>
      </c>
      <c r="AB69" s="130">
        <v>10.577265260438052</v>
      </c>
      <c r="AC69" s="130">
        <v>14.564496866434144</v>
      </c>
      <c r="AD69" s="126">
        <v>5.7</v>
      </c>
      <c r="AE69" s="126">
        <v>2.8</v>
      </c>
      <c r="AF69" s="126">
        <v>2.6</v>
      </c>
      <c r="AG69" s="126">
        <v>1.0964278436175137</v>
      </c>
      <c r="AH69" s="136">
        <v>5.0594215436951222</v>
      </c>
    </row>
    <row r="70" spans="12:34" x14ac:dyDescent="0.25">
      <c r="L70" s="133">
        <v>69</v>
      </c>
      <c r="M70" s="124"/>
      <c r="N70" s="131">
        <v>6.4997539020863515</v>
      </c>
      <c r="O70" s="131">
        <v>3.4134317427484717</v>
      </c>
      <c r="P70" s="124">
        <v>6.8</v>
      </c>
      <c r="Q70" s="131">
        <v>3.9660020939403169</v>
      </c>
      <c r="R70" s="130">
        <v>4.3237597012461437</v>
      </c>
      <c r="S70" s="125">
        <v>0</v>
      </c>
      <c r="T70" s="137">
        <v>3.9838884892819939</v>
      </c>
      <c r="U70" s="138">
        <v>3.9204966771255259</v>
      </c>
      <c r="V70" s="140">
        <v>3.5472748975952686</v>
      </c>
      <c r="W70" s="126">
        <v>1.20435644024384</v>
      </c>
      <c r="X70" s="126">
        <v>1.0066814506001893</v>
      </c>
      <c r="Y70" s="126">
        <v>4.5322616478294835</v>
      </c>
      <c r="Z70" s="126">
        <v>1.1531484875026696</v>
      </c>
      <c r="AA70" s="130">
        <v>2.6182167299008996</v>
      </c>
      <c r="AB70" s="130">
        <v>11.08085324442216</v>
      </c>
      <c r="AC70" s="130">
        <v>15.272448637704754</v>
      </c>
      <c r="AD70" s="126">
        <v>6</v>
      </c>
      <c r="AE70" s="126">
        <v>2.9</v>
      </c>
      <c r="AF70" s="126">
        <v>2.7</v>
      </c>
      <c r="AG70" s="126">
        <v>1.1502260494334</v>
      </c>
      <c r="AH70" s="136">
        <v>5.2921190289845743</v>
      </c>
    </row>
    <row r="71" spans="12:34" x14ac:dyDescent="0.25">
      <c r="L71" s="133">
        <v>70</v>
      </c>
      <c r="M71" s="124"/>
      <c r="N71" s="131">
        <v>6.7981952722545245</v>
      </c>
      <c r="O71" s="131">
        <v>3.5660549304609641</v>
      </c>
      <c r="P71" s="124">
        <v>7.1</v>
      </c>
      <c r="Q71" s="131">
        <v>4.1245951422117937</v>
      </c>
      <c r="R71" s="130">
        <v>4.5131879330867912</v>
      </c>
      <c r="S71" s="125">
        <v>0</v>
      </c>
      <c r="T71" s="137">
        <v>4.1680704336181176</v>
      </c>
      <c r="U71" s="138">
        <v>4.0999131239617812</v>
      </c>
      <c r="V71" s="140">
        <v>3.6959362830429798</v>
      </c>
      <c r="W71" s="126">
        <v>1.2584868310542801</v>
      </c>
      <c r="X71" s="126">
        <v>1.0587008035035788</v>
      </c>
      <c r="Y71" s="126">
        <v>4.6831763690292201</v>
      </c>
      <c r="Z71" s="126">
        <v>1.21491145052251</v>
      </c>
      <c r="AA71" s="130">
        <v>2.7337099998965333</v>
      </c>
      <c r="AB71" s="130">
        <v>11.600650840707434</v>
      </c>
      <c r="AC71" s="130">
        <v>16.003878925203704</v>
      </c>
      <c r="AD71" s="126">
        <v>6.2</v>
      </c>
      <c r="AE71" s="126">
        <v>3</v>
      </c>
      <c r="AF71" s="126">
        <v>2.9</v>
      </c>
      <c r="AG71" s="126">
        <v>1.20435644024384</v>
      </c>
      <c r="AH71" s="136">
        <v>5.5319384939434828</v>
      </c>
    </row>
    <row r="72" spans="12:34" x14ac:dyDescent="0.25">
      <c r="L72" s="133">
        <v>71</v>
      </c>
      <c r="M72" s="124"/>
      <c r="N72" s="131">
        <v>7.1058133945837909</v>
      </c>
      <c r="O72" s="131">
        <v>3.7231914369292163</v>
      </c>
      <c r="P72" s="124">
        <v>7.5</v>
      </c>
      <c r="Q72" s="131">
        <v>4.287144947483073</v>
      </c>
      <c r="R72" s="130">
        <v>4.7080507782343179</v>
      </c>
      <c r="S72" s="125">
        <v>0</v>
      </c>
      <c r="T72" s="137">
        <v>4.3579727029779791</v>
      </c>
      <c r="U72" s="138">
        <v>4.2848197356110944</v>
      </c>
      <c r="V72" s="140">
        <v>3.85364459049093</v>
      </c>
      <c r="W72" s="126">
        <v>1.3126172218647201</v>
      </c>
      <c r="X72" s="126">
        <v>1.1126127625783524</v>
      </c>
      <c r="Y72" s="126">
        <v>4.8340910902289496</v>
      </c>
      <c r="Z72" s="126">
        <v>1.27667441354235</v>
      </c>
      <c r="AA72" s="130">
        <v>2.8525506698920329</v>
      </c>
      <c r="AB72" s="130">
        <v>12.136937038942648</v>
      </c>
      <c r="AC72" s="130">
        <v>16.759214241152609</v>
      </c>
      <c r="AD72" s="126">
        <v>6.5</v>
      </c>
      <c r="AE72" s="126">
        <v>3.2</v>
      </c>
      <c r="AF72" s="126">
        <v>3.0333333333333301</v>
      </c>
      <c r="AG72" s="126">
        <v>1.2584868310542801</v>
      </c>
      <c r="AH72" s="136">
        <v>5.778991493308733</v>
      </c>
    </row>
    <row r="73" spans="12:34" x14ac:dyDescent="0.25">
      <c r="L73" s="133">
        <v>72</v>
      </c>
      <c r="M73" s="124"/>
      <c r="N73" s="131">
        <v>7.4227552218413493</v>
      </c>
      <c r="O73" s="131">
        <v>3.8849083361556631</v>
      </c>
      <c r="P73" s="124">
        <v>7.8</v>
      </c>
      <c r="Q73" s="131">
        <v>4.4536924108178049</v>
      </c>
      <c r="R73" s="130">
        <v>4.9084243105095897</v>
      </c>
      <c r="S73" s="125">
        <v>0</v>
      </c>
      <c r="T73" s="137">
        <v>4.5536886307599085</v>
      </c>
      <c r="U73" s="138">
        <v>4.4753036297342845</v>
      </c>
      <c r="V73" s="140">
        <v>4.0787066343885821</v>
      </c>
      <c r="W73" s="126">
        <v>1.3667476126751501</v>
      </c>
      <c r="X73" s="126">
        <v>1.1684580707218659</v>
      </c>
      <c r="Y73" s="126">
        <v>4.9850058114286897</v>
      </c>
      <c r="Z73" s="126">
        <v>1.33843737656219</v>
      </c>
      <c r="AA73" s="130">
        <v>2.9747865598874004</v>
      </c>
      <c r="AB73" s="130">
        <v>12.689991571121068</v>
      </c>
      <c r="AC73" s="130">
        <v>17.538882631177</v>
      </c>
      <c r="AD73" s="126">
        <v>6.8</v>
      </c>
      <c r="AE73" s="126">
        <v>3.3</v>
      </c>
      <c r="AF73" s="126">
        <v>3.18333333333333</v>
      </c>
      <c r="AG73" s="126">
        <v>1.3126172218647201</v>
      </c>
      <c r="AH73" s="136">
        <v>6.0333897096384597</v>
      </c>
    </row>
    <row r="74" spans="12:34" x14ac:dyDescent="0.25">
      <c r="L74" s="133">
        <v>73</v>
      </c>
      <c r="M74" s="124"/>
      <c r="N74" s="131">
        <v>7.7491679553902344</v>
      </c>
      <c r="O74" s="131">
        <v>4.0512727399440251</v>
      </c>
      <c r="P74" s="124">
        <v>8.1</v>
      </c>
      <c r="Q74" s="131">
        <v>4.6242782751538209</v>
      </c>
      <c r="R74" s="130">
        <v>5.1143845823058287</v>
      </c>
      <c r="S74" s="125">
        <v>0</v>
      </c>
      <c r="T74" s="137">
        <v>4.7553117358939767</v>
      </c>
      <c r="U74" s="138">
        <v>4.6714520589446034</v>
      </c>
      <c r="V74" s="140">
        <v>4.2588661873197697</v>
      </c>
      <c r="W74" s="126">
        <v>1.4208780034855899</v>
      </c>
      <c r="X74" s="126">
        <v>1.2262777596892049</v>
      </c>
      <c r="Y74" s="126">
        <v>5.1359205326284201</v>
      </c>
      <c r="Z74" s="126">
        <v>1.4002003395820299</v>
      </c>
      <c r="AA74" s="130">
        <v>3.1004654898826445</v>
      </c>
      <c r="AB74" s="130">
        <v>13.26009490305761</v>
      </c>
      <c r="AC74" s="130">
        <v>18.343313658103718</v>
      </c>
      <c r="AD74" s="126">
        <v>7.1</v>
      </c>
      <c r="AE74" s="126">
        <v>3.5</v>
      </c>
      <c r="AF74" s="126">
        <v>3.3333333333333299</v>
      </c>
      <c r="AG74" s="126">
        <v>1.3667476126751501</v>
      </c>
      <c r="AH74" s="136">
        <v>6.2952449516548334</v>
      </c>
    </row>
    <row r="75" spans="12:34" x14ac:dyDescent="0.25">
      <c r="L75" s="133">
        <v>74</v>
      </c>
      <c r="M75" s="124"/>
      <c r="N75" s="131">
        <v>8.0851990421481119</v>
      </c>
      <c r="O75" s="131">
        <v>4.2223517973950644</v>
      </c>
      <c r="P75" s="124">
        <v>8.4</v>
      </c>
      <c r="Q75" s="131">
        <v>4.7989431280984087</v>
      </c>
      <c r="R75" s="130">
        <v>5.3260076248920747</v>
      </c>
      <c r="S75" s="125">
        <v>0</v>
      </c>
      <c r="T75" s="137">
        <v>4.962935720626021</v>
      </c>
      <c r="U75" s="138">
        <v>4.8733524091379099</v>
      </c>
      <c r="V75" s="140">
        <v>4.45025136299257</v>
      </c>
      <c r="W75" s="126">
        <v>1.4750083942960299</v>
      </c>
      <c r="X75" s="126">
        <v>1.286113148086357</v>
      </c>
      <c r="Y75" s="126">
        <v>5.2868352538281496</v>
      </c>
      <c r="Z75" s="126">
        <v>1.4619633026018699</v>
      </c>
      <c r="AA75" s="130">
        <v>3.2296352798777641</v>
      </c>
      <c r="AB75" s="130">
        <v>13.847528226080771</v>
      </c>
      <c r="AC75" s="130">
        <v>19.17293838615247</v>
      </c>
      <c r="AD75" s="126">
        <v>7.4</v>
      </c>
      <c r="AE75" s="126">
        <v>3.6</v>
      </c>
      <c r="AF75" s="126">
        <v>3.4833333333333298</v>
      </c>
      <c r="AG75" s="126">
        <v>1.4208780034855899</v>
      </c>
      <c r="AH75" s="136">
        <v>6.5646691526312191</v>
      </c>
    </row>
    <row r="76" spans="12:34" x14ac:dyDescent="0.25">
      <c r="L76" s="133">
        <v>75</v>
      </c>
      <c r="M76" s="124"/>
      <c r="N76" s="131">
        <v>8.4309961716241997</v>
      </c>
      <c r="O76" s="131">
        <v>4.3982126944158564</v>
      </c>
      <c r="P76" s="124">
        <v>8.8000000000000007</v>
      </c>
      <c r="Q76" s="131">
        <v>4.9777274046364317</v>
      </c>
      <c r="R76" s="130">
        <v>5.5433694487085292</v>
      </c>
      <c r="S76" s="125">
        <v>0</v>
      </c>
      <c r="T76" s="137">
        <v>5.1766544683581204</v>
      </c>
      <c r="U76" s="138">
        <v>5.0810921978660257</v>
      </c>
      <c r="V76" s="140">
        <v>4.6631006997270488</v>
      </c>
      <c r="W76" s="126">
        <v>1.6144539359326624</v>
      </c>
      <c r="X76" s="126">
        <v>1.34294564664178</v>
      </c>
      <c r="Y76" s="126">
        <v>5.4994146088445399</v>
      </c>
      <c r="Z76" s="126">
        <v>1.5237262656217101</v>
      </c>
      <c r="AA76" s="130">
        <v>3.3623437498727307</v>
      </c>
      <c r="AB76" s="130">
        <v>14.452573448931304</v>
      </c>
      <c r="AC76" s="130">
        <v>20.028189365507121</v>
      </c>
      <c r="AD76" s="126">
        <v>7.7</v>
      </c>
      <c r="AE76" s="126">
        <v>3.4</v>
      </c>
      <c r="AF76" s="126">
        <v>3.6333333333333302</v>
      </c>
      <c r="AG76" s="126">
        <v>1.4750083942960299</v>
      </c>
      <c r="AH76" s="136">
        <v>6.8417743688215626</v>
      </c>
    </row>
    <row r="77" spans="12:34" x14ac:dyDescent="0.25">
      <c r="L77" s="133">
        <v>76</v>
      </c>
      <c r="M77" s="124"/>
      <c r="N77" s="131">
        <v>8.7867072730318316</v>
      </c>
      <c r="O77" s="131">
        <v>4.5789226532421505</v>
      </c>
      <c r="P77" s="124">
        <v>9.1</v>
      </c>
      <c r="Q77" s="131">
        <v>5.160671389755457</v>
      </c>
      <c r="R77" s="130">
        <v>5.7665460436534426</v>
      </c>
      <c r="S77" s="125">
        <v>0</v>
      </c>
      <c r="T77" s="137">
        <v>5.3965620415435636</v>
      </c>
      <c r="U77" s="138">
        <v>5.2947590727518925</v>
      </c>
      <c r="V77" s="140">
        <v>4.8616405957537401</v>
      </c>
      <c r="W77" s="126">
        <v>1.6970227103518301</v>
      </c>
      <c r="X77" s="126">
        <v>1.40077773119092</v>
      </c>
      <c r="Y77" s="126">
        <v>5.6710066711705922</v>
      </c>
      <c r="Z77" s="126">
        <v>1.5854892286415501</v>
      </c>
      <c r="AA77" s="130">
        <v>3.498638719867575</v>
      </c>
      <c r="AB77" s="130">
        <v>15.075513189859832</v>
      </c>
      <c r="AC77" s="130">
        <v>20.909500617251592</v>
      </c>
      <c r="AD77" s="126">
        <v>8</v>
      </c>
      <c r="AE77" s="126">
        <v>3.5</v>
      </c>
      <c r="AF77" s="126">
        <v>3.7833333333333301</v>
      </c>
      <c r="AG77" s="126">
        <v>1.6144539359326624</v>
      </c>
      <c r="AH77" s="136">
        <v>7.126672777930918</v>
      </c>
    </row>
    <row r="78" spans="12:34" x14ac:dyDescent="0.25">
      <c r="L78" s="133">
        <v>77</v>
      </c>
      <c r="M78" s="124"/>
      <c r="N78" s="131">
        <v>9.1524805124732911</v>
      </c>
      <c r="O78" s="131">
        <v>4.7645489319731729</v>
      </c>
      <c r="P78" s="124">
        <v>9.5</v>
      </c>
      <c r="Q78" s="131">
        <v>5.3478152209914107</v>
      </c>
      <c r="R78" s="130">
        <v>5.9956133793625801</v>
      </c>
      <c r="S78" s="125">
        <v>0</v>
      </c>
      <c r="T78" s="137">
        <v>5.6227526796337415</v>
      </c>
      <c r="U78" s="138">
        <v>5.5144408099444195</v>
      </c>
      <c r="V78" s="140">
        <v>5.06375785195738</v>
      </c>
      <c r="W78" s="126">
        <v>1.7938106765753701</v>
      </c>
      <c r="X78" s="126">
        <v>1.45860981574005</v>
      </c>
      <c r="Y78" s="126">
        <v>5.8425987334966498</v>
      </c>
      <c r="Z78" s="126">
        <v>1.64725219166139</v>
      </c>
      <c r="AA78" s="130">
        <v>3.6385680098622819</v>
      </c>
      <c r="AB78" s="130">
        <v>15.716630768915971</v>
      </c>
      <c r="AC78" s="130">
        <v>21.817307618658496</v>
      </c>
      <c r="AD78" s="126">
        <v>8.4</v>
      </c>
      <c r="AE78" s="126">
        <v>3.6</v>
      </c>
      <c r="AF78" s="126">
        <v>3.93333333333333</v>
      </c>
      <c r="AG78" s="126">
        <v>1.6970227103518301</v>
      </c>
      <c r="AH78" s="136">
        <v>7.4194766776246679</v>
      </c>
    </row>
    <row r="79" spans="12:34" x14ac:dyDescent="0.25">
      <c r="L79" s="133">
        <v>78</v>
      </c>
      <c r="M79" s="124"/>
      <c r="N79" s="131">
        <v>9.5284642901945489</v>
      </c>
      <c r="O79" s="131">
        <v>4.9551588241184916</v>
      </c>
      <c r="P79" s="124">
        <v>9.8000000000000007</v>
      </c>
      <c r="Q79" s="131">
        <v>5.5391988908981</v>
      </c>
      <c r="R79" s="130">
        <v>6.2306474054812373</v>
      </c>
      <c r="S79" s="125">
        <v>0</v>
      </c>
      <c r="T79" s="137">
        <v>5.8553207970756196</v>
      </c>
      <c r="U79" s="138">
        <v>5.7402253126119973</v>
      </c>
      <c r="V79" s="140">
        <v>5.26587510816102</v>
      </c>
      <c r="W79" s="126">
        <v>1.8905986427989101</v>
      </c>
      <c r="X79" s="126">
        <v>1.51644190028919</v>
      </c>
      <c r="Y79" s="126">
        <v>6.0141907958227003</v>
      </c>
      <c r="Z79" s="126">
        <v>1.70901515468123</v>
      </c>
      <c r="AA79" s="130">
        <v>3.7821794398568458</v>
      </c>
      <c r="AB79" s="130">
        <v>16.376210200421568</v>
      </c>
      <c r="AC79" s="130">
        <v>22.752047288816591</v>
      </c>
      <c r="AD79" s="126">
        <v>8.6999999999999993</v>
      </c>
      <c r="AE79" s="126"/>
      <c r="AF79" s="126">
        <v>4</v>
      </c>
      <c r="AG79" s="126">
        <v>1.7938106765753701</v>
      </c>
      <c r="AH79" s="136">
        <v>7.7202984840758528</v>
      </c>
    </row>
    <row r="80" spans="12:34" x14ac:dyDescent="0.25">
      <c r="L80" s="133">
        <v>79</v>
      </c>
      <c r="M80" s="124"/>
      <c r="N80" s="131">
        <v>9.9148072379066825</v>
      </c>
      <c r="O80" s="131">
        <v>5.150819658156256</v>
      </c>
      <c r="P80" s="124">
        <v>10.199999999999999</v>
      </c>
      <c r="Q80" s="131">
        <v>5.7348622494438164</v>
      </c>
      <c r="R80" s="130">
        <v>6.4717240519288701</v>
      </c>
      <c r="S80" s="125">
        <v>0</v>
      </c>
      <c r="T80" s="137">
        <v>6.0943609813574859</v>
      </c>
      <c r="U80" s="138">
        <v>5.9722006094729956</v>
      </c>
      <c r="V80" s="140">
        <v>5.46799236436466</v>
      </c>
      <c r="W80" s="126">
        <v>1.9294636520940949</v>
      </c>
      <c r="X80" s="126">
        <v>1.57427398483832</v>
      </c>
      <c r="Y80" s="126">
        <v>6.18578285814875</v>
      </c>
      <c r="Z80" s="126">
        <v>1.77077811770107</v>
      </c>
      <c r="AA80" s="130">
        <v>3.9295208298512625</v>
      </c>
      <c r="AB80" s="130">
        <v>17.05453618562154</v>
      </c>
      <c r="AC80" s="130">
        <v>23.714157974584857</v>
      </c>
      <c r="AD80" s="126">
        <v>9</v>
      </c>
      <c r="AE80" s="126"/>
      <c r="AF80" s="126">
        <v>4.2333333333333298</v>
      </c>
      <c r="AG80" s="126">
        <v>1.8905986427989101</v>
      </c>
      <c r="AH80" s="136">
        <v>8.0292507305485721</v>
      </c>
    </row>
    <row r="81" spans="12:34" x14ac:dyDescent="0.25">
      <c r="L81" s="133">
        <v>80</v>
      </c>
      <c r="M81" s="124"/>
      <c r="N81" s="131">
        <v>10.311658216172393</v>
      </c>
      <c r="O81" s="131">
        <v>5.3515987971027945</v>
      </c>
      <c r="P81" s="124">
        <v>10.6</v>
      </c>
      <c r="Q81" s="131">
        <v>5.934845006338362</v>
      </c>
      <c r="R81" s="130">
        <v>6.71891922915718</v>
      </c>
      <c r="S81" s="125">
        <v>0</v>
      </c>
      <c r="T81" s="137">
        <v>6.3399679911012372</v>
      </c>
      <c r="U81" s="138">
        <v>6.2104548533618109</v>
      </c>
      <c r="V81" s="141">
        <v>5.766784467619412</v>
      </c>
      <c r="W81" s="124">
        <v>2.0141958196632874</v>
      </c>
      <c r="X81" s="126">
        <v>1.689804664567859</v>
      </c>
      <c r="Y81" s="126">
        <v>6.3573749204747996</v>
      </c>
      <c r="Z81" s="126">
        <v>1.8325410807208999</v>
      </c>
      <c r="AA81" s="130">
        <v>4.0806399998455412</v>
      </c>
      <c r="AB81" s="130">
        <v>17.751894105505954</v>
      </c>
      <c r="AC81" s="130">
        <v>24.704079436862614</v>
      </c>
      <c r="AD81" s="124">
        <v>9.4</v>
      </c>
      <c r="AE81" s="124"/>
      <c r="AF81" s="124">
        <v>4.3833333333333302</v>
      </c>
      <c r="AG81" s="126">
        <v>1.9294636520940949</v>
      </c>
      <c r="AH81" s="136">
        <v>8.3464460660162239</v>
      </c>
    </row>
    <row r="82" spans="12:34" x14ac:dyDescent="0.25">
      <c r="L82" s="133">
        <v>81</v>
      </c>
      <c r="M82" s="124"/>
      <c r="N82" s="131">
        <v>10.719166311854663</v>
      </c>
      <c r="O82" s="131">
        <v>5.5575636380926579</v>
      </c>
      <c r="P82" s="124">
        <v>11</v>
      </c>
      <c r="Q82" s="131">
        <v>6.1391867332929273</v>
      </c>
      <c r="R82" s="130">
        <v>6.9723088284014514</v>
      </c>
      <c r="S82" s="125">
        <v>0</v>
      </c>
      <c r="T82" s="137">
        <v>6.5922367541997886</v>
      </c>
      <c r="U82" s="138">
        <v>6.4550763198293746</v>
      </c>
      <c r="V82" s="141">
        <v>6.0066098596123432</v>
      </c>
      <c r="W82" s="124">
        <v>2.1018921401114521</v>
      </c>
      <c r="X82" s="126">
        <v>1.7668696141771201</v>
      </c>
      <c r="Y82" s="126">
        <v>6.5743020324919392</v>
      </c>
      <c r="Z82" s="126">
        <v>1.8943040437407399</v>
      </c>
      <c r="AA82" s="130">
        <v>4.235584769839682</v>
      </c>
      <c r="AB82" s="130">
        <v>18.468570013797294</v>
      </c>
      <c r="AC82" s="130">
        <v>25.722252837164035</v>
      </c>
      <c r="AD82" s="124">
        <v>9.8000000000000007</v>
      </c>
      <c r="AE82" s="124"/>
      <c r="AF82" s="124">
        <v>4.5999999999999996</v>
      </c>
      <c r="AG82" s="124">
        <v>2.0141958196632874</v>
      </c>
      <c r="AH82" s="136">
        <v>8.6719972538134584</v>
      </c>
    </row>
    <row r="83" spans="12:34" x14ac:dyDescent="0.25">
      <c r="L83" s="133">
        <v>82</v>
      </c>
      <c r="M83" s="124"/>
      <c r="N83" s="131">
        <v>11.137480835624961</v>
      </c>
      <c r="O83" s="131">
        <v>5.768781611969156</v>
      </c>
      <c r="P83" s="124">
        <v>11.4</v>
      </c>
      <c r="Q83" s="131">
        <v>6.3479268662159818</v>
      </c>
      <c r="R83" s="130">
        <v>7.231968721925476</v>
      </c>
      <c r="S83" s="125">
        <v>0</v>
      </c>
      <c r="T83" s="137">
        <v>6.8512623659976191</v>
      </c>
      <c r="U83" s="138">
        <v>6.7061534057765861</v>
      </c>
      <c r="V83" s="141">
        <v>6.2532817743392144</v>
      </c>
      <c r="W83" s="124">
        <v>2.1922599772449654</v>
      </c>
      <c r="X83" s="126">
        <v>1.85355099631646</v>
      </c>
      <c r="Y83" s="126">
        <v>6.7307824115876302</v>
      </c>
      <c r="Z83" s="142">
        <v>1.9922865639312057</v>
      </c>
      <c r="AA83" s="130">
        <v>4.3944029598336769</v>
      </c>
      <c r="AB83" s="130">
        <v>19.20485063009637</v>
      </c>
      <c r="AC83" s="130">
        <v>26.769120724486072</v>
      </c>
      <c r="AD83" s="124">
        <v>10.1</v>
      </c>
      <c r="AE83" s="124"/>
      <c r="AF83" s="124">
        <v>4.7</v>
      </c>
      <c r="AG83" s="124">
        <v>2.1018921401114521</v>
      </c>
      <c r="AH83" s="136">
        <v>9.0060171703203604</v>
      </c>
    </row>
    <row r="84" spans="12:34" x14ac:dyDescent="0.25">
      <c r="L84" s="133">
        <v>83</v>
      </c>
      <c r="M84" s="124"/>
      <c r="N84" s="131">
        <v>11.566751319530145</v>
      </c>
      <c r="O84" s="131">
        <v>5.9853201828845517</v>
      </c>
      <c r="P84" s="124">
        <v>11.8</v>
      </c>
      <c r="Q84" s="131">
        <v>6.5611047073474777</v>
      </c>
      <c r="R84" s="130">
        <v>7.497974763260542</v>
      </c>
      <c r="S84" s="125">
        <v>0</v>
      </c>
      <c r="T84" s="137">
        <v>7.1171400875133193</v>
      </c>
      <c r="U84" s="138">
        <v>6.9637746281198707</v>
      </c>
      <c r="V84" s="141">
        <v>6.5069085894440271</v>
      </c>
      <c r="W84" s="124">
        <v>2.2853466426088302</v>
      </c>
      <c r="X84" s="126">
        <v>1.9222952159122983</v>
      </c>
      <c r="Y84" s="126">
        <v>6.9570069584493517</v>
      </c>
      <c r="Z84" s="142">
        <v>2.0705803549735644</v>
      </c>
      <c r="AA84" s="130">
        <v>4.557142389827515</v>
      </c>
      <c r="AB84" s="130">
        <v>19.961023333182638</v>
      </c>
      <c r="AC84" s="130">
        <v>27.845127022461092</v>
      </c>
      <c r="AD84" s="124">
        <v>10.5</v>
      </c>
      <c r="AE84" s="124"/>
      <c r="AF84" s="124">
        <v>4.9000000000000004</v>
      </c>
      <c r="AG84" s="124">
        <v>2.1922599772449654</v>
      </c>
      <c r="AH84" s="136">
        <v>9.3486188036781144</v>
      </c>
    </row>
    <row r="85" spans="12:34" x14ac:dyDescent="0.25">
      <c r="L85" s="133">
        <v>84</v>
      </c>
      <c r="M85" s="124"/>
      <c r="N85" s="131">
        <v>12.00712751461441</v>
      </c>
      <c r="O85" s="131">
        <v>6.2072468479101568</v>
      </c>
      <c r="P85" s="124">
        <v>12.2</v>
      </c>
      <c r="Q85" s="131">
        <v>6.7787594273340073</v>
      </c>
      <c r="R85" s="130">
        <v>7.7704027874383703</v>
      </c>
      <c r="S85" s="125">
        <v>0</v>
      </c>
      <c r="T85" s="137">
        <v>7.3899653437022597</v>
      </c>
      <c r="U85" s="138">
        <v>7.2280286224873693</v>
      </c>
      <c r="V85" s="141">
        <v>6.7675990532878822</v>
      </c>
      <c r="W85" s="124">
        <v>2.3811996969112199</v>
      </c>
      <c r="X85" s="124">
        <v>2.010081338730191</v>
      </c>
      <c r="Y85" s="126">
        <v>7.152990740764352</v>
      </c>
      <c r="Z85" s="142">
        <v>2.1509577761702712</v>
      </c>
      <c r="AA85" s="130">
        <v>4.7238508798211969</v>
      </c>
      <c r="AB85" s="130">
        <v>20.737376154462382</v>
      </c>
      <c r="AC85" s="130">
        <v>28.950717016783894</v>
      </c>
      <c r="AD85" s="124">
        <v>10.9</v>
      </c>
      <c r="AE85" s="124"/>
      <c r="AF85" s="124">
        <v>5.0999999999999996</v>
      </c>
      <c r="AG85" s="124">
        <v>2.2853466426088302</v>
      </c>
      <c r="AH85" s="136">
        <v>9.6999152525343355</v>
      </c>
    </row>
    <row r="86" spans="12:34" x14ac:dyDescent="0.25">
      <c r="L86" s="133">
        <v>85</v>
      </c>
      <c r="M86" s="124"/>
      <c r="N86" s="131">
        <v>12.45875938859569</v>
      </c>
      <c r="O86" s="131">
        <v>6.434629136655273</v>
      </c>
      <c r="P86" s="124">
        <v>12.7</v>
      </c>
      <c r="Q86" s="131">
        <v>7.0009300672471042</v>
      </c>
      <c r="R86" s="130">
        <v>8.0493286112185043</v>
      </c>
      <c r="S86" s="125">
        <v>0</v>
      </c>
      <c r="T86" s="137">
        <v>7.6698337217584331</v>
      </c>
      <c r="U86" s="138">
        <v>7.4990041419449192</v>
      </c>
      <c r="V86" s="141">
        <v>7.0354622817274111</v>
      </c>
      <c r="W86" s="124">
        <v>2.4798669483098283</v>
      </c>
      <c r="X86" s="124">
        <v>2.0950388998126379</v>
      </c>
      <c r="Y86" s="126">
        <v>7.3520779149341084</v>
      </c>
      <c r="Z86" s="142">
        <v>2.2334484821023568</v>
      </c>
      <c r="AA86" s="130">
        <v>4.8945762498147412</v>
      </c>
      <c r="AB86" s="130">
        <v>21.534197771560642</v>
      </c>
      <c r="AC86" s="130">
        <v>30.086337342903295</v>
      </c>
      <c r="AD86" s="124">
        <v>11.3</v>
      </c>
      <c r="AE86" s="124"/>
      <c r="AF86" s="124">
        <v>5.3</v>
      </c>
      <c r="AG86" s="124">
        <v>2.3811996969112199</v>
      </c>
      <c r="AH86" s="136">
        <v>10.060019724817945</v>
      </c>
    </row>
    <row r="87" spans="12:34" x14ac:dyDescent="0.25">
      <c r="L87" s="133">
        <v>86</v>
      </c>
      <c r="M87" s="124"/>
      <c r="N87" s="131">
        <v>12.92179712359369</v>
      </c>
      <c r="O87" s="131">
        <v>6.6675346108953359</v>
      </c>
      <c r="P87" s="124">
        <v>13.1</v>
      </c>
      <c r="Q87" s="131">
        <v>7.2276555405469738</v>
      </c>
      <c r="R87" s="130">
        <v>8.3348280333101226</v>
      </c>
      <c r="S87" s="125">
        <v>0</v>
      </c>
      <c r="T87" s="137">
        <v>7.9568409694536708</v>
      </c>
      <c r="U87" s="138">
        <v>7.7767900557505918</v>
      </c>
      <c r="V87" s="141">
        <v>7.3106077549592117</v>
      </c>
      <c r="W87" s="124">
        <v>2.5813964507303724</v>
      </c>
      <c r="X87" s="124">
        <v>2.1825302485495905</v>
      </c>
      <c r="Y87" s="126">
        <v>7.5490961612007004</v>
      </c>
      <c r="Z87" s="142">
        <v>2.3180821909671159</v>
      </c>
      <c r="AA87" s="130">
        <v>5.0693663198081165</v>
      </c>
      <c r="AB87" s="130">
        <v>22.351777502051387</v>
      </c>
      <c r="AC87" s="130">
        <v>31.2524359739711</v>
      </c>
      <c r="AD87" s="124">
        <v>11.7</v>
      </c>
      <c r="AE87" s="124"/>
      <c r="AF87" s="124">
        <v>5.5</v>
      </c>
      <c r="AG87" s="124">
        <v>2.4798669483098283</v>
      </c>
      <c r="AH87" s="136">
        <v>10.429045536541521</v>
      </c>
    </row>
    <row r="88" spans="12:34" x14ac:dyDescent="0.25">
      <c r="L88" s="133">
        <v>87</v>
      </c>
      <c r="M88" s="124"/>
      <c r="N88" s="131">
        <v>13.396391113908818</v>
      </c>
      <c r="O88" s="131">
        <v>6.9060308642084944</v>
      </c>
      <c r="P88" s="124">
        <v>13.6</v>
      </c>
      <c r="Q88" s="131">
        <v>7.4589746349938011</v>
      </c>
      <c r="R88" s="124"/>
      <c r="S88" s="125">
        <v>0</v>
      </c>
      <c r="T88" s="137">
        <v>8.2510829935135028</v>
      </c>
      <c r="U88" s="138">
        <v>8.0614753481372308</v>
      </c>
      <c r="V88" s="141">
        <v>7.5931453144284777</v>
      </c>
      <c r="W88" s="124">
        <v>2.685836502216246</v>
      </c>
      <c r="X88" s="124">
        <v>2.2726001692637405</v>
      </c>
      <c r="Y88" s="126">
        <v>7.7466316394430699</v>
      </c>
      <c r="Z88" s="142">
        <v>2.4048886839637271</v>
      </c>
      <c r="AA88" s="130">
        <v>5.2482689098013511</v>
      </c>
      <c r="AB88" s="130">
        <v>23.190405297322023</v>
      </c>
      <c r="AC88" s="130">
        <v>32.449462209040121</v>
      </c>
      <c r="AD88" s="124">
        <v>12.1</v>
      </c>
      <c r="AE88" s="124"/>
      <c r="AF88" s="124">
        <v>5.7</v>
      </c>
      <c r="AG88" s="124">
        <v>2.5813964507303724</v>
      </c>
      <c r="AH88" s="136">
        <v>10.80710611063126</v>
      </c>
    </row>
    <row r="89" spans="12:34" x14ac:dyDescent="0.25">
      <c r="L89" s="133">
        <v>88</v>
      </c>
      <c r="M89" s="124"/>
      <c r="N89" s="131">
        <v>13.882691963848867</v>
      </c>
      <c r="O89" s="131">
        <v>7.1501855216203767</v>
      </c>
      <c r="P89" s="124">
        <v>14</v>
      </c>
      <c r="Q89" s="131">
        <v>7.6949260145085585</v>
      </c>
      <c r="R89" s="124"/>
      <c r="S89" s="125">
        <v>0</v>
      </c>
      <c r="T89" s="137">
        <v>8.5526558580278547</v>
      </c>
      <c r="U89" s="138">
        <v>8.3531491171214203</v>
      </c>
      <c r="V89" s="141">
        <v>7.8831851597991545</v>
      </c>
      <c r="W89" s="124">
        <v>2.7932356433082974</v>
      </c>
      <c r="X89" s="124">
        <v>2.3652937063698727</v>
      </c>
      <c r="Y89" s="126">
        <v>7.94416711768545</v>
      </c>
      <c r="Z89" s="142">
        <v>2.4938978046917817</v>
      </c>
      <c r="AA89" s="130">
        <v>5.4313318397944279</v>
      </c>
      <c r="AB89" s="130">
        <v>24.050371736567062</v>
      </c>
      <c r="AC89" s="130">
        <v>33.677866661500431</v>
      </c>
      <c r="AD89" s="124">
        <v>12.6</v>
      </c>
      <c r="AE89" s="124"/>
      <c r="AF89" s="124">
        <v>5.9</v>
      </c>
      <c r="AG89" s="124">
        <v>2.685836502216246</v>
      </c>
      <c r="AH89" s="136">
        <v>11.194314975782577</v>
      </c>
    </row>
    <row r="90" spans="12:34" x14ac:dyDescent="0.25">
      <c r="L90" s="133">
        <v>89</v>
      </c>
      <c r="M90" s="124"/>
      <c r="N90" s="131">
        <v>14.380850485603561</v>
      </c>
      <c r="O90" s="131">
        <v>7.4000662392571508</v>
      </c>
      <c r="P90" s="124">
        <v>14.5</v>
      </c>
      <c r="Q90" s="131">
        <v>7.9355482209850754</v>
      </c>
      <c r="R90" s="124"/>
      <c r="S90" s="125">
        <v>0</v>
      </c>
      <c r="T90" s="137">
        <v>8.8616557828959266</v>
      </c>
      <c r="U90" s="138">
        <v>8.651900573338537</v>
      </c>
      <c r="V90" s="141">
        <v>8.1808378459846232</v>
      </c>
      <c r="W90" s="124">
        <v>2.9036426554539583</v>
      </c>
      <c r="X90" s="124">
        <v>2.4606561628697778</v>
      </c>
      <c r="Y90" s="126">
        <v>8.1796944172926214</v>
      </c>
      <c r="Z90" s="142">
        <v>2.5851394585625718</v>
      </c>
      <c r="AA90" s="130">
        <v>5.6186029297873308</v>
      </c>
      <c r="AB90" s="130">
        <v>24.931968020907359</v>
      </c>
      <c r="AC90" s="130">
        <v>34.938101247750588</v>
      </c>
      <c r="AD90" s="124">
        <v>13</v>
      </c>
      <c r="AE90" s="124"/>
      <c r="AF90" s="124">
        <v>6.1</v>
      </c>
      <c r="AG90" s="124">
        <v>2.7932356433082974</v>
      </c>
      <c r="AH90" s="136">
        <v>11.590785765341307</v>
      </c>
    </row>
    <row r="91" spans="12:34" x14ac:dyDescent="0.25">
      <c r="L91" s="133">
        <v>90</v>
      </c>
      <c r="M91" s="124"/>
      <c r="N91" s="131">
        <v>14.891017697163841</v>
      </c>
      <c r="O91" s="131">
        <v>7.6557407040059662</v>
      </c>
      <c r="P91" s="124">
        <v>15</v>
      </c>
      <c r="Q91" s="131">
        <v>8.180879676055584</v>
      </c>
      <c r="R91" s="124"/>
      <c r="S91" s="125">
        <v>0</v>
      </c>
      <c r="T91" s="137">
        <v>9.1781791423040548</v>
      </c>
      <c r="U91" s="138">
        <v>8.9578190389029615</v>
      </c>
      <c r="V91" s="141">
        <v>8.4862142802360534</v>
      </c>
      <c r="W91" s="124">
        <v>3.0171065594447728</v>
      </c>
      <c r="X91" s="124">
        <v>2.5587330988727768</v>
      </c>
      <c r="Y91" s="126">
        <v>8.4</v>
      </c>
      <c r="Z91" s="142">
        <v>2.6786436122223889</v>
      </c>
      <c r="AA91" s="130">
        <v>5.8101299997800835</v>
      </c>
      <c r="AB91" s="130">
        <v>25.835485967630948</v>
      </c>
      <c r="AC91" s="130">
        <v>36.230619176093086</v>
      </c>
      <c r="AD91" s="124">
        <v>13.5</v>
      </c>
      <c r="AE91" s="124"/>
      <c r="AF91" s="124">
        <v>6.3</v>
      </c>
      <c r="AG91" s="124">
        <v>2.9036426554539583</v>
      </c>
      <c r="AH91" s="136">
        <v>11.996632216209347</v>
      </c>
    </row>
    <row r="92" spans="12:34" x14ac:dyDescent="0.25">
      <c r="L92" s="133">
        <v>91</v>
      </c>
      <c r="M92" s="124"/>
      <c r="N92" s="124"/>
      <c r="O92" s="131">
        <v>7.917276633183163</v>
      </c>
      <c r="P92" s="124">
        <v>15.5</v>
      </c>
      <c r="Q92" s="131">
        <v>8.4309586828109726</v>
      </c>
      <c r="R92" s="124"/>
      <c r="S92" s="125">
        <v>0</v>
      </c>
      <c r="T92" s="137">
        <v>9.502322463235048</v>
      </c>
      <c r="U92" s="138">
        <v>9.2709939462921902</v>
      </c>
      <c r="V92" s="141">
        <v>8.799425719287326</v>
      </c>
      <c r="W92" s="124">
        <v>3.1336766138816112</v>
      </c>
      <c r="X92" s="124">
        <v>2.6595703301413813</v>
      </c>
      <c r="Y92" s="126">
        <v>8.6</v>
      </c>
      <c r="Z92" s="142">
        <v>2.7744402929877947</v>
      </c>
      <c r="AA92" s="130">
        <v>6.0059608697726663</v>
      </c>
      <c r="AB92" s="130">
        <v>26.761218004551026</v>
      </c>
      <c r="AC92" s="130">
        <v>37.55587493584882</v>
      </c>
      <c r="AD92" s="124">
        <v>13.9</v>
      </c>
      <c r="AE92" s="124"/>
      <c r="AF92" s="124">
        <v>6.6</v>
      </c>
      <c r="AG92" s="124">
        <v>3.0171065594447728</v>
      </c>
      <c r="AH92" s="136">
        <v>12.411968167773551</v>
      </c>
    </row>
    <row r="93" spans="12:34" x14ac:dyDescent="0.25">
      <c r="L93" s="133">
        <v>92</v>
      </c>
      <c r="M93" s="124"/>
      <c r="N93" s="124"/>
      <c r="O93" s="131">
        <v>8.1847417742095416</v>
      </c>
      <c r="P93" s="124">
        <v>16</v>
      </c>
      <c r="Q93" s="131">
        <v>8.6858234274777608</v>
      </c>
      <c r="R93" s="124"/>
      <c r="S93" s="125">
        <v>0</v>
      </c>
      <c r="T93" s="137">
        <v>9.8341824240086932</v>
      </c>
      <c r="U93" s="138">
        <v>9.5915148372547154</v>
      </c>
      <c r="V93" s="141">
        <v>9.1205837665548319</v>
      </c>
      <c r="W93" s="124">
        <v>3.253402313666689</v>
      </c>
      <c r="X93" s="124">
        <v>2.7632139266612352</v>
      </c>
      <c r="Y93" s="126">
        <v>8.8000000000000007</v>
      </c>
      <c r="Z93" s="142">
        <v>2.8725595882922201</v>
      </c>
      <c r="AA93" s="130">
        <v>6.2061433597650977</v>
      </c>
      <c r="AB93" s="130">
        <v>27.709457164477993</v>
      </c>
      <c r="AC93" s="130">
        <v>38.914324286683609</v>
      </c>
      <c r="AD93" s="124">
        <v>14.4</v>
      </c>
      <c r="AE93" s="124"/>
      <c r="AF93" s="124">
        <v>6.8</v>
      </c>
      <c r="AG93" s="124">
        <v>3.1336766138816112</v>
      </c>
      <c r="AH93" s="136">
        <v>12.83690756085794</v>
      </c>
    </row>
    <row r="94" spans="12:34" x14ac:dyDescent="0.25">
      <c r="L94" s="133">
        <v>93</v>
      </c>
      <c r="M94" s="124"/>
      <c r="N94" s="124"/>
      <c r="O94" s="131">
        <v>8.458203904292672</v>
      </c>
      <c r="P94" s="124">
        <v>16.5</v>
      </c>
      <c r="Q94" s="131">
        <v>8.945511981053091</v>
      </c>
      <c r="R94" s="124"/>
      <c r="S94" s="125">
        <v>0</v>
      </c>
      <c r="T94" s="137">
        <v>10.173855852851881</v>
      </c>
      <c r="U94" s="138">
        <v>9.9194713617404062</v>
      </c>
      <c r="V94" s="141">
        <v>9.449800369389644</v>
      </c>
      <c r="W94" s="124">
        <v>3.3763333885215503</v>
      </c>
      <c r="X94" s="124">
        <v>2.8697102112347523</v>
      </c>
      <c r="Y94" s="126">
        <v>9.1</v>
      </c>
      <c r="Z94" s="142">
        <v>2.9730316451436436</v>
      </c>
      <c r="AA94" s="130">
        <v>6.4107252897573579</v>
      </c>
      <c r="AB94" s="130">
        <v>28.680497079801537</v>
      </c>
      <c r="AC94" s="130">
        <v>40.306424248139045</v>
      </c>
      <c r="AD94" s="124">
        <v>14.9</v>
      </c>
      <c r="AE94" s="124"/>
      <c r="AF94" s="124">
        <v>7</v>
      </c>
      <c r="AG94" s="124">
        <v>3.253402313666689</v>
      </c>
      <c r="AH94" s="136">
        <v>13.2715644366977</v>
      </c>
    </row>
    <row r="95" spans="12:34" x14ac:dyDescent="0.25">
      <c r="L95" s="133">
        <v>94</v>
      </c>
      <c r="M95" s="124"/>
      <c r="N95" s="124"/>
      <c r="O95" s="131">
        <v>8.7377308301161332</v>
      </c>
      <c r="P95" s="124">
        <v>17</v>
      </c>
      <c r="Q95" s="131">
        <v>9.2100623008995246</v>
      </c>
      <c r="R95" s="124"/>
      <c r="S95" s="125">
        <v>0</v>
      </c>
      <c r="T95" s="137">
        <v>10.521439726497775</v>
      </c>
      <c r="U95" s="138">
        <v>10.254953276852907</v>
      </c>
      <c r="V95" s="141">
        <v>9.787187816382076</v>
      </c>
      <c r="W95" s="124">
        <v>3.5025198015306551</v>
      </c>
      <c r="X95" s="124">
        <v>2.9791057580978326</v>
      </c>
      <c r="Y95" s="126">
        <v>9.3000000000000007</v>
      </c>
      <c r="Z95" s="142">
        <v>3.0758866695931273</v>
      </c>
      <c r="AA95" s="130">
        <v>6.6197544797494441</v>
      </c>
      <c r="AB95" s="130">
        <v>29.674631977180535</v>
      </c>
      <c r="AC95" s="130">
        <v>41.732633089364732</v>
      </c>
      <c r="AD95" s="124">
        <v>15.4</v>
      </c>
      <c r="AE95" s="124"/>
      <c r="AF95" s="124">
        <v>7.3</v>
      </c>
      <c r="AG95" s="124">
        <v>3.3763333885215503</v>
      </c>
      <c r="AH95" s="136">
        <v>13.716052935934744</v>
      </c>
    </row>
    <row r="96" spans="12:34" x14ac:dyDescent="0.25">
      <c r="L96" s="133">
        <v>95</v>
      </c>
      <c r="M96" s="124"/>
      <c r="N96" s="124"/>
      <c r="O96" s="131">
        <v>9.0233903875348584</v>
      </c>
      <c r="P96" s="124">
        <v>17.600000000000001</v>
      </c>
      <c r="Q96" s="131">
        <v>9.4795122323006478</v>
      </c>
      <c r="R96" s="124"/>
      <c r="S96" s="125">
        <v>0</v>
      </c>
      <c r="T96" s="137">
        <v>10.877031168813003</v>
      </c>
      <c r="U96" s="138">
        <v>10.598050445823528</v>
      </c>
      <c r="V96" s="141">
        <v>10.132858734715137</v>
      </c>
      <c r="W96" s="124">
        <v>3.6320117477092504</v>
      </c>
      <c r="X96" s="124">
        <v>3.0914473915588312</v>
      </c>
      <c r="Y96" s="126">
        <v>9.5</v>
      </c>
      <c r="Z96" s="142">
        <v>3.1811549262135705</v>
      </c>
      <c r="AA96" s="130">
        <v>6.8332787497413499</v>
      </c>
      <c r="AB96" s="130">
        <v>30.692156672335166</v>
      </c>
      <c r="AC96" s="130">
        <v>43.193410319040794</v>
      </c>
      <c r="AD96" s="124">
        <v>15.9</v>
      </c>
      <c r="AE96" s="124"/>
      <c r="AF96" s="124">
        <v>7.5</v>
      </c>
      <c r="AG96" s="124">
        <v>3.5025198015306551</v>
      </c>
      <c r="AH96" s="136">
        <v>14.17048729763412</v>
      </c>
    </row>
    <row r="97" spans="3:35" x14ac:dyDescent="0.25">
      <c r="L97" s="133">
        <v>96</v>
      </c>
      <c r="M97" s="124"/>
      <c r="N97" s="124"/>
      <c r="O97" s="131">
        <v>9.3152504412774135</v>
      </c>
      <c r="P97" s="124">
        <v>18.100000000000001</v>
      </c>
      <c r="Q97" s="131">
        <v>9.7538995099792309</v>
      </c>
      <c r="R97" s="124"/>
      <c r="S97" s="125">
        <v>0</v>
      </c>
      <c r="T97" s="137">
        <v>11.240727449451832</v>
      </c>
      <c r="U97" s="138">
        <v>10.948852837005457</v>
      </c>
      <c r="V97" s="141">
        <v>10.486926087567349</v>
      </c>
      <c r="W97" s="124">
        <v>3.7648596525954932</v>
      </c>
      <c r="X97" s="124">
        <v>3.2067821846595232</v>
      </c>
      <c r="Y97" s="126">
        <v>9.8000000000000007</v>
      </c>
      <c r="Z97" s="142">
        <v>3.2888667375887453</v>
      </c>
      <c r="AA97" s="130">
        <v>7.0513459197331008</v>
      </c>
      <c r="AB97" s="130">
        <v>31.733366564941047</v>
      </c>
      <c r="AC97" s="130">
        <v>44.689216675491451</v>
      </c>
      <c r="AD97" s="124">
        <v>16.399999999999999</v>
      </c>
      <c r="AE97" s="124"/>
      <c r="AF97" s="124">
        <v>7.8</v>
      </c>
      <c r="AG97" s="124">
        <v>3.6320117477092504</v>
      </c>
      <c r="AH97" s="136">
        <v>14.634981858320215</v>
      </c>
    </row>
    <row r="98" spans="3:35" x14ac:dyDescent="0.25">
      <c r="L98" s="133">
        <v>97</v>
      </c>
      <c r="M98" s="124"/>
      <c r="N98" s="124"/>
      <c r="O98" s="131">
        <v>9.6133788846539758</v>
      </c>
      <c r="P98" s="124">
        <v>18.7</v>
      </c>
      <c r="Q98" s="131">
        <v>10.03326175957903</v>
      </c>
      <c r="R98" s="124"/>
      <c r="S98" s="125">
        <v>0</v>
      </c>
      <c r="T98" s="137">
        <v>11.612625982537081</v>
      </c>
      <c r="U98" s="138">
        <v>11.307450522888345</v>
      </c>
      <c r="V98" s="141">
        <v>10.849503171562274</v>
      </c>
      <c r="W98" s="124">
        <v>3.9011141708657986</v>
      </c>
      <c r="X98" s="124">
        <v>3.3251574578571614</v>
      </c>
      <c r="Y98" s="126">
        <v>10</v>
      </c>
      <c r="Z98" s="142">
        <v>3.3990524838120715</v>
      </c>
      <c r="AA98" s="130">
        <v>7.2740038097246762</v>
      </c>
      <c r="AB98" s="130">
        <v>32.798557633620376</v>
      </c>
      <c r="AC98" s="130">
        <v>46.220514116979089</v>
      </c>
      <c r="AD98" s="124">
        <v>16.899999999999999</v>
      </c>
      <c r="AE98" s="124"/>
      <c r="AF98" s="124">
        <v>8</v>
      </c>
      <c r="AG98" s="124">
        <v>3.7648596525954932</v>
      </c>
      <c r="AH98" s="136">
        <v>15.109651051032815</v>
      </c>
    </row>
    <row r="99" spans="3:35" x14ac:dyDescent="0.25">
      <c r="C99" s="143"/>
      <c r="D99" s="143"/>
      <c r="E99" s="164"/>
      <c r="F99" s="143"/>
      <c r="L99" s="133">
        <v>98</v>
      </c>
      <c r="M99" s="124"/>
      <c r="N99" s="124"/>
      <c r="O99" s="131">
        <v>9.9178436392705507</v>
      </c>
      <c r="P99" s="124">
        <v>19.2</v>
      </c>
      <c r="Q99" s="131">
        <v>10.317636499111536</v>
      </c>
      <c r="R99" s="124"/>
      <c r="S99" s="125">
        <v>0</v>
      </c>
      <c r="T99" s="137">
        <v>11.992824325366119</v>
      </c>
      <c r="U99" s="138">
        <v>11.673933679132</v>
      </c>
      <c r="V99" s="141">
        <v>11.220703614263643</v>
      </c>
      <c r="W99" s="124">
        <v>4.0408261849727651</v>
      </c>
      <c r="X99" s="124">
        <v>3.4466207777272513</v>
      </c>
      <c r="Y99" s="126">
        <v>10.199999999999999</v>
      </c>
      <c r="Z99" s="142">
        <v>3.5117426019948184</v>
      </c>
      <c r="AA99" s="130">
        <v>7.5013002397160813</v>
      </c>
      <c r="AB99" s="130">
        <v>33.888026431027349</v>
      </c>
      <c r="AC99" s="130">
        <v>47.787765812174477</v>
      </c>
      <c r="AD99" s="124">
        <v>17.5</v>
      </c>
      <c r="AE99" s="124"/>
      <c r="AF99" s="124">
        <v>8.3000000000000007</v>
      </c>
      <c r="AG99" s="124">
        <v>3.9011141708657986</v>
      </c>
      <c r="AH99" s="136">
        <v>15.594609404401737</v>
      </c>
    </row>
    <row r="100" spans="3:35" x14ac:dyDescent="0.25">
      <c r="C100" s="144"/>
      <c r="D100" s="144"/>
      <c r="E100" s="165"/>
      <c r="F100" s="144"/>
      <c r="L100" s="133">
        <v>99</v>
      </c>
      <c r="M100" s="124"/>
      <c r="N100" s="124"/>
      <c r="O100" s="131">
        <v>10.228712654748731</v>
      </c>
      <c r="P100" s="124">
        <v>19.8</v>
      </c>
      <c r="Q100" s="131">
        <v>10.60706114036897</v>
      </c>
      <c r="R100" s="124"/>
      <c r="S100" s="125">
        <v>0</v>
      </c>
      <c r="T100" s="137">
        <v>12.381420177142065</v>
      </c>
      <c r="U100" s="138">
        <v>12.048392583619043</v>
      </c>
      <c r="V100" s="141">
        <v>11.600641371715575</v>
      </c>
      <c r="W100" s="124">
        <v>4.1840468038054137</v>
      </c>
      <c r="X100" s="124">
        <v>3.5712199556865287</v>
      </c>
      <c r="Y100" s="126">
        <v>10.5</v>
      </c>
      <c r="Z100" s="142">
        <v>3.6269675857837274</v>
      </c>
      <c r="AA100" s="130">
        <v>7.7332830297072821</v>
      </c>
      <c r="AB100" s="130">
        <v>35.002070079027028</v>
      </c>
      <c r="AC100" s="130">
        <v>49.391436130802205</v>
      </c>
      <c r="AD100" s="124">
        <v>18</v>
      </c>
      <c r="AE100" s="124"/>
      <c r="AF100" s="124">
        <v>8.6</v>
      </c>
      <c r="AG100" s="124">
        <v>4.0408261849727651</v>
      </c>
      <c r="AH100" s="136">
        <v>16.089971541739875</v>
      </c>
    </row>
    <row r="101" spans="3:35" x14ac:dyDescent="0.25">
      <c r="C101" s="144"/>
      <c r="D101" s="144"/>
      <c r="E101" s="165"/>
      <c r="F101" s="144"/>
      <c r="L101" s="133">
        <v>100</v>
      </c>
      <c r="M101" s="124"/>
      <c r="N101" s="124"/>
      <c r="O101" s="131">
        <v>10.546053908451237</v>
      </c>
      <c r="P101" s="124">
        <v>20.399999999999999</v>
      </c>
      <c r="Q101" s="131">
        <v>10.901572990304043</v>
      </c>
      <c r="R101" s="124"/>
      <c r="S101" s="125">
        <v>0</v>
      </c>
      <c r="T101" s="145">
        <v>12.430917697577319</v>
      </c>
      <c r="U101" s="145">
        <v>12.778511400361582</v>
      </c>
      <c r="V101" s="131">
        <v>11.98943072602515</v>
      </c>
      <c r="W101" s="124">
        <v>4.330827361370674</v>
      </c>
      <c r="X101" s="124">
        <v>3.6990030467354167</v>
      </c>
      <c r="Y101" s="126">
        <v>10.7</v>
      </c>
      <c r="Z101" s="142">
        <v>3.7447579848873462</v>
      </c>
      <c r="AA101" s="130">
        <v>7.9699999996983424</v>
      </c>
      <c r="AB101" s="130">
        <v>36.140986263961324</v>
      </c>
      <c r="AC101" s="130">
        <v>51.031990634448803</v>
      </c>
      <c r="AD101" s="124">
        <v>18.600000000000001</v>
      </c>
      <c r="AE101" s="124"/>
      <c r="AF101" s="124">
        <v>8.9</v>
      </c>
      <c r="AG101" s="124">
        <v>4.1840468038054137</v>
      </c>
      <c r="AH101" s="136">
        <v>16.595852180154335</v>
      </c>
    </row>
    <row r="102" spans="3:35" x14ac:dyDescent="0.25">
      <c r="C102" s="144"/>
      <c r="D102" s="144"/>
      <c r="E102" s="165"/>
      <c r="F102" s="144"/>
      <c r="L102" s="133">
        <v>101</v>
      </c>
      <c r="M102" s="124"/>
      <c r="N102" s="124"/>
      <c r="O102" s="131">
        <v>10.86993540521294</v>
      </c>
      <c r="P102" s="124">
        <v>21</v>
      </c>
      <c r="Q102" s="131">
        <v>11.201209252378813</v>
      </c>
      <c r="R102" s="124"/>
      <c r="S102" s="125">
        <v>0</v>
      </c>
      <c r="T102" s="126">
        <v>12.821599339096661</v>
      </c>
      <c r="U102" s="126">
        <v>13.184195929716466</v>
      </c>
      <c r="V102" s="131">
        <v>12.387186282987983</v>
      </c>
      <c r="W102" s="124">
        <v>4.481219415496029</v>
      </c>
      <c r="X102" s="124">
        <v>3.8300183482197379</v>
      </c>
      <c r="Y102" s="126">
        <v>11</v>
      </c>
      <c r="Z102" s="142">
        <v>3.8651444046113865</v>
      </c>
      <c r="AA102" s="130">
        <v>8.2114989696892042</v>
      </c>
      <c r="AB102" s="130">
        <v>37.305073232004247</v>
      </c>
      <c r="AC102" s="130">
        <v>52.709896067538281</v>
      </c>
      <c r="AD102" s="124">
        <v>19.2</v>
      </c>
      <c r="AE102" s="124"/>
      <c r="AF102" s="124">
        <v>9.1</v>
      </c>
      <c r="AG102" s="124">
        <v>4.330827361370674</v>
      </c>
      <c r="AH102" s="136">
        <v>17.112366129674218</v>
      </c>
    </row>
    <row r="103" spans="3:35" x14ac:dyDescent="0.25">
      <c r="C103" s="144"/>
      <c r="D103" s="144"/>
      <c r="E103" s="165"/>
      <c r="F103" s="144"/>
      <c r="L103" s="133">
        <v>102</v>
      </c>
      <c r="M103" s="124"/>
      <c r="N103" s="124"/>
      <c r="O103" s="131">
        <v>11.200425177076848</v>
      </c>
      <c r="P103" s="124">
        <v>21.7</v>
      </c>
      <c r="Q103" s="131">
        <v>11.506007027882097</v>
      </c>
      <c r="R103" s="124"/>
      <c r="S103" s="125">
        <v>0</v>
      </c>
      <c r="T103" s="126">
        <v>13.220528166699861</v>
      </c>
      <c r="U103" s="126">
        <v>13.598571904741945</v>
      </c>
      <c r="V103" s="131">
        <v>12.794022969753946</v>
      </c>
      <c r="W103" s="124">
        <v>4.6352747465524526</v>
      </c>
      <c r="X103" s="124">
        <v>3.9643143986110823</v>
      </c>
      <c r="Y103" s="126">
        <v>11.2</v>
      </c>
      <c r="Z103" s="142">
        <v>3.9881575054022718</v>
      </c>
      <c r="AA103" s="130">
        <v>8.4578277596798657</v>
      </c>
      <c r="AB103" s="130">
        <v>38.494629784599624</v>
      </c>
      <c r="AC103" s="130">
        <v>54.425620348461948</v>
      </c>
      <c r="AD103" s="124">
        <v>19.7</v>
      </c>
      <c r="AE103" s="124"/>
      <c r="AF103" s="124">
        <v>9.4</v>
      </c>
      <c r="AG103" s="124">
        <v>4.481219415496029</v>
      </c>
      <c r="AH103" s="136">
        <v>17.639628292395649</v>
      </c>
      <c r="AI103" s="116">
        <f>ROUND(AF103,1)</f>
        <v>9.4</v>
      </c>
    </row>
    <row r="104" spans="3:35" x14ac:dyDescent="0.25">
      <c r="C104" s="144"/>
      <c r="D104" s="144"/>
      <c r="E104" s="165"/>
      <c r="F104" s="144"/>
      <c r="L104" s="133">
        <v>103</v>
      </c>
      <c r="M104" s="124"/>
      <c r="N104" s="124"/>
      <c r="O104" s="131">
        <v>11.537591283035665</v>
      </c>
      <c r="P104" s="124">
        <v>22.3</v>
      </c>
      <c r="Q104" s="131">
        <v>11.816003317217923</v>
      </c>
      <c r="R104" s="124"/>
      <c r="S104" s="125">
        <v>0</v>
      </c>
      <c r="T104" s="126">
        <v>13.627794858046327</v>
      </c>
      <c r="U104" s="126">
        <v>14.021737580046523</v>
      </c>
      <c r="V104" s="131">
        <v>13.210056032533304</v>
      </c>
      <c r="W104" s="124">
        <v>4.7930453561972355</v>
      </c>
      <c r="X104" s="124">
        <v>4.1019399763052231</v>
      </c>
      <c r="Y104" s="126">
        <v>11.5</v>
      </c>
      <c r="Z104" s="142">
        <v>4.1138280023990994</v>
      </c>
      <c r="AA104" s="130">
        <v>8.709034189670362</v>
      </c>
      <c r="AB104" s="130">
        <v>39.709955273982004</v>
      </c>
      <c r="AC104" s="130">
        <v>56.179632560863574</v>
      </c>
      <c r="AD104" s="124">
        <v>20.3</v>
      </c>
      <c r="AE104" s="124"/>
      <c r="AF104" s="124">
        <v>9.6999999999999993</v>
      </c>
      <c r="AG104" s="124">
        <v>4.6352747465524526</v>
      </c>
      <c r="AH104" s="136">
        <v>18.177753661643013</v>
      </c>
      <c r="AI104" s="116">
        <f t="shared" ref="AI104:AI157" si="0">ROUND(AF104,1)</f>
        <v>9.6999999999999993</v>
      </c>
    </row>
    <row r="105" spans="3:35" x14ac:dyDescent="0.25">
      <c r="C105" s="144"/>
      <c r="D105" s="144"/>
      <c r="E105" s="165"/>
      <c r="F105" s="144"/>
      <c r="L105" s="133">
        <v>104</v>
      </c>
      <c r="M105" s="124"/>
      <c r="N105" s="124"/>
      <c r="O105" s="131">
        <v>11.881501808777795</v>
      </c>
      <c r="P105" s="124">
        <v>22.9</v>
      </c>
      <c r="Q105" s="131">
        <v>12.131235021164716</v>
      </c>
      <c r="R105" s="124"/>
      <c r="S105" s="125">
        <v>0</v>
      </c>
      <c r="T105" s="126">
        <v>14.043490188545443</v>
      </c>
      <c r="U105" s="126">
        <v>14.453791346147312</v>
      </c>
      <c r="V105" s="131">
        <v>13.635401034340793</v>
      </c>
      <c r="W105" s="124">
        <v>4.9545834661362358</v>
      </c>
      <c r="X105" s="124">
        <v>4.2429440984384028</v>
      </c>
      <c r="Y105" s="126">
        <v>11.7</v>
      </c>
      <c r="Z105" s="142">
        <v>4.2421866649934827</v>
      </c>
      <c r="AA105" s="130">
        <v>8.9651660796606603</v>
      </c>
      <c r="AB105" s="130">
        <v>40.951349598776375</v>
      </c>
      <c r="AC105" s="124"/>
      <c r="AD105" s="124">
        <v>21</v>
      </c>
      <c r="AE105" s="124"/>
      <c r="AF105" s="124">
        <v>10</v>
      </c>
      <c r="AG105" s="124">
        <v>4.7930453561972355</v>
      </c>
      <c r="AH105" s="136">
        <v>18.726857321145541</v>
      </c>
      <c r="AI105" s="116">
        <f t="shared" si="0"/>
        <v>10</v>
      </c>
    </row>
    <row r="106" spans="3:35" x14ac:dyDescent="0.25">
      <c r="C106" s="144"/>
      <c r="D106" s="144"/>
      <c r="E106" s="165"/>
      <c r="F106" s="144"/>
      <c r="L106" s="133">
        <v>105</v>
      </c>
      <c r="M106" s="124"/>
      <c r="N106" s="124"/>
      <c r="O106" s="131">
        <v>12.232224866438756</v>
      </c>
      <c r="P106" s="124">
        <v>23.6</v>
      </c>
      <c r="Q106" s="131">
        <v>12.451738942107113</v>
      </c>
      <c r="R106" s="124"/>
      <c r="S106" s="125">
        <v>0</v>
      </c>
      <c r="T106" s="126">
        <v>14.467705030511587</v>
      </c>
      <c r="U106" s="126">
        <v>14.894831728336252</v>
      </c>
      <c r="V106" s="131">
        <v>14.070173852778607</v>
      </c>
      <c r="W106" s="124">
        <v>5.1199415169050706</v>
      </c>
      <c r="X106" s="124">
        <v>4.3873760197209277</v>
      </c>
      <c r="Y106" s="126">
        <v>12</v>
      </c>
      <c r="Z106" s="142">
        <v>4.3732643163972753</v>
      </c>
      <c r="AA106" s="130">
        <v>9.2262712496507824</v>
      </c>
      <c r="AB106" s="130">
        <v>42.219113199676386</v>
      </c>
      <c r="AC106" s="124"/>
      <c r="AD106" s="124">
        <v>21.6</v>
      </c>
      <c r="AE106" s="124"/>
      <c r="AF106" s="124">
        <v>10.3</v>
      </c>
      <c r="AG106" s="124">
        <v>4.9545834661362358</v>
      </c>
      <c r="AH106" s="136">
        <v>19.287054444229973</v>
      </c>
      <c r="AI106" s="116">
        <f t="shared" si="0"/>
        <v>10.3</v>
      </c>
    </row>
    <row r="107" spans="3:35" x14ac:dyDescent="0.25">
      <c r="C107" s="144"/>
      <c r="D107" s="144"/>
      <c r="E107" s="165"/>
      <c r="F107" s="144"/>
      <c r="L107" s="133">
        <v>106</v>
      </c>
      <c r="M107" s="124"/>
      <c r="N107" s="124"/>
      <c r="O107" s="131">
        <v>12.589828594356888</v>
      </c>
      <c r="P107" s="124">
        <v>24.3</v>
      </c>
      <c r="Q107" s="131">
        <v>12.777551785240794</v>
      </c>
      <c r="R107" s="124"/>
      <c r="S107" s="125">
        <v>0</v>
      </c>
      <c r="T107" s="126">
        <v>14.900530352334128</v>
      </c>
      <c r="U107" s="126">
        <v>15.344957385565742</v>
      </c>
      <c r="V107" s="131">
        <v>14.514490677854837</v>
      </c>
      <c r="W107" s="124">
        <v>5.2891721666685916</v>
      </c>
      <c r="X107" s="124">
        <v>4.535285231287526</v>
      </c>
      <c r="Y107" s="126">
        <v>12.3</v>
      </c>
      <c r="Z107" s="142">
        <v>4.5070918332178342</v>
      </c>
      <c r="AA107" s="130">
        <v>9.4923975196406936</v>
      </c>
      <c r="AB107" s="130">
        <v>43.513547055197044</v>
      </c>
      <c r="AC107" s="124"/>
      <c r="AD107" s="124">
        <v>22.2</v>
      </c>
      <c r="AE107" s="124"/>
      <c r="AF107" s="124">
        <v>10.7</v>
      </c>
      <c r="AG107" s="124">
        <v>5.1199415169050706</v>
      </c>
      <c r="AH107" s="136">
        <v>19.858460293027512</v>
      </c>
      <c r="AI107" s="116">
        <f t="shared" si="0"/>
        <v>10.7</v>
      </c>
    </row>
    <row r="108" spans="3:35" x14ac:dyDescent="0.25">
      <c r="C108" s="144"/>
      <c r="D108" s="144"/>
      <c r="E108" s="165"/>
      <c r="F108" s="144"/>
      <c r="L108" s="133">
        <v>107</v>
      </c>
      <c r="M108" s="124"/>
      <c r="N108" s="124"/>
      <c r="O108" s="131">
        <v>12.954381156833588</v>
      </c>
      <c r="P108" s="124">
        <v>24.9</v>
      </c>
      <c r="Q108" s="131">
        <v>13.108710159750879</v>
      </c>
      <c r="R108" s="124"/>
      <c r="S108" s="125">
        <v>0</v>
      </c>
      <c r="T108" s="126">
        <v>15.342057217662386</v>
      </c>
      <c r="U108" s="126">
        <v>15.7950830427952</v>
      </c>
      <c r="V108" s="131">
        <v>14.968468009838542</v>
      </c>
      <c r="W108" s="124">
        <v>5.4623282900385002</v>
      </c>
      <c r="X108" s="124">
        <v>4.6867214595642723</v>
      </c>
      <c r="Y108" s="126">
        <v>12.5</v>
      </c>
      <c r="Z108" s="142">
        <v>4.6437001450405901</v>
      </c>
      <c r="AA108" s="130">
        <v>9.7635927096304247</v>
      </c>
      <c r="AB108" s="124"/>
      <c r="AC108" s="124"/>
      <c r="AD108" s="124">
        <v>22.9</v>
      </c>
      <c r="AE108" s="124"/>
      <c r="AF108" s="124">
        <v>11</v>
      </c>
      <c r="AG108" s="124">
        <v>5.2891721666685916</v>
      </c>
      <c r="AH108" s="136">
        <v>20.441190217695478</v>
      </c>
      <c r="AI108" s="116">
        <f t="shared" si="0"/>
        <v>11</v>
      </c>
    </row>
    <row r="109" spans="3:35" x14ac:dyDescent="0.25">
      <c r="C109" s="144"/>
      <c r="D109" s="144"/>
      <c r="E109" s="165"/>
      <c r="F109" s="144"/>
      <c r="L109" s="133">
        <v>108</v>
      </c>
      <c r="M109" s="124"/>
      <c r="N109" s="124"/>
      <c r="O109" s="131">
        <v>13.325950743898263</v>
      </c>
      <c r="P109" s="124">
        <v>25.6</v>
      </c>
      <c r="Q109" s="131">
        <v>13.445250579965736</v>
      </c>
      <c r="R109" s="124"/>
      <c r="S109" s="125">
        <v>0</v>
      </c>
      <c r="T109" s="126">
        <v>15.792376784605544</v>
      </c>
      <c r="U109" s="126">
        <v>16.272859822712288</v>
      </c>
      <c r="V109" s="131">
        <v>15.432222657149493</v>
      </c>
      <c r="W109" s="124">
        <v>5.639462976908427</v>
      </c>
      <c r="X109" s="124">
        <v>4.8417346651517059</v>
      </c>
      <c r="Y109" s="126">
        <v>12.8</v>
      </c>
      <c r="Z109" s="142">
        <v>4.7831202340189307</v>
      </c>
      <c r="AA109" s="130">
        <v>10.039904639619992</v>
      </c>
      <c r="AB109" s="124"/>
      <c r="AC109" s="124"/>
      <c r="AD109" s="124">
        <v>23.5</v>
      </c>
      <c r="AE109" s="124"/>
      <c r="AF109" s="124">
        <v>11.3</v>
      </c>
      <c r="AG109" s="124">
        <v>5.4623282900385002</v>
      </c>
      <c r="AH109" s="136">
        <v>21.035359655653306</v>
      </c>
      <c r="AI109" s="116">
        <f t="shared" si="0"/>
        <v>11.3</v>
      </c>
    </row>
    <row r="110" spans="3:35" x14ac:dyDescent="0.25">
      <c r="C110" s="144"/>
      <c r="D110" s="144"/>
      <c r="E110" s="165"/>
      <c r="F110" s="144"/>
      <c r="L110" s="133">
        <v>109</v>
      </c>
      <c r="M110" s="124"/>
      <c r="N110" s="124"/>
      <c r="O110" s="131">
        <v>13.704605571077449</v>
      </c>
      <c r="P110" s="124"/>
      <c r="Q110" s="131">
        <v>13.787209466485489</v>
      </c>
      <c r="R110" s="124"/>
      <c r="S110" s="125">
        <v>0</v>
      </c>
      <c r="T110" s="126">
        <v>16.251580304946057</v>
      </c>
      <c r="U110" s="126">
        <v>16.750834579083865</v>
      </c>
      <c r="V110" s="131">
        <v>15.905871734281471</v>
      </c>
      <c r="W110" s="124">
        <v>5.8206295313060741</v>
      </c>
      <c r="X110" s="124">
        <v>5.0003750417234052</v>
      </c>
      <c r="Y110" s="126">
        <v>13.1</v>
      </c>
      <c r="Z110" s="142">
        <v>4.925383134470863</v>
      </c>
      <c r="AA110" s="130">
        <v>10.321381129609325</v>
      </c>
      <c r="AB110" s="124"/>
      <c r="AC110" s="124"/>
      <c r="AD110" s="124">
        <v>24.2</v>
      </c>
      <c r="AE110" s="124"/>
      <c r="AF110" s="124">
        <v>11.7</v>
      </c>
      <c r="AG110" s="124">
        <v>5.639462976908427</v>
      </c>
      <c r="AH110" s="136">
        <v>21.641084130831846</v>
      </c>
      <c r="AI110" s="116">
        <f t="shared" si="0"/>
        <v>11.7</v>
      </c>
    </row>
    <row r="111" spans="3:35" x14ac:dyDescent="0.25">
      <c r="C111" s="144"/>
      <c r="D111" s="144"/>
      <c r="E111" s="165"/>
      <c r="F111" s="144"/>
      <c r="L111" s="133">
        <v>110</v>
      </c>
      <c r="M111" s="124"/>
      <c r="N111" s="124"/>
      <c r="O111" s="131">
        <v>14.090413879168056</v>
      </c>
      <c r="P111" s="124"/>
      <c r="Q111" s="131">
        <v>14.134623147287598</v>
      </c>
      <c r="R111" s="124"/>
      <c r="S111" s="125">
        <v>0</v>
      </c>
      <c r="T111" s="131">
        <v>16.719106666285612</v>
      </c>
      <c r="U111" s="124">
        <v>17.238290561310571</v>
      </c>
      <c r="V111" s="131">
        <v>16.389532659759379</v>
      </c>
      <c r="W111" s="124">
        <v>6.0058814702622563</v>
      </c>
      <c r="X111" s="124">
        <v>5.1626930149402055</v>
      </c>
      <c r="Y111" s="126">
        <v>13.4</v>
      </c>
      <c r="Z111" s="142">
        <v>5.070519932482723</v>
      </c>
      <c r="AA111" s="130">
        <v>10.6080699995985</v>
      </c>
      <c r="AB111" s="124"/>
      <c r="AC111" s="124"/>
      <c r="AD111" s="124">
        <v>24.9</v>
      </c>
      <c r="AE111" s="124">
        <v>12.048640121098909</v>
      </c>
      <c r="AF111" s="124">
        <v>12</v>
      </c>
      <c r="AG111" s="124">
        <v>5.8206295313060741</v>
      </c>
      <c r="AH111" s="136">
        <v>22.258479252936461</v>
      </c>
      <c r="AI111" s="116">
        <f t="shared" si="0"/>
        <v>12</v>
      </c>
    </row>
    <row r="112" spans="3:35" x14ac:dyDescent="0.25">
      <c r="C112" s="144"/>
      <c r="D112" s="144"/>
      <c r="E112" s="165"/>
      <c r="F112" s="144"/>
      <c r="L112" s="133">
        <v>111</v>
      </c>
      <c r="M112" s="124"/>
      <c r="N112" s="124"/>
      <c r="O112" s="131">
        <v>14.483443934014762</v>
      </c>
      <c r="P112" s="124"/>
      <c r="Q112" s="131">
        <v>14.487527858808678</v>
      </c>
      <c r="R112" s="124"/>
      <c r="S112" s="125">
        <v>0</v>
      </c>
      <c r="T112" s="131">
        <v>17.196350234708007</v>
      </c>
      <c r="U112" s="124">
        <v>17.735327080609782</v>
      </c>
      <c r="V112" s="131">
        <v>16.883323154128227</v>
      </c>
      <c r="W112" s="124">
        <v>6.1952725226960572</v>
      </c>
      <c r="X112" s="124">
        <v>5.3287392413792372</v>
      </c>
      <c r="Y112" s="126">
        <v>13.7</v>
      </c>
      <c r="Z112" s="142">
        <v>5.2185617655193166</v>
      </c>
      <c r="AA112" s="130">
        <v>10.900019069587433</v>
      </c>
      <c r="AB112" s="124"/>
      <c r="AC112" s="124"/>
      <c r="AD112" s="124">
        <v>25.6</v>
      </c>
      <c r="AE112" s="124">
        <v>12.384700717263227</v>
      </c>
      <c r="AF112" s="124">
        <v>12.4</v>
      </c>
      <c r="AG112" s="124">
        <v>6.0058814702622563</v>
      </c>
      <c r="AH112" s="136">
        <v>22.887660716722554</v>
      </c>
      <c r="AI112" s="116">
        <f t="shared" si="0"/>
        <v>12.4</v>
      </c>
    </row>
    <row r="113" spans="3:35" x14ac:dyDescent="0.25">
      <c r="C113" s="144"/>
      <c r="D113" s="144"/>
      <c r="E113" s="165"/>
      <c r="F113" s="144"/>
      <c r="L113" s="133">
        <v>112</v>
      </c>
      <c r="M113" s="124"/>
      <c r="N113" s="124"/>
      <c r="O113" s="131">
        <v>14.883764026291317</v>
      </c>
      <c r="P113" s="124"/>
      <c r="Q113" s="131">
        <v>14.845959747004487</v>
      </c>
      <c r="R113" s="124"/>
      <c r="S113" s="125">
        <v>0</v>
      </c>
      <c r="T113" s="131">
        <v>17.682752496667085</v>
      </c>
      <c r="U113" s="124">
        <v>18.045711328942701</v>
      </c>
      <c r="V113" s="131">
        <v>17.387361237973312</v>
      </c>
      <c r="W113" s="124">
        <v>6.3888566283160166</v>
      </c>
      <c r="X113" s="124">
        <v>5.4985646074776566</v>
      </c>
      <c r="Y113" s="126">
        <v>13.9</v>
      </c>
      <c r="Z113" s="142">
        <v>5.3695398220405934</v>
      </c>
      <c r="AA113" s="130">
        <v>11.197276159576175</v>
      </c>
      <c r="AB113" s="124"/>
      <c r="AC113" s="124"/>
      <c r="AD113" s="124">
        <v>26.3</v>
      </c>
      <c r="AE113" s="124">
        <v>12.726994186525838</v>
      </c>
      <c r="AF113" s="124">
        <v>12.7</v>
      </c>
      <c r="AG113" s="124">
        <v>6.1952725226960572</v>
      </c>
      <c r="AH113" s="136">
        <v>23.528744301284391</v>
      </c>
      <c r="AI113" s="116">
        <f t="shared" si="0"/>
        <v>12.7</v>
      </c>
    </row>
    <row r="114" spans="3:35" x14ac:dyDescent="0.25">
      <c r="C114" s="144"/>
      <c r="D114" s="144"/>
      <c r="E114" s="165"/>
      <c r="F114" s="144"/>
      <c r="L114" s="133">
        <v>113</v>
      </c>
      <c r="M114" s="124"/>
      <c r="N114" s="124"/>
      <c r="O114" s="131">
        <v>15.291442471285832</v>
      </c>
      <c r="P114" s="124"/>
      <c r="Q114" s="131">
        <v>15.209954868387742</v>
      </c>
      <c r="R114" s="124"/>
      <c r="S114" s="125">
        <v>0</v>
      </c>
      <c r="T114" s="131">
        <v>18.178405084222572</v>
      </c>
      <c r="U114" s="124">
        <v>18.495836986172201</v>
      </c>
      <c r="V114" s="131">
        <v>17.901765229971925</v>
      </c>
      <c r="W114" s="124">
        <v>6.5866879365369178</v>
      </c>
      <c r="X114" s="124">
        <v>5.6722202284906835</v>
      </c>
      <c r="Y114" s="126">
        <v>14.2</v>
      </c>
      <c r="Z114" s="142">
        <v>5.5234853411245401</v>
      </c>
      <c r="AA114" s="130">
        <v>11.499889089564734</v>
      </c>
      <c r="AB114" s="124"/>
      <c r="AC114" s="124"/>
      <c r="AD114" s="124">
        <v>27</v>
      </c>
      <c r="AE114" s="124">
        <v>13.075578928691328</v>
      </c>
      <c r="AF114" s="124">
        <v>13</v>
      </c>
      <c r="AG114" s="124">
        <v>6.3888566283160166</v>
      </c>
      <c r="AH114" s="136">
        <v>24.181845869355765</v>
      </c>
      <c r="AI114" s="116">
        <f t="shared" si="0"/>
        <v>13</v>
      </c>
    </row>
    <row r="115" spans="3:35" x14ac:dyDescent="0.25">
      <c r="C115" s="144"/>
      <c r="D115" s="144"/>
      <c r="E115" s="165"/>
      <c r="F115" s="144"/>
      <c r="L115" s="133">
        <v>114</v>
      </c>
      <c r="M115" s="124"/>
      <c r="N115" s="124"/>
      <c r="O115" s="131">
        <v>15.706547608689867</v>
      </c>
      <c r="P115" s="124"/>
      <c r="Q115" s="131">
        <v>15.579549191045526</v>
      </c>
      <c r="R115" s="124"/>
      <c r="S115" s="125">
        <v>0</v>
      </c>
      <c r="T115" s="131">
        <v>18.683399719476252</v>
      </c>
      <c r="U115" s="124">
        <v>18.9459626434017</v>
      </c>
      <c r="V115" s="131">
        <v>18.426653744974303</v>
      </c>
      <c r="W115" s="124">
        <v>6.7888208054117003</v>
      </c>
      <c r="X115" s="124">
        <v>5.8497574474638219</v>
      </c>
      <c r="Y115" s="126">
        <v>14.5</v>
      </c>
      <c r="Z115" s="142">
        <v>5.6804296120964537</v>
      </c>
      <c r="AA115" s="130">
        <v>11.807905679553063</v>
      </c>
      <c r="AB115" s="124"/>
      <c r="AC115" s="124"/>
      <c r="AD115" s="124">
        <v>27.8</v>
      </c>
      <c r="AE115" s="124">
        <v>13.430513364344685</v>
      </c>
      <c r="AF115" s="124">
        <v>13.4</v>
      </c>
      <c r="AG115" s="124">
        <v>6.5866879365369178</v>
      </c>
      <c r="AH115" s="136">
        <v>24.847081366622664</v>
      </c>
      <c r="AI115" s="116">
        <f t="shared" si="0"/>
        <v>13.4</v>
      </c>
    </row>
    <row r="116" spans="3:35" x14ac:dyDescent="0.25">
      <c r="C116" s="144"/>
      <c r="D116" s="144"/>
      <c r="E116" s="165"/>
      <c r="F116" s="144"/>
      <c r="L116" s="133">
        <v>115</v>
      </c>
      <c r="M116" s="124"/>
      <c r="N116" s="124"/>
      <c r="O116" s="131">
        <v>16.129147802390644</v>
      </c>
      <c r="P116" s="124"/>
      <c r="Q116" s="131">
        <v>15.954778595635519</v>
      </c>
      <c r="R116" s="124"/>
      <c r="S116" s="125">
        <v>0</v>
      </c>
      <c r="T116" s="131">
        <v>19.197828213862682</v>
      </c>
      <c r="U116" s="124">
        <v>19.396088300631199</v>
      </c>
      <c r="V116" s="131">
        <v>18.962145692113815</v>
      </c>
      <c r="W116" s="124">
        <v>6.9953098005782595</v>
      </c>
      <c r="X116" s="124">
        <v>6.0312278342183481</v>
      </c>
      <c r="Y116" s="126">
        <v>14.8</v>
      </c>
      <c r="Z116" s="142">
        <v>5.8404039741637233</v>
      </c>
      <c r="AA116" s="130">
        <v>12.121373749541217</v>
      </c>
      <c r="AB116" s="124"/>
      <c r="AC116" s="124"/>
      <c r="AD116" s="124">
        <v>28.5</v>
      </c>
      <c r="AE116" s="124">
        <v>13.791855934674858</v>
      </c>
      <c r="AF116" s="124">
        <v>13.8</v>
      </c>
      <c r="AG116" s="124">
        <v>6.7888208054117003</v>
      </c>
      <c r="AH116" s="136">
        <v>25.524566821047955</v>
      </c>
      <c r="AI116" s="116">
        <f t="shared" si="0"/>
        <v>13.8</v>
      </c>
    </row>
    <row r="117" spans="3:35" x14ac:dyDescent="0.25">
      <c r="C117" s="144"/>
      <c r="D117" s="144"/>
      <c r="E117" s="165"/>
      <c r="F117" s="144"/>
      <c r="L117" s="133">
        <v>116</v>
      </c>
      <c r="M117" s="124"/>
      <c r="N117" s="124"/>
      <c r="O117" s="131">
        <v>16.559311440267642</v>
      </c>
      <c r="P117" s="124"/>
      <c r="Q117" s="131">
        <v>16.335678876362817</v>
      </c>
      <c r="R117" s="124"/>
      <c r="S117" s="125">
        <v>0</v>
      </c>
      <c r="T117" s="131">
        <v>19.721782467451138</v>
      </c>
      <c r="U117" s="131">
        <v>20.376078558110834</v>
      </c>
      <c r="V117" s="131">
        <v>19.508360272946682</v>
      </c>
      <c r="W117" s="124">
        <v>7.2062096942208456</v>
      </c>
      <c r="X117" s="124">
        <v>6.2166831843508081</v>
      </c>
      <c r="Y117" s="126">
        <v>15.1</v>
      </c>
      <c r="Z117" s="142">
        <v>6.0034398160569795</v>
      </c>
      <c r="AA117" s="130">
        <v>12.440341119529112</v>
      </c>
      <c r="AB117" s="124"/>
      <c r="AC117" s="124"/>
      <c r="AD117" s="124">
        <v>29.3</v>
      </c>
      <c r="AE117" s="124">
        <v>14.159665101301098</v>
      </c>
      <c r="AF117" s="124">
        <v>14.2</v>
      </c>
      <c r="AG117" s="124">
        <v>6.9953098005782595</v>
      </c>
      <c r="AH117" s="136">
        <v>26.214418342207104</v>
      </c>
      <c r="AI117" s="116">
        <f t="shared" si="0"/>
        <v>14.2</v>
      </c>
    </row>
    <row r="118" spans="3:35" x14ac:dyDescent="0.25">
      <c r="C118" s="144"/>
      <c r="D118" s="144"/>
      <c r="E118" s="165"/>
      <c r="F118" s="144"/>
      <c r="L118" s="133">
        <v>117</v>
      </c>
      <c r="M118" s="124"/>
      <c r="N118" s="124"/>
      <c r="O118" s="131">
        <v>16.997106933992345</v>
      </c>
      <c r="P118" s="124"/>
      <c r="Q118" s="131">
        <v>16.72228574193737</v>
      </c>
      <c r="R118" s="124"/>
      <c r="S118" s="125">
        <v>0</v>
      </c>
      <c r="T118" s="131">
        <v>20.255354468259512</v>
      </c>
      <c r="U118" s="131">
        <v>20.932742257155923</v>
      </c>
      <c r="V118" s="131">
        <v>20.065416979618071</v>
      </c>
      <c r="W118" s="124">
        <v>7.4215754640455929</v>
      </c>
      <c r="X118" s="124">
        <v>6.4061755182450035</v>
      </c>
      <c r="Y118" s="126">
        <v>15.4</v>
      </c>
      <c r="Z118" s="142">
        <v>6.1695685756766006</v>
      </c>
      <c r="AA118" s="130">
        <v>12.764855609516852</v>
      </c>
      <c r="AB118" s="124"/>
      <c r="AC118" s="124"/>
      <c r="AD118" s="124">
        <v>30.1</v>
      </c>
      <c r="AE118" s="124">
        <v>14.533999346102313</v>
      </c>
      <c r="AF118" s="124">
        <v>14.6</v>
      </c>
      <c r="AG118" s="124">
        <v>7.2062096942208456</v>
      </c>
      <c r="AH118" s="136">
        <v>26.916752120635362</v>
      </c>
      <c r="AI118" s="116">
        <f t="shared" si="0"/>
        <v>14.6</v>
      </c>
    </row>
    <row r="119" spans="3:35" x14ac:dyDescent="0.25">
      <c r="C119" s="144"/>
      <c r="D119" s="144"/>
      <c r="E119" s="165"/>
      <c r="F119" s="144"/>
      <c r="L119" s="133">
        <v>118</v>
      </c>
      <c r="M119" s="124"/>
      <c r="N119" s="124"/>
      <c r="O119" s="131">
        <v>17.44260271883067</v>
      </c>
      <c r="P119" s="124"/>
      <c r="Q119" s="131">
        <v>17.114634816512599</v>
      </c>
      <c r="R119" s="124"/>
      <c r="S119" s="125">
        <v>0</v>
      </c>
      <c r="T119" s="131">
        <v>20.798636291578934</v>
      </c>
      <c r="U119" s="131">
        <v>21.499681344581045</v>
      </c>
      <c r="V119" s="131">
        <v>20.633435593056575</v>
      </c>
      <c r="W119" s="124">
        <v>7.6414622922698321</v>
      </c>
      <c r="X119" s="124">
        <v>6.5997570800972172</v>
      </c>
      <c r="Y119" s="126">
        <v>15.7</v>
      </c>
      <c r="Z119" s="142">
        <v>6.3388217397447404</v>
      </c>
      <c r="AA119" s="130">
        <v>13.094965039504352</v>
      </c>
      <c r="AB119" s="124"/>
      <c r="AC119" s="124"/>
      <c r="AD119" s="124">
        <v>30.8</v>
      </c>
      <c r="AE119" s="124">
        <v>14.914917171049346</v>
      </c>
      <c r="AF119" s="124">
        <v>15</v>
      </c>
      <c r="AG119" s="124">
        <v>7.4215754640455929</v>
      </c>
      <c r="AH119" s="136">
        <v>27.631684427185085</v>
      </c>
      <c r="AI119" s="116">
        <f t="shared" si="0"/>
        <v>15</v>
      </c>
    </row>
    <row r="120" spans="3:35" x14ac:dyDescent="0.25">
      <c r="C120" s="144"/>
      <c r="D120" s="144"/>
      <c r="E120" s="165"/>
      <c r="F120" s="144"/>
      <c r="L120" s="133">
        <v>119</v>
      </c>
      <c r="M120" s="124"/>
      <c r="N120" s="124"/>
      <c r="O120" s="131">
        <v>17.895867253450263</v>
      </c>
      <c r="P120" s="124"/>
      <c r="Q120" s="131">
        <v>17.512761640605838</v>
      </c>
      <c r="R120" s="124"/>
      <c r="S120" s="125">
        <v>0</v>
      </c>
      <c r="T120" s="131">
        <v>21.351720099309752</v>
      </c>
      <c r="U120" s="131">
        <v>22.076995999139065</v>
      </c>
      <c r="V120" s="131">
        <v>21.212536181195063</v>
      </c>
      <c r="W120" s="124">
        <v>7.8659255646253703</v>
      </c>
      <c r="X120" s="124">
        <v>6.7974803369538117</v>
      </c>
      <c r="Y120" s="126">
        <v>16</v>
      </c>
      <c r="Z120" s="142">
        <v>6.5112308434630615</v>
      </c>
      <c r="AA120" s="130">
        <v>13.430717229491639</v>
      </c>
      <c r="AB120" s="124"/>
      <c r="AC120" s="124"/>
      <c r="AD120" s="124">
        <v>31.7</v>
      </c>
      <c r="AE120" s="124">
        <v>15.302477098040013</v>
      </c>
      <c r="AF120" s="124">
        <v>15.4</v>
      </c>
      <c r="AG120" s="124">
        <v>7.6414622922698321</v>
      </c>
      <c r="AH120" s="136">
        <v>28.359331612394406</v>
      </c>
      <c r="AI120" s="116">
        <f t="shared" si="0"/>
        <v>15.4</v>
      </c>
    </row>
    <row r="121" spans="3:35" x14ac:dyDescent="0.25">
      <c r="C121" s="144"/>
      <c r="D121" s="144"/>
      <c r="E121" s="165"/>
      <c r="F121" s="144"/>
      <c r="L121" s="133">
        <v>120</v>
      </c>
      <c r="M121" s="124"/>
      <c r="N121" s="124"/>
      <c r="O121" s="131">
        <v>18.35696901972921</v>
      </c>
      <c r="P121" s="124"/>
      <c r="Q121" s="131">
        <v>17.916701672001018</v>
      </c>
      <c r="R121" s="124"/>
      <c r="S121" s="125">
        <v>0</v>
      </c>
      <c r="T121" s="131">
        <v>21.914698139307891</v>
      </c>
      <c r="U121" s="131">
        <v>22.66478651851201</v>
      </c>
      <c r="V121" s="131">
        <v>21.802839097216737</v>
      </c>
      <c r="W121" s="124">
        <v>8.0950208693744337</v>
      </c>
      <c r="X121" s="124">
        <v>6.9993979777611282</v>
      </c>
      <c r="Y121" s="126">
        <v>16.399999999999999</v>
      </c>
      <c r="Z121" s="142">
        <v>6.6868274701754089</v>
      </c>
      <c r="AA121" s="130">
        <v>13.772159999478722</v>
      </c>
      <c r="AB121" s="124"/>
      <c r="AC121" s="124"/>
      <c r="AD121" s="124">
        <v>32.5</v>
      </c>
      <c r="AE121" s="124">
        <v>15.69673766873713</v>
      </c>
      <c r="AF121" s="124">
        <v>15.8</v>
      </c>
      <c r="AG121" s="124">
        <v>7.8659255646253703</v>
      </c>
      <c r="AH121" s="146"/>
      <c r="AI121" s="116">
        <f t="shared" si="0"/>
        <v>15.8</v>
      </c>
    </row>
    <row r="122" spans="3:35" x14ac:dyDescent="0.25">
      <c r="C122" s="144"/>
      <c r="D122" s="144"/>
      <c r="E122" s="165"/>
      <c r="F122" s="144"/>
      <c r="L122" s="133">
        <v>121</v>
      </c>
      <c r="M122" s="124"/>
      <c r="N122" s="124"/>
      <c r="O122" s="131">
        <v>18.825976522569167</v>
      </c>
      <c r="P122" s="124"/>
      <c r="Q122" s="131">
        <v>18.32649028663398</v>
      </c>
      <c r="R122" s="124"/>
      <c r="S122" s="125">
        <v>0</v>
      </c>
      <c r="T122" s="131">
        <v>22.487662744741758</v>
      </c>
      <c r="U122" s="131">
        <v>23.263153318451376</v>
      </c>
      <c r="V122" s="131">
        <v>22.404464977827498</v>
      </c>
      <c r="W122" s="124">
        <v>8.3288039963392393</v>
      </c>
      <c r="X122" s="124">
        <v>7.2055629124273217</v>
      </c>
      <c r="Y122" s="126"/>
      <c r="Z122" s="142">
        <v>6.8656432510358965</v>
      </c>
      <c r="AA122" s="130">
        <v>14.119341169465589</v>
      </c>
      <c r="AB122" s="124"/>
      <c r="AC122" s="124"/>
      <c r="AD122" s="124">
        <v>33.299999999999997</v>
      </c>
      <c r="AE122" s="124">
        <v>16.097757444408735</v>
      </c>
      <c r="AF122" s="124">
        <v>16.2</v>
      </c>
      <c r="AG122" s="124">
        <v>8.0950208693744337</v>
      </c>
      <c r="AH122" s="146"/>
      <c r="AI122" s="116">
        <f t="shared" si="0"/>
        <v>16.2</v>
      </c>
    </row>
    <row r="123" spans="3:35" ht="15" customHeight="1" x14ac:dyDescent="0.25">
      <c r="C123" s="144"/>
      <c r="D123" s="144"/>
      <c r="E123" s="165"/>
      <c r="F123" s="144"/>
      <c r="L123" s="133">
        <v>122</v>
      </c>
      <c r="M123" s="124"/>
      <c r="N123" s="124"/>
      <c r="O123" s="131">
        <v>19.302958289711228</v>
      </c>
      <c r="P123" s="124"/>
      <c r="Q123" s="131">
        <v>18.74216277946136</v>
      </c>
      <c r="R123" s="124"/>
      <c r="S123" s="125">
        <v>0</v>
      </c>
      <c r="T123" s="131">
        <v>23.070706333458897</v>
      </c>
      <c r="U123" s="131">
        <v>23.87219693193077</v>
      </c>
      <c r="V123" s="131">
        <v>23.017534741552996</v>
      </c>
      <c r="W123" s="124">
        <v>8.5673309359438825</v>
      </c>
      <c r="X123" s="124">
        <v>7.4160282708961942</v>
      </c>
      <c r="Y123" s="126"/>
      <c r="Z123" s="142">
        <v>7.047709864681968</v>
      </c>
      <c r="AA123" s="130">
        <v>14.472308559452213</v>
      </c>
      <c r="AB123" s="124"/>
      <c r="AC123" s="124"/>
      <c r="AD123" s="124">
        <v>34.200000000000003</v>
      </c>
      <c r="AE123" s="124">
        <v>16.505595005771347</v>
      </c>
      <c r="AF123" s="124">
        <v>16.600000000000001</v>
      </c>
      <c r="AG123" s="124">
        <v>8.3288039963392393</v>
      </c>
      <c r="AH123" s="146"/>
      <c r="AI123" s="116">
        <f t="shared" si="0"/>
        <v>16.600000000000001</v>
      </c>
    </row>
    <row r="124" spans="3:35" x14ac:dyDescent="0.25">
      <c r="C124" s="144"/>
      <c r="D124" s="144"/>
      <c r="E124" s="165"/>
      <c r="F124" s="144"/>
      <c r="L124" s="133">
        <v>123</v>
      </c>
      <c r="M124" s="124"/>
      <c r="N124" s="124"/>
      <c r="O124" s="131">
        <v>19.787982871554423</v>
      </c>
      <c r="P124" s="124"/>
      <c r="Q124" s="131">
        <v>19.163754365312869</v>
      </c>
      <c r="R124" s="124"/>
      <c r="S124" s="125">
        <v>0</v>
      </c>
      <c r="T124" s="131">
        <v>23.663921407363208</v>
      </c>
      <c r="U124" s="131">
        <v>24.492018008312876</v>
      </c>
      <c r="V124" s="131">
        <v>23.642169587058998</v>
      </c>
      <c r="W124" s="124">
        <v>8.8106578782687457</v>
      </c>
      <c r="X124" s="124">
        <v>7.6308474022322725</v>
      </c>
      <c r="Y124" s="126"/>
      <c r="Z124" s="142">
        <v>7.2330590369122296</v>
      </c>
      <c r="AA124" s="130">
        <v>14.83110998943863</v>
      </c>
      <c r="AB124" s="124"/>
      <c r="AC124" s="124"/>
      <c r="AD124" s="124">
        <v>35</v>
      </c>
      <c r="AE124" s="124">
        <v>16.920308952835551</v>
      </c>
      <c r="AF124" s="124">
        <v>17</v>
      </c>
      <c r="AG124" s="124">
        <v>8.5673309359438825</v>
      </c>
      <c r="AH124" s="146"/>
      <c r="AI124" s="116">
        <f t="shared" si="0"/>
        <v>17</v>
      </c>
    </row>
    <row r="125" spans="3:35" x14ac:dyDescent="0.25">
      <c r="C125" s="144"/>
      <c r="D125" s="144"/>
      <c r="E125" s="165"/>
      <c r="F125" s="144"/>
      <c r="L125" s="133">
        <v>124</v>
      </c>
      <c r="M125" s="124"/>
      <c r="N125" s="124"/>
      <c r="O125" s="131">
        <v>20.281118840977438</v>
      </c>
      <c r="P125" s="124"/>
      <c r="Q125" s="131">
        <v>19.591300179727838</v>
      </c>
      <c r="R125" s="124"/>
      <c r="S125" s="125">
        <v>0</v>
      </c>
      <c r="T125" s="131">
        <v>24.267400551801277</v>
      </c>
      <c r="U125" s="131">
        <v>25.122717312528376</v>
      </c>
      <c r="V125" s="131">
        <v>24.278490991496788</v>
      </c>
      <c r="W125" s="124">
        <v>9.0588412121173327</v>
      </c>
      <c r="X125" s="124">
        <v>7.8500738737173634</v>
      </c>
      <c r="Y125" s="126"/>
      <c r="Z125" s="142">
        <v>7.4217225403693856</v>
      </c>
      <c r="AA125" s="130"/>
      <c r="AB125" s="124"/>
      <c r="AC125" s="124"/>
      <c r="AD125" s="124">
        <v>35.9</v>
      </c>
      <c r="AE125" s="124">
        <v>17.341957904754199</v>
      </c>
      <c r="AF125" s="124">
        <v>17.5</v>
      </c>
      <c r="AG125" s="124">
        <v>8.8106578782687457</v>
      </c>
      <c r="AH125" s="146"/>
      <c r="AI125" s="116">
        <f t="shared" si="0"/>
        <v>17.5</v>
      </c>
    </row>
    <row r="126" spans="3:35" x14ac:dyDescent="0.25">
      <c r="C126" s="144"/>
      <c r="D126" s="144"/>
      <c r="E126" s="165"/>
      <c r="F126" s="144"/>
      <c r="L126" s="133">
        <v>125</v>
      </c>
      <c r="M126" s="124"/>
      <c r="N126" s="124"/>
      <c r="O126" s="131">
        <v>20.782434793163304</v>
      </c>
      <c r="P126" s="124"/>
      <c r="Q126" s="131">
        <v>20.024835279775964</v>
      </c>
      <c r="R126" s="124"/>
      <c r="S126" s="125">
        <v>0</v>
      </c>
      <c r="T126" s="131">
        <v>24.88123643495819</v>
      </c>
      <c r="U126" s="131">
        <v>25.764395724266929</v>
      </c>
      <c r="V126" s="131">
        <v>24.926620708870704</v>
      </c>
      <c r="W126" s="124">
        <v>9.3119375240945512</v>
      </c>
      <c r="X126" s="124">
        <v>8.0737614699581037</v>
      </c>
      <c r="Y126" s="126"/>
      <c r="Z126" s="142">
        <v>7.6137321942275076</v>
      </c>
      <c r="AA126" s="130"/>
      <c r="AB126" s="124"/>
      <c r="AC126" s="124"/>
      <c r="AD126" s="124">
        <v>36.799999999999997</v>
      </c>
      <c r="AE126" s="124">
        <v>17.770600499672799</v>
      </c>
      <c r="AF126" s="124">
        <v>17.899999999999999</v>
      </c>
      <c r="AG126" s="124">
        <v>9.0588412121173327</v>
      </c>
      <c r="AH126" s="146"/>
      <c r="AI126" s="116">
        <f t="shared" si="0"/>
        <v>17.899999999999999</v>
      </c>
    </row>
    <row r="127" spans="3:35" x14ac:dyDescent="0.25">
      <c r="C127" s="144"/>
      <c r="D127" s="144"/>
      <c r="E127" s="165"/>
      <c r="F127" s="144"/>
      <c r="L127" s="133">
        <v>126</v>
      </c>
      <c r="M127" s="124"/>
      <c r="N127" s="124"/>
      <c r="O127" s="131">
        <v>21.291999345426614</v>
      </c>
      <c r="P127" s="124"/>
      <c r="Q127" s="131">
        <v>20.464394644863948</v>
      </c>
      <c r="R127" s="124"/>
      <c r="S127" s="125">
        <v>0</v>
      </c>
      <c r="T127" s="131">
        <v>25.505521807262848</v>
      </c>
      <c r="U127" s="131">
        <v>26.417154237181428</v>
      </c>
      <c r="V127" s="131">
        <v>25.586680768428888</v>
      </c>
      <c r="W127" s="124">
        <v>9.5700035976972746</v>
      </c>
      <c r="X127" s="124">
        <v>8.3019641920043536</v>
      </c>
      <c r="Y127" s="126"/>
      <c r="Z127" s="142">
        <v>7.8091198638843178</v>
      </c>
      <c r="AA127" s="130"/>
      <c r="AB127" s="124"/>
      <c r="AC127" s="124"/>
      <c r="AD127" s="124">
        <v>37.700000000000003</v>
      </c>
      <c r="AE127" s="124">
        <v>18.206295394582529</v>
      </c>
      <c r="AF127" s="124">
        <v>18.399999999999999</v>
      </c>
      <c r="AG127" s="124">
        <v>9.3119375240945512</v>
      </c>
      <c r="AH127" s="146"/>
      <c r="AI127" s="116">
        <f t="shared" si="0"/>
        <v>18.399999999999999</v>
      </c>
    </row>
    <row r="128" spans="3:35" x14ac:dyDescent="0.25">
      <c r="C128" s="144"/>
      <c r="D128" s="144"/>
      <c r="E128" s="165"/>
      <c r="F128" s="144"/>
      <c r="L128" s="133">
        <v>127</v>
      </c>
      <c r="M128" s="124"/>
      <c r="N128" s="124"/>
      <c r="O128" s="131">
        <v>21.809881137043199</v>
      </c>
      <c r="P128" s="124"/>
      <c r="Q128" s="131">
        <v>20.91001317752589</v>
      </c>
      <c r="R128" s="124"/>
      <c r="S128" s="125">
        <v>0</v>
      </c>
      <c r="T128" s="131">
        <v>26.140349500802049</v>
      </c>
      <c r="U128" s="131">
        <v>27.081093958103182</v>
      </c>
      <c r="V128" s="131">
        <v>26.258793473075936</v>
      </c>
      <c r="W128" s="124">
        <v>9.8330964124157703</v>
      </c>
      <c r="X128" s="124">
        <v>8.534736256478082</v>
      </c>
      <c r="Y128" s="126"/>
      <c r="Z128" s="142">
        <v>8.0079174606575361</v>
      </c>
      <c r="AA128" s="130"/>
      <c r="AB128" s="124"/>
      <c r="AC128" s="124"/>
      <c r="AD128" s="124">
        <v>38.6</v>
      </c>
      <c r="AE128" s="124">
        <v>18.649101265175521</v>
      </c>
      <c r="AF128" s="124">
        <v>18.8</v>
      </c>
      <c r="AG128" s="124">
        <v>9.5700035976972746</v>
      </c>
      <c r="AH128" s="146"/>
      <c r="AI128" s="116">
        <f t="shared" si="0"/>
        <v>18.8</v>
      </c>
    </row>
    <row r="129" spans="3:35" x14ac:dyDescent="0.25">
      <c r="C129" s="144"/>
      <c r="D129" s="144"/>
      <c r="E129" s="165"/>
      <c r="F129" s="144"/>
      <c r="L129" s="133">
        <v>128</v>
      </c>
      <c r="M129" s="124"/>
      <c r="N129" s="124"/>
      <c r="O129" s="131">
        <v>22.336148829083239</v>
      </c>
      <c r="P129" s="124"/>
      <c r="Q129" s="131">
        <v>21.361725704201326</v>
      </c>
      <c r="R129" s="124"/>
      <c r="S129" s="125">
        <v>0</v>
      </c>
      <c r="T129" s="131">
        <v>26.785812428743448</v>
      </c>
      <c r="U129" s="131">
        <v>27.756316106268866</v>
      </c>
      <c r="V129" s="131">
        <v>26.943081397807497</v>
      </c>
      <c r="W129" s="124">
        <v>10.101273142846805</v>
      </c>
      <c r="X129" s="124">
        <v>8.7721320947129762</v>
      </c>
      <c r="Y129" s="126"/>
      <c r="Z129" s="142">
        <v>8.2101569414859306</v>
      </c>
      <c r="AA129" s="130"/>
      <c r="AB129" s="124"/>
      <c r="AC129" s="124"/>
      <c r="AD129" s="124">
        <v>39.6</v>
      </c>
      <c r="AE129" s="124">
        <v>19.099076805702079</v>
      </c>
      <c r="AF129" s="124">
        <v>19.3</v>
      </c>
      <c r="AG129" s="124">
        <v>9.8330964124157703</v>
      </c>
      <c r="AH129" s="146"/>
      <c r="AI129" s="116">
        <f t="shared" si="0"/>
        <v>19.3</v>
      </c>
    </row>
    <row r="130" spans="3:35" x14ac:dyDescent="0.25">
      <c r="C130" s="144"/>
      <c r="D130" s="144"/>
      <c r="E130" s="165"/>
      <c r="F130" s="144"/>
      <c r="L130" s="133">
        <v>129</v>
      </c>
      <c r="M130" s="124"/>
      <c r="N130" s="124"/>
      <c r="O130" s="131">
        <v>22.870871104246376</v>
      </c>
      <c r="P130" s="124"/>
      <c r="Q130" s="131">
        <v>21.819566975997699</v>
      </c>
      <c r="R130" s="124"/>
      <c r="S130" s="125">
        <v>0</v>
      </c>
      <c r="T130" s="131">
        <v>27.442003584767068</v>
      </c>
      <c r="U130" s="131">
        <v>28.44292201255907</v>
      </c>
      <c r="V130" s="131">
        <v>27.639667388165673</v>
      </c>
      <c r="W130" s="124">
        <v>10.374591157817374</v>
      </c>
      <c r="X130" s="124">
        <v>9.0142063519038391</v>
      </c>
      <c r="Y130" s="126"/>
      <c r="Z130" s="142">
        <v>8.4158703086344566</v>
      </c>
      <c r="AA130" s="130"/>
      <c r="AB130" s="124"/>
      <c r="AC130" s="124"/>
      <c r="AD130" s="124">
        <v>40.5</v>
      </c>
      <c r="AE130" s="124">
        <v>19.556280728830728</v>
      </c>
      <c r="AF130" s="124">
        <v>19.7</v>
      </c>
      <c r="AG130" s="124">
        <v>10.101273142846805</v>
      </c>
      <c r="AH130" s="146"/>
      <c r="AI130" s="116">
        <f t="shared" si="0"/>
        <v>19.7</v>
      </c>
    </row>
    <row r="131" spans="3:35" x14ac:dyDescent="0.25">
      <c r="C131" s="144"/>
      <c r="D131" s="144"/>
      <c r="E131" s="165"/>
      <c r="F131" s="144"/>
      <c r="L131" s="133">
        <v>130</v>
      </c>
      <c r="M131" s="124"/>
      <c r="N131" s="124"/>
      <c r="O131" s="131">
        <v>23.414116666699208</v>
      </c>
      <c r="P131" s="124"/>
      <c r="Q131" s="131">
        <v>22.283571669440139</v>
      </c>
      <c r="R131" s="124"/>
      <c r="S131" s="125">
        <v>0</v>
      </c>
      <c r="T131" s="131">
        <v>28.109016042505143</v>
      </c>
      <c r="U131" s="131">
        <v>29.141013118747672</v>
      </c>
      <c r="V131" s="131">
        <v>28.348674558715928</v>
      </c>
      <c r="W131" s="124">
        <v>10.653108019519474</v>
      </c>
      <c r="X131" s="124">
        <v>9.2610138862663138</v>
      </c>
      <c r="Y131" s="126"/>
      <c r="Z131" s="142">
        <v>8.6250896094036982</v>
      </c>
      <c r="AA131" s="130"/>
      <c r="AB131" s="124"/>
      <c r="AC131" s="124"/>
      <c r="AD131" s="124">
        <v>41.5</v>
      </c>
      <c r="AE131" s="124">
        <v>20.020771765509561</v>
      </c>
      <c r="AF131" s="124">
        <v>20.3</v>
      </c>
      <c r="AG131" s="124">
        <v>10.374591157817374</v>
      </c>
      <c r="AH131" s="146"/>
      <c r="AI131" s="116">
        <f t="shared" si="0"/>
        <v>20.3</v>
      </c>
    </row>
    <row r="132" spans="3:35" x14ac:dyDescent="0.25">
      <c r="C132" s="144"/>
      <c r="D132" s="144"/>
      <c r="E132" s="165"/>
      <c r="F132" s="144"/>
      <c r="L132" s="133">
        <v>131</v>
      </c>
      <c r="M132" s="124"/>
      <c r="N132" s="124"/>
      <c r="O132" s="131">
        <v>23.965954241915661</v>
      </c>
      <c r="P132" s="124"/>
      <c r="Q132" s="131">
        <v>22.753774387208114</v>
      </c>
      <c r="R132" s="124"/>
      <c r="S132" s="125">
        <v>0</v>
      </c>
      <c r="T132" s="131">
        <v>28.786942954990426</v>
      </c>
      <c r="U132" s="131">
        <v>29.850690976762088</v>
      </c>
      <c r="V132" s="131">
        <v>29.070226291543335</v>
      </c>
      <c r="W132" s="124">
        <v>10.936881482655208</v>
      </c>
      <c r="X132" s="124">
        <v>9.5126097682062341</v>
      </c>
      <c r="Y132" s="126"/>
      <c r="Z132" s="142">
        <v>8.837846935843471</v>
      </c>
      <c r="AA132" s="130"/>
      <c r="AB132" s="124"/>
      <c r="AC132" s="124"/>
      <c r="AD132" s="124">
        <v>42.5</v>
      </c>
      <c r="AE132" s="124">
        <v>20.492608664830588</v>
      </c>
      <c r="AF132" s="124">
        <v>20.8</v>
      </c>
      <c r="AG132" s="124">
        <v>10.653108019519474</v>
      </c>
      <c r="AH132" s="146"/>
      <c r="AI132" s="116">
        <f t="shared" si="0"/>
        <v>20.8</v>
      </c>
    </row>
    <row r="133" spans="3:35" x14ac:dyDescent="0.25">
      <c r="C133" s="144"/>
      <c r="D133" s="144"/>
      <c r="E133" s="165"/>
      <c r="F133" s="144"/>
      <c r="L133" s="133">
        <v>132</v>
      </c>
      <c r="M133" s="124"/>
      <c r="N133" s="124"/>
      <c r="O133" s="131">
        <v>24.526452576519709</v>
      </c>
      <c r="P133" s="124"/>
      <c r="Q133" s="131">
        <v>23.712911941536984</v>
      </c>
      <c r="R133" s="124"/>
      <c r="S133" s="125">
        <v>0</v>
      </c>
      <c r="T133" s="131">
        <v>29.475877554112195</v>
      </c>
      <c r="U133" s="131">
        <v>30.572057247954341</v>
      </c>
      <c r="V133" s="131">
        <v>29.804446234769696</v>
      </c>
      <c r="W133" s="124">
        <v>11.225969493592334</v>
      </c>
      <c r="X133" s="124">
        <v>9.7690492794986596</v>
      </c>
      <c r="Y133" s="126"/>
      <c r="Z133" s="142">
        <v>9.0541744244701619</v>
      </c>
      <c r="AA133" s="130"/>
      <c r="AB133" s="124"/>
      <c r="AC133" s="124"/>
      <c r="AD133" s="124">
        <v>43.5</v>
      </c>
      <c r="AE133" s="124">
        <v>20.971850193895403</v>
      </c>
      <c r="AF133" s="124">
        <v>21.2</v>
      </c>
      <c r="AG133" s="124">
        <v>10.936881482655208</v>
      </c>
      <c r="AH133" s="146"/>
      <c r="AI133" s="116">
        <f t="shared" si="0"/>
        <v>21.2</v>
      </c>
    </row>
    <row r="134" spans="3:35" x14ac:dyDescent="0.25">
      <c r="C134" s="144"/>
      <c r="D134" s="144"/>
      <c r="E134" s="165"/>
      <c r="F134" s="144"/>
      <c r="L134" s="133">
        <v>133</v>
      </c>
      <c r="M134" s="124"/>
      <c r="N134" s="124"/>
      <c r="O134" s="131">
        <v>25.095680438130294</v>
      </c>
      <c r="P134" s="124"/>
      <c r="Q134" s="131">
        <v>24.201915620676534</v>
      </c>
      <c r="R134" s="124"/>
      <c r="S134" s="125">
        <v>0</v>
      </c>
      <c r="T134" s="131">
        <v>30.175913150080309</v>
      </c>
      <c r="U134" s="131">
        <v>31.305213702381952</v>
      </c>
      <c r="V134" s="131">
        <v>30.551458301089539</v>
      </c>
      <c r="W134" s="124">
        <v>11.520430189529916</v>
      </c>
      <c r="X134" s="124">
        <v>10.030387912476359</v>
      </c>
      <c r="Y134" s="126"/>
      <c r="Z134" s="142">
        <v>9.274104255988382</v>
      </c>
      <c r="AA134" s="130"/>
      <c r="AB134" s="124"/>
      <c r="AC134" s="124"/>
      <c r="AD134" s="124">
        <v>44.5</v>
      </c>
      <c r="AE134" s="124">
        <v>21.458555137683309</v>
      </c>
      <c r="AF134" s="124">
        <v>21.8</v>
      </c>
      <c r="AG134" s="124">
        <v>11.225969493592334</v>
      </c>
      <c r="AH134" s="146"/>
      <c r="AI134" s="116">
        <f t="shared" si="0"/>
        <v>21.8</v>
      </c>
    </row>
    <row r="135" spans="3:35" x14ac:dyDescent="0.25">
      <c r="C135" s="144"/>
      <c r="D135" s="144"/>
      <c r="E135" s="165"/>
      <c r="F135" s="144"/>
      <c r="L135" s="133">
        <v>134</v>
      </c>
      <c r="M135" s="124"/>
      <c r="N135" s="124"/>
      <c r="O135" s="131">
        <v>25.673706615208449</v>
      </c>
      <c r="P135" s="124"/>
      <c r="Q135" s="131">
        <v>24.697255010684202</v>
      </c>
      <c r="R135" s="124"/>
      <c r="S135" s="125">
        <v>0</v>
      </c>
      <c r="T135" s="131">
        <v>30.887143130896892</v>
      </c>
      <c r="U135" s="131">
        <v>32.050262218099562</v>
      </c>
      <c r="V135" s="131">
        <v>31.311386666325436</v>
      </c>
      <c r="W135" s="124">
        <v>11.820321897673878</v>
      </c>
      <c r="X135" s="124">
        <v>10.296681369227352</v>
      </c>
      <c r="Y135" s="126"/>
      <c r="Z135" s="142">
        <v>9.4976686550161471</v>
      </c>
      <c r="AA135" s="130"/>
      <c r="AB135" s="124"/>
      <c r="AC135" s="124"/>
      <c r="AD135" s="124">
        <v>45.5</v>
      </c>
      <c r="AE135" s="124">
        <v>21.952782298921218</v>
      </c>
      <c r="AF135" s="124">
        <v>22.3</v>
      </c>
      <c r="AG135" s="124">
        <v>11.520430189529916</v>
      </c>
      <c r="AH135" s="146"/>
      <c r="AI135" s="116">
        <f t="shared" si="0"/>
        <v>22.3</v>
      </c>
    </row>
    <row r="136" spans="3:35" x14ac:dyDescent="0.25">
      <c r="C136" s="144"/>
      <c r="D136" s="144"/>
      <c r="E136" s="165"/>
      <c r="F136" s="144"/>
      <c r="L136" s="133">
        <v>135</v>
      </c>
      <c r="M136" s="124"/>
      <c r="N136" s="124"/>
      <c r="O136" s="131">
        <v>26.260599916907033</v>
      </c>
      <c r="P136" s="124"/>
      <c r="Q136" s="131">
        <v>25.198964355616404</v>
      </c>
      <c r="R136" s="124"/>
      <c r="S136" s="125">
        <v>0</v>
      </c>
      <c r="T136" s="131">
        <v>31.60966096183569</v>
      </c>
      <c r="U136" s="131">
        <v>32.807304780460228</v>
      </c>
      <c r="V136" s="131">
        <v>32.084355768001963</v>
      </c>
      <c r="W136" s="124">
        <v>12.125703134422556</v>
      </c>
      <c r="X136" s="124">
        <v>10.56798556080196</v>
      </c>
      <c r="Y136" s="126"/>
      <c r="Z136" s="142">
        <v>9.7248998898139369</v>
      </c>
      <c r="AA136" s="130"/>
      <c r="AB136" s="124"/>
      <c r="AC136" s="124"/>
      <c r="AD136" s="124">
        <v>46.6</v>
      </c>
      <c r="AE136" s="124">
        <v>22.454590497955575</v>
      </c>
      <c r="AF136" s="124">
        <v>22.8</v>
      </c>
      <c r="AG136" s="124">
        <v>11.820321897673878</v>
      </c>
      <c r="AH136" s="146"/>
      <c r="AI136" s="116">
        <f t="shared" si="0"/>
        <v>22.8</v>
      </c>
    </row>
    <row r="137" spans="3:35" x14ac:dyDescent="0.25">
      <c r="C137" s="144"/>
      <c r="D137" s="144"/>
      <c r="E137" s="165"/>
      <c r="F137" s="144"/>
      <c r="L137" s="133">
        <v>136</v>
      </c>
      <c r="M137" s="124"/>
      <c r="N137" s="124"/>
      <c r="O137" s="131">
        <v>26.85642917292234</v>
      </c>
      <c r="P137" s="124"/>
      <c r="Q137" s="131">
        <v>25.707077829842628</v>
      </c>
      <c r="R137" s="124"/>
      <c r="S137" s="125">
        <v>0</v>
      </c>
      <c r="T137" s="131">
        <v>32.343560184928265</v>
      </c>
      <c r="U137" s="131">
        <v>33.57644348142621</v>
      </c>
      <c r="V137" s="131">
        <v>32.870490303938226</v>
      </c>
      <c r="W137" s="124">
        <v>12.43663260456127</v>
      </c>
      <c r="X137" s="124">
        <v>10.844356606428292</v>
      </c>
      <c r="Y137" s="126"/>
      <c r="Z137" s="142">
        <v>9.9558302720175664</v>
      </c>
      <c r="AA137" s="130"/>
      <c r="AB137" s="124"/>
      <c r="AC137" s="124"/>
      <c r="AD137" s="124">
        <v>47.6</v>
      </c>
      <c r="AE137" s="124"/>
      <c r="AF137" s="124">
        <v>23.4</v>
      </c>
      <c r="AG137" s="124">
        <v>12.125703134422556</v>
      </c>
      <c r="AH137" s="146"/>
      <c r="AI137" s="116">
        <f t="shared" si="0"/>
        <v>23.4</v>
      </c>
    </row>
    <row r="138" spans="3:35" x14ac:dyDescent="0.25">
      <c r="C138" s="144"/>
      <c r="D138" s="144"/>
      <c r="E138" s="165"/>
      <c r="F138" s="144"/>
      <c r="L138" s="133">
        <v>137</v>
      </c>
      <c r="M138" s="124"/>
      <c r="N138" s="124"/>
      <c r="O138" s="131">
        <v>27.461263233348141</v>
      </c>
      <c r="P138" s="124"/>
      <c r="Q138" s="131">
        <v>26.221629538697922</v>
      </c>
      <c r="R138" s="124"/>
      <c r="S138" s="125">
        <v>0</v>
      </c>
      <c r="T138" s="131">
        <v>33.088934418458166</v>
      </c>
      <c r="U138" s="131">
        <v>34.357780518889513</v>
      </c>
      <c r="V138" s="131">
        <v>33.669915230857889</v>
      </c>
      <c r="W138" s="124">
        <v>12.753169200466829</v>
      </c>
      <c r="X138" s="124">
        <v>11.125850832736758</v>
      </c>
      <c r="Y138" s="126"/>
      <c r="Z138" s="124"/>
      <c r="AA138" s="130"/>
      <c r="AB138" s="124"/>
      <c r="AC138" s="124"/>
      <c r="AD138" s="124">
        <v>48.7</v>
      </c>
      <c r="AE138" s="124"/>
      <c r="AF138" s="124">
        <v>24</v>
      </c>
      <c r="AG138" s="124">
        <v>12.43663260456127</v>
      </c>
      <c r="AH138" s="146"/>
      <c r="AI138" s="116">
        <f t="shared" si="0"/>
        <v>24</v>
      </c>
    </row>
    <row r="139" spans="3:35" x14ac:dyDescent="0.25">
      <c r="C139" s="144"/>
      <c r="D139" s="144"/>
      <c r="E139" s="165"/>
      <c r="F139" s="144"/>
      <c r="L139" s="133">
        <v>138</v>
      </c>
      <c r="M139" s="124"/>
      <c r="N139" s="124"/>
      <c r="O139" s="131">
        <v>28.075170968531324</v>
      </c>
      <c r="P139" s="124"/>
      <c r="Q139" s="131">
        <v>26.742653519125287</v>
      </c>
      <c r="R139" s="124"/>
      <c r="S139" s="125">
        <v>0</v>
      </c>
      <c r="T139" s="131">
        <v>33.84587735646133</v>
      </c>
      <c r="U139" s="131">
        <v>35.15141819600197</v>
      </c>
      <c r="V139" s="131">
        <v>34.482755763017181</v>
      </c>
      <c r="W139" s="124">
        <v>13.075372001320838</v>
      </c>
      <c r="X139" s="124">
        <v>11.412524772993002</v>
      </c>
      <c r="Y139" s="126"/>
      <c r="Z139" s="124"/>
      <c r="AA139" s="130"/>
      <c r="AB139" s="124"/>
      <c r="AC139" s="124"/>
      <c r="AD139" s="124">
        <v>49.8</v>
      </c>
      <c r="AE139" s="124"/>
      <c r="AF139" s="124">
        <v>24.5</v>
      </c>
      <c r="AG139" s="124">
        <v>12.753169200466829</v>
      </c>
      <c r="AH139" s="146"/>
      <c r="AI139" s="116">
        <f t="shared" si="0"/>
        <v>24.5</v>
      </c>
    </row>
    <row r="140" spans="3:35" x14ac:dyDescent="0.25">
      <c r="C140" s="144"/>
      <c r="D140" s="144"/>
      <c r="E140" s="165"/>
      <c r="F140" s="144"/>
      <c r="L140" s="133">
        <v>139</v>
      </c>
      <c r="M140" s="124"/>
      <c r="N140" s="124"/>
      <c r="O140" s="131">
        <v>28.698221268930585</v>
      </c>
      <c r="P140" s="124"/>
      <c r="Q140" s="131">
        <v>27.270183740306084</v>
      </c>
      <c r="R140" s="124"/>
      <c r="S140" s="125">
        <v>0</v>
      </c>
      <c r="T140" s="131">
        <v>34.614482768233977</v>
      </c>
      <c r="U140" s="131">
        <v>35.95745892051351</v>
      </c>
      <c r="V140" s="131">
        <v>35.309137370849854</v>
      </c>
      <c r="W140" s="124">
        <v>13.40330027233245</v>
      </c>
      <c r="X140" s="124">
        <v>11.704435166339545</v>
      </c>
      <c r="Y140" s="126"/>
      <c r="Z140" s="124"/>
      <c r="AA140" s="130"/>
      <c r="AB140" s="124"/>
      <c r="AC140" s="124"/>
      <c r="AD140" s="124">
        <v>50.9</v>
      </c>
      <c r="AE140" s="124"/>
      <c r="AF140" s="124">
        <v>25.1</v>
      </c>
      <c r="AG140" s="124">
        <v>13.075372001320838</v>
      </c>
      <c r="AH140" s="146"/>
      <c r="AI140" s="116">
        <f t="shared" si="0"/>
        <v>25.1</v>
      </c>
    </row>
    <row r="141" spans="3:35" x14ac:dyDescent="0.25">
      <c r="C141" s="144"/>
      <c r="D141" s="144"/>
      <c r="E141" s="165"/>
      <c r="F141" s="144"/>
      <c r="L141" s="133">
        <v>140</v>
      </c>
      <c r="M141" s="124"/>
      <c r="N141" s="124"/>
      <c r="O141" s="131">
        <v>29.330483044975733</v>
      </c>
      <c r="P141" s="124"/>
      <c r="Q141" s="131">
        <v>27.804254104281945</v>
      </c>
      <c r="R141" s="124"/>
      <c r="S141" s="125">
        <v>0</v>
      </c>
      <c r="T141" s="131">
        <v>35.394844497847018</v>
      </c>
      <c r="U141" s="131">
        <v>36.776005204120828</v>
      </c>
      <c r="V141" s="131">
        <v>36.149185779629505</v>
      </c>
      <c r="W141" s="124">
        <v>13.737013463969374</v>
      </c>
      <c r="X141" s="124">
        <v>12.001638957045131</v>
      </c>
      <c r="Y141" s="126"/>
      <c r="Z141" s="124"/>
      <c r="AA141" s="130"/>
      <c r="AB141" s="124"/>
      <c r="AC141" s="124"/>
      <c r="AD141" s="124">
        <v>52</v>
      </c>
      <c r="AE141" s="124"/>
      <c r="AF141" s="124">
        <v>25.6</v>
      </c>
      <c r="AG141" s="124">
        <v>13.40330027233245</v>
      </c>
      <c r="AH141" s="146"/>
      <c r="AI141" s="116">
        <f t="shared" si="0"/>
        <v>25.6</v>
      </c>
    </row>
    <row r="142" spans="3:35" x14ac:dyDescent="0.25">
      <c r="L142" s="133">
        <v>141</v>
      </c>
      <c r="M142" s="124"/>
      <c r="N142" s="124"/>
      <c r="O142" s="131">
        <v>29.972025226930278</v>
      </c>
      <c r="P142" s="124"/>
      <c r="Q142" s="131">
        <v>28.344898446564923</v>
      </c>
      <c r="R142" s="124"/>
      <c r="S142" s="125">
        <v>0</v>
      </c>
      <c r="T142" s="131">
        <v>36.187056463667126</v>
      </c>
      <c r="U142" s="131">
        <v>37.607159661822969</v>
      </c>
      <c r="V142" s="131">
        <v>37.003026968148063</v>
      </c>
      <c r="W142" s="124">
        <v>14.076571211198184</v>
      </c>
      <c r="X142" s="124">
        <v>12.30419329376301</v>
      </c>
      <c r="Y142" s="126"/>
      <c r="Z142" s="124"/>
      <c r="AA142" s="130"/>
      <c r="AB142" s="124"/>
      <c r="AC142" s="124"/>
      <c r="AD142" s="124">
        <v>53.2</v>
      </c>
      <c r="AE142" s="124"/>
      <c r="AF142" s="124">
        <v>26.2</v>
      </c>
      <c r="AG142" s="124">
        <v>13.737013463969374</v>
      </c>
      <c r="AI142" s="116">
        <f t="shared" si="0"/>
        <v>26.2</v>
      </c>
    </row>
    <row r="143" spans="3:35" x14ac:dyDescent="0.25">
      <c r="L143" s="133">
        <v>142</v>
      </c>
      <c r="M143" s="124"/>
      <c r="N143" s="124"/>
      <c r="O143" s="131">
        <v>30.622916764755146</v>
      </c>
      <c r="P143" s="124"/>
      <c r="Q143" s="131">
        <v>28.892150536738853</v>
      </c>
      <c r="R143" s="124"/>
      <c r="S143" s="125">
        <v>0</v>
      </c>
      <c r="T143" s="131">
        <v>36.991212657883736</v>
      </c>
      <c r="U143" s="131">
        <v>38.451025011286994</v>
      </c>
      <c r="V143" s="131">
        <v>37.870787167410015</v>
      </c>
      <c r="W143" s="124">
        <v>14.422033332732607</v>
      </c>
      <c r="X143" s="124">
        <v>12.612155528796341</v>
      </c>
      <c r="Y143" s="126"/>
      <c r="Z143" s="124"/>
      <c r="AA143" s="130"/>
      <c r="AB143" s="124"/>
      <c r="AC143" s="124"/>
      <c r="AD143" s="124">
        <v>54.4</v>
      </c>
      <c r="AE143" s="124"/>
      <c r="AF143" s="124">
        <v>26.7</v>
      </c>
      <c r="AG143" s="124">
        <v>14.076571211198184</v>
      </c>
      <c r="AI143" s="116">
        <f t="shared" si="0"/>
        <v>26.7</v>
      </c>
    </row>
    <row r="144" spans="3:35" x14ac:dyDescent="0.25">
      <c r="L144" s="133">
        <v>143</v>
      </c>
      <c r="M144" s="124"/>
      <c r="N144" s="124"/>
      <c r="O144" s="131">
        <v>31.283226627974603</v>
      </c>
      <c r="P144" s="124"/>
      <c r="Q144" s="131">
        <v>29.446044079050946</v>
      </c>
      <c r="R144" s="124"/>
      <c r="S144" s="125">
        <v>0</v>
      </c>
      <c r="T144" s="131">
        <v>37.807407146043566</v>
      </c>
      <c r="U144" s="131">
        <v>39.307704072221355</v>
      </c>
      <c r="V144" s="131">
        <v>38.75259285934424</v>
      </c>
      <c r="W144" s="124">
        <v>14.773459830290868</v>
      </c>
      <c r="X144" s="124">
        <v>12.925583217372084</v>
      </c>
      <c r="Y144" s="126"/>
      <c r="Z144" s="124"/>
      <c r="AA144" s="130"/>
      <c r="AB144" s="124"/>
      <c r="AC144" s="124"/>
      <c r="AD144" s="124">
        <v>55.5</v>
      </c>
      <c r="AE144" s="124"/>
      <c r="AF144" s="124">
        <v>27.3</v>
      </c>
      <c r="AG144" s="124">
        <v>14.422033332732607</v>
      </c>
      <c r="AI144" s="116">
        <f t="shared" si="0"/>
        <v>27.3</v>
      </c>
    </row>
    <row r="145" spans="12:35" x14ac:dyDescent="0.25">
      <c r="L145" s="133">
        <v>144</v>
      </c>
      <c r="M145" s="124"/>
      <c r="N145" s="124"/>
      <c r="O145" s="131">
        <v>31.953023805544397</v>
      </c>
      <c r="P145" s="124"/>
      <c r="Q145" s="131">
        <v>30.006612712993249</v>
      </c>
      <c r="R145" s="124"/>
      <c r="S145" s="125">
        <v>0</v>
      </c>
      <c r="T145" s="131">
        <v>38.63573406659048</v>
      </c>
      <c r="U145" s="131">
        <v>40.177299765757652</v>
      </c>
      <c r="V145" s="131">
        <v>39.64857077553004</v>
      </c>
      <c r="W145" s="124">
        <v>15.130910887860535</v>
      </c>
      <c r="X145" s="124">
        <v>13.244534116922294</v>
      </c>
      <c r="Y145" s="126"/>
      <c r="Z145" s="124"/>
      <c r="AA145" s="130"/>
      <c r="AB145" s="124"/>
      <c r="AC145" s="124"/>
      <c r="AD145" s="124">
        <v>56.7</v>
      </c>
      <c r="AE145" s="124"/>
      <c r="AF145" s="124">
        <v>27.8</v>
      </c>
      <c r="AG145" s="124">
        <v>14.773459830290868</v>
      </c>
      <c r="AI145" s="116">
        <f t="shared" si="0"/>
        <v>27.8</v>
      </c>
    </row>
    <row r="146" spans="12:35" x14ac:dyDescent="0.25">
      <c r="L146" s="133">
        <v>145</v>
      </c>
      <c r="M146" s="124"/>
      <c r="N146" s="124"/>
      <c r="O146" s="131">
        <v>32.632377305720148</v>
      </c>
      <c r="P146" s="124"/>
      <c r="Q146" s="131">
        <v>30.573890013875943</v>
      </c>
      <c r="R146" s="124"/>
      <c r="S146" s="125">
        <v>0</v>
      </c>
      <c r="T146" s="131">
        <v>39.476287630411043</v>
      </c>
      <c r="U146" s="131">
        <v>41.059915113839907</v>
      </c>
      <c r="V146" s="131">
        <v>40.558847895938172</v>
      </c>
      <c r="W146" s="124">
        <v>15.494446870971769</v>
      </c>
      <c r="X146" s="124">
        <v>13.569066186372931</v>
      </c>
      <c r="Y146" s="126"/>
      <c r="Z146" s="124"/>
      <c r="AA146" s="130"/>
      <c r="AB146" s="124"/>
      <c r="AC146" s="124"/>
      <c r="AD146" s="124">
        <v>57.9</v>
      </c>
      <c r="AE146" s="124"/>
      <c r="AF146" s="124">
        <v>28.7</v>
      </c>
      <c r="AG146" s="124">
        <v>15.130910887860535</v>
      </c>
      <c r="AI146" s="116">
        <f t="shared" si="0"/>
        <v>28.7</v>
      </c>
    </row>
    <row r="147" spans="12:35" x14ac:dyDescent="0.25">
      <c r="L147" s="133">
        <v>146</v>
      </c>
      <c r="M147" s="124"/>
      <c r="N147" s="124"/>
      <c r="O147" s="131">
        <v>33.321356155930054</v>
      </c>
      <c r="P147" s="124"/>
      <c r="Q147" s="131">
        <v>31.147909493390934</v>
      </c>
      <c r="R147" s="124"/>
      <c r="S147" s="125">
        <v>0</v>
      </c>
      <c r="T147" s="131">
        <v>40.329162120387466</v>
      </c>
      <c r="U147" s="131">
        <v>41.955653238622943</v>
      </c>
      <c r="V147" s="131">
        <v>41.483551447688932</v>
      </c>
      <c r="W147" s="124">
        <v>15.864128325978916</v>
      </c>
      <c r="X147" s="124">
        <v>13.899237585440348</v>
      </c>
      <c r="Y147" s="126"/>
      <c r="Z147" s="124"/>
      <c r="AA147" s="130"/>
      <c r="AB147" s="124"/>
      <c r="AC147" s="124"/>
      <c r="AD147" s="124">
        <v>59.2</v>
      </c>
      <c r="AE147" s="124"/>
      <c r="AF147" s="124">
        <v>28.9</v>
      </c>
      <c r="AG147" s="124">
        <v>15.494446870971769</v>
      </c>
      <c r="AI147" s="116">
        <f t="shared" si="0"/>
        <v>28.9</v>
      </c>
    </row>
    <row r="148" spans="12:35" x14ac:dyDescent="0.25">
      <c r="L148" s="133">
        <v>147</v>
      </c>
      <c r="M148" s="124"/>
      <c r="N148" s="124"/>
      <c r="O148" s="131">
        <v>34.020029402647104</v>
      </c>
      <c r="P148" s="124"/>
      <c r="Q148" s="131">
        <v>31.728704600167259</v>
      </c>
      <c r="R148" s="124"/>
      <c r="S148" s="125">
        <v>0</v>
      </c>
      <c r="T148" s="131">
        <v>41.194451890954745</v>
      </c>
      <c r="U148" s="131">
        <v>42.864617361877038</v>
      </c>
      <c r="V148" s="131">
        <v>42.422808903822215</v>
      </c>
      <c r="W148" s="124">
        <v>16.240015979348737</v>
      </c>
      <c r="X148" s="124">
        <v>14.235106673934748</v>
      </c>
      <c r="Y148" s="126"/>
      <c r="Z148" s="124"/>
      <c r="AA148" s="130"/>
      <c r="AB148" s="124"/>
      <c r="AC148" s="124"/>
      <c r="AD148" s="124">
        <v>60.4</v>
      </c>
      <c r="AE148" s="124"/>
      <c r="AF148" s="124">
        <v>29.6</v>
      </c>
      <c r="AG148" s="124">
        <v>15.864128325978916</v>
      </c>
      <c r="AI148" s="116">
        <f t="shared" si="0"/>
        <v>29.6</v>
      </c>
    </row>
    <row r="149" spans="12:35" x14ac:dyDescent="0.25">
      <c r="L149" s="133">
        <v>148</v>
      </c>
      <c r="M149" s="124"/>
      <c r="N149" s="124"/>
      <c r="O149" s="131">
        <v>34.728466111263671</v>
      </c>
      <c r="P149" s="124"/>
      <c r="Q149" s="131">
        <v>32.316308720316904</v>
      </c>
      <c r="R149" s="124"/>
      <c r="S149" s="125">
        <v>0</v>
      </c>
      <c r="T149" s="131">
        <v>42.072251367664919</v>
      </c>
      <c r="U149" s="131">
        <v>43.78691080440106</v>
      </c>
      <c r="V149" s="131">
        <v>43.376747982085149</v>
      </c>
      <c r="W149" s="124">
        <v>16.622170736957884</v>
      </c>
      <c r="X149" s="124">
        <v>14.576732011071194</v>
      </c>
      <c r="Y149" s="126"/>
      <c r="Z149" s="124"/>
      <c r="AA149" s="130"/>
      <c r="AB149" s="124"/>
      <c r="AC149" s="124"/>
      <c r="AD149" s="124">
        <v>61.7</v>
      </c>
      <c r="AE149" s="124"/>
      <c r="AF149" s="124">
        <v>30.1</v>
      </c>
      <c r="AG149" s="124">
        <v>16.240015979348737</v>
      </c>
      <c r="AI149" s="116">
        <f t="shared" si="0"/>
        <v>30.1</v>
      </c>
    </row>
    <row r="150" spans="12:35" x14ac:dyDescent="0.25">
      <c r="L150" s="133">
        <v>149</v>
      </c>
      <c r="M150" s="124"/>
      <c r="N150" s="124"/>
      <c r="O150" s="131">
        <v>35.446735365968863</v>
      </c>
      <c r="P150" s="124"/>
      <c r="Q150" s="131">
        <v>32.910755177973698</v>
      </c>
      <c r="R150" s="124"/>
      <c r="S150" s="125">
        <v>0</v>
      </c>
      <c r="T150" s="131">
        <v>42.96265504675582</v>
      </c>
      <c r="U150" s="131">
        <v>44.722636985443103</v>
      </c>
      <c r="V150" s="131">
        <v>44.345496643731259</v>
      </c>
      <c r="W150" s="124">
        <v>17.010653683396427</v>
      </c>
      <c r="X150" s="124">
        <v>14.924172354787315</v>
      </c>
      <c r="Y150" s="126"/>
      <c r="Z150" s="124"/>
      <c r="AA150" s="130"/>
      <c r="AB150" s="124"/>
      <c r="AC150" s="124"/>
      <c r="AD150" s="124">
        <v>63</v>
      </c>
      <c r="AE150" s="124"/>
      <c r="AF150" s="124">
        <v>30.7</v>
      </c>
      <c r="AG150" s="124">
        <v>16.622170736957884</v>
      </c>
      <c r="AI150" s="116">
        <f t="shared" si="0"/>
        <v>30.7</v>
      </c>
    </row>
    <row r="151" spans="12:35" x14ac:dyDescent="0.25">
      <c r="L151" s="133">
        <v>150</v>
      </c>
      <c r="M151" s="124"/>
      <c r="N151" s="124"/>
      <c r="O151" s="131">
        <v>36.174906269625382</v>
      </c>
      <c r="P151" s="124"/>
      <c r="Q151" s="131">
        <v>33.512077235822701</v>
      </c>
      <c r="R151" s="124"/>
      <c r="S151" s="125">
        <v>0</v>
      </c>
      <c r="T151" s="131">
        <v>43.865757494726061</v>
      </c>
      <c r="U151" s="131">
        <v>45.671899422127566</v>
      </c>
      <c r="V151" s="131">
        <v>45.329183092334794</v>
      </c>
      <c r="W151" s="124">
        <v>17.405526081279536</v>
      </c>
      <c r="X151" s="124">
        <v>15.277486661068119</v>
      </c>
      <c r="Y151" s="126"/>
      <c r="Z151" s="124"/>
      <c r="AA151" s="130"/>
      <c r="AB151" s="124"/>
      <c r="AC151" s="124"/>
      <c r="AD151" s="124">
        <v>64.3</v>
      </c>
      <c r="AE151" s="124"/>
      <c r="AF151" s="124">
        <v>31.9</v>
      </c>
      <c r="AG151" s="124">
        <v>17.010653683396427</v>
      </c>
      <c r="AI151" s="116">
        <f t="shared" si="0"/>
        <v>31.9</v>
      </c>
    </row>
    <row r="152" spans="12:35" x14ac:dyDescent="0.25">
      <c r="L152" s="133">
        <v>151</v>
      </c>
      <c r="M152" s="124"/>
      <c r="N152" s="124"/>
      <c r="O152" s="131">
        <v>36.91304794365039</v>
      </c>
      <c r="P152" s="124"/>
      <c r="Q152" s="131">
        <v>34.120308095621958</v>
      </c>
      <c r="R152" s="124"/>
      <c r="S152" s="125">
        <v>0</v>
      </c>
      <c r="T152" s="131">
        <v>44.781653347915544</v>
      </c>
      <c r="U152" s="131">
        <v>46.634801728890693</v>
      </c>
      <c r="V152" s="131">
        <v>46.327935772619028</v>
      </c>
      <c r="W152" s="124">
        <v>17.806849370566439</v>
      </c>
      <c r="X152" s="124">
        <v>15.636734083277657</v>
      </c>
      <c r="Y152" s="126"/>
      <c r="Z152" s="124"/>
      <c r="AA152" s="130"/>
      <c r="AB152" s="124"/>
      <c r="AC152" s="124"/>
      <c r="AD152" s="124">
        <v>65.599999999999994</v>
      </c>
      <c r="AE152" s="124"/>
      <c r="AF152" s="124">
        <v>32.700000000000003</v>
      </c>
      <c r="AG152" s="124">
        <v>17.405526081279536</v>
      </c>
      <c r="AI152" s="116">
        <f t="shared" si="0"/>
        <v>32.700000000000003</v>
      </c>
    </row>
    <row r="153" spans="12:35" x14ac:dyDescent="0.25">
      <c r="L153" s="133">
        <v>152</v>
      </c>
      <c r="M153" s="124"/>
      <c r="N153" s="124"/>
      <c r="O153" s="131">
        <v>37.661229527895486</v>
      </c>
      <c r="P153" s="124"/>
      <c r="Q153" s="131">
        <v>34.735480898716865</v>
      </c>
      <c r="R153" s="124"/>
      <c r="S153" s="125">
        <v>0</v>
      </c>
      <c r="T153" s="131">
        <v>45.710437312090022</v>
      </c>
      <c r="U153" s="131">
        <v>47.611447616921573</v>
      </c>
      <c r="V153" s="131">
        <v>47.341883369297335</v>
      </c>
      <c r="W153" s="124">
        <v>18.214685167886266</v>
      </c>
      <c r="X153" s="124">
        <v>16.001973971497524</v>
      </c>
      <c r="Y153" s="126"/>
      <c r="Z153" s="124"/>
      <c r="AA153" s="130"/>
      <c r="AB153" s="124"/>
      <c r="AC153" s="124"/>
      <c r="AD153" s="124">
        <v>66.900000000000006</v>
      </c>
      <c r="AE153" s="124"/>
      <c r="AF153" s="124">
        <v>33.6</v>
      </c>
      <c r="AG153" s="124">
        <v>17.806849370566439</v>
      </c>
      <c r="AI153" s="116">
        <f t="shared" si="0"/>
        <v>33.6</v>
      </c>
    </row>
    <row r="154" spans="12:35" x14ac:dyDescent="0.25">
      <c r="L154" s="133">
        <v>153</v>
      </c>
      <c r="M154" s="124"/>
      <c r="N154" s="124"/>
      <c r="O154" s="131">
        <v>38.419520180530739</v>
      </c>
      <c r="P154" s="124"/>
      <c r="Q154" s="131">
        <v>35.357628726546373</v>
      </c>
      <c r="R154" s="124"/>
      <c r="S154" s="125">
        <v>0</v>
      </c>
      <c r="T154" s="131">
        <v>46.652204162032625</v>
      </c>
      <c r="U154" s="131">
        <v>48.601940893611463</v>
      </c>
      <c r="V154" s="131">
        <v>48.371154805928121</v>
      </c>
      <c r="W154" s="124">
        <v>18.629095265871012</v>
      </c>
      <c r="X154" s="124">
        <v>16.373265871871336</v>
      </c>
      <c r="Y154" s="126"/>
      <c r="Z154" s="124"/>
      <c r="AA154" s="130"/>
      <c r="AB154" s="124"/>
      <c r="AC154" s="124"/>
      <c r="AD154" s="124">
        <v>68.3</v>
      </c>
      <c r="AE154" s="124"/>
      <c r="AF154" s="124">
        <v>34.4</v>
      </c>
      <c r="AG154" s="124">
        <v>18.214685167886266</v>
      </c>
      <c r="AI154" s="116">
        <f t="shared" si="0"/>
        <v>34.4</v>
      </c>
    </row>
    <row r="155" spans="12:35" x14ac:dyDescent="0.25">
      <c r="L155" s="133">
        <v>154</v>
      </c>
      <c r="M155" s="124"/>
      <c r="N155" s="124"/>
      <c r="O155" s="131">
        <v>39.187989077928087</v>
      </c>
      <c r="P155" s="124"/>
      <c r="Q155" s="131">
        <v>35.98678460114165</v>
      </c>
      <c r="R155" s="124"/>
      <c r="S155" s="125">
        <v>0</v>
      </c>
      <c r="T155" s="131">
        <v>47.607048741139231</v>
      </c>
      <c r="U155" s="131">
        <v>49.606385462008937</v>
      </c>
      <c r="V155" s="131">
        <v>49.415879243782072</v>
      </c>
      <c r="W155" s="124">
        <v>19.050141632495194</v>
      </c>
      <c r="X155" s="124">
        <v>16.750669525956489</v>
      </c>
      <c r="Y155" s="126"/>
      <c r="Z155" s="124"/>
      <c r="AA155" s="130"/>
      <c r="AB155" s="124"/>
      <c r="AC155" s="124"/>
      <c r="AD155" s="124"/>
      <c r="AE155" s="124"/>
      <c r="AF155" s="124">
        <v>35.299999999999997</v>
      </c>
      <c r="AG155" s="124">
        <v>18.629095265871012</v>
      </c>
      <c r="AI155" s="116">
        <f t="shared" si="0"/>
        <v>35.299999999999997</v>
      </c>
    </row>
    <row r="156" spans="12:35" x14ac:dyDescent="0.25">
      <c r="L156" s="133">
        <v>155</v>
      </c>
      <c r="M156" s="124"/>
      <c r="N156" s="124"/>
      <c r="O156" s="131">
        <v>39.966705414547633</v>
      </c>
      <c r="P156" s="124"/>
      <c r="Q156" s="131">
        <v>36.622981485617487</v>
      </c>
      <c r="R156" s="124"/>
      <c r="S156" s="125">
        <v>0</v>
      </c>
      <c r="T156" s="131">
        <v>48.575065961018858</v>
      </c>
      <c r="U156" s="131">
        <v>50.624885320281678</v>
      </c>
      <c r="V156" s="131">
        <v>50.476186080722279</v>
      </c>
      <c r="W156" s="124">
        <v>19.47788641042284</v>
      </c>
      <c r="X156" s="124">
        <v>17.13424487008206</v>
      </c>
      <c r="Y156" s="126"/>
      <c r="Z156" s="124"/>
      <c r="AA156" s="130"/>
      <c r="AB156" s="124"/>
      <c r="AC156" s="124"/>
      <c r="AD156" s="124"/>
      <c r="AE156" s="124"/>
      <c r="AF156" s="124">
        <v>36.200000000000003</v>
      </c>
      <c r="AG156" s="124">
        <v>19.050141632495194</v>
      </c>
      <c r="AI156" s="116">
        <f t="shared" si="0"/>
        <v>36.200000000000003</v>
      </c>
    </row>
    <row r="157" spans="12:35" x14ac:dyDescent="0.25">
      <c r="L157" s="133">
        <v>156</v>
      </c>
      <c r="M157" s="124"/>
      <c r="N157" s="124"/>
      <c r="O157" s="131">
        <v>40.755738402824292</v>
      </c>
      <c r="P157" s="124"/>
      <c r="Q157" s="131">
        <v>37.266252284656801</v>
      </c>
      <c r="R157" s="124"/>
      <c r="S157" s="125">
        <v>0</v>
      </c>
      <c r="T157" s="131">
        <v>49.556350801100031</v>
      </c>
      <c r="U157" s="131">
        <v>51.657544561185887</v>
      </c>
      <c r="V157" s="131">
        <v>51.552204950097526</v>
      </c>
      <c r="W157" s="124">
        <v>19.912391916360498</v>
      </c>
      <c r="X157" s="124">
        <v>17.524052034712192</v>
      </c>
      <c r="Y157" s="126"/>
      <c r="Z157" s="124"/>
      <c r="AA157" s="130"/>
      <c r="AB157" s="124"/>
      <c r="AC157" s="124"/>
      <c r="AD157" s="124"/>
      <c r="AE157" s="124"/>
      <c r="AF157" s="124">
        <v>37.1</v>
      </c>
      <c r="AG157" s="124">
        <v>19.47788641042284</v>
      </c>
      <c r="AI157" s="116">
        <f t="shared" si="0"/>
        <v>37.1</v>
      </c>
    </row>
    <row r="158" spans="12:35" x14ac:dyDescent="0.25">
      <c r="L158" s="133">
        <v>157</v>
      </c>
      <c r="M158" s="124"/>
      <c r="N158" s="124"/>
      <c r="O158" s="131">
        <v>41.555157273056892</v>
      </c>
      <c r="P158" s="124"/>
      <c r="Q158" s="131">
        <v>37.916629844987447</v>
      </c>
      <c r="R158" s="124"/>
      <c r="S158" s="125">
        <v>0</v>
      </c>
      <c r="T158" s="131">
        <v>50.550998308240473</v>
      </c>
      <c r="U158" s="131">
        <v>52.70446737154019</v>
      </c>
      <c r="V158" s="131">
        <v>52.644065719647067</v>
      </c>
      <c r="W158" s="124">
        <v>20.353720640417258</v>
      </c>
      <c r="X158" s="124">
        <v>17.920151343817118</v>
      </c>
      <c r="Y158" s="126"/>
      <c r="Z158" s="124"/>
      <c r="AA158" s="130"/>
      <c r="AB158" s="124"/>
      <c r="AC158" s="124"/>
      <c r="AD158" s="124"/>
      <c r="AE158" s="124"/>
      <c r="AF158" s="124"/>
      <c r="AG158" s="124">
        <v>19.912391916360498</v>
      </c>
    </row>
    <row r="159" spans="12:35" x14ac:dyDescent="0.25">
      <c r="L159" s="133">
        <v>158</v>
      </c>
      <c r="M159" s="124"/>
      <c r="N159" s="124"/>
      <c r="O159" s="131">
        <v>42.365031273298541</v>
      </c>
      <c r="P159" s="124"/>
      <c r="Q159" s="131">
        <v>38.574146955852498</v>
      </c>
      <c r="R159" s="124"/>
      <c r="S159" s="125">
        <v>0</v>
      </c>
      <c r="T159" s="131">
        <v>51.559103596343142</v>
      </c>
      <c r="U159" s="131">
        <v>53.765758031707676</v>
      </c>
      <c r="V159" s="131">
        <v>53.751898490418377</v>
      </c>
      <c r="W159" s="124">
        <v>20.801935245470947</v>
      </c>
      <c r="X159" s="124">
        <v>18.322603314249108</v>
      </c>
      <c r="Y159" s="126"/>
      <c r="Z159" s="124"/>
      <c r="AA159" s="130"/>
      <c r="AB159" s="124"/>
      <c r="AC159" s="124"/>
      <c r="AD159" s="124"/>
      <c r="AE159" s="124"/>
      <c r="AF159" s="124"/>
      <c r="AG159" s="124">
        <v>20.353720640417258</v>
      </c>
    </row>
    <row r="160" spans="12:35" x14ac:dyDescent="0.25">
      <c r="L160" s="133">
        <v>159</v>
      </c>
      <c r="M160" s="124"/>
      <c r="N160" s="124"/>
      <c r="O160" s="131">
        <v>43.185429669247149</v>
      </c>
      <c r="P160" s="124"/>
      <c r="Q160" s="131">
        <v>39.238836349474134</v>
      </c>
      <c r="R160" s="124"/>
      <c r="S160" s="125">
        <v>0</v>
      </c>
      <c r="T160" s="131">
        <v>52.580761845974735</v>
      </c>
      <c r="U160" s="131">
        <v>54.84152091508254</v>
      </c>
      <c r="V160" s="131">
        <v>54.875833595694971</v>
      </c>
      <c r="W160" s="124">
        <v>21.257098566540655</v>
      </c>
      <c r="X160" s="124">
        <v>18.731468655124477</v>
      </c>
      <c r="Y160" s="126"/>
      <c r="Z160" s="124"/>
      <c r="AA160" s="130"/>
      <c r="AB160" s="124"/>
      <c r="AC160" s="124"/>
      <c r="AD160" s="124"/>
      <c r="AE160" s="124"/>
      <c r="AF160" s="124"/>
      <c r="AG160" s="124">
        <v>20.801935245470947</v>
      </c>
    </row>
    <row r="161" spans="12:33" x14ac:dyDescent="0.25">
      <c r="L161" s="133">
        <v>160</v>
      </c>
      <c r="M161" s="124"/>
      <c r="N161" s="124"/>
      <c r="O161" s="131">
        <v>44.016421744138832</v>
      </c>
      <c r="P161" s="124"/>
      <c r="Q161" s="131">
        <v>39.910730701510332</v>
      </c>
      <c r="R161" s="124"/>
      <c r="S161" s="125">
        <v>0</v>
      </c>
      <c r="T161" s="131">
        <v>53.616068303991241</v>
      </c>
      <c r="U161" s="131">
        <v>55.93186048758411</v>
      </c>
      <c r="V161" s="131">
        <v>56.016001599938363</v>
      </c>
      <c r="W161" s="124">
        <v>21.719273610166088</v>
      </c>
      <c r="X161" s="124">
        <v>19.146808267212119</v>
      </c>
      <c r="Y161" s="126"/>
      <c r="Z161" s="124"/>
      <c r="AA161" s="130"/>
      <c r="AB161" s="124"/>
      <c r="AC161" s="124"/>
      <c r="AD161" s="124"/>
      <c r="AE161" s="124"/>
      <c r="AF161" s="124"/>
      <c r="AG161" s="124">
        <v>21.257098566540655</v>
      </c>
    </row>
    <row r="162" spans="12:33" x14ac:dyDescent="0.25">
      <c r="L162" s="133">
        <v>161</v>
      </c>
      <c r="M162" s="124"/>
      <c r="N162" s="124"/>
      <c r="O162" s="131">
        <v>44.858076798642045</v>
      </c>
      <c r="P162" s="124"/>
      <c r="Q162" s="131">
        <v>40.589862631504388</v>
      </c>
      <c r="R162" s="124"/>
      <c r="S162" s="125">
        <v>0</v>
      </c>
      <c r="T162" s="131">
        <v>54.665118283166379</v>
      </c>
      <c r="U162" s="131">
        <v>57.03688130715576</v>
      </c>
      <c r="V162" s="131">
        <v>57.172533297740522</v>
      </c>
      <c r="W162" s="124">
        <v>22.188523553792088</v>
      </c>
      <c r="X162" s="124">
        <v>19.568683242327609</v>
      </c>
      <c r="Y162" s="126"/>
      <c r="Z162" s="124"/>
      <c r="AA162" s="130"/>
      <c r="AB162" s="124"/>
      <c r="AC162" s="124"/>
      <c r="AD162" s="124"/>
      <c r="AE162" s="124"/>
      <c r="AF162" s="124"/>
      <c r="AG162" s="124">
        <v>21.719273610166088</v>
      </c>
    </row>
    <row r="163" spans="12:33" x14ac:dyDescent="0.25">
      <c r="L163" s="133">
        <v>162</v>
      </c>
      <c r="M163" s="124"/>
      <c r="N163" s="124"/>
      <c r="O163" s="131">
        <v>45.710464150752564</v>
      </c>
      <c r="P163" s="124"/>
      <c r="Q163" s="131">
        <v>41.276264703330853</v>
      </c>
      <c r="R163" s="124"/>
      <c r="S163" s="125">
        <v>0</v>
      </c>
      <c r="T163" s="131">
        <v>55.728007161824301</v>
      </c>
      <c r="U163" s="131">
        <v>58.156688023269943</v>
      </c>
      <c r="V163" s="131">
        <v>58.345559712785402</v>
      </c>
      <c r="W163" s="124">
        <v>22.664911745159788</v>
      </c>
      <c r="X163" s="124">
        <v>19.99715486273211</v>
      </c>
      <c r="Y163" s="126"/>
      <c r="Z163" s="124"/>
      <c r="AA163" s="130"/>
      <c r="AB163" s="124"/>
      <c r="AC163" s="124"/>
      <c r="AD163" s="124"/>
      <c r="AE163" s="124"/>
      <c r="AF163" s="124"/>
      <c r="AG163" s="124">
        <v>22.188523553792088</v>
      </c>
    </row>
    <row r="164" spans="12:33" x14ac:dyDescent="0.25">
      <c r="L164" s="133">
        <v>163</v>
      </c>
      <c r="M164" s="124"/>
      <c r="N164" s="124"/>
      <c r="O164" s="131">
        <v>46.57365313569052</v>
      </c>
      <c r="P164" s="124"/>
      <c r="Q164" s="124"/>
      <c r="R164" s="124"/>
      <c r="S164" s="125">
        <v>0</v>
      </c>
      <c r="T164" s="131">
        <v>56.804830383477992</v>
      </c>
      <c r="U164" s="131">
        <v>59.291385376440005</v>
      </c>
      <c r="V164" s="131">
        <v>59.535212096825923</v>
      </c>
      <c r="W164" s="124">
        <v>23.148501701703985</v>
      </c>
      <c r="X164" s="124">
        <v>20.432284600538516</v>
      </c>
      <c r="Y164" s="126"/>
      <c r="Z164" s="124"/>
      <c r="AA164" s="130"/>
      <c r="AB164" s="124"/>
      <c r="AC164" s="124"/>
      <c r="AD164" s="124"/>
      <c r="AE164" s="124"/>
      <c r="AF164" s="124"/>
      <c r="AG164" s="124">
        <v>22.664911745159788</v>
      </c>
    </row>
    <row r="165" spans="12:33" x14ac:dyDescent="0.25">
      <c r="L165" s="133">
        <v>164</v>
      </c>
      <c r="M165" s="124"/>
      <c r="N165" s="124"/>
      <c r="O165" s="131">
        <v>47.447713105798073</v>
      </c>
      <c r="P165" s="124"/>
      <c r="Q165" s="124"/>
      <c r="R165" s="124"/>
      <c r="S165" s="125">
        <v>0</v>
      </c>
      <c r="T165" s="131">
        <v>57.895683456470294</v>
      </c>
      <c r="U165" s="131">
        <v>60.441078197735173</v>
      </c>
      <c r="V165" s="131">
        <v>60.741621928667577</v>
      </c>
      <c r="W165" s="124">
        <v>23.639357109955458</v>
      </c>
      <c r="X165" s="124">
        <v>20.874134117121528</v>
      </c>
      <c r="Y165" s="126"/>
      <c r="Z165" s="124"/>
      <c r="AA165" s="130"/>
      <c r="AB165" s="124"/>
      <c r="AC165" s="124"/>
      <c r="AD165" s="124"/>
      <c r="AE165" s="124"/>
      <c r="AF165" s="124"/>
      <c r="AG165" s="124">
        <v>23.148501701703985</v>
      </c>
    </row>
    <row r="166" spans="12:33" x14ac:dyDescent="0.25">
      <c r="L166" s="133">
        <v>165</v>
      </c>
      <c r="M166" s="124"/>
      <c r="N166" s="124"/>
      <c r="O166" s="131">
        <v>48.33271343043883</v>
      </c>
      <c r="P166" s="124"/>
      <c r="Q166" s="124"/>
      <c r="R166" s="124"/>
      <c r="S166" s="125">
        <v>0</v>
      </c>
      <c r="T166" s="131">
        <v>59.000661953619755</v>
      </c>
      <c r="U166" s="131">
        <v>61.605871408303166</v>
      </c>
      <c r="V166" s="131">
        <v>61.96492091316626</v>
      </c>
      <c r="W166" s="124">
        <v>24.13754182495007</v>
      </c>
      <c r="X166" s="124">
        <v>21.322765262534311</v>
      </c>
      <c r="Y166" s="126"/>
      <c r="Z166" s="124"/>
      <c r="AA166" s="130"/>
      <c r="AB166" s="124"/>
      <c r="AC166" s="124"/>
      <c r="AD166" s="124"/>
      <c r="AE166" s="124"/>
      <c r="AF166" s="124"/>
      <c r="AG166" s="124">
        <v>23.639357109955458</v>
      </c>
    </row>
    <row r="167" spans="12:33" x14ac:dyDescent="0.25">
      <c r="L167" s="133">
        <v>166</v>
      </c>
      <c r="M167" s="124"/>
      <c r="N167" s="124"/>
      <c r="O167" s="131">
        <v>49.228723495897782</v>
      </c>
      <c r="P167" s="124"/>
      <c r="Q167" s="124"/>
      <c r="R167" s="124"/>
      <c r="S167" s="125">
        <v>0</v>
      </c>
      <c r="T167" s="131">
        <v>60.119861511871584</v>
      </c>
      <c r="U167" s="131">
        <v>62.785870018898983</v>
      </c>
      <c r="V167" s="131">
        <v>63.205240980232944</v>
      </c>
      <c r="W167" s="124">
        <v>24.64311986964271</v>
      </c>
      <c r="X167" s="124">
        <v>21.778240074929784</v>
      </c>
      <c r="Y167" s="126"/>
      <c r="Z167" s="124"/>
      <c r="AA167" s="130"/>
      <c r="AB167" s="124"/>
      <c r="AC167" s="124"/>
      <c r="AD167" s="124"/>
      <c r="AE167" s="124"/>
      <c r="AF167" s="124"/>
      <c r="AG167" s="124">
        <v>24.13754182495007</v>
      </c>
    </row>
    <row r="168" spans="12:33" x14ac:dyDescent="0.25">
      <c r="L168" s="133">
        <v>167</v>
      </c>
      <c r="M168" s="124"/>
      <c r="N168" s="124"/>
      <c r="O168" s="131">
        <v>50.135812705283307</v>
      </c>
      <c r="P168" s="124"/>
      <c r="Q168" s="124"/>
      <c r="R168" s="124"/>
      <c r="S168" s="125">
        <v>0</v>
      </c>
      <c r="T168" s="131">
        <v>61.253377831950083</v>
      </c>
      <c r="U168" s="131">
        <v>63.981179129415324</v>
      </c>
      <c r="V168" s="131">
        <v>64.462714283852947</v>
      </c>
      <c r="W168" s="124">
        <v>25.156155434327388</v>
      </c>
      <c r="X168" s="124">
        <v>22.240620779987683</v>
      </c>
      <c r="Y168" s="126"/>
      <c r="Z168" s="124"/>
      <c r="AA168" s="130"/>
      <c r="AB168" s="124"/>
      <c r="AC168" s="124"/>
      <c r="AD168" s="124"/>
      <c r="AE168" s="124"/>
      <c r="AF168" s="124"/>
      <c r="AG168" s="124">
        <v>24.64311986964271</v>
      </c>
    </row>
    <row r="169" spans="12:33" x14ac:dyDescent="0.25">
      <c r="L169" s="133">
        <v>168</v>
      </c>
      <c r="M169" s="124"/>
      <c r="N169" s="124"/>
      <c r="O169" s="131">
        <v>51.054050478429723</v>
      </c>
      <c r="P169" s="124"/>
      <c r="Q169" s="124"/>
      <c r="R169" s="124"/>
      <c r="S169" s="125">
        <v>0</v>
      </c>
      <c r="T169" s="131">
        <v>62.401306678018031</v>
      </c>
      <c r="U169" s="131">
        <v>65.191903928421723</v>
      </c>
      <c r="V169" s="131">
        <v>65.737473201111186</v>
      </c>
      <c r="W169" s="124">
        <v>25.676712876062378</v>
      </c>
      <c r="X169" s="124">
        <v>22.709969790346548</v>
      </c>
      <c r="Y169" s="126"/>
      <c r="Z169" s="124"/>
      <c r="AA169" s="130"/>
      <c r="AB169" s="124"/>
      <c r="AC169" s="124"/>
      <c r="AD169" s="124"/>
      <c r="AE169" s="124"/>
      <c r="AF169" s="124"/>
      <c r="AG169" s="124">
        <v>25.156155434327388</v>
      </c>
    </row>
    <row r="170" spans="12:33" x14ac:dyDescent="0.25">
      <c r="L170" s="133">
        <v>169</v>
      </c>
      <c r="M170" s="124"/>
      <c r="N170" s="124"/>
      <c r="O170" s="131">
        <v>51.983506251800456</v>
      </c>
      <c r="P170" s="124"/>
      <c r="Q170" s="124"/>
      <c r="R170" s="124"/>
      <c r="S170" s="125">
        <v>0</v>
      </c>
      <c r="T170" s="131">
        <v>63.563743877337586</v>
      </c>
      <c r="U170" s="131">
        <v>66.418149692708297</v>
      </c>
      <c r="V170" s="131">
        <v>67.029650331231423</v>
      </c>
      <c r="W170" s="124">
        <v>26.204856718101038</v>
      </c>
      <c r="X170" s="124">
        <v>23.186349705040534</v>
      </c>
      <c r="Y170" s="126"/>
      <c r="Z170" s="124"/>
      <c r="AA170" s="130"/>
      <c r="AB170" s="124"/>
      <c r="AC170" s="124"/>
      <c r="AD170" s="124"/>
      <c r="AE170" s="124"/>
      <c r="AF170" s="124"/>
      <c r="AG170" s="124">
        <v>25.676712876062378</v>
      </c>
    </row>
    <row r="171" spans="12:33" x14ac:dyDescent="0.25">
      <c r="L171" s="133">
        <v>170</v>
      </c>
      <c r="M171" s="124"/>
      <c r="N171" s="124"/>
      <c r="O171" s="131">
        <v>52.924249478394174</v>
      </c>
      <c r="P171" s="124"/>
      <c r="Q171" s="124"/>
      <c r="R171" s="124"/>
      <c r="S171" s="125">
        <v>0</v>
      </c>
      <c r="T171" s="131">
        <v>64.740785319936464</v>
      </c>
      <c r="U171" s="131">
        <v>67.660021786833312</v>
      </c>
      <c r="V171" s="131">
        <v>68.339378494621741</v>
      </c>
      <c r="W171" s="124">
        <v>26.740651649327965</v>
      </c>
      <c r="X171" s="124">
        <v>23.669823308942245</v>
      </c>
      <c r="Y171" s="126"/>
      <c r="Z171" s="124"/>
      <c r="AA171" s="130"/>
      <c r="AB171" s="124"/>
      <c r="AC171" s="124"/>
      <c r="AD171" s="124"/>
      <c r="AE171" s="124"/>
      <c r="AF171" s="124"/>
      <c r="AG171" s="124">
        <v>26.204856718101038</v>
      </c>
    </row>
    <row r="172" spans="12:33" x14ac:dyDescent="0.25">
      <c r="L172" s="133">
        <v>171</v>
      </c>
      <c r="M172" s="124"/>
      <c r="N172" s="124"/>
      <c r="O172" s="131">
        <v>53.876349627649901</v>
      </c>
      <c r="P172" s="124"/>
      <c r="Q172" s="124"/>
      <c r="R172" s="124"/>
      <c r="S172" s="125">
        <v>0</v>
      </c>
      <c r="T172" s="131">
        <v>65.932526958276483</v>
      </c>
      <c r="U172" s="131">
        <v>68.917625662675292</v>
      </c>
      <c r="V172" s="131">
        <v>69.666790731932338</v>
      </c>
      <c r="W172" s="124">
        <v>27.284162523700402</v>
      </c>
      <c r="X172" s="124">
        <v>24.160453572209381</v>
      </c>
      <c r="Y172" s="126"/>
      <c r="Z172" s="124"/>
      <c r="AA172" s="130"/>
      <c r="AB172" s="124"/>
      <c r="AC172" s="124"/>
      <c r="AD172" s="124"/>
      <c r="AE172" s="124"/>
      <c r="AF172" s="124"/>
      <c r="AG172" s="124">
        <v>26.740651649327965</v>
      </c>
    </row>
    <row r="173" spans="12:33" x14ac:dyDescent="0.25">
      <c r="L173" s="133">
        <v>172</v>
      </c>
      <c r="M173" s="124"/>
      <c r="N173" s="124"/>
      <c r="O173" s="131">
        <v>54.839876185354946</v>
      </c>
      <c r="P173" s="124"/>
      <c r="Q173" s="124"/>
      <c r="R173" s="124"/>
      <c r="S173" s="125">
        <v>0</v>
      </c>
      <c r="T173" s="131">
        <v>67.139064806927252</v>
      </c>
      <c r="U173" s="131">
        <v>70.191066858993409</v>
      </c>
      <c r="V173" s="131">
        <v>71.012020303122043</v>
      </c>
      <c r="W173" s="124">
        <v>27.835454359694349</v>
      </c>
      <c r="X173" s="124">
        <v>24.658303649736919</v>
      </c>
      <c r="Y173" s="126"/>
      <c r="Z173" s="124"/>
      <c r="AA173" s="130"/>
      <c r="AB173" s="124"/>
      <c r="AC173" s="124"/>
      <c r="AD173" s="124"/>
      <c r="AE173" s="124"/>
      <c r="AF173" s="124"/>
      <c r="AG173" s="124">
        <v>27.284162523700402</v>
      </c>
    </row>
    <row r="174" spans="12:33" x14ac:dyDescent="0.25">
      <c r="L174" s="133">
        <v>173</v>
      </c>
      <c r="M174" s="124"/>
      <c r="N174" s="124"/>
      <c r="O174" s="131">
        <v>55.814898653552241</v>
      </c>
      <c r="P174" s="124"/>
      <c r="Q174" s="124"/>
      <c r="R174" s="124"/>
      <c r="S174" s="125">
        <v>0</v>
      </c>
      <c r="T174" s="131">
        <v>68.360494942243591</v>
      </c>
      <c r="U174" s="131">
        <v>71.480451000988637</v>
      </c>
      <c r="V174" s="131">
        <v>72.375200686533233</v>
      </c>
      <c r="W174" s="124">
        <v>28.394592339756532</v>
      </c>
      <c r="X174" s="124">
        <v>25.163436880614153</v>
      </c>
      <c r="Y174" s="126"/>
      <c r="Z174" s="124"/>
      <c r="AA174" s="130"/>
      <c r="AB174" s="124"/>
      <c r="AC174" s="124"/>
      <c r="AD174" s="124"/>
      <c r="AE174" s="124"/>
      <c r="AF174" s="124"/>
      <c r="AG174" s="124">
        <v>27.835454359694349</v>
      </c>
    </row>
    <row r="175" spans="12:33" x14ac:dyDescent="0.25">
      <c r="L175" s="133">
        <v>174</v>
      </c>
      <c r="M175" s="124"/>
      <c r="N175" s="124"/>
      <c r="O175" s="131">
        <v>56.801486550450356</v>
      </c>
      <c r="P175" s="124"/>
      <c r="Q175" s="124"/>
      <c r="R175" s="124"/>
      <c r="S175" s="125">
        <v>0</v>
      </c>
      <c r="T175" s="131">
        <v>69.596913502043094</v>
      </c>
      <c r="U175" s="131">
        <v>72.785883799871499</v>
      </c>
      <c r="V175" s="131">
        <v>73.756465577978133</v>
      </c>
      <c r="W175" s="124">
        <v>28.961641809761112</v>
      </c>
      <c r="X175" s="124">
        <v>25.675916787586075</v>
      </c>
      <c r="Y175" s="124"/>
      <c r="Z175" s="124"/>
      <c r="AA175" s="130"/>
      <c r="AB175" s="124"/>
      <c r="AC175" s="124"/>
      <c r="AD175" s="124"/>
      <c r="AE175" s="124"/>
      <c r="AF175" s="124"/>
      <c r="AG175" s="124">
        <v>28.394592339756532</v>
      </c>
    </row>
    <row r="176" spans="12:33" x14ac:dyDescent="0.25">
      <c r="L176" s="133">
        <v>175</v>
      </c>
      <c r="M176" s="124"/>
      <c r="N176" s="124"/>
      <c r="O176" s="131">
        <v>57.79970941033298</v>
      </c>
      <c r="P176" s="124"/>
      <c r="Q176" s="124"/>
      <c r="R176" s="124"/>
      <c r="S176" s="125">
        <v>0</v>
      </c>
      <c r="T176" s="131">
        <v>70.848416685293174</v>
      </c>
      <c r="U176" s="131">
        <v>74.107471052434917</v>
      </c>
      <c r="V176" s="131">
        <v>75.155948889831976</v>
      </c>
      <c r="W176" s="124">
        <v>29.536668278470309</v>
      </c>
      <c r="X176" s="124">
        <v>26.195807076519582</v>
      </c>
      <c r="Y176" s="124"/>
      <c r="Z176" s="124"/>
      <c r="AA176" s="130"/>
      <c r="AB176" s="124"/>
      <c r="AC176" s="124"/>
      <c r="AD176" s="124"/>
      <c r="AE176" s="124"/>
      <c r="AF176" s="124"/>
      <c r="AG176" s="124">
        <v>28.961641809761112</v>
      </c>
    </row>
    <row r="177" spans="12:33" x14ac:dyDescent="0.25">
      <c r="L177" s="133">
        <v>176</v>
      </c>
      <c r="M177" s="124"/>
      <c r="N177" s="124"/>
      <c r="O177" s="131">
        <v>58.80963678347161</v>
      </c>
      <c r="P177" s="124"/>
      <c r="Q177" s="124"/>
      <c r="R177" s="124"/>
      <c r="S177" s="125">
        <v>0</v>
      </c>
      <c r="T177" s="131">
        <v>72.115100751794927</v>
      </c>
      <c r="U177" s="131">
        <v>75.445318640631015</v>
      </c>
      <c r="V177" s="131">
        <v>76.573784750136852</v>
      </c>
      <c r="W177" s="124">
        <v>30.119737417001936</v>
      </c>
      <c r="X177" s="124">
        <v>26.723171635875076</v>
      </c>
      <c r="Y177" s="124"/>
      <c r="Z177" s="124"/>
      <c r="AA177" s="130"/>
      <c r="AB177" s="124"/>
      <c r="AC177" s="124"/>
      <c r="AD177" s="124"/>
      <c r="AE177" s="124"/>
      <c r="AF177" s="124"/>
      <c r="AG177" s="124">
        <v>29.536668278470309</v>
      </c>
    </row>
    <row r="178" spans="12:33" x14ac:dyDescent="0.25">
      <c r="L178" s="133">
        <v>177</v>
      </c>
      <c r="M178" s="124"/>
      <c r="N178" s="124"/>
      <c r="O178" s="131">
        <v>59.831338236035705</v>
      </c>
      <c r="P178" s="124"/>
      <c r="Q178" s="124"/>
      <c r="R178" s="124"/>
      <c r="S178" s="125">
        <v>0</v>
      </c>
      <c r="T178" s="131">
        <v>73.397062021876778</v>
      </c>
      <c r="U178" s="131">
        <v>76.799532531151812</v>
      </c>
      <c r="V178" s="131">
        <v>78.010107501712696</v>
      </c>
      <c r="W178" s="124">
        <v>30.710915058300078</v>
      </c>
      <c r="X178" s="124">
        <v>27.25807453618113</v>
      </c>
      <c r="Y178" s="124"/>
      <c r="Z178" s="124"/>
      <c r="AA178" s="130"/>
      <c r="AB178" s="124"/>
      <c r="AC178" s="124"/>
      <c r="AD178" s="124"/>
      <c r="AE178" s="124"/>
      <c r="AF178" s="124"/>
      <c r="AG178" s="124">
        <v>30.119737417001936</v>
      </c>
    </row>
    <row r="179" spans="12:33" x14ac:dyDescent="0.25">
      <c r="L179" s="133">
        <v>178</v>
      </c>
      <c r="M179" s="124"/>
      <c r="N179" s="124"/>
      <c r="O179" s="131">
        <v>60.86488335000827</v>
      </c>
      <c r="P179" s="124"/>
      <c r="Q179" s="124"/>
      <c r="R179" s="124"/>
      <c r="S179" s="125">
        <v>0</v>
      </c>
      <c r="T179" s="131">
        <v>74.694396876085804</v>
      </c>
      <c r="U179" s="131">
        <v>78.170218775015485</v>
      </c>
      <c r="V179" s="131">
        <v>79.465051701279592</v>
      </c>
      <c r="W179" s="124">
        <v>31.310267196610656</v>
      </c>
      <c r="X179" s="124">
        <v>27.800580029514691</v>
      </c>
      <c r="Y179" s="124"/>
      <c r="Z179" s="124"/>
      <c r="AA179" s="130"/>
      <c r="AB179" s="124"/>
      <c r="AC179" s="124"/>
      <c r="AD179" s="124"/>
      <c r="AE179" s="124"/>
      <c r="AF179" s="124"/>
      <c r="AG179" s="124">
        <v>30.710915058300078</v>
      </c>
    </row>
    <row r="180" spans="12:33" x14ac:dyDescent="0.25">
      <c r="L180" s="133">
        <v>179</v>
      </c>
      <c r="M180" s="124"/>
      <c r="N180" s="124"/>
      <c r="O180" s="131">
        <v>61.910341723098583</v>
      </c>
      <c r="P180" s="124"/>
      <c r="Q180" s="124"/>
      <c r="R180" s="124"/>
      <c r="S180" s="125">
        <v>0</v>
      </c>
      <c r="T180" s="131">
        <v>76.007201754885784</v>
      </c>
      <c r="U180" s="131">
        <v>79.557483507156221</v>
      </c>
      <c r="V180" s="131">
        <v>80.938752118584873</v>
      </c>
      <c r="W180" s="124">
        <v>31.917859986962394</v>
      </c>
      <c r="X180" s="124">
        <v>28.350752548985529</v>
      </c>
      <c r="Y180" s="124"/>
      <c r="Z180" s="124"/>
      <c r="AA180" s="130"/>
      <c r="AB180" s="124"/>
      <c r="AC180" s="124"/>
      <c r="AD180" s="124"/>
      <c r="AE180" s="124"/>
      <c r="AF180" s="124"/>
      <c r="AG180" s="124">
        <v>31.310267196610656</v>
      </c>
    </row>
    <row r="181" spans="12:33" x14ac:dyDescent="0.25">
      <c r="L181" s="133">
        <v>180</v>
      </c>
      <c r="M181" s="124"/>
      <c r="N181" s="124"/>
      <c r="O181" s="131">
        <v>62.967782968657417</v>
      </c>
      <c r="P181" s="124"/>
      <c r="Q181" s="124"/>
      <c r="R181" s="124"/>
      <c r="S181" s="125">
        <v>0</v>
      </c>
      <c r="T181" s="131">
        <v>77.335573158358315</v>
      </c>
      <c r="U181" s="131">
        <v>80.961432946019315</v>
      </c>
      <c r="V181" s="131">
        <v>82.431343735542413</v>
      </c>
      <c r="W181" s="124">
        <v>32.533759744652031</v>
      </c>
      <c r="X181" s="124">
        <v>28.908656708225074</v>
      </c>
      <c r="Y181" s="124"/>
      <c r="Z181" s="124"/>
      <c r="AA181" s="130"/>
      <c r="AB181" s="124"/>
      <c r="AC181" s="124"/>
      <c r="AD181" s="124"/>
      <c r="AE181" s="124"/>
      <c r="AF181" s="124"/>
      <c r="AG181" s="124">
        <v>31.917859986962394</v>
      </c>
    </row>
    <row r="182" spans="12:33" x14ac:dyDescent="0.25">
      <c r="L182" s="133">
        <v>181</v>
      </c>
      <c r="M182" s="124"/>
      <c r="N182" s="124"/>
      <c r="O182" s="131">
        <v>64.037276715594047</v>
      </c>
      <c r="P182" s="124"/>
      <c r="Q182" s="124"/>
      <c r="R182" s="124"/>
      <c r="S182" s="125">
        <v>0</v>
      </c>
      <c r="T182" s="131">
        <v>78.679607645904881</v>
      </c>
      <c r="U182" s="131">
        <v>82.382173393158183</v>
      </c>
      <c r="V182" s="131">
        <v>83.942961745377914</v>
      </c>
      <c r="W182" s="124">
        <v>33.158032944733428</v>
      </c>
      <c r="X182" s="124">
        <v>29.474357300879099</v>
      </c>
      <c r="Y182" s="124"/>
      <c r="Z182" s="124"/>
      <c r="AA182" s="130"/>
      <c r="AB182" s="124"/>
      <c r="AC182" s="124"/>
      <c r="AD182" s="124"/>
      <c r="AE182" s="124"/>
      <c r="AF182" s="124"/>
      <c r="AG182" s="124">
        <v>32.533759744652031</v>
      </c>
    </row>
    <row r="183" spans="12:33" x14ac:dyDescent="0.25">
      <c r="L183" s="133">
        <v>182</v>
      </c>
      <c r="M183" s="124"/>
      <c r="N183" s="124"/>
      <c r="O183" s="131">
        <v>65.118892608292768</v>
      </c>
      <c r="P183" s="124"/>
      <c r="Q183" s="124"/>
      <c r="R183" s="124"/>
      <c r="S183" s="125">
        <v>0</v>
      </c>
      <c r="T183" s="131">
        <v>80.039401835953726</v>
      </c>
      <c r="U183" s="131">
        <v>83.8198112328392</v>
      </c>
      <c r="V183" s="131">
        <v>85.47374155178322</v>
      </c>
      <c r="W183" s="124">
        <v>33.790746221512507</v>
      </c>
      <c r="X183" s="124">
        <v>30.047919300105477</v>
      </c>
      <c r="Y183" s="124"/>
      <c r="Z183" s="124"/>
      <c r="AA183" s="130"/>
      <c r="AB183" s="124"/>
      <c r="AC183" s="124"/>
      <c r="AD183" s="124"/>
      <c r="AE183" s="124"/>
      <c r="AF183" s="124"/>
      <c r="AG183" s="124">
        <v>33.158032944733428</v>
      </c>
    </row>
    <row r="184" spans="12:33" x14ac:dyDescent="0.25">
      <c r="L184" s="133">
        <v>183</v>
      </c>
      <c r="M184" s="124"/>
      <c r="N184" s="124"/>
      <c r="O184" s="131">
        <v>66.212700306530067</v>
      </c>
      <c r="P184" s="124"/>
      <c r="Q184" s="124"/>
      <c r="R184" s="124"/>
      <c r="S184" s="125">
        <v>0</v>
      </c>
      <c r="T184" s="131">
        <v>81.41505240567092</v>
      </c>
      <c r="U184" s="131">
        <v>85.274452931647033</v>
      </c>
      <c r="V184" s="131">
        <v>87.023818768077547</v>
      </c>
      <c r="W184" s="124">
        <v>34.431966368044904</v>
      </c>
      <c r="X184" s="124">
        <v>30.629407858074874</v>
      </c>
      <c r="Y184" s="124"/>
      <c r="Z184" s="124"/>
      <c r="AA184" s="130"/>
      <c r="AB184" s="124"/>
      <c r="AC184" s="124"/>
      <c r="AD184" s="124"/>
      <c r="AE184" s="124"/>
      <c r="AF184" s="124"/>
      <c r="AG184" s="124">
        <v>33.790746221512507</v>
      </c>
    </row>
    <row r="185" spans="12:33" x14ac:dyDescent="0.25">
      <c r="L185" s="133">
        <v>184</v>
      </c>
      <c r="M185" s="124"/>
      <c r="N185" s="124"/>
      <c r="O185" s="124"/>
      <c r="P185" s="124"/>
      <c r="Q185" s="124"/>
      <c r="R185" s="124"/>
      <c r="S185" s="125">
        <v>0</v>
      </c>
      <c r="T185" s="131">
        <v>82.806656090671353</v>
      </c>
      <c r="U185" s="131">
        <v>86.746205038095582</v>
      </c>
      <c r="V185" s="131">
        <v>88.593329216378663</v>
      </c>
      <c r="W185" s="124">
        <v>35.081760335639281</v>
      </c>
      <c r="X185" s="124">
        <v>31.218888305476892</v>
      </c>
      <c r="Y185" s="124"/>
      <c r="Z185" s="124"/>
      <c r="AA185" s="130"/>
      <c r="AB185" s="124"/>
      <c r="AC185" s="124"/>
      <c r="AD185" s="124"/>
      <c r="AE185" s="124"/>
      <c r="AF185" s="124"/>
      <c r="AG185" s="124">
        <v>34.431966368044904</v>
      </c>
    </row>
    <row r="186" spans="12:33" x14ac:dyDescent="0.25">
      <c r="L186" s="133">
        <v>185</v>
      </c>
      <c r="M186" s="124"/>
      <c r="N186" s="124"/>
      <c r="O186" s="124"/>
      <c r="P186" s="124"/>
      <c r="Q186" s="124"/>
      <c r="R186" s="124"/>
      <c r="S186" s="125">
        <v>0</v>
      </c>
      <c r="T186" s="131">
        <v>84.214309684734488</v>
      </c>
      <c r="U186" s="131">
        <v>88.235174182243696</v>
      </c>
      <c r="V186" s="131">
        <v>90.182408926780695</v>
      </c>
      <c r="W186" s="124">
        <v>35.740195233364446</v>
      </c>
      <c r="X186" s="124">
        <v>31.81642615102988</v>
      </c>
      <c r="Y186" s="124"/>
      <c r="Z186" s="124"/>
      <c r="AA186" s="130"/>
      <c r="AB186" s="124"/>
      <c r="AC186" s="124"/>
      <c r="AD186" s="124"/>
      <c r="AE186" s="124"/>
      <c r="AF186" s="124"/>
      <c r="AG186" s="124">
        <v>35.081760335639281</v>
      </c>
    </row>
    <row r="187" spans="12:33" x14ac:dyDescent="0.25">
      <c r="L187" s="133">
        <v>186</v>
      </c>
      <c r="M187" s="124"/>
      <c r="N187" s="124"/>
      <c r="O187" s="124"/>
      <c r="P187" s="124"/>
      <c r="Q187" s="124"/>
      <c r="R187" s="124"/>
      <c r="S187" s="125">
        <v>0</v>
      </c>
      <c r="T187" s="131">
        <v>85.638110039524832</v>
      </c>
      <c r="U187" s="131">
        <v>89.741467075313608</v>
      </c>
      <c r="V187" s="124"/>
      <c r="W187" s="124">
        <v>36.407338327560339</v>
      </c>
      <c r="X187" s="124">
        <v>32.422087080993492</v>
      </c>
      <c r="Y187" s="124"/>
      <c r="Z187" s="124"/>
      <c r="AA187" s="130"/>
      <c r="AB187" s="124"/>
      <c r="AC187" s="124"/>
      <c r="AD187" s="124"/>
      <c r="AE187" s="124"/>
      <c r="AF187" s="124"/>
      <c r="AG187" s="124">
        <v>35.740195233364446</v>
      </c>
    </row>
    <row r="188" spans="12:33" x14ac:dyDescent="0.25">
      <c r="L188" s="133">
        <v>187</v>
      </c>
      <c r="M188" s="124"/>
      <c r="N188" s="124"/>
      <c r="O188" s="124"/>
      <c r="P188" s="124"/>
      <c r="Q188" s="124"/>
      <c r="R188" s="124"/>
      <c r="S188" s="125">
        <v>0</v>
      </c>
      <c r="T188" s="131">
        <v>87.07815406431034</v>
      </c>
      <c r="U188" s="131">
        <v>91.265190509312589</v>
      </c>
      <c r="V188" s="124"/>
      <c r="W188" s="124">
        <v>37.083257041353775</v>
      </c>
      <c r="X188" s="124">
        <v>33.035936958687813</v>
      </c>
      <c r="Y188" s="124"/>
      <c r="Z188" s="124"/>
      <c r="AA188" s="130"/>
      <c r="AB188" s="124"/>
      <c r="AC188" s="124"/>
      <c r="AD188" s="124"/>
      <c r="AE188" s="124"/>
      <c r="AF188" s="124"/>
      <c r="AG188" s="124">
        <v>36.407338327560339</v>
      </c>
    </row>
    <row r="189" spans="12:33" x14ac:dyDescent="0.25">
      <c r="L189" s="133">
        <v>188</v>
      </c>
      <c r="M189" s="124"/>
      <c r="N189" s="124"/>
      <c r="O189" s="124"/>
      <c r="P189" s="124"/>
      <c r="Q189" s="124"/>
      <c r="R189" s="124"/>
      <c r="S189" s="125">
        <v>0</v>
      </c>
      <c r="T189" s="131">
        <v>88.534538725690112</v>
      </c>
      <c r="U189" s="131">
        <v>92.806451356660489</v>
      </c>
      <c r="V189" s="124"/>
      <c r="W189" s="124">
        <v>37.768018954177897</v>
      </c>
      <c r="X189" s="124">
        <v>33.65804182401321</v>
      </c>
      <c r="Y189" s="124"/>
      <c r="Z189" s="124"/>
      <c r="AA189" s="130"/>
      <c r="AB189" s="124"/>
      <c r="AC189" s="124"/>
      <c r="AD189" s="124"/>
      <c r="AE189" s="124"/>
      <c r="AF189" s="124"/>
      <c r="AG189" s="124">
        <v>37.083257041353775</v>
      </c>
    </row>
    <row r="190" spans="12:33" x14ac:dyDescent="0.25">
      <c r="L190" s="133">
        <v>189</v>
      </c>
      <c r="M190" s="124"/>
      <c r="N190" s="124"/>
      <c r="O190" s="124"/>
      <c r="P190" s="124"/>
      <c r="Q190" s="124"/>
      <c r="R190" s="124"/>
      <c r="S190" s="125">
        <v>0</v>
      </c>
      <c r="T190" s="131">
        <v>90.007361047318284</v>
      </c>
      <c r="U190" s="131">
        <v>94.36535656981907</v>
      </c>
      <c r="V190" s="124"/>
      <c r="W190" s="124">
        <v>38.461691801295864</v>
      </c>
      <c r="X190" s="124">
        <v>34.28846789297706</v>
      </c>
      <c r="Y190" s="124"/>
      <c r="Z190" s="124"/>
      <c r="AA190" s="130"/>
      <c r="AB190" s="124"/>
      <c r="AC190" s="124"/>
      <c r="AD190" s="124"/>
      <c r="AE190" s="124"/>
      <c r="AF190" s="124"/>
      <c r="AG190" s="124">
        <v>37.768018954177897</v>
      </c>
    </row>
    <row r="191" spans="12:33" x14ac:dyDescent="0.25">
      <c r="L191" s="133">
        <v>190</v>
      </c>
      <c r="M191" s="124"/>
      <c r="N191" s="124"/>
      <c r="O191" s="124"/>
      <c r="P191" s="124"/>
      <c r="Q191" s="124"/>
      <c r="R191" s="124"/>
      <c r="S191" s="125">
        <v>0</v>
      </c>
      <c r="T191" s="131">
        <v>91.496718109635992</v>
      </c>
      <c r="U191" s="131">
        <v>95.94201318092513</v>
      </c>
      <c r="V191" s="124"/>
      <c r="W191" s="124">
        <v>39.164343473328167</v>
      </c>
      <c r="X191" s="124">
        <v>34.927281557221797</v>
      </c>
      <c r="Y191" s="124"/>
      <c r="Z191" s="124"/>
      <c r="AA191" s="130"/>
      <c r="AB191" s="124"/>
      <c r="AC191" s="124"/>
      <c r="AD191" s="124"/>
      <c r="AE191" s="124"/>
      <c r="AF191" s="124"/>
      <c r="AG191" s="124">
        <v>38.461691801295864</v>
      </c>
    </row>
    <row r="192" spans="12:33" x14ac:dyDescent="0.25">
      <c r="L192" s="133">
        <v>191</v>
      </c>
      <c r="M192" s="124"/>
      <c r="N192" s="124"/>
      <c r="O192" s="124"/>
      <c r="P192" s="124"/>
      <c r="Q192" s="124"/>
      <c r="R192" s="124"/>
      <c r="S192" s="125">
        <v>0</v>
      </c>
      <c r="T192" s="131">
        <v>93</v>
      </c>
      <c r="U192" s="131">
        <v>97.5</v>
      </c>
      <c r="V192" s="124"/>
      <c r="W192" s="124">
        <v>39.876042015784293</v>
      </c>
      <c r="X192" s="124">
        <v>35.574549383558683</v>
      </c>
      <c r="Y192" s="124"/>
      <c r="Z192" s="124"/>
      <c r="AA192" s="130"/>
      <c r="AB192" s="124"/>
      <c r="AC192" s="124"/>
      <c r="AD192" s="124"/>
      <c r="AE192" s="124"/>
      <c r="AF192" s="124"/>
      <c r="AG192" s="124">
        <v>39.164343473328167</v>
      </c>
    </row>
    <row r="193" spans="12:33" x14ac:dyDescent="0.25">
      <c r="L193" s="133">
        <v>192</v>
      </c>
      <c r="M193" s="124"/>
      <c r="N193" s="124"/>
      <c r="O193" s="124"/>
      <c r="P193" s="124"/>
      <c r="Q193" s="124"/>
      <c r="R193" s="124"/>
      <c r="S193" s="125">
        <v>0</v>
      </c>
      <c r="T193" s="131">
        <v>94.5</v>
      </c>
      <c r="U193" s="131">
        <v>99.2</v>
      </c>
      <c r="V193" s="124"/>
      <c r="W193" s="124">
        <v>40.596855628598142</v>
      </c>
      <c r="X193" s="124">
        <v>36.230338113503848</v>
      </c>
      <c r="Y193" s="124"/>
      <c r="Z193" s="124"/>
      <c r="AA193" s="130"/>
      <c r="AB193" s="124"/>
      <c r="AC193" s="124"/>
      <c r="AD193" s="124"/>
      <c r="AE193" s="124"/>
      <c r="AF193" s="124"/>
      <c r="AG193" s="124">
        <v>39.876042015784293</v>
      </c>
    </row>
    <row r="194" spans="12:33" x14ac:dyDescent="0.25">
      <c r="L194" s="133">
        <v>193</v>
      </c>
      <c r="M194" s="124"/>
      <c r="N194" s="124"/>
      <c r="O194" s="124"/>
      <c r="P194" s="124"/>
      <c r="Q194" s="124"/>
      <c r="R194" s="124"/>
      <c r="S194" s="125">
        <v>0</v>
      </c>
      <c r="T194" s="131">
        <v>96.1</v>
      </c>
      <c r="U194" s="131">
        <v>100.8</v>
      </c>
      <c r="V194" s="124"/>
      <c r="W194" s="124">
        <v>41.326852665667211</v>
      </c>
      <c r="X194" s="124">
        <v>36.894714662818359</v>
      </c>
      <c r="Y194" s="124"/>
      <c r="Z194" s="124"/>
      <c r="AA194" s="130"/>
      <c r="AB194" s="124"/>
      <c r="AC194" s="124"/>
      <c r="AD194" s="124"/>
      <c r="AE194" s="124"/>
      <c r="AF194" s="124"/>
      <c r="AG194" s="124">
        <v>40.596855628598142</v>
      </c>
    </row>
    <row r="195" spans="12:33" x14ac:dyDescent="0.25">
      <c r="L195" s="133">
        <v>194</v>
      </c>
      <c r="M195" s="124"/>
      <c r="N195" s="124"/>
      <c r="O195" s="124"/>
      <c r="P195" s="124"/>
      <c r="Q195" s="124"/>
      <c r="R195" s="124"/>
      <c r="S195" s="125">
        <v>0</v>
      </c>
      <c r="T195" s="131">
        <v>97.6</v>
      </c>
      <c r="U195" s="131">
        <v>102.4</v>
      </c>
      <c r="V195" s="124"/>
      <c r="W195" s="124">
        <v>42.066101634395558</v>
      </c>
      <c r="X195" s="124">
        <v>37.56774612105275</v>
      </c>
      <c r="Y195" s="124"/>
      <c r="Z195" s="124"/>
      <c r="AA195" s="130"/>
      <c r="AB195" s="124"/>
      <c r="AC195" s="124"/>
      <c r="AD195" s="124"/>
      <c r="AE195" s="124"/>
      <c r="AF195" s="124"/>
      <c r="AG195" s="124">
        <v>41.326852665667211</v>
      </c>
    </row>
    <row r="196" spans="12:33" x14ac:dyDescent="0.25">
      <c r="L196" s="133">
        <v>195</v>
      </c>
      <c r="M196" s="124"/>
      <c r="N196" s="124"/>
      <c r="O196" s="124"/>
      <c r="P196" s="124"/>
      <c r="Q196" s="124"/>
      <c r="R196" s="124"/>
      <c r="S196" s="125">
        <v>0</v>
      </c>
      <c r="T196" s="131">
        <v>99.2</v>
      </c>
      <c r="U196" s="131">
        <v>104.1</v>
      </c>
      <c r="V196" s="124"/>
      <c r="W196" s="124">
        <v>42.814671195240017</v>
      </c>
      <c r="X196" s="124">
        <v>38.249499751093438</v>
      </c>
      <c r="Y196" s="124"/>
      <c r="Z196" s="124"/>
      <c r="AA196" s="130"/>
      <c r="AB196" s="124"/>
      <c r="AC196" s="124"/>
      <c r="AD196" s="124"/>
      <c r="AE196" s="124"/>
      <c r="AF196" s="124"/>
      <c r="AG196" s="124">
        <v>42.066101634395558</v>
      </c>
    </row>
    <row r="197" spans="12:33" x14ac:dyDescent="0.25">
      <c r="L197" s="133">
        <v>196</v>
      </c>
      <c r="M197" s="124"/>
      <c r="N197" s="124"/>
      <c r="O197" s="124"/>
      <c r="P197" s="124"/>
      <c r="Q197" s="124"/>
      <c r="R197" s="124"/>
      <c r="S197" s="125">
        <v>0</v>
      </c>
      <c r="T197" s="131">
        <v>100.8</v>
      </c>
      <c r="U197" s="131">
        <v>105.8</v>
      </c>
      <c r="V197" s="124"/>
      <c r="W197" s="124">
        <v>43.572630161261351</v>
      </c>
      <c r="X197" s="124">
        <v>38.94004298871458</v>
      </c>
      <c r="Y197" s="124"/>
      <c r="Z197" s="124"/>
      <c r="AA197" s="130"/>
      <c r="AB197" s="124"/>
      <c r="AC197" s="124"/>
      <c r="AD197" s="124"/>
      <c r="AE197" s="124"/>
      <c r="AF197" s="124"/>
      <c r="AG197" s="124">
        <v>42.814671195240017</v>
      </c>
    </row>
    <row r="198" spans="12:33" x14ac:dyDescent="0.25">
      <c r="L198" s="133">
        <v>197</v>
      </c>
      <c r="M198" s="124"/>
      <c r="N198" s="124"/>
      <c r="O198" s="124"/>
      <c r="P198" s="124"/>
      <c r="Q198" s="124"/>
      <c r="R198" s="124"/>
      <c r="S198" s="125">
        <v>0</v>
      </c>
      <c r="T198" s="131">
        <v>102.4</v>
      </c>
      <c r="U198" s="131">
        <v>107.5</v>
      </c>
      <c r="V198" s="124"/>
      <c r="W198" s="124">
        <v>44.340047497678007</v>
      </c>
      <c r="X198" s="124">
        <v>39.639443442131963</v>
      </c>
      <c r="Y198" s="124"/>
      <c r="Z198" s="124"/>
      <c r="AA198" s="130"/>
      <c r="AB198" s="124"/>
      <c r="AC198" s="124"/>
      <c r="AD198" s="124"/>
      <c r="AE198" s="124"/>
      <c r="AF198" s="124"/>
      <c r="AG198" s="124">
        <v>43.572630161261351</v>
      </c>
    </row>
    <row r="199" spans="12:33" x14ac:dyDescent="0.25">
      <c r="L199" s="133">
        <v>198</v>
      </c>
      <c r="M199" s="124"/>
      <c r="N199" s="124"/>
      <c r="O199" s="124"/>
      <c r="P199" s="124"/>
      <c r="Q199" s="124"/>
      <c r="R199" s="124"/>
      <c r="S199" s="125">
        <v>0</v>
      </c>
      <c r="T199" s="131">
        <v>104</v>
      </c>
      <c r="U199" s="131">
        <v>109.2</v>
      </c>
      <c r="V199" s="124"/>
      <c r="W199" s="124">
        <v>45.116992321422934</v>
      </c>
      <c r="X199" s="124">
        <v>40.347768891560264</v>
      </c>
      <c r="Y199" s="124"/>
      <c r="Z199" s="124"/>
      <c r="AA199" s="130"/>
      <c r="AB199" s="124"/>
      <c r="AC199" s="124"/>
      <c r="AD199" s="124"/>
      <c r="AE199" s="124"/>
      <c r="AF199" s="124"/>
      <c r="AG199" s="124">
        <v>44.340047497678007</v>
      </c>
    </row>
    <row r="200" spans="12:33" x14ac:dyDescent="0.25">
      <c r="L200" s="133">
        <v>199</v>
      </c>
      <c r="M200" s="124"/>
      <c r="N200" s="124"/>
      <c r="O200" s="124"/>
      <c r="P200" s="124"/>
      <c r="Q200" s="124"/>
      <c r="R200" s="124"/>
      <c r="S200" s="125">
        <v>0</v>
      </c>
      <c r="T200" s="131">
        <v>105.7</v>
      </c>
      <c r="U200" s="131">
        <v>111</v>
      </c>
      <c r="V200" s="124"/>
      <c r="W200" s="124">
        <v>45.903533900705789</v>
      </c>
      <c r="X200" s="124">
        <v>41.065087288775331</v>
      </c>
      <c r="Y200" s="124"/>
      <c r="Z200" s="124"/>
      <c r="AA200" s="130"/>
      <c r="AB200" s="124"/>
      <c r="AC200" s="124"/>
      <c r="AD200" s="124"/>
      <c r="AE200" s="124"/>
      <c r="AF200" s="124"/>
      <c r="AG200" s="124">
        <v>45.116992321422934</v>
      </c>
    </row>
    <row r="201" spans="12:33" x14ac:dyDescent="0.25">
      <c r="L201" s="133">
        <v>200</v>
      </c>
      <c r="M201" s="124"/>
      <c r="N201" s="124"/>
      <c r="O201" s="124"/>
      <c r="P201" s="124"/>
      <c r="Q201" s="124"/>
      <c r="R201" s="124"/>
      <c r="S201" s="125">
        <v>0</v>
      </c>
      <c r="T201" s="131">
        <v>107.3</v>
      </c>
      <c r="U201" s="131">
        <v>112.7</v>
      </c>
      <c r="V201" s="124"/>
      <c r="W201" s="124">
        <v>46.699741654576435</v>
      </c>
      <c r="X201" s="124">
        <v>41.791466756677785</v>
      </c>
      <c r="Y201" s="124"/>
      <c r="Z201" s="124"/>
      <c r="AA201" s="130"/>
      <c r="AB201" s="124"/>
      <c r="AC201" s="124"/>
      <c r="AD201" s="124"/>
      <c r="AE201" s="124"/>
      <c r="AF201" s="124"/>
      <c r="AG201" s="124">
        <v>45.903533900705789</v>
      </c>
    </row>
    <row r="202" spans="12:33" x14ac:dyDescent="0.25">
      <c r="L202" s="133">
        <v>201</v>
      </c>
      <c r="M202" s="124"/>
      <c r="N202" s="124"/>
      <c r="O202" s="124"/>
      <c r="P202" s="124"/>
      <c r="Q202" s="124"/>
      <c r="R202" s="124"/>
      <c r="S202" s="125">
        <v>0</v>
      </c>
      <c r="T202" s="131">
        <v>109</v>
      </c>
      <c r="U202" s="131">
        <v>114.5</v>
      </c>
      <c r="V202" s="124"/>
      <c r="W202" s="124">
        <v>47.505685152494145</v>
      </c>
      <c r="X202" s="124">
        <v>42.526975588860971</v>
      </c>
      <c r="Y202" s="124"/>
      <c r="Z202" s="124"/>
      <c r="AA202" s="130"/>
      <c r="AB202" s="124"/>
      <c r="AC202" s="124"/>
      <c r="AD202" s="124"/>
      <c r="AE202" s="124"/>
      <c r="AF202" s="124"/>
      <c r="AG202" s="124">
        <v>46.699741654576435</v>
      </c>
    </row>
    <row r="203" spans="12:33" x14ac:dyDescent="0.25">
      <c r="L203" s="133">
        <v>202</v>
      </c>
      <c r="M203" s="124"/>
      <c r="N203" s="124"/>
      <c r="O203" s="124"/>
      <c r="P203" s="124"/>
      <c r="Q203" s="124"/>
      <c r="R203" s="124"/>
      <c r="S203" s="125">
        <v>0</v>
      </c>
      <c r="T203" s="131">
        <v>110.7</v>
      </c>
      <c r="U203" s="131">
        <v>116.3</v>
      </c>
      <c r="V203" s="124"/>
      <c r="W203" s="124">
        <v>48.321434113897254</v>
      </c>
      <c r="X203" s="124">
        <v>43.271682249182021</v>
      </c>
      <c r="Y203" s="124"/>
      <c r="Z203" s="124"/>
      <c r="AA203" s="130"/>
      <c r="AB203" s="124"/>
      <c r="AC203" s="124"/>
      <c r="AD203" s="124"/>
      <c r="AE203" s="124"/>
      <c r="AF203" s="124"/>
      <c r="AG203" s="124">
        <v>47.505685152494145</v>
      </c>
    </row>
    <row r="204" spans="12:33" x14ac:dyDescent="0.25">
      <c r="L204" s="133">
        <v>203</v>
      </c>
      <c r="M204" s="124"/>
      <c r="N204" s="124"/>
      <c r="O204" s="124"/>
      <c r="P204" s="124"/>
      <c r="Q204" s="124"/>
      <c r="R204" s="124"/>
      <c r="S204" s="125">
        <v>0</v>
      </c>
      <c r="T204" s="131">
        <v>112.4</v>
      </c>
      <c r="U204" s="131">
        <v>118.1</v>
      </c>
      <c r="V204" s="124"/>
      <c r="W204" s="124">
        <v>49.147058407780236</v>
      </c>
      <c r="X204" s="124">
        <v>44.025655371336498</v>
      </c>
      <c r="Y204" s="124"/>
      <c r="Z204" s="124"/>
      <c r="AA204" s="130"/>
      <c r="AB204" s="124"/>
      <c r="AC204" s="124"/>
      <c r="AD204" s="124"/>
      <c r="AE204" s="124"/>
      <c r="AF204" s="124"/>
      <c r="AG204" s="124">
        <v>48.321434113897254</v>
      </c>
    </row>
    <row r="205" spans="12:33" x14ac:dyDescent="0.25">
      <c r="L205" s="133">
        <v>204</v>
      </c>
      <c r="M205" s="124"/>
      <c r="N205" s="124"/>
      <c r="O205" s="124"/>
      <c r="P205" s="124"/>
      <c r="Q205" s="124"/>
      <c r="R205" s="124"/>
      <c r="S205" s="125">
        <v>0</v>
      </c>
      <c r="T205" s="131">
        <v>114.1</v>
      </c>
      <c r="U205" s="131">
        <v>120</v>
      </c>
      <c r="V205" s="124"/>
      <c r="W205" s="124">
        <v>49.982628052269405</v>
      </c>
      <c r="X205" s="124">
        <v>44.788963758435237</v>
      </c>
      <c r="Y205" s="124"/>
      <c r="Z205" s="124"/>
      <c r="AA205" s="130"/>
      <c r="AB205" s="124"/>
      <c r="AC205" s="124"/>
      <c r="AD205" s="124"/>
      <c r="AE205" s="124"/>
      <c r="AF205" s="124"/>
      <c r="AG205" s="124">
        <v>49.147058407780236</v>
      </c>
    </row>
    <row r="206" spans="12:33" x14ac:dyDescent="0.25">
      <c r="L206" s="133">
        <v>205</v>
      </c>
      <c r="M206" s="124"/>
      <c r="N206" s="124"/>
      <c r="O206" s="124"/>
      <c r="P206" s="124"/>
      <c r="Q206" s="124"/>
      <c r="R206" s="124"/>
      <c r="S206" s="125">
        <v>0</v>
      </c>
      <c r="T206" s="131">
        <v>115.9</v>
      </c>
      <c r="U206" s="131">
        <v>121.8</v>
      </c>
      <c r="V206" s="124"/>
      <c r="W206" s="124">
        <v>50.828213214205753</v>
      </c>
      <c r="X206" s="124">
        <v>45.561676382584643</v>
      </c>
      <c r="Y206" s="124"/>
      <c r="Z206" s="124"/>
      <c r="AA206" s="130"/>
      <c r="AB206" s="124"/>
      <c r="AC206" s="124"/>
      <c r="AD206" s="124"/>
      <c r="AE206" s="124"/>
      <c r="AF206" s="124"/>
      <c r="AG206" s="124">
        <v>49.982628052269405</v>
      </c>
    </row>
    <row r="207" spans="12:33" x14ac:dyDescent="0.25">
      <c r="L207" s="133">
        <v>206</v>
      </c>
      <c r="M207" s="124"/>
      <c r="N207" s="124"/>
      <c r="O207" s="124"/>
      <c r="P207" s="124"/>
      <c r="Q207" s="124"/>
      <c r="R207" s="124"/>
      <c r="S207" s="125">
        <v>0</v>
      </c>
      <c r="T207" s="131">
        <v>117.7</v>
      </c>
      <c r="U207" s="131">
        <v>123.7</v>
      </c>
      <c r="V207" s="124"/>
      <c r="W207" s="124">
        <v>51.683884208729204</v>
      </c>
      <c r="X207" s="124">
        <v>46.343862384471613</v>
      </c>
      <c r="Y207" s="124"/>
      <c r="Z207" s="124"/>
      <c r="AA207" s="130"/>
      <c r="AB207" s="124"/>
      <c r="AC207" s="124"/>
      <c r="AD207" s="124"/>
      <c r="AE207" s="124"/>
      <c r="AF207" s="124"/>
      <c r="AG207" s="124">
        <v>50.828213214205753</v>
      </c>
    </row>
    <row r="208" spans="12:33" x14ac:dyDescent="0.25">
      <c r="L208" s="133">
        <v>207</v>
      </c>
      <c r="M208" s="124"/>
      <c r="N208" s="124"/>
      <c r="O208" s="124"/>
      <c r="P208" s="124"/>
      <c r="Q208" s="124"/>
      <c r="R208" s="124"/>
      <c r="S208" s="125">
        <v>0</v>
      </c>
      <c r="T208" s="131">
        <v>119.9</v>
      </c>
      <c r="U208" s="131">
        <v>125.6</v>
      </c>
      <c r="V208" s="124"/>
      <c r="W208" s="124">
        <v>52.549711498865527</v>
      </c>
      <c r="X208" s="124">
        <v>47.135591072948174</v>
      </c>
      <c r="Y208" s="124"/>
      <c r="Z208" s="124"/>
      <c r="AA208" s="130"/>
      <c r="AB208" s="124"/>
      <c r="AC208" s="124"/>
      <c r="AD208" s="124"/>
      <c r="AE208" s="124"/>
      <c r="AF208" s="124"/>
      <c r="AG208" s="124">
        <v>51.683884208729204</v>
      </c>
    </row>
    <row r="209" spans="12:33" x14ac:dyDescent="0.25">
      <c r="L209" s="133">
        <v>208</v>
      </c>
      <c r="M209" s="124"/>
      <c r="N209" s="124"/>
      <c r="O209" s="124"/>
      <c r="P209" s="124"/>
      <c r="Q209" s="124"/>
      <c r="R209" s="124"/>
      <c r="S209" s="125">
        <v>0</v>
      </c>
      <c r="T209" s="131">
        <v>121.2</v>
      </c>
      <c r="U209" s="131">
        <v>127.5</v>
      </c>
      <c r="V209" s="124"/>
      <c r="W209" s="124">
        <v>53.425765695118514</v>
      </c>
      <c r="X209" s="124">
        <v>47.936931924623522</v>
      </c>
      <c r="Y209" s="124"/>
      <c r="Z209" s="124"/>
      <c r="AA209" s="130"/>
      <c r="AB209" s="124"/>
      <c r="AC209" s="124"/>
      <c r="AD209" s="124"/>
      <c r="AE209" s="124"/>
      <c r="AF209" s="124"/>
      <c r="AG209" s="124">
        <v>52.549711498865527</v>
      </c>
    </row>
    <row r="210" spans="12:33" x14ac:dyDescent="0.25">
      <c r="L210" s="133">
        <v>209</v>
      </c>
      <c r="M210" s="124"/>
      <c r="N210" s="124"/>
      <c r="O210" s="124"/>
      <c r="P210" s="124"/>
      <c r="Q210" s="124"/>
      <c r="R210" s="124"/>
      <c r="S210" s="125">
        <v>0</v>
      </c>
      <c r="T210" s="131">
        <v>123.1</v>
      </c>
      <c r="U210" s="131">
        <v>129.4</v>
      </c>
      <c r="V210" s="124"/>
      <c r="W210" s="124">
        <v>54.312117555062983</v>
      </c>
      <c r="X210" s="124">
        <v>48.747954583454742</v>
      </c>
      <c r="Y210" s="124"/>
      <c r="Z210" s="124"/>
      <c r="AA210" s="130"/>
      <c r="AB210" s="124"/>
      <c r="AC210" s="124"/>
      <c r="AD210" s="124"/>
      <c r="AE210" s="124"/>
      <c r="AF210" s="124"/>
      <c r="AG210" s="124">
        <v>53.425765695118514</v>
      </c>
    </row>
    <row r="211" spans="12:33" x14ac:dyDescent="0.25">
      <c r="L211" s="133">
        <v>210</v>
      </c>
      <c r="M211" s="124"/>
      <c r="N211" s="124"/>
      <c r="O211" s="124"/>
      <c r="P211" s="124"/>
      <c r="Q211" s="124"/>
      <c r="R211" s="124"/>
      <c r="S211" s="125">
        <v>0</v>
      </c>
      <c r="T211" s="131">
        <v>124.9</v>
      </c>
      <c r="U211" s="131">
        <v>131.4</v>
      </c>
      <c r="V211" s="124"/>
      <c r="W211" s="124"/>
      <c r="X211" s="124">
        <v>49.568728860343512</v>
      </c>
      <c r="Y211" s="124"/>
      <c r="Z211" s="124"/>
      <c r="AA211" s="130"/>
      <c r="AB211" s="124"/>
      <c r="AC211" s="124"/>
      <c r="AD211" s="124"/>
      <c r="AE211" s="124"/>
      <c r="AF211" s="124"/>
      <c r="AG211" s="124">
        <v>54.312117555062983</v>
      </c>
    </row>
    <row r="212" spans="12:33" x14ac:dyDescent="0.25">
      <c r="L212" s="133">
        <v>211</v>
      </c>
      <c r="M212" s="124"/>
      <c r="N212" s="124"/>
      <c r="O212" s="124"/>
      <c r="P212" s="124"/>
      <c r="Q212" s="124"/>
      <c r="R212" s="124"/>
      <c r="S212" s="125">
        <v>0</v>
      </c>
      <c r="T212" s="131">
        <v>126.8</v>
      </c>
      <c r="U212" s="131">
        <v>133.4</v>
      </c>
      <c r="V212" s="124"/>
      <c r="W212" s="124"/>
      <c r="X212" s="124">
        <v>50.3993247327342</v>
      </c>
      <c r="Y212" s="124"/>
      <c r="Z212" s="124"/>
      <c r="AA212" s="130"/>
      <c r="AB212" s="124"/>
      <c r="AC212" s="124"/>
      <c r="AD212" s="124"/>
      <c r="AE212" s="124"/>
      <c r="AF212" s="124"/>
      <c r="AG212" s="124"/>
    </row>
    <row r="213" spans="12:33" x14ac:dyDescent="0.25">
      <c r="L213" s="133">
        <v>212</v>
      </c>
      <c r="M213" s="124"/>
      <c r="N213" s="124"/>
      <c r="O213" s="124"/>
      <c r="P213" s="124"/>
      <c r="Q213" s="124"/>
      <c r="R213" s="124"/>
      <c r="S213" s="125">
        <v>0</v>
      </c>
      <c r="T213" s="131">
        <v>128.6</v>
      </c>
      <c r="U213" s="131">
        <v>135.4</v>
      </c>
      <c r="V213" s="124"/>
      <c r="W213" s="124"/>
      <c r="X213" s="124">
        <v>51.239812344215551</v>
      </c>
      <c r="Y213" s="124"/>
      <c r="Z213" s="124"/>
      <c r="AA213" s="130"/>
      <c r="AB213" s="124"/>
      <c r="AC213" s="124"/>
      <c r="AD213" s="124"/>
      <c r="AE213" s="124"/>
      <c r="AF213" s="124"/>
      <c r="AG213" s="124"/>
    </row>
    <row r="214" spans="12:33" x14ac:dyDescent="0.25">
      <c r="L214" s="133">
        <v>213</v>
      </c>
      <c r="M214" s="124"/>
      <c r="N214" s="124"/>
      <c r="O214" s="124"/>
      <c r="P214" s="124"/>
      <c r="Q214" s="124"/>
      <c r="R214" s="124"/>
      <c r="S214" s="125">
        <v>0</v>
      </c>
      <c r="T214" s="131">
        <v>130.5</v>
      </c>
      <c r="U214" s="131">
        <v>137.4</v>
      </c>
      <c r="V214" s="124"/>
      <c r="W214" s="124"/>
      <c r="X214" s="124">
        <v>52.090262004124313</v>
      </c>
      <c r="Y214" s="124"/>
      <c r="Z214" s="124"/>
      <c r="AA214" s="130"/>
      <c r="AB214" s="124"/>
      <c r="AC214" s="124"/>
      <c r="AD214" s="124"/>
      <c r="AE214" s="124"/>
      <c r="AF214" s="124"/>
      <c r="AG214" s="124"/>
    </row>
    <row r="215" spans="12:33" x14ac:dyDescent="0.25">
      <c r="L215" s="133">
        <v>214</v>
      </c>
      <c r="M215" s="124"/>
      <c r="N215" s="124"/>
      <c r="O215" s="124"/>
      <c r="P215" s="124"/>
      <c r="Q215" s="124"/>
      <c r="R215" s="124"/>
      <c r="S215" s="125">
        <v>0</v>
      </c>
      <c r="T215" s="131">
        <v>132.5</v>
      </c>
      <c r="U215" s="131">
        <v>139.4</v>
      </c>
      <c r="V215" s="124"/>
      <c r="W215" s="124"/>
      <c r="X215" s="124">
        <v>52.95074418715356</v>
      </c>
      <c r="Y215" s="124"/>
      <c r="Z215" s="124"/>
      <c r="AA215" s="130"/>
      <c r="AB215" s="124"/>
      <c r="AC215" s="124"/>
      <c r="AD215" s="124"/>
      <c r="AE215" s="124"/>
      <c r="AF215" s="124"/>
      <c r="AG215" s="124"/>
    </row>
    <row r="216" spans="12:33" x14ac:dyDescent="0.25">
      <c r="L216" s="133">
        <v>215</v>
      </c>
      <c r="M216" s="124"/>
      <c r="N216" s="124"/>
      <c r="O216" s="124"/>
      <c r="P216" s="124"/>
      <c r="Q216" s="124"/>
      <c r="R216" s="124"/>
      <c r="S216" s="125">
        <v>0</v>
      </c>
      <c r="T216" s="131">
        <v>134.4</v>
      </c>
      <c r="U216" s="131">
        <v>141.5</v>
      </c>
      <c r="V216" s="124"/>
      <c r="W216" s="124"/>
      <c r="X216" s="124"/>
      <c r="Y216" s="124"/>
      <c r="Z216" s="124"/>
      <c r="AA216" s="130"/>
      <c r="AB216" s="124"/>
      <c r="AC216" s="124"/>
      <c r="AD216" s="124"/>
      <c r="AE216" s="124"/>
      <c r="AF216" s="124"/>
      <c r="AG216" s="124"/>
    </row>
    <row r="217" spans="12:33" x14ac:dyDescent="0.25">
      <c r="L217" s="133">
        <v>216</v>
      </c>
      <c r="M217" s="124"/>
      <c r="N217" s="124"/>
      <c r="O217" s="124"/>
      <c r="P217" s="124"/>
      <c r="Q217" s="124"/>
      <c r="R217" s="124"/>
      <c r="S217" s="125">
        <v>0</v>
      </c>
      <c r="T217" s="131">
        <v>136.30000000000001</v>
      </c>
      <c r="U217" s="131">
        <v>143.5</v>
      </c>
      <c r="V217" s="124"/>
      <c r="W217" s="124"/>
      <c r="X217" s="124"/>
      <c r="Y217" s="124"/>
      <c r="Z217" s="124"/>
      <c r="AA217" s="130"/>
      <c r="AB217" s="124"/>
      <c r="AC217" s="124"/>
      <c r="AD217" s="124"/>
      <c r="AE217" s="124"/>
      <c r="AF217" s="124"/>
      <c r="AG217" s="124"/>
    </row>
    <row r="218" spans="12:33" x14ac:dyDescent="0.25">
      <c r="L218" s="133">
        <v>217</v>
      </c>
      <c r="M218" s="124"/>
      <c r="N218" s="124"/>
      <c r="O218" s="124"/>
      <c r="P218" s="124"/>
      <c r="Q218" s="124"/>
      <c r="R218" s="124"/>
      <c r="S218" s="125">
        <v>0</v>
      </c>
      <c r="T218" s="131">
        <v>138.30000000000001</v>
      </c>
      <c r="U218" s="131">
        <v>145.6</v>
      </c>
      <c r="V218" s="124"/>
      <c r="W218" s="124"/>
      <c r="X218" s="124"/>
      <c r="Y218" s="124"/>
      <c r="Z218" s="124"/>
      <c r="AA218" s="130"/>
      <c r="AB218" s="124"/>
      <c r="AC218" s="124"/>
      <c r="AD218" s="124"/>
      <c r="AE218" s="124"/>
      <c r="AF218" s="124"/>
      <c r="AG218" s="124"/>
    </row>
    <row r="219" spans="12:33" x14ac:dyDescent="0.25">
      <c r="L219" s="133">
        <v>218</v>
      </c>
      <c r="M219" s="124"/>
      <c r="N219" s="124"/>
      <c r="O219" s="124"/>
      <c r="P219" s="124"/>
      <c r="Q219" s="124"/>
      <c r="R219" s="124"/>
      <c r="S219" s="125">
        <v>0</v>
      </c>
      <c r="T219" s="131">
        <v>140.30000000000001</v>
      </c>
      <c r="U219" s="131">
        <v>147.80000000000001</v>
      </c>
      <c r="V219" s="124"/>
      <c r="W219" s="124"/>
      <c r="X219" s="124"/>
      <c r="Y219" s="124"/>
      <c r="Z219" s="124"/>
      <c r="AA219" s="130"/>
      <c r="AB219" s="124"/>
      <c r="AC219" s="124"/>
      <c r="AD219" s="124"/>
      <c r="AE219" s="124"/>
      <c r="AF219" s="124"/>
      <c r="AG219" s="124"/>
    </row>
    <row r="220" spans="12:33" x14ac:dyDescent="0.25">
      <c r="L220" s="133">
        <v>219</v>
      </c>
      <c r="M220" s="124"/>
      <c r="N220" s="124"/>
      <c r="O220" s="124"/>
      <c r="P220" s="124"/>
      <c r="Q220" s="124"/>
      <c r="R220" s="124"/>
      <c r="S220" s="125">
        <v>0</v>
      </c>
      <c r="T220" s="131">
        <v>142.30000000000001</v>
      </c>
      <c r="U220" s="131">
        <v>149.9</v>
      </c>
      <c r="V220" s="124"/>
      <c r="W220" s="124"/>
      <c r="X220" s="124"/>
      <c r="Y220" s="124"/>
      <c r="Z220" s="124"/>
      <c r="AA220" s="130"/>
      <c r="AB220" s="124"/>
      <c r="AC220" s="124"/>
      <c r="AD220" s="124"/>
      <c r="AE220" s="124"/>
      <c r="AF220" s="124"/>
      <c r="AG220" s="124"/>
    </row>
    <row r="221" spans="12:33" x14ac:dyDescent="0.25">
      <c r="L221" s="133">
        <v>220</v>
      </c>
      <c r="M221" s="124"/>
      <c r="N221" s="124"/>
      <c r="O221" s="124"/>
      <c r="P221" s="124"/>
      <c r="Q221" s="124"/>
      <c r="R221" s="124"/>
      <c r="S221" s="125">
        <v>0</v>
      </c>
      <c r="T221" s="131">
        <v>144.30000000000001</v>
      </c>
      <c r="U221" s="131">
        <v>152.1</v>
      </c>
      <c r="V221" s="124"/>
      <c r="W221" s="124"/>
      <c r="X221" s="124"/>
      <c r="Y221" s="124"/>
      <c r="Z221" s="124"/>
      <c r="AA221" s="130"/>
      <c r="AB221" s="124"/>
      <c r="AC221" s="124"/>
      <c r="AD221" s="124"/>
      <c r="AE221" s="124"/>
      <c r="AF221" s="124"/>
      <c r="AG221" s="124"/>
    </row>
    <row r="222" spans="12:33" x14ac:dyDescent="0.25">
      <c r="L222" s="133">
        <v>221</v>
      </c>
      <c r="M222" s="124"/>
      <c r="N222" s="124"/>
      <c r="O222" s="124"/>
      <c r="P222" s="124"/>
      <c r="Q222" s="124"/>
      <c r="R222" s="124"/>
      <c r="S222" s="125">
        <v>0</v>
      </c>
      <c r="T222" s="131">
        <v>146.4</v>
      </c>
      <c r="U222" s="124"/>
      <c r="V222" s="124"/>
      <c r="W222" s="124"/>
      <c r="X222" s="124"/>
      <c r="Y222" s="124"/>
      <c r="Z222" s="124"/>
      <c r="AA222" s="130"/>
      <c r="AB222" s="124"/>
      <c r="AC222" s="124"/>
      <c r="AD222" s="124"/>
      <c r="AE222" s="124"/>
      <c r="AF222" s="124"/>
      <c r="AG222" s="124"/>
    </row>
    <row r="223" spans="12:33" x14ac:dyDescent="0.25">
      <c r="L223" s="133">
        <v>222</v>
      </c>
      <c r="M223" s="124"/>
      <c r="N223" s="124"/>
      <c r="O223" s="124"/>
      <c r="P223" s="124"/>
      <c r="Q223" s="124"/>
      <c r="R223" s="124"/>
      <c r="S223" s="125">
        <v>0</v>
      </c>
      <c r="T223" s="131">
        <v>148.5</v>
      </c>
      <c r="U223" s="124"/>
      <c r="V223" s="124"/>
      <c r="W223" s="124"/>
      <c r="X223" s="124"/>
      <c r="Y223" s="124"/>
      <c r="Z223" s="124"/>
      <c r="AA223" s="130"/>
      <c r="AB223" s="124"/>
      <c r="AC223" s="124"/>
      <c r="AD223" s="124"/>
      <c r="AE223" s="124"/>
      <c r="AF223" s="124"/>
      <c r="AG223" s="124"/>
    </row>
    <row r="224" spans="12:33" x14ac:dyDescent="0.25">
      <c r="L224" s="133">
        <v>223</v>
      </c>
      <c r="M224" s="124"/>
      <c r="N224" s="124"/>
      <c r="O224" s="124"/>
      <c r="P224" s="124"/>
      <c r="Q224" s="124"/>
      <c r="R224" s="124"/>
      <c r="S224" s="125">
        <v>0</v>
      </c>
      <c r="T224" s="131">
        <v>150.6</v>
      </c>
      <c r="U224" s="124"/>
      <c r="V224" s="124"/>
      <c r="W224" s="124"/>
      <c r="X224" s="124"/>
      <c r="Y224" s="124"/>
      <c r="Z224" s="124"/>
      <c r="AA224" s="130"/>
      <c r="AB224" s="124"/>
      <c r="AC224" s="124"/>
      <c r="AD224" s="124"/>
      <c r="AE224" s="124"/>
      <c r="AF224" s="124"/>
      <c r="AG224" s="124"/>
    </row>
    <row r="225" spans="12:33" x14ac:dyDescent="0.25">
      <c r="L225" s="133">
        <v>224</v>
      </c>
      <c r="M225" s="124"/>
      <c r="N225" s="124"/>
      <c r="O225" s="124"/>
      <c r="P225" s="124"/>
      <c r="Q225" s="124"/>
      <c r="R225" s="124"/>
      <c r="S225" s="125">
        <v>0</v>
      </c>
      <c r="T225" s="124"/>
      <c r="U225" s="124"/>
      <c r="V225" s="124"/>
      <c r="W225" s="124"/>
      <c r="X225" s="124"/>
      <c r="Y225" s="124"/>
      <c r="Z225" s="124"/>
      <c r="AA225" s="130"/>
      <c r="AB225" s="124"/>
      <c r="AC225" s="124"/>
      <c r="AD225" s="124"/>
      <c r="AE225" s="124"/>
      <c r="AF225" s="124"/>
      <c r="AG225" s="124"/>
    </row>
    <row r="226" spans="12:33" x14ac:dyDescent="0.25">
      <c r="L226" s="133">
        <v>225</v>
      </c>
      <c r="M226" s="124"/>
      <c r="N226" s="124"/>
      <c r="O226" s="124"/>
      <c r="P226" s="124"/>
      <c r="Q226" s="124"/>
      <c r="R226" s="124"/>
      <c r="S226" s="125">
        <v>0</v>
      </c>
      <c r="T226" s="124"/>
      <c r="U226" s="124"/>
      <c r="V226" s="124"/>
      <c r="W226" s="124"/>
      <c r="X226" s="124"/>
      <c r="Y226" s="124"/>
      <c r="Z226" s="124"/>
      <c r="AA226" s="130"/>
      <c r="AB226" s="124"/>
      <c r="AC226" s="124"/>
      <c r="AD226" s="124"/>
      <c r="AE226" s="124"/>
      <c r="AF226" s="124"/>
      <c r="AG226" s="124"/>
    </row>
    <row r="227" spans="12:33" x14ac:dyDescent="0.25">
      <c r="L227" s="133">
        <v>226</v>
      </c>
      <c r="M227" s="124"/>
      <c r="N227" s="124"/>
      <c r="O227" s="124"/>
      <c r="P227" s="124"/>
      <c r="Q227" s="124"/>
      <c r="R227" s="124"/>
      <c r="S227" s="125">
        <v>0</v>
      </c>
      <c r="T227" s="124"/>
      <c r="U227" s="124"/>
      <c r="V227" s="124"/>
      <c r="W227" s="124"/>
      <c r="X227" s="124"/>
      <c r="Y227" s="124"/>
      <c r="Z227" s="124"/>
      <c r="AA227" s="130"/>
      <c r="AB227" s="124"/>
      <c r="AC227" s="124"/>
      <c r="AD227" s="124"/>
      <c r="AE227" s="124"/>
      <c r="AF227" s="124"/>
      <c r="AG227" s="124"/>
    </row>
    <row r="228" spans="12:33" x14ac:dyDescent="0.25">
      <c r="L228" s="133">
        <v>227</v>
      </c>
      <c r="M228" s="124"/>
      <c r="N228" s="124"/>
      <c r="O228" s="124"/>
      <c r="P228" s="124"/>
      <c r="Q228" s="124"/>
      <c r="R228" s="124"/>
      <c r="S228" s="125">
        <v>0</v>
      </c>
      <c r="T228" s="124"/>
      <c r="U228" s="124"/>
      <c r="V228" s="124"/>
      <c r="W228" s="124"/>
      <c r="X228" s="124"/>
      <c r="Y228" s="124"/>
      <c r="Z228" s="124"/>
      <c r="AA228" s="130"/>
      <c r="AB228" s="124"/>
      <c r="AC228" s="124"/>
      <c r="AD228" s="124"/>
      <c r="AE228" s="124"/>
      <c r="AF228" s="124"/>
      <c r="AG228" s="124"/>
    </row>
    <row r="229" spans="12:33" x14ac:dyDescent="0.25">
      <c r="L229" s="133">
        <v>228</v>
      </c>
      <c r="M229" s="124"/>
      <c r="N229" s="124"/>
      <c r="O229" s="124"/>
      <c r="P229" s="124"/>
      <c r="Q229" s="124"/>
      <c r="R229" s="124"/>
      <c r="S229" s="125">
        <v>0</v>
      </c>
      <c r="T229" s="124"/>
      <c r="U229" s="124"/>
      <c r="V229" s="124"/>
      <c r="W229" s="124"/>
      <c r="X229" s="124"/>
      <c r="Y229" s="124"/>
      <c r="Z229" s="124"/>
      <c r="AA229" s="130"/>
      <c r="AB229" s="124"/>
      <c r="AC229" s="124"/>
      <c r="AD229" s="124"/>
      <c r="AE229" s="124"/>
      <c r="AF229" s="124"/>
      <c r="AG229" s="124"/>
    </row>
    <row r="230" spans="12:33" x14ac:dyDescent="0.25">
      <c r="L230" s="133">
        <v>229</v>
      </c>
      <c r="M230" s="124"/>
      <c r="N230" s="124"/>
      <c r="O230" s="124"/>
      <c r="P230" s="124"/>
      <c r="Q230" s="124"/>
      <c r="R230" s="124"/>
      <c r="S230" s="125">
        <v>0</v>
      </c>
      <c r="T230" s="124"/>
      <c r="U230" s="124"/>
      <c r="V230" s="124"/>
      <c r="W230" s="124"/>
      <c r="X230" s="124"/>
      <c r="Y230" s="124"/>
      <c r="Z230" s="124"/>
      <c r="AA230" s="130"/>
      <c r="AB230" s="124"/>
      <c r="AC230" s="124"/>
      <c r="AD230" s="124"/>
      <c r="AE230" s="124"/>
      <c r="AF230" s="124"/>
      <c r="AG230" s="124"/>
    </row>
    <row r="231" spans="12:33" x14ac:dyDescent="0.25">
      <c r="L231" s="133">
        <v>230</v>
      </c>
      <c r="M231" s="124"/>
      <c r="N231" s="124"/>
      <c r="O231" s="124"/>
      <c r="P231" s="124"/>
      <c r="Q231" s="124"/>
      <c r="R231" s="124"/>
      <c r="S231" s="125">
        <v>0</v>
      </c>
      <c r="T231" s="124"/>
      <c r="U231" s="124"/>
      <c r="V231" s="124"/>
      <c r="W231" s="124"/>
      <c r="X231" s="124"/>
      <c r="Y231" s="124"/>
      <c r="Z231" s="124"/>
      <c r="AA231" s="130"/>
      <c r="AB231" s="124"/>
      <c r="AC231" s="124"/>
      <c r="AD231" s="124"/>
      <c r="AE231" s="124"/>
      <c r="AF231" s="124"/>
      <c r="AG231" s="124"/>
    </row>
    <row r="232" spans="12:33" x14ac:dyDescent="0.25">
      <c r="L232" s="133">
        <v>231</v>
      </c>
      <c r="M232" s="124"/>
      <c r="N232" s="124"/>
      <c r="O232" s="124"/>
      <c r="P232" s="124"/>
      <c r="Q232" s="124"/>
      <c r="R232" s="124"/>
      <c r="S232" s="125">
        <v>0</v>
      </c>
      <c r="T232" s="124"/>
      <c r="U232" s="124"/>
      <c r="V232" s="124"/>
      <c r="W232" s="124"/>
      <c r="X232" s="124"/>
      <c r="Y232" s="124"/>
      <c r="Z232" s="124"/>
      <c r="AA232" s="130"/>
      <c r="AB232" s="124"/>
      <c r="AC232" s="124"/>
      <c r="AD232" s="124"/>
      <c r="AE232" s="124"/>
      <c r="AF232" s="124"/>
      <c r="AG232" s="124"/>
    </row>
    <row r="233" spans="12:33" x14ac:dyDescent="0.25">
      <c r="L233" s="133">
        <v>232</v>
      </c>
      <c r="M233" s="124"/>
      <c r="N233" s="124"/>
      <c r="O233" s="124"/>
      <c r="P233" s="124"/>
      <c r="Q233" s="124"/>
      <c r="R233" s="124"/>
      <c r="S233" s="125">
        <v>0</v>
      </c>
      <c r="T233" s="124"/>
      <c r="U233" s="124"/>
      <c r="V233" s="124"/>
      <c r="W233" s="124"/>
      <c r="X233" s="124"/>
      <c r="Y233" s="124"/>
      <c r="Z233" s="124"/>
      <c r="AA233" s="130"/>
      <c r="AB233" s="124"/>
      <c r="AC233" s="124"/>
      <c r="AD233" s="124"/>
      <c r="AE233" s="124"/>
      <c r="AF233" s="124"/>
      <c r="AG233" s="124"/>
    </row>
    <row r="234" spans="12:33" x14ac:dyDescent="0.25">
      <c r="L234" s="133">
        <v>233</v>
      </c>
      <c r="M234" s="124"/>
      <c r="N234" s="124"/>
      <c r="O234" s="124"/>
      <c r="P234" s="124"/>
      <c r="Q234" s="124"/>
      <c r="R234" s="124"/>
      <c r="S234" s="125">
        <v>0</v>
      </c>
      <c r="T234" s="124"/>
      <c r="U234" s="124"/>
      <c r="V234" s="124"/>
      <c r="W234" s="124"/>
      <c r="X234" s="124"/>
      <c r="Y234" s="124"/>
      <c r="Z234" s="124"/>
      <c r="AA234" s="130"/>
      <c r="AB234" s="124"/>
      <c r="AC234" s="124"/>
      <c r="AD234" s="124"/>
      <c r="AE234" s="124"/>
      <c r="AF234" s="124"/>
      <c r="AG234" s="124"/>
    </row>
    <row r="235" spans="12:33" x14ac:dyDescent="0.25">
      <c r="L235" s="133">
        <v>234</v>
      </c>
      <c r="M235" s="124"/>
      <c r="N235" s="124"/>
      <c r="O235" s="124"/>
      <c r="P235" s="124"/>
      <c r="Q235" s="124"/>
      <c r="R235" s="124"/>
      <c r="S235" s="125">
        <v>0</v>
      </c>
      <c r="T235" s="124"/>
      <c r="U235" s="124"/>
      <c r="V235" s="124"/>
      <c r="W235" s="124"/>
      <c r="X235" s="124"/>
      <c r="Y235" s="124"/>
      <c r="Z235" s="124"/>
      <c r="AA235" s="130"/>
      <c r="AB235" s="124"/>
      <c r="AC235" s="124"/>
      <c r="AD235" s="124"/>
      <c r="AE235" s="124"/>
      <c r="AF235" s="124"/>
      <c r="AG235" s="124"/>
    </row>
    <row r="236" spans="12:33" x14ac:dyDescent="0.25">
      <c r="L236" s="133">
        <v>235</v>
      </c>
      <c r="M236" s="124"/>
      <c r="N236" s="124"/>
      <c r="O236" s="124"/>
      <c r="P236" s="124"/>
      <c r="Q236" s="124"/>
      <c r="R236" s="124"/>
      <c r="S236" s="125">
        <v>0</v>
      </c>
      <c r="T236" s="124"/>
      <c r="U236" s="124"/>
      <c r="V236" s="124"/>
      <c r="W236" s="124"/>
      <c r="X236" s="124"/>
      <c r="Y236" s="124"/>
      <c r="Z236" s="124"/>
      <c r="AA236" s="130"/>
      <c r="AB236" s="124"/>
      <c r="AC236" s="124"/>
      <c r="AD236" s="124"/>
      <c r="AE236" s="124"/>
      <c r="AF236" s="124"/>
      <c r="AG236" s="124"/>
    </row>
    <row r="237" spans="12:33" x14ac:dyDescent="0.25">
      <c r="L237" s="133">
        <v>236</v>
      </c>
      <c r="M237" s="124"/>
      <c r="N237" s="124"/>
      <c r="O237" s="124"/>
      <c r="P237" s="124"/>
      <c r="Q237" s="124"/>
      <c r="R237" s="124"/>
      <c r="S237" s="125">
        <v>0</v>
      </c>
      <c r="T237" s="124"/>
      <c r="U237" s="124"/>
      <c r="V237" s="124"/>
      <c r="W237" s="124"/>
      <c r="X237" s="124"/>
      <c r="Y237" s="124"/>
      <c r="Z237" s="124"/>
      <c r="AA237" s="130"/>
      <c r="AB237" s="124"/>
      <c r="AC237" s="124"/>
      <c r="AD237" s="124"/>
      <c r="AE237" s="124"/>
      <c r="AF237" s="124"/>
      <c r="AG237" s="124"/>
    </row>
    <row r="238" spans="12:33" x14ac:dyDescent="0.25">
      <c r="L238" s="133">
        <v>237</v>
      </c>
      <c r="M238" s="124"/>
      <c r="N238" s="124"/>
      <c r="O238" s="124"/>
      <c r="P238" s="124"/>
      <c r="Q238" s="124"/>
      <c r="R238" s="124"/>
      <c r="S238" s="125">
        <v>0</v>
      </c>
      <c r="T238" s="124"/>
      <c r="U238" s="124"/>
      <c r="V238" s="124"/>
      <c r="W238" s="124"/>
      <c r="X238" s="124"/>
      <c r="Y238" s="124"/>
      <c r="Z238" s="124"/>
      <c r="AA238" s="130"/>
      <c r="AB238" s="124"/>
      <c r="AC238" s="124"/>
      <c r="AD238" s="124"/>
      <c r="AE238" s="124"/>
      <c r="AF238" s="124"/>
      <c r="AG238" s="124"/>
    </row>
    <row r="239" spans="12:33" x14ac:dyDescent="0.25">
      <c r="L239" s="133">
        <v>238</v>
      </c>
      <c r="M239" s="124"/>
      <c r="N239" s="124"/>
      <c r="O239" s="124"/>
      <c r="P239" s="124"/>
      <c r="Q239" s="124"/>
      <c r="R239" s="124"/>
      <c r="S239" s="125">
        <v>0</v>
      </c>
      <c r="T239" s="124"/>
      <c r="U239" s="124"/>
      <c r="V239" s="124"/>
      <c r="W239" s="124"/>
      <c r="X239" s="124"/>
      <c r="Y239" s="124"/>
      <c r="Z239" s="124"/>
      <c r="AA239" s="130"/>
      <c r="AB239" s="124"/>
      <c r="AC239" s="124"/>
      <c r="AD239" s="124"/>
      <c r="AE239" s="124"/>
      <c r="AF239" s="124"/>
      <c r="AG239" s="124"/>
    </row>
    <row r="240" spans="12:33" x14ac:dyDescent="0.25">
      <c r="L240" s="133">
        <v>239</v>
      </c>
      <c r="M240" s="124"/>
      <c r="N240" s="124"/>
      <c r="O240" s="124"/>
      <c r="P240" s="124"/>
      <c r="Q240" s="124"/>
      <c r="R240" s="124"/>
      <c r="S240" s="125">
        <v>0</v>
      </c>
      <c r="T240" s="124"/>
      <c r="U240" s="124"/>
      <c r="V240" s="124"/>
      <c r="W240" s="124"/>
      <c r="X240" s="124"/>
      <c r="Y240" s="124"/>
      <c r="Z240" s="124"/>
      <c r="AA240" s="130"/>
      <c r="AB240" s="124"/>
      <c r="AC240" s="124"/>
      <c r="AD240" s="124"/>
      <c r="AE240" s="124"/>
      <c r="AF240" s="124"/>
      <c r="AG240" s="124"/>
    </row>
    <row r="241" spans="12:33" x14ac:dyDescent="0.25">
      <c r="L241" s="133">
        <v>240</v>
      </c>
      <c r="M241" s="124"/>
      <c r="N241" s="124"/>
      <c r="O241" s="124"/>
      <c r="P241" s="124"/>
      <c r="Q241" s="124"/>
      <c r="R241" s="124"/>
      <c r="S241" s="125">
        <v>0</v>
      </c>
      <c r="T241" s="124"/>
      <c r="U241" s="124"/>
      <c r="V241" s="124"/>
      <c r="W241" s="124"/>
      <c r="X241" s="124"/>
      <c r="Y241" s="124"/>
      <c r="Z241" s="124"/>
      <c r="AA241" s="130"/>
      <c r="AB241" s="124"/>
      <c r="AC241" s="124"/>
      <c r="AD241" s="124"/>
      <c r="AE241" s="124"/>
      <c r="AF241" s="124"/>
      <c r="AG241" s="124"/>
    </row>
    <row r="242" spans="12:33" x14ac:dyDescent="0.25">
      <c r="L242" s="133">
        <v>241</v>
      </c>
      <c r="M242" s="124"/>
      <c r="N242" s="124"/>
      <c r="O242" s="124"/>
      <c r="P242" s="124"/>
      <c r="Q242" s="124"/>
      <c r="R242" s="124"/>
      <c r="S242" s="125">
        <v>0</v>
      </c>
      <c r="T242" s="124"/>
      <c r="U242" s="124"/>
      <c r="V242" s="124"/>
      <c r="W242" s="124"/>
      <c r="X242" s="124"/>
      <c r="Y242" s="124"/>
      <c r="Z242" s="124"/>
      <c r="AA242" s="130"/>
      <c r="AB242" s="124"/>
      <c r="AC242" s="124"/>
      <c r="AD242" s="124"/>
      <c r="AE242" s="124"/>
      <c r="AF242" s="124"/>
      <c r="AG242" s="124"/>
    </row>
    <row r="243" spans="12:33" x14ac:dyDescent="0.25">
      <c r="L243" s="133">
        <v>242</v>
      </c>
      <c r="M243" s="124"/>
      <c r="N243" s="124"/>
      <c r="O243" s="124"/>
      <c r="P243" s="124"/>
      <c r="Q243" s="124"/>
      <c r="R243" s="124"/>
      <c r="S243" s="125">
        <v>0</v>
      </c>
      <c r="T243" s="124"/>
      <c r="U243" s="124"/>
      <c r="V243" s="124"/>
      <c r="W243" s="124"/>
      <c r="X243" s="124"/>
      <c r="Y243" s="124"/>
      <c r="Z243" s="124"/>
      <c r="AA243" s="130"/>
      <c r="AB243" s="124"/>
      <c r="AC243" s="124"/>
      <c r="AD243" s="124"/>
      <c r="AE243" s="124"/>
      <c r="AF243" s="124"/>
      <c r="AG243" s="124"/>
    </row>
    <row r="244" spans="12:33" x14ac:dyDescent="0.25">
      <c r="L244" s="133">
        <v>243</v>
      </c>
      <c r="M244" s="124"/>
      <c r="N244" s="124"/>
      <c r="O244" s="124"/>
      <c r="P244" s="124"/>
      <c r="Q244" s="124"/>
      <c r="R244" s="124"/>
      <c r="S244" s="125">
        <v>0</v>
      </c>
      <c r="T244" s="124"/>
      <c r="U244" s="124"/>
      <c r="V244" s="124"/>
      <c r="W244" s="124"/>
      <c r="X244" s="124"/>
      <c r="Y244" s="124"/>
      <c r="Z244" s="124"/>
      <c r="AA244" s="130"/>
      <c r="AB244" s="124"/>
      <c r="AC244" s="124"/>
      <c r="AD244" s="124"/>
      <c r="AE244" s="124"/>
      <c r="AF244" s="124"/>
      <c r="AG244" s="124"/>
    </row>
    <row r="245" spans="12:33" x14ac:dyDescent="0.25">
      <c r="L245" s="133">
        <v>244</v>
      </c>
      <c r="M245" s="124"/>
      <c r="N245" s="124"/>
      <c r="O245" s="124"/>
      <c r="P245" s="124"/>
      <c r="Q245" s="124"/>
      <c r="R245" s="124"/>
      <c r="S245" s="125">
        <v>0</v>
      </c>
      <c r="T245" s="124"/>
      <c r="U245" s="124"/>
      <c r="V245" s="124"/>
      <c r="W245" s="124"/>
      <c r="X245" s="124"/>
      <c r="Y245" s="124"/>
      <c r="Z245" s="124"/>
      <c r="AA245" s="130"/>
      <c r="AB245" s="124"/>
      <c r="AC245" s="124"/>
      <c r="AD245" s="124"/>
      <c r="AE245" s="124"/>
      <c r="AF245" s="124"/>
      <c r="AG245" s="124"/>
    </row>
    <row r="246" spans="12:33" x14ac:dyDescent="0.25">
      <c r="L246" s="133">
        <v>245</v>
      </c>
      <c r="M246" s="124"/>
      <c r="N246" s="124"/>
      <c r="O246" s="124"/>
      <c r="P246" s="124"/>
      <c r="Q246" s="124"/>
      <c r="R246" s="124"/>
      <c r="S246" s="125">
        <v>0</v>
      </c>
      <c r="T246" s="124"/>
      <c r="U246" s="124"/>
      <c r="V246" s="124"/>
      <c r="W246" s="124"/>
      <c r="X246" s="124"/>
      <c r="Y246" s="124"/>
      <c r="Z246" s="124"/>
      <c r="AA246" s="130"/>
      <c r="AB246" s="124"/>
      <c r="AC246" s="124"/>
      <c r="AD246" s="124"/>
      <c r="AE246" s="124"/>
      <c r="AF246" s="124"/>
      <c r="AG246" s="124"/>
    </row>
    <row r="247" spans="12:33" x14ac:dyDescent="0.25">
      <c r="L247" s="133">
        <v>246</v>
      </c>
      <c r="M247" s="124"/>
      <c r="N247" s="124"/>
      <c r="O247" s="124"/>
      <c r="P247" s="124"/>
      <c r="Q247" s="124"/>
      <c r="R247" s="124"/>
      <c r="S247" s="125">
        <v>0</v>
      </c>
      <c r="T247" s="124"/>
      <c r="U247" s="124"/>
      <c r="V247" s="124"/>
      <c r="W247" s="124"/>
      <c r="X247" s="124"/>
      <c r="Y247" s="124"/>
      <c r="Z247" s="124"/>
      <c r="AA247" s="130"/>
      <c r="AB247" s="124"/>
      <c r="AC247" s="124"/>
      <c r="AD247" s="124"/>
      <c r="AE247" s="124"/>
      <c r="AF247" s="124"/>
      <c r="AG247" s="124"/>
    </row>
    <row r="248" spans="12:33" x14ac:dyDescent="0.25">
      <c r="L248" s="133">
        <v>247</v>
      </c>
      <c r="M248" s="124"/>
      <c r="N248" s="124"/>
      <c r="O248" s="124"/>
      <c r="P248" s="124"/>
      <c r="Q248" s="124"/>
      <c r="R248" s="124"/>
      <c r="S248" s="125">
        <v>0</v>
      </c>
      <c r="T248" s="124"/>
      <c r="U248" s="124"/>
      <c r="V248" s="124"/>
      <c r="W248" s="124"/>
      <c r="X248" s="124"/>
      <c r="Y248" s="124"/>
      <c r="Z248" s="124"/>
      <c r="AA248" s="130"/>
      <c r="AB248" s="124"/>
      <c r="AC248" s="124"/>
      <c r="AD248" s="124"/>
      <c r="AE248" s="124"/>
      <c r="AF248" s="124"/>
      <c r="AG248" s="124"/>
    </row>
    <row r="249" spans="12:33" x14ac:dyDescent="0.25">
      <c r="L249" s="133">
        <v>248</v>
      </c>
      <c r="M249" s="124"/>
      <c r="N249" s="124"/>
      <c r="O249" s="124"/>
      <c r="P249" s="124"/>
      <c r="Q249" s="124"/>
      <c r="R249" s="124"/>
      <c r="S249" s="125">
        <v>0</v>
      </c>
      <c r="T249" s="124"/>
      <c r="U249" s="124"/>
      <c r="V249" s="124"/>
      <c r="W249" s="124"/>
      <c r="X249" s="124"/>
      <c r="Y249" s="124"/>
      <c r="Z249" s="124"/>
      <c r="AA249" s="130"/>
      <c r="AB249" s="124"/>
      <c r="AC249" s="124"/>
      <c r="AD249" s="124"/>
      <c r="AE249" s="124"/>
      <c r="AF249" s="124"/>
      <c r="AG249" s="124"/>
    </row>
    <row r="250" spans="12:33" x14ac:dyDescent="0.25">
      <c r="L250" s="133">
        <v>249</v>
      </c>
      <c r="M250" s="124"/>
      <c r="N250" s="124"/>
      <c r="O250" s="124"/>
      <c r="P250" s="124"/>
      <c r="Q250" s="124"/>
      <c r="R250" s="124"/>
      <c r="S250" s="125">
        <v>0</v>
      </c>
      <c r="T250" s="124"/>
      <c r="U250" s="124"/>
      <c r="V250" s="124"/>
      <c r="W250" s="124"/>
      <c r="X250" s="124"/>
      <c r="Y250" s="124"/>
      <c r="Z250" s="124"/>
      <c r="AA250" s="130"/>
      <c r="AB250" s="124"/>
      <c r="AC250" s="124"/>
      <c r="AD250" s="124"/>
      <c r="AE250" s="124"/>
      <c r="AF250" s="124"/>
      <c r="AG250" s="124"/>
    </row>
    <row r="251" spans="12:33" x14ac:dyDescent="0.25">
      <c r="L251" s="133">
        <v>250</v>
      </c>
      <c r="M251" s="124"/>
      <c r="N251" s="124"/>
      <c r="O251" s="124"/>
      <c r="P251" s="124"/>
      <c r="Q251" s="124"/>
      <c r="R251" s="124"/>
      <c r="S251" s="125">
        <v>0</v>
      </c>
      <c r="T251" s="124"/>
      <c r="U251" s="124"/>
      <c r="V251" s="124"/>
      <c r="W251" s="124"/>
      <c r="X251" s="124"/>
      <c r="Y251" s="124"/>
      <c r="Z251" s="124"/>
      <c r="AA251" s="130"/>
      <c r="AB251" s="124"/>
      <c r="AC251" s="124"/>
      <c r="AD251" s="124"/>
      <c r="AE251" s="124"/>
      <c r="AF251" s="124"/>
      <c r="AG251" s="124"/>
    </row>
    <row r="252" spans="12:33" x14ac:dyDescent="0.25">
      <c r="L252" s="133">
        <v>251</v>
      </c>
      <c r="M252" s="124"/>
      <c r="N252" s="124"/>
      <c r="O252" s="124"/>
      <c r="P252" s="124"/>
      <c r="Q252" s="124"/>
      <c r="R252" s="124"/>
      <c r="S252" s="125">
        <v>0</v>
      </c>
      <c r="T252" s="124"/>
      <c r="U252" s="124"/>
      <c r="V252" s="124"/>
      <c r="W252" s="124"/>
      <c r="X252" s="124"/>
      <c r="Y252" s="124"/>
      <c r="Z252" s="124"/>
      <c r="AA252" s="130"/>
      <c r="AB252" s="124"/>
      <c r="AC252" s="124"/>
      <c r="AD252" s="124"/>
      <c r="AE252" s="124"/>
      <c r="AF252" s="124"/>
      <c r="AG252" s="124"/>
    </row>
    <row r="253" spans="12:33" x14ac:dyDescent="0.25">
      <c r="L253" s="133">
        <v>252</v>
      </c>
      <c r="M253" s="124"/>
      <c r="N253" s="124"/>
      <c r="O253" s="124"/>
      <c r="P253" s="124"/>
      <c r="Q253" s="124"/>
      <c r="R253" s="124"/>
      <c r="S253" s="125">
        <v>0</v>
      </c>
      <c r="T253" s="124"/>
      <c r="U253" s="124"/>
      <c r="V253" s="124"/>
      <c r="W253" s="124"/>
      <c r="X253" s="124"/>
      <c r="Y253" s="124"/>
      <c r="Z253" s="124"/>
      <c r="AA253" s="130"/>
      <c r="AB253" s="124"/>
      <c r="AC253" s="124"/>
      <c r="AD253" s="124"/>
      <c r="AE253" s="124"/>
      <c r="AF253" s="124"/>
      <c r="AG253" s="124"/>
    </row>
    <row r="254" spans="12:33" x14ac:dyDescent="0.25">
      <c r="L254" s="133">
        <v>253</v>
      </c>
      <c r="M254" s="124"/>
      <c r="N254" s="124"/>
      <c r="O254" s="124"/>
      <c r="P254" s="124"/>
      <c r="Q254" s="124"/>
      <c r="R254" s="124"/>
      <c r="S254" s="125">
        <v>0</v>
      </c>
      <c r="T254" s="124"/>
      <c r="U254" s="124"/>
      <c r="V254" s="124"/>
      <c r="W254" s="124"/>
      <c r="X254" s="124"/>
      <c r="Y254" s="124"/>
      <c r="Z254" s="124"/>
      <c r="AA254" s="130"/>
      <c r="AB254" s="124"/>
      <c r="AC254" s="124"/>
      <c r="AD254" s="124"/>
      <c r="AE254" s="124"/>
      <c r="AF254" s="124"/>
      <c r="AG254" s="124"/>
    </row>
    <row r="255" spans="12:33" x14ac:dyDescent="0.25">
      <c r="L255" s="133">
        <v>254</v>
      </c>
      <c r="M255" s="124"/>
      <c r="N255" s="124"/>
      <c r="O255" s="124"/>
      <c r="P255" s="124"/>
      <c r="Q255" s="124"/>
      <c r="R255" s="124"/>
      <c r="S255" s="125">
        <v>0</v>
      </c>
      <c r="T255" s="124"/>
      <c r="U255" s="124"/>
      <c r="V255" s="124"/>
      <c r="W255" s="124"/>
      <c r="X255" s="124"/>
      <c r="Y255" s="124"/>
      <c r="Z255" s="124"/>
      <c r="AA255" s="130"/>
      <c r="AB255" s="124"/>
      <c r="AC255" s="124"/>
      <c r="AD255" s="124"/>
      <c r="AE255" s="124"/>
      <c r="AF255" s="124"/>
      <c r="AG255" s="124"/>
    </row>
    <row r="256" spans="12:33" x14ac:dyDescent="0.25">
      <c r="L256" s="133">
        <v>255</v>
      </c>
      <c r="M256" s="124"/>
      <c r="N256" s="124"/>
      <c r="O256" s="124"/>
      <c r="P256" s="124"/>
      <c r="Q256" s="124"/>
      <c r="R256" s="124"/>
      <c r="S256" s="125">
        <v>0</v>
      </c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</row>
    <row r="257" spans="12:33" x14ac:dyDescent="0.25">
      <c r="L257" s="133">
        <v>256</v>
      </c>
      <c r="M257" s="124"/>
      <c r="N257" s="124"/>
      <c r="O257" s="124"/>
      <c r="P257" s="124"/>
      <c r="Q257" s="124"/>
      <c r="R257" s="124"/>
      <c r="S257" s="125">
        <v>0</v>
      </c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</row>
    <row r="258" spans="12:33" x14ac:dyDescent="0.25">
      <c r="L258" s="133">
        <v>257</v>
      </c>
      <c r="M258" s="124"/>
      <c r="N258" s="124"/>
      <c r="O258" s="124"/>
      <c r="P258" s="124"/>
      <c r="Q258" s="124"/>
      <c r="R258" s="124"/>
      <c r="S258" s="125">
        <v>0</v>
      </c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</row>
    <row r="259" spans="12:33" x14ac:dyDescent="0.25">
      <c r="L259" s="133">
        <v>258</v>
      </c>
      <c r="M259" s="124"/>
      <c r="N259" s="124"/>
      <c r="O259" s="124"/>
      <c r="P259" s="124"/>
      <c r="Q259" s="124"/>
      <c r="R259" s="124"/>
      <c r="S259" s="125">
        <v>0</v>
      </c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</row>
    <row r="260" spans="12:33" x14ac:dyDescent="0.25">
      <c r="L260" s="133">
        <v>259</v>
      </c>
      <c r="M260" s="124"/>
      <c r="N260" s="124"/>
      <c r="O260" s="124"/>
      <c r="P260" s="124"/>
      <c r="Q260" s="124"/>
      <c r="R260" s="124"/>
      <c r="S260" s="125">
        <v>0</v>
      </c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</row>
    <row r="261" spans="12:33" x14ac:dyDescent="0.25">
      <c r="L261" s="147">
        <v>260</v>
      </c>
      <c r="M261" s="148"/>
      <c r="N261" s="148"/>
      <c r="O261" s="148"/>
      <c r="P261" s="148"/>
      <c r="Q261" s="148"/>
      <c r="R261" s="148"/>
      <c r="S261" s="125">
        <v>0</v>
      </c>
      <c r="T261" s="148"/>
      <c r="U261" s="148"/>
      <c r="V261" s="148"/>
      <c r="W261" s="148"/>
      <c r="X261" s="148"/>
      <c r="Y261" s="148"/>
      <c r="Z261" s="148"/>
      <c r="AA261" s="148"/>
      <c r="AB261" s="148"/>
      <c r="AC261" s="148"/>
      <c r="AD261" s="148"/>
      <c r="AE261" s="148"/>
      <c r="AF261" s="148"/>
      <c r="AG261" s="148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19"/>
  <sheetViews>
    <sheetView topLeftCell="B1" workbookViewId="0">
      <selection activeCell="C19" sqref="C19"/>
    </sheetView>
  </sheetViews>
  <sheetFormatPr defaultRowHeight="13.2" x14ac:dyDescent="0.25"/>
  <cols>
    <col min="1" max="1" width="2.109375" customWidth="1"/>
    <col min="2" max="2" width="46.5546875" customWidth="1"/>
    <col min="3" max="3" width="49.33203125" customWidth="1"/>
    <col min="4" max="4" width="44.5546875" customWidth="1"/>
  </cols>
  <sheetData>
    <row r="1" spans="2:4" ht="13.8" thickBot="1" x14ac:dyDescent="0.3">
      <c r="B1" s="240" t="s">
        <v>0</v>
      </c>
      <c r="C1" s="261" t="s">
        <v>2049</v>
      </c>
      <c r="D1" s="240" t="s">
        <v>2050</v>
      </c>
    </row>
    <row r="2" spans="2:4" ht="35.1" customHeight="1" thickBot="1" x14ac:dyDescent="0.3">
      <c r="B2" s="266" t="s">
        <v>42</v>
      </c>
      <c r="C2" s="267"/>
      <c r="D2" s="268"/>
    </row>
    <row r="3" spans="2:4" ht="35.1" customHeight="1" thickBot="1" x14ac:dyDescent="0.3">
      <c r="B3" s="269" t="s">
        <v>50</v>
      </c>
      <c r="C3" s="270"/>
      <c r="D3" s="271"/>
    </row>
    <row r="4" spans="2:4" ht="35.1" customHeight="1" thickBot="1" x14ac:dyDescent="0.3">
      <c r="B4" s="266" t="s">
        <v>39</v>
      </c>
      <c r="C4" s="272"/>
      <c r="D4" s="268"/>
    </row>
    <row r="5" spans="2:4" ht="35.1" customHeight="1" thickBot="1" x14ac:dyDescent="0.3">
      <c r="B5" s="269" t="s">
        <v>44</v>
      </c>
      <c r="C5" s="270"/>
      <c r="D5" s="271"/>
    </row>
    <row r="6" spans="2:4" ht="35.1" customHeight="1" thickBot="1" x14ac:dyDescent="0.3">
      <c r="B6" s="266" t="s">
        <v>40</v>
      </c>
      <c r="C6" s="272"/>
      <c r="D6" s="268"/>
    </row>
    <row r="7" spans="2:4" ht="35.1" customHeight="1" thickBot="1" x14ac:dyDescent="0.3">
      <c r="B7" s="269" t="s">
        <v>47</v>
      </c>
      <c r="C7" s="270"/>
      <c r="D7" s="271"/>
    </row>
    <row r="8" spans="2:4" ht="35.1" customHeight="1" thickBot="1" x14ac:dyDescent="0.3">
      <c r="B8" s="266" t="s">
        <v>38</v>
      </c>
      <c r="C8" s="272"/>
      <c r="D8" s="268"/>
    </row>
    <row r="9" spans="2:4" ht="35.1" customHeight="1" thickBot="1" x14ac:dyDescent="0.3">
      <c r="B9" s="269" t="s">
        <v>49</v>
      </c>
      <c r="C9" s="270"/>
      <c r="D9" s="271"/>
    </row>
    <row r="10" spans="2:4" ht="35.1" customHeight="1" thickBot="1" x14ac:dyDescent="0.3">
      <c r="B10" s="266" t="s">
        <v>37</v>
      </c>
      <c r="C10" s="272"/>
      <c r="D10" s="268"/>
    </row>
    <row r="11" spans="2:4" ht="35.1" customHeight="1" thickBot="1" x14ac:dyDescent="0.3">
      <c r="B11" s="269" t="s">
        <v>1947</v>
      </c>
      <c r="C11" s="270"/>
      <c r="D11" s="271"/>
    </row>
    <row r="12" spans="2:4" ht="35.1" customHeight="1" thickBot="1" x14ac:dyDescent="0.3">
      <c r="B12" s="266" t="s">
        <v>48</v>
      </c>
      <c r="C12" s="272"/>
      <c r="D12" s="268"/>
    </row>
    <row r="13" spans="2:4" ht="35.1" customHeight="1" thickBot="1" x14ac:dyDescent="0.3">
      <c r="B13" s="269" t="s">
        <v>43</v>
      </c>
      <c r="C13" s="270"/>
      <c r="D13" s="271"/>
    </row>
    <row r="14" spans="2:4" ht="35.1" customHeight="1" thickBot="1" x14ac:dyDescent="0.3">
      <c r="B14" s="266" t="s">
        <v>41</v>
      </c>
      <c r="C14" s="272"/>
      <c r="D14" s="268"/>
    </row>
    <row r="15" spans="2:4" ht="35.1" customHeight="1" thickBot="1" x14ac:dyDescent="0.3">
      <c r="B15" s="262" t="s">
        <v>2051</v>
      </c>
      <c r="C15" s="265"/>
      <c r="D15" s="265"/>
    </row>
    <row r="16" spans="2:4" ht="35.1" customHeight="1" thickBot="1" x14ac:dyDescent="0.3">
      <c r="B16" s="263" t="s">
        <v>2052</v>
      </c>
      <c r="C16" s="264"/>
      <c r="D16" s="264"/>
    </row>
    <row r="17" spans="2:4" ht="35.1" customHeight="1" thickBot="1" x14ac:dyDescent="0.3">
      <c r="B17" s="263" t="s">
        <v>2053</v>
      </c>
      <c r="C17" s="264"/>
      <c r="D17" s="264"/>
    </row>
    <row r="18" spans="2:4" ht="35.1" customHeight="1" thickBot="1" x14ac:dyDescent="0.3">
      <c r="B18" s="263" t="s">
        <v>2054</v>
      </c>
      <c r="C18" s="264"/>
      <c r="D18" s="264"/>
    </row>
    <row r="19" spans="2:4" ht="35.1" customHeight="1" x14ac:dyDescent="0.25"/>
  </sheetData>
  <pageMargins left="0.39370078740157483" right="0.19685039370078741" top="0.19685039370078741" bottom="0.19685039370078741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L891"/>
  <sheetViews>
    <sheetView zoomScaleNormal="100" workbookViewId="0">
      <selection activeCell="G12" sqref="G12"/>
    </sheetView>
  </sheetViews>
  <sheetFormatPr defaultColWidth="9.109375" defaultRowHeight="13.2" x14ac:dyDescent="0.25"/>
  <cols>
    <col min="1" max="1" width="9" style="237" customWidth="1"/>
    <col min="2" max="2" width="15.33203125" style="20" bestFit="1" customWidth="1"/>
    <col min="3" max="3" width="16.88671875" style="20" bestFit="1" customWidth="1"/>
    <col min="4" max="4" width="18.44140625" style="20" customWidth="1"/>
    <col min="5" max="5" width="14.44140625" style="20" bestFit="1" customWidth="1"/>
    <col min="6" max="6" width="8.33203125" style="19" bestFit="1" customWidth="1"/>
    <col min="7" max="7" width="12.77734375" style="20" bestFit="1" customWidth="1"/>
    <col min="8" max="8" width="8.5546875" style="203" bestFit="1" customWidth="1"/>
    <col min="9" max="9" width="9.88671875" style="20" bestFit="1" customWidth="1"/>
    <col min="10" max="10" width="10.21875" style="20" bestFit="1" customWidth="1"/>
    <col min="11" max="11" width="11.6640625" style="21" bestFit="1" customWidth="1"/>
    <col min="12" max="12" width="13.21875" style="20" bestFit="1" customWidth="1"/>
    <col min="13" max="16384" width="9.109375" style="20"/>
  </cols>
  <sheetData>
    <row r="1" spans="1:12" ht="20.399999999999999" x14ac:dyDescent="0.25">
      <c r="A1" s="440" t="s">
        <v>1312</v>
      </c>
      <c r="B1" s="440"/>
      <c r="C1" s="440"/>
      <c r="D1" s="440"/>
      <c r="E1" s="440"/>
    </row>
    <row r="2" spans="1:12" x14ac:dyDescent="0.25">
      <c r="B2" s="439" t="s">
        <v>1006</v>
      </c>
      <c r="C2" s="439"/>
      <c r="D2" s="439"/>
    </row>
    <row r="3" spans="1:12" ht="13.8" thickBot="1" x14ac:dyDescent="0.3">
      <c r="C3" s="237"/>
      <c r="D3" s="237"/>
    </row>
    <row r="4" spans="1:12" ht="13.8" thickBot="1" x14ac:dyDescent="0.3">
      <c r="A4" s="212" t="s">
        <v>68</v>
      </c>
      <c r="B4" s="213" t="s">
        <v>0</v>
      </c>
      <c r="C4" s="213" t="s">
        <v>1</v>
      </c>
      <c r="D4" s="213" t="s">
        <v>2</v>
      </c>
      <c r="E4" s="214" t="s">
        <v>4</v>
      </c>
      <c r="F4" s="215" t="s">
        <v>981</v>
      </c>
      <c r="G4" s="215" t="s">
        <v>987</v>
      </c>
      <c r="H4" s="216" t="s">
        <v>986</v>
      </c>
      <c r="I4" s="214" t="s">
        <v>4</v>
      </c>
      <c r="J4" s="213" t="s">
        <v>1247</v>
      </c>
      <c r="K4" s="217" t="s">
        <v>1417</v>
      </c>
      <c r="L4" s="218" t="s">
        <v>1457</v>
      </c>
    </row>
    <row r="5" spans="1:12" s="225" customFormat="1" hidden="1" x14ac:dyDescent="0.25">
      <c r="A5" s="353" t="s">
        <v>730</v>
      </c>
      <c r="B5" s="354" t="s">
        <v>1947</v>
      </c>
      <c r="C5" s="354" t="s">
        <v>2012</v>
      </c>
      <c r="D5" s="354" t="s">
        <v>321</v>
      </c>
      <c r="E5" s="355" t="s">
        <v>1260</v>
      </c>
      <c r="F5" s="397">
        <v>42093</v>
      </c>
      <c r="G5" s="258">
        <v>45657</v>
      </c>
      <c r="H5" s="259">
        <f>INT(YEARFRAC(F5,G5))</f>
        <v>9</v>
      </c>
      <c r="I5" s="257" t="str">
        <f>IF(H5="","Senior",IF(H5&gt;59.999,"Grand Masters",IF(H5&gt;49.999,"Master",IF(H5&gt;39.999,"Veteran",IF(H5&gt;21.999,"Senior",IF(H5&gt;16.999,"U/21","U/16"))))))</f>
        <v>U/16</v>
      </c>
      <c r="J5" s="256" t="s">
        <v>1248</v>
      </c>
      <c r="K5" s="260">
        <v>20110316</v>
      </c>
      <c r="L5" s="361" t="s">
        <v>1453</v>
      </c>
    </row>
    <row r="6" spans="1:12" s="225" customFormat="1" hidden="1" x14ac:dyDescent="0.25">
      <c r="A6" s="200" t="s">
        <v>753</v>
      </c>
      <c r="B6" s="201" t="s">
        <v>41</v>
      </c>
      <c r="C6" s="201" t="s">
        <v>2104</v>
      </c>
      <c r="D6" s="201" t="s">
        <v>2028</v>
      </c>
      <c r="E6" s="204" t="s">
        <v>1258</v>
      </c>
      <c r="F6" s="209">
        <v>30435</v>
      </c>
      <c r="G6" s="222">
        <f t="shared" ref="G6:G17" si="0">$G$5</f>
        <v>45657</v>
      </c>
      <c r="H6" s="207">
        <v>10</v>
      </c>
      <c r="I6" s="204" t="s">
        <v>1895</v>
      </c>
      <c r="J6" s="201" t="s">
        <v>67</v>
      </c>
      <c r="K6" s="224">
        <v>83032510597</v>
      </c>
      <c r="L6" s="362" t="s">
        <v>1453</v>
      </c>
    </row>
    <row r="7" spans="1:12" s="234" customFormat="1" hidden="1" x14ac:dyDescent="0.25">
      <c r="A7" s="200" t="s">
        <v>1036</v>
      </c>
      <c r="B7" s="201" t="s">
        <v>42</v>
      </c>
      <c r="C7" s="201" t="s">
        <v>1931</v>
      </c>
      <c r="D7" s="201" t="s">
        <v>1598</v>
      </c>
      <c r="E7" s="204" t="s">
        <v>1260</v>
      </c>
      <c r="F7" s="227">
        <v>41731</v>
      </c>
      <c r="G7" s="222">
        <f t="shared" si="0"/>
        <v>45657</v>
      </c>
      <c r="H7" s="223">
        <f t="shared" ref="H7:H70" si="1">INT(YEARFRAC(F7,G7))</f>
        <v>10</v>
      </c>
      <c r="I7" s="220" t="str">
        <f>IF(H7="","Senior",IF(H7&gt;59.999,"Grand Masters",IF(H7&gt;49.999,"Master",IF(H7&gt;39.999,"Veteran",IF(H7&gt;21.999,"Senior",IF(H7&gt;16.999,"U/21","U/16"))))))</f>
        <v>U/16</v>
      </c>
      <c r="J7" s="219" t="s">
        <v>1248</v>
      </c>
      <c r="K7" s="233">
        <v>6010300356</v>
      </c>
      <c r="L7" s="363" t="s">
        <v>1453</v>
      </c>
    </row>
    <row r="8" spans="1:12" s="225" customFormat="1" hidden="1" x14ac:dyDescent="0.25">
      <c r="A8" s="200" t="s">
        <v>1359</v>
      </c>
      <c r="B8" s="201" t="s">
        <v>49</v>
      </c>
      <c r="C8" s="201" t="s">
        <v>1700</v>
      </c>
      <c r="D8" s="201" t="s">
        <v>237</v>
      </c>
      <c r="E8" s="204" t="s">
        <v>1260</v>
      </c>
      <c r="F8" s="221">
        <v>41669</v>
      </c>
      <c r="G8" s="222">
        <f t="shared" si="0"/>
        <v>45657</v>
      </c>
      <c r="H8" s="223">
        <f t="shared" si="1"/>
        <v>10</v>
      </c>
      <c r="I8" s="220" t="str">
        <f>IF(H8="","Senior",IF(H8&gt;59.999,"Grand Masters",IF(H8&gt;49.999,"Master",IF(H8&gt;39.999,"Veteran",IF(H8&gt;21.999,"Senior",IF(H8&gt;16.999,"U/21","U/16"))))))</f>
        <v>U/16</v>
      </c>
      <c r="J8" s="219" t="s">
        <v>1248</v>
      </c>
      <c r="K8" s="224">
        <v>60010501142</v>
      </c>
      <c r="L8" s="362" t="s">
        <v>1453</v>
      </c>
    </row>
    <row r="9" spans="1:12" s="225" customFormat="1" hidden="1" x14ac:dyDescent="0.25">
      <c r="A9" s="200" t="s">
        <v>768</v>
      </c>
      <c r="B9" s="201" t="s">
        <v>1948</v>
      </c>
      <c r="C9" s="201" t="s">
        <v>2013</v>
      </c>
      <c r="D9" s="201" t="s">
        <v>1865</v>
      </c>
      <c r="E9" s="204" t="s">
        <v>1260</v>
      </c>
      <c r="F9" s="221">
        <v>41337</v>
      </c>
      <c r="G9" s="222">
        <f t="shared" si="0"/>
        <v>45657</v>
      </c>
      <c r="H9" s="223">
        <f t="shared" si="1"/>
        <v>11</v>
      </c>
      <c r="I9" s="220" t="str">
        <f>IF(H9="","Senior",IF(H9&gt;59.999,"Grand Masters",IF(H9&gt;49.999,"Master",IF(H9&gt;39.999,"Veteran",IF(H9&gt;21.999,"Senior",IF(H9&gt;16.999,"U/21","U/16"))))))</f>
        <v>U/16</v>
      </c>
      <c r="J9" s="219" t="s">
        <v>1248</v>
      </c>
      <c r="K9" s="224">
        <v>67051900234</v>
      </c>
      <c r="L9" s="362" t="s">
        <v>1453</v>
      </c>
    </row>
    <row r="10" spans="1:12" s="225" customFormat="1" hidden="1" x14ac:dyDescent="0.25">
      <c r="A10" s="200" t="s">
        <v>829</v>
      </c>
      <c r="B10" s="201" t="s">
        <v>48</v>
      </c>
      <c r="C10" s="201" t="s">
        <v>2016</v>
      </c>
      <c r="D10" s="201" t="s">
        <v>1921</v>
      </c>
      <c r="E10" s="204" t="s">
        <v>1260</v>
      </c>
      <c r="F10" s="221">
        <v>41627</v>
      </c>
      <c r="G10" s="222">
        <f t="shared" si="0"/>
        <v>45657</v>
      </c>
      <c r="H10" s="223">
        <f t="shared" si="1"/>
        <v>11</v>
      </c>
      <c r="I10" s="220" t="str">
        <f>IF(H10="","Senior",IF(H10&gt;59.999,"Grand Masters",IF(H10&gt;49.999,"Master",IF(H10&gt;39.999,"Veteran",IF(H10&gt;21.999,"Senior",IF(H10&gt;16.999,"U/21","U/16"))))))</f>
        <v>U/16</v>
      </c>
      <c r="J10" s="219" t="s">
        <v>1248</v>
      </c>
      <c r="K10" s="224">
        <v>75080500042</v>
      </c>
      <c r="L10" s="362" t="s">
        <v>1453</v>
      </c>
    </row>
    <row r="11" spans="1:12" s="225" customFormat="1" hidden="1" x14ac:dyDescent="0.25">
      <c r="A11" s="200" t="s">
        <v>1166</v>
      </c>
      <c r="B11" s="201" t="s">
        <v>48</v>
      </c>
      <c r="C11" s="201" t="s">
        <v>1481</v>
      </c>
      <c r="D11" s="201" t="s">
        <v>313</v>
      </c>
      <c r="E11" s="204" t="s">
        <v>1260</v>
      </c>
      <c r="F11" s="221">
        <v>41529</v>
      </c>
      <c r="G11" s="222">
        <f t="shared" si="0"/>
        <v>45657</v>
      </c>
      <c r="H11" s="223">
        <f t="shared" si="1"/>
        <v>11</v>
      </c>
      <c r="I11" s="220" t="str">
        <f>IF(H11="","Men Senior",IF(H11&gt;59.999,"Grand Masters",IF(H11&gt;49.999,"Master",IF(H11&gt;39.999,"Veteran",IF(H11&gt;21.999,"Senior",IF(H11&gt;16.999,"U/21","U/16"))))))</f>
        <v>U/16</v>
      </c>
      <c r="J11" s="219" t="s">
        <v>1248</v>
      </c>
      <c r="K11" s="224">
        <v>86111600125</v>
      </c>
      <c r="L11" s="362" t="s">
        <v>1453</v>
      </c>
    </row>
    <row r="12" spans="1:12" s="225" customFormat="1" hidden="1" x14ac:dyDescent="0.25">
      <c r="A12" s="200" t="s">
        <v>1438</v>
      </c>
      <c r="B12" s="201" t="s">
        <v>48</v>
      </c>
      <c r="C12" s="201" t="s">
        <v>1599</v>
      </c>
      <c r="D12" s="201" t="s">
        <v>307</v>
      </c>
      <c r="E12" s="204" t="s">
        <v>1254</v>
      </c>
      <c r="F12" s="221">
        <v>41594</v>
      </c>
      <c r="G12" s="222">
        <f t="shared" si="0"/>
        <v>45657</v>
      </c>
      <c r="H12" s="223">
        <f t="shared" si="1"/>
        <v>11</v>
      </c>
      <c r="I12" s="220" t="str">
        <f t="shared" ref="I12:I43" si="2">IF(H12="","Senior",IF(H12&gt;59.999,"Grand Masters",IF(H12&gt;49.999,"Master",IF(H12&gt;39.999,"Veteran",IF(H12&gt;21.999,"Senior",IF(H12&gt;16.999,"U/21","U/16"))))))</f>
        <v>U/16</v>
      </c>
      <c r="J12" s="219" t="s">
        <v>67</v>
      </c>
      <c r="K12" s="224">
        <v>58112200165</v>
      </c>
      <c r="L12" s="362" t="s">
        <v>1453</v>
      </c>
    </row>
    <row r="13" spans="1:12" s="225" customFormat="1" hidden="1" x14ac:dyDescent="0.25">
      <c r="A13" s="200" t="s">
        <v>715</v>
      </c>
      <c r="B13" s="201" t="s">
        <v>1947</v>
      </c>
      <c r="C13" s="201" t="s">
        <v>2010</v>
      </c>
      <c r="D13" s="201" t="s">
        <v>327</v>
      </c>
      <c r="E13" s="204" t="s">
        <v>1260</v>
      </c>
      <c r="F13" s="221">
        <v>41008</v>
      </c>
      <c r="G13" s="222">
        <f t="shared" si="0"/>
        <v>45657</v>
      </c>
      <c r="H13" s="223">
        <f t="shared" si="1"/>
        <v>12</v>
      </c>
      <c r="I13" s="220" t="str">
        <f t="shared" si="2"/>
        <v>U/16</v>
      </c>
      <c r="J13" s="219" t="s">
        <v>1248</v>
      </c>
      <c r="K13" s="224">
        <v>61022700219</v>
      </c>
      <c r="L13" s="362" t="s">
        <v>1453</v>
      </c>
    </row>
    <row r="14" spans="1:12" s="225" customFormat="1" hidden="1" x14ac:dyDescent="0.25">
      <c r="A14" s="200" t="s">
        <v>809</v>
      </c>
      <c r="B14" s="201" t="s">
        <v>1243</v>
      </c>
      <c r="C14" s="201" t="s">
        <v>1870</v>
      </c>
      <c r="D14" s="201" t="s">
        <v>77</v>
      </c>
      <c r="E14" s="204" t="s">
        <v>1260</v>
      </c>
      <c r="F14" s="209">
        <v>40917</v>
      </c>
      <c r="G14" s="206">
        <f t="shared" si="0"/>
        <v>45657</v>
      </c>
      <c r="H14" s="207">
        <f t="shared" si="1"/>
        <v>12</v>
      </c>
      <c r="I14" s="204" t="str">
        <f t="shared" si="2"/>
        <v>U/16</v>
      </c>
      <c r="J14" s="201" t="s">
        <v>1248</v>
      </c>
      <c r="K14" s="224">
        <v>84050510057</v>
      </c>
      <c r="L14" s="362" t="s">
        <v>1453</v>
      </c>
    </row>
    <row r="15" spans="1:12" s="225" customFormat="1" ht="13.5" hidden="1" customHeight="1" x14ac:dyDescent="0.25">
      <c r="A15" s="200" t="s">
        <v>1194</v>
      </c>
      <c r="B15" s="201" t="s">
        <v>48</v>
      </c>
      <c r="C15" s="201" t="s">
        <v>2015</v>
      </c>
      <c r="D15" s="201" t="s">
        <v>109</v>
      </c>
      <c r="E15" s="204" t="s">
        <v>1254</v>
      </c>
      <c r="F15" s="221">
        <v>41001</v>
      </c>
      <c r="G15" s="222">
        <f t="shared" si="0"/>
        <v>45657</v>
      </c>
      <c r="H15" s="223">
        <f t="shared" si="1"/>
        <v>12</v>
      </c>
      <c r="I15" s="220" t="str">
        <f t="shared" si="2"/>
        <v>U/16</v>
      </c>
      <c r="J15" s="219" t="s">
        <v>67</v>
      </c>
      <c r="K15" s="224">
        <v>84102010033</v>
      </c>
      <c r="L15" s="362" t="s">
        <v>1453</v>
      </c>
    </row>
    <row r="16" spans="1:12" hidden="1" x14ac:dyDescent="0.25">
      <c r="A16" s="200" t="s">
        <v>1206</v>
      </c>
      <c r="B16" s="201" t="s">
        <v>43</v>
      </c>
      <c r="C16" s="201" t="s">
        <v>2035</v>
      </c>
      <c r="D16" s="201" t="s">
        <v>2036</v>
      </c>
      <c r="E16" s="204" t="s">
        <v>1260</v>
      </c>
      <c r="F16" s="221">
        <v>41166</v>
      </c>
      <c r="G16" s="222">
        <f t="shared" si="0"/>
        <v>45657</v>
      </c>
      <c r="H16" s="223">
        <f t="shared" si="1"/>
        <v>12</v>
      </c>
      <c r="I16" s="220" t="str">
        <f t="shared" si="2"/>
        <v>U/16</v>
      </c>
      <c r="J16" s="219" t="s">
        <v>1248</v>
      </c>
      <c r="K16" s="208">
        <v>65071800039</v>
      </c>
      <c r="L16" s="364" t="s">
        <v>1453</v>
      </c>
    </row>
    <row r="17" spans="1:12" s="225" customFormat="1" hidden="1" x14ac:dyDescent="0.25">
      <c r="A17" s="200" t="s">
        <v>1233</v>
      </c>
      <c r="B17" s="201" t="s">
        <v>1663</v>
      </c>
      <c r="C17" s="201" t="s">
        <v>1870</v>
      </c>
      <c r="D17" s="201" t="s">
        <v>77</v>
      </c>
      <c r="E17" s="204" t="s">
        <v>1260</v>
      </c>
      <c r="F17" s="221">
        <v>40917</v>
      </c>
      <c r="G17" s="222">
        <f t="shared" si="0"/>
        <v>45657</v>
      </c>
      <c r="H17" s="223">
        <f t="shared" si="1"/>
        <v>12</v>
      </c>
      <c r="I17" s="220" t="str">
        <f t="shared" si="2"/>
        <v>U/16</v>
      </c>
      <c r="J17" s="219" t="s">
        <v>1248</v>
      </c>
      <c r="K17" s="224">
        <v>67011410031</v>
      </c>
      <c r="L17" s="362" t="s">
        <v>1453</v>
      </c>
    </row>
    <row r="18" spans="1:12" s="225" customFormat="1" hidden="1" x14ac:dyDescent="0.25">
      <c r="A18" s="200" t="s">
        <v>455</v>
      </c>
      <c r="B18" s="201" t="s">
        <v>44</v>
      </c>
      <c r="C18" s="201" t="s">
        <v>184</v>
      </c>
      <c r="D18" s="201" t="s">
        <v>163</v>
      </c>
      <c r="E18" s="204" t="s">
        <v>1260</v>
      </c>
      <c r="F18" s="227">
        <v>40618</v>
      </c>
      <c r="G18" s="222">
        <v>45657</v>
      </c>
      <c r="H18" s="223">
        <f t="shared" si="1"/>
        <v>13</v>
      </c>
      <c r="I18" s="220" t="str">
        <f t="shared" si="2"/>
        <v>U/16</v>
      </c>
      <c r="J18" s="219" t="s">
        <v>1248</v>
      </c>
      <c r="K18" s="224">
        <v>80040210723</v>
      </c>
      <c r="L18" s="362" t="s">
        <v>1453</v>
      </c>
    </row>
    <row r="19" spans="1:12" s="225" customFormat="1" hidden="1" x14ac:dyDescent="0.25">
      <c r="A19" s="200" t="s">
        <v>723</v>
      </c>
      <c r="B19" s="201" t="s">
        <v>1947</v>
      </c>
      <c r="C19" s="201" t="s">
        <v>247</v>
      </c>
      <c r="D19" s="201" t="s">
        <v>327</v>
      </c>
      <c r="E19" s="204" t="s">
        <v>1260</v>
      </c>
      <c r="F19" s="221">
        <v>40611</v>
      </c>
      <c r="G19" s="222">
        <f t="shared" ref="G19:G82" si="3">$G$5</f>
        <v>45657</v>
      </c>
      <c r="H19" s="223">
        <f t="shared" si="1"/>
        <v>13</v>
      </c>
      <c r="I19" s="220" t="str">
        <f t="shared" si="2"/>
        <v>U/16</v>
      </c>
      <c r="J19" s="219" t="s">
        <v>1248</v>
      </c>
      <c r="K19" s="224">
        <v>57111000857</v>
      </c>
      <c r="L19" s="362" t="s">
        <v>1453</v>
      </c>
    </row>
    <row r="20" spans="1:12" s="225" customFormat="1" hidden="1" x14ac:dyDescent="0.25">
      <c r="A20" s="200" t="s">
        <v>754</v>
      </c>
      <c r="B20" s="201" t="s">
        <v>1340</v>
      </c>
      <c r="C20" s="201" t="s">
        <v>1894</v>
      </c>
      <c r="D20" s="201" t="s">
        <v>1849</v>
      </c>
      <c r="E20" s="204" t="s">
        <v>1254</v>
      </c>
      <c r="F20" s="221">
        <v>40802</v>
      </c>
      <c r="G20" s="222">
        <f t="shared" si="3"/>
        <v>45657</v>
      </c>
      <c r="H20" s="223">
        <f t="shared" si="1"/>
        <v>13</v>
      </c>
      <c r="I20" s="220" t="str">
        <f t="shared" si="2"/>
        <v>U/16</v>
      </c>
      <c r="J20" s="219" t="s">
        <v>67</v>
      </c>
      <c r="K20" s="224">
        <v>8406211010</v>
      </c>
      <c r="L20" s="362" t="s">
        <v>1453</v>
      </c>
    </row>
    <row r="21" spans="1:12" s="225" customFormat="1" hidden="1" x14ac:dyDescent="0.25">
      <c r="A21" s="200" t="s">
        <v>778</v>
      </c>
      <c r="B21" s="201" t="s">
        <v>1240</v>
      </c>
      <c r="C21" s="201" t="s">
        <v>1878</v>
      </c>
      <c r="D21" s="201" t="s">
        <v>1930</v>
      </c>
      <c r="E21" s="204" t="s">
        <v>1254</v>
      </c>
      <c r="F21" s="235">
        <v>40779</v>
      </c>
      <c r="G21" s="231">
        <f t="shared" si="3"/>
        <v>45657</v>
      </c>
      <c r="H21" s="232">
        <f t="shared" si="1"/>
        <v>13</v>
      </c>
      <c r="I21" s="229" t="str">
        <f t="shared" si="2"/>
        <v>U/16</v>
      </c>
      <c r="J21" s="228" t="s">
        <v>67</v>
      </c>
      <c r="K21" s="224">
        <v>80072910364</v>
      </c>
      <c r="L21" s="362" t="s">
        <v>1453</v>
      </c>
    </row>
    <row r="22" spans="1:12" s="225" customFormat="1" hidden="1" x14ac:dyDescent="0.25">
      <c r="A22" s="200" t="s">
        <v>1019</v>
      </c>
      <c r="B22" s="201" t="s">
        <v>1331</v>
      </c>
      <c r="C22" s="201" t="s">
        <v>1886</v>
      </c>
      <c r="D22" s="201" t="s">
        <v>361</v>
      </c>
      <c r="E22" s="204" t="s">
        <v>1260</v>
      </c>
      <c r="F22" s="221">
        <v>40787</v>
      </c>
      <c r="G22" s="222">
        <f t="shared" si="3"/>
        <v>45657</v>
      </c>
      <c r="H22" s="223">
        <f t="shared" si="1"/>
        <v>13</v>
      </c>
      <c r="I22" s="220" t="str">
        <f t="shared" si="2"/>
        <v>U/16</v>
      </c>
      <c r="J22" s="219" t="s">
        <v>1248</v>
      </c>
      <c r="K22" s="224">
        <v>8007115166081</v>
      </c>
      <c r="L22" s="362" t="s">
        <v>1456</v>
      </c>
    </row>
    <row r="23" spans="1:12" s="225" customFormat="1" hidden="1" x14ac:dyDescent="0.25">
      <c r="A23" s="200" t="s">
        <v>950</v>
      </c>
      <c r="B23" s="201" t="s">
        <v>1331</v>
      </c>
      <c r="C23" s="201" t="s">
        <v>1975</v>
      </c>
      <c r="D23" s="201" t="s">
        <v>129</v>
      </c>
      <c r="E23" s="204" t="s">
        <v>1260</v>
      </c>
      <c r="F23" s="227">
        <v>40887</v>
      </c>
      <c r="G23" s="222">
        <f t="shared" si="3"/>
        <v>45657</v>
      </c>
      <c r="H23" s="223">
        <f t="shared" si="1"/>
        <v>13</v>
      </c>
      <c r="I23" s="220" t="str">
        <f t="shared" si="2"/>
        <v>U/16</v>
      </c>
      <c r="J23" s="219" t="s">
        <v>1248</v>
      </c>
      <c r="K23" s="224">
        <v>83110110075</v>
      </c>
      <c r="L23" s="362" t="s">
        <v>1453</v>
      </c>
    </row>
    <row r="24" spans="1:12" s="225" customFormat="1" hidden="1" x14ac:dyDescent="0.25">
      <c r="A24" s="200" t="s">
        <v>1721</v>
      </c>
      <c r="B24" s="201" t="s">
        <v>1241</v>
      </c>
      <c r="C24" s="201" t="s">
        <v>1760</v>
      </c>
      <c r="D24" s="201" t="s">
        <v>1221</v>
      </c>
      <c r="E24" s="204" t="s">
        <v>1260</v>
      </c>
      <c r="F24" s="209">
        <v>40822</v>
      </c>
      <c r="G24" s="206">
        <f t="shared" si="3"/>
        <v>45657</v>
      </c>
      <c r="H24" s="207">
        <f t="shared" si="1"/>
        <v>13</v>
      </c>
      <c r="I24" s="204" t="str">
        <f t="shared" si="2"/>
        <v>U/16</v>
      </c>
      <c r="J24" s="201" t="s">
        <v>1248</v>
      </c>
      <c r="K24" s="224">
        <v>741112500052</v>
      </c>
      <c r="L24" s="362" t="s">
        <v>1453</v>
      </c>
    </row>
    <row r="25" spans="1:12" s="225" customFormat="1" hidden="1" x14ac:dyDescent="0.25">
      <c r="A25" s="200" t="s">
        <v>1567</v>
      </c>
      <c r="B25" s="201" t="s">
        <v>41</v>
      </c>
      <c r="C25" s="201" t="s">
        <v>1602</v>
      </c>
      <c r="D25" s="201" t="s">
        <v>73</v>
      </c>
      <c r="E25" s="204" t="s">
        <v>1260</v>
      </c>
      <c r="F25" s="221">
        <v>40246</v>
      </c>
      <c r="G25" s="222">
        <f t="shared" si="3"/>
        <v>45657</v>
      </c>
      <c r="H25" s="223">
        <f t="shared" si="1"/>
        <v>14</v>
      </c>
      <c r="I25" s="220" t="str">
        <f t="shared" si="2"/>
        <v>U/16</v>
      </c>
      <c r="J25" s="219" t="s">
        <v>1248</v>
      </c>
      <c r="K25" s="224">
        <v>88061400073</v>
      </c>
      <c r="L25" s="362" t="s">
        <v>1453</v>
      </c>
    </row>
    <row r="26" spans="1:12" s="225" customFormat="1" hidden="1" x14ac:dyDescent="0.25">
      <c r="A26" s="200" t="s">
        <v>1712</v>
      </c>
      <c r="B26" s="201" t="s">
        <v>1226</v>
      </c>
      <c r="C26" s="201" t="s">
        <v>1752</v>
      </c>
      <c r="D26" s="201" t="s">
        <v>177</v>
      </c>
      <c r="E26" s="204" t="s">
        <v>1260</v>
      </c>
      <c r="F26" s="209">
        <v>40247</v>
      </c>
      <c r="G26" s="206">
        <f t="shared" si="3"/>
        <v>45657</v>
      </c>
      <c r="H26" s="207">
        <f t="shared" si="1"/>
        <v>14</v>
      </c>
      <c r="I26" s="204" t="str">
        <f t="shared" si="2"/>
        <v>U/16</v>
      </c>
      <c r="J26" s="201" t="s">
        <v>1248</v>
      </c>
      <c r="K26" s="224">
        <v>79072810236</v>
      </c>
      <c r="L26" s="362" t="s">
        <v>1453</v>
      </c>
    </row>
    <row r="27" spans="1:12" s="225" customFormat="1" ht="13.5" hidden="1" customHeight="1" x14ac:dyDescent="0.25">
      <c r="A27" s="200" t="s">
        <v>1717</v>
      </c>
      <c r="B27" s="201" t="s">
        <v>1947</v>
      </c>
      <c r="C27" s="201" t="s">
        <v>1851</v>
      </c>
      <c r="D27" s="201" t="s">
        <v>233</v>
      </c>
      <c r="E27" s="204" t="s">
        <v>1260</v>
      </c>
      <c r="F27" s="221">
        <v>40312</v>
      </c>
      <c r="G27" s="222">
        <f t="shared" si="3"/>
        <v>45657</v>
      </c>
      <c r="H27" s="223">
        <f t="shared" si="1"/>
        <v>14</v>
      </c>
      <c r="I27" s="220" t="str">
        <f t="shared" si="2"/>
        <v>U/16</v>
      </c>
      <c r="J27" s="219" t="s">
        <v>1248</v>
      </c>
      <c r="K27" s="224">
        <v>58081800913</v>
      </c>
      <c r="L27" s="362" t="s">
        <v>1453</v>
      </c>
    </row>
    <row r="28" spans="1:12" s="225" customFormat="1" hidden="1" x14ac:dyDescent="0.25">
      <c r="A28" s="200" t="s">
        <v>1720</v>
      </c>
      <c r="B28" s="201" t="s">
        <v>49</v>
      </c>
      <c r="C28" s="201" t="s">
        <v>1759</v>
      </c>
      <c r="D28" s="201" t="s">
        <v>1861</v>
      </c>
      <c r="E28" s="204" t="s">
        <v>1260</v>
      </c>
      <c r="F28" s="221">
        <v>40532</v>
      </c>
      <c r="G28" s="222">
        <f t="shared" si="3"/>
        <v>45657</v>
      </c>
      <c r="H28" s="223">
        <f t="shared" si="1"/>
        <v>14</v>
      </c>
      <c r="I28" s="220" t="str">
        <f t="shared" si="2"/>
        <v>U/16</v>
      </c>
      <c r="J28" s="219" t="s">
        <v>1248</v>
      </c>
      <c r="K28" s="224">
        <v>78110710131</v>
      </c>
      <c r="L28" s="362" t="s">
        <v>1453</v>
      </c>
    </row>
    <row r="29" spans="1:12" s="225" customFormat="1" hidden="1" x14ac:dyDescent="0.25">
      <c r="A29" s="200" t="s">
        <v>691</v>
      </c>
      <c r="B29" s="201" t="s">
        <v>48</v>
      </c>
      <c r="C29" s="201" t="s">
        <v>1886</v>
      </c>
      <c r="D29" s="201" t="s">
        <v>313</v>
      </c>
      <c r="E29" s="204" t="s">
        <v>1260</v>
      </c>
      <c r="F29" s="221">
        <v>40165</v>
      </c>
      <c r="G29" s="222">
        <f t="shared" si="3"/>
        <v>45657</v>
      </c>
      <c r="H29" s="223">
        <f t="shared" si="1"/>
        <v>15</v>
      </c>
      <c r="I29" s="220" t="str">
        <f t="shared" si="2"/>
        <v>U/16</v>
      </c>
      <c r="J29" s="219" t="s">
        <v>1248</v>
      </c>
      <c r="K29" s="224">
        <v>90041100816</v>
      </c>
      <c r="L29" s="362" t="s">
        <v>1453</v>
      </c>
    </row>
    <row r="30" spans="1:12" s="225" customFormat="1" hidden="1" x14ac:dyDescent="0.25">
      <c r="A30" s="200" t="s">
        <v>1683</v>
      </c>
      <c r="B30" s="201" t="s">
        <v>48</v>
      </c>
      <c r="C30" s="201" t="s">
        <v>1887</v>
      </c>
      <c r="D30" s="201" t="s">
        <v>109</v>
      </c>
      <c r="E30" s="204" t="s">
        <v>1260</v>
      </c>
      <c r="F30" s="221">
        <v>39972</v>
      </c>
      <c r="G30" s="222">
        <f t="shared" si="3"/>
        <v>45657</v>
      </c>
      <c r="H30" s="223">
        <f t="shared" si="1"/>
        <v>15</v>
      </c>
      <c r="I30" s="220" t="str">
        <f t="shared" si="2"/>
        <v>U/16</v>
      </c>
      <c r="J30" s="219" t="s">
        <v>1248</v>
      </c>
      <c r="K30" s="224">
        <v>68101800654</v>
      </c>
      <c r="L30" s="362" t="s">
        <v>1453</v>
      </c>
    </row>
    <row r="31" spans="1:12" hidden="1" x14ac:dyDescent="0.25">
      <c r="A31" s="200" t="s">
        <v>1692</v>
      </c>
      <c r="B31" s="201" t="s">
        <v>1242</v>
      </c>
      <c r="C31" s="201" t="s">
        <v>1704</v>
      </c>
      <c r="D31" s="201" t="s">
        <v>1705</v>
      </c>
      <c r="E31" s="204" t="s">
        <v>1260</v>
      </c>
      <c r="F31" s="209">
        <v>39919</v>
      </c>
      <c r="G31" s="206">
        <f t="shared" si="3"/>
        <v>45657</v>
      </c>
      <c r="H31" s="207">
        <f t="shared" si="1"/>
        <v>15</v>
      </c>
      <c r="I31" s="204" t="str">
        <f t="shared" si="2"/>
        <v>U/16</v>
      </c>
      <c r="J31" s="201" t="s">
        <v>1248</v>
      </c>
      <c r="K31" s="208">
        <v>62110800178</v>
      </c>
      <c r="L31" s="364" t="s">
        <v>1453</v>
      </c>
    </row>
    <row r="32" spans="1:12" hidden="1" x14ac:dyDescent="0.25">
      <c r="A32" s="200" t="s">
        <v>1726</v>
      </c>
      <c r="B32" s="201" t="s">
        <v>1663</v>
      </c>
      <c r="C32" s="201" t="s">
        <v>414</v>
      </c>
      <c r="D32" s="201" t="s">
        <v>1244</v>
      </c>
      <c r="E32" s="204" t="s">
        <v>1260</v>
      </c>
      <c r="F32" s="209">
        <v>39896</v>
      </c>
      <c r="G32" s="206">
        <f t="shared" si="3"/>
        <v>45657</v>
      </c>
      <c r="H32" s="207">
        <f t="shared" si="1"/>
        <v>15</v>
      </c>
      <c r="I32" s="204" t="str">
        <f t="shared" si="2"/>
        <v>U/16</v>
      </c>
      <c r="J32" s="201" t="s">
        <v>1248</v>
      </c>
      <c r="K32" s="208">
        <v>65052900023</v>
      </c>
      <c r="L32" s="364" t="s">
        <v>1453</v>
      </c>
    </row>
    <row r="33" spans="1:12" hidden="1" x14ac:dyDescent="0.25">
      <c r="A33" s="200" t="s">
        <v>759</v>
      </c>
      <c r="B33" s="201" t="s">
        <v>1346</v>
      </c>
      <c r="C33" s="201" t="s">
        <v>1962</v>
      </c>
      <c r="D33" s="201" t="s">
        <v>1963</v>
      </c>
      <c r="E33" s="204" t="s">
        <v>1254</v>
      </c>
      <c r="F33" s="221">
        <v>39670</v>
      </c>
      <c r="G33" s="222">
        <f t="shared" si="3"/>
        <v>45657</v>
      </c>
      <c r="H33" s="223">
        <f t="shared" si="1"/>
        <v>16</v>
      </c>
      <c r="I33" s="220" t="str">
        <f t="shared" si="2"/>
        <v>U/16</v>
      </c>
      <c r="J33" s="219" t="s">
        <v>67</v>
      </c>
      <c r="K33" s="208">
        <v>84032410167</v>
      </c>
      <c r="L33" s="364" t="s">
        <v>1453</v>
      </c>
    </row>
    <row r="34" spans="1:12" s="225" customFormat="1" hidden="1" x14ac:dyDescent="0.25">
      <c r="A34" s="200" t="s">
        <v>912</v>
      </c>
      <c r="B34" s="201" t="s">
        <v>42</v>
      </c>
      <c r="C34" s="201" t="s">
        <v>2005</v>
      </c>
      <c r="D34" s="201" t="s">
        <v>169</v>
      </c>
      <c r="E34" s="204" t="s">
        <v>1260</v>
      </c>
      <c r="F34" s="221">
        <v>39811</v>
      </c>
      <c r="G34" s="222">
        <f t="shared" si="3"/>
        <v>45657</v>
      </c>
      <c r="H34" s="223">
        <f t="shared" si="1"/>
        <v>16</v>
      </c>
      <c r="I34" s="220" t="str">
        <f t="shared" si="2"/>
        <v>U/16</v>
      </c>
      <c r="J34" s="219" t="s">
        <v>1248</v>
      </c>
      <c r="K34" s="224">
        <v>63122910071</v>
      </c>
      <c r="L34" s="362" t="s">
        <v>1453</v>
      </c>
    </row>
    <row r="35" spans="1:12" s="225" customFormat="1" hidden="1" x14ac:dyDescent="0.25">
      <c r="A35" s="200" t="s">
        <v>1031</v>
      </c>
      <c r="B35" s="201" t="s">
        <v>48</v>
      </c>
      <c r="C35" s="201" t="s">
        <v>2127</v>
      </c>
      <c r="D35" s="201" t="s">
        <v>1213</v>
      </c>
      <c r="E35" s="204" t="s">
        <v>1260</v>
      </c>
      <c r="F35" s="209">
        <v>39600</v>
      </c>
      <c r="G35" s="206">
        <f t="shared" si="3"/>
        <v>45657</v>
      </c>
      <c r="H35" s="207">
        <f t="shared" si="1"/>
        <v>16</v>
      </c>
      <c r="I35" s="204" t="str">
        <f t="shared" si="2"/>
        <v>U/16</v>
      </c>
      <c r="J35" s="201" t="s">
        <v>1248</v>
      </c>
      <c r="K35" s="224">
        <v>77052600048</v>
      </c>
      <c r="L35" s="362" t="s">
        <v>1453</v>
      </c>
    </row>
    <row r="36" spans="1:12" s="225" customFormat="1" hidden="1" x14ac:dyDescent="0.25">
      <c r="A36" s="200" t="s">
        <v>1477</v>
      </c>
      <c r="B36" s="201" t="s">
        <v>50</v>
      </c>
      <c r="C36" s="201" t="s">
        <v>1481</v>
      </c>
      <c r="D36" s="201" t="s">
        <v>1405</v>
      </c>
      <c r="E36" s="204" t="s">
        <v>1260</v>
      </c>
      <c r="F36" s="221">
        <v>39696</v>
      </c>
      <c r="G36" s="222">
        <f t="shared" si="3"/>
        <v>45657</v>
      </c>
      <c r="H36" s="223">
        <f t="shared" si="1"/>
        <v>16</v>
      </c>
      <c r="I36" s="220" t="str">
        <f t="shared" si="2"/>
        <v>U/16</v>
      </c>
      <c r="J36" s="219" t="s">
        <v>1248</v>
      </c>
      <c r="K36" s="224">
        <v>87011100016</v>
      </c>
      <c r="L36" s="362" t="s">
        <v>1453</v>
      </c>
    </row>
    <row r="37" spans="1:12" s="225" customFormat="1" hidden="1" x14ac:dyDescent="0.25">
      <c r="A37" s="200" t="s">
        <v>629</v>
      </c>
      <c r="B37" s="201" t="s">
        <v>1241</v>
      </c>
      <c r="C37" s="201" t="s">
        <v>1858</v>
      </c>
      <c r="D37" s="201" t="s">
        <v>133</v>
      </c>
      <c r="E37" s="204" t="s">
        <v>1260</v>
      </c>
      <c r="F37" s="209">
        <v>39284</v>
      </c>
      <c r="G37" s="206">
        <f t="shared" si="3"/>
        <v>45657</v>
      </c>
      <c r="H37" s="207">
        <f t="shared" si="1"/>
        <v>17</v>
      </c>
      <c r="I37" s="204" t="str">
        <f t="shared" si="2"/>
        <v>U/21</v>
      </c>
      <c r="J37" s="201" t="s">
        <v>1248</v>
      </c>
      <c r="K37" s="224">
        <v>71091800219</v>
      </c>
      <c r="L37" s="362" t="s">
        <v>1453</v>
      </c>
    </row>
    <row r="38" spans="1:12" s="225" customFormat="1" hidden="1" x14ac:dyDescent="0.25">
      <c r="A38" s="200" t="s">
        <v>741</v>
      </c>
      <c r="B38" s="201" t="s">
        <v>37</v>
      </c>
      <c r="C38" s="201" t="s">
        <v>2055</v>
      </c>
      <c r="D38" s="201" t="s">
        <v>1547</v>
      </c>
      <c r="E38" s="204" t="s">
        <v>1260</v>
      </c>
      <c r="F38" s="221">
        <v>39117</v>
      </c>
      <c r="G38" s="222">
        <f t="shared" si="3"/>
        <v>45657</v>
      </c>
      <c r="H38" s="223">
        <f t="shared" si="1"/>
        <v>17</v>
      </c>
      <c r="I38" s="220" t="str">
        <f t="shared" si="2"/>
        <v>U/21</v>
      </c>
      <c r="J38" s="219" t="s">
        <v>1248</v>
      </c>
      <c r="K38" s="224">
        <v>91060300141</v>
      </c>
      <c r="L38" s="362" t="s">
        <v>1453</v>
      </c>
    </row>
    <row r="39" spans="1:12" s="225" customFormat="1" hidden="1" x14ac:dyDescent="0.25">
      <c r="A39" s="200" t="s">
        <v>818</v>
      </c>
      <c r="B39" s="201" t="s">
        <v>43</v>
      </c>
      <c r="C39" s="201" t="s">
        <v>2003</v>
      </c>
      <c r="D39" s="201" t="s">
        <v>1917</v>
      </c>
      <c r="E39" s="204" t="s">
        <v>1260</v>
      </c>
      <c r="F39" s="221">
        <v>39286</v>
      </c>
      <c r="G39" s="222">
        <f t="shared" si="3"/>
        <v>45657</v>
      </c>
      <c r="H39" s="223">
        <f t="shared" si="1"/>
        <v>17</v>
      </c>
      <c r="I39" s="220" t="str">
        <f t="shared" si="2"/>
        <v>U/21</v>
      </c>
      <c r="J39" s="219" t="s">
        <v>1248</v>
      </c>
      <c r="K39" s="224">
        <v>77060200495</v>
      </c>
      <c r="L39" s="362" t="s">
        <v>1453</v>
      </c>
    </row>
    <row r="40" spans="1:12" s="225" customFormat="1" hidden="1" x14ac:dyDescent="0.25">
      <c r="A40" s="200" t="s">
        <v>1148</v>
      </c>
      <c r="B40" s="201" t="s">
        <v>1241</v>
      </c>
      <c r="C40" s="201" t="s">
        <v>1159</v>
      </c>
      <c r="D40" s="201" t="s">
        <v>239</v>
      </c>
      <c r="E40" s="204" t="s">
        <v>1260</v>
      </c>
      <c r="F40" s="209">
        <v>39329</v>
      </c>
      <c r="G40" s="206">
        <f t="shared" si="3"/>
        <v>45657</v>
      </c>
      <c r="H40" s="207">
        <f t="shared" si="1"/>
        <v>17</v>
      </c>
      <c r="I40" s="204" t="str">
        <f t="shared" si="2"/>
        <v>U/21</v>
      </c>
      <c r="J40" s="201" t="s">
        <v>1248</v>
      </c>
      <c r="K40" s="224">
        <v>85071610167</v>
      </c>
      <c r="L40" s="362" t="s">
        <v>1453</v>
      </c>
    </row>
    <row r="41" spans="1:12" s="225" customFormat="1" hidden="1" x14ac:dyDescent="0.25">
      <c r="A41" s="200" t="s">
        <v>1325</v>
      </c>
      <c r="B41" s="201" t="s">
        <v>50</v>
      </c>
      <c r="C41" s="201" t="s">
        <v>1902</v>
      </c>
      <c r="D41" s="201" t="s">
        <v>1882</v>
      </c>
      <c r="E41" s="204" t="s">
        <v>1260</v>
      </c>
      <c r="F41" s="221">
        <v>39427</v>
      </c>
      <c r="G41" s="222">
        <f t="shared" si="3"/>
        <v>45657</v>
      </c>
      <c r="H41" s="223">
        <f t="shared" si="1"/>
        <v>17</v>
      </c>
      <c r="I41" s="220" t="str">
        <f t="shared" si="2"/>
        <v>U/21</v>
      </c>
      <c r="J41" s="219" t="s">
        <v>1248</v>
      </c>
      <c r="K41" s="224">
        <v>87021500033</v>
      </c>
      <c r="L41" s="362" t="s">
        <v>1453</v>
      </c>
    </row>
    <row r="42" spans="1:12" hidden="1" x14ac:dyDescent="0.25">
      <c r="A42" s="200" t="s">
        <v>1435</v>
      </c>
      <c r="B42" s="201" t="s">
        <v>37</v>
      </c>
      <c r="C42" s="201" t="s">
        <v>285</v>
      </c>
      <c r="D42" s="201" t="s">
        <v>274</v>
      </c>
      <c r="E42" s="204" t="s">
        <v>1260</v>
      </c>
      <c r="F42" s="221">
        <v>39352</v>
      </c>
      <c r="G42" s="222">
        <f t="shared" si="3"/>
        <v>45657</v>
      </c>
      <c r="H42" s="223">
        <f t="shared" si="1"/>
        <v>17</v>
      </c>
      <c r="I42" s="220" t="str">
        <f t="shared" si="2"/>
        <v>U/21</v>
      </c>
      <c r="J42" s="219" t="s">
        <v>1248</v>
      </c>
      <c r="K42" s="208">
        <v>85012610164</v>
      </c>
      <c r="L42" s="364" t="s">
        <v>1453</v>
      </c>
    </row>
    <row r="43" spans="1:12" s="225" customFormat="1" hidden="1" x14ac:dyDescent="0.25">
      <c r="A43" s="200" t="s">
        <v>1446</v>
      </c>
      <c r="B43" s="201" t="s">
        <v>1227</v>
      </c>
      <c r="C43" s="201" t="s">
        <v>239</v>
      </c>
      <c r="D43" s="201" t="s">
        <v>1054</v>
      </c>
      <c r="E43" s="204" t="s">
        <v>1260</v>
      </c>
      <c r="F43" s="209">
        <v>39346</v>
      </c>
      <c r="G43" s="206">
        <f t="shared" si="3"/>
        <v>45657</v>
      </c>
      <c r="H43" s="207">
        <f t="shared" si="1"/>
        <v>17</v>
      </c>
      <c r="I43" s="204" t="str">
        <f t="shared" si="2"/>
        <v>U/21</v>
      </c>
      <c r="J43" s="201" t="s">
        <v>1248</v>
      </c>
      <c r="K43" s="224">
        <v>81022210092</v>
      </c>
      <c r="L43" s="362" t="s">
        <v>1453</v>
      </c>
    </row>
    <row r="44" spans="1:12" s="234" customFormat="1" hidden="1" x14ac:dyDescent="0.25">
      <c r="A44" s="200" t="s">
        <v>1559</v>
      </c>
      <c r="B44" s="201" t="s">
        <v>37</v>
      </c>
      <c r="C44" s="201" t="s">
        <v>1593</v>
      </c>
      <c r="D44" s="201" t="s">
        <v>293</v>
      </c>
      <c r="E44" s="204" t="s">
        <v>1260</v>
      </c>
      <c r="F44" s="221">
        <v>39331</v>
      </c>
      <c r="G44" s="222">
        <f t="shared" si="3"/>
        <v>45657</v>
      </c>
      <c r="H44" s="223">
        <f t="shared" si="1"/>
        <v>17</v>
      </c>
      <c r="I44" s="220" t="str">
        <f t="shared" ref="I44:I75" si="4">IF(H44="","Senior",IF(H44&gt;59.999,"Grand Masters",IF(H44&gt;49.999,"Master",IF(H44&gt;39.999,"Veteran",IF(H44&gt;21.999,"Senior",IF(H44&gt;16.999,"U/21","U/16"))))))</f>
        <v>U/21</v>
      </c>
      <c r="J44" s="219" t="s">
        <v>1248</v>
      </c>
      <c r="K44" s="233">
        <v>83021310028</v>
      </c>
      <c r="L44" s="363" t="s">
        <v>1453</v>
      </c>
    </row>
    <row r="45" spans="1:12" s="225" customFormat="1" hidden="1" x14ac:dyDescent="0.25">
      <c r="A45" s="200" t="s">
        <v>1577</v>
      </c>
      <c r="B45" s="201" t="s">
        <v>43</v>
      </c>
      <c r="C45" s="201" t="s">
        <v>2142</v>
      </c>
      <c r="D45" s="201" t="s">
        <v>2143</v>
      </c>
      <c r="E45" s="204" t="s">
        <v>1260</v>
      </c>
      <c r="F45" s="209">
        <v>39115</v>
      </c>
      <c r="G45" s="206">
        <f t="shared" si="3"/>
        <v>45657</v>
      </c>
      <c r="H45" s="207">
        <f t="shared" si="1"/>
        <v>17</v>
      </c>
      <c r="I45" s="204" t="str">
        <f t="shared" si="4"/>
        <v>U/21</v>
      </c>
      <c r="J45" s="201" t="s">
        <v>67</v>
      </c>
      <c r="K45" s="224">
        <v>62030700894</v>
      </c>
      <c r="L45" s="362" t="s">
        <v>1453</v>
      </c>
    </row>
    <row r="46" spans="1:12" hidden="1" x14ac:dyDescent="0.25">
      <c r="A46" s="200" t="s">
        <v>590</v>
      </c>
      <c r="B46" s="201" t="s">
        <v>1319</v>
      </c>
      <c r="C46" s="201" t="s">
        <v>2002</v>
      </c>
      <c r="D46" s="201" t="s">
        <v>1813</v>
      </c>
      <c r="E46" s="204" t="s">
        <v>1259</v>
      </c>
      <c r="F46" s="221">
        <v>38875</v>
      </c>
      <c r="G46" s="222">
        <f t="shared" si="3"/>
        <v>45657</v>
      </c>
      <c r="H46" s="223">
        <f t="shared" si="1"/>
        <v>18</v>
      </c>
      <c r="I46" s="220" t="str">
        <f t="shared" si="4"/>
        <v>U/21</v>
      </c>
      <c r="J46" s="219" t="s">
        <v>1248</v>
      </c>
      <c r="K46" s="208"/>
      <c r="L46" s="364"/>
    </row>
    <row r="47" spans="1:12" s="234" customFormat="1" hidden="1" x14ac:dyDescent="0.25">
      <c r="A47" s="200" t="s">
        <v>660</v>
      </c>
      <c r="B47" s="201" t="s">
        <v>1241</v>
      </c>
      <c r="C47" s="201" t="s">
        <v>296</v>
      </c>
      <c r="D47" s="201" t="s">
        <v>1051</v>
      </c>
      <c r="E47" s="204" t="s">
        <v>1259</v>
      </c>
      <c r="F47" s="209">
        <v>38817</v>
      </c>
      <c r="G47" s="206">
        <f t="shared" si="3"/>
        <v>45657</v>
      </c>
      <c r="H47" s="207">
        <f t="shared" si="1"/>
        <v>18</v>
      </c>
      <c r="I47" s="204" t="str">
        <f t="shared" si="4"/>
        <v>U/21</v>
      </c>
      <c r="J47" s="201" t="s">
        <v>1248</v>
      </c>
      <c r="K47" s="233">
        <v>70081000162</v>
      </c>
      <c r="L47" s="363" t="s">
        <v>1453</v>
      </c>
    </row>
    <row r="48" spans="1:12" s="225" customFormat="1" hidden="1" x14ac:dyDescent="0.25">
      <c r="A48" s="200" t="s">
        <v>1061</v>
      </c>
      <c r="B48" s="201" t="s">
        <v>44</v>
      </c>
      <c r="C48" s="201" t="s">
        <v>1067</v>
      </c>
      <c r="D48" s="201" t="s">
        <v>163</v>
      </c>
      <c r="E48" s="204" t="s">
        <v>2164</v>
      </c>
      <c r="F48" s="221">
        <v>39066</v>
      </c>
      <c r="G48" s="222">
        <f t="shared" si="3"/>
        <v>45657</v>
      </c>
      <c r="H48" s="223">
        <f t="shared" si="1"/>
        <v>18</v>
      </c>
      <c r="I48" s="220" t="str">
        <f t="shared" si="4"/>
        <v>U/21</v>
      </c>
      <c r="J48" s="219" t="s">
        <v>1248</v>
      </c>
      <c r="K48" s="224">
        <v>75030810390</v>
      </c>
      <c r="L48" s="362" t="s">
        <v>1453</v>
      </c>
    </row>
    <row r="49" spans="1:12" s="225" customFormat="1" hidden="1" x14ac:dyDescent="0.25">
      <c r="A49" s="200" t="s">
        <v>1190</v>
      </c>
      <c r="B49" s="201" t="s">
        <v>37</v>
      </c>
      <c r="C49" s="201" t="s">
        <v>1214</v>
      </c>
      <c r="D49" s="201" t="s">
        <v>271</v>
      </c>
      <c r="E49" s="204" t="s">
        <v>1259</v>
      </c>
      <c r="F49" s="221">
        <v>38961</v>
      </c>
      <c r="G49" s="222">
        <f t="shared" si="3"/>
        <v>45657</v>
      </c>
      <c r="H49" s="223">
        <f t="shared" si="1"/>
        <v>18</v>
      </c>
      <c r="I49" s="220" t="str">
        <f t="shared" si="4"/>
        <v>U/21</v>
      </c>
      <c r="J49" s="219" t="s">
        <v>1248</v>
      </c>
      <c r="K49" s="224">
        <v>83062610476</v>
      </c>
      <c r="L49" s="362" t="s">
        <v>1453</v>
      </c>
    </row>
    <row r="50" spans="1:12" s="225" customFormat="1" hidden="1" x14ac:dyDescent="0.25">
      <c r="A50" s="200" t="s">
        <v>1361</v>
      </c>
      <c r="B50" s="201" t="s">
        <v>1241</v>
      </c>
      <c r="C50" s="201" t="s">
        <v>87</v>
      </c>
      <c r="D50" s="201" t="s">
        <v>1362</v>
      </c>
      <c r="E50" s="204" t="s">
        <v>1259</v>
      </c>
      <c r="F50" s="209">
        <v>38890</v>
      </c>
      <c r="G50" s="206">
        <f t="shared" si="3"/>
        <v>45657</v>
      </c>
      <c r="H50" s="207">
        <f t="shared" si="1"/>
        <v>18</v>
      </c>
      <c r="I50" s="204" t="str">
        <f t="shared" si="4"/>
        <v>U/21</v>
      </c>
      <c r="J50" s="201" t="s">
        <v>1248</v>
      </c>
      <c r="K50" s="224">
        <v>75091510613</v>
      </c>
      <c r="L50" s="362" t="s">
        <v>1453</v>
      </c>
    </row>
    <row r="51" spans="1:12" hidden="1" x14ac:dyDescent="0.25">
      <c r="A51" s="200" t="s">
        <v>1392</v>
      </c>
      <c r="B51" s="201" t="s">
        <v>1227</v>
      </c>
      <c r="C51" s="201" t="s">
        <v>1393</v>
      </c>
      <c r="D51" s="201" t="s">
        <v>288</v>
      </c>
      <c r="E51" s="204" t="s">
        <v>1259</v>
      </c>
      <c r="F51" s="209">
        <v>38827</v>
      </c>
      <c r="G51" s="206">
        <f t="shared" si="3"/>
        <v>45657</v>
      </c>
      <c r="H51" s="207">
        <f t="shared" si="1"/>
        <v>18</v>
      </c>
      <c r="I51" s="204" t="str">
        <f t="shared" si="4"/>
        <v>U/21</v>
      </c>
      <c r="J51" s="201" t="s">
        <v>1248</v>
      </c>
      <c r="K51" s="208"/>
      <c r="L51" s="364"/>
    </row>
    <row r="52" spans="1:12" s="225" customFormat="1" hidden="1" x14ac:dyDescent="0.25">
      <c r="A52" s="200" t="s">
        <v>1791</v>
      </c>
      <c r="B52" s="201" t="s">
        <v>43</v>
      </c>
      <c r="C52" s="201" t="s">
        <v>285</v>
      </c>
      <c r="D52" s="201" t="s">
        <v>1838</v>
      </c>
      <c r="E52" s="204" t="s">
        <v>1259</v>
      </c>
      <c r="F52" s="221">
        <v>38758</v>
      </c>
      <c r="G52" s="222">
        <f t="shared" si="3"/>
        <v>45657</v>
      </c>
      <c r="H52" s="223">
        <f t="shared" si="1"/>
        <v>18</v>
      </c>
      <c r="I52" s="220" t="str">
        <f t="shared" si="4"/>
        <v>U/21</v>
      </c>
      <c r="J52" s="219" t="s">
        <v>1248</v>
      </c>
      <c r="K52" s="224">
        <v>75070200097</v>
      </c>
      <c r="L52" s="362" t="s">
        <v>1453</v>
      </c>
    </row>
    <row r="53" spans="1:12" hidden="1" x14ac:dyDescent="0.25">
      <c r="A53" s="200" t="s">
        <v>595</v>
      </c>
      <c r="B53" s="201" t="s">
        <v>40</v>
      </c>
      <c r="C53" s="201" t="s">
        <v>325</v>
      </c>
      <c r="D53" s="201" t="s">
        <v>1992</v>
      </c>
      <c r="E53" s="204" t="s">
        <v>1259</v>
      </c>
      <c r="F53" s="221">
        <v>38441</v>
      </c>
      <c r="G53" s="222">
        <f t="shared" si="3"/>
        <v>45657</v>
      </c>
      <c r="H53" s="223">
        <f t="shared" si="1"/>
        <v>19</v>
      </c>
      <c r="I53" s="220" t="str">
        <f t="shared" si="4"/>
        <v>U/21</v>
      </c>
      <c r="J53" s="219" t="s">
        <v>1248</v>
      </c>
      <c r="K53" s="208">
        <v>70090100115</v>
      </c>
      <c r="L53" s="364" t="s">
        <v>1453</v>
      </c>
    </row>
    <row r="54" spans="1:12" s="225" customFormat="1" hidden="1" x14ac:dyDescent="0.25">
      <c r="A54" s="200" t="s">
        <v>632</v>
      </c>
      <c r="B54" s="201" t="s">
        <v>37</v>
      </c>
      <c r="C54" s="201" t="s">
        <v>1779</v>
      </c>
      <c r="D54" s="201" t="s">
        <v>169</v>
      </c>
      <c r="E54" s="204" t="s">
        <v>1259</v>
      </c>
      <c r="F54" s="221">
        <v>38698</v>
      </c>
      <c r="G54" s="222">
        <f t="shared" si="3"/>
        <v>45657</v>
      </c>
      <c r="H54" s="223">
        <f t="shared" si="1"/>
        <v>19</v>
      </c>
      <c r="I54" s="220" t="str">
        <f t="shared" si="4"/>
        <v>U/21</v>
      </c>
      <c r="J54" s="219" t="s">
        <v>1248</v>
      </c>
      <c r="K54" s="224">
        <v>77111010566</v>
      </c>
      <c r="L54" s="362" t="s">
        <v>1453</v>
      </c>
    </row>
    <row r="55" spans="1:12" s="225" customFormat="1" hidden="1" x14ac:dyDescent="0.25">
      <c r="A55" s="200" t="s">
        <v>791</v>
      </c>
      <c r="B55" s="201" t="s">
        <v>43</v>
      </c>
      <c r="C55" s="201" t="s">
        <v>2001</v>
      </c>
      <c r="D55" s="201" t="s">
        <v>287</v>
      </c>
      <c r="E55" s="204" t="s">
        <v>1259</v>
      </c>
      <c r="F55" s="221">
        <v>38566</v>
      </c>
      <c r="G55" s="222">
        <f t="shared" si="3"/>
        <v>45657</v>
      </c>
      <c r="H55" s="223">
        <f t="shared" si="1"/>
        <v>19</v>
      </c>
      <c r="I55" s="220" t="str">
        <f t="shared" si="4"/>
        <v>U/21</v>
      </c>
      <c r="J55" s="219" t="s">
        <v>1248</v>
      </c>
      <c r="K55" s="224">
        <v>6805045042088</v>
      </c>
      <c r="L55" s="362" t="s">
        <v>1456</v>
      </c>
    </row>
    <row r="56" spans="1:12" hidden="1" x14ac:dyDescent="0.25">
      <c r="A56" s="200" t="s">
        <v>979</v>
      </c>
      <c r="B56" s="201" t="s">
        <v>49</v>
      </c>
      <c r="C56" s="201" t="s">
        <v>995</v>
      </c>
      <c r="D56" s="201" t="s">
        <v>237</v>
      </c>
      <c r="E56" s="204" t="s">
        <v>2164</v>
      </c>
      <c r="F56" s="221">
        <v>38682</v>
      </c>
      <c r="G56" s="222">
        <f t="shared" si="3"/>
        <v>45657</v>
      </c>
      <c r="H56" s="223">
        <f t="shared" si="1"/>
        <v>19</v>
      </c>
      <c r="I56" s="220" t="str">
        <f t="shared" si="4"/>
        <v>U/21</v>
      </c>
      <c r="J56" s="219" t="s">
        <v>1248</v>
      </c>
      <c r="K56" s="208">
        <v>78040510678</v>
      </c>
      <c r="L56" s="364" t="s">
        <v>1453</v>
      </c>
    </row>
    <row r="57" spans="1:12" s="225" customFormat="1" hidden="1" x14ac:dyDescent="0.25">
      <c r="A57" s="200" t="s">
        <v>1183</v>
      </c>
      <c r="B57" s="201" t="s">
        <v>40</v>
      </c>
      <c r="C57" s="201" t="s">
        <v>414</v>
      </c>
      <c r="D57" s="201" t="s">
        <v>1922</v>
      </c>
      <c r="E57" s="204" t="s">
        <v>1259</v>
      </c>
      <c r="F57" s="221">
        <v>38462</v>
      </c>
      <c r="G57" s="222">
        <f t="shared" si="3"/>
        <v>45657</v>
      </c>
      <c r="H57" s="223">
        <f t="shared" si="1"/>
        <v>19</v>
      </c>
      <c r="I57" s="220" t="str">
        <f t="shared" si="4"/>
        <v>U/21</v>
      </c>
      <c r="J57" s="219" t="s">
        <v>1248</v>
      </c>
      <c r="K57" s="224">
        <v>6803175151084</v>
      </c>
      <c r="L57" s="362" t="s">
        <v>1456</v>
      </c>
    </row>
    <row r="58" spans="1:12" s="225" customFormat="1" hidden="1" x14ac:dyDescent="0.25">
      <c r="A58" s="200" t="s">
        <v>1352</v>
      </c>
      <c r="B58" s="201" t="s">
        <v>1241</v>
      </c>
      <c r="C58" s="201" t="s">
        <v>1353</v>
      </c>
      <c r="D58" s="201" t="s">
        <v>79</v>
      </c>
      <c r="E58" s="204" t="s">
        <v>1259</v>
      </c>
      <c r="F58" s="221">
        <v>38420</v>
      </c>
      <c r="G58" s="222">
        <f t="shared" si="3"/>
        <v>45657</v>
      </c>
      <c r="H58" s="223">
        <f t="shared" si="1"/>
        <v>19</v>
      </c>
      <c r="I58" s="220" t="str">
        <f t="shared" si="4"/>
        <v>U/21</v>
      </c>
      <c r="J58" s="219" t="s">
        <v>1248</v>
      </c>
      <c r="K58" s="224">
        <v>87090400174</v>
      </c>
      <c r="L58" s="362" t="s">
        <v>1453</v>
      </c>
    </row>
    <row r="59" spans="1:12" hidden="1" x14ac:dyDescent="0.25">
      <c r="A59" s="200" t="s">
        <v>1445</v>
      </c>
      <c r="B59" s="201" t="s">
        <v>1227</v>
      </c>
      <c r="C59" s="201" t="s">
        <v>1467</v>
      </c>
      <c r="D59" s="201" t="s">
        <v>1054</v>
      </c>
      <c r="E59" s="204" t="s">
        <v>1253</v>
      </c>
      <c r="F59" s="209">
        <v>38373</v>
      </c>
      <c r="G59" s="206">
        <f t="shared" si="3"/>
        <v>45657</v>
      </c>
      <c r="H59" s="207">
        <f t="shared" si="1"/>
        <v>19</v>
      </c>
      <c r="I59" s="204" t="str">
        <f t="shared" si="4"/>
        <v>U/21</v>
      </c>
      <c r="J59" s="201" t="s">
        <v>67</v>
      </c>
      <c r="K59" s="208">
        <v>95060100073</v>
      </c>
      <c r="L59" s="364" t="s">
        <v>1453</v>
      </c>
    </row>
    <row r="60" spans="1:12" s="225" customFormat="1" hidden="1" x14ac:dyDescent="0.25">
      <c r="A60" s="200" t="s">
        <v>1579</v>
      </c>
      <c r="B60" s="201" t="s">
        <v>43</v>
      </c>
      <c r="C60" s="201" t="s">
        <v>1674</v>
      </c>
      <c r="D60" s="201" t="s">
        <v>196</v>
      </c>
      <c r="E60" s="204" t="s">
        <v>1259</v>
      </c>
      <c r="F60" s="221">
        <v>38434</v>
      </c>
      <c r="G60" s="222">
        <f t="shared" si="3"/>
        <v>45657</v>
      </c>
      <c r="H60" s="223">
        <f t="shared" si="1"/>
        <v>19</v>
      </c>
      <c r="I60" s="220" t="str">
        <f t="shared" si="4"/>
        <v>U/21</v>
      </c>
      <c r="J60" s="219" t="s">
        <v>1248</v>
      </c>
      <c r="K60" s="224">
        <v>88111200021</v>
      </c>
      <c r="L60" s="362" t="s">
        <v>1453</v>
      </c>
    </row>
    <row r="61" spans="1:12" s="234" customFormat="1" hidden="1" x14ac:dyDescent="0.25">
      <c r="A61" s="200" t="s">
        <v>553</v>
      </c>
      <c r="B61" s="201" t="s">
        <v>1340</v>
      </c>
      <c r="C61" s="201" t="s">
        <v>1594</v>
      </c>
      <c r="D61" s="201" t="s">
        <v>144</v>
      </c>
      <c r="E61" s="204" t="s">
        <v>1259</v>
      </c>
      <c r="F61" s="209">
        <v>38321</v>
      </c>
      <c r="G61" s="206">
        <f t="shared" si="3"/>
        <v>45657</v>
      </c>
      <c r="H61" s="207">
        <f t="shared" si="1"/>
        <v>20</v>
      </c>
      <c r="I61" s="204" t="str">
        <f t="shared" si="4"/>
        <v>U/21</v>
      </c>
      <c r="J61" s="201" t="s">
        <v>1248</v>
      </c>
      <c r="K61" s="233">
        <v>56010410061</v>
      </c>
      <c r="L61" s="363" t="s">
        <v>1455</v>
      </c>
    </row>
    <row r="62" spans="1:12" hidden="1" x14ac:dyDescent="0.25">
      <c r="A62" s="200" t="s">
        <v>578</v>
      </c>
      <c r="B62" s="201" t="s">
        <v>43</v>
      </c>
      <c r="C62" s="201" t="s">
        <v>1812</v>
      </c>
      <c r="D62" s="201" t="s">
        <v>1213</v>
      </c>
      <c r="E62" s="204" t="s">
        <v>1259</v>
      </c>
      <c r="F62" s="221">
        <v>38105</v>
      </c>
      <c r="G62" s="222">
        <f t="shared" si="3"/>
        <v>45657</v>
      </c>
      <c r="H62" s="223">
        <f t="shared" si="1"/>
        <v>20</v>
      </c>
      <c r="I62" s="220" t="str">
        <f t="shared" si="4"/>
        <v>U/21</v>
      </c>
      <c r="J62" s="219" t="s">
        <v>1248</v>
      </c>
      <c r="K62" s="208">
        <v>69121910049</v>
      </c>
      <c r="L62" s="364" t="s">
        <v>1453</v>
      </c>
    </row>
    <row r="63" spans="1:12" s="225" customFormat="1" hidden="1" x14ac:dyDescent="0.25">
      <c r="A63" s="200" t="s">
        <v>757</v>
      </c>
      <c r="B63" s="201" t="s">
        <v>38</v>
      </c>
      <c r="C63" s="201" t="s">
        <v>218</v>
      </c>
      <c r="D63" s="201" t="s">
        <v>70</v>
      </c>
      <c r="E63" s="204" t="s">
        <v>2164</v>
      </c>
      <c r="F63" s="221">
        <v>38026</v>
      </c>
      <c r="G63" s="222">
        <f t="shared" si="3"/>
        <v>45657</v>
      </c>
      <c r="H63" s="223">
        <f t="shared" si="1"/>
        <v>20</v>
      </c>
      <c r="I63" s="220" t="str">
        <f t="shared" si="4"/>
        <v>U/21</v>
      </c>
      <c r="J63" s="219" t="s">
        <v>1248</v>
      </c>
      <c r="K63" s="224">
        <v>84122410436</v>
      </c>
      <c r="L63" s="362" t="s">
        <v>1453</v>
      </c>
    </row>
    <row r="64" spans="1:12" s="225" customFormat="1" hidden="1" x14ac:dyDescent="0.25">
      <c r="A64" s="200" t="s">
        <v>1686</v>
      </c>
      <c r="B64" s="201" t="s">
        <v>1745</v>
      </c>
      <c r="C64" s="201" t="s">
        <v>1698</v>
      </c>
      <c r="D64" s="201" t="s">
        <v>1699</v>
      </c>
      <c r="E64" s="204" t="s">
        <v>1259</v>
      </c>
      <c r="F64" s="209">
        <v>38198</v>
      </c>
      <c r="G64" s="206">
        <f t="shared" si="3"/>
        <v>45657</v>
      </c>
      <c r="H64" s="207">
        <f t="shared" si="1"/>
        <v>20</v>
      </c>
      <c r="I64" s="204" t="str">
        <f t="shared" si="4"/>
        <v>U/21</v>
      </c>
      <c r="J64" s="201" t="s">
        <v>1248</v>
      </c>
      <c r="K64" s="224">
        <v>62101010127</v>
      </c>
      <c r="L64" s="362" t="s">
        <v>1453</v>
      </c>
    </row>
    <row r="65" spans="1:12" s="225" customFormat="1" hidden="1" x14ac:dyDescent="0.25">
      <c r="A65" s="200" t="s">
        <v>631</v>
      </c>
      <c r="B65" s="201" t="s">
        <v>37</v>
      </c>
      <c r="C65" s="201" t="s">
        <v>202</v>
      </c>
      <c r="D65" s="201" t="s">
        <v>169</v>
      </c>
      <c r="E65" s="204" t="s">
        <v>1259</v>
      </c>
      <c r="F65" s="221">
        <v>37971</v>
      </c>
      <c r="G65" s="222">
        <f t="shared" si="3"/>
        <v>45657</v>
      </c>
      <c r="H65" s="223">
        <f t="shared" si="1"/>
        <v>21</v>
      </c>
      <c r="I65" s="220" t="str">
        <f t="shared" si="4"/>
        <v>U/21</v>
      </c>
      <c r="J65" s="219" t="s">
        <v>1248</v>
      </c>
      <c r="K65" s="224">
        <v>41062600118</v>
      </c>
      <c r="L65" s="362" t="s">
        <v>1453</v>
      </c>
    </row>
    <row r="66" spans="1:12" s="225" customFormat="1" hidden="1" x14ac:dyDescent="0.25">
      <c r="A66" s="200" t="s">
        <v>718</v>
      </c>
      <c r="B66" s="201" t="s">
        <v>982</v>
      </c>
      <c r="C66" s="201" t="s">
        <v>395</v>
      </c>
      <c r="D66" s="201" t="s">
        <v>123</v>
      </c>
      <c r="E66" s="204" t="s">
        <v>1253</v>
      </c>
      <c r="F66" s="209">
        <v>37881</v>
      </c>
      <c r="G66" s="206">
        <f t="shared" si="3"/>
        <v>45657</v>
      </c>
      <c r="H66" s="207">
        <f t="shared" si="1"/>
        <v>21</v>
      </c>
      <c r="I66" s="204" t="str">
        <f t="shared" si="4"/>
        <v>U/21</v>
      </c>
      <c r="J66" s="201" t="s">
        <v>67</v>
      </c>
      <c r="K66" s="224">
        <v>50062200208</v>
      </c>
      <c r="L66" s="362" t="s">
        <v>1453</v>
      </c>
    </row>
    <row r="67" spans="1:12" hidden="1" x14ac:dyDescent="0.25">
      <c r="A67" s="200" t="s">
        <v>957</v>
      </c>
      <c r="B67" s="201" t="s">
        <v>1334</v>
      </c>
      <c r="C67" s="201" t="s">
        <v>961</v>
      </c>
      <c r="D67" s="201" t="s">
        <v>223</v>
      </c>
      <c r="E67" s="204" t="s">
        <v>1259</v>
      </c>
      <c r="F67" s="209">
        <v>37624</v>
      </c>
      <c r="G67" s="206">
        <f t="shared" si="3"/>
        <v>45657</v>
      </c>
      <c r="H67" s="207">
        <f t="shared" si="1"/>
        <v>21</v>
      </c>
      <c r="I67" s="204" t="str">
        <f t="shared" si="4"/>
        <v>U/21</v>
      </c>
      <c r="J67" s="201" t="s">
        <v>1248</v>
      </c>
      <c r="K67" s="208">
        <v>94042800367</v>
      </c>
      <c r="L67" s="364" t="s">
        <v>1453</v>
      </c>
    </row>
    <row r="68" spans="1:12" s="225" customFormat="1" hidden="1" x14ac:dyDescent="0.25">
      <c r="A68" s="200" t="s">
        <v>973</v>
      </c>
      <c r="B68" s="201" t="s">
        <v>43</v>
      </c>
      <c r="C68" s="201" t="s">
        <v>980</v>
      </c>
      <c r="D68" s="201" t="s">
        <v>259</v>
      </c>
      <c r="E68" s="204" t="s">
        <v>1259</v>
      </c>
      <c r="F68" s="221">
        <v>37924</v>
      </c>
      <c r="G68" s="222">
        <f t="shared" si="3"/>
        <v>45657</v>
      </c>
      <c r="H68" s="223">
        <f t="shared" si="1"/>
        <v>21</v>
      </c>
      <c r="I68" s="220" t="str">
        <f t="shared" si="4"/>
        <v>U/21</v>
      </c>
      <c r="J68" s="219" t="s">
        <v>1248</v>
      </c>
      <c r="K68" s="224">
        <v>72040600086</v>
      </c>
      <c r="L68" s="362" t="s">
        <v>1453</v>
      </c>
    </row>
    <row r="69" spans="1:12" hidden="1" x14ac:dyDescent="0.25">
      <c r="A69" s="200" t="s">
        <v>1158</v>
      </c>
      <c r="B69" s="201" t="s">
        <v>1240</v>
      </c>
      <c r="C69" s="201" t="s">
        <v>1916</v>
      </c>
      <c r="D69" s="201" t="s">
        <v>79</v>
      </c>
      <c r="E69" s="204" t="s">
        <v>1253</v>
      </c>
      <c r="F69" s="221">
        <v>37743</v>
      </c>
      <c r="G69" s="222">
        <f t="shared" si="3"/>
        <v>45657</v>
      </c>
      <c r="H69" s="223">
        <f t="shared" si="1"/>
        <v>21</v>
      </c>
      <c r="I69" s="220" t="str">
        <f t="shared" si="4"/>
        <v>U/21</v>
      </c>
      <c r="J69" s="219" t="s">
        <v>67</v>
      </c>
      <c r="K69" s="208">
        <v>87081900135</v>
      </c>
      <c r="L69" s="364" t="s">
        <v>1453</v>
      </c>
    </row>
    <row r="70" spans="1:12" s="225" customFormat="1" hidden="1" x14ac:dyDescent="0.25">
      <c r="A70" s="200" t="s">
        <v>1335</v>
      </c>
      <c r="B70" s="201" t="s">
        <v>40</v>
      </c>
      <c r="C70" s="201" t="s">
        <v>268</v>
      </c>
      <c r="D70" s="201" t="s">
        <v>1850</v>
      </c>
      <c r="E70" s="204" t="s">
        <v>1259</v>
      </c>
      <c r="F70" s="221">
        <v>37685</v>
      </c>
      <c r="G70" s="222">
        <f t="shared" si="3"/>
        <v>45657</v>
      </c>
      <c r="H70" s="223">
        <f t="shared" si="1"/>
        <v>21</v>
      </c>
      <c r="I70" s="220" t="str">
        <f t="shared" si="4"/>
        <v>U/21</v>
      </c>
      <c r="J70" s="219" t="s">
        <v>1248</v>
      </c>
      <c r="K70" s="224">
        <v>94112701055</v>
      </c>
      <c r="L70" s="362" t="s">
        <v>1453</v>
      </c>
    </row>
    <row r="71" spans="1:12" s="225" customFormat="1" hidden="1" x14ac:dyDescent="0.25">
      <c r="A71" s="200" t="s">
        <v>1351</v>
      </c>
      <c r="B71" s="201" t="s">
        <v>1241</v>
      </c>
      <c r="C71" s="201" t="s">
        <v>247</v>
      </c>
      <c r="D71" s="201" t="s">
        <v>79</v>
      </c>
      <c r="E71" s="204" t="s">
        <v>1259</v>
      </c>
      <c r="F71" s="221">
        <v>37825</v>
      </c>
      <c r="G71" s="222">
        <f t="shared" si="3"/>
        <v>45657</v>
      </c>
      <c r="H71" s="223">
        <f t="shared" ref="H71:H134" si="5">INT(YEARFRAC(F71,G71))</f>
        <v>21</v>
      </c>
      <c r="I71" s="220" t="str">
        <f t="shared" si="4"/>
        <v>U/21</v>
      </c>
      <c r="J71" s="219" t="s">
        <v>1248</v>
      </c>
      <c r="K71" s="224">
        <v>76101810276</v>
      </c>
      <c r="L71" s="362" t="s">
        <v>1453</v>
      </c>
    </row>
    <row r="72" spans="1:12" s="225" customFormat="1" hidden="1" x14ac:dyDescent="0.25">
      <c r="A72" s="200" t="s">
        <v>1574</v>
      </c>
      <c r="B72" s="201" t="s">
        <v>44</v>
      </c>
      <c r="C72" s="201" t="s">
        <v>1608</v>
      </c>
      <c r="D72" s="201" t="s">
        <v>1609</v>
      </c>
      <c r="E72" s="204" t="s">
        <v>2164</v>
      </c>
      <c r="F72" s="221">
        <v>37703</v>
      </c>
      <c r="G72" s="222">
        <f t="shared" si="3"/>
        <v>45657</v>
      </c>
      <c r="H72" s="223">
        <f t="shared" si="5"/>
        <v>21</v>
      </c>
      <c r="I72" s="220" t="str">
        <f t="shared" si="4"/>
        <v>U/21</v>
      </c>
      <c r="J72" s="219" t="s">
        <v>1248</v>
      </c>
      <c r="K72" s="224">
        <v>77051100327</v>
      </c>
      <c r="L72" s="362" t="s">
        <v>1453</v>
      </c>
    </row>
    <row r="73" spans="1:12" s="225" customFormat="1" hidden="1" x14ac:dyDescent="0.25">
      <c r="A73" s="200" t="s">
        <v>1617</v>
      </c>
      <c r="B73" s="201" t="s">
        <v>1227</v>
      </c>
      <c r="C73" s="201" t="s">
        <v>225</v>
      </c>
      <c r="D73" s="201" t="s">
        <v>200</v>
      </c>
      <c r="E73" s="204" t="s">
        <v>1259</v>
      </c>
      <c r="F73" s="209">
        <v>37754</v>
      </c>
      <c r="G73" s="206">
        <f t="shared" si="3"/>
        <v>45657</v>
      </c>
      <c r="H73" s="207">
        <f t="shared" si="5"/>
        <v>21</v>
      </c>
      <c r="I73" s="204" t="str">
        <f t="shared" si="4"/>
        <v>U/21</v>
      </c>
      <c r="J73" s="201" t="s">
        <v>1248</v>
      </c>
      <c r="K73" s="224">
        <v>80041810260</v>
      </c>
      <c r="L73" s="362" t="s">
        <v>1453</v>
      </c>
    </row>
    <row r="74" spans="1:12" s="225" customFormat="1" hidden="1" x14ac:dyDescent="0.25">
      <c r="A74" s="200" t="s">
        <v>1652</v>
      </c>
      <c r="B74" s="201" t="s">
        <v>41</v>
      </c>
      <c r="C74" s="201" t="s">
        <v>1747</v>
      </c>
      <c r="D74" s="201" t="s">
        <v>2146</v>
      </c>
      <c r="E74" s="204" t="s">
        <v>1259</v>
      </c>
      <c r="F74" s="221">
        <v>37766</v>
      </c>
      <c r="G74" s="222">
        <f t="shared" si="3"/>
        <v>45657</v>
      </c>
      <c r="H74" s="223">
        <f t="shared" si="5"/>
        <v>21</v>
      </c>
      <c r="I74" s="220" t="str">
        <f t="shared" si="4"/>
        <v>U/21</v>
      </c>
      <c r="J74" s="219" t="s">
        <v>1248</v>
      </c>
      <c r="K74" s="224">
        <v>69010200140</v>
      </c>
      <c r="L74" s="362" t="s">
        <v>1453</v>
      </c>
    </row>
    <row r="75" spans="1:12" s="225" customFormat="1" hidden="1" x14ac:dyDescent="0.25">
      <c r="A75" s="200" t="s">
        <v>1733</v>
      </c>
      <c r="B75" s="201" t="s">
        <v>50</v>
      </c>
      <c r="C75" s="201" t="s">
        <v>1765</v>
      </c>
      <c r="D75" s="201" t="s">
        <v>356</v>
      </c>
      <c r="E75" s="204" t="s">
        <v>2164</v>
      </c>
      <c r="F75" s="221">
        <v>37877</v>
      </c>
      <c r="G75" s="222">
        <f t="shared" si="3"/>
        <v>45657</v>
      </c>
      <c r="H75" s="223">
        <f t="shared" si="5"/>
        <v>21</v>
      </c>
      <c r="I75" s="220" t="str">
        <f t="shared" si="4"/>
        <v>U/21</v>
      </c>
      <c r="J75" s="219" t="s">
        <v>1248</v>
      </c>
      <c r="K75" s="224">
        <v>81082900036</v>
      </c>
      <c r="L75" s="362" t="s">
        <v>1453</v>
      </c>
    </row>
    <row r="76" spans="1:12" s="225" customFormat="1" hidden="1" x14ac:dyDescent="0.25">
      <c r="A76" s="200" t="s">
        <v>1792</v>
      </c>
      <c r="B76" s="201" t="s">
        <v>43</v>
      </c>
      <c r="C76" s="201" t="s">
        <v>161</v>
      </c>
      <c r="D76" s="201" t="s">
        <v>1840</v>
      </c>
      <c r="E76" s="204" t="s">
        <v>1259</v>
      </c>
      <c r="F76" s="221">
        <v>37969</v>
      </c>
      <c r="G76" s="222">
        <f t="shared" si="3"/>
        <v>45657</v>
      </c>
      <c r="H76" s="223">
        <f t="shared" si="5"/>
        <v>21</v>
      </c>
      <c r="I76" s="220" t="str">
        <f t="shared" ref="I76:I107" si="6">IF(H76="","Senior",IF(H76&gt;59.999,"Grand Masters",IF(H76&gt;49.999,"Master",IF(H76&gt;39.999,"Veteran",IF(H76&gt;21.999,"Senior",IF(H76&gt;16.999,"U/21","U/16"))))))</f>
        <v>U/21</v>
      </c>
      <c r="J76" s="219" t="s">
        <v>1248</v>
      </c>
      <c r="K76" s="224">
        <v>59052100098</v>
      </c>
      <c r="L76" s="362" t="s">
        <v>1453</v>
      </c>
    </row>
    <row r="77" spans="1:12" s="225" customFormat="1" hidden="1" x14ac:dyDescent="0.25">
      <c r="A77" s="200" t="s">
        <v>1793</v>
      </c>
      <c r="B77" s="201" t="s">
        <v>1473</v>
      </c>
      <c r="C77" s="201" t="s">
        <v>401</v>
      </c>
      <c r="D77" s="201" t="s">
        <v>1840</v>
      </c>
      <c r="E77" s="204" t="s">
        <v>1259</v>
      </c>
      <c r="F77" s="209">
        <v>37969</v>
      </c>
      <c r="G77" s="206">
        <f t="shared" si="3"/>
        <v>45657</v>
      </c>
      <c r="H77" s="207">
        <f t="shared" si="5"/>
        <v>21</v>
      </c>
      <c r="I77" s="204" t="str">
        <f t="shared" si="6"/>
        <v>U/21</v>
      </c>
      <c r="J77" s="201" t="s">
        <v>1248</v>
      </c>
      <c r="K77" s="224">
        <v>67091010035</v>
      </c>
      <c r="L77" s="362" t="s">
        <v>1453</v>
      </c>
    </row>
    <row r="78" spans="1:12" s="225" customFormat="1" ht="13.5" hidden="1" customHeight="1" x14ac:dyDescent="0.25">
      <c r="A78" s="200" t="s">
        <v>562</v>
      </c>
      <c r="B78" s="201" t="s">
        <v>41</v>
      </c>
      <c r="C78" s="201" t="s">
        <v>1596</v>
      </c>
      <c r="D78" s="201" t="s">
        <v>1814</v>
      </c>
      <c r="E78" s="204" t="s">
        <v>1259</v>
      </c>
      <c r="F78" s="221">
        <v>37448</v>
      </c>
      <c r="G78" s="222">
        <f t="shared" si="3"/>
        <v>45657</v>
      </c>
      <c r="H78" s="223">
        <f t="shared" si="5"/>
        <v>22</v>
      </c>
      <c r="I78" s="220" t="str">
        <f t="shared" si="6"/>
        <v>Senior</v>
      </c>
      <c r="J78" s="219" t="s">
        <v>1248</v>
      </c>
      <c r="K78" s="224">
        <v>68019765800</v>
      </c>
      <c r="L78" s="362" t="s">
        <v>1453</v>
      </c>
    </row>
    <row r="79" spans="1:12" hidden="1" x14ac:dyDescent="0.25">
      <c r="A79" s="200" t="s">
        <v>676</v>
      </c>
      <c r="B79" s="201" t="s">
        <v>1227</v>
      </c>
      <c r="C79" s="201" t="s">
        <v>89</v>
      </c>
      <c r="D79" s="201" t="s">
        <v>289</v>
      </c>
      <c r="E79" s="204" t="s">
        <v>1258</v>
      </c>
      <c r="F79" s="205">
        <v>37489</v>
      </c>
      <c r="G79" s="206">
        <f t="shared" si="3"/>
        <v>45657</v>
      </c>
      <c r="H79" s="207">
        <f t="shared" si="5"/>
        <v>22</v>
      </c>
      <c r="I79" s="204" t="str">
        <f t="shared" si="6"/>
        <v>Senior</v>
      </c>
      <c r="J79" s="201" t="s">
        <v>1248</v>
      </c>
      <c r="K79" s="208">
        <v>81122310099</v>
      </c>
      <c r="L79" s="364" t="s">
        <v>1453</v>
      </c>
    </row>
    <row r="80" spans="1:12" hidden="1" x14ac:dyDescent="0.25">
      <c r="A80" s="200" t="s">
        <v>689</v>
      </c>
      <c r="B80" s="201" t="s">
        <v>1242</v>
      </c>
      <c r="C80" s="201" t="s">
        <v>411</v>
      </c>
      <c r="D80" s="201" t="s">
        <v>310</v>
      </c>
      <c r="E80" s="204" t="s">
        <v>1258</v>
      </c>
      <c r="F80" s="209">
        <v>37544</v>
      </c>
      <c r="G80" s="206">
        <f t="shared" si="3"/>
        <v>45657</v>
      </c>
      <c r="H80" s="207">
        <f t="shared" si="5"/>
        <v>22</v>
      </c>
      <c r="I80" s="204" t="str">
        <f t="shared" si="6"/>
        <v>Senior</v>
      </c>
      <c r="J80" s="201" t="s">
        <v>1248</v>
      </c>
      <c r="K80" s="208">
        <v>50122300181</v>
      </c>
      <c r="L80" s="364" t="s">
        <v>1453</v>
      </c>
    </row>
    <row r="81" spans="1:12" hidden="1" x14ac:dyDescent="0.25">
      <c r="A81" s="200" t="s">
        <v>800</v>
      </c>
      <c r="B81" s="201" t="s">
        <v>39</v>
      </c>
      <c r="C81" s="201" t="s">
        <v>1986</v>
      </c>
      <c r="D81" s="201" t="s">
        <v>1987</v>
      </c>
      <c r="E81" s="204" t="s">
        <v>2163</v>
      </c>
      <c r="F81" s="227">
        <v>37294</v>
      </c>
      <c r="G81" s="222">
        <f t="shared" si="3"/>
        <v>45657</v>
      </c>
      <c r="H81" s="223">
        <f t="shared" si="5"/>
        <v>22</v>
      </c>
      <c r="I81" s="220" t="str">
        <f t="shared" si="6"/>
        <v>Senior</v>
      </c>
      <c r="J81" s="219" t="s">
        <v>1248</v>
      </c>
      <c r="K81" s="208"/>
      <c r="L81" s="364"/>
    </row>
    <row r="82" spans="1:12" s="225" customFormat="1" hidden="1" x14ac:dyDescent="0.25">
      <c r="A82" s="200" t="s">
        <v>807</v>
      </c>
      <c r="B82" s="201" t="s">
        <v>1243</v>
      </c>
      <c r="C82" s="201" t="s">
        <v>406</v>
      </c>
      <c r="D82" s="201" t="s">
        <v>169</v>
      </c>
      <c r="E82" s="204" t="s">
        <v>2163</v>
      </c>
      <c r="F82" s="227">
        <v>37370</v>
      </c>
      <c r="G82" s="222">
        <f t="shared" si="3"/>
        <v>45657</v>
      </c>
      <c r="H82" s="223">
        <f t="shared" si="5"/>
        <v>22</v>
      </c>
      <c r="I82" s="220" t="str">
        <f t="shared" si="6"/>
        <v>Senior</v>
      </c>
      <c r="J82" s="219" t="s">
        <v>1248</v>
      </c>
      <c r="K82" s="224">
        <v>61053010028</v>
      </c>
      <c r="L82" s="362" t="s">
        <v>1453</v>
      </c>
    </row>
    <row r="83" spans="1:12" hidden="1" x14ac:dyDescent="0.25">
      <c r="A83" s="200" t="s">
        <v>997</v>
      </c>
      <c r="B83" s="201" t="s">
        <v>41</v>
      </c>
      <c r="C83" s="201" t="s">
        <v>280</v>
      </c>
      <c r="D83" s="201" t="s">
        <v>1903</v>
      </c>
      <c r="E83" s="204" t="s">
        <v>2163</v>
      </c>
      <c r="F83" s="227">
        <v>37330</v>
      </c>
      <c r="G83" s="222">
        <f t="shared" ref="G83:G146" si="7">$G$5</f>
        <v>45657</v>
      </c>
      <c r="H83" s="223">
        <f t="shared" si="5"/>
        <v>22</v>
      </c>
      <c r="I83" s="220" t="str">
        <f t="shared" si="6"/>
        <v>Senior</v>
      </c>
      <c r="J83" s="219" t="s">
        <v>1248</v>
      </c>
      <c r="K83" s="208"/>
      <c r="L83" s="364"/>
    </row>
    <row r="84" spans="1:12" hidden="1" x14ac:dyDescent="0.25">
      <c r="A84" s="200" t="s">
        <v>1397</v>
      </c>
      <c r="B84" s="201" t="s">
        <v>1021</v>
      </c>
      <c r="C84" s="201" t="s">
        <v>1398</v>
      </c>
      <c r="D84" s="201" t="s">
        <v>1399</v>
      </c>
      <c r="E84" s="204" t="s">
        <v>1258</v>
      </c>
      <c r="F84" s="209">
        <v>37582</v>
      </c>
      <c r="G84" s="206">
        <f t="shared" si="7"/>
        <v>45657</v>
      </c>
      <c r="H84" s="207">
        <f t="shared" si="5"/>
        <v>22</v>
      </c>
      <c r="I84" s="204" t="str">
        <f t="shared" si="6"/>
        <v>Senior</v>
      </c>
      <c r="J84" s="201" t="s">
        <v>1248</v>
      </c>
      <c r="K84" s="208"/>
      <c r="L84" s="364"/>
    </row>
    <row r="85" spans="1:12" s="225" customFormat="1" hidden="1" x14ac:dyDescent="0.25">
      <c r="A85" s="200" t="s">
        <v>1443</v>
      </c>
      <c r="B85" s="201" t="s">
        <v>44</v>
      </c>
      <c r="C85" s="201" t="s">
        <v>1461</v>
      </c>
      <c r="D85" s="201" t="s">
        <v>1460</v>
      </c>
      <c r="E85" s="204" t="s">
        <v>2163</v>
      </c>
      <c r="F85" s="221">
        <v>37299</v>
      </c>
      <c r="G85" s="222">
        <f t="shared" si="7"/>
        <v>45657</v>
      </c>
      <c r="H85" s="223">
        <f t="shared" si="5"/>
        <v>22</v>
      </c>
      <c r="I85" s="220" t="str">
        <f t="shared" si="6"/>
        <v>Senior</v>
      </c>
      <c r="J85" s="219" t="s">
        <v>1248</v>
      </c>
      <c r="K85" s="224">
        <v>8104091035</v>
      </c>
      <c r="L85" s="362" t="s">
        <v>1453</v>
      </c>
    </row>
    <row r="86" spans="1:12" hidden="1" x14ac:dyDescent="0.25">
      <c r="A86" s="200" t="s">
        <v>1618</v>
      </c>
      <c r="B86" s="201" t="s">
        <v>43</v>
      </c>
      <c r="C86" s="201" t="s">
        <v>1873</v>
      </c>
      <c r="D86" s="201" t="s">
        <v>1838</v>
      </c>
      <c r="E86" s="204" t="s">
        <v>2163</v>
      </c>
      <c r="F86" s="221">
        <v>37449</v>
      </c>
      <c r="G86" s="222">
        <f t="shared" si="7"/>
        <v>45657</v>
      </c>
      <c r="H86" s="223">
        <f t="shared" si="5"/>
        <v>22</v>
      </c>
      <c r="I86" s="220" t="str">
        <f t="shared" si="6"/>
        <v>Senior</v>
      </c>
      <c r="J86" s="219" t="s">
        <v>1248</v>
      </c>
      <c r="K86" s="208">
        <v>90081900667</v>
      </c>
      <c r="L86" s="364" t="s">
        <v>1453</v>
      </c>
    </row>
    <row r="87" spans="1:12" s="234" customFormat="1" hidden="1" x14ac:dyDescent="0.25">
      <c r="A87" s="200" t="s">
        <v>1795</v>
      </c>
      <c r="B87" s="201" t="s">
        <v>38</v>
      </c>
      <c r="C87" s="201" t="s">
        <v>1843</v>
      </c>
      <c r="D87" s="201" t="s">
        <v>220</v>
      </c>
      <c r="E87" s="204" t="s">
        <v>2163</v>
      </c>
      <c r="F87" s="221">
        <v>37281</v>
      </c>
      <c r="G87" s="222">
        <f t="shared" si="7"/>
        <v>45657</v>
      </c>
      <c r="H87" s="223">
        <f t="shared" si="5"/>
        <v>22</v>
      </c>
      <c r="I87" s="220" t="str">
        <f t="shared" si="6"/>
        <v>Senior</v>
      </c>
      <c r="J87" s="219" t="s">
        <v>1248</v>
      </c>
      <c r="K87" s="233">
        <v>79080610798</v>
      </c>
      <c r="L87" s="363" t="s">
        <v>1453</v>
      </c>
    </row>
    <row r="88" spans="1:12" s="225" customFormat="1" hidden="1" x14ac:dyDescent="0.25">
      <c r="A88" s="200" t="s">
        <v>637</v>
      </c>
      <c r="B88" s="201" t="s">
        <v>50</v>
      </c>
      <c r="C88" s="201" t="s">
        <v>1976</v>
      </c>
      <c r="D88" s="201" t="s">
        <v>1977</v>
      </c>
      <c r="E88" s="204" t="s">
        <v>1258</v>
      </c>
      <c r="F88" s="221">
        <v>36956</v>
      </c>
      <c r="G88" s="222">
        <f t="shared" si="7"/>
        <v>45657</v>
      </c>
      <c r="H88" s="223">
        <f t="shared" si="5"/>
        <v>23</v>
      </c>
      <c r="I88" s="220" t="str">
        <f t="shared" si="6"/>
        <v>Senior</v>
      </c>
      <c r="J88" s="219" t="s">
        <v>1248</v>
      </c>
      <c r="K88" s="224">
        <v>6906040033088</v>
      </c>
      <c r="L88" s="362" t="s">
        <v>1456</v>
      </c>
    </row>
    <row r="89" spans="1:12" s="225" customFormat="1" hidden="1" x14ac:dyDescent="0.25">
      <c r="A89" s="200" t="s">
        <v>735</v>
      </c>
      <c r="B89" s="201" t="s">
        <v>37</v>
      </c>
      <c r="C89" s="201" t="s">
        <v>403</v>
      </c>
      <c r="D89" s="201" t="s">
        <v>271</v>
      </c>
      <c r="E89" s="204" t="s">
        <v>1258</v>
      </c>
      <c r="F89" s="221">
        <v>37196</v>
      </c>
      <c r="G89" s="222">
        <f t="shared" si="7"/>
        <v>45657</v>
      </c>
      <c r="H89" s="223">
        <f t="shared" si="5"/>
        <v>23</v>
      </c>
      <c r="I89" s="220" t="str">
        <f t="shared" si="6"/>
        <v>Senior</v>
      </c>
      <c r="J89" s="219" t="s">
        <v>1248</v>
      </c>
      <c r="K89" s="224">
        <v>90062000713</v>
      </c>
      <c r="L89" s="362" t="s">
        <v>1453</v>
      </c>
    </row>
    <row r="90" spans="1:12" s="225" customFormat="1" hidden="1" x14ac:dyDescent="0.25">
      <c r="A90" s="200" t="s">
        <v>758</v>
      </c>
      <c r="B90" s="201" t="s">
        <v>1226</v>
      </c>
      <c r="C90" s="201" t="s">
        <v>394</v>
      </c>
      <c r="D90" s="201" t="s">
        <v>70</v>
      </c>
      <c r="E90" s="204" t="s">
        <v>2081</v>
      </c>
      <c r="F90" s="209">
        <v>36956</v>
      </c>
      <c r="G90" s="206">
        <f t="shared" si="7"/>
        <v>45657</v>
      </c>
      <c r="H90" s="207">
        <f t="shared" si="5"/>
        <v>23</v>
      </c>
      <c r="I90" s="204" t="str">
        <f t="shared" si="6"/>
        <v>Senior</v>
      </c>
      <c r="J90" s="201" t="s">
        <v>67</v>
      </c>
      <c r="K90" s="224">
        <v>77090700046</v>
      </c>
      <c r="L90" s="362" t="s">
        <v>1453</v>
      </c>
    </row>
    <row r="91" spans="1:12" s="225" customFormat="1" hidden="1" x14ac:dyDescent="0.25">
      <c r="A91" s="200" t="s">
        <v>789</v>
      </c>
      <c r="B91" s="201" t="s">
        <v>1346</v>
      </c>
      <c r="C91" s="201" t="s">
        <v>337</v>
      </c>
      <c r="D91" s="201" t="s">
        <v>177</v>
      </c>
      <c r="E91" s="204" t="s">
        <v>1258</v>
      </c>
      <c r="F91" s="209">
        <v>36961</v>
      </c>
      <c r="G91" s="206">
        <f t="shared" si="7"/>
        <v>45657</v>
      </c>
      <c r="H91" s="207">
        <f t="shared" si="5"/>
        <v>23</v>
      </c>
      <c r="I91" s="204" t="str">
        <f t="shared" si="6"/>
        <v>Senior</v>
      </c>
      <c r="J91" s="201" t="s">
        <v>1248</v>
      </c>
      <c r="K91" s="224">
        <v>62100510029</v>
      </c>
      <c r="L91" s="362" t="s">
        <v>1453</v>
      </c>
    </row>
    <row r="92" spans="1:12" hidden="1" x14ac:dyDescent="0.25">
      <c r="A92" s="200" t="s">
        <v>843</v>
      </c>
      <c r="B92" s="201" t="s">
        <v>37</v>
      </c>
      <c r="C92" s="201" t="s">
        <v>2117</v>
      </c>
      <c r="D92" s="201" t="s">
        <v>274</v>
      </c>
      <c r="E92" s="204" t="s">
        <v>1258</v>
      </c>
      <c r="F92" s="221">
        <v>37256</v>
      </c>
      <c r="G92" s="222">
        <f t="shared" si="7"/>
        <v>45657</v>
      </c>
      <c r="H92" s="223">
        <f t="shared" si="5"/>
        <v>23</v>
      </c>
      <c r="I92" s="220" t="str">
        <f t="shared" si="6"/>
        <v>Senior</v>
      </c>
      <c r="J92" s="219" t="s">
        <v>1248</v>
      </c>
      <c r="K92" s="208">
        <v>761124102801</v>
      </c>
      <c r="L92" s="364" t="s">
        <v>1453</v>
      </c>
    </row>
    <row r="93" spans="1:12" s="225" customFormat="1" hidden="1" x14ac:dyDescent="0.25">
      <c r="A93" s="200" t="s">
        <v>851</v>
      </c>
      <c r="B93" s="201" t="s">
        <v>1319</v>
      </c>
      <c r="C93" s="201" t="s">
        <v>390</v>
      </c>
      <c r="D93" s="201" t="s">
        <v>111</v>
      </c>
      <c r="E93" s="204" t="s">
        <v>1258</v>
      </c>
      <c r="F93" s="221">
        <v>36942</v>
      </c>
      <c r="G93" s="222">
        <f t="shared" si="7"/>
        <v>45657</v>
      </c>
      <c r="H93" s="223">
        <f t="shared" si="5"/>
        <v>23</v>
      </c>
      <c r="I93" s="220" t="str">
        <f t="shared" si="6"/>
        <v>Senior</v>
      </c>
      <c r="J93" s="219" t="s">
        <v>1248</v>
      </c>
      <c r="K93" s="224">
        <v>77070810547</v>
      </c>
      <c r="L93" s="362" t="s">
        <v>1453</v>
      </c>
    </row>
    <row r="94" spans="1:12" hidden="1" x14ac:dyDescent="0.25">
      <c r="A94" s="200" t="s">
        <v>879</v>
      </c>
      <c r="B94" s="201" t="s">
        <v>38</v>
      </c>
      <c r="C94" s="201" t="s">
        <v>227</v>
      </c>
      <c r="D94" s="201" t="s">
        <v>1225</v>
      </c>
      <c r="E94" s="204" t="s">
        <v>1258</v>
      </c>
      <c r="F94" s="221">
        <v>37165</v>
      </c>
      <c r="G94" s="222">
        <f t="shared" si="7"/>
        <v>45657</v>
      </c>
      <c r="H94" s="223">
        <f t="shared" si="5"/>
        <v>23</v>
      </c>
      <c r="I94" s="220" t="str">
        <f t="shared" si="6"/>
        <v>Senior</v>
      </c>
      <c r="J94" s="219" t="s">
        <v>1248</v>
      </c>
      <c r="K94" s="208">
        <v>82110110252</v>
      </c>
      <c r="L94" s="364" t="s">
        <v>1453</v>
      </c>
    </row>
    <row r="95" spans="1:12" s="225" customFormat="1" ht="14.25" hidden="1" customHeight="1" x14ac:dyDescent="0.25">
      <c r="A95" s="200" t="s">
        <v>998</v>
      </c>
      <c r="B95" s="201" t="s">
        <v>43</v>
      </c>
      <c r="C95" s="201" t="s">
        <v>1855</v>
      </c>
      <c r="D95" s="201" t="s">
        <v>287</v>
      </c>
      <c r="E95" s="204" t="s">
        <v>1258</v>
      </c>
      <c r="F95" s="227">
        <v>37257</v>
      </c>
      <c r="G95" s="222">
        <f t="shared" si="7"/>
        <v>45657</v>
      </c>
      <c r="H95" s="223">
        <f t="shared" si="5"/>
        <v>23</v>
      </c>
      <c r="I95" s="220" t="str">
        <f t="shared" si="6"/>
        <v>Senior</v>
      </c>
      <c r="J95" s="219" t="s">
        <v>1248</v>
      </c>
      <c r="K95" s="224">
        <v>53080610059</v>
      </c>
      <c r="L95" s="362" t="s">
        <v>1453</v>
      </c>
    </row>
    <row r="96" spans="1:12" s="234" customFormat="1" hidden="1" x14ac:dyDescent="0.25">
      <c r="A96" s="200" t="s">
        <v>1347</v>
      </c>
      <c r="B96" s="201" t="s">
        <v>1340</v>
      </c>
      <c r="C96" s="201" t="s">
        <v>1885</v>
      </c>
      <c r="D96" s="201" t="s">
        <v>144</v>
      </c>
      <c r="E96" s="204" t="s">
        <v>1258</v>
      </c>
      <c r="F96" s="209">
        <v>37096</v>
      </c>
      <c r="G96" s="206">
        <f t="shared" si="7"/>
        <v>45657</v>
      </c>
      <c r="H96" s="207">
        <f t="shared" si="5"/>
        <v>23</v>
      </c>
      <c r="I96" s="204" t="str">
        <f t="shared" si="6"/>
        <v>Senior</v>
      </c>
      <c r="J96" s="201" t="s">
        <v>1248</v>
      </c>
      <c r="K96" s="233">
        <v>80031710557</v>
      </c>
      <c r="L96" s="363" t="s">
        <v>1453</v>
      </c>
    </row>
    <row r="97" spans="1:12" s="225" customFormat="1" hidden="1" x14ac:dyDescent="0.25">
      <c r="A97" s="200" t="s">
        <v>1401</v>
      </c>
      <c r="B97" s="201" t="s">
        <v>1340</v>
      </c>
      <c r="C97" s="201" t="s">
        <v>1402</v>
      </c>
      <c r="D97" s="201" t="s">
        <v>144</v>
      </c>
      <c r="E97" s="204" t="s">
        <v>1258</v>
      </c>
      <c r="F97" s="209">
        <v>37066</v>
      </c>
      <c r="G97" s="206">
        <f t="shared" si="7"/>
        <v>45657</v>
      </c>
      <c r="H97" s="207">
        <f t="shared" si="5"/>
        <v>23</v>
      </c>
      <c r="I97" s="204" t="str">
        <f t="shared" si="6"/>
        <v>Senior</v>
      </c>
      <c r="J97" s="201" t="s">
        <v>1248</v>
      </c>
      <c r="K97" s="224">
        <v>86111300202</v>
      </c>
      <c r="L97" s="362" t="s">
        <v>1453</v>
      </c>
    </row>
    <row r="98" spans="1:12" hidden="1" x14ac:dyDescent="0.25">
      <c r="A98" s="200" t="s">
        <v>1475</v>
      </c>
      <c r="B98" s="201" t="s">
        <v>43</v>
      </c>
      <c r="C98" s="201" t="s">
        <v>2138</v>
      </c>
      <c r="D98" s="201" t="s">
        <v>384</v>
      </c>
      <c r="E98" s="204" t="s">
        <v>1258</v>
      </c>
      <c r="F98" s="209">
        <v>37215</v>
      </c>
      <c r="G98" s="206">
        <f t="shared" si="7"/>
        <v>45657</v>
      </c>
      <c r="H98" s="207">
        <f t="shared" si="5"/>
        <v>23</v>
      </c>
      <c r="I98" s="204" t="str">
        <f t="shared" si="6"/>
        <v>Senior</v>
      </c>
      <c r="J98" s="201" t="s">
        <v>1248</v>
      </c>
      <c r="K98" s="208">
        <v>86040800143</v>
      </c>
      <c r="L98" s="364" t="s">
        <v>1453</v>
      </c>
    </row>
    <row r="99" spans="1:12" s="225" customFormat="1" hidden="1" x14ac:dyDescent="0.25">
      <c r="A99" s="200" t="s">
        <v>1565</v>
      </c>
      <c r="B99" s="201" t="s">
        <v>1331</v>
      </c>
      <c r="C99" s="201" t="s">
        <v>176</v>
      </c>
      <c r="D99" s="201" t="s">
        <v>75</v>
      </c>
      <c r="E99" s="204" t="s">
        <v>1258</v>
      </c>
      <c r="F99" s="230">
        <v>36973</v>
      </c>
      <c r="G99" s="231">
        <f t="shared" si="7"/>
        <v>45657</v>
      </c>
      <c r="H99" s="232">
        <f t="shared" si="5"/>
        <v>23</v>
      </c>
      <c r="I99" s="229" t="str">
        <f t="shared" si="6"/>
        <v>Senior</v>
      </c>
      <c r="J99" s="228" t="s">
        <v>1248</v>
      </c>
      <c r="K99" s="224">
        <v>6303165145089</v>
      </c>
      <c r="L99" s="362" t="s">
        <v>1456</v>
      </c>
    </row>
    <row r="100" spans="1:12" s="225" customFormat="1" hidden="1" x14ac:dyDescent="0.25">
      <c r="A100" s="200" t="s">
        <v>1636</v>
      </c>
      <c r="B100" s="201" t="s">
        <v>1340</v>
      </c>
      <c r="C100" s="201" t="s">
        <v>1667</v>
      </c>
      <c r="D100" s="201" t="s">
        <v>93</v>
      </c>
      <c r="E100" s="204" t="s">
        <v>1258</v>
      </c>
      <c r="F100" s="209">
        <v>36972</v>
      </c>
      <c r="G100" s="206">
        <f t="shared" si="7"/>
        <v>45657</v>
      </c>
      <c r="H100" s="207">
        <f t="shared" si="5"/>
        <v>23</v>
      </c>
      <c r="I100" s="204" t="str">
        <f t="shared" si="6"/>
        <v>Senior</v>
      </c>
      <c r="J100" s="201" t="s">
        <v>1248</v>
      </c>
      <c r="K100" s="224">
        <v>95031301066</v>
      </c>
      <c r="L100" s="362" t="s">
        <v>1453</v>
      </c>
    </row>
    <row r="101" spans="1:12" s="225" customFormat="1" hidden="1" x14ac:dyDescent="0.25">
      <c r="A101" s="200" t="s">
        <v>1883</v>
      </c>
      <c r="B101" s="201" t="s">
        <v>43</v>
      </c>
      <c r="C101" s="201" t="s">
        <v>1844</v>
      </c>
      <c r="D101" s="201" t="s">
        <v>902</v>
      </c>
      <c r="E101" s="204" t="s">
        <v>1258</v>
      </c>
      <c r="F101" s="221">
        <v>37176</v>
      </c>
      <c r="G101" s="222">
        <f t="shared" si="7"/>
        <v>45657</v>
      </c>
      <c r="H101" s="223">
        <f t="shared" si="5"/>
        <v>23</v>
      </c>
      <c r="I101" s="220" t="str">
        <f t="shared" si="6"/>
        <v>Senior</v>
      </c>
      <c r="J101" s="219" t="s">
        <v>1248</v>
      </c>
      <c r="K101" s="224">
        <v>84051611043</v>
      </c>
      <c r="L101" s="362" t="s">
        <v>1453</v>
      </c>
    </row>
    <row r="102" spans="1:12" hidden="1" x14ac:dyDescent="0.25">
      <c r="A102" s="200" t="s">
        <v>610</v>
      </c>
      <c r="B102" s="201" t="s">
        <v>44</v>
      </c>
      <c r="C102" s="201" t="s">
        <v>413</v>
      </c>
      <c r="D102" s="201" t="s">
        <v>289</v>
      </c>
      <c r="E102" s="204" t="s">
        <v>1258</v>
      </c>
      <c r="F102" s="221">
        <v>36537</v>
      </c>
      <c r="G102" s="222">
        <f t="shared" si="7"/>
        <v>45657</v>
      </c>
      <c r="H102" s="223">
        <f t="shared" si="5"/>
        <v>24</v>
      </c>
      <c r="I102" s="220" t="str">
        <f t="shared" si="6"/>
        <v>Senior</v>
      </c>
      <c r="J102" s="219" t="s">
        <v>1248</v>
      </c>
      <c r="K102" s="208">
        <v>53051000264</v>
      </c>
      <c r="L102" s="364" t="s">
        <v>1453</v>
      </c>
    </row>
    <row r="103" spans="1:12" hidden="1" x14ac:dyDescent="0.25">
      <c r="A103" s="200" t="s">
        <v>621</v>
      </c>
      <c r="B103" s="201" t="s">
        <v>1240</v>
      </c>
      <c r="C103" s="201" t="s">
        <v>2094</v>
      </c>
      <c r="D103" s="201" t="s">
        <v>2095</v>
      </c>
      <c r="E103" s="204" t="s">
        <v>1253</v>
      </c>
      <c r="F103" s="209">
        <v>36838</v>
      </c>
      <c r="G103" s="206">
        <f t="shared" si="7"/>
        <v>45657</v>
      </c>
      <c r="H103" s="207">
        <f t="shared" si="5"/>
        <v>24</v>
      </c>
      <c r="I103" s="204" t="str">
        <f t="shared" si="6"/>
        <v>Senior</v>
      </c>
      <c r="J103" s="201" t="s">
        <v>1248</v>
      </c>
      <c r="K103" s="208"/>
      <c r="L103" s="364" t="s">
        <v>1453</v>
      </c>
    </row>
    <row r="104" spans="1:12" s="225" customFormat="1" hidden="1" x14ac:dyDescent="0.25">
      <c r="A104" s="200" t="s">
        <v>641</v>
      </c>
      <c r="B104" s="201" t="s">
        <v>43</v>
      </c>
      <c r="C104" s="201" t="s">
        <v>1811</v>
      </c>
      <c r="D104" s="201" t="s">
        <v>386</v>
      </c>
      <c r="E104" s="204" t="s">
        <v>1258</v>
      </c>
      <c r="F104" s="221">
        <v>36841</v>
      </c>
      <c r="G104" s="222">
        <f t="shared" si="7"/>
        <v>45657</v>
      </c>
      <c r="H104" s="223">
        <f t="shared" si="5"/>
        <v>24</v>
      </c>
      <c r="I104" s="220" t="str">
        <f t="shared" si="6"/>
        <v>Senior</v>
      </c>
      <c r="J104" s="219" t="s">
        <v>1248</v>
      </c>
      <c r="K104" s="224">
        <v>81090210930</v>
      </c>
      <c r="L104" s="362" t="s">
        <v>1453</v>
      </c>
    </row>
    <row r="105" spans="1:12" s="225" customFormat="1" hidden="1" x14ac:dyDescent="0.25">
      <c r="A105" s="200" t="s">
        <v>804</v>
      </c>
      <c r="B105" s="201" t="s">
        <v>1331</v>
      </c>
      <c r="C105" s="201" t="s">
        <v>99</v>
      </c>
      <c r="D105" s="201" t="s">
        <v>162</v>
      </c>
      <c r="E105" s="204" t="s">
        <v>1258</v>
      </c>
      <c r="F105" s="211">
        <v>36745</v>
      </c>
      <c r="G105" s="206">
        <f t="shared" si="7"/>
        <v>45657</v>
      </c>
      <c r="H105" s="207">
        <f t="shared" si="5"/>
        <v>24</v>
      </c>
      <c r="I105" s="204" t="str">
        <f t="shared" si="6"/>
        <v>Senior</v>
      </c>
      <c r="J105" s="201" t="s">
        <v>1248</v>
      </c>
      <c r="K105" s="224">
        <v>85031410469</v>
      </c>
      <c r="L105" s="362" t="s">
        <v>1453</v>
      </c>
    </row>
    <row r="106" spans="1:12" hidden="1" x14ac:dyDescent="0.25">
      <c r="A106" s="200" t="s">
        <v>806</v>
      </c>
      <c r="B106" s="201" t="s">
        <v>1243</v>
      </c>
      <c r="C106" s="201" t="s">
        <v>405</v>
      </c>
      <c r="D106" s="201" t="s">
        <v>169</v>
      </c>
      <c r="E106" s="204" t="s">
        <v>1258</v>
      </c>
      <c r="F106" s="221">
        <v>36745</v>
      </c>
      <c r="G106" s="222">
        <f t="shared" si="7"/>
        <v>45657</v>
      </c>
      <c r="H106" s="223">
        <f t="shared" si="5"/>
        <v>24</v>
      </c>
      <c r="I106" s="220" t="str">
        <f t="shared" si="6"/>
        <v>Senior</v>
      </c>
      <c r="J106" s="219" t="s">
        <v>1248</v>
      </c>
      <c r="K106" s="208">
        <v>82042100013</v>
      </c>
      <c r="L106" s="364" t="s">
        <v>1453</v>
      </c>
    </row>
    <row r="107" spans="1:12" hidden="1" x14ac:dyDescent="0.25">
      <c r="A107" s="200" t="s">
        <v>966</v>
      </c>
      <c r="B107" s="201" t="s">
        <v>48</v>
      </c>
      <c r="C107" s="201" t="s">
        <v>188</v>
      </c>
      <c r="D107" s="201" t="s">
        <v>2123</v>
      </c>
      <c r="E107" s="204" t="s">
        <v>1258</v>
      </c>
      <c r="F107" s="209">
        <v>36670</v>
      </c>
      <c r="G107" s="206">
        <f t="shared" si="7"/>
        <v>45657</v>
      </c>
      <c r="H107" s="207">
        <f t="shared" si="5"/>
        <v>24</v>
      </c>
      <c r="I107" s="204" t="str">
        <f t="shared" si="6"/>
        <v>Senior</v>
      </c>
      <c r="J107" s="201" t="s">
        <v>1248</v>
      </c>
      <c r="K107" s="208">
        <v>82040710582</v>
      </c>
      <c r="L107" s="364" t="s">
        <v>1453</v>
      </c>
    </row>
    <row r="108" spans="1:12" hidden="1" x14ac:dyDescent="0.25">
      <c r="A108" s="200" t="s">
        <v>967</v>
      </c>
      <c r="B108" s="201" t="s">
        <v>48</v>
      </c>
      <c r="C108" s="201" t="s">
        <v>1655</v>
      </c>
      <c r="D108" s="201" t="s">
        <v>1213</v>
      </c>
      <c r="E108" s="204" t="s">
        <v>1261</v>
      </c>
      <c r="F108" s="209">
        <v>36762</v>
      </c>
      <c r="G108" s="206">
        <f t="shared" si="7"/>
        <v>45657</v>
      </c>
      <c r="H108" s="207">
        <f t="shared" si="5"/>
        <v>24</v>
      </c>
      <c r="I108" s="204" t="str">
        <f t="shared" ref="I108:I139" si="8">IF(H108="","Senior",IF(H108&gt;59.999,"Grand Masters",IF(H108&gt;49.999,"Master",IF(H108&gt;39.999,"Veteran",IF(H108&gt;21.999,"Senior",IF(H108&gt;16.999,"U/21","U/16"))))))</f>
        <v>Senior</v>
      </c>
      <c r="J108" s="201" t="s">
        <v>1248</v>
      </c>
      <c r="K108" s="208">
        <v>72121910131</v>
      </c>
      <c r="L108" s="364" t="s">
        <v>1453</v>
      </c>
    </row>
    <row r="109" spans="1:12" hidden="1" x14ac:dyDescent="0.25">
      <c r="A109" s="200" t="s">
        <v>1139</v>
      </c>
      <c r="B109" s="201" t="s">
        <v>982</v>
      </c>
      <c r="C109" s="201" t="s">
        <v>1144</v>
      </c>
      <c r="D109" s="201" t="s">
        <v>138</v>
      </c>
      <c r="E109" s="204" t="s">
        <v>1258</v>
      </c>
      <c r="F109" s="205">
        <v>36643</v>
      </c>
      <c r="G109" s="206">
        <f t="shared" si="7"/>
        <v>45657</v>
      </c>
      <c r="H109" s="207">
        <f t="shared" si="5"/>
        <v>24</v>
      </c>
      <c r="I109" s="204" t="str">
        <f t="shared" si="8"/>
        <v>Senior</v>
      </c>
      <c r="J109" s="201" t="s">
        <v>1248</v>
      </c>
      <c r="K109" s="208"/>
      <c r="L109" s="364"/>
    </row>
    <row r="110" spans="1:12" s="225" customFormat="1" hidden="1" x14ac:dyDescent="0.25">
      <c r="A110" s="200" t="s">
        <v>1162</v>
      </c>
      <c r="B110" s="201" t="s">
        <v>42</v>
      </c>
      <c r="C110" s="201" t="s">
        <v>302</v>
      </c>
      <c r="D110" s="201" t="s">
        <v>169</v>
      </c>
      <c r="E110" s="204" t="s">
        <v>1261</v>
      </c>
      <c r="F110" s="209">
        <v>36795</v>
      </c>
      <c r="G110" s="206">
        <f t="shared" si="7"/>
        <v>45657</v>
      </c>
      <c r="H110" s="207">
        <f t="shared" si="5"/>
        <v>24</v>
      </c>
      <c r="I110" s="204" t="str">
        <f t="shared" si="8"/>
        <v>Senior</v>
      </c>
      <c r="J110" s="201" t="s">
        <v>1248</v>
      </c>
      <c r="K110" s="224">
        <v>54091900216</v>
      </c>
      <c r="L110" s="362" t="s">
        <v>1453</v>
      </c>
    </row>
    <row r="111" spans="1:12" s="225" customFormat="1" hidden="1" x14ac:dyDescent="0.25">
      <c r="A111" s="200" t="s">
        <v>1234</v>
      </c>
      <c r="B111" s="201" t="s">
        <v>1473</v>
      </c>
      <c r="C111" s="201" t="s">
        <v>415</v>
      </c>
      <c r="D111" s="201" t="s">
        <v>115</v>
      </c>
      <c r="E111" s="204" t="s">
        <v>1258</v>
      </c>
      <c r="F111" s="209">
        <v>36535</v>
      </c>
      <c r="G111" s="206">
        <f t="shared" si="7"/>
        <v>45657</v>
      </c>
      <c r="H111" s="207">
        <f t="shared" si="5"/>
        <v>24</v>
      </c>
      <c r="I111" s="204" t="str">
        <f t="shared" si="8"/>
        <v>Senior</v>
      </c>
      <c r="J111" s="201" t="s">
        <v>1248</v>
      </c>
      <c r="K111" s="224">
        <v>67082710038</v>
      </c>
      <c r="L111" s="362" t="s">
        <v>1453</v>
      </c>
    </row>
    <row r="112" spans="1:12" s="225" customFormat="1" hidden="1" x14ac:dyDescent="0.25">
      <c r="A112" s="200" t="s">
        <v>1529</v>
      </c>
      <c r="B112" s="201" t="s">
        <v>1226</v>
      </c>
      <c r="C112" s="201" t="s">
        <v>1553</v>
      </c>
      <c r="D112" s="201" t="s">
        <v>1554</v>
      </c>
      <c r="E112" s="204" t="s">
        <v>1258</v>
      </c>
      <c r="F112" s="209">
        <v>36570</v>
      </c>
      <c r="G112" s="206">
        <f t="shared" si="7"/>
        <v>45657</v>
      </c>
      <c r="H112" s="207">
        <f t="shared" si="5"/>
        <v>24</v>
      </c>
      <c r="I112" s="204" t="str">
        <f t="shared" si="8"/>
        <v>Senior</v>
      </c>
      <c r="J112" s="201" t="s">
        <v>1248</v>
      </c>
      <c r="K112" s="224">
        <v>2071100387</v>
      </c>
      <c r="L112" s="362" t="s">
        <v>1453</v>
      </c>
    </row>
    <row r="113" spans="1:12" hidden="1" x14ac:dyDescent="0.25">
      <c r="A113" s="200" t="s">
        <v>1560</v>
      </c>
      <c r="B113" s="201" t="s">
        <v>1473</v>
      </c>
      <c r="C113" s="201" t="s">
        <v>1595</v>
      </c>
      <c r="D113" s="201" t="s">
        <v>377</v>
      </c>
      <c r="E113" s="204" t="s">
        <v>1258</v>
      </c>
      <c r="F113" s="221">
        <v>36728</v>
      </c>
      <c r="G113" s="222">
        <f t="shared" si="7"/>
        <v>45657</v>
      </c>
      <c r="H113" s="223">
        <f t="shared" si="5"/>
        <v>24</v>
      </c>
      <c r="I113" s="220" t="str">
        <f t="shared" si="8"/>
        <v>Senior</v>
      </c>
      <c r="J113" s="219" t="s">
        <v>1248</v>
      </c>
      <c r="K113" s="208"/>
      <c r="L113" s="364"/>
    </row>
    <row r="114" spans="1:12" s="225" customFormat="1" hidden="1" x14ac:dyDescent="0.25">
      <c r="A114" s="200" t="s">
        <v>1788</v>
      </c>
      <c r="B114" s="201" t="s">
        <v>38</v>
      </c>
      <c r="C114" s="201" t="s">
        <v>437</v>
      </c>
      <c r="D114" s="201" t="s">
        <v>1832</v>
      </c>
      <c r="E114" s="204" t="s">
        <v>1258</v>
      </c>
      <c r="F114" s="221">
        <v>36876</v>
      </c>
      <c r="G114" s="222">
        <f t="shared" si="7"/>
        <v>45657</v>
      </c>
      <c r="H114" s="223">
        <f t="shared" si="5"/>
        <v>24</v>
      </c>
      <c r="I114" s="220" t="str">
        <f t="shared" si="8"/>
        <v>Senior</v>
      </c>
      <c r="J114" s="219" t="s">
        <v>1248</v>
      </c>
      <c r="K114" s="224">
        <v>83021610676</v>
      </c>
      <c r="L114" s="362" t="s">
        <v>1453</v>
      </c>
    </row>
    <row r="115" spans="1:12" hidden="1" x14ac:dyDescent="0.25">
      <c r="A115" s="200" t="s">
        <v>788</v>
      </c>
      <c r="B115" s="201" t="s">
        <v>1947</v>
      </c>
      <c r="C115" s="201" t="s">
        <v>435</v>
      </c>
      <c r="D115" s="201" t="s">
        <v>1850</v>
      </c>
      <c r="E115" s="204" t="s">
        <v>1258</v>
      </c>
      <c r="F115" s="227">
        <v>36245</v>
      </c>
      <c r="G115" s="222">
        <f t="shared" si="7"/>
        <v>45657</v>
      </c>
      <c r="H115" s="223">
        <f t="shared" si="5"/>
        <v>25</v>
      </c>
      <c r="I115" s="220" t="str">
        <f t="shared" si="8"/>
        <v>Senior</v>
      </c>
      <c r="J115" s="219" t="s">
        <v>1248</v>
      </c>
      <c r="K115" s="208">
        <v>89052100799</v>
      </c>
      <c r="L115" s="364" t="s">
        <v>1453</v>
      </c>
    </row>
    <row r="116" spans="1:12" s="225" customFormat="1" hidden="1" x14ac:dyDescent="0.25">
      <c r="A116" s="200" t="s">
        <v>835</v>
      </c>
      <c r="B116" s="201" t="s">
        <v>50</v>
      </c>
      <c r="C116" s="201" t="s">
        <v>1940</v>
      </c>
      <c r="D116" s="201" t="s">
        <v>319</v>
      </c>
      <c r="E116" s="204" t="s">
        <v>1258</v>
      </c>
      <c r="F116" s="221">
        <v>36300</v>
      </c>
      <c r="G116" s="222">
        <f t="shared" si="7"/>
        <v>45657</v>
      </c>
      <c r="H116" s="223">
        <f t="shared" si="5"/>
        <v>25</v>
      </c>
      <c r="I116" s="220" t="str">
        <f t="shared" si="8"/>
        <v>Senior</v>
      </c>
      <c r="J116" s="219" t="s">
        <v>1248</v>
      </c>
      <c r="K116" s="224">
        <v>79121010722</v>
      </c>
      <c r="L116" s="362" t="s">
        <v>1453</v>
      </c>
    </row>
    <row r="117" spans="1:12" s="225" customFormat="1" hidden="1" x14ac:dyDescent="0.25">
      <c r="A117" s="202" t="s">
        <v>931</v>
      </c>
      <c r="B117" s="201" t="s">
        <v>1947</v>
      </c>
      <c r="C117" s="201" t="s">
        <v>2121</v>
      </c>
      <c r="D117" s="201" t="s">
        <v>1066</v>
      </c>
      <c r="E117" s="204" t="s">
        <v>1258</v>
      </c>
      <c r="F117" s="209">
        <v>36168</v>
      </c>
      <c r="G117" s="206">
        <f t="shared" si="7"/>
        <v>45657</v>
      </c>
      <c r="H117" s="207">
        <f t="shared" si="5"/>
        <v>25</v>
      </c>
      <c r="I117" s="204" t="str">
        <f t="shared" si="8"/>
        <v>Senior</v>
      </c>
      <c r="J117" s="201" t="s">
        <v>1248</v>
      </c>
      <c r="K117" s="224">
        <v>79091610522</v>
      </c>
      <c r="L117" s="362" t="s">
        <v>1453</v>
      </c>
    </row>
    <row r="118" spans="1:12" s="225" customFormat="1" hidden="1" x14ac:dyDescent="0.25">
      <c r="A118" s="200" t="s">
        <v>1038</v>
      </c>
      <c r="B118" s="201" t="s">
        <v>1227</v>
      </c>
      <c r="C118" s="201" t="s">
        <v>1043</v>
      </c>
      <c r="D118" s="201" t="s">
        <v>1044</v>
      </c>
      <c r="E118" s="204" t="s">
        <v>1258</v>
      </c>
      <c r="F118" s="209">
        <v>36189</v>
      </c>
      <c r="G118" s="206">
        <f t="shared" si="7"/>
        <v>45657</v>
      </c>
      <c r="H118" s="207">
        <f t="shared" si="5"/>
        <v>25</v>
      </c>
      <c r="I118" s="204" t="str">
        <f t="shared" si="8"/>
        <v>Senior</v>
      </c>
      <c r="J118" s="201" t="s">
        <v>1248</v>
      </c>
      <c r="K118" s="224">
        <v>5409070035181</v>
      </c>
      <c r="L118" s="362" t="s">
        <v>1471</v>
      </c>
    </row>
    <row r="119" spans="1:12" s="225" customFormat="1" hidden="1" x14ac:dyDescent="0.25">
      <c r="A119" s="200" t="s">
        <v>1069</v>
      </c>
      <c r="B119" s="201" t="s">
        <v>1319</v>
      </c>
      <c r="C119" s="201" t="s">
        <v>1076</v>
      </c>
      <c r="D119" s="201" t="s">
        <v>1077</v>
      </c>
      <c r="E119" s="204" t="s">
        <v>1258</v>
      </c>
      <c r="F119" s="209">
        <v>36452</v>
      </c>
      <c r="G119" s="206">
        <f t="shared" si="7"/>
        <v>45657</v>
      </c>
      <c r="H119" s="207">
        <f t="shared" si="5"/>
        <v>25</v>
      </c>
      <c r="I119" s="204" t="str">
        <f t="shared" si="8"/>
        <v>Senior</v>
      </c>
      <c r="J119" s="201" t="s">
        <v>1248</v>
      </c>
      <c r="K119" s="224">
        <v>92062800886</v>
      </c>
      <c r="L119" s="362" t="s">
        <v>1453</v>
      </c>
    </row>
    <row r="120" spans="1:12" hidden="1" x14ac:dyDescent="0.25">
      <c r="A120" s="200" t="s">
        <v>1130</v>
      </c>
      <c r="B120" s="201" t="s">
        <v>1380</v>
      </c>
      <c r="C120" s="201" t="s">
        <v>89</v>
      </c>
      <c r="D120" s="201" t="s">
        <v>336</v>
      </c>
      <c r="E120" s="204" t="s">
        <v>1258</v>
      </c>
      <c r="F120" s="209">
        <v>36504</v>
      </c>
      <c r="G120" s="206">
        <f t="shared" si="7"/>
        <v>45657</v>
      </c>
      <c r="H120" s="207">
        <f t="shared" si="5"/>
        <v>25</v>
      </c>
      <c r="I120" s="204" t="str">
        <f t="shared" si="8"/>
        <v>Senior</v>
      </c>
      <c r="J120" s="201" t="s">
        <v>1248</v>
      </c>
      <c r="K120" s="208">
        <v>93092900103</v>
      </c>
      <c r="L120" s="364" t="s">
        <v>1453</v>
      </c>
    </row>
    <row r="121" spans="1:12" s="225" customFormat="1" hidden="1" x14ac:dyDescent="0.25">
      <c r="A121" s="200" t="s">
        <v>1163</v>
      </c>
      <c r="B121" s="201" t="s">
        <v>1346</v>
      </c>
      <c r="C121" s="201" t="s">
        <v>1171</v>
      </c>
      <c r="D121" s="201" t="s">
        <v>201</v>
      </c>
      <c r="E121" s="204" t="s">
        <v>1258</v>
      </c>
      <c r="F121" s="209">
        <v>36178</v>
      </c>
      <c r="G121" s="206">
        <f t="shared" si="7"/>
        <v>45657</v>
      </c>
      <c r="H121" s="207">
        <f t="shared" si="5"/>
        <v>25</v>
      </c>
      <c r="I121" s="204" t="str">
        <f t="shared" si="8"/>
        <v>Senior</v>
      </c>
      <c r="J121" s="201" t="s">
        <v>1248</v>
      </c>
      <c r="K121" s="224">
        <v>80042010845</v>
      </c>
      <c r="L121" s="362" t="s">
        <v>1453</v>
      </c>
    </row>
    <row r="122" spans="1:12" hidden="1" x14ac:dyDescent="0.25">
      <c r="A122" s="200" t="s">
        <v>1168</v>
      </c>
      <c r="B122" s="201" t="s">
        <v>1948</v>
      </c>
      <c r="C122" s="201" t="s">
        <v>1175</v>
      </c>
      <c r="D122" s="201" t="s">
        <v>1213</v>
      </c>
      <c r="E122" s="204" t="s">
        <v>1258</v>
      </c>
      <c r="F122" s="221">
        <v>36504</v>
      </c>
      <c r="G122" s="222">
        <f t="shared" si="7"/>
        <v>45657</v>
      </c>
      <c r="H122" s="223">
        <f t="shared" si="5"/>
        <v>25</v>
      </c>
      <c r="I122" s="220" t="str">
        <f t="shared" si="8"/>
        <v>Senior</v>
      </c>
      <c r="J122" s="219" t="s">
        <v>1248</v>
      </c>
      <c r="K122" s="208">
        <v>85082610120</v>
      </c>
      <c r="L122" s="364" t="s">
        <v>1453</v>
      </c>
    </row>
    <row r="123" spans="1:12" s="225" customFormat="1" hidden="1" x14ac:dyDescent="0.25">
      <c r="A123" s="200" t="s">
        <v>1192</v>
      </c>
      <c r="B123" s="201" t="s">
        <v>984</v>
      </c>
      <c r="C123" s="201" t="s">
        <v>1216</v>
      </c>
      <c r="D123" s="201" t="s">
        <v>84</v>
      </c>
      <c r="E123" s="204" t="s">
        <v>1258</v>
      </c>
      <c r="F123" s="209">
        <v>36513</v>
      </c>
      <c r="G123" s="206">
        <f t="shared" si="7"/>
        <v>45657</v>
      </c>
      <c r="H123" s="207">
        <f t="shared" si="5"/>
        <v>25</v>
      </c>
      <c r="I123" s="204" t="str">
        <f t="shared" si="8"/>
        <v>Senior</v>
      </c>
      <c r="J123" s="201" t="s">
        <v>1248</v>
      </c>
      <c r="K123" s="224">
        <v>9304175009080</v>
      </c>
      <c r="L123" s="362" t="s">
        <v>1456</v>
      </c>
    </row>
    <row r="124" spans="1:12" s="225" customFormat="1" hidden="1" x14ac:dyDescent="0.25">
      <c r="A124" s="200" t="s">
        <v>1414</v>
      </c>
      <c r="B124" s="201" t="s">
        <v>37</v>
      </c>
      <c r="C124" s="201" t="s">
        <v>1415</v>
      </c>
      <c r="D124" s="201" t="s">
        <v>1416</v>
      </c>
      <c r="E124" s="204" t="s">
        <v>1258</v>
      </c>
      <c r="F124" s="221">
        <v>36199</v>
      </c>
      <c r="G124" s="222">
        <f t="shared" si="7"/>
        <v>45657</v>
      </c>
      <c r="H124" s="223">
        <f t="shared" si="5"/>
        <v>25</v>
      </c>
      <c r="I124" s="220" t="str">
        <f t="shared" si="8"/>
        <v>Senior</v>
      </c>
      <c r="J124" s="219" t="s">
        <v>1248</v>
      </c>
      <c r="K124" s="224">
        <v>88101000291</v>
      </c>
      <c r="L124" s="362" t="s">
        <v>1453</v>
      </c>
    </row>
    <row r="125" spans="1:12" s="225" customFormat="1" hidden="1" x14ac:dyDescent="0.25">
      <c r="A125" s="200" t="s">
        <v>584</v>
      </c>
      <c r="B125" s="201" t="s">
        <v>47</v>
      </c>
      <c r="C125" s="201" t="s">
        <v>400</v>
      </c>
      <c r="D125" s="201" t="s">
        <v>221</v>
      </c>
      <c r="E125" s="204" t="s">
        <v>1258</v>
      </c>
      <c r="F125" s="221">
        <v>35961</v>
      </c>
      <c r="G125" s="222">
        <f t="shared" si="7"/>
        <v>45657</v>
      </c>
      <c r="H125" s="223">
        <f t="shared" si="5"/>
        <v>26</v>
      </c>
      <c r="I125" s="220" t="str">
        <f t="shared" si="8"/>
        <v>Senior</v>
      </c>
      <c r="J125" s="219" t="s">
        <v>1248</v>
      </c>
      <c r="K125" s="224">
        <v>77091900014</v>
      </c>
      <c r="L125" s="362" t="s">
        <v>1453</v>
      </c>
    </row>
    <row r="126" spans="1:12" s="225" customFormat="1" hidden="1" x14ac:dyDescent="0.25">
      <c r="A126" s="200" t="s">
        <v>609</v>
      </c>
      <c r="B126" s="201" t="s">
        <v>1340</v>
      </c>
      <c r="C126" s="201" t="s">
        <v>401</v>
      </c>
      <c r="D126" s="201" t="s">
        <v>219</v>
      </c>
      <c r="E126" s="204" t="s">
        <v>1258</v>
      </c>
      <c r="F126" s="209">
        <v>36060</v>
      </c>
      <c r="G126" s="206">
        <f t="shared" si="7"/>
        <v>45657</v>
      </c>
      <c r="H126" s="207">
        <f t="shared" si="5"/>
        <v>26</v>
      </c>
      <c r="I126" s="204" t="str">
        <f t="shared" si="8"/>
        <v>Senior</v>
      </c>
      <c r="J126" s="201" t="s">
        <v>1248</v>
      </c>
      <c r="K126" s="224">
        <v>94030800057</v>
      </c>
      <c r="L126" s="362" t="s">
        <v>1453</v>
      </c>
    </row>
    <row r="127" spans="1:12" s="225" customFormat="1" hidden="1" x14ac:dyDescent="0.25">
      <c r="A127" s="200" t="s">
        <v>627</v>
      </c>
      <c r="B127" s="201" t="s">
        <v>39</v>
      </c>
      <c r="C127" s="201" t="s">
        <v>98</v>
      </c>
      <c r="D127" s="201" t="s">
        <v>1075</v>
      </c>
      <c r="E127" s="204" t="s">
        <v>1258</v>
      </c>
      <c r="F127" s="221">
        <v>35943</v>
      </c>
      <c r="G127" s="222">
        <f t="shared" si="7"/>
        <v>45657</v>
      </c>
      <c r="H127" s="223">
        <f t="shared" si="5"/>
        <v>26</v>
      </c>
      <c r="I127" s="220" t="str">
        <f t="shared" si="8"/>
        <v>Senior</v>
      </c>
      <c r="J127" s="219" t="s">
        <v>1248</v>
      </c>
      <c r="K127" s="224">
        <v>66091400053</v>
      </c>
      <c r="L127" s="362" t="s">
        <v>1453</v>
      </c>
    </row>
    <row r="128" spans="1:12" s="225" customFormat="1" hidden="1" x14ac:dyDescent="0.25">
      <c r="A128" s="200" t="s">
        <v>642</v>
      </c>
      <c r="B128" s="201" t="s">
        <v>37</v>
      </c>
      <c r="C128" s="201" t="s">
        <v>2096</v>
      </c>
      <c r="D128" s="201" t="s">
        <v>103</v>
      </c>
      <c r="E128" s="204" t="s">
        <v>1258</v>
      </c>
      <c r="F128" s="209">
        <v>36136</v>
      </c>
      <c r="G128" s="206">
        <f t="shared" si="7"/>
        <v>45657</v>
      </c>
      <c r="H128" s="207">
        <f t="shared" si="5"/>
        <v>26</v>
      </c>
      <c r="I128" s="204" t="str">
        <f t="shared" si="8"/>
        <v>Senior</v>
      </c>
      <c r="J128" s="201" t="s">
        <v>1248</v>
      </c>
      <c r="K128" s="238">
        <v>4042800378</v>
      </c>
      <c r="L128" s="362" t="s">
        <v>1453</v>
      </c>
    </row>
    <row r="129" spans="1:12" s="225" customFormat="1" hidden="1" x14ac:dyDescent="0.25">
      <c r="A129" s="200" t="s">
        <v>802</v>
      </c>
      <c r="B129" s="201" t="s">
        <v>1947</v>
      </c>
      <c r="C129" s="201" t="s">
        <v>2107</v>
      </c>
      <c r="D129" s="201" t="s">
        <v>2108</v>
      </c>
      <c r="E129" s="204" t="s">
        <v>1251</v>
      </c>
      <c r="F129" s="209">
        <v>35873</v>
      </c>
      <c r="G129" s="206">
        <f t="shared" si="7"/>
        <v>45657</v>
      </c>
      <c r="H129" s="207">
        <f t="shared" si="5"/>
        <v>26</v>
      </c>
      <c r="I129" s="204" t="str">
        <f t="shared" si="8"/>
        <v>Senior</v>
      </c>
      <c r="J129" s="201" t="s">
        <v>1248</v>
      </c>
      <c r="K129" s="224">
        <v>60122000617</v>
      </c>
      <c r="L129" s="362" t="s">
        <v>1453</v>
      </c>
    </row>
    <row r="130" spans="1:12" hidden="1" x14ac:dyDescent="0.25">
      <c r="A130" s="200" t="s">
        <v>824</v>
      </c>
      <c r="B130" s="201" t="s">
        <v>38</v>
      </c>
      <c r="C130" s="201" t="s">
        <v>1955</v>
      </c>
      <c r="D130" s="201" t="s">
        <v>220</v>
      </c>
      <c r="E130" s="204" t="s">
        <v>1258</v>
      </c>
      <c r="F130" s="221">
        <v>35848</v>
      </c>
      <c r="G130" s="222">
        <f t="shared" si="7"/>
        <v>45657</v>
      </c>
      <c r="H130" s="223">
        <f t="shared" si="5"/>
        <v>26</v>
      </c>
      <c r="I130" s="220" t="str">
        <f t="shared" si="8"/>
        <v>Senior</v>
      </c>
      <c r="J130" s="219" t="s">
        <v>1248</v>
      </c>
      <c r="K130" s="208"/>
      <c r="L130" s="364"/>
    </row>
    <row r="131" spans="1:12" s="225" customFormat="1" hidden="1" x14ac:dyDescent="0.25">
      <c r="A131" s="200" t="s">
        <v>870</v>
      </c>
      <c r="B131" s="201" t="s">
        <v>1346</v>
      </c>
      <c r="C131" s="201" t="s">
        <v>2029</v>
      </c>
      <c r="D131" s="201" t="s">
        <v>1046</v>
      </c>
      <c r="E131" s="204" t="s">
        <v>2081</v>
      </c>
      <c r="F131" s="227">
        <v>36116</v>
      </c>
      <c r="G131" s="222">
        <f t="shared" si="7"/>
        <v>45657</v>
      </c>
      <c r="H131" s="223">
        <f t="shared" si="5"/>
        <v>26</v>
      </c>
      <c r="I131" s="220" t="str">
        <f t="shared" si="8"/>
        <v>Senior</v>
      </c>
      <c r="J131" s="219" t="s">
        <v>67</v>
      </c>
      <c r="K131" s="224">
        <v>79041310290</v>
      </c>
      <c r="L131" s="362" t="s">
        <v>1453</v>
      </c>
    </row>
    <row r="132" spans="1:12" hidden="1" x14ac:dyDescent="0.25">
      <c r="A132" s="200" t="s">
        <v>1184</v>
      </c>
      <c r="B132" s="201" t="s">
        <v>1241</v>
      </c>
      <c r="C132" s="201" t="s">
        <v>1859</v>
      </c>
      <c r="D132" s="201" t="s">
        <v>1696</v>
      </c>
      <c r="E132" s="204" t="s">
        <v>1258</v>
      </c>
      <c r="F132" s="221">
        <v>36006</v>
      </c>
      <c r="G132" s="222">
        <f t="shared" si="7"/>
        <v>45657</v>
      </c>
      <c r="H132" s="223">
        <f t="shared" si="5"/>
        <v>26</v>
      </c>
      <c r="I132" s="220" t="str">
        <f t="shared" si="8"/>
        <v>Senior</v>
      </c>
      <c r="J132" s="219" t="s">
        <v>1248</v>
      </c>
      <c r="K132" s="208">
        <v>56080400863</v>
      </c>
      <c r="L132" s="364" t="s">
        <v>1453</v>
      </c>
    </row>
    <row r="133" spans="1:12" s="225" customFormat="1" hidden="1" x14ac:dyDescent="0.25">
      <c r="A133" s="200" t="s">
        <v>1236</v>
      </c>
      <c r="B133" s="201" t="s">
        <v>38</v>
      </c>
      <c r="C133" s="201" t="s">
        <v>1866</v>
      </c>
      <c r="D133" s="201" t="s">
        <v>1225</v>
      </c>
      <c r="E133" s="204" t="s">
        <v>1258</v>
      </c>
      <c r="F133" s="221">
        <v>36032</v>
      </c>
      <c r="G133" s="222">
        <f t="shared" si="7"/>
        <v>45657</v>
      </c>
      <c r="H133" s="223">
        <f t="shared" si="5"/>
        <v>26</v>
      </c>
      <c r="I133" s="220" t="str">
        <f t="shared" si="8"/>
        <v>Senior</v>
      </c>
      <c r="J133" s="219" t="s">
        <v>1248</v>
      </c>
      <c r="K133" s="224">
        <v>88062900495</v>
      </c>
      <c r="L133" s="362" t="s">
        <v>1453</v>
      </c>
    </row>
    <row r="134" spans="1:12" s="225" customFormat="1" hidden="1" x14ac:dyDescent="0.25">
      <c r="A134" s="200" t="s">
        <v>1495</v>
      </c>
      <c r="B134" s="201" t="s">
        <v>1948</v>
      </c>
      <c r="C134" s="201" t="s">
        <v>316</v>
      </c>
      <c r="D134" s="201" t="s">
        <v>1508</v>
      </c>
      <c r="E134" s="204" t="s">
        <v>1258</v>
      </c>
      <c r="F134" s="221">
        <v>35870</v>
      </c>
      <c r="G134" s="222">
        <f t="shared" si="7"/>
        <v>45657</v>
      </c>
      <c r="H134" s="223">
        <f t="shared" si="5"/>
        <v>26</v>
      </c>
      <c r="I134" s="220" t="str">
        <f t="shared" si="8"/>
        <v>Senior</v>
      </c>
      <c r="J134" s="219" t="s">
        <v>1248</v>
      </c>
      <c r="K134" s="224">
        <v>98061500027</v>
      </c>
      <c r="L134" s="362" t="s">
        <v>1453</v>
      </c>
    </row>
    <row r="135" spans="1:12" s="225" customFormat="1" hidden="1" x14ac:dyDescent="0.25">
      <c r="A135" s="200" t="s">
        <v>1623</v>
      </c>
      <c r="B135" s="201" t="s">
        <v>1947</v>
      </c>
      <c r="C135" s="201" t="s">
        <v>1989</v>
      </c>
      <c r="D135" s="201" t="s">
        <v>122</v>
      </c>
      <c r="E135" s="204" t="s">
        <v>1258</v>
      </c>
      <c r="F135" s="221">
        <v>35873</v>
      </c>
      <c r="G135" s="222">
        <f t="shared" si="7"/>
        <v>45657</v>
      </c>
      <c r="H135" s="223">
        <f t="shared" ref="H135:H198" si="9">INT(YEARFRAC(F135,G135))</f>
        <v>26</v>
      </c>
      <c r="I135" s="220" t="str">
        <f t="shared" si="8"/>
        <v>Senior</v>
      </c>
      <c r="J135" s="219" t="s">
        <v>1248</v>
      </c>
      <c r="K135" s="224">
        <v>69122235136082</v>
      </c>
      <c r="L135" s="362" t="s">
        <v>1453</v>
      </c>
    </row>
    <row r="136" spans="1:12" s="225" customFormat="1" hidden="1" x14ac:dyDescent="0.25">
      <c r="A136" s="200" t="s">
        <v>1651</v>
      </c>
      <c r="B136" s="201" t="s">
        <v>1227</v>
      </c>
      <c r="C136" s="201" t="s">
        <v>1679</v>
      </c>
      <c r="D136" s="201" t="s">
        <v>363</v>
      </c>
      <c r="E136" s="204" t="s">
        <v>1258</v>
      </c>
      <c r="F136" s="209">
        <v>35812</v>
      </c>
      <c r="G136" s="206">
        <f t="shared" si="7"/>
        <v>45657</v>
      </c>
      <c r="H136" s="207">
        <f t="shared" si="9"/>
        <v>26</v>
      </c>
      <c r="I136" s="204" t="str">
        <f t="shared" si="8"/>
        <v>Senior</v>
      </c>
      <c r="J136" s="201" t="s">
        <v>1248</v>
      </c>
      <c r="K136" s="224">
        <v>77032900259</v>
      </c>
      <c r="L136" s="362" t="s">
        <v>1453</v>
      </c>
    </row>
    <row r="137" spans="1:12" s="225" customFormat="1" hidden="1" x14ac:dyDescent="0.25">
      <c r="A137" s="200" t="s">
        <v>1688</v>
      </c>
      <c r="B137" s="201" t="s">
        <v>1241</v>
      </c>
      <c r="C137" s="201" t="s">
        <v>1700</v>
      </c>
      <c r="D137" s="201" t="s">
        <v>1660</v>
      </c>
      <c r="E137" s="204" t="s">
        <v>1258</v>
      </c>
      <c r="F137" s="221">
        <v>35873</v>
      </c>
      <c r="G137" s="222">
        <f t="shared" si="7"/>
        <v>45657</v>
      </c>
      <c r="H137" s="223">
        <f t="shared" si="9"/>
        <v>26</v>
      </c>
      <c r="I137" s="220" t="str">
        <f t="shared" si="8"/>
        <v>Senior</v>
      </c>
      <c r="J137" s="219" t="s">
        <v>1248</v>
      </c>
      <c r="K137" s="224">
        <v>518168758</v>
      </c>
      <c r="L137" s="362" t="s">
        <v>1455</v>
      </c>
    </row>
    <row r="138" spans="1:12" s="225" customFormat="1" hidden="1" x14ac:dyDescent="0.25">
      <c r="A138" s="200" t="s">
        <v>1732</v>
      </c>
      <c r="B138" s="201" t="s">
        <v>1226</v>
      </c>
      <c r="C138" s="201" t="s">
        <v>99</v>
      </c>
      <c r="D138" s="201" t="s">
        <v>200</v>
      </c>
      <c r="E138" s="204" t="s">
        <v>1258</v>
      </c>
      <c r="F138" s="209">
        <v>35874</v>
      </c>
      <c r="G138" s="206">
        <f t="shared" si="7"/>
        <v>45657</v>
      </c>
      <c r="H138" s="207">
        <f t="shared" si="9"/>
        <v>26</v>
      </c>
      <c r="I138" s="204" t="str">
        <f t="shared" si="8"/>
        <v>Senior</v>
      </c>
      <c r="J138" s="201" t="s">
        <v>1248</v>
      </c>
      <c r="K138" s="224">
        <v>570627500</v>
      </c>
      <c r="L138" s="362" t="s">
        <v>1453</v>
      </c>
    </row>
    <row r="139" spans="1:12" s="225" customFormat="1" hidden="1" x14ac:dyDescent="0.25">
      <c r="A139" s="200" t="s">
        <v>605</v>
      </c>
      <c r="B139" s="201" t="s">
        <v>1947</v>
      </c>
      <c r="C139" s="201" t="s">
        <v>332</v>
      </c>
      <c r="D139" s="201" t="s">
        <v>319</v>
      </c>
      <c r="E139" s="204" t="s">
        <v>2079</v>
      </c>
      <c r="F139" s="221">
        <v>35445</v>
      </c>
      <c r="G139" s="222">
        <f t="shared" si="7"/>
        <v>45657</v>
      </c>
      <c r="H139" s="223">
        <f t="shared" si="9"/>
        <v>27</v>
      </c>
      <c r="I139" s="220" t="str">
        <f t="shared" si="8"/>
        <v>Senior</v>
      </c>
      <c r="J139" s="219" t="s">
        <v>67</v>
      </c>
      <c r="K139" s="224">
        <v>96050800332</v>
      </c>
      <c r="L139" s="362" t="s">
        <v>1453</v>
      </c>
    </row>
    <row r="140" spans="1:12" s="225" customFormat="1" hidden="1" x14ac:dyDescent="0.25">
      <c r="A140" s="200" t="s">
        <v>648</v>
      </c>
      <c r="B140" s="201" t="s">
        <v>1947</v>
      </c>
      <c r="C140" s="201" t="s">
        <v>1809</v>
      </c>
      <c r="D140" s="201" t="s">
        <v>1810</v>
      </c>
      <c r="E140" s="204" t="s">
        <v>2081</v>
      </c>
      <c r="F140" s="221">
        <v>35731</v>
      </c>
      <c r="G140" s="222">
        <f t="shared" si="7"/>
        <v>45657</v>
      </c>
      <c r="H140" s="223">
        <f t="shared" si="9"/>
        <v>27</v>
      </c>
      <c r="I140" s="220" t="str">
        <f t="shared" ref="I140:I155" si="10">IF(H140="","Senior",IF(H140&gt;59.999,"Grand Masters",IF(H140&gt;49.999,"Master",IF(H140&gt;39.999,"Veteran",IF(H140&gt;21.999,"Senior",IF(H140&gt;16.999,"U/21","U/16"))))))</f>
        <v>Senior</v>
      </c>
      <c r="J140" s="219" t="s">
        <v>67</v>
      </c>
      <c r="K140" s="224" t="s">
        <v>1845</v>
      </c>
      <c r="L140" s="362" t="s">
        <v>1453</v>
      </c>
    </row>
    <row r="141" spans="1:12" hidden="1" x14ac:dyDescent="0.25">
      <c r="A141" s="200" t="s">
        <v>651</v>
      </c>
      <c r="B141" s="201" t="s">
        <v>1947</v>
      </c>
      <c r="C141" s="201" t="s">
        <v>87</v>
      </c>
      <c r="D141" s="201" t="s">
        <v>334</v>
      </c>
      <c r="E141" s="204" t="s">
        <v>1258</v>
      </c>
      <c r="F141" s="209">
        <v>35487</v>
      </c>
      <c r="G141" s="206">
        <f t="shared" si="7"/>
        <v>45657</v>
      </c>
      <c r="H141" s="207">
        <f t="shared" si="9"/>
        <v>27</v>
      </c>
      <c r="I141" s="204" t="str">
        <f t="shared" si="10"/>
        <v>Senior</v>
      </c>
      <c r="J141" s="201" t="s">
        <v>1248</v>
      </c>
      <c r="K141" s="208">
        <v>56090400343</v>
      </c>
      <c r="L141" s="364" t="s">
        <v>1453</v>
      </c>
    </row>
    <row r="142" spans="1:12" s="225" customFormat="1" hidden="1" x14ac:dyDescent="0.25">
      <c r="A142" s="200" t="s">
        <v>683</v>
      </c>
      <c r="B142" s="201" t="s">
        <v>1464</v>
      </c>
      <c r="C142" s="201" t="s">
        <v>414</v>
      </c>
      <c r="D142" s="201" t="s">
        <v>169</v>
      </c>
      <c r="E142" s="204" t="s">
        <v>1258</v>
      </c>
      <c r="F142" s="205">
        <v>35458</v>
      </c>
      <c r="G142" s="206">
        <f t="shared" si="7"/>
        <v>45657</v>
      </c>
      <c r="H142" s="207">
        <f t="shared" si="9"/>
        <v>27</v>
      </c>
      <c r="I142" s="204" t="str">
        <f t="shared" si="10"/>
        <v>Senior</v>
      </c>
      <c r="J142" s="201" t="s">
        <v>1248</v>
      </c>
      <c r="K142" s="224">
        <v>96021600339</v>
      </c>
      <c r="L142" s="362" t="s">
        <v>1453</v>
      </c>
    </row>
    <row r="143" spans="1:12" s="225" customFormat="1" hidden="1" x14ac:dyDescent="0.25">
      <c r="A143" s="200" t="s">
        <v>686</v>
      </c>
      <c r="B143" s="201" t="s">
        <v>44</v>
      </c>
      <c r="C143" s="201" t="s">
        <v>406</v>
      </c>
      <c r="D143" s="201" t="s">
        <v>1875</v>
      </c>
      <c r="E143" s="204" t="s">
        <v>1258</v>
      </c>
      <c r="F143" s="221">
        <v>35590</v>
      </c>
      <c r="G143" s="222">
        <f t="shared" si="7"/>
        <v>45657</v>
      </c>
      <c r="H143" s="223">
        <f t="shared" si="9"/>
        <v>27</v>
      </c>
      <c r="I143" s="220" t="str">
        <f t="shared" si="10"/>
        <v>Senior</v>
      </c>
      <c r="J143" s="219" t="s">
        <v>1248</v>
      </c>
      <c r="K143" s="224">
        <v>820724522408</v>
      </c>
      <c r="L143" s="362" t="s">
        <v>1453</v>
      </c>
    </row>
    <row r="144" spans="1:12" s="225" customFormat="1" hidden="1" x14ac:dyDescent="0.25">
      <c r="A144" s="200" t="s">
        <v>1106</v>
      </c>
      <c r="B144" s="201" t="s">
        <v>984</v>
      </c>
      <c r="C144" s="201" t="s">
        <v>1114</v>
      </c>
      <c r="D144" s="201" t="s">
        <v>84</v>
      </c>
      <c r="E144" s="204" t="s">
        <v>1258</v>
      </c>
      <c r="F144" s="209">
        <v>35562</v>
      </c>
      <c r="G144" s="206">
        <f t="shared" si="7"/>
        <v>45657</v>
      </c>
      <c r="H144" s="207">
        <f t="shared" si="9"/>
        <v>27</v>
      </c>
      <c r="I144" s="204" t="str">
        <f t="shared" si="10"/>
        <v>Senior</v>
      </c>
      <c r="J144" s="201" t="s">
        <v>1248</v>
      </c>
      <c r="K144" s="224">
        <v>77020810403</v>
      </c>
      <c r="L144" s="362" t="s">
        <v>1453</v>
      </c>
    </row>
    <row r="145" spans="1:12" s="225" customFormat="1" hidden="1" x14ac:dyDescent="0.25">
      <c r="A145" s="200" t="s">
        <v>1176</v>
      </c>
      <c r="B145" s="201" t="s">
        <v>1379</v>
      </c>
      <c r="C145" s="201" t="s">
        <v>1114</v>
      </c>
      <c r="D145" s="201" t="s">
        <v>84</v>
      </c>
      <c r="E145" s="204" t="s">
        <v>1258</v>
      </c>
      <c r="F145" s="209">
        <v>35562</v>
      </c>
      <c r="G145" s="206">
        <f t="shared" si="7"/>
        <v>45657</v>
      </c>
      <c r="H145" s="207">
        <f t="shared" si="9"/>
        <v>27</v>
      </c>
      <c r="I145" s="204" t="str">
        <f t="shared" si="10"/>
        <v>Senior</v>
      </c>
      <c r="J145" s="201" t="s">
        <v>1248</v>
      </c>
      <c r="K145" s="238" t="s">
        <v>1993</v>
      </c>
      <c r="L145" s="362" t="s">
        <v>1453</v>
      </c>
    </row>
    <row r="146" spans="1:12" s="225" customFormat="1" hidden="1" x14ac:dyDescent="0.25">
      <c r="A146" s="200" t="s">
        <v>1201</v>
      </c>
      <c r="B146" s="201" t="s">
        <v>43</v>
      </c>
      <c r="C146" s="201" t="s">
        <v>2034</v>
      </c>
      <c r="D146" s="201" t="s">
        <v>169</v>
      </c>
      <c r="E146" s="204" t="s">
        <v>1258</v>
      </c>
      <c r="F146" s="221">
        <v>35458</v>
      </c>
      <c r="G146" s="222">
        <f t="shared" si="7"/>
        <v>45657</v>
      </c>
      <c r="H146" s="223">
        <f t="shared" si="9"/>
        <v>27</v>
      </c>
      <c r="I146" s="220" t="str">
        <f t="shared" si="10"/>
        <v>Senior</v>
      </c>
      <c r="J146" s="219" t="s">
        <v>1248</v>
      </c>
      <c r="K146" s="224">
        <v>6205085090107</v>
      </c>
      <c r="L146" s="362" t="s">
        <v>1455</v>
      </c>
    </row>
    <row r="147" spans="1:12" s="234" customFormat="1" hidden="1" x14ac:dyDescent="0.25">
      <c r="A147" s="200" t="s">
        <v>1478</v>
      </c>
      <c r="B147" s="201" t="s">
        <v>1948</v>
      </c>
      <c r="C147" s="201" t="s">
        <v>175</v>
      </c>
      <c r="D147" s="201" t="s">
        <v>372</v>
      </c>
      <c r="E147" s="204" t="s">
        <v>1258</v>
      </c>
      <c r="F147" s="209">
        <v>35582</v>
      </c>
      <c r="G147" s="206">
        <f t="shared" ref="G147:G210" si="11">$G$5</f>
        <v>45657</v>
      </c>
      <c r="H147" s="207">
        <f t="shared" si="9"/>
        <v>27</v>
      </c>
      <c r="I147" s="204" t="str">
        <f t="shared" si="10"/>
        <v>Senior</v>
      </c>
      <c r="J147" s="201" t="s">
        <v>1248</v>
      </c>
      <c r="K147" s="233">
        <v>83102810462</v>
      </c>
      <c r="L147" s="363" t="s">
        <v>1453</v>
      </c>
    </row>
    <row r="148" spans="1:12" s="225" customFormat="1" hidden="1" x14ac:dyDescent="0.25">
      <c r="A148" s="200" t="s">
        <v>1787</v>
      </c>
      <c r="B148" s="201" t="s">
        <v>1473</v>
      </c>
      <c r="C148" s="201" t="s">
        <v>1103</v>
      </c>
      <c r="D148" s="201" t="s">
        <v>1830</v>
      </c>
      <c r="E148" s="204" t="s">
        <v>1258</v>
      </c>
      <c r="F148" s="221">
        <v>35492</v>
      </c>
      <c r="G148" s="222">
        <f t="shared" si="11"/>
        <v>45657</v>
      </c>
      <c r="H148" s="223">
        <f t="shared" si="9"/>
        <v>27</v>
      </c>
      <c r="I148" s="220" t="str">
        <f t="shared" si="10"/>
        <v>Senior</v>
      </c>
      <c r="J148" s="219" t="s">
        <v>1248</v>
      </c>
      <c r="K148" s="224">
        <v>5805180064005</v>
      </c>
      <c r="L148" s="362" t="s">
        <v>1456</v>
      </c>
    </row>
    <row r="149" spans="1:12" s="234" customFormat="1" hidden="1" x14ac:dyDescent="0.25">
      <c r="A149" s="200" t="s">
        <v>1790</v>
      </c>
      <c r="B149" s="201" t="s">
        <v>1240</v>
      </c>
      <c r="C149" s="201" t="s">
        <v>72</v>
      </c>
      <c r="D149" s="201" t="s">
        <v>1836</v>
      </c>
      <c r="E149" s="204" t="s">
        <v>1258</v>
      </c>
      <c r="F149" s="209">
        <v>35541</v>
      </c>
      <c r="G149" s="206">
        <f t="shared" si="11"/>
        <v>45657</v>
      </c>
      <c r="H149" s="207">
        <f t="shared" si="9"/>
        <v>27</v>
      </c>
      <c r="I149" s="204" t="str">
        <f t="shared" si="10"/>
        <v>Senior</v>
      </c>
      <c r="J149" s="201" t="s">
        <v>1248</v>
      </c>
      <c r="K149" s="233">
        <v>78042510381</v>
      </c>
      <c r="L149" s="363" t="s">
        <v>1453</v>
      </c>
    </row>
    <row r="150" spans="1:12" s="225" customFormat="1" hidden="1" x14ac:dyDescent="0.25">
      <c r="A150" s="200" t="s">
        <v>589</v>
      </c>
      <c r="B150" s="201" t="s">
        <v>50</v>
      </c>
      <c r="C150" s="201" t="s">
        <v>2031</v>
      </c>
      <c r="D150" s="201" t="s">
        <v>353</v>
      </c>
      <c r="E150" s="204" t="s">
        <v>2081</v>
      </c>
      <c r="F150" s="221">
        <v>35193</v>
      </c>
      <c r="G150" s="222">
        <f t="shared" si="11"/>
        <v>45657</v>
      </c>
      <c r="H150" s="223">
        <f t="shared" si="9"/>
        <v>28</v>
      </c>
      <c r="I150" s="220" t="str">
        <f t="shared" si="10"/>
        <v>Senior</v>
      </c>
      <c r="J150" s="219" t="s">
        <v>67</v>
      </c>
      <c r="K150" s="224">
        <v>55103010027</v>
      </c>
      <c r="L150" s="362" t="s">
        <v>1453</v>
      </c>
    </row>
    <row r="151" spans="1:12" s="225" customFormat="1" hidden="1" x14ac:dyDescent="0.25">
      <c r="A151" s="200" t="s">
        <v>592</v>
      </c>
      <c r="B151" s="201" t="s">
        <v>40</v>
      </c>
      <c r="C151" s="201" t="s">
        <v>2030</v>
      </c>
      <c r="D151" s="201" t="s">
        <v>1185</v>
      </c>
      <c r="E151" s="204" t="s">
        <v>1258</v>
      </c>
      <c r="F151" s="221">
        <v>35111</v>
      </c>
      <c r="G151" s="222">
        <f t="shared" si="11"/>
        <v>45657</v>
      </c>
      <c r="H151" s="223">
        <f t="shared" si="9"/>
        <v>28</v>
      </c>
      <c r="I151" s="220" t="str">
        <f t="shared" si="10"/>
        <v>Senior</v>
      </c>
      <c r="J151" s="219" t="s">
        <v>1248</v>
      </c>
      <c r="K151" s="224">
        <v>72120610320</v>
      </c>
      <c r="L151" s="362" t="s">
        <v>1453</v>
      </c>
    </row>
    <row r="152" spans="1:12" s="225" customFormat="1" hidden="1" x14ac:dyDescent="0.25">
      <c r="A152" s="200" t="s">
        <v>645</v>
      </c>
      <c r="B152" s="201" t="s">
        <v>1242</v>
      </c>
      <c r="C152" s="201" t="s">
        <v>412</v>
      </c>
      <c r="D152" s="201" t="s">
        <v>308</v>
      </c>
      <c r="E152" s="204" t="s">
        <v>1258</v>
      </c>
      <c r="F152" s="221">
        <v>35184</v>
      </c>
      <c r="G152" s="222">
        <f t="shared" si="11"/>
        <v>45657</v>
      </c>
      <c r="H152" s="223">
        <f t="shared" si="9"/>
        <v>28</v>
      </c>
      <c r="I152" s="220" t="str">
        <f t="shared" si="10"/>
        <v>Senior</v>
      </c>
      <c r="J152" s="219" t="s">
        <v>1248</v>
      </c>
      <c r="K152" s="224">
        <v>74071410310</v>
      </c>
      <c r="L152" s="362" t="s">
        <v>1453</v>
      </c>
    </row>
    <row r="153" spans="1:12" s="225" customFormat="1" hidden="1" x14ac:dyDescent="0.25">
      <c r="A153" s="200" t="s">
        <v>821</v>
      </c>
      <c r="B153" s="201" t="s">
        <v>43</v>
      </c>
      <c r="C153" s="201" t="s">
        <v>2114</v>
      </c>
      <c r="D153" s="201" t="s">
        <v>133</v>
      </c>
      <c r="E153" s="204" t="s">
        <v>1258</v>
      </c>
      <c r="F153" s="205">
        <v>35118</v>
      </c>
      <c r="G153" s="206">
        <f t="shared" si="11"/>
        <v>45657</v>
      </c>
      <c r="H153" s="207">
        <f t="shared" si="9"/>
        <v>28</v>
      </c>
      <c r="I153" s="204" t="str">
        <f t="shared" si="10"/>
        <v>Senior</v>
      </c>
      <c r="J153" s="201" t="s">
        <v>1248</v>
      </c>
      <c r="K153" s="224">
        <v>77082010354</v>
      </c>
      <c r="L153" s="362" t="s">
        <v>1453</v>
      </c>
    </row>
    <row r="154" spans="1:12" s="225" customFormat="1" ht="13.5" hidden="1" customHeight="1" x14ac:dyDescent="0.25">
      <c r="A154" s="200" t="s">
        <v>889</v>
      </c>
      <c r="B154" s="201" t="s">
        <v>1947</v>
      </c>
      <c r="C154" s="201" t="s">
        <v>335</v>
      </c>
      <c r="D154" s="201" t="s">
        <v>454</v>
      </c>
      <c r="E154" s="204" t="s">
        <v>1258</v>
      </c>
      <c r="F154" s="221">
        <v>35431</v>
      </c>
      <c r="G154" s="222">
        <f t="shared" si="11"/>
        <v>45657</v>
      </c>
      <c r="H154" s="223">
        <f t="shared" si="9"/>
        <v>28</v>
      </c>
      <c r="I154" s="220" t="str">
        <f t="shared" si="10"/>
        <v>Senior</v>
      </c>
      <c r="J154" s="219" t="s">
        <v>1248</v>
      </c>
      <c r="K154" s="224">
        <v>75081050067</v>
      </c>
      <c r="L154" s="362" t="s">
        <v>1453</v>
      </c>
    </row>
    <row r="155" spans="1:12" s="225" customFormat="1" hidden="1" x14ac:dyDescent="0.25">
      <c r="A155" s="200" t="s">
        <v>1199</v>
      </c>
      <c r="B155" s="201" t="s">
        <v>50</v>
      </c>
      <c r="C155" s="201" t="s">
        <v>283</v>
      </c>
      <c r="D155" s="201" t="s">
        <v>352</v>
      </c>
      <c r="E155" s="204" t="s">
        <v>1258</v>
      </c>
      <c r="F155" s="221">
        <v>35334</v>
      </c>
      <c r="G155" s="222">
        <f t="shared" si="11"/>
        <v>45657</v>
      </c>
      <c r="H155" s="223">
        <f t="shared" si="9"/>
        <v>28</v>
      </c>
      <c r="I155" s="220" t="str">
        <f t="shared" si="10"/>
        <v>Senior</v>
      </c>
      <c r="J155" s="219" t="s">
        <v>1248</v>
      </c>
      <c r="K155" s="224">
        <v>97011500057</v>
      </c>
      <c r="L155" s="362" t="s">
        <v>1453</v>
      </c>
    </row>
    <row r="156" spans="1:12" s="225" customFormat="1" hidden="1" x14ac:dyDescent="0.25">
      <c r="A156" s="200" t="s">
        <v>1342</v>
      </c>
      <c r="B156" s="201" t="s">
        <v>1340</v>
      </c>
      <c r="C156" s="201" t="s">
        <v>1343</v>
      </c>
      <c r="D156" s="201" t="s">
        <v>1344</v>
      </c>
      <c r="E156" s="204" t="s">
        <v>2081</v>
      </c>
      <c r="F156" s="209">
        <v>35232</v>
      </c>
      <c r="G156" s="206">
        <f t="shared" si="11"/>
        <v>45657</v>
      </c>
      <c r="H156" s="207">
        <f t="shared" si="9"/>
        <v>28</v>
      </c>
      <c r="I156" s="204" t="s">
        <v>1433</v>
      </c>
      <c r="J156" s="201" t="s">
        <v>67</v>
      </c>
      <c r="K156" s="224">
        <v>63060900183</v>
      </c>
      <c r="L156" s="362" t="s">
        <v>1453</v>
      </c>
    </row>
    <row r="157" spans="1:12" hidden="1" x14ac:dyDescent="0.25">
      <c r="A157" s="200" t="s">
        <v>1731</v>
      </c>
      <c r="B157" s="201" t="s">
        <v>1226</v>
      </c>
      <c r="C157" s="201" t="s">
        <v>410</v>
      </c>
      <c r="D157" s="201" t="s">
        <v>88</v>
      </c>
      <c r="E157" s="204" t="s">
        <v>1258</v>
      </c>
      <c r="F157" s="209">
        <v>35214</v>
      </c>
      <c r="G157" s="206">
        <f t="shared" si="11"/>
        <v>45657</v>
      </c>
      <c r="H157" s="207">
        <f t="shared" si="9"/>
        <v>28</v>
      </c>
      <c r="I157" s="204" t="str">
        <f t="shared" ref="I157:I179" si="12">IF(H157="","Senior",IF(H157&gt;59.999,"Grand Masters",IF(H157&gt;49.999,"Master",IF(H157&gt;39.999,"Veteran",IF(H157&gt;21.999,"Senior",IF(H157&gt;16.999,"U/21","U/16"))))))</f>
        <v>Senior</v>
      </c>
      <c r="J157" s="201" t="s">
        <v>1248</v>
      </c>
      <c r="K157" s="208">
        <v>9301260035</v>
      </c>
      <c r="L157" s="364" t="s">
        <v>1453</v>
      </c>
    </row>
    <row r="158" spans="1:12" hidden="1" x14ac:dyDescent="0.25">
      <c r="A158" s="200" t="s">
        <v>509</v>
      </c>
      <c r="B158" s="201" t="s">
        <v>1334</v>
      </c>
      <c r="C158" s="201" t="s">
        <v>161</v>
      </c>
      <c r="D158" s="201" t="s">
        <v>83</v>
      </c>
      <c r="E158" s="204" t="s">
        <v>1258</v>
      </c>
      <c r="F158" s="209">
        <v>34851</v>
      </c>
      <c r="G158" s="206">
        <f t="shared" si="11"/>
        <v>45657</v>
      </c>
      <c r="H158" s="207">
        <f t="shared" si="9"/>
        <v>29</v>
      </c>
      <c r="I158" s="204" t="str">
        <f t="shared" si="12"/>
        <v>Senior</v>
      </c>
      <c r="J158" s="201" t="s">
        <v>1248</v>
      </c>
      <c r="K158" s="208">
        <v>66041400882</v>
      </c>
      <c r="L158" s="364" t="s">
        <v>1453</v>
      </c>
    </row>
    <row r="159" spans="1:12" hidden="1" x14ac:dyDescent="0.25">
      <c r="A159" s="200" t="s">
        <v>528</v>
      </c>
      <c r="B159" s="201" t="s">
        <v>1226</v>
      </c>
      <c r="C159" s="201" t="s">
        <v>202</v>
      </c>
      <c r="D159" s="201" t="s">
        <v>1075</v>
      </c>
      <c r="E159" s="204" t="s">
        <v>1258</v>
      </c>
      <c r="F159" s="221">
        <v>34787</v>
      </c>
      <c r="G159" s="222">
        <f t="shared" si="11"/>
        <v>45657</v>
      </c>
      <c r="H159" s="223">
        <f t="shared" si="9"/>
        <v>29</v>
      </c>
      <c r="I159" s="220" t="str">
        <f t="shared" si="12"/>
        <v>Senior</v>
      </c>
      <c r="J159" s="219" t="s">
        <v>1248</v>
      </c>
      <c r="K159" s="208"/>
      <c r="L159" s="364"/>
    </row>
    <row r="160" spans="1:12" s="225" customFormat="1" hidden="1" x14ac:dyDescent="0.25">
      <c r="A160" s="200" t="s">
        <v>550</v>
      </c>
      <c r="B160" s="201" t="s">
        <v>1346</v>
      </c>
      <c r="C160" s="201" t="s">
        <v>247</v>
      </c>
      <c r="D160" s="201" t="s">
        <v>201</v>
      </c>
      <c r="E160" s="204" t="s">
        <v>1258</v>
      </c>
      <c r="F160" s="221">
        <v>34771</v>
      </c>
      <c r="G160" s="222">
        <f t="shared" si="11"/>
        <v>45657</v>
      </c>
      <c r="H160" s="223">
        <f t="shared" si="9"/>
        <v>29</v>
      </c>
      <c r="I160" s="220" t="str">
        <f t="shared" si="12"/>
        <v>Senior</v>
      </c>
      <c r="J160" s="219" t="s">
        <v>1248</v>
      </c>
      <c r="K160" s="224" t="s">
        <v>1462</v>
      </c>
      <c r="L160" s="362" t="s">
        <v>1453</v>
      </c>
    </row>
    <row r="161" spans="1:12" s="225" customFormat="1" hidden="1" x14ac:dyDescent="0.25">
      <c r="A161" s="200" t="s">
        <v>615</v>
      </c>
      <c r="B161" s="201" t="s">
        <v>1380</v>
      </c>
      <c r="C161" s="201" t="s">
        <v>188</v>
      </c>
      <c r="D161" s="201" t="s">
        <v>347</v>
      </c>
      <c r="E161" s="204" t="s">
        <v>1258</v>
      </c>
      <c r="F161" s="209">
        <v>34872</v>
      </c>
      <c r="G161" s="206">
        <f t="shared" si="11"/>
        <v>45657</v>
      </c>
      <c r="H161" s="207">
        <f t="shared" si="9"/>
        <v>29</v>
      </c>
      <c r="I161" s="204" t="str">
        <f t="shared" si="12"/>
        <v>Senior</v>
      </c>
      <c r="J161" s="201" t="s">
        <v>1248</v>
      </c>
      <c r="K161" s="224">
        <v>53030900371</v>
      </c>
      <c r="L161" s="362" t="s">
        <v>1453</v>
      </c>
    </row>
    <row r="162" spans="1:12" s="225" customFormat="1" hidden="1" x14ac:dyDescent="0.25">
      <c r="A162" s="200" t="s">
        <v>678</v>
      </c>
      <c r="B162" s="201" t="s">
        <v>38</v>
      </c>
      <c r="C162" s="201" t="s">
        <v>161</v>
      </c>
      <c r="D162" s="201" t="s">
        <v>916</v>
      </c>
      <c r="E162" s="204" t="s">
        <v>1258</v>
      </c>
      <c r="F162" s="221">
        <v>34949</v>
      </c>
      <c r="G162" s="222">
        <f t="shared" si="11"/>
        <v>45657</v>
      </c>
      <c r="H162" s="223">
        <f t="shared" si="9"/>
        <v>29</v>
      </c>
      <c r="I162" s="220" t="str">
        <f t="shared" si="12"/>
        <v>Senior</v>
      </c>
      <c r="J162" s="219" t="s">
        <v>1248</v>
      </c>
      <c r="K162" s="224">
        <v>81120210607</v>
      </c>
      <c r="L162" s="362" t="s">
        <v>1453</v>
      </c>
    </row>
    <row r="163" spans="1:12" hidden="1" x14ac:dyDescent="0.25">
      <c r="A163" s="200" t="s">
        <v>1009</v>
      </c>
      <c r="B163" s="201" t="s">
        <v>1948</v>
      </c>
      <c r="C163" s="356" t="s">
        <v>1990</v>
      </c>
      <c r="D163" s="356" t="s">
        <v>1991</v>
      </c>
      <c r="E163" s="204" t="s">
        <v>1258</v>
      </c>
      <c r="F163" s="221">
        <v>34994</v>
      </c>
      <c r="G163" s="222">
        <f t="shared" si="11"/>
        <v>45657</v>
      </c>
      <c r="H163" s="223">
        <f t="shared" si="9"/>
        <v>29</v>
      </c>
      <c r="I163" s="220" t="str">
        <f t="shared" si="12"/>
        <v>Senior</v>
      </c>
      <c r="J163" s="219" t="s">
        <v>1248</v>
      </c>
      <c r="K163" s="208"/>
      <c r="L163" s="364"/>
    </row>
    <row r="164" spans="1:12" s="225" customFormat="1" x14ac:dyDescent="0.25">
      <c r="A164" s="200" t="s">
        <v>746</v>
      </c>
      <c r="B164" s="201" t="s">
        <v>41</v>
      </c>
      <c r="C164" s="201" t="s">
        <v>1936</v>
      </c>
      <c r="D164" s="201" t="s">
        <v>1937</v>
      </c>
      <c r="E164" s="204" t="s">
        <v>1258</v>
      </c>
      <c r="F164" s="221">
        <v>34995</v>
      </c>
      <c r="G164" s="222">
        <f t="shared" si="11"/>
        <v>45657</v>
      </c>
      <c r="H164" s="223">
        <f t="shared" si="9"/>
        <v>29</v>
      </c>
      <c r="I164" s="220" t="str">
        <f t="shared" si="12"/>
        <v>Senior</v>
      </c>
      <c r="J164" s="219" t="s">
        <v>1248</v>
      </c>
      <c r="K164" s="224">
        <v>65103100231</v>
      </c>
      <c r="L164" s="362" t="s">
        <v>1453</v>
      </c>
    </row>
    <row r="165" spans="1:12" hidden="1" x14ac:dyDescent="0.25">
      <c r="A165" s="200" t="s">
        <v>773</v>
      </c>
      <c r="B165" s="201" t="s">
        <v>40</v>
      </c>
      <c r="C165" s="201" t="s">
        <v>1889</v>
      </c>
      <c r="D165" s="201" t="s">
        <v>2106</v>
      </c>
      <c r="E165" s="204" t="s">
        <v>1258</v>
      </c>
      <c r="F165" s="209">
        <v>34744</v>
      </c>
      <c r="G165" s="206">
        <f t="shared" si="11"/>
        <v>45657</v>
      </c>
      <c r="H165" s="207">
        <f t="shared" si="9"/>
        <v>29</v>
      </c>
      <c r="I165" s="204" t="str">
        <f t="shared" si="12"/>
        <v>Senior</v>
      </c>
      <c r="J165" s="201" t="s">
        <v>1248</v>
      </c>
      <c r="K165" s="208"/>
      <c r="L165" s="364"/>
    </row>
    <row r="166" spans="1:12" s="225" customFormat="1" hidden="1" x14ac:dyDescent="0.25">
      <c r="A166" s="200" t="s">
        <v>865</v>
      </c>
      <c r="B166" s="201" t="s">
        <v>44</v>
      </c>
      <c r="C166" s="201" t="s">
        <v>2032</v>
      </c>
      <c r="D166" s="201" t="s">
        <v>2033</v>
      </c>
      <c r="E166" s="204" t="s">
        <v>1258</v>
      </c>
      <c r="F166" s="221">
        <v>34966</v>
      </c>
      <c r="G166" s="222">
        <f t="shared" si="11"/>
        <v>45657</v>
      </c>
      <c r="H166" s="223">
        <f t="shared" si="9"/>
        <v>29</v>
      </c>
      <c r="I166" s="220" t="str">
        <f t="shared" si="12"/>
        <v>Senior</v>
      </c>
      <c r="J166" s="219" t="s">
        <v>1248</v>
      </c>
      <c r="K166" s="224">
        <v>60112800327</v>
      </c>
      <c r="L166" s="362" t="s">
        <v>1453</v>
      </c>
    </row>
    <row r="167" spans="1:12" hidden="1" x14ac:dyDescent="0.25">
      <c r="A167" s="200" t="s">
        <v>949</v>
      </c>
      <c r="B167" s="201" t="s">
        <v>1340</v>
      </c>
      <c r="C167" s="201" t="s">
        <v>84</v>
      </c>
      <c r="D167" s="201" t="s">
        <v>145</v>
      </c>
      <c r="E167" s="204" t="s">
        <v>1258</v>
      </c>
      <c r="F167" s="209">
        <v>34721</v>
      </c>
      <c r="G167" s="206">
        <f t="shared" si="11"/>
        <v>45657</v>
      </c>
      <c r="H167" s="207">
        <f t="shared" si="9"/>
        <v>29</v>
      </c>
      <c r="I167" s="204" t="str">
        <f t="shared" si="12"/>
        <v>Senior</v>
      </c>
      <c r="J167" s="201" t="s">
        <v>1248</v>
      </c>
      <c r="K167" s="208">
        <v>71021600245</v>
      </c>
      <c r="L167" s="364" t="s">
        <v>1453</v>
      </c>
    </row>
    <row r="168" spans="1:12" s="225" customFormat="1" hidden="1" x14ac:dyDescent="0.25">
      <c r="A168" s="200" t="s">
        <v>1238</v>
      </c>
      <c r="B168" s="201" t="s">
        <v>1948</v>
      </c>
      <c r="C168" s="201" t="s">
        <v>1378</v>
      </c>
      <c r="D168" s="201" t="s">
        <v>133</v>
      </c>
      <c r="E168" s="204" t="s">
        <v>1258</v>
      </c>
      <c r="F168" s="209">
        <v>34880</v>
      </c>
      <c r="G168" s="206">
        <f t="shared" si="11"/>
        <v>45657</v>
      </c>
      <c r="H168" s="207">
        <f t="shared" si="9"/>
        <v>29</v>
      </c>
      <c r="I168" s="204" t="str">
        <f t="shared" si="12"/>
        <v>Senior</v>
      </c>
      <c r="J168" s="201" t="s">
        <v>1248</v>
      </c>
      <c r="K168" s="224">
        <v>90030100167</v>
      </c>
      <c r="L168" s="362" t="s">
        <v>1453</v>
      </c>
    </row>
    <row r="169" spans="1:12" s="225" customFormat="1" hidden="1" x14ac:dyDescent="0.25">
      <c r="A169" s="200" t="s">
        <v>1330</v>
      </c>
      <c r="B169" s="201" t="s">
        <v>47</v>
      </c>
      <c r="C169" s="201" t="s">
        <v>402</v>
      </c>
      <c r="D169" s="201" t="s">
        <v>219</v>
      </c>
      <c r="E169" s="204" t="s">
        <v>1258</v>
      </c>
      <c r="F169" s="221">
        <v>34752</v>
      </c>
      <c r="G169" s="222">
        <f t="shared" si="11"/>
        <v>45657</v>
      </c>
      <c r="H169" s="223">
        <f t="shared" si="9"/>
        <v>29</v>
      </c>
      <c r="I169" s="220" t="str">
        <f t="shared" si="12"/>
        <v>Senior</v>
      </c>
      <c r="J169" s="219" t="s">
        <v>1248</v>
      </c>
      <c r="K169" s="224">
        <v>80090110080</v>
      </c>
      <c r="L169" s="362" t="s">
        <v>1453</v>
      </c>
    </row>
    <row r="170" spans="1:12" hidden="1" x14ac:dyDescent="0.25">
      <c r="A170" s="200" t="s">
        <v>1404</v>
      </c>
      <c r="B170" s="201" t="s">
        <v>1744</v>
      </c>
      <c r="C170" s="201" t="s">
        <v>1406</v>
      </c>
      <c r="D170" s="201" t="s">
        <v>1405</v>
      </c>
      <c r="E170" s="204" t="s">
        <v>1258</v>
      </c>
      <c r="F170" s="209">
        <v>35060</v>
      </c>
      <c r="G170" s="206">
        <f t="shared" si="11"/>
        <v>45657</v>
      </c>
      <c r="H170" s="207">
        <f t="shared" si="9"/>
        <v>29</v>
      </c>
      <c r="I170" s="204" t="str">
        <f t="shared" si="12"/>
        <v>Senior</v>
      </c>
      <c r="J170" s="201" t="s">
        <v>1248</v>
      </c>
      <c r="K170" s="208">
        <v>75053000034</v>
      </c>
      <c r="L170" s="364" t="s">
        <v>1453</v>
      </c>
    </row>
    <row r="171" spans="1:12" hidden="1" x14ac:dyDescent="0.25">
      <c r="A171" s="200" t="s">
        <v>1625</v>
      </c>
      <c r="B171" s="201" t="s">
        <v>38</v>
      </c>
      <c r="C171" s="201" t="s">
        <v>136</v>
      </c>
      <c r="D171" s="201" t="s">
        <v>197</v>
      </c>
      <c r="E171" s="204" t="s">
        <v>1258</v>
      </c>
      <c r="F171" s="221">
        <v>34738</v>
      </c>
      <c r="G171" s="222">
        <f t="shared" si="11"/>
        <v>45657</v>
      </c>
      <c r="H171" s="223">
        <f t="shared" si="9"/>
        <v>29</v>
      </c>
      <c r="I171" s="220" t="str">
        <f t="shared" si="12"/>
        <v>Senior</v>
      </c>
      <c r="J171" s="219" t="s">
        <v>1248</v>
      </c>
      <c r="K171" s="208"/>
      <c r="L171" s="364" t="s">
        <v>1453</v>
      </c>
    </row>
    <row r="172" spans="1:12" hidden="1" x14ac:dyDescent="0.25">
      <c r="A172" s="200" t="s">
        <v>517</v>
      </c>
      <c r="B172" s="201" t="s">
        <v>1243</v>
      </c>
      <c r="C172" s="201" t="s">
        <v>407</v>
      </c>
      <c r="D172" s="201" t="s">
        <v>109</v>
      </c>
      <c r="E172" s="204" t="s">
        <v>1258</v>
      </c>
      <c r="F172" s="205">
        <v>34452</v>
      </c>
      <c r="G172" s="206">
        <f t="shared" si="11"/>
        <v>45657</v>
      </c>
      <c r="H172" s="207">
        <f t="shared" si="9"/>
        <v>30</v>
      </c>
      <c r="I172" s="204" t="str">
        <f t="shared" si="12"/>
        <v>Senior</v>
      </c>
      <c r="J172" s="201" t="s">
        <v>1248</v>
      </c>
      <c r="K172" s="208">
        <v>80090110463</v>
      </c>
      <c r="L172" s="364" t="s">
        <v>1453</v>
      </c>
    </row>
    <row r="173" spans="1:12" s="225" customFormat="1" hidden="1" x14ac:dyDescent="0.25">
      <c r="A173" s="200" t="s">
        <v>520</v>
      </c>
      <c r="B173" s="201" t="s">
        <v>41</v>
      </c>
      <c r="C173" s="201" t="s">
        <v>396</v>
      </c>
      <c r="D173" s="201" t="s">
        <v>132</v>
      </c>
      <c r="E173" s="204" t="s">
        <v>1258</v>
      </c>
      <c r="F173" s="227">
        <v>34665</v>
      </c>
      <c r="G173" s="222">
        <f t="shared" si="11"/>
        <v>45657</v>
      </c>
      <c r="H173" s="223">
        <f t="shared" si="9"/>
        <v>30</v>
      </c>
      <c r="I173" s="220" t="str">
        <f t="shared" si="12"/>
        <v>Senior</v>
      </c>
      <c r="J173" s="219" t="s">
        <v>1248</v>
      </c>
      <c r="K173" s="224">
        <v>76012000154</v>
      </c>
      <c r="L173" s="362" t="s">
        <v>1453</v>
      </c>
    </row>
    <row r="174" spans="1:12" s="225" customFormat="1" hidden="1" x14ac:dyDescent="0.25">
      <c r="A174" s="200" t="s">
        <v>531</v>
      </c>
      <c r="B174" s="201" t="s">
        <v>1226</v>
      </c>
      <c r="C174" s="201" t="s">
        <v>1423</v>
      </c>
      <c r="D174" s="201" t="s">
        <v>1424</v>
      </c>
      <c r="E174" s="204" t="s">
        <v>2081</v>
      </c>
      <c r="F174" s="205">
        <v>34565</v>
      </c>
      <c r="G174" s="206">
        <f t="shared" si="11"/>
        <v>45657</v>
      </c>
      <c r="H174" s="207">
        <f t="shared" si="9"/>
        <v>30</v>
      </c>
      <c r="I174" s="204" t="str">
        <f t="shared" si="12"/>
        <v>Senior</v>
      </c>
      <c r="J174" s="201" t="s">
        <v>67</v>
      </c>
      <c r="K174" s="224">
        <v>71051710127</v>
      </c>
      <c r="L174" s="362" t="s">
        <v>1453</v>
      </c>
    </row>
    <row r="175" spans="1:12" s="225" customFormat="1" hidden="1" x14ac:dyDescent="0.25">
      <c r="A175" s="200" t="s">
        <v>576</v>
      </c>
      <c r="B175" s="201" t="s">
        <v>38</v>
      </c>
      <c r="C175" s="201" t="s">
        <v>399</v>
      </c>
      <c r="D175" s="201" t="s">
        <v>190</v>
      </c>
      <c r="E175" s="204" t="s">
        <v>1258</v>
      </c>
      <c r="F175" s="221">
        <v>34401</v>
      </c>
      <c r="G175" s="222">
        <f t="shared" si="11"/>
        <v>45657</v>
      </c>
      <c r="H175" s="223">
        <f t="shared" si="9"/>
        <v>30</v>
      </c>
      <c r="I175" s="220" t="str">
        <f t="shared" si="12"/>
        <v>Senior</v>
      </c>
      <c r="J175" s="219" t="s">
        <v>1248</v>
      </c>
      <c r="K175" s="224">
        <v>91021900583</v>
      </c>
      <c r="L175" s="362" t="s">
        <v>1453</v>
      </c>
    </row>
    <row r="176" spans="1:12" s="225" customFormat="1" hidden="1" x14ac:dyDescent="0.25">
      <c r="A176" s="200" t="s">
        <v>658</v>
      </c>
      <c r="B176" s="201" t="s">
        <v>44</v>
      </c>
      <c r="C176" s="201" t="s">
        <v>300</v>
      </c>
      <c r="D176" s="201" t="s">
        <v>301</v>
      </c>
      <c r="E176" s="204" t="s">
        <v>1258</v>
      </c>
      <c r="F176" s="221">
        <v>34463</v>
      </c>
      <c r="G176" s="222">
        <f t="shared" si="11"/>
        <v>45657</v>
      </c>
      <c r="H176" s="223">
        <f t="shared" si="9"/>
        <v>30</v>
      </c>
      <c r="I176" s="220" t="str">
        <f t="shared" si="12"/>
        <v>Senior</v>
      </c>
      <c r="J176" s="219" t="s">
        <v>1248</v>
      </c>
      <c r="K176" s="224">
        <v>92110600470</v>
      </c>
      <c r="L176" s="362" t="s">
        <v>1453</v>
      </c>
    </row>
    <row r="177" spans="1:12" s="225" customFormat="1" hidden="1" x14ac:dyDescent="0.25">
      <c r="A177" s="200" t="s">
        <v>733</v>
      </c>
      <c r="B177" s="201" t="s">
        <v>1241</v>
      </c>
      <c r="C177" s="201" t="s">
        <v>87</v>
      </c>
      <c r="D177" s="201" t="s">
        <v>331</v>
      </c>
      <c r="E177" s="204" t="s">
        <v>1258</v>
      </c>
      <c r="F177" s="209">
        <v>34654</v>
      </c>
      <c r="G177" s="206">
        <f t="shared" si="11"/>
        <v>45657</v>
      </c>
      <c r="H177" s="207">
        <f t="shared" si="9"/>
        <v>30</v>
      </c>
      <c r="I177" s="204" t="str">
        <f t="shared" si="12"/>
        <v>Senior</v>
      </c>
      <c r="J177" s="201" t="s">
        <v>1248</v>
      </c>
      <c r="K177" s="224">
        <v>98052800153</v>
      </c>
      <c r="L177" s="362" t="s">
        <v>1453</v>
      </c>
    </row>
    <row r="178" spans="1:12" s="225" customFormat="1" hidden="1" x14ac:dyDescent="0.25">
      <c r="A178" s="200" t="s">
        <v>827</v>
      </c>
      <c r="B178" s="201" t="s">
        <v>38</v>
      </c>
      <c r="C178" s="201" t="s">
        <v>2043</v>
      </c>
      <c r="D178" s="201" t="s">
        <v>2044</v>
      </c>
      <c r="E178" s="204" t="s">
        <v>1258</v>
      </c>
      <c r="F178" s="221">
        <v>34572</v>
      </c>
      <c r="G178" s="222">
        <f t="shared" si="11"/>
        <v>45657</v>
      </c>
      <c r="H178" s="223">
        <f t="shared" si="9"/>
        <v>30</v>
      </c>
      <c r="I178" s="220" t="str">
        <f t="shared" si="12"/>
        <v>Senior</v>
      </c>
      <c r="J178" s="219" t="s">
        <v>1248</v>
      </c>
      <c r="K178" s="224">
        <v>76032900053</v>
      </c>
      <c r="L178" s="362" t="s">
        <v>1453</v>
      </c>
    </row>
    <row r="179" spans="1:12" hidden="1" x14ac:dyDescent="0.25">
      <c r="A179" s="200" t="s">
        <v>1123</v>
      </c>
      <c r="B179" s="201" t="s">
        <v>1380</v>
      </c>
      <c r="C179" s="201" t="s">
        <v>1133</v>
      </c>
      <c r="D179" s="201" t="s">
        <v>1134</v>
      </c>
      <c r="E179" s="204" t="s">
        <v>1258</v>
      </c>
      <c r="F179" s="209">
        <v>34498</v>
      </c>
      <c r="G179" s="206">
        <f t="shared" si="11"/>
        <v>45657</v>
      </c>
      <c r="H179" s="207">
        <f t="shared" si="9"/>
        <v>30</v>
      </c>
      <c r="I179" s="204" t="str">
        <f t="shared" si="12"/>
        <v>Senior</v>
      </c>
      <c r="J179" s="201" t="s">
        <v>1248</v>
      </c>
      <c r="K179" s="208">
        <v>20070721</v>
      </c>
      <c r="L179" s="364" t="s">
        <v>1453</v>
      </c>
    </row>
    <row r="180" spans="1:12" s="234" customFormat="1" ht="13.5" hidden="1" customHeight="1" x14ac:dyDescent="0.25">
      <c r="A180" s="200" t="s">
        <v>1413</v>
      </c>
      <c r="B180" s="201" t="s">
        <v>43</v>
      </c>
      <c r="C180" s="201" t="s">
        <v>2137</v>
      </c>
      <c r="D180" s="201" t="s">
        <v>338</v>
      </c>
      <c r="E180" s="204" t="s">
        <v>1260</v>
      </c>
      <c r="F180" s="209">
        <v>34451</v>
      </c>
      <c r="G180" s="206">
        <f t="shared" si="11"/>
        <v>45657</v>
      </c>
      <c r="H180" s="207">
        <f t="shared" si="9"/>
        <v>30</v>
      </c>
      <c r="I180" s="204" t="str">
        <f>IF(H180="","Men Senior",IF(H180&gt;59.999,"Grand Masters",IF(H180&gt;49.999,"Master",IF(H180&gt;39.999,"Veteran",IF(H180&gt;21.999,"Senior",IF(H180&gt;16.999,"U/21","U/16"))))))</f>
        <v>Senior</v>
      </c>
      <c r="J180" s="201" t="s">
        <v>1248</v>
      </c>
      <c r="K180" s="233">
        <v>75050410557</v>
      </c>
      <c r="L180" s="363" t="s">
        <v>1453</v>
      </c>
    </row>
    <row r="181" spans="1:12" s="225" customFormat="1" hidden="1" x14ac:dyDescent="0.25">
      <c r="A181" s="200" t="s">
        <v>1493</v>
      </c>
      <c r="B181" s="201" t="s">
        <v>1948</v>
      </c>
      <c r="C181" s="201" t="s">
        <v>282</v>
      </c>
      <c r="D181" s="201" t="s">
        <v>1863</v>
      </c>
      <c r="E181" s="204" t="s">
        <v>1258</v>
      </c>
      <c r="F181" s="209">
        <v>34422</v>
      </c>
      <c r="G181" s="206">
        <f t="shared" si="11"/>
        <v>45657</v>
      </c>
      <c r="H181" s="207">
        <f t="shared" si="9"/>
        <v>30</v>
      </c>
      <c r="I181" s="204" t="str">
        <f t="shared" ref="I181:I210" si="13">IF(H181="","Senior",IF(H181&gt;59.999,"Grand Masters",IF(H181&gt;49.999,"Master",IF(H181&gt;39.999,"Veteran",IF(H181&gt;21.999,"Senior",IF(H181&gt;16.999,"U/21","U/16"))))))</f>
        <v>Senior</v>
      </c>
      <c r="J181" s="201" t="s">
        <v>1248</v>
      </c>
      <c r="K181" s="238" t="s">
        <v>1943</v>
      </c>
      <c r="L181" s="362" t="s">
        <v>1453</v>
      </c>
    </row>
    <row r="182" spans="1:12" s="225" customFormat="1" hidden="1" x14ac:dyDescent="0.25">
      <c r="A182" s="200" t="s">
        <v>1535</v>
      </c>
      <c r="B182" s="201" t="s">
        <v>41</v>
      </c>
      <c r="C182" s="201" t="s">
        <v>1590</v>
      </c>
      <c r="D182" s="201" t="s">
        <v>224</v>
      </c>
      <c r="E182" s="204" t="s">
        <v>1258</v>
      </c>
      <c r="F182" s="221">
        <v>34422</v>
      </c>
      <c r="G182" s="222">
        <f t="shared" si="11"/>
        <v>45657</v>
      </c>
      <c r="H182" s="223">
        <f t="shared" si="9"/>
        <v>30</v>
      </c>
      <c r="I182" s="220" t="str">
        <f t="shared" si="13"/>
        <v>Senior</v>
      </c>
      <c r="J182" s="219" t="s">
        <v>1248</v>
      </c>
      <c r="K182" s="238" t="s">
        <v>2038</v>
      </c>
      <c r="L182" s="362" t="s">
        <v>1453</v>
      </c>
    </row>
    <row r="183" spans="1:12" s="225" customFormat="1" hidden="1" x14ac:dyDescent="0.25">
      <c r="A183" s="200" t="s">
        <v>1566</v>
      </c>
      <c r="B183" s="201" t="s">
        <v>1331</v>
      </c>
      <c r="C183" s="201" t="s">
        <v>1599</v>
      </c>
      <c r="D183" s="201" t="s">
        <v>1600</v>
      </c>
      <c r="E183" s="204" t="s">
        <v>2081</v>
      </c>
      <c r="F183" s="209">
        <v>34676</v>
      </c>
      <c r="G183" s="206">
        <f t="shared" si="11"/>
        <v>45657</v>
      </c>
      <c r="H183" s="207">
        <f t="shared" si="9"/>
        <v>30</v>
      </c>
      <c r="I183" s="204" t="str">
        <f t="shared" si="13"/>
        <v>Senior</v>
      </c>
      <c r="J183" s="201" t="s">
        <v>67</v>
      </c>
      <c r="K183" s="224">
        <v>93121700111</v>
      </c>
      <c r="L183" s="362" t="s">
        <v>1453</v>
      </c>
    </row>
    <row r="184" spans="1:12" s="225" customFormat="1" hidden="1" x14ac:dyDescent="0.25">
      <c r="A184" s="200" t="s">
        <v>1585</v>
      </c>
      <c r="B184" s="201" t="s">
        <v>1242</v>
      </c>
      <c r="C184" s="201" t="s">
        <v>1868</v>
      </c>
      <c r="D184" s="201" t="s">
        <v>1869</v>
      </c>
      <c r="E184" s="204" t="s">
        <v>2081</v>
      </c>
      <c r="F184" s="209">
        <v>34529</v>
      </c>
      <c r="G184" s="206">
        <f t="shared" si="11"/>
        <v>45657</v>
      </c>
      <c r="H184" s="207">
        <f t="shared" si="9"/>
        <v>30</v>
      </c>
      <c r="I184" s="204" t="str">
        <f t="shared" si="13"/>
        <v>Senior</v>
      </c>
      <c r="J184" s="201" t="s">
        <v>67</v>
      </c>
      <c r="K184" s="224">
        <v>78110610137</v>
      </c>
      <c r="L184" s="362" t="s">
        <v>1453</v>
      </c>
    </row>
    <row r="185" spans="1:12" s="225" customFormat="1" hidden="1" x14ac:dyDescent="0.25">
      <c r="A185" s="200" t="s">
        <v>1631</v>
      </c>
      <c r="B185" s="201" t="s">
        <v>1948</v>
      </c>
      <c r="C185" s="201" t="s">
        <v>1862</v>
      </c>
      <c r="D185" s="201" t="s">
        <v>917</v>
      </c>
      <c r="E185" s="204" t="s">
        <v>2081</v>
      </c>
      <c r="F185" s="209">
        <v>34619</v>
      </c>
      <c r="G185" s="206">
        <f t="shared" si="11"/>
        <v>45657</v>
      </c>
      <c r="H185" s="207">
        <f t="shared" si="9"/>
        <v>30</v>
      </c>
      <c r="I185" s="204" t="str">
        <f t="shared" si="13"/>
        <v>Senior</v>
      </c>
      <c r="J185" s="201" t="s">
        <v>67</v>
      </c>
      <c r="K185" s="224">
        <v>57092400260</v>
      </c>
      <c r="L185" s="362" t="s">
        <v>1453</v>
      </c>
    </row>
    <row r="186" spans="1:12" s="225" customFormat="1" hidden="1" x14ac:dyDescent="0.25">
      <c r="A186" s="200" t="s">
        <v>1689</v>
      </c>
      <c r="B186" s="201" t="s">
        <v>1226</v>
      </c>
      <c r="C186" s="201" t="s">
        <v>103</v>
      </c>
      <c r="D186" s="201" t="s">
        <v>219</v>
      </c>
      <c r="E186" s="204" t="s">
        <v>1258</v>
      </c>
      <c r="F186" s="221">
        <v>34655</v>
      </c>
      <c r="G186" s="222">
        <f t="shared" si="11"/>
        <v>45657</v>
      </c>
      <c r="H186" s="223">
        <f t="shared" si="9"/>
        <v>30</v>
      </c>
      <c r="I186" s="220" t="str">
        <f t="shared" si="13"/>
        <v>Senior</v>
      </c>
      <c r="J186" s="219" t="s">
        <v>1248</v>
      </c>
      <c r="K186" s="224">
        <v>62051400350</v>
      </c>
      <c r="L186" s="362" t="s">
        <v>1453</v>
      </c>
    </row>
    <row r="187" spans="1:12" s="225" customFormat="1" hidden="1" x14ac:dyDescent="0.25">
      <c r="A187" s="200" t="s">
        <v>570</v>
      </c>
      <c r="B187" s="201" t="s">
        <v>1243</v>
      </c>
      <c r="C187" s="201" t="s">
        <v>1807</v>
      </c>
      <c r="D187" s="201" t="s">
        <v>1808</v>
      </c>
      <c r="E187" s="204" t="s">
        <v>1258</v>
      </c>
      <c r="F187" s="209">
        <v>34241</v>
      </c>
      <c r="G187" s="206">
        <f t="shared" si="11"/>
        <v>45657</v>
      </c>
      <c r="H187" s="207">
        <f t="shared" si="9"/>
        <v>31</v>
      </c>
      <c r="I187" s="204" t="str">
        <f t="shared" si="13"/>
        <v>Senior</v>
      </c>
      <c r="J187" s="201" t="s">
        <v>1248</v>
      </c>
      <c r="K187" s="238" t="s">
        <v>1978</v>
      </c>
      <c r="L187" s="362" t="s">
        <v>1453</v>
      </c>
    </row>
    <row r="188" spans="1:12" ht="13.5" hidden="1" customHeight="1" x14ac:dyDescent="0.25">
      <c r="A188" s="200" t="s">
        <v>573</v>
      </c>
      <c r="B188" s="201" t="s">
        <v>38</v>
      </c>
      <c r="C188" s="201" t="s">
        <v>193</v>
      </c>
      <c r="D188" s="201" t="s">
        <v>218</v>
      </c>
      <c r="E188" s="204" t="s">
        <v>1258</v>
      </c>
      <c r="F188" s="221">
        <v>34076</v>
      </c>
      <c r="G188" s="222">
        <f t="shared" si="11"/>
        <v>45657</v>
      </c>
      <c r="H188" s="223">
        <f t="shared" si="9"/>
        <v>31</v>
      </c>
      <c r="I188" s="220" t="str">
        <f t="shared" si="13"/>
        <v>Senior</v>
      </c>
      <c r="J188" s="219" t="s">
        <v>1248</v>
      </c>
      <c r="K188" s="208">
        <v>73113010117</v>
      </c>
      <c r="L188" s="364" t="s">
        <v>1453</v>
      </c>
    </row>
    <row r="189" spans="1:12" s="225" customFormat="1" hidden="1" x14ac:dyDescent="0.25">
      <c r="A189" s="200" t="s">
        <v>607</v>
      </c>
      <c r="B189" s="201" t="s">
        <v>1947</v>
      </c>
      <c r="C189" s="201" t="s">
        <v>87</v>
      </c>
      <c r="D189" s="201" t="s">
        <v>349</v>
      </c>
      <c r="E189" s="204" t="s">
        <v>1258</v>
      </c>
      <c r="F189" s="209">
        <v>33995</v>
      </c>
      <c r="G189" s="206">
        <f t="shared" si="11"/>
        <v>45657</v>
      </c>
      <c r="H189" s="207">
        <f t="shared" si="9"/>
        <v>31</v>
      </c>
      <c r="I189" s="204" t="str">
        <f t="shared" si="13"/>
        <v>Senior</v>
      </c>
      <c r="J189" s="201" t="s">
        <v>1248</v>
      </c>
      <c r="K189" s="224">
        <v>55061310047</v>
      </c>
      <c r="L189" s="362" t="s">
        <v>1455</v>
      </c>
    </row>
    <row r="190" spans="1:12" hidden="1" x14ac:dyDescent="0.25">
      <c r="A190" s="200" t="s">
        <v>633</v>
      </c>
      <c r="B190" s="201" t="s">
        <v>1947</v>
      </c>
      <c r="C190" s="201" t="s">
        <v>175</v>
      </c>
      <c r="D190" s="201" t="s">
        <v>350</v>
      </c>
      <c r="E190" s="204" t="s">
        <v>1258</v>
      </c>
      <c r="F190" s="221">
        <v>34320</v>
      </c>
      <c r="G190" s="222">
        <f t="shared" si="11"/>
        <v>45657</v>
      </c>
      <c r="H190" s="223">
        <f t="shared" si="9"/>
        <v>31</v>
      </c>
      <c r="I190" s="220" t="str">
        <f t="shared" si="13"/>
        <v>Senior</v>
      </c>
      <c r="J190" s="219" t="s">
        <v>1248</v>
      </c>
      <c r="K190" s="208"/>
      <c r="L190" s="364"/>
    </row>
    <row r="191" spans="1:12" s="225" customFormat="1" hidden="1" x14ac:dyDescent="0.25">
      <c r="A191" s="200" t="s">
        <v>654</v>
      </c>
      <c r="B191" s="201" t="s">
        <v>48</v>
      </c>
      <c r="C191" s="201" t="s">
        <v>1904</v>
      </c>
      <c r="D191" s="201" t="s">
        <v>1854</v>
      </c>
      <c r="E191" s="204" t="s">
        <v>2081</v>
      </c>
      <c r="F191" s="221">
        <v>33971</v>
      </c>
      <c r="G191" s="222">
        <f t="shared" si="11"/>
        <v>45657</v>
      </c>
      <c r="H191" s="223">
        <f t="shared" si="9"/>
        <v>31</v>
      </c>
      <c r="I191" s="220" t="str">
        <f t="shared" si="13"/>
        <v>Senior</v>
      </c>
      <c r="J191" s="219" t="s">
        <v>67</v>
      </c>
      <c r="K191" s="224">
        <v>111100224</v>
      </c>
      <c r="L191" s="362" t="s">
        <v>1453</v>
      </c>
    </row>
    <row r="192" spans="1:12" hidden="1" x14ac:dyDescent="0.25">
      <c r="A192" s="200" t="s">
        <v>732</v>
      </c>
      <c r="B192" s="201" t="s">
        <v>41</v>
      </c>
      <c r="C192" s="201" t="s">
        <v>359</v>
      </c>
      <c r="D192" s="201" t="s">
        <v>1065</v>
      </c>
      <c r="E192" s="204" t="s">
        <v>1258</v>
      </c>
      <c r="F192" s="221">
        <v>34064</v>
      </c>
      <c r="G192" s="222">
        <f t="shared" si="11"/>
        <v>45657</v>
      </c>
      <c r="H192" s="223">
        <f t="shared" si="9"/>
        <v>31</v>
      </c>
      <c r="I192" s="220" t="str">
        <f t="shared" si="13"/>
        <v>Senior</v>
      </c>
      <c r="J192" s="219" t="s">
        <v>1248</v>
      </c>
      <c r="K192" s="208"/>
      <c r="L192" s="364" t="s">
        <v>1453</v>
      </c>
    </row>
    <row r="193" spans="1:12" s="225" customFormat="1" hidden="1" x14ac:dyDescent="0.25">
      <c r="A193" s="200" t="s">
        <v>740</v>
      </c>
      <c r="B193" s="201" t="s">
        <v>1242</v>
      </c>
      <c r="C193" s="201" t="s">
        <v>146</v>
      </c>
      <c r="D193" s="201" t="s">
        <v>144</v>
      </c>
      <c r="E193" s="204" t="s">
        <v>1258</v>
      </c>
      <c r="F193" s="221">
        <v>34005</v>
      </c>
      <c r="G193" s="222">
        <f t="shared" si="11"/>
        <v>45657</v>
      </c>
      <c r="H193" s="223">
        <f t="shared" si="9"/>
        <v>31</v>
      </c>
      <c r="I193" s="220" t="str">
        <f t="shared" si="13"/>
        <v>Senior</v>
      </c>
      <c r="J193" s="219" t="s">
        <v>1248</v>
      </c>
      <c r="K193" s="224">
        <v>8408070036089</v>
      </c>
      <c r="L193" s="362" t="s">
        <v>1913</v>
      </c>
    </row>
    <row r="194" spans="1:12" s="225" customFormat="1" hidden="1" x14ac:dyDescent="0.25">
      <c r="A194" s="200" t="s">
        <v>749</v>
      </c>
      <c r="B194" s="201" t="s">
        <v>1346</v>
      </c>
      <c r="C194" s="201" t="s">
        <v>2027</v>
      </c>
      <c r="D194" s="201" t="s">
        <v>2028</v>
      </c>
      <c r="E194" s="204" t="s">
        <v>1258</v>
      </c>
      <c r="F194" s="221">
        <v>34067</v>
      </c>
      <c r="G194" s="222">
        <f t="shared" si="11"/>
        <v>45657</v>
      </c>
      <c r="H194" s="223">
        <f t="shared" si="9"/>
        <v>31</v>
      </c>
      <c r="I194" s="220" t="str">
        <f t="shared" si="13"/>
        <v>Senior</v>
      </c>
      <c r="J194" s="219" t="s">
        <v>1248</v>
      </c>
      <c r="K194" s="224">
        <v>89021500132</v>
      </c>
      <c r="L194" s="362" t="s">
        <v>1453</v>
      </c>
    </row>
    <row r="195" spans="1:12" s="225" customFormat="1" hidden="1" x14ac:dyDescent="0.25">
      <c r="A195" s="200" t="s">
        <v>850</v>
      </c>
      <c r="B195" s="201" t="s">
        <v>38</v>
      </c>
      <c r="C195" s="201" t="s">
        <v>311</v>
      </c>
      <c r="D195" s="201" t="s">
        <v>2045</v>
      </c>
      <c r="E195" s="204" t="s">
        <v>1258</v>
      </c>
      <c r="F195" s="221">
        <v>33973</v>
      </c>
      <c r="G195" s="222">
        <f t="shared" si="11"/>
        <v>45657</v>
      </c>
      <c r="H195" s="223">
        <f t="shared" si="9"/>
        <v>31</v>
      </c>
      <c r="I195" s="220" t="str">
        <f t="shared" si="13"/>
        <v>Senior</v>
      </c>
      <c r="J195" s="219" t="s">
        <v>1248</v>
      </c>
      <c r="K195" s="224">
        <v>96042900161</v>
      </c>
      <c r="L195" s="362" t="s">
        <v>1453</v>
      </c>
    </row>
    <row r="196" spans="1:12" s="225" customFormat="1" hidden="1" x14ac:dyDescent="0.25">
      <c r="A196" s="200" t="s">
        <v>869</v>
      </c>
      <c r="B196" s="201" t="s">
        <v>38</v>
      </c>
      <c r="C196" s="201" t="s">
        <v>207</v>
      </c>
      <c r="D196" s="201" t="s">
        <v>208</v>
      </c>
      <c r="E196" s="204" t="s">
        <v>1258</v>
      </c>
      <c r="F196" s="227">
        <v>34148</v>
      </c>
      <c r="G196" s="222">
        <f t="shared" si="11"/>
        <v>45657</v>
      </c>
      <c r="H196" s="223">
        <f t="shared" si="9"/>
        <v>31</v>
      </c>
      <c r="I196" s="220" t="str">
        <f t="shared" si="13"/>
        <v>Senior</v>
      </c>
      <c r="J196" s="219" t="s">
        <v>1248</v>
      </c>
      <c r="K196" s="224">
        <v>64040900294</v>
      </c>
      <c r="L196" s="362" t="s">
        <v>1453</v>
      </c>
    </row>
    <row r="197" spans="1:12" s="225" customFormat="1" hidden="1" x14ac:dyDescent="0.25">
      <c r="A197" s="200" t="s">
        <v>876</v>
      </c>
      <c r="B197" s="201" t="s">
        <v>1947</v>
      </c>
      <c r="C197" s="201" t="s">
        <v>1481</v>
      </c>
      <c r="D197" s="201" t="s">
        <v>1850</v>
      </c>
      <c r="E197" s="204" t="s">
        <v>1258</v>
      </c>
      <c r="F197" s="209">
        <v>34289</v>
      </c>
      <c r="G197" s="206">
        <f t="shared" si="11"/>
        <v>45657</v>
      </c>
      <c r="H197" s="207">
        <f t="shared" si="9"/>
        <v>31</v>
      </c>
      <c r="I197" s="204" t="str">
        <f t="shared" si="13"/>
        <v>Senior</v>
      </c>
      <c r="J197" s="201" t="s">
        <v>67</v>
      </c>
      <c r="K197" s="224">
        <v>83021210813</v>
      </c>
      <c r="L197" s="362" t="s">
        <v>1453</v>
      </c>
    </row>
    <row r="198" spans="1:12" s="225" customFormat="1" hidden="1" x14ac:dyDescent="0.25">
      <c r="A198" s="200" t="s">
        <v>1109</v>
      </c>
      <c r="B198" s="201" t="s">
        <v>1346</v>
      </c>
      <c r="C198" s="201" t="s">
        <v>1116</v>
      </c>
      <c r="D198" s="201" t="s">
        <v>1117</v>
      </c>
      <c r="E198" s="204" t="s">
        <v>1258</v>
      </c>
      <c r="F198" s="209">
        <v>33988</v>
      </c>
      <c r="G198" s="206">
        <f t="shared" si="11"/>
        <v>45657</v>
      </c>
      <c r="H198" s="207">
        <f t="shared" si="9"/>
        <v>31</v>
      </c>
      <c r="I198" s="204" t="str">
        <f t="shared" si="13"/>
        <v>Senior</v>
      </c>
      <c r="J198" s="201" t="s">
        <v>1248</v>
      </c>
      <c r="K198" s="224">
        <v>97102800355</v>
      </c>
      <c r="L198" s="362" t="s">
        <v>1453</v>
      </c>
    </row>
    <row r="199" spans="1:12" s="225" customFormat="1" x14ac:dyDescent="0.25">
      <c r="A199" s="200" t="s">
        <v>1195</v>
      </c>
      <c r="B199" s="201" t="s">
        <v>1663</v>
      </c>
      <c r="C199" s="201" t="s">
        <v>414</v>
      </c>
      <c r="D199" s="201" t="s">
        <v>1937</v>
      </c>
      <c r="E199" s="204" t="s">
        <v>1258</v>
      </c>
      <c r="F199" s="221">
        <v>34303</v>
      </c>
      <c r="G199" s="222">
        <f t="shared" si="11"/>
        <v>45657</v>
      </c>
      <c r="H199" s="223">
        <f t="shared" ref="H199:H262" si="14">INT(YEARFRAC(F199,G199))</f>
        <v>31</v>
      </c>
      <c r="I199" s="220" t="str">
        <f t="shared" si="13"/>
        <v>Senior</v>
      </c>
      <c r="J199" s="219" t="s">
        <v>1248</v>
      </c>
      <c r="K199" s="224">
        <v>814536324</v>
      </c>
      <c r="L199" s="362" t="s">
        <v>1471</v>
      </c>
    </row>
    <row r="200" spans="1:12" s="225" customFormat="1" hidden="1" x14ac:dyDescent="0.25">
      <c r="A200" s="200" t="s">
        <v>1394</v>
      </c>
      <c r="B200" s="201" t="s">
        <v>1464</v>
      </c>
      <c r="C200" s="201" t="s">
        <v>1395</v>
      </c>
      <c r="D200" s="201" t="s">
        <v>144</v>
      </c>
      <c r="E200" s="204" t="s">
        <v>2081</v>
      </c>
      <c r="F200" s="209">
        <v>34090</v>
      </c>
      <c r="G200" s="206">
        <f t="shared" si="11"/>
        <v>45657</v>
      </c>
      <c r="H200" s="207">
        <f t="shared" si="14"/>
        <v>31</v>
      </c>
      <c r="I200" s="204" t="str">
        <f t="shared" si="13"/>
        <v>Senior</v>
      </c>
      <c r="J200" s="201" t="s">
        <v>67</v>
      </c>
      <c r="K200" s="224" t="s">
        <v>1981</v>
      </c>
      <c r="L200" s="362" t="s">
        <v>1982</v>
      </c>
    </row>
    <row r="201" spans="1:12" hidden="1" x14ac:dyDescent="0.25">
      <c r="A201" s="200" t="s">
        <v>1430</v>
      </c>
      <c r="B201" s="201" t="s">
        <v>39</v>
      </c>
      <c r="C201" s="201" t="s">
        <v>1918</v>
      </c>
      <c r="D201" s="201" t="s">
        <v>2023</v>
      </c>
      <c r="E201" s="204" t="s">
        <v>1258</v>
      </c>
      <c r="F201" s="221">
        <v>34112</v>
      </c>
      <c r="G201" s="222">
        <f t="shared" si="11"/>
        <v>45657</v>
      </c>
      <c r="H201" s="223">
        <f t="shared" si="14"/>
        <v>31</v>
      </c>
      <c r="I201" s="220" t="str">
        <f t="shared" si="13"/>
        <v>Senior</v>
      </c>
      <c r="J201" s="219" t="s">
        <v>1248</v>
      </c>
      <c r="K201" s="208"/>
      <c r="L201" s="364"/>
    </row>
    <row r="202" spans="1:12" hidden="1" x14ac:dyDescent="0.25">
      <c r="A202" s="200" t="s">
        <v>1479</v>
      </c>
      <c r="B202" s="201" t="s">
        <v>1947</v>
      </c>
      <c r="C202" s="201" t="s">
        <v>227</v>
      </c>
      <c r="D202" s="201" t="s">
        <v>917</v>
      </c>
      <c r="E202" s="204" t="s">
        <v>1258</v>
      </c>
      <c r="F202" s="221">
        <v>34250</v>
      </c>
      <c r="G202" s="222">
        <f t="shared" si="11"/>
        <v>45657</v>
      </c>
      <c r="H202" s="223">
        <f t="shared" si="14"/>
        <v>31</v>
      </c>
      <c r="I202" s="220" t="str">
        <f t="shared" si="13"/>
        <v>Senior</v>
      </c>
      <c r="J202" s="219" t="s">
        <v>1248</v>
      </c>
      <c r="K202" s="208"/>
      <c r="L202" s="364"/>
    </row>
    <row r="203" spans="1:12" s="225" customFormat="1" hidden="1" x14ac:dyDescent="0.25">
      <c r="A203" s="200" t="s">
        <v>1643</v>
      </c>
      <c r="B203" s="201" t="s">
        <v>41</v>
      </c>
      <c r="C203" s="201" t="s">
        <v>164</v>
      </c>
      <c r="D203" s="201" t="s">
        <v>1172</v>
      </c>
      <c r="E203" s="204" t="s">
        <v>1258</v>
      </c>
      <c r="F203" s="221">
        <v>34169</v>
      </c>
      <c r="G203" s="222">
        <f t="shared" si="11"/>
        <v>45657</v>
      </c>
      <c r="H203" s="223">
        <f t="shared" si="14"/>
        <v>31</v>
      </c>
      <c r="I203" s="220" t="str">
        <f t="shared" si="13"/>
        <v>Senior</v>
      </c>
      <c r="J203" s="219" t="s">
        <v>1248</v>
      </c>
      <c r="K203" s="224">
        <v>55101800228</v>
      </c>
      <c r="L203" s="362" t="s">
        <v>1453</v>
      </c>
    </row>
    <row r="204" spans="1:12" s="225" customFormat="1" hidden="1" x14ac:dyDescent="0.25">
      <c r="A204" s="200" t="s">
        <v>569</v>
      </c>
      <c r="B204" s="201" t="s">
        <v>44</v>
      </c>
      <c r="C204" s="201" t="s">
        <v>118</v>
      </c>
      <c r="D204" s="201" t="s">
        <v>917</v>
      </c>
      <c r="E204" s="204" t="s">
        <v>1258</v>
      </c>
      <c r="F204" s="221">
        <v>33783</v>
      </c>
      <c r="G204" s="222">
        <f t="shared" si="11"/>
        <v>45657</v>
      </c>
      <c r="H204" s="223">
        <f t="shared" si="14"/>
        <v>32</v>
      </c>
      <c r="I204" s="220" t="str">
        <f t="shared" si="13"/>
        <v>Senior</v>
      </c>
      <c r="J204" s="219" t="s">
        <v>1248</v>
      </c>
      <c r="K204" s="224">
        <v>93010200269</v>
      </c>
      <c r="L204" s="362" t="s">
        <v>1453</v>
      </c>
    </row>
    <row r="205" spans="1:12" s="225" customFormat="1" hidden="1" x14ac:dyDescent="0.25">
      <c r="A205" s="200" t="s">
        <v>626</v>
      </c>
      <c r="B205" s="201" t="s">
        <v>1319</v>
      </c>
      <c r="C205" s="201" t="s">
        <v>409</v>
      </c>
      <c r="D205" s="201" t="s">
        <v>101</v>
      </c>
      <c r="E205" s="204" t="s">
        <v>1258</v>
      </c>
      <c r="F205" s="221">
        <v>33914</v>
      </c>
      <c r="G205" s="222">
        <f t="shared" si="11"/>
        <v>45657</v>
      </c>
      <c r="H205" s="223">
        <f t="shared" si="14"/>
        <v>32</v>
      </c>
      <c r="I205" s="220" t="str">
        <f t="shared" si="13"/>
        <v>Senior</v>
      </c>
      <c r="J205" s="219" t="s">
        <v>1248</v>
      </c>
      <c r="K205" s="224">
        <v>68090600050</v>
      </c>
      <c r="L205" s="362" t="s">
        <v>1453</v>
      </c>
    </row>
    <row r="206" spans="1:12" s="225" customFormat="1" hidden="1" x14ac:dyDescent="0.25">
      <c r="A206" s="200" t="s">
        <v>747</v>
      </c>
      <c r="B206" s="201" t="s">
        <v>1346</v>
      </c>
      <c r="C206" s="201" t="s">
        <v>87</v>
      </c>
      <c r="D206" s="201" t="s">
        <v>201</v>
      </c>
      <c r="E206" s="204" t="s">
        <v>1258</v>
      </c>
      <c r="F206" s="221">
        <v>33933</v>
      </c>
      <c r="G206" s="222">
        <f t="shared" si="11"/>
        <v>45657</v>
      </c>
      <c r="H206" s="223">
        <f t="shared" si="14"/>
        <v>32</v>
      </c>
      <c r="I206" s="220" t="str">
        <f t="shared" si="13"/>
        <v>Senior</v>
      </c>
      <c r="J206" s="219" t="s">
        <v>1248</v>
      </c>
      <c r="K206" s="224">
        <v>59082100428</v>
      </c>
      <c r="L206" s="362" t="s">
        <v>1453</v>
      </c>
    </row>
    <row r="207" spans="1:12" s="225" customFormat="1" hidden="1" x14ac:dyDescent="0.25">
      <c r="A207" s="200" t="s">
        <v>763</v>
      </c>
      <c r="B207" s="201" t="s">
        <v>1226</v>
      </c>
      <c r="C207" s="201" t="s">
        <v>250</v>
      </c>
      <c r="D207" s="201" t="s">
        <v>375</v>
      </c>
      <c r="E207" s="204" t="s">
        <v>1258</v>
      </c>
      <c r="F207" s="221">
        <v>33969</v>
      </c>
      <c r="G207" s="222">
        <f t="shared" si="11"/>
        <v>45657</v>
      </c>
      <c r="H207" s="223">
        <f t="shared" si="14"/>
        <v>32</v>
      </c>
      <c r="I207" s="220" t="str">
        <f t="shared" si="13"/>
        <v>Senior</v>
      </c>
      <c r="J207" s="219" t="s">
        <v>1248</v>
      </c>
      <c r="K207" s="224">
        <v>51122400349</v>
      </c>
      <c r="L207" s="362" t="s">
        <v>1453</v>
      </c>
    </row>
    <row r="208" spans="1:12" s="225" customFormat="1" x14ac:dyDescent="0.25">
      <c r="A208" s="200" t="s">
        <v>1018</v>
      </c>
      <c r="B208" s="201" t="s">
        <v>41</v>
      </c>
      <c r="C208" s="201" t="s">
        <v>1938</v>
      </c>
      <c r="D208" s="201" t="s">
        <v>1937</v>
      </c>
      <c r="E208" s="204" t="s">
        <v>1258</v>
      </c>
      <c r="F208" s="227">
        <v>33689</v>
      </c>
      <c r="G208" s="222">
        <f t="shared" si="11"/>
        <v>45657</v>
      </c>
      <c r="H208" s="223">
        <f t="shared" si="14"/>
        <v>32</v>
      </c>
      <c r="I208" s="220" t="str">
        <f t="shared" si="13"/>
        <v>Senior</v>
      </c>
      <c r="J208" s="219" t="s">
        <v>1248</v>
      </c>
      <c r="K208" s="224">
        <v>94050900173</v>
      </c>
      <c r="L208" s="362" t="s">
        <v>1453</v>
      </c>
    </row>
    <row r="209" spans="1:12" hidden="1" x14ac:dyDescent="0.25">
      <c r="A209" s="200" t="s">
        <v>1400</v>
      </c>
      <c r="B209" s="201" t="s">
        <v>48</v>
      </c>
      <c r="C209" s="201" t="s">
        <v>2022</v>
      </c>
      <c r="D209" s="201" t="s">
        <v>308</v>
      </c>
      <c r="E209" s="204" t="s">
        <v>2081</v>
      </c>
      <c r="F209" s="221">
        <v>33895</v>
      </c>
      <c r="G209" s="222">
        <f t="shared" si="11"/>
        <v>45657</v>
      </c>
      <c r="H209" s="223">
        <f t="shared" si="14"/>
        <v>32</v>
      </c>
      <c r="I209" s="220" t="str">
        <f t="shared" si="13"/>
        <v>Senior</v>
      </c>
      <c r="J209" s="219" t="s">
        <v>67</v>
      </c>
      <c r="K209" s="208">
        <v>67071210074</v>
      </c>
      <c r="L209" s="364" t="s">
        <v>1453</v>
      </c>
    </row>
    <row r="210" spans="1:12" hidden="1" x14ac:dyDescent="0.25">
      <c r="A210" s="200" t="s">
        <v>1431</v>
      </c>
      <c r="B210" s="201" t="s">
        <v>1331</v>
      </c>
      <c r="C210" s="201" t="s">
        <v>1432</v>
      </c>
      <c r="D210" s="201" t="s">
        <v>1600</v>
      </c>
      <c r="E210" s="204" t="s">
        <v>2081</v>
      </c>
      <c r="F210" s="209">
        <v>33952</v>
      </c>
      <c r="G210" s="206">
        <f t="shared" si="11"/>
        <v>45657</v>
      </c>
      <c r="H210" s="207">
        <f t="shared" si="14"/>
        <v>32</v>
      </c>
      <c r="I210" s="204" t="str">
        <f t="shared" si="13"/>
        <v>Senior</v>
      </c>
      <c r="J210" s="201" t="s">
        <v>67</v>
      </c>
      <c r="K210" s="208"/>
      <c r="L210" s="364" t="s">
        <v>1453</v>
      </c>
    </row>
    <row r="211" spans="1:12" s="225" customFormat="1" hidden="1" x14ac:dyDescent="0.25">
      <c r="A211" s="200" t="s">
        <v>1448</v>
      </c>
      <c r="B211" s="201" t="s">
        <v>39</v>
      </c>
      <c r="C211" s="201" t="s">
        <v>325</v>
      </c>
      <c r="D211" s="201" t="s">
        <v>219</v>
      </c>
      <c r="E211" s="204" t="s">
        <v>1258</v>
      </c>
      <c r="F211" s="221">
        <v>33907</v>
      </c>
      <c r="G211" s="222">
        <f t="shared" ref="G211:G274" si="15">$G$5</f>
        <v>45657</v>
      </c>
      <c r="H211" s="223">
        <f t="shared" si="14"/>
        <v>32</v>
      </c>
      <c r="I211" s="220" t="str">
        <f>IF(H211="","Men Senior",IF(H211&gt;59.999,"Grand Masters",IF(H211&gt;49.999,"Master",IF(H211&gt;39.999,"Veteran",IF(H211&gt;21.999,"Senior",IF(H211&gt;16.999,"U/21","U/16"))))))</f>
        <v>Senior</v>
      </c>
      <c r="J211" s="219" t="s">
        <v>1248</v>
      </c>
      <c r="K211" s="224">
        <v>74011710113</v>
      </c>
      <c r="L211" s="362" t="s">
        <v>1453</v>
      </c>
    </row>
    <row r="212" spans="1:12" s="225" customFormat="1" hidden="1" x14ac:dyDescent="0.25">
      <c r="A212" s="200" t="s">
        <v>1492</v>
      </c>
      <c r="B212" s="201" t="s">
        <v>1380</v>
      </c>
      <c r="C212" s="201" t="s">
        <v>1506</v>
      </c>
      <c r="D212" s="201" t="s">
        <v>923</v>
      </c>
      <c r="E212" s="204" t="s">
        <v>1258</v>
      </c>
      <c r="F212" s="209">
        <v>33691</v>
      </c>
      <c r="G212" s="206">
        <f t="shared" si="15"/>
        <v>45657</v>
      </c>
      <c r="H212" s="207">
        <f t="shared" si="14"/>
        <v>32</v>
      </c>
      <c r="I212" s="204" t="str">
        <f t="shared" ref="I212:I220" si="16">IF(H212="","Senior",IF(H212&gt;59.999,"Grand Masters",IF(H212&gt;49.999,"Master",IF(H212&gt;39.999,"Veteran",IF(H212&gt;21.999,"Senior",IF(H212&gt;16.999,"U/21","U/16"))))))</f>
        <v>Senior</v>
      </c>
      <c r="J212" s="201" t="s">
        <v>1248</v>
      </c>
      <c r="K212" s="224">
        <v>70070200386</v>
      </c>
      <c r="L212" s="362" t="s">
        <v>1453</v>
      </c>
    </row>
    <row r="213" spans="1:12" s="225" customFormat="1" hidden="1" x14ac:dyDescent="0.25">
      <c r="A213" s="200" t="s">
        <v>1568</v>
      </c>
      <c r="B213" s="201" t="s">
        <v>1346</v>
      </c>
      <c r="C213" s="201" t="s">
        <v>1604</v>
      </c>
      <c r="D213" s="201" t="s">
        <v>1603</v>
      </c>
      <c r="E213" s="204" t="s">
        <v>2081</v>
      </c>
      <c r="F213" s="209">
        <v>33747</v>
      </c>
      <c r="G213" s="206">
        <f t="shared" si="15"/>
        <v>45657</v>
      </c>
      <c r="H213" s="207">
        <f t="shared" si="14"/>
        <v>32</v>
      </c>
      <c r="I213" s="204" t="str">
        <f t="shared" si="16"/>
        <v>Senior</v>
      </c>
      <c r="J213" s="201" t="s">
        <v>67</v>
      </c>
      <c r="K213" s="224">
        <v>68030851690</v>
      </c>
      <c r="L213" s="362" t="s">
        <v>1456</v>
      </c>
    </row>
    <row r="214" spans="1:12" hidden="1" x14ac:dyDescent="0.25">
      <c r="A214" s="200" t="s">
        <v>1626</v>
      </c>
      <c r="B214" s="201" t="s">
        <v>38</v>
      </c>
      <c r="C214" s="201" t="s">
        <v>1664</v>
      </c>
      <c r="D214" s="201" t="s">
        <v>379</v>
      </c>
      <c r="E214" s="204" t="s">
        <v>1258</v>
      </c>
      <c r="F214" s="221">
        <v>33805</v>
      </c>
      <c r="G214" s="222">
        <f t="shared" si="15"/>
        <v>45657</v>
      </c>
      <c r="H214" s="223">
        <f t="shared" si="14"/>
        <v>32</v>
      </c>
      <c r="I214" s="220" t="str">
        <f t="shared" si="16"/>
        <v>Senior</v>
      </c>
      <c r="J214" s="219" t="s">
        <v>1248</v>
      </c>
      <c r="K214" s="208">
        <v>9002285201080</v>
      </c>
      <c r="L214" s="364" t="s">
        <v>1453</v>
      </c>
    </row>
    <row r="215" spans="1:12" s="225" customFormat="1" hidden="1" x14ac:dyDescent="0.25">
      <c r="A215" s="200" t="s">
        <v>1642</v>
      </c>
      <c r="B215" s="201" t="s">
        <v>1663</v>
      </c>
      <c r="C215" s="201" t="s">
        <v>199</v>
      </c>
      <c r="D215" s="201" t="s">
        <v>1246</v>
      </c>
      <c r="E215" s="204" t="s">
        <v>1258</v>
      </c>
      <c r="F215" s="209">
        <v>33777</v>
      </c>
      <c r="G215" s="206">
        <f t="shared" si="15"/>
        <v>45657</v>
      </c>
      <c r="H215" s="207">
        <f t="shared" si="14"/>
        <v>32</v>
      </c>
      <c r="I215" s="204" t="str">
        <f t="shared" si="16"/>
        <v>Senior</v>
      </c>
      <c r="J215" s="201" t="s">
        <v>1248</v>
      </c>
      <c r="K215" s="224">
        <v>88032900071</v>
      </c>
      <c r="L215" s="362" t="s">
        <v>1453</v>
      </c>
    </row>
    <row r="216" spans="1:12" hidden="1" x14ac:dyDescent="0.25">
      <c r="A216" s="200" t="s">
        <v>488</v>
      </c>
      <c r="B216" s="201" t="s">
        <v>1346</v>
      </c>
      <c r="C216" s="201" t="s">
        <v>1815</v>
      </c>
      <c r="D216" s="201" t="s">
        <v>88</v>
      </c>
      <c r="E216" s="204" t="s">
        <v>2081</v>
      </c>
      <c r="F216" s="221">
        <v>33392</v>
      </c>
      <c r="G216" s="222">
        <f t="shared" si="15"/>
        <v>45657</v>
      </c>
      <c r="H216" s="223">
        <f t="shared" si="14"/>
        <v>33</v>
      </c>
      <c r="I216" s="220" t="str">
        <f t="shared" si="16"/>
        <v>Senior</v>
      </c>
      <c r="J216" s="219" t="s">
        <v>67</v>
      </c>
      <c r="K216" s="208">
        <v>74060400114</v>
      </c>
      <c r="L216" s="364" t="s">
        <v>1453</v>
      </c>
    </row>
    <row r="217" spans="1:12" s="225" customFormat="1" hidden="1" x14ac:dyDescent="0.25">
      <c r="A217" s="200" t="s">
        <v>625</v>
      </c>
      <c r="B217" s="201" t="s">
        <v>37</v>
      </c>
      <c r="C217" s="201" t="s">
        <v>202</v>
      </c>
      <c r="D217" s="201" t="s">
        <v>917</v>
      </c>
      <c r="E217" s="204" t="s">
        <v>1258</v>
      </c>
      <c r="F217" s="221">
        <v>33288</v>
      </c>
      <c r="G217" s="222">
        <f t="shared" si="15"/>
        <v>45657</v>
      </c>
      <c r="H217" s="223">
        <f t="shared" si="14"/>
        <v>33</v>
      </c>
      <c r="I217" s="220" t="str">
        <f t="shared" si="16"/>
        <v>Senior</v>
      </c>
      <c r="J217" s="219" t="s">
        <v>1248</v>
      </c>
      <c r="K217" s="224">
        <v>79032010050</v>
      </c>
      <c r="L217" s="362" t="s">
        <v>1453</v>
      </c>
    </row>
    <row r="218" spans="1:12" s="225" customFormat="1" hidden="1" x14ac:dyDescent="0.25">
      <c r="A218" s="200" t="s">
        <v>742</v>
      </c>
      <c r="B218" s="201" t="s">
        <v>48</v>
      </c>
      <c r="C218" s="201" t="s">
        <v>2020</v>
      </c>
      <c r="D218" s="201" t="s">
        <v>2021</v>
      </c>
      <c r="E218" s="204" t="s">
        <v>1258</v>
      </c>
      <c r="F218" s="221">
        <v>33288</v>
      </c>
      <c r="G218" s="222">
        <f t="shared" si="15"/>
        <v>45657</v>
      </c>
      <c r="H218" s="223">
        <f t="shared" si="14"/>
        <v>33</v>
      </c>
      <c r="I218" s="220" t="str">
        <f t="shared" si="16"/>
        <v>Senior</v>
      </c>
      <c r="J218" s="219" t="s">
        <v>1248</v>
      </c>
      <c r="K218" s="224">
        <v>60072200464</v>
      </c>
      <c r="L218" s="362" t="s">
        <v>1453</v>
      </c>
    </row>
    <row r="219" spans="1:12" s="225" customFormat="1" hidden="1" x14ac:dyDescent="0.25">
      <c r="A219" s="200" t="s">
        <v>1011</v>
      </c>
      <c r="B219" s="201" t="s">
        <v>1331</v>
      </c>
      <c r="C219" s="201" t="s">
        <v>1700</v>
      </c>
      <c r="D219" s="201" t="s">
        <v>241</v>
      </c>
      <c r="E219" s="204" t="s">
        <v>1258</v>
      </c>
      <c r="F219" s="221">
        <v>33589</v>
      </c>
      <c r="G219" s="222">
        <f t="shared" si="15"/>
        <v>45657</v>
      </c>
      <c r="H219" s="223">
        <f t="shared" si="14"/>
        <v>33</v>
      </c>
      <c r="I219" s="220" t="str">
        <f t="shared" si="16"/>
        <v>Senior</v>
      </c>
      <c r="J219" s="219" t="s">
        <v>1248</v>
      </c>
      <c r="K219" s="224">
        <v>66020900223</v>
      </c>
      <c r="L219" s="362" t="s">
        <v>1453</v>
      </c>
    </row>
    <row r="220" spans="1:12" s="225" customFormat="1" hidden="1" x14ac:dyDescent="0.25">
      <c r="A220" s="200" t="s">
        <v>859</v>
      </c>
      <c r="B220" s="201" t="s">
        <v>50</v>
      </c>
      <c r="C220" s="201" t="s">
        <v>87</v>
      </c>
      <c r="D220" s="201" t="s">
        <v>145</v>
      </c>
      <c r="E220" s="204" t="s">
        <v>1258</v>
      </c>
      <c r="F220" s="221">
        <v>33417</v>
      </c>
      <c r="G220" s="222">
        <f t="shared" si="15"/>
        <v>45657</v>
      </c>
      <c r="H220" s="223">
        <f t="shared" si="14"/>
        <v>33</v>
      </c>
      <c r="I220" s="220" t="str">
        <f t="shared" si="16"/>
        <v>Senior</v>
      </c>
      <c r="J220" s="219" t="s">
        <v>1248</v>
      </c>
      <c r="K220" s="224">
        <v>52040800190</v>
      </c>
      <c r="L220" s="362" t="s">
        <v>1453</v>
      </c>
    </row>
    <row r="221" spans="1:12" s="225" customFormat="1" hidden="1" x14ac:dyDescent="0.25">
      <c r="A221" s="200" t="s">
        <v>1040</v>
      </c>
      <c r="B221" s="201" t="s">
        <v>1226</v>
      </c>
      <c r="C221" s="201" t="s">
        <v>1047</v>
      </c>
      <c r="D221" s="201" t="s">
        <v>327</v>
      </c>
      <c r="E221" s="204" t="s">
        <v>1258</v>
      </c>
      <c r="F221" s="209">
        <v>33368</v>
      </c>
      <c r="G221" s="206">
        <f t="shared" si="15"/>
        <v>45657</v>
      </c>
      <c r="H221" s="207">
        <f t="shared" si="14"/>
        <v>33</v>
      </c>
      <c r="I221" s="204" t="str">
        <f>IF(H221="","Men Senior",IF(H221&gt;59.999,"Grand Masters",IF(H221&gt;49.999,"Master",IF(H221&gt;39.999,"Veteran",IF(H221&gt;21.999,"Senior",IF(H221&gt;16.999,"U/21","U/16"))))))</f>
        <v>Senior</v>
      </c>
      <c r="J221" s="201" t="s">
        <v>1248</v>
      </c>
      <c r="K221" s="224">
        <v>89110800360</v>
      </c>
      <c r="L221" s="362" t="s">
        <v>1453</v>
      </c>
    </row>
    <row r="222" spans="1:12" s="225" customFormat="1" hidden="1" x14ac:dyDescent="0.25">
      <c r="A222" s="200" t="s">
        <v>1105</v>
      </c>
      <c r="B222" s="201" t="s">
        <v>984</v>
      </c>
      <c r="C222" s="201" t="s">
        <v>175</v>
      </c>
      <c r="D222" s="201" t="s">
        <v>299</v>
      </c>
      <c r="E222" s="204" t="s">
        <v>1258</v>
      </c>
      <c r="F222" s="209">
        <v>33381</v>
      </c>
      <c r="G222" s="206">
        <f t="shared" si="15"/>
        <v>45657</v>
      </c>
      <c r="H222" s="207">
        <f t="shared" si="14"/>
        <v>33</v>
      </c>
      <c r="I222" s="204" t="str">
        <f t="shared" ref="I222:I253" si="17">IF(H222="","Senior",IF(H222&gt;59.999,"Grand Masters",IF(H222&gt;49.999,"Master",IF(H222&gt;39.999,"Veteran",IF(H222&gt;21.999,"Senior",IF(H222&gt;16.999,"U/21","U/16"))))))</f>
        <v>Senior</v>
      </c>
      <c r="J222" s="201" t="s">
        <v>1248</v>
      </c>
      <c r="K222" s="224">
        <v>80030210992</v>
      </c>
      <c r="L222" s="362" t="s">
        <v>1453</v>
      </c>
    </row>
    <row r="223" spans="1:12" s="225" customFormat="1" hidden="1" x14ac:dyDescent="0.25">
      <c r="A223" s="200" t="s">
        <v>1178</v>
      </c>
      <c r="B223" s="201" t="s">
        <v>1744</v>
      </c>
      <c r="C223" s="201" t="s">
        <v>175</v>
      </c>
      <c r="D223" s="201" t="s">
        <v>299</v>
      </c>
      <c r="E223" s="204" t="s">
        <v>1258</v>
      </c>
      <c r="F223" s="209">
        <v>33381</v>
      </c>
      <c r="G223" s="206">
        <f t="shared" si="15"/>
        <v>45657</v>
      </c>
      <c r="H223" s="207">
        <f t="shared" si="14"/>
        <v>33</v>
      </c>
      <c r="I223" s="204" t="str">
        <f t="shared" si="17"/>
        <v>Senior</v>
      </c>
      <c r="J223" s="201" t="s">
        <v>1248</v>
      </c>
      <c r="K223" s="224">
        <v>73070510264</v>
      </c>
      <c r="L223" s="362" t="s">
        <v>1453</v>
      </c>
    </row>
    <row r="224" spans="1:12" hidden="1" x14ac:dyDescent="0.25">
      <c r="A224" s="200" t="s">
        <v>1365</v>
      </c>
      <c r="B224" s="201" t="s">
        <v>43</v>
      </c>
      <c r="C224" s="201" t="s">
        <v>1366</v>
      </c>
      <c r="D224" s="201" t="s">
        <v>2004</v>
      </c>
      <c r="E224" s="204" t="s">
        <v>1258</v>
      </c>
      <c r="F224" s="221">
        <v>33486</v>
      </c>
      <c r="G224" s="222">
        <f t="shared" si="15"/>
        <v>45657</v>
      </c>
      <c r="H224" s="223">
        <f t="shared" si="14"/>
        <v>33</v>
      </c>
      <c r="I224" s="220" t="str">
        <f t="shared" si="17"/>
        <v>Senior</v>
      </c>
      <c r="J224" s="219" t="s">
        <v>1248</v>
      </c>
      <c r="K224" s="208"/>
      <c r="L224" s="364"/>
    </row>
    <row r="225" spans="1:12" s="225" customFormat="1" hidden="1" x14ac:dyDescent="0.25">
      <c r="A225" s="200" t="s">
        <v>1372</v>
      </c>
      <c r="B225" s="201" t="s">
        <v>1346</v>
      </c>
      <c r="C225" s="201" t="s">
        <v>1373</v>
      </c>
      <c r="D225" s="201" t="s">
        <v>1374</v>
      </c>
      <c r="E225" s="204" t="s">
        <v>1258</v>
      </c>
      <c r="F225" s="209">
        <v>33407</v>
      </c>
      <c r="G225" s="206">
        <f t="shared" si="15"/>
        <v>45657</v>
      </c>
      <c r="H225" s="207">
        <f t="shared" si="14"/>
        <v>33</v>
      </c>
      <c r="I225" s="204" t="str">
        <f t="shared" si="17"/>
        <v>Senior</v>
      </c>
      <c r="J225" s="201" t="s">
        <v>1248</v>
      </c>
      <c r="K225" s="224">
        <v>8706055881084</v>
      </c>
      <c r="L225" s="362" t="s">
        <v>1453</v>
      </c>
    </row>
    <row r="226" spans="1:12" hidden="1" x14ac:dyDescent="0.25">
      <c r="A226" s="200" t="s">
        <v>1408</v>
      </c>
      <c r="B226" s="201" t="s">
        <v>1319</v>
      </c>
      <c r="C226" s="201" t="s">
        <v>1409</v>
      </c>
      <c r="D226" s="201" t="s">
        <v>1092</v>
      </c>
      <c r="E226" s="204" t="s">
        <v>1258</v>
      </c>
      <c r="F226" s="209">
        <v>33357</v>
      </c>
      <c r="G226" s="206">
        <f t="shared" si="15"/>
        <v>45657</v>
      </c>
      <c r="H226" s="207">
        <f t="shared" si="14"/>
        <v>33</v>
      </c>
      <c r="I226" s="204" t="str">
        <f t="shared" si="17"/>
        <v>Senior</v>
      </c>
      <c r="J226" s="201" t="s">
        <v>1248</v>
      </c>
      <c r="K226" s="208" t="s">
        <v>1463</v>
      </c>
      <c r="L226" s="364" t="s">
        <v>1453</v>
      </c>
    </row>
    <row r="227" spans="1:12" s="225" customFormat="1" hidden="1" x14ac:dyDescent="0.25">
      <c r="A227" s="200" t="s">
        <v>1480</v>
      </c>
      <c r="B227" s="201" t="s">
        <v>1947</v>
      </c>
      <c r="C227" s="201" t="s">
        <v>94</v>
      </c>
      <c r="D227" s="201" t="s">
        <v>1482</v>
      </c>
      <c r="E227" s="204" t="s">
        <v>1258</v>
      </c>
      <c r="F227" s="221">
        <v>33253</v>
      </c>
      <c r="G227" s="222">
        <f t="shared" si="15"/>
        <v>45657</v>
      </c>
      <c r="H227" s="223">
        <f t="shared" si="14"/>
        <v>33</v>
      </c>
      <c r="I227" s="220" t="str">
        <f t="shared" si="17"/>
        <v>Senior</v>
      </c>
      <c r="J227" s="219" t="s">
        <v>1248</v>
      </c>
      <c r="K227" s="224">
        <v>85071111144</v>
      </c>
      <c r="L227" s="362" t="s">
        <v>1453</v>
      </c>
    </row>
    <row r="228" spans="1:12" s="225" customFormat="1" hidden="1" x14ac:dyDescent="0.25">
      <c r="A228" s="200" t="s">
        <v>1486</v>
      </c>
      <c r="B228" s="201" t="s">
        <v>1380</v>
      </c>
      <c r="C228" s="201" t="s">
        <v>276</v>
      </c>
      <c r="D228" s="201" t="s">
        <v>1213</v>
      </c>
      <c r="E228" s="204" t="s">
        <v>1258</v>
      </c>
      <c r="F228" s="209">
        <v>33407</v>
      </c>
      <c r="G228" s="206">
        <f t="shared" si="15"/>
        <v>45657</v>
      </c>
      <c r="H228" s="207">
        <f t="shared" si="14"/>
        <v>33</v>
      </c>
      <c r="I228" s="204" t="str">
        <f t="shared" si="17"/>
        <v>Senior</v>
      </c>
      <c r="J228" s="201" t="s">
        <v>1248</v>
      </c>
      <c r="K228" s="224">
        <v>9509075094087</v>
      </c>
      <c r="L228" s="362" t="s">
        <v>1456</v>
      </c>
    </row>
    <row r="229" spans="1:12" s="225" customFormat="1" hidden="1" x14ac:dyDescent="0.25">
      <c r="A229" s="200" t="s">
        <v>1494</v>
      </c>
      <c r="B229" s="201" t="s">
        <v>1380</v>
      </c>
      <c r="C229" s="201" t="s">
        <v>1507</v>
      </c>
      <c r="D229" s="201" t="s">
        <v>299</v>
      </c>
      <c r="E229" s="204" t="s">
        <v>1258</v>
      </c>
      <c r="F229" s="209">
        <v>33395</v>
      </c>
      <c r="G229" s="206">
        <f t="shared" si="15"/>
        <v>45657</v>
      </c>
      <c r="H229" s="207">
        <f t="shared" si="14"/>
        <v>33</v>
      </c>
      <c r="I229" s="204" t="str">
        <f t="shared" si="17"/>
        <v>Senior</v>
      </c>
      <c r="J229" s="201" t="s">
        <v>1248</v>
      </c>
      <c r="K229" s="224">
        <v>79041510974</v>
      </c>
      <c r="L229" s="362" t="s">
        <v>1453</v>
      </c>
    </row>
    <row r="230" spans="1:12" hidden="1" x14ac:dyDescent="0.25">
      <c r="A230" s="200" t="s">
        <v>1563</v>
      </c>
      <c r="B230" s="201" t="s">
        <v>41</v>
      </c>
      <c r="C230" s="201" t="s">
        <v>414</v>
      </c>
      <c r="D230" s="201" t="s">
        <v>77</v>
      </c>
      <c r="E230" s="204" t="s">
        <v>1258</v>
      </c>
      <c r="F230" s="221">
        <v>33529</v>
      </c>
      <c r="G230" s="222">
        <f t="shared" si="15"/>
        <v>45657</v>
      </c>
      <c r="H230" s="223">
        <f t="shared" si="14"/>
        <v>33</v>
      </c>
      <c r="I230" s="220" t="str">
        <f t="shared" si="17"/>
        <v>Senior</v>
      </c>
      <c r="J230" s="219" t="s">
        <v>1248</v>
      </c>
      <c r="K230" s="208">
        <v>89041200053</v>
      </c>
      <c r="L230" s="364" t="s">
        <v>1453</v>
      </c>
    </row>
    <row r="231" spans="1:12" s="225" customFormat="1" hidden="1" x14ac:dyDescent="0.25">
      <c r="A231" s="200" t="s">
        <v>1693</v>
      </c>
      <c r="B231" s="201" t="s">
        <v>37</v>
      </c>
      <c r="C231" s="201" t="s">
        <v>89</v>
      </c>
      <c r="D231" s="201" t="s">
        <v>1861</v>
      </c>
      <c r="E231" s="204" t="s">
        <v>1258</v>
      </c>
      <c r="F231" s="221">
        <v>33363</v>
      </c>
      <c r="G231" s="222">
        <f t="shared" si="15"/>
        <v>45657</v>
      </c>
      <c r="H231" s="223">
        <f t="shared" si="14"/>
        <v>33</v>
      </c>
      <c r="I231" s="220" t="str">
        <f t="shared" si="17"/>
        <v>Senior</v>
      </c>
      <c r="J231" s="219" t="s">
        <v>1248</v>
      </c>
      <c r="K231" s="224" t="s">
        <v>1966</v>
      </c>
      <c r="L231" s="362" t="s">
        <v>1453</v>
      </c>
    </row>
    <row r="232" spans="1:12" s="225" customFormat="1" hidden="1" x14ac:dyDescent="0.25">
      <c r="A232" s="200" t="s">
        <v>1734</v>
      </c>
      <c r="B232" s="201" t="s">
        <v>1319</v>
      </c>
      <c r="C232" s="201" t="s">
        <v>1409</v>
      </c>
      <c r="D232" s="201" t="s">
        <v>1092</v>
      </c>
      <c r="E232" s="204" t="s">
        <v>1258</v>
      </c>
      <c r="F232" s="221">
        <v>33357</v>
      </c>
      <c r="G232" s="222">
        <f t="shared" si="15"/>
        <v>45657</v>
      </c>
      <c r="H232" s="223">
        <f t="shared" si="14"/>
        <v>33</v>
      </c>
      <c r="I232" s="220" t="str">
        <f t="shared" si="17"/>
        <v>Senior</v>
      </c>
      <c r="J232" s="219" t="s">
        <v>1248</v>
      </c>
      <c r="K232" s="224">
        <v>88112000395</v>
      </c>
      <c r="L232" s="362" t="s">
        <v>1453</v>
      </c>
    </row>
    <row r="233" spans="1:12" s="225" customFormat="1" hidden="1" x14ac:dyDescent="0.25">
      <c r="A233" s="200" t="s">
        <v>479</v>
      </c>
      <c r="B233" s="201" t="s">
        <v>38</v>
      </c>
      <c r="C233" s="201" t="s">
        <v>1816</v>
      </c>
      <c r="D233" s="201" t="s">
        <v>1817</v>
      </c>
      <c r="E233" s="204" t="s">
        <v>1258</v>
      </c>
      <c r="F233" s="221">
        <v>32974</v>
      </c>
      <c r="G233" s="222">
        <f t="shared" si="15"/>
        <v>45657</v>
      </c>
      <c r="H233" s="223">
        <f t="shared" si="14"/>
        <v>34</v>
      </c>
      <c r="I233" s="220" t="str">
        <f t="shared" si="17"/>
        <v>Senior</v>
      </c>
      <c r="J233" s="219" t="s">
        <v>1248</v>
      </c>
      <c r="K233" s="224">
        <v>67091700422</v>
      </c>
      <c r="L233" s="362" t="s">
        <v>1453</v>
      </c>
    </row>
    <row r="234" spans="1:12" hidden="1" x14ac:dyDescent="0.25">
      <c r="A234" s="200" t="s">
        <v>536</v>
      </c>
      <c r="B234" s="201" t="s">
        <v>1346</v>
      </c>
      <c r="C234" s="201" t="s">
        <v>99</v>
      </c>
      <c r="D234" s="201" t="s">
        <v>327</v>
      </c>
      <c r="E234" s="204" t="s">
        <v>1258</v>
      </c>
      <c r="F234" s="209">
        <v>33104</v>
      </c>
      <c r="G234" s="206">
        <f t="shared" si="15"/>
        <v>45657</v>
      </c>
      <c r="H234" s="207">
        <f t="shared" si="14"/>
        <v>34</v>
      </c>
      <c r="I234" s="204" t="str">
        <f t="shared" si="17"/>
        <v>Senior</v>
      </c>
      <c r="J234" s="201" t="s">
        <v>1248</v>
      </c>
      <c r="K234" s="208"/>
      <c r="L234" s="364"/>
    </row>
    <row r="235" spans="1:12" s="225" customFormat="1" hidden="1" x14ac:dyDescent="0.25">
      <c r="A235" s="200" t="s">
        <v>539</v>
      </c>
      <c r="B235" s="201" t="s">
        <v>1242</v>
      </c>
      <c r="C235" s="201" t="s">
        <v>2025</v>
      </c>
      <c r="D235" s="201" t="s">
        <v>2017</v>
      </c>
      <c r="E235" s="204" t="s">
        <v>2081</v>
      </c>
      <c r="F235" s="221">
        <v>33044</v>
      </c>
      <c r="G235" s="222">
        <f t="shared" si="15"/>
        <v>45657</v>
      </c>
      <c r="H235" s="223">
        <f t="shared" si="14"/>
        <v>34</v>
      </c>
      <c r="I235" s="220" t="str">
        <f t="shared" si="17"/>
        <v>Senior</v>
      </c>
      <c r="J235" s="219" t="s">
        <v>67</v>
      </c>
      <c r="K235" s="224">
        <v>89021400960</v>
      </c>
      <c r="L235" s="362" t="s">
        <v>1453</v>
      </c>
    </row>
    <row r="236" spans="1:12" s="225" customFormat="1" hidden="1" x14ac:dyDescent="0.25">
      <c r="A236" s="200" t="s">
        <v>618</v>
      </c>
      <c r="B236" s="201" t="s">
        <v>1947</v>
      </c>
      <c r="C236" s="201" t="s">
        <v>2011</v>
      </c>
      <c r="D236" s="201" t="s">
        <v>1850</v>
      </c>
      <c r="E236" s="204" t="s">
        <v>1258</v>
      </c>
      <c r="F236" s="221">
        <v>32933</v>
      </c>
      <c r="G236" s="222">
        <f t="shared" si="15"/>
        <v>45657</v>
      </c>
      <c r="H236" s="223">
        <f t="shared" si="14"/>
        <v>34</v>
      </c>
      <c r="I236" s="220" t="str">
        <f t="shared" si="17"/>
        <v>Senior</v>
      </c>
      <c r="J236" s="219" t="s">
        <v>1248</v>
      </c>
      <c r="K236" s="224">
        <v>7111065036087</v>
      </c>
      <c r="L236" s="362" t="s">
        <v>1456</v>
      </c>
    </row>
    <row r="237" spans="1:12" s="225" customFormat="1" hidden="1" x14ac:dyDescent="0.25">
      <c r="A237" s="200" t="s">
        <v>664</v>
      </c>
      <c r="B237" s="201" t="s">
        <v>1241</v>
      </c>
      <c r="C237" s="201" t="s">
        <v>217</v>
      </c>
      <c r="D237" s="201" t="s">
        <v>353</v>
      </c>
      <c r="E237" s="204" t="s">
        <v>1258</v>
      </c>
      <c r="F237" s="209">
        <v>32932</v>
      </c>
      <c r="G237" s="206">
        <f t="shared" si="15"/>
        <v>45657</v>
      </c>
      <c r="H237" s="207">
        <f t="shared" si="14"/>
        <v>34</v>
      </c>
      <c r="I237" s="204" t="str">
        <f t="shared" si="17"/>
        <v>Senior</v>
      </c>
      <c r="J237" s="201" t="s">
        <v>1248</v>
      </c>
      <c r="K237" s="224">
        <v>97060900578</v>
      </c>
      <c r="L237" s="362" t="s">
        <v>1453</v>
      </c>
    </row>
    <row r="238" spans="1:12" s="225" customFormat="1" hidden="1" x14ac:dyDescent="0.25">
      <c r="A238" s="200" t="s">
        <v>810</v>
      </c>
      <c r="B238" s="201" t="s">
        <v>40</v>
      </c>
      <c r="C238" s="201" t="s">
        <v>1923</v>
      </c>
      <c r="D238" s="201" t="s">
        <v>1924</v>
      </c>
      <c r="E238" s="204" t="s">
        <v>1258</v>
      </c>
      <c r="F238" s="221">
        <v>32876</v>
      </c>
      <c r="G238" s="222">
        <f t="shared" si="15"/>
        <v>45657</v>
      </c>
      <c r="H238" s="223">
        <f t="shared" si="14"/>
        <v>34</v>
      </c>
      <c r="I238" s="220" t="str">
        <f t="shared" si="17"/>
        <v>Senior</v>
      </c>
      <c r="J238" s="219" t="s">
        <v>1248</v>
      </c>
      <c r="K238" s="224">
        <v>70092600638</v>
      </c>
      <c r="L238" s="362" t="s">
        <v>1453</v>
      </c>
    </row>
    <row r="239" spans="1:12" s="225" customFormat="1" hidden="1" x14ac:dyDescent="0.25">
      <c r="A239" s="200" t="s">
        <v>811</v>
      </c>
      <c r="B239" s="201" t="s">
        <v>1947</v>
      </c>
      <c r="C239" s="201" t="s">
        <v>2110</v>
      </c>
      <c r="D239" s="201" t="s">
        <v>2108</v>
      </c>
      <c r="E239" s="204" t="s">
        <v>1261</v>
      </c>
      <c r="F239" s="209">
        <v>33020</v>
      </c>
      <c r="G239" s="206">
        <f t="shared" si="15"/>
        <v>45657</v>
      </c>
      <c r="H239" s="207">
        <f t="shared" si="14"/>
        <v>34</v>
      </c>
      <c r="I239" s="204" t="str">
        <f t="shared" si="17"/>
        <v>Senior</v>
      </c>
      <c r="J239" s="201" t="s">
        <v>1248</v>
      </c>
      <c r="K239" s="224">
        <v>72080200011</v>
      </c>
      <c r="L239" s="362" t="s">
        <v>1453</v>
      </c>
    </row>
    <row r="240" spans="1:12" hidden="1" x14ac:dyDescent="0.25">
      <c r="A240" s="200" t="s">
        <v>1104</v>
      </c>
      <c r="B240" s="201" t="s">
        <v>48</v>
      </c>
      <c r="C240" s="201" t="s">
        <v>1944</v>
      </c>
      <c r="D240" s="201" t="s">
        <v>1221</v>
      </c>
      <c r="E240" s="204" t="s">
        <v>1258</v>
      </c>
      <c r="F240" s="209">
        <v>33097</v>
      </c>
      <c r="G240" s="206">
        <f t="shared" si="15"/>
        <v>45657</v>
      </c>
      <c r="H240" s="207">
        <f t="shared" si="14"/>
        <v>34</v>
      </c>
      <c r="I240" s="204" t="str">
        <f t="shared" si="17"/>
        <v>Senior</v>
      </c>
      <c r="J240" s="201" t="s">
        <v>1248</v>
      </c>
      <c r="K240" s="208"/>
      <c r="L240" s="364" t="s">
        <v>1453</v>
      </c>
    </row>
    <row r="241" spans="1:12" hidden="1" x14ac:dyDescent="0.25">
      <c r="A241" s="200" t="s">
        <v>1122</v>
      </c>
      <c r="B241" s="201" t="s">
        <v>1380</v>
      </c>
      <c r="C241" s="201" t="s">
        <v>1132</v>
      </c>
      <c r="D241" s="201" t="s">
        <v>996</v>
      </c>
      <c r="E241" s="204" t="s">
        <v>1258</v>
      </c>
      <c r="F241" s="209">
        <v>33007</v>
      </c>
      <c r="G241" s="206">
        <f t="shared" si="15"/>
        <v>45657</v>
      </c>
      <c r="H241" s="207">
        <f t="shared" si="14"/>
        <v>34</v>
      </c>
      <c r="I241" s="204" t="str">
        <f t="shared" si="17"/>
        <v>Senior</v>
      </c>
      <c r="J241" s="201" t="s">
        <v>1248</v>
      </c>
      <c r="K241" s="208"/>
      <c r="L241" s="364"/>
    </row>
    <row r="242" spans="1:12" s="225" customFormat="1" hidden="1" x14ac:dyDescent="0.25">
      <c r="A242" s="200" t="s">
        <v>1138</v>
      </c>
      <c r="B242" s="201" t="s">
        <v>1243</v>
      </c>
      <c r="C242" s="201" t="s">
        <v>393</v>
      </c>
      <c r="D242" s="201" t="s">
        <v>115</v>
      </c>
      <c r="E242" s="204" t="s">
        <v>1258</v>
      </c>
      <c r="F242" s="209">
        <v>33222</v>
      </c>
      <c r="G242" s="206">
        <f t="shared" si="15"/>
        <v>45657</v>
      </c>
      <c r="H242" s="207">
        <f t="shared" si="14"/>
        <v>34</v>
      </c>
      <c r="I242" s="204" t="str">
        <f t="shared" si="17"/>
        <v>Senior</v>
      </c>
      <c r="J242" s="201" t="s">
        <v>1248</v>
      </c>
      <c r="K242" s="224">
        <v>20091218</v>
      </c>
      <c r="L242" s="362" t="s">
        <v>1453</v>
      </c>
    </row>
    <row r="243" spans="1:12" hidden="1" x14ac:dyDescent="0.25">
      <c r="A243" s="200" t="s">
        <v>1387</v>
      </c>
      <c r="B243" s="201" t="s">
        <v>1331</v>
      </c>
      <c r="C243" s="201" t="s">
        <v>1333</v>
      </c>
      <c r="D243" s="201" t="s">
        <v>1388</v>
      </c>
      <c r="E243" s="204" t="s">
        <v>2081</v>
      </c>
      <c r="F243" s="209">
        <v>33030</v>
      </c>
      <c r="G243" s="206">
        <f t="shared" si="15"/>
        <v>45657</v>
      </c>
      <c r="H243" s="207">
        <f t="shared" si="14"/>
        <v>34</v>
      </c>
      <c r="I243" s="204" t="str">
        <f t="shared" si="17"/>
        <v>Senior</v>
      </c>
      <c r="J243" s="201" t="s">
        <v>67</v>
      </c>
      <c r="K243" s="208"/>
      <c r="L243" s="364"/>
    </row>
    <row r="244" spans="1:12" s="234" customFormat="1" ht="14.25" hidden="1" customHeight="1" x14ac:dyDescent="0.25">
      <c r="A244" s="200" t="s">
        <v>1407</v>
      </c>
      <c r="B244" s="201" t="s">
        <v>48</v>
      </c>
      <c r="C244" s="201" t="s">
        <v>2135</v>
      </c>
      <c r="D244" s="201" t="s">
        <v>295</v>
      </c>
      <c r="E244" s="204" t="s">
        <v>2081</v>
      </c>
      <c r="F244" s="209">
        <v>33210</v>
      </c>
      <c r="G244" s="206">
        <f t="shared" si="15"/>
        <v>45657</v>
      </c>
      <c r="H244" s="207">
        <f t="shared" si="14"/>
        <v>34</v>
      </c>
      <c r="I244" s="204" t="str">
        <f t="shared" si="17"/>
        <v>Senior</v>
      </c>
      <c r="J244" s="201" t="s">
        <v>67</v>
      </c>
      <c r="K244" s="233">
        <v>86021800834</v>
      </c>
      <c r="L244" s="363" t="s">
        <v>1453</v>
      </c>
    </row>
    <row r="245" spans="1:12" hidden="1" x14ac:dyDescent="0.25">
      <c r="A245" s="200" t="s">
        <v>1421</v>
      </c>
      <c r="B245" s="201" t="s">
        <v>1340</v>
      </c>
      <c r="C245" s="201" t="s">
        <v>335</v>
      </c>
      <c r="D245" s="201" t="s">
        <v>228</v>
      </c>
      <c r="E245" s="204" t="s">
        <v>1258</v>
      </c>
      <c r="F245" s="209">
        <v>33172</v>
      </c>
      <c r="G245" s="206">
        <f t="shared" si="15"/>
        <v>45657</v>
      </c>
      <c r="H245" s="207">
        <f t="shared" si="14"/>
        <v>34</v>
      </c>
      <c r="I245" s="204" t="str">
        <f t="shared" si="17"/>
        <v>Senior</v>
      </c>
      <c r="J245" s="201" t="s">
        <v>1248</v>
      </c>
      <c r="K245" s="208">
        <v>74060400114</v>
      </c>
      <c r="L245" s="364" t="s">
        <v>1453</v>
      </c>
    </row>
    <row r="246" spans="1:12" hidden="1" x14ac:dyDescent="0.25">
      <c r="A246" s="200" t="s">
        <v>1484</v>
      </c>
      <c r="B246" s="201" t="s">
        <v>1380</v>
      </c>
      <c r="C246" s="201" t="s">
        <v>403</v>
      </c>
      <c r="D246" s="201" t="s">
        <v>79</v>
      </c>
      <c r="E246" s="204" t="s">
        <v>1258</v>
      </c>
      <c r="F246" s="209">
        <v>33171</v>
      </c>
      <c r="G246" s="206">
        <f t="shared" si="15"/>
        <v>45657</v>
      </c>
      <c r="H246" s="207">
        <f t="shared" si="14"/>
        <v>34</v>
      </c>
      <c r="I246" s="204" t="str">
        <f t="shared" si="17"/>
        <v>Senior</v>
      </c>
      <c r="J246" s="201" t="s">
        <v>1248</v>
      </c>
      <c r="K246" s="208">
        <v>61101000864</v>
      </c>
      <c r="L246" s="364" t="s">
        <v>1453</v>
      </c>
    </row>
    <row r="247" spans="1:12" s="225" customFormat="1" hidden="1" x14ac:dyDescent="0.25">
      <c r="A247" s="200" t="s">
        <v>1485</v>
      </c>
      <c r="B247" s="201" t="s">
        <v>1380</v>
      </c>
      <c r="C247" s="201" t="s">
        <v>1497</v>
      </c>
      <c r="D247" s="201" t="s">
        <v>1371</v>
      </c>
      <c r="E247" s="204" t="s">
        <v>1258</v>
      </c>
      <c r="F247" s="209">
        <v>32937</v>
      </c>
      <c r="G247" s="206">
        <f t="shared" si="15"/>
        <v>45657</v>
      </c>
      <c r="H247" s="207">
        <f t="shared" si="14"/>
        <v>34</v>
      </c>
      <c r="I247" s="204" t="str">
        <f t="shared" si="17"/>
        <v>Senior</v>
      </c>
      <c r="J247" s="201" t="s">
        <v>1248</v>
      </c>
      <c r="K247" s="224">
        <v>82082310337</v>
      </c>
      <c r="L247" s="362" t="s">
        <v>1453</v>
      </c>
    </row>
    <row r="248" spans="1:12" hidden="1" x14ac:dyDescent="0.25">
      <c r="A248" s="200" t="s">
        <v>1522</v>
      </c>
      <c r="B248" s="201" t="s">
        <v>1340</v>
      </c>
      <c r="C248" s="201" t="s">
        <v>103</v>
      </c>
      <c r="D248" s="201" t="s">
        <v>145</v>
      </c>
      <c r="E248" s="204" t="s">
        <v>1258</v>
      </c>
      <c r="F248" s="209">
        <v>33212</v>
      </c>
      <c r="G248" s="206">
        <f t="shared" si="15"/>
        <v>45657</v>
      </c>
      <c r="H248" s="207">
        <f t="shared" si="14"/>
        <v>34</v>
      </c>
      <c r="I248" s="204" t="str">
        <f t="shared" si="17"/>
        <v>Senior</v>
      </c>
      <c r="J248" s="201" t="s">
        <v>1248</v>
      </c>
      <c r="K248" s="208"/>
      <c r="L248" s="364"/>
    </row>
    <row r="249" spans="1:12" s="225" customFormat="1" hidden="1" x14ac:dyDescent="0.25">
      <c r="A249" s="200" t="s">
        <v>1634</v>
      </c>
      <c r="B249" s="201" t="s">
        <v>1340</v>
      </c>
      <c r="C249" s="201" t="s">
        <v>95</v>
      </c>
      <c r="D249" s="201" t="s">
        <v>122</v>
      </c>
      <c r="E249" s="204" t="s">
        <v>1258</v>
      </c>
      <c r="F249" s="209">
        <v>33200</v>
      </c>
      <c r="G249" s="206">
        <f t="shared" si="15"/>
        <v>45657</v>
      </c>
      <c r="H249" s="207">
        <f t="shared" si="14"/>
        <v>34</v>
      </c>
      <c r="I249" s="204" t="str">
        <f t="shared" si="17"/>
        <v>Senior</v>
      </c>
      <c r="J249" s="201" t="s">
        <v>1248</v>
      </c>
      <c r="K249" s="224">
        <v>77060310614</v>
      </c>
      <c r="L249" s="362" t="s">
        <v>1453</v>
      </c>
    </row>
    <row r="250" spans="1:12" s="225" customFormat="1" hidden="1" x14ac:dyDescent="0.25">
      <c r="A250" s="200" t="s">
        <v>1735</v>
      </c>
      <c r="B250" s="201" t="s">
        <v>1226</v>
      </c>
      <c r="C250" s="201" t="s">
        <v>1776</v>
      </c>
      <c r="D250" s="201" t="s">
        <v>309</v>
      </c>
      <c r="E250" s="204" t="s">
        <v>2081</v>
      </c>
      <c r="F250" s="209">
        <v>32924</v>
      </c>
      <c r="G250" s="206">
        <f t="shared" si="15"/>
        <v>45657</v>
      </c>
      <c r="H250" s="207">
        <f t="shared" si="14"/>
        <v>34</v>
      </c>
      <c r="I250" s="204" t="str">
        <f t="shared" si="17"/>
        <v>Senior</v>
      </c>
      <c r="J250" s="201" t="s">
        <v>67</v>
      </c>
      <c r="K250" s="224">
        <v>65111400052</v>
      </c>
      <c r="L250" s="362" t="s">
        <v>1453</v>
      </c>
    </row>
    <row r="251" spans="1:12" s="225" customFormat="1" hidden="1" x14ac:dyDescent="0.25">
      <c r="A251" s="200" t="s">
        <v>496</v>
      </c>
      <c r="B251" s="201" t="s">
        <v>1319</v>
      </c>
      <c r="C251" s="201" t="s">
        <v>106</v>
      </c>
      <c r="D251" s="201" t="s">
        <v>116</v>
      </c>
      <c r="E251" s="204" t="s">
        <v>1258</v>
      </c>
      <c r="F251" s="209">
        <v>32651</v>
      </c>
      <c r="G251" s="206">
        <f t="shared" si="15"/>
        <v>45657</v>
      </c>
      <c r="H251" s="207">
        <f t="shared" si="14"/>
        <v>35</v>
      </c>
      <c r="I251" s="204" t="str">
        <f t="shared" si="17"/>
        <v>Senior</v>
      </c>
      <c r="J251" s="201" t="s">
        <v>1248</v>
      </c>
      <c r="K251" s="224">
        <v>85112910305</v>
      </c>
      <c r="L251" s="362" t="s">
        <v>1453</v>
      </c>
    </row>
    <row r="252" spans="1:12" hidden="1" x14ac:dyDescent="0.25">
      <c r="A252" s="200" t="s">
        <v>565</v>
      </c>
      <c r="B252" s="201" t="s">
        <v>43</v>
      </c>
      <c r="C252" s="201" t="s">
        <v>217</v>
      </c>
      <c r="D252" s="201" t="s">
        <v>1474</v>
      </c>
      <c r="E252" s="204" t="s">
        <v>1260</v>
      </c>
      <c r="F252" s="209">
        <v>32649</v>
      </c>
      <c r="G252" s="206">
        <f t="shared" si="15"/>
        <v>45657</v>
      </c>
      <c r="H252" s="207">
        <f t="shared" si="14"/>
        <v>35</v>
      </c>
      <c r="I252" s="204" t="str">
        <f t="shared" si="17"/>
        <v>Senior</v>
      </c>
      <c r="J252" s="201" t="s">
        <v>1248</v>
      </c>
      <c r="K252" s="208"/>
      <c r="L252" s="364"/>
    </row>
    <row r="253" spans="1:12" s="225" customFormat="1" hidden="1" x14ac:dyDescent="0.25">
      <c r="A253" s="200" t="s">
        <v>644</v>
      </c>
      <c r="B253" s="201" t="s">
        <v>37</v>
      </c>
      <c r="C253" s="201" t="s">
        <v>284</v>
      </c>
      <c r="D253" s="201" t="s">
        <v>269</v>
      </c>
      <c r="E253" s="204" t="s">
        <v>1258</v>
      </c>
      <c r="F253" s="221">
        <v>32554</v>
      </c>
      <c r="G253" s="222">
        <f t="shared" si="15"/>
        <v>45657</v>
      </c>
      <c r="H253" s="223">
        <f t="shared" si="14"/>
        <v>35</v>
      </c>
      <c r="I253" s="220" t="str">
        <f t="shared" si="17"/>
        <v>Senior</v>
      </c>
      <c r="J253" s="219" t="s">
        <v>1248</v>
      </c>
      <c r="K253" s="224">
        <v>69090810188</v>
      </c>
      <c r="L253" s="362" t="s">
        <v>1453</v>
      </c>
    </row>
    <row r="254" spans="1:12" s="225" customFormat="1" hidden="1" x14ac:dyDescent="0.25">
      <c r="A254" s="200" t="s">
        <v>671</v>
      </c>
      <c r="B254" s="201" t="s">
        <v>49</v>
      </c>
      <c r="C254" s="201" t="s">
        <v>146</v>
      </c>
      <c r="D254" s="201" t="s">
        <v>236</v>
      </c>
      <c r="E254" s="204" t="s">
        <v>1258</v>
      </c>
      <c r="F254" s="221">
        <v>32820</v>
      </c>
      <c r="G254" s="222">
        <f t="shared" si="15"/>
        <v>45657</v>
      </c>
      <c r="H254" s="223">
        <f t="shared" si="14"/>
        <v>35</v>
      </c>
      <c r="I254" s="220" t="str">
        <f t="shared" ref="I254:I285" si="18">IF(H254="","Senior",IF(H254&gt;59.999,"Grand Masters",IF(H254&gt;49.999,"Master",IF(H254&gt;39.999,"Veteran",IF(H254&gt;21.999,"Senior",IF(H254&gt;16.999,"U/21","U/16"))))))</f>
        <v>Senior</v>
      </c>
      <c r="J254" s="219" t="s">
        <v>1248</v>
      </c>
      <c r="K254" s="224">
        <v>7206275234082</v>
      </c>
      <c r="L254" s="362" t="s">
        <v>1453</v>
      </c>
    </row>
    <row r="255" spans="1:12" hidden="1" x14ac:dyDescent="0.25">
      <c r="A255" s="200" t="s">
        <v>679</v>
      </c>
      <c r="B255" s="201" t="s">
        <v>1346</v>
      </c>
      <c r="C255" s="201" t="s">
        <v>203</v>
      </c>
      <c r="D255" s="201" t="s">
        <v>204</v>
      </c>
      <c r="E255" s="204" t="s">
        <v>1258</v>
      </c>
      <c r="F255" s="209">
        <v>32610</v>
      </c>
      <c r="G255" s="206">
        <f t="shared" si="15"/>
        <v>45657</v>
      </c>
      <c r="H255" s="207">
        <f t="shared" si="14"/>
        <v>35</v>
      </c>
      <c r="I255" s="204" t="str">
        <f t="shared" si="18"/>
        <v>Senior</v>
      </c>
      <c r="J255" s="201" t="s">
        <v>1248</v>
      </c>
      <c r="K255" s="208">
        <v>62100510029</v>
      </c>
      <c r="L255" s="364" t="s">
        <v>1453</v>
      </c>
    </row>
    <row r="256" spans="1:12" hidden="1" x14ac:dyDescent="0.25">
      <c r="A256" s="200" t="s">
        <v>680</v>
      </c>
      <c r="B256" s="201" t="s">
        <v>1242</v>
      </c>
      <c r="C256" s="201" t="s">
        <v>96</v>
      </c>
      <c r="D256" s="201" t="s">
        <v>312</v>
      </c>
      <c r="E256" s="204" t="s">
        <v>1258</v>
      </c>
      <c r="F256" s="221">
        <v>32538</v>
      </c>
      <c r="G256" s="222">
        <f t="shared" si="15"/>
        <v>45657</v>
      </c>
      <c r="H256" s="223">
        <f t="shared" si="14"/>
        <v>35</v>
      </c>
      <c r="I256" s="220" t="str">
        <f t="shared" si="18"/>
        <v>Senior</v>
      </c>
      <c r="J256" s="219" t="s">
        <v>1248</v>
      </c>
      <c r="K256" s="208"/>
      <c r="L256" s="364"/>
    </row>
    <row r="257" spans="1:12" ht="14.25" hidden="1" customHeight="1" x14ac:dyDescent="0.25">
      <c r="A257" s="200" t="s">
        <v>684</v>
      </c>
      <c r="B257" s="201" t="s">
        <v>50</v>
      </c>
      <c r="C257" s="201" t="s">
        <v>126</v>
      </c>
      <c r="D257" s="201" t="s">
        <v>78</v>
      </c>
      <c r="E257" s="204" t="s">
        <v>1258</v>
      </c>
      <c r="F257" s="221">
        <v>32553</v>
      </c>
      <c r="G257" s="222">
        <f t="shared" si="15"/>
        <v>45657</v>
      </c>
      <c r="H257" s="223">
        <f t="shared" si="14"/>
        <v>35</v>
      </c>
      <c r="I257" s="220" t="str">
        <f t="shared" si="18"/>
        <v>Senior</v>
      </c>
      <c r="J257" s="219" t="s">
        <v>1248</v>
      </c>
      <c r="K257" s="208">
        <v>67082200102</v>
      </c>
      <c r="L257" s="364" t="s">
        <v>1453</v>
      </c>
    </row>
    <row r="258" spans="1:12" s="225" customFormat="1" hidden="1" x14ac:dyDescent="0.25">
      <c r="A258" s="200" t="s">
        <v>710</v>
      </c>
      <c r="B258" s="201" t="s">
        <v>1947</v>
      </c>
      <c r="C258" s="201" t="s">
        <v>354</v>
      </c>
      <c r="D258" s="201" t="s">
        <v>73</v>
      </c>
      <c r="E258" s="204" t="s">
        <v>1258</v>
      </c>
      <c r="F258" s="221">
        <v>32639</v>
      </c>
      <c r="G258" s="222">
        <f t="shared" si="15"/>
        <v>45657</v>
      </c>
      <c r="H258" s="223">
        <f t="shared" si="14"/>
        <v>35</v>
      </c>
      <c r="I258" s="220" t="str">
        <f t="shared" si="18"/>
        <v>Senior</v>
      </c>
      <c r="J258" s="219" t="s">
        <v>1248</v>
      </c>
      <c r="K258" s="224">
        <v>77042910297</v>
      </c>
      <c r="L258" s="362" t="s">
        <v>1453</v>
      </c>
    </row>
    <row r="259" spans="1:12" s="225" customFormat="1" hidden="1" x14ac:dyDescent="0.25">
      <c r="A259" s="200" t="s">
        <v>1012</v>
      </c>
      <c r="B259" s="201" t="s">
        <v>44</v>
      </c>
      <c r="C259" s="201" t="s">
        <v>1933</v>
      </c>
      <c r="D259" s="201" t="s">
        <v>1934</v>
      </c>
      <c r="E259" s="204" t="s">
        <v>1258</v>
      </c>
      <c r="F259" s="221">
        <v>32645</v>
      </c>
      <c r="G259" s="222">
        <f t="shared" si="15"/>
        <v>45657</v>
      </c>
      <c r="H259" s="223">
        <f t="shared" si="14"/>
        <v>35</v>
      </c>
      <c r="I259" s="220" t="str">
        <f t="shared" si="18"/>
        <v>Senior</v>
      </c>
      <c r="J259" s="219" t="s">
        <v>1248</v>
      </c>
      <c r="K259" s="224">
        <v>79110710167</v>
      </c>
      <c r="L259" s="362" t="s">
        <v>1453</v>
      </c>
    </row>
    <row r="260" spans="1:12" hidden="1" x14ac:dyDescent="0.25">
      <c r="A260" s="200" t="s">
        <v>816</v>
      </c>
      <c r="B260" s="201" t="s">
        <v>1947</v>
      </c>
      <c r="C260" s="201" t="s">
        <v>2111</v>
      </c>
      <c r="D260" s="201" t="s">
        <v>2112</v>
      </c>
      <c r="E260" s="204" t="s">
        <v>2079</v>
      </c>
      <c r="F260" s="205">
        <v>32755</v>
      </c>
      <c r="G260" s="206">
        <f t="shared" si="15"/>
        <v>45657</v>
      </c>
      <c r="H260" s="207">
        <f t="shared" si="14"/>
        <v>35</v>
      </c>
      <c r="I260" s="204" t="str">
        <f t="shared" si="18"/>
        <v>Senior</v>
      </c>
      <c r="J260" s="201" t="s">
        <v>1248</v>
      </c>
      <c r="K260" s="208"/>
      <c r="L260" s="364"/>
    </row>
    <row r="261" spans="1:12" s="225" customFormat="1" hidden="1" x14ac:dyDescent="0.25">
      <c r="A261" s="200" t="s">
        <v>858</v>
      </c>
      <c r="B261" s="201" t="s">
        <v>42</v>
      </c>
      <c r="C261" s="201" t="s">
        <v>1915</v>
      </c>
      <c r="D261" s="201" t="s">
        <v>1912</v>
      </c>
      <c r="E261" s="204" t="s">
        <v>1258</v>
      </c>
      <c r="F261" s="221">
        <v>32673</v>
      </c>
      <c r="G261" s="222">
        <f t="shared" si="15"/>
        <v>45657</v>
      </c>
      <c r="H261" s="223">
        <f t="shared" si="14"/>
        <v>35</v>
      </c>
      <c r="I261" s="220" t="str">
        <f t="shared" si="18"/>
        <v>Senior</v>
      </c>
      <c r="J261" s="219" t="s">
        <v>1248</v>
      </c>
      <c r="K261" s="224">
        <v>89051100523</v>
      </c>
      <c r="L261" s="362" t="s">
        <v>1453</v>
      </c>
    </row>
    <row r="262" spans="1:12" s="225" customFormat="1" hidden="1" x14ac:dyDescent="0.25">
      <c r="A262" s="200" t="s">
        <v>887</v>
      </c>
      <c r="B262" s="201" t="s">
        <v>37</v>
      </c>
      <c r="C262" s="201" t="s">
        <v>1900</v>
      </c>
      <c r="D262" s="201" t="s">
        <v>1901</v>
      </c>
      <c r="E262" s="204" t="s">
        <v>1258</v>
      </c>
      <c r="F262" s="221">
        <v>32715</v>
      </c>
      <c r="G262" s="222">
        <f t="shared" si="15"/>
        <v>45657</v>
      </c>
      <c r="H262" s="223">
        <f t="shared" si="14"/>
        <v>35</v>
      </c>
      <c r="I262" s="220" t="str">
        <f t="shared" si="18"/>
        <v>Senior</v>
      </c>
      <c r="J262" s="219" t="s">
        <v>1248</v>
      </c>
      <c r="K262" s="224">
        <v>88030700016</v>
      </c>
      <c r="L262" s="362" t="s">
        <v>1453</v>
      </c>
    </row>
    <row r="263" spans="1:12" s="225" customFormat="1" hidden="1" x14ac:dyDescent="0.25">
      <c r="A263" s="200" t="s">
        <v>915</v>
      </c>
      <c r="B263" s="201" t="s">
        <v>38</v>
      </c>
      <c r="C263" s="201" t="s">
        <v>412</v>
      </c>
      <c r="D263" s="201" t="s">
        <v>319</v>
      </c>
      <c r="E263" s="204" t="s">
        <v>1258</v>
      </c>
      <c r="F263" s="221">
        <v>32630</v>
      </c>
      <c r="G263" s="222">
        <f t="shared" si="15"/>
        <v>45657</v>
      </c>
      <c r="H263" s="223">
        <f t="shared" ref="H263:H326" si="19">INT(YEARFRAC(F263,G263))</f>
        <v>35</v>
      </c>
      <c r="I263" s="220" t="str">
        <f t="shared" si="18"/>
        <v>Senior</v>
      </c>
      <c r="J263" s="219" t="s">
        <v>1248</v>
      </c>
      <c r="K263" s="224">
        <v>74112110146</v>
      </c>
      <c r="L263" s="362" t="s">
        <v>1453</v>
      </c>
    </row>
    <row r="264" spans="1:12" hidden="1" x14ac:dyDescent="0.25">
      <c r="A264" s="202" t="s">
        <v>929</v>
      </c>
      <c r="B264" s="201" t="s">
        <v>1947</v>
      </c>
      <c r="C264" s="201" t="s">
        <v>335</v>
      </c>
      <c r="D264" s="201" t="s">
        <v>334</v>
      </c>
      <c r="E264" s="204" t="s">
        <v>1258</v>
      </c>
      <c r="F264" s="209">
        <v>32613</v>
      </c>
      <c r="G264" s="206">
        <f t="shared" si="15"/>
        <v>45657</v>
      </c>
      <c r="H264" s="207">
        <f t="shared" si="19"/>
        <v>35</v>
      </c>
      <c r="I264" s="204" t="str">
        <f t="shared" si="18"/>
        <v>Senior</v>
      </c>
      <c r="J264" s="201" t="s">
        <v>1248</v>
      </c>
      <c r="K264" s="208">
        <v>73073100091</v>
      </c>
      <c r="L264" s="364" t="s">
        <v>1453</v>
      </c>
    </row>
    <row r="265" spans="1:12" s="225" customFormat="1" hidden="1" x14ac:dyDescent="0.25">
      <c r="A265" s="200" t="s">
        <v>1095</v>
      </c>
      <c r="B265" s="201" t="s">
        <v>1947</v>
      </c>
      <c r="C265" s="201" t="s">
        <v>315</v>
      </c>
      <c r="D265" s="201" t="s">
        <v>375</v>
      </c>
      <c r="E265" s="204" t="s">
        <v>1258</v>
      </c>
      <c r="F265" s="221">
        <v>32785</v>
      </c>
      <c r="G265" s="222">
        <f t="shared" si="15"/>
        <v>45657</v>
      </c>
      <c r="H265" s="223">
        <f t="shared" si="19"/>
        <v>35</v>
      </c>
      <c r="I265" s="220" t="str">
        <f t="shared" si="18"/>
        <v>Senior</v>
      </c>
      <c r="J265" s="219" t="s">
        <v>1248</v>
      </c>
      <c r="K265" s="224">
        <v>84111010229</v>
      </c>
      <c r="L265" s="362" t="s">
        <v>1453</v>
      </c>
    </row>
    <row r="266" spans="1:12" s="225" customFormat="1" hidden="1" x14ac:dyDescent="0.25">
      <c r="A266" s="200" t="s">
        <v>1108</v>
      </c>
      <c r="B266" s="201" t="s">
        <v>40</v>
      </c>
      <c r="C266" s="201" t="s">
        <v>176</v>
      </c>
      <c r="D266" s="201" t="s">
        <v>79</v>
      </c>
      <c r="E266" s="204" t="s">
        <v>1261</v>
      </c>
      <c r="F266" s="221">
        <v>32603</v>
      </c>
      <c r="G266" s="222">
        <f t="shared" si="15"/>
        <v>45657</v>
      </c>
      <c r="H266" s="223">
        <f t="shared" si="19"/>
        <v>35</v>
      </c>
      <c r="I266" s="220" t="str">
        <f t="shared" si="18"/>
        <v>Senior</v>
      </c>
      <c r="J266" s="219" t="s">
        <v>1248</v>
      </c>
      <c r="K266" s="224">
        <v>120904</v>
      </c>
      <c r="L266" s="362" t="s">
        <v>1453</v>
      </c>
    </row>
    <row r="267" spans="1:12" s="225" customFormat="1" hidden="1" x14ac:dyDescent="0.25">
      <c r="A267" s="200" t="s">
        <v>1112</v>
      </c>
      <c r="B267" s="201" t="s">
        <v>1319</v>
      </c>
      <c r="C267" s="201" t="s">
        <v>1124</v>
      </c>
      <c r="D267" s="201" t="s">
        <v>319</v>
      </c>
      <c r="E267" s="204" t="s">
        <v>2081</v>
      </c>
      <c r="F267" s="209">
        <v>32874</v>
      </c>
      <c r="G267" s="206">
        <f t="shared" si="15"/>
        <v>45657</v>
      </c>
      <c r="H267" s="207">
        <f t="shared" si="19"/>
        <v>35</v>
      </c>
      <c r="I267" s="204" t="str">
        <f t="shared" si="18"/>
        <v>Senior</v>
      </c>
      <c r="J267" s="201" t="s">
        <v>67</v>
      </c>
      <c r="K267" s="224">
        <v>84091710611</v>
      </c>
      <c r="L267" s="362" t="s">
        <v>1453</v>
      </c>
    </row>
    <row r="268" spans="1:12" hidden="1" x14ac:dyDescent="0.25">
      <c r="A268" s="200" t="s">
        <v>1200</v>
      </c>
      <c r="B268" s="201" t="s">
        <v>47</v>
      </c>
      <c r="C268" s="201" t="s">
        <v>1043</v>
      </c>
      <c r="D268" s="201" t="s">
        <v>219</v>
      </c>
      <c r="E268" s="204" t="s">
        <v>1258</v>
      </c>
      <c r="F268" s="221">
        <v>32842</v>
      </c>
      <c r="G268" s="222">
        <f t="shared" si="15"/>
        <v>45657</v>
      </c>
      <c r="H268" s="223">
        <f t="shared" si="19"/>
        <v>35</v>
      </c>
      <c r="I268" s="220" t="str">
        <f t="shared" si="18"/>
        <v>Senior</v>
      </c>
      <c r="J268" s="219" t="s">
        <v>1248</v>
      </c>
      <c r="K268" s="208"/>
      <c r="L268" s="364"/>
    </row>
    <row r="269" spans="1:12" hidden="1" x14ac:dyDescent="0.25">
      <c r="A269" s="200" t="s">
        <v>1239</v>
      </c>
      <c r="B269" s="201" t="s">
        <v>1240</v>
      </c>
      <c r="C269" s="201" t="s">
        <v>110</v>
      </c>
      <c r="D269" s="201" t="s">
        <v>1926</v>
      </c>
      <c r="E269" s="204" t="s">
        <v>1258</v>
      </c>
      <c r="F269" s="221">
        <v>32772</v>
      </c>
      <c r="G269" s="222">
        <f t="shared" si="15"/>
        <v>45657</v>
      </c>
      <c r="H269" s="223">
        <f t="shared" si="19"/>
        <v>35</v>
      </c>
      <c r="I269" s="220" t="str">
        <f t="shared" si="18"/>
        <v>Senior</v>
      </c>
      <c r="J269" s="219" t="s">
        <v>1248</v>
      </c>
      <c r="K269" s="208"/>
      <c r="L269" s="364"/>
    </row>
    <row r="270" spans="1:12" hidden="1" x14ac:dyDescent="0.25">
      <c r="A270" s="200" t="s">
        <v>1403</v>
      </c>
      <c r="B270" s="201" t="s">
        <v>1744</v>
      </c>
      <c r="C270" s="201" t="s">
        <v>202</v>
      </c>
      <c r="D270" s="201" t="s">
        <v>299</v>
      </c>
      <c r="E270" s="204" t="s">
        <v>1258</v>
      </c>
      <c r="F270" s="209">
        <v>32800</v>
      </c>
      <c r="G270" s="206">
        <f t="shared" si="15"/>
        <v>45657</v>
      </c>
      <c r="H270" s="207">
        <f t="shared" si="19"/>
        <v>35</v>
      </c>
      <c r="I270" s="204" t="str">
        <f t="shared" si="18"/>
        <v>Senior</v>
      </c>
      <c r="J270" s="201" t="s">
        <v>1248</v>
      </c>
      <c r="K270" s="208">
        <v>77010400121</v>
      </c>
      <c r="L270" s="364" t="s">
        <v>1453</v>
      </c>
    </row>
    <row r="271" spans="1:12" hidden="1" x14ac:dyDescent="0.25">
      <c r="A271" s="200" t="s">
        <v>1520</v>
      </c>
      <c r="B271" s="201" t="s">
        <v>1340</v>
      </c>
      <c r="C271" s="201" t="s">
        <v>140</v>
      </c>
      <c r="D271" s="201" t="s">
        <v>1542</v>
      </c>
      <c r="E271" s="204" t="s">
        <v>1258</v>
      </c>
      <c r="F271" s="209">
        <v>32545</v>
      </c>
      <c r="G271" s="206">
        <f t="shared" si="15"/>
        <v>45657</v>
      </c>
      <c r="H271" s="207">
        <f t="shared" si="19"/>
        <v>35</v>
      </c>
      <c r="I271" s="204" t="str">
        <f t="shared" si="18"/>
        <v>Senior</v>
      </c>
      <c r="J271" s="201" t="s">
        <v>1248</v>
      </c>
      <c r="K271" s="208"/>
      <c r="L271" s="364"/>
    </row>
    <row r="272" spans="1:12" s="225" customFormat="1" hidden="1" x14ac:dyDescent="0.25">
      <c r="A272" s="200" t="s">
        <v>1628</v>
      </c>
      <c r="B272" s="201" t="s">
        <v>1340</v>
      </c>
      <c r="C272" s="201" t="s">
        <v>1665</v>
      </c>
      <c r="D272" s="201" t="s">
        <v>1666</v>
      </c>
      <c r="E272" s="204" t="s">
        <v>1258</v>
      </c>
      <c r="F272" s="209">
        <v>32680</v>
      </c>
      <c r="G272" s="206">
        <f t="shared" si="15"/>
        <v>45657</v>
      </c>
      <c r="H272" s="207">
        <f t="shared" si="19"/>
        <v>35</v>
      </c>
      <c r="I272" s="204" t="str">
        <f t="shared" si="18"/>
        <v>Senior</v>
      </c>
      <c r="J272" s="201" t="s">
        <v>1248</v>
      </c>
      <c r="K272" s="224">
        <v>83092110889</v>
      </c>
      <c r="L272" s="362" t="s">
        <v>1453</v>
      </c>
    </row>
    <row r="273" spans="1:12" s="225" customFormat="1" ht="13.5" hidden="1" customHeight="1" x14ac:dyDescent="0.25">
      <c r="A273" s="200" t="s">
        <v>1633</v>
      </c>
      <c r="B273" s="201" t="s">
        <v>47</v>
      </c>
      <c r="C273" s="201" t="s">
        <v>96</v>
      </c>
      <c r="D273" s="201" t="s">
        <v>1221</v>
      </c>
      <c r="E273" s="204" t="s">
        <v>1258</v>
      </c>
      <c r="F273" s="221">
        <v>32628</v>
      </c>
      <c r="G273" s="222">
        <f t="shared" si="15"/>
        <v>45657</v>
      </c>
      <c r="H273" s="223">
        <f t="shared" si="19"/>
        <v>35</v>
      </c>
      <c r="I273" s="220" t="str">
        <f t="shared" si="18"/>
        <v>Senior</v>
      </c>
      <c r="J273" s="219" t="s">
        <v>1248</v>
      </c>
      <c r="K273" s="224">
        <v>56072300383</v>
      </c>
      <c r="L273" s="362" t="s">
        <v>1453</v>
      </c>
    </row>
    <row r="274" spans="1:12" s="225" customFormat="1" hidden="1" x14ac:dyDescent="0.25">
      <c r="A274" s="200" t="s">
        <v>1646</v>
      </c>
      <c r="B274" s="201" t="s">
        <v>1319</v>
      </c>
      <c r="C274" s="201" t="s">
        <v>1115</v>
      </c>
      <c r="D274" s="201" t="s">
        <v>388</v>
      </c>
      <c r="E274" s="204" t="s">
        <v>1258</v>
      </c>
      <c r="F274" s="209">
        <v>32556</v>
      </c>
      <c r="G274" s="206">
        <f t="shared" si="15"/>
        <v>45657</v>
      </c>
      <c r="H274" s="207">
        <f t="shared" si="19"/>
        <v>35</v>
      </c>
      <c r="I274" s="204" t="str">
        <f t="shared" si="18"/>
        <v>Senior</v>
      </c>
      <c r="J274" s="201" t="s">
        <v>1248</v>
      </c>
      <c r="K274" s="224">
        <v>20110309</v>
      </c>
      <c r="L274" s="362" t="s">
        <v>1453</v>
      </c>
    </row>
    <row r="275" spans="1:12" s="225" customFormat="1" hidden="1" x14ac:dyDescent="0.25">
      <c r="A275" s="200" t="s">
        <v>1724</v>
      </c>
      <c r="B275" s="201" t="s">
        <v>39</v>
      </c>
      <c r="C275" s="201" t="s">
        <v>2147</v>
      </c>
      <c r="D275" s="201" t="s">
        <v>1761</v>
      </c>
      <c r="E275" s="204" t="s">
        <v>1258</v>
      </c>
      <c r="F275" s="221">
        <v>32872</v>
      </c>
      <c r="G275" s="222">
        <f t="shared" ref="G275:G338" si="20">$G$5</f>
        <v>45657</v>
      </c>
      <c r="H275" s="223">
        <f t="shared" si="19"/>
        <v>35</v>
      </c>
      <c r="I275" s="220" t="str">
        <f t="shared" si="18"/>
        <v>Senior</v>
      </c>
      <c r="J275" s="219" t="s">
        <v>1248</v>
      </c>
      <c r="K275" s="224">
        <v>86020700453</v>
      </c>
      <c r="L275" s="362" t="s">
        <v>1453</v>
      </c>
    </row>
    <row r="276" spans="1:12" hidden="1" x14ac:dyDescent="0.25">
      <c r="A276" s="200" t="s">
        <v>1729</v>
      </c>
      <c r="B276" s="201" t="s">
        <v>38</v>
      </c>
      <c r="C276" s="201" t="s">
        <v>1700</v>
      </c>
      <c r="D276" s="201" t="s">
        <v>88</v>
      </c>
      <c r="E276" s="204" t="s">
        <v>1258</v>
      </c>
      <c r="F276" s="221">
        <v>32567</v>
      </c>
      <c r="G276" s="222">
        <f t="shared" si="20"/>
        <v>45657</v>
      </c>
      <c r="H276" s="223">
        <f t="shared" si="19"/>
        <v>35</v>
      </c>
      <c r="I276" s="220" t="str">
        <f t="shared" si="18"/>
        <v>Senior</v>
      </c>
      <c r="J276" s="219" t="s">
        <v>1248</v>
      </c>
      <c r="K276" s="208">
        <v>68050670024</v>
      </c>
      <c r="L276" s="364" t="s">
        <v>1453</v>
      </c>
    </row>
    <row r="277" spans="1:12" hidden="1" x14ac:dyDescent="0.25">
      <c r="A277" s="200" t="s">
        <v>475</v>
      </c>
      <c r="B277" s="201" t="s">
        <v>37</v>
      </c>
      <c r="C277" s="201" t="s">
        <v>251</v>
      </c>
      <c r="D277" s="201" t="s">
        <v>233</v>
      </c>
      <c r="E277" s="204" t="s">
        <v>1258</v>
      </c>
      <c r="F277" s="227">
        <v>32308</v>
      </c>
      <c r="G277" s="222">
        <f t="shared" si="20"/>
        <v>45657</v>
      </c>
      <c r="H277" s="223">
        <f t="shared" si="19"/>
        <v>36</v>
      </c>
      <c r="I277" s="220" t="str">
        <f t="shared" si="18"/>
        <v>Senior</v>
      </c>
      <c r="J277" s="219" t="s">
        <v>1248</v>
      </c>
      <c r="K277" s="208"/>
      <c r="L277" s="364"/>
    </row>
    <row r="278" spans="1:12" hidden="1" x14ac:dyDescent="0.25">
      <c r="A278" s="200" t="s">
        <v>510</v>
      </c>
      <c r="B278" s="201" t="s">
        <v>38</v>
      </c>
      <c r="C278" s="201" t="s">
        <v>191</v>
      </c>
      <c r="D278" s="201" t="s">
        <v>192</v>
      </c>
      <c r="E278" s="204" t="s">
        <v>1258</v>
      </c>
      <c r="F278" s="221">
        <v>32459</v>
      </c>
      <c r="G278" s="222">
        <f t="shared" si="20"/>
        <v>45657</v>
      </c>
      <c r="H278" s="223">
        <f t="shared" si="19"/>
        <v>36</v>
      </c>
      <c r="I278" s="220" t="str">
        <f t="shared" si="18"/>
        <v>Senior</v>
      </c>
      <c r="J278" s="219" t="s">
        <v>1248</v>
      </c>
      <c r="K278" s="208"/>
      <c r="L278" s="364"/>
    </row>
    <row r="279" spans="1:12" s="225" customFormat="1" hidden="1" x14ac:dyDescent="0.25">
      <c r="A279" s="200" t="s">
        <v>574</v>
      </c>
      <c r="B279" s="201" t="s">
        <v>1948</v>
      </c>
      <c r="C279" s="201" t="s">
        <v>322</v>
      </c>
      <c r="D279" s="201" t="s">
        <v>321</v>
      </c>
      <c r="E279" s="204" t="s">
        <v>1258</v>
      </c>
      <c r="F279" s="221">
        <v>32426</v>
      </c>
      <c r="G279" s="222">
        <f t="shared" si="20"/>
        <v>45657</v>
      </c>
      <c r="H279" s="223">
        <f t="shared" si="19"/>
        <v>36</v>
      </c>
      <c r="I279" s="220" t="str">
        <f t="shared" si="18"/>
        <v>Senior</v>
      </c>
      <c r="J279" s="219" t="s">
        <v>1248</v>
      </c>
      <c r="K279" s="224">
        <v>80080411177</v>
      </c>
      <c r="L279" s="362" t="s">
        <v>1453</v>
      </c>
    </row>
    <row r="280" spans="1:12" hidden="1" x14ac:dyDescent="0.25">
      <c r="A280" s="200" t="s">
        <v>583</v>
      </c>
      <c r="B280" s="201" t="s">
        <v>1947</v>
      </c>
      <c r="C280" s="201" t="s">
        <v>89</v>
      </c>
      <c r="D280" s="201" t="s">
        <v>351</v>
      </c>
      <c r="E280" s="204" t="s">
        <v>1258</v>
      </c>
      <c r="F280" s="221">
        <v>32323</v>
      </c>
      <c r="G280" s="222">
        <f t="shared" si="20"/>
        <v>45657</v>
      </c>
      <c r="H280" s="223">
        <f t="shared" si="19"/>
        <v>36</v>
      </c>
      <c r="I280" s="220" t="str">
        <f t="shared" si="18"/>
        <v>Senior</v>
      </c>
      <c r="J280" s="219" t="s">
        <v>1248</v>
      </c>
      <c r="K280" s="208"/>
      <c r="L280" s="364"/>
    </row>
    <row r="281" spans="1:12" s="225" customFormat="1" hidden="1" x14ac:dyDescent="0.25">
      <c r="A281" s="200" t="s">
        <v>665</v>
      </c>
      <c r="B281" s="201" t="s">
        <v>49</v>
      </c>
      <c r="C281" s="201" t="s">
        <v>217</v>
      </c>
      <c r="D281" s="201" t="s">
        <v>1823</v>
      </c>
      <c r="E281" s="204" t="s">
        <v>1258</v>
      </c>
      <c r="F281" s="221">
        <v>32231</v>
      </c>
      <c r="G281" s="222">
        <f t="shared" si="20"/>
        <v>45657</v>
      </c>
      <c r="H281" s="223">
        <f t="shared" si="19"/>
        <v>36</v>
      </c>
      <c r="I281" s="220" t="str">
        <f t="shared" si="18"/>
        <v>Senior</v>
      </c>
      <c r="J281" s="219" t="s">
        <v>1248</v>
      </c>
      <c r="K281" s="224">
        <v>150330</v>
      </c>
      <c r="L281" s="362" t="s">
        <v>1453</v>
      </c>
    </row>
    <row r="282" spans="1:12" s="225" customFormat="1" hidden="1" x14ac:dyDescent="0.25">
      <c r="A282" s="200" t="s">
        <v>681</v>
      </c>
      <c r="B282" s="201" t="s">
        <v>38</v>
      </c>
      <c r="C282" s="201" t="s">
        <v>202</v>
      </c>
      <c r="D282" s="201" t="s">
        <v>141</v>
      </c>
      <c r="E282" s="204" t="s">
        <v>1258</v>
      </c>
      <c r="F282" s="221">
        <v>32467</v>
      </c>
      <c r="G282" s="222">
        <f t="shared" si="20"/>
        <v>45657</v>
      </c>
      <c r="H282" s="223">
        <f t="shared" si="19"/>
        <v>36</v>
      </c>
      <c r="I282" s="220" t="str">
        <f t="shared" si="18"/>
        <v>Senior</v>
      </c>
      <c r="J282" s="219" t="s">
        <v>1248</v>
      </c>
      <c r="K282" s="224">
        <v>77081910386</v>
      </c>
      <c r="L282" s="362" t="s">
        <v>1453</v>
      </c>
    </row>
    <row r="283" spans="1:12" s="225" customFormat="1" hidden="1" x14ac:dyDescent="0.25">
      <c r="A283" s="200" t="s">
        <v>711</v>
      </c>
      <c r="B283" s="201" t="s">
        <v>1243</v>
      </c>
      <c r="C283" s="201" t="s">
        <v>1807</v>
      </c>
      <c r="D283" s="201" t="s">
        <v>2018</v>
      </c>
      <c r="E283" s="204" t="s">
        <v>1258</v>
      </c>
      <c r="F283" s="221">
        <v>32209</v>
      </c>
      <c r="G283" s="222">
        <f t="shared" si="20"/>
        <v>45657</v>
      </c>
      <c r="H283" s="223">
        <f t="shared" si="19"/>
        <v>36</v>
      </c>
      <c r="I283" s="220" t="str">
        <f t="shared" si="18"/>
        <v>Senior</v>
      </c>
      <c r="J283" s="219" t="s">
        <v>1248</v>
      </c>
      <c r="K283" s="224">
        <v>93040500139</v>
      </c>
      <c r="L283" s="362" t="s">
        <v>1453</v>
      </c>
    </row>
    <row r="284" spans="1:12" s="225" customFormat="1" hidden="1" x14ac:dyDescent="0.25">
      <c r="A284" s="200" t="s">
        <v>784</v>
      </c>
      <c r="B284" s="201" t="s">
        <v>43</v>
      </c>
      <c r="C284" s="201" t="s">
        <v>1957</v>
      </c>
      <c r="D284" s="201" t="s">
        <v>186</v>
      </c>
      <c r="E284" s="204" t="s">
        <v>1258</v>
      </c>
      <c r="F284" s="221">
        <v>32269</v>
      </c>
      <c r="G284" s="222">
        <f t="shared" si="20"/>
        <v>45657</v>
      </c>
      <c r="H284" s="223">
        <f t="shared" si="19"/>
        <v>36</v>
      </c>
      <c r="I284" s="220" t="str">
        <f t="shared" si="18"/>
        <v>Senior</v>
      </c>
      <c r="J284" s="219" t="s">
        <v>1248</v>
      </c>
      <c r="K284" s="224">
        <v>95102200372</v>
      </c>
      <c r="L284" s="362" t="s">
        <v>1453</v>
      </c>
    </row>
    <row r="285" spans="1:12" hidden="1" x14ac:dyDescent="0.25">
      <c r="A285" s="200" t="s">
        <v>884</v>
      </c>
      <c r="B285" s="201" t="s">
        <v>1473</v>
      </c>
      <c r="C285" s="201" t="s">
        <v>87</v>
      </c>
      <c r="D285" s="201" t="s">
        <v>145</v>
      </c>
      <c r="E285" s="204" t="s">
        <v>1258</v>
      </c>
      <c r="F285" s="221">
        <v>32281</v>
      </c>
      <c r="G285" s="222">
        <f t="shared" si="20"/>
        <v>45657</v>
      </c>
      <c r="H285" s="223">
        <f t="shared" si="19"/>
        <v>36</v>
      </c>
      <c r="I285" s="220" t="str">
        <f t="shared" si="18"/>
        <v>Senior</v>
      </c>
      <c r="J285" s="219" t="s">
        <v>1248</v>
      </c>
      <c r="K285" s="208"/>
      <c r="L285" s="364"/>
    </row>
    <row r="286" spans="1:12" hidden="1" x14ac:dyDescent="0.25">
      <c r="A286" s="200" t="s">
        <v>993</v>
      </c>
      <c r="B286" s="201" t="s">
        <v>1346</v>
      </c>
      <c r="C286" s="201" t="s">
        <v>218</v>
      </c>
      <c r="D286" s="201" t="s">
        <v>1117</v>
      </c>
      <c r="E286" s="204" t="s">
        <v>1258</v>
      </c>
      <c r="F286" s="209">
        <v>32203</v>
      </c>
      <c r="G286" s="206">
        <f t="shared" si="20"/>
        <v>45657</v>
      </c>
      <c r="H286" s="207">
        <f t="shared" si="19"/>
        <v>36</v>
      </c>
      <c r="I286" s="204" t="str">
        <f t="shared" ref="I286:I317" si="21">IF(H286="","Senior",IF(H286&gt;59.999,"Grand Masters",IF(H286&gt;49.999,"Master",IF(H286&gt;39.999,"Veteran",IF(H286&gt;21.999,"Senior",IF(H286&gt;16.999,"U/21","U/16"))))))</f>
        <v>Senior</v>
      </c>
      <c r="J286" s="201" t="s">
        <v>1248</v>
      </c>
      <c r="K286" s="208">
        <v>94111600069</v>
      </c>
      <c r="L286" s="364" t="s">
        <v>1453</v>
      </c>
    </row>
    <row r="287" spans="1:12" s="225" customFormat="1" hidden="1" x14ac:dyDescent="0.25">
      <c r="A287" s="200" t="s">
        <v>1058</v>
      </c>
      <c r="B287" s="201" t="s">
        <v>1241</v>
      </c>
      <c r="C287" s="201" t="s">
        <v>1064</v>
      </c>
      <c r="D287" s="201" t="s">
        <v>100</v>
      </c>
      <c r="E287" s="204" t="s">
        <v>1258</v>
      </c>
      <c r="F287" s="209">
        <v>32233</v>
      </c>
      <c r="G287" s="206">
        <f t="shared" si="20"/>
        <v>45657</v>
      </c>
      <c r="H287" s="207">
        <f t="shared" si="19"/>
        <v>36</v>
      </c>
      <c r="I287" s="204" t="str">
        <f t="shared" si="21"/>
        <v>Senior</v>
      </c>
      <c r="J287" s="201" t="s">
        <v>1248</v>
      </c>
      <c r="K287" s="238" t="s">
        <v>2039</v>
      </c>
      <c r="L287" s="362" t="s">
        <v>1453</v>
      </c>
    </row>
    <row r="288" spans="1:12" hidden="1" x14ac:dyDescent="0.25">
      <c r="A288" s="200" t="s">
        <v>1328</v>
      </c>
      <c r="B288" s="201" t="s">
        <v>1346</v>
      </c>
      <c r="C288" s="201" t="s">
        <v>1548</v>
      </c>
      <c r="D288" s="201" t="s">
        <v>1549</v>
      </c>
      <c r="E288" s="204" t="s">
        <v>1258</v>
      </c>
      <c r="F288" s="209">
        <v>32274</v>
      </c>
      <c r="G288" s="206">
        <f t="shared" si="20"/>
        <v>45657</v>
      </c>
      <c r="H288" s="207">
        <f t="shared" si="19"/>
        <v>36</v>
      </c>
      <c r="I288" s="204" t="str">
        <f t="shared" si="21"/>
        <v>Senior</v>
      </c>
      <c r="J288" s="201" t="s">
        <v>1248</v>
      </c>
      <c r="K288" s="208">
        <v>20011101</v>
      </c>
      <c r="L288" s="364" t="s">
        <v>1453</v>
      </c>
    </row>
    <row r="289" spans="1:12" s="225" customFormat="1" hidden="1" x14ac:dyDescent="0.25">
      <c r="A289" s="200" t="s">
        <v>1336</v>
      </c>
      <c r="B289" s="201" t="s">
        <v>38</v>
      </c>
      <c r="C289" s="201" t="s">
        <v>1337</v>
      </c>
      <c r="D289" s="201" t="s">
        <v>1338</v>
      </c>
      <c r="E289" s="204" t="s">
        <v>1258</v>
      </c>
      <c r="F289" s="221">
        <v>32167</v>
      </c>
      <c r="G289" s="222">
        <f t="shared" si="20"/>
        <v>45657</v>
      </c>
      <c r="H289" s="223">
        <f t="shared" si="19"/>
        <v>36</v>
      </c>
      <c r="I289" s="220" t="str">
        <f t="shared" si="21"/>
        <v>Senior</v>
      </c>
      <c r="J289" s="219" t="s">
        <v>1248</v>
      </c>
      <c r="K289" s="224">
        <v>511110510039</v>
      </c>
      <c r="L289" s="362" t="s">
        <v>1453</v>
      </c>
    </row>
    <row r="290" spans="1:12" hidden="1" x14ac:dyDescent="0.25">
      <c r="A290" s="200" t="s">
        <v>1488</v>
      </c>
      <c r="B290" s="201" t="s">
        <v>1380</v>
      </c>
      <c r="C290" s="201" t="s">
        <v>434</v>
      </c>
      <c r="D290" s="201" t="s">
        <v>1500</v>
      </c>
      <c r="E290" s="204" t="s">
        <v>1258</v>
      </c>
      <c r="F290" s="209">
        <v>32423</v>
      </c>
      <c r="G290" s="206">
        <f t="shared" si="20"/>
        <v>45657</v>
      </c>
      <c r="H290" s="207">
        <f t="shared" si="19"/>
        <v>36</v>
      </c>
      <c r="I290" s="204" t="str">
        <f t="shared" si="21"/>
        <v>Senior</v>
      </c>
      <c r="J290" s="201" t="s">
        <v>1248</v>
      </c>
      <c r="K290" s="208">
        <v>51110510039</v>
      </c>
      <c r="L290" s="364" t="s">
        <v>1453</v>
      </c>
    </row>
    <row r="291" spans="1:12" s="225" customFormat="1" hidden="1" x14ac:dyDescent="0.25">
      <c r="A291" s="200" t="s">
        <v>1627</v>
      </c>
      <c r="B291" s="201" t="s">
        <v>1340</v>
      </c>
      <c r="C291" s="201" t="s">
        <v>99</v>
      </c>
      <c r="D291" s="201" t="s">
        <v>120</v>
      </c>
      <c r="E291" s="204" t="s">
        <v>1258</v>
      </c>
      <c r="F291" s="209">
        <v>32273</v>
      </c>
      <c r="G291" s="206">
        <f t="shared" si="20"/>
        <v>45657</v>
      </c>
      <c r="H291" s="207">
        <f t="shared" si="19"/>
        <v>36</v>
      </c>
      <c r="I291" s="204" t="str">
        <f t="shared" si="21"/>
        <v>Senior</v>
      </c>
      <c r="J291" s="201" t="s">
        <v>1248</v>
      </c>
      <c r="K291" s="224">
        <v>67021700229</v>
      </c>
      <c r="L291" s="362" t="s">
        <v>1453</v>
      </c>
    </row>
    <row r="292" spans="1:12" hidden="1" x14ac:dyDescent="0.25">
      <c r="A292" s="200" t="s">
        <v>1637</v>
      </c>
      <c r="B292" s="201" t="s">
        <v>1340</v>
      </c>
      <c r="C292" s="201" t="s">
        <v>1668</v>
      </c>
      <c r="D292" s="201" t="s">
        <v>75</v>
      </c>
      <c r="E292" s="204" t="s">
        <v>1258</v>
      </c>
      <c r="F292" s="209">
        <v>32452</v>
      </c>
      <c r="G292" s="206">
        <f t="shared" si="20"/>
        <v>45657</v>
      </c>
      <c r="H292" s="207">
        <f t="shared" si="19"/>
        <v>36</v>
      </c>
      <c r="I292" s="204" t="str">
        <f t="shared" si="21"/>
        <v>Senior</v>
      </c>
      <c r="J292" s="201" t="s">
        <v>1248</v>
      </c>
      <c r="K292" s="208">
        <v>67021700229</v>
      </c>
      <c r="L292" s="364" t="s">
        <v>1453</v>
      </c>
    </row>
    <row r="293" spans="1:12" s="225" customFormat="1" hidden="1" x14ac:dyDescent="0.25">
      <c r="A293" s="200" t="s">
        <v>1647</v>
      </c>
      <c r="B293" s="201" t="s">
        <v>1226</v>
      </c>
      <c r="C293" s="201" t="s">
        <v>1677</v>
      </c>
      <c r="D293" s="201" t="s">
        <v>344</v>
      </c>
      <c r="E293" s="204" t="s">
        <v>1258</v>
      </c>
      <c r="F293" s="221">
        <v>32176</v>
      </c>
      <c r="G293" s="222">
        <f t="shared" si="20"/>
        <v>45657</v>
      </c>
      <c r="H293" s="223">
        <f t="shared" si="19"/>
        <v>36</v>
      </c>
      <c r="I293" s="220" t="str">
        <f t="shared" si="21"/>
        <v>Senior</v>
      </c>
      <c r="J293" s="219" t="s">
        <v>1248</v>
      </c>
      <c r="K293" s="224">
        <v>93020500486</v>
      </c>
      <c r="L293" s="362" t="s">
        <v>1453</v>
      </c>
    </row>
    <row r="294" spans="1:12" s="225" customFormat="1" hidden="1" x14ac:dyDescent="0.25">
      <c r="A294" s="200" t="s">
        <v>1690</v>
      </c>
      <c r="B294" s="201" t="s">
        <v>1242</v>
      </c>
      <c r="C294" s="201" t="s">
        <v>1702</v>
      </c>
      <c r="D294" s="201" t="s">
        <v>122</v>
      </c>
      <c r="E294" s="204" t="s">
        <v>1258</v>
      </c>
      <c r="F294" s="209">
        <v>32432</v>
      </c>
      <c r="G294" s="206">
        <f t="shared" si="20"/>
        <v>45657</v>
      </c>
      <c r="H294" s="207">
        <f t="shared" si="19"/>
        <v>36</v>
      </c>
      <c r="I294" s="204" t="str">
        <f t="shared" si="21"/>
        <v>Senior</v>
      </c>
      <c r="J294" s="201" t="s">
        <v>1248</v>
      </c>
      <c r="K294" s="224" t="s">
        <v>2056</v>
      </c>
      <c r="L294" s="362" t="s">
        <v>1453</v>
      </c>
    </row>
    <row r="295" spans="1:12" s="225" customFormat="1" hidden="1" x14ac:dyDescent="0.25">
      <c r="A295" s="200" t="s">
        <v>486</v>
      </c>
      <c r="B295" s="201" t="s">
        <v>1947</v>
      </c>
      <c r="C295" s="201" t="s">
        <v>94</v>
      </c>
      <c r="D295" s="201" t="s">
        <v>321</v>
      </c>
      <c r="E295" s="204" t="s">
        <v>1258</v>
      </c>
      <c r="F295" s="221">
        <v>31788</v>
      </c>
      <c r="G295" s="222">
        <f t="shared" si="20"/>
        <v>45657</v>
      </c>
      <c r="H295" s="223">
        <f t="shared" si="19"/>
        <v>37</v>
      </c>
      <c r="I295" s="220" t="str">
        <f t="shared" si="21"/>
        <v>Senior</v>
      </c>
      <c r="J295" s="219" t="s">
        <v>1248</v>
      </c>
      <c r="K295" s="224" t="s">
        <v>2019</v>
      </c>
      <c r="L295" s="362" t="s">
        <v>1453</v>
      </c>
    </row>
    <row r="296" spans="1:12" hidden="1" x14ac:dyDescent="0.25">
      <c r="A296" s="200" t="s">
        <v>491</v>
      </c>
      <c r="B296" s="201" t="s">
        <v>40</v>
      </c>
      <c r="C296" s="201" t="s">
        <v>99</v>
      </c>
      <c r="D296" s="201" t="s">
        <v>1796</v>
      </c>
      <c r="E296" s="204" t="s">
        <v>1258</v>
      </c>
      <c r="F296" s="221">
        <v>31823</v>
      </c>
      <c r="G296" s="222">
        <f t="shared" si="20"/>
        <v>45657</v>
      </c>
      <c r="H296" s="223">
        <f t="shared" si="19"/>
        <v>37</v>
      </c>
      <c r="I296" s="220" t="str">
        <f t="shared" si="21"/>
        <v>Senior</v>
      </c>
      <c r="J296" s="219" t="s">
        <v>1248</v>
      </c>
      <c r="K296" s="208"/>
      <c r="L296" s="364"/>
    </row>
    <row r="297" spans="1:12" hidden="1" x14ac:dyDescent="0.25">
      <c r="A297" s="200" t="s">
        <v>508</v>
      </c>
      <c r="B297" s="201" t="s">
        <v>48</v>
      </c>
      <c r="C297" s="201" t="s">
        <v>96</v>
      </c>
      <c r="D297" s="201" t="s">
        <v>1820</v>
      </c>
      <c r="E297" s="204" t="s">
        <v>1258</v>
      </c>
      <c r="F297" s="227">
        <v>32024</v>
      </c>
      <c r="G297" s="222">
        <f t="shared" si="20"/>
        <v>45657</v>
      </c>
      <c r="H297" s="223">
        <f t="shared" si="19"/>
        <v>37</v>
      </c>
      <c r="I297" s="220" t="str">
        <f t="shared" si="21"/>
        <v>Senior</v>
      </c>
      <c r="J297" s="219" t="s">
        <v>1248</v>
      </c>
      <c r="K297" s="208"/>
      <c r="L297" s="364"/>
    </row>
    <row r="298" spans="1:12" s="225" customFormat="1" ht="13.5" hidden="1" customHeight="1" x14ac:dyDescent="0.25">
      <c r="A298" s="200" t="s">
        <v>519</v>
      </c>
      <c r="B298" s="201" t="s">
        <v>1334</v>
      </c>
      <c r="C298" s="201" t="s">
        <v>71</v>
      </c>
      <c r="D298" s="201" t="s">
        <v>2014</v>
      </c>
      <c r="E298" s="204" t="s">
        <v>1258</v>
      </c>
      <c r="F298" s="209">
        <v>32008</v>
      </c>
      <c r="G298" s="206">
        <f t="shared" si="20"/>
        <v>45657</v>
      </c>
      <c r="H298" s="207">
        <f t="shared" si="19"/>
        <v>37</v>
      </c>
      <c r="I298" s="204" t="str">
        <f t="shared" si="21"/>
        <v>Senior</v>
      </c>
      <c r="J298" s="201" t="s">
        <v>1248</v>
      </c>
      <c r="K298" s="224">
        <v>76112510267</v>
      </c>
      <c r="L298" s="362" t="s">
        <v>1453</v>
      </c>
    </row>
    <row r="299" spans="1:12" s="225" customFormat="1" hidden="1" x14ac:dyDescent="0.25">
      <c r="A299" s="200" t="s">
        <v>675</v>
      </c>
      <c r="B299" s="201" t="s">
        <v>47</v>
      </c>
      <c r="C299" s="201" t="s">
        <v>367</v>
      </c>
      <c r="D299" s="201" t="s">
        <v>375</v>
      </c>
      <c r="E299" s="204" t="s">
        <v>1258</v>
      </c>
      <c r="F299" s="221">
        <v>31933</v>
      </c>
      <c r="G299" s="222">
        <f t="shared" si="20"/>
        <v>45657</v>
      </c>
      <c r="H299" s="223">
        <f t="shared" si="19"/>
        <v>37</v>
      </c>
      <c r="I299" s="220" t="str">
        <f t="shared" si="21"/>
        <v>Senior</v>
      </c>
      <c r="J299" s="219" t="s">
        <v>1248</v>
      </c>
      <c r="K299" s="224">
        <v>95102301209</v>
      </c>
      <c r="L299" s="362" t="s">
        <v>1453</v>
      </c>
    </row>
    <row r="300" spans="1:12" s="225" customFormat="1" hidden="1" x14ac:dyDescent="0.25">
      <c r="A300" s="200" t="s">
        <v>720</v>
      </c>
      <c r="B300" s="201" t="s">
        <v>1947</v>
      </c>
      <c r="C300" s="201" t="s">
        <v>282</v>
      </c>
      <c r="D300" s="201" t="s">
        <v>177</v>
      </c>
      <c r="E300" s="204" t="s">
        <v>1258</v>
      </c>
      <c r="F300" s="209">
        <v>32105</v>
      </c>
      <c r="G300" s="206">
        <f t="shared" si="20"/>
        <v>45657</v>
      </c>
      <c r="H300" s="207">
        <f t="shared" si="19"/>
        <v>37</v>
      </c>
      <c r="I300" s="204" t="str">
        <f t="shared" si="21"/>
        <v>Senior</v>
      </c>
      <c r="J300" s="201" t="s">
        <v>1248</v>
      </c>
      <c r="K300" s="224">
        <v>921112501046</v>
      </c>
      <c r="L300" s="362" t="s">
        <v>1453</v>
      </c>
    </row>
    <row r="301" spans="1:12" s="225" customFormat="1" hidden="1" x14ac:dyDescent="0.25">
      <c r="A301" s="200" t="s">
        <v>761</v>
      </c>
      <c r="B301" s="201" t="s">
        <v>1346</v>
      </c>
      <c r="C301" s="201" t="s">
        <v>212</v>
      </c>
      <c r="D301" s="201" t="s">
        <v>213</v>
      </c>
      <c r="E301" s="204" t="s">
        <v>1258</v>
      </c>
      <c r="F301" s="209">
        <v>32042</v>
      </c>
      <c r="G301" s="206">
        <f t="shared" si="20"/>
        <v>45657</v>
      </c>
      <c r="H301" s="207">
        <f t="shared" si="19"/>
        <v>37</v>
      </c>
      <c r="I301" s="204" t="str">
        <f t="shared" si="21"/>
        <v>Senior</v>
      </c>
      <c r="J301" s="201" t="s">
        <v>1248</v>
      </c>
      <c r="K301" s="224">
        <v>77072900144</v>
      </c>
      <c r="L301" s="362" t="s">
        <v>1453</v>
      </c>
    </row>
    <row r="302" spans="1:12" s="225" customFormat="1" hidden="1" x14ac:dyDescent="0.25">
      <c r="A302" s="200" t="s">
        <v>831</v>
      </c>
      <c r="B302" s="201" t="s">
        <v>1947</v>
      </c>
      <c r="C302" s="201" t="s">
        <v>1951</v>
      </c>
      <c r="D302" s="201" t="s">
        <v>1952</v>
      </c>
      <c r="E302" s="204" t="s">
        <v>2081</v>
      </c>
      <c r="F302" s="221">
        <v>32109</v>
      </c>
      <c r="G302" s="222">
        <f t="shared" si="20"/>
        <v>45657</v>
      </c>
      <c r="H302" s="223">
        <f t="shared" si="19"/>
        <v>37</v>
      </c>
      <c r="I302" s="220" t="str">
        <f t="shared" si="21"/>
        <v>Senior</v>
      </c>
      <c r="J302" s="219" t="s">
        <v>67</v>
      </c>
      <c r="K302" s="224">
        <v>93040800337</v>
      </c>
      <c r="L302" s="362" t="s">
        <v>1453</v>
      </c>
    </row>
    <row r="303" spans="1:12" hidden="1" x14ac:dyDescent="0.25">
      <c r="A303" s="200" t="s">
        <v>924</v>
      </c>
      <c r="B303" s="201" t="s">
        <v>1331</v>
      </c>
      <c r="C303" s="201" t="s">
        <v>231</v>
      </c>
      <c r="D303" s="201" t="s">
        <v>194</v>
      </c>
      <c r="E303" s="204" t="s">
        <v>1258</v>
      </c>
      <c r="F303" s="209">
        <v>32006</v>
      </c>
      <c r="G303" s="206">
        <f t="shared" si="20"/>
        <v>45657</v>
      </c>
      <c r="H303" s="207">
        <f t="shared" si="19"/>
        <v>37</v>
      </c>
      <c r="I303" s="204" t="str">
        <f t="shared" si="21"/>
        <v>Senior</v>
      </c>
      <c r="J303" s="201" t="s">
        <v>1248</v>
      </c>
      <c r="K303" s="208"/>
      <c r="L303" s="364"/>
    </row>
    <row r="304" spans="1:12" s="225" customFormat="1" hidden="1" x14ac:dyDescent="0.25">
      <c r="A304" s="200" t="s">
        <v>926</v>
      </c>
      <c r="B304" s="201" t="s">
        <v>1380</v>
      </c>
      <c r="C304" s="201" t="s">
        <v>87</v>
      </c>
      <c r="D304" s="201" t="s">
        <v>331</v>
      </c>
      <c r="E304" s="204" t="s">
        <v>1258</v>
      </c>
      <c r="F304" s="209">
        <v>31894</v>
      </c>
      <c r="G304" s="206">
        <f t="shared" si="20"/>
        <v>45657</v>
      </c>
      <c r="H304" s="207">
        <f t="shared" si="19"/>
        <v>37</v>
      </c>
      <c r="I304" s="204" t="str">
        <f t="shared" si="21"/>
        <v>Senior</v>
      </c>
      <c r="J304" s="201" t="s">
        <v>1248</v>
      </c>
      <c r="K304" s="224">
        <v>79120110607</v>
      </c>
      <c r="L304" s="362" t="s">
        <v>1453</v>
      </c>
    </row>
    <row r="305" spans="1:12" s="225" customFormat="1" hidden="1" x14ac:dyDescent="0.25">
      <c r="A305" s="202" t="s">
        <v>932</v>
      </c>
      <c r="B305" s="201" t="s">
        <v>1379</v>
      </c>
      <c r="C305" s="201" t="s">
        <v>99</v>
      </c>
      <c r="D305" s="201" t="s">
        <v>940</v>
      </c>
      <c r="E305" s="204" t="s">
        <v>1258</v>
      </c>
      <c r="F305" s="209">
        <v>32071</v>
      </c>
      <c r="G305" s="206">
        <f t="shared" si="20"/>
        <v>45657</v>
      </c>
      <c r="H305" s="207">
        <f t="shared" si="19"/>
        <v>37</v>
      </c>
      <c r="I305" s="204" t="str">
        <f t="shared" si="21"/>
        <v>Senior</v>
      </c>
      <c r="J305" s="201" t="s">
        <v>1248</v>
      </c>
      <c r="K305" s="224">
        <v>85112710160</v>
      </c>
      <c r="L305" s="362" t="s">
        <v>1453</v>
      </c>
    </row>
    <row r="306" spans="1:12" hidden="1" x14ac:dyDescent="0.25">
      <c r="A306" s="200" t="s">
        <v>1050</v>
      </c>
      <c r="B306" s="201" t="s">
        <v>1243</v>
      </c>
      <c r="C306" s="201" t="s">
        <v>1053</v>
      </c>
      <c r="D306" s="201" t="s">
        <v>310</v>
      </c>
      <c r="E306" s="204" t="s">
        <v>1258</v>
      </c>
      <c r="F306" s="209">
        <v>32091</v>
      </c>
      <c r="G306" s="206">
        <f t="shared" si="20"/>
        <v>45657</v>
      </c>
      <c r="H306" s="207">
        <f t="shared" si="19"/>
        <v>37</v>
      </c>
      <c r="I306" s="204" t="str">
        <f t="shared" si="21"/>
        <v>Senior</v>
      </c>
      <c r="J306" s="201" t="s">
        <v>1248</v>
      </c>
      <c r="K306" s="208">
        <v>85112710160</v>
      </c>
      <c r="L306" s="364" t="s">
        <v>1453</v>
      </c>
    </row>
    <row r="307" spans="1:12" s="225" customFormat="1" hidden="1" x14ac:dyDescent="0.25">
      <c r="A307" s="200" t="s">
        <v>1129</v>
      </c>
      <c r="B307" s="201" t="s">
        <v>1947</v>
      </c>
      <c r="C307" s="201" t="s">
        <v>1136</v>
      </c>
      <c r="D307" s="201" t="s">
        <v>78</v>
      </c>
      <c r="E307" s="204" t="s">
        <v>1258</v>
      </c>
      <c r="F307" s="221">
        <v>31838</v>
      </c>
      <c r="G307" s="222">
        <f t="shared" si="20"/>
        <v>45657</v>
      </c>
      <c r="H307" s="223">
        <f t="shared" si="19"/>
        <v>37</v>
      </c>
      <c r="I307" s="220" t="str">
        <f t="shared" si="21"/>
        <v>Senior</v>
      </c>
      <c r="J307" s="219" t="s">
        <v>1248</v>
      </c>
      <c r="K307" s="224">
        <v>20110916</v>
      </c>
      <c r="L307" s="362" t="s">
        <v>1453</v>
      </c>
    </row>
    <row r="308" spans="1:12" s="225" customFormat="1" hidden="1" x14ac:dyDescent="0.25">
      <c r="A308" s="200" t="s">
        <v>1155</v>
      </c>
      <c r="B308" s="201" t="s">
        <v>41</v>
      </c>
      <c r="C308" s="201" t="s">
        <v>891</v>
      </c>
      <c r="D308" s="201" t="s">
        <v>2129</v>
      </c>
      <c r="E308" s="204" t="s">
        <v>2078</v>
      </c>
      <c r="F308" s="209">
        <v>31944</v>
      </c>
      <c r="G308" s="206">
        <f t="shared" si="20"/>
        <v>45657</v>
      </c>
      <c r="H308" s="207">
        <f t="shared" si="19"/>
        <v>37</v>
      </c>
      <c r="I308" s="204" t="str">
        <f t="shared" si="21"/>
        <v>Senior</v>
      </c>
      <c r="J308" s="201" t="s">
        <v>1248</v>
      </c>
      <c r="K308" s="224">
        <v>59081001485</v>
      </c>
      <c r="L308" s="362" t="s">
        <v>1453</v>
      </c>
    </row>
    <row r="309" spans="1:12" hidden="1" x14ac:dyDescent="0.25">
      <c r="A309" s="200" t="s">
        <v>1204</v>
      </c>
      <c r="B309" s="201" t="s">
        <v>1243</v>
      </c>
      <c r="C309" s="201" t="s">
        <v>1223</v>
      </c>
      <c r="D309" s="201" t="s">
        <v>115</v>
      </c>
      <c r="E309" s="204" t="s">
        <v>1258</v>
      </c>
      <c r="F309" s="209">
        <v>31995</v>
      </c>
      <c r="G309" s="206">
        <f t="shared" si="20"/>
        <v>45657</v>
      </c>
      <c r="H309" s="207">
        <f t="shared" si="19"/>
        <v>37</v>
      </c>
      <c r="I309" s="204" t="str">
        <f t="shared" si="21"/>
        <v>Senior</v>
      </c>
      <c r="J309" s="201" t="s">
        <v>1248</v>
      </c>
      <c r="K309" s="208">
        <v>20110916</v>
      </c>
      <c r="L309" s="364" t="s">
        <v>1453</v>
      </c>
    </row>
    <row r="310" spans="1:12" hidden="1" x14ac:dyDescent="0.25">
      <c r="A310" s="200" t="s">
        <v>1237</v>
      </c>
      <c r="B310" s="201" t="s">
        <v>1379</v>
      </c>
      <c r="C310" s="201" t="s">
        <v>91</v>
      </c>
      <c r="D310" s="201" t="s">
        <v>219</v>
      </c>
      <c r="E310" s="204" t="s">
        <v>1258</v>
      </c>
      <c r="F310" s="209">
        <v>32125</v>
      </c>
      <c r="G310" s="206">
        <f t="shared" si="20"/>
        <v>45657</v>
      </c>
      <c r="H310" s="207">
        <f t="shared" si="19"/>
        <v>37</v>
      </c>
      <c r="I310" s="204" t="str">
        <f t="shared" si="21"/>
        <v>Senior</v>
      </c>
      <c r="J310" s="201" t="s">
        <v>1248</v>
      </c>
      <c r="K310" s="208">
        <v>76121100257</v>
      </c>
      <c r="L310" s="364" t="s">
        <v>1453</v>
      </c>
    </row>
    <row r="311" spans="1:12" s="225" customFormat="1" hidden="1" x14ac:dyDescent="0.25">
      <c r="A311" s="200" t="s">
        <v>1339</v>
      </c>
      <c r="B311" s="201" t="s">
        <v>40</v>
      </c>
      <c r="C311" s="201" t="s">
        <v>2132</v>
      </c>
      <c r="D311" s="201" t="s">
        <v>2133</v>
      </c>
      <c r="E311" s="204" t="s">
        <v>1251</v>
      </c>
      <c r="F311" s="221">
        <v>31797</v>
      </c>
      <c r="G311" s="222">
        <f t="shared" si="20"/>
        <v>45657</v>
      </c>
      <c r="H311" s="223">
        <f t="shared" si="19"/>
        <v>37</v>
      </c>
      <c r="I311" s="220" t="str">
        <f t="shared" si="21"/>
        <v>Senior</v>
      </c>
      <c r="J311" s="219" t="s">
        <v>67</v>
      </c>
      <c r="K311" s="224">
        <v>20110916</v>
      </c>
      <c r="L311" s="362" t="s">
        <v>1453</v>
      </c>
    </row>
    <row r="312" spans="1:12" hidden="1" x14ac:dyDescent="0.25">
      <c r="A312" s="200" t="s">
        <v>1490</v>
      </c>
      <c r="B312" s="201" t="s">
        <v>1380</v>
      </c>
      <c r="C312" s="201" t="s">
        <v>1502</v>
      </c>
      <c r="D312" s="201" t="s">
        <v>1503</v>
      </c>
      <c r="E312" s="204" t="s">
        <v>1258</v>
      </c>
      <c r="F312" s="209">
        <v>32082</v>
      </c>
      <c r="G312" s="206">
        <f t="shared" si="20"/>
        <v>45657</v>
      </c>
      <c r="H312" s="207">
        <f t="shared" si="19"/>
        <v>37</v>
      </c>
      <c r="I312" s="204" t="str">
        <f t="shared" si="21"/>
        <v>Senior</v>
      </c>
      <c r="J312" s="201" t="s">
        <v>1248</v>
      </c>
      <c r="K312" s="208"/>
      <c r="L312" s="364"/>
    </row>
    <row r="313" spans="1:12" s="225" customFormat="1" ht="13.5" hidden="1" customHeight="1" x14ac:dyDescent="0.25">
      <c r="A313" s="200" t="s">
        <v>1513</v>
      </c>
      <c r="B313" s="201" t="s">
        <v>48</v>
      </c>
      <c r="C313" s="201" t="s">
        <v>1536</v>
      </c>
      <c r="D313" s="201" t="s">
        <v>109</v>
      </c>
      <c r="E313" s="204" t="s">
        <v>2081</v>
      </c>
      <c r="F313" s="221">
        <v>32033</v>
      </c>
      <c r="G313" s="222">
        <f t="shared" si="20"/>
        <v>45657</v>
      </c>
      <c r="H313" s="223">
        <f t="shared" si="19"/>
        <v>37</v>
      </c>
      <c r="I313" s="220" t="str">
        <f t="shared" si="21"/>
        <v>Senior</v>
      </c>
      <c r="J313" s="219" t="s">
        <v>67</v>
      </c>
      <c r="K313" s="224">
        <v>20080810</v>
      </c>
      <c r="L313" s="362" t="s">
        <v>1453</v>
      </c>
    </row>
    <row r="314" spans="1:12" s="225" customFormat="1" hidden="1" x14ac:dyDescent="0.25">
      <c r="A314" s="200" t="s">
        <v>1528</v>
      </c>
      <c r="B314" s="201" t="s">
        <v>1346</v>
      </c>
      <c r="C314" s="201" t="s">
        <v>1552</v>
      </c>
      <c r="D314" s="201" t="s">
        <v>1551</v>
      </c>
      <c r="E314" s="204" t="s">
        <v>1258</v>
      </c>
      <c r="F314" s="209">
        <v>32063</v>
      </c>
      <c r="G314" s="206">
        <f t="shared" si="20"/>
        <v>45657</v>
      </c>
      <c r="H314" s="207">
        <f t="shared" si="19"/>
        <v>37</v>
      </c>
      <c r="I314" s="204" t="str">
        <f t="shared" si="21"/>
        <v>Senior</v>
      </c>
      <c r="J314" s="201" t="s">
        <v>1248</v>
      </c>
      <c r="K314" s="224">
        <v>91121700128</v>
      </c>
      <c r="L314" s="362" t="s">
        <v>1453</v>
      </c>
    </row>
    <row r="315" spans="1:12" s="225" customFormat="1" hidden="1" x14ac:dyDescent="0.25">
      <c r="A315" s="200" t="s">
        <v>1569</v>
      </c>
      <c r="B315" s="201" t="s">
        <v>1243</v>
      </c>
      <c r="C315" s="201" t="s">
        <v>99</v>
      </c>
      <c r="D315" s="201" t="s">
        <v>86</v>
      </c>
      <c r="E315" s="204" t="s">
        <v>1258</v>
      </c>
      <c r="F315" s="209">
        <v>31835</v>
      </c>
      <c r="G315" s="206">
        <f t="shared" si="20"/>
        <v>45657</v>
      </c>
      <c r="H315" s="207">
        <f t="shared" si="19"/>
        <v>37</v>
      </c>
      <c r="I315" s="204" t="str">
        <f t="shared" si="21"/>
        <v>Senior</v>
      </c>
      <c r="J315" s="201" t="s">
        <v>1248</v>
      </c>
      <c r="K315" s="224">
        <v>83081910382</v>
      </c>
      <c r="L315" s="362" t="s">
        <v>1453</v>
      </c>
    </row>
    <row r="316" spans="1:12" hidden="1" x14ac:dyDescent="0.25">
      <c r="A316" s="200" t="s">
        <v>1722</v>
      </c>
      <c r="B316" s="201" t="s">
        <v>40</v>
      </c>
      <c r="C316" s="201" t="s">
        <v>1502</v>
      </c>
      <c r="D316" s="201" t="s">
        <v>1053</v>
      </c>
      <c r="E316" s="204" t="s">
        <v>1258</v>
      </c>
      <c r="F316" s="221">
        <v>32125</v>
      </c>
      <c r="G316" s="222">
        <f t="shared" si="20"/>
        <v>45657</v>
      </c>
      <c r="H316" s="223">
        <f t="shared" si="19"/>
        <v>37</v>
      </c>
      <c r="I316" s="220" t="str">
        <f t="shared" si="21"/>
        <v>Senior</v>
      </c>
      <c r="J316" s="219" t="s">
        <v>1248</v>
      </c>
      <c r="K316" s="208">
        <v>91121700128</v>
      </c>
      <c r="L316" s="364" t="s">
        <v>1453</v>
      </c>
    </row>
    <row r="317" spans="1:12" hidden="1" x14ac:dyDescent="0.25">
      <c r="A317" s="200" t="s">
        <v>1723</v>
      </c>
      <c r="B317" s="201" t="s">
        <v>40</v>
      </c>
      <c r="C317" s="201" t="s">
        <v>1423</v>
      </c>
      <c r="D317" s="201" t="s">
        <v>1053</v>
      </c>
      <c r="E317" s="204" t="s">
        <v>2081</v>
      </c>
      <c r="F317" s="221">
        <v>32014</v>
      </c>
      <c r="G317" s="222">
        <f t="shared" si="20"/>
        <v>45657</v>
      </c>
      <c r="H317" s="223">
        <f t="shared" si="19"/>
        <v>37</v>
      </c>
      <c r="I317" s="220" t="str">
        <f t="shared" si="21"/>
        <v>Senior</v>
      </c>
      <c r="J317" s="219" t="s">
        <v>67</v>
      </c>
      <c r="K317" s="208">
        <v>83081910382</v>
      </c>
      <c r="L317" s="364" t="s">
        <v>1453</v>
      </c>
    </row>
    <row r="318" spans="1:12" s="225" customFormat="1" hidden="1" x14ac:dyDescent="0.25">
      <c r="A318" s="200" t="s">
        <v>461</v>
      </c>
      <c r="B318" s="201" t="s">
        <v>38</v>
      </c>
      <c r="C318" s="201" t="s">
        <v>188</v>
      </c>
      <c r="D318" s="201" t="s">
        <v>189</v>
      </c>
      <c r="E318" s="204" t="s">
        <v>1258</v>
      </c>
      <c r="F318" s="221">
        <v>31732</v>
      </c>
      <c r="G318" s="222">
        <f t="shared" si="20"/>
        <v>45657</v>
      </c>
      <c r="H318" s="223">
        <f t="shared" si="19"/>
        <v>38</v>
      </c>
      <c r="I318" s="220" t="str">
        <f t="shared" ref="I318:I328" si="22">IF(H318="","Senior",IF(H318&gt;59.999,"Grand Masters",IF(H318&gt;49.999,"Master",IF(H318&gt;39.999,"Veteran",IF(H318&gt;21.999,"Senior",IF(H318&gt;16.999,"U/21","U/16"))))))</f>
        <v>Senior</v>
      </c>
      <c r="J318" s="219" t="s">
        <v>1248</v>
      </c>
      <c r="K318" s="224">
        <v>92123100137</v>
      </c>
      <c r="L318" s="362" t="s">
        <v>1453</v>
      </c>
    </row>
    <row r="319" spans="1:12" s="225" customFormat="1" hidden="1" x14ac:dyDescent="0.25">
      <c r="A319" s="200" t="s">
        <v>547</v>
      </c>
      <c r="B319" s="201" t="s">
        <v>48</v>
      </c>
      <c r="C319" s="201" t="s">
        <v>169</v>
      </c>
      <c r="D319" s="201" t="s">
        <v>1821</v>
      </c>
      <c r="E319" s="204" t="s">
        <v>1258</v>
      </c>
      <c r="F319" s="221">
        <v>31729</v>
      </c>
      <c r="G319" s="222">
        <f t="shared" si="20"/>
        <v>45657</v>
      </c>
      <c r="H319" s="223">
        <f t="shared" si="19"/>
        <v>38</v>
      </c>
      <c r="I319" s="220" t="str">
        <f t="shared" si="22"/>
        <v>Senior</v>
      </c>
      <c r="J319" s="219" t="s">
        <v>1248</v>
      </c>
      <c r="K319" s="224">
        <v>75012610172</v>
      </c>
      <c r="L319" s="362" t="s">
        <v>1453</v>
      </c>
    </row>
    <row r="320" spans="1:12" hidden="1" x14ac:dyDescent="0.25">
      <c r="A320" s="200" t="s">
        <v>548</v>
      </c>
      <c r="B320" s="201" t="s">
        <v>1243</v>
      </c>
      <c r="C320" s="201" t="s">
        <v>1806</v>
      </c>
      <c r="D320" s="201" t="s">
        <v>363</v>
      </c>
      <c r="E320" s="204" t="s">
        <v>1258</v>
      </c>
      <c r="F320" s="209">
        <v>31510</v>
      </c>
      <c r="G320" s="206">
        <f t="shared" si="20"/>
        <v>45657</v>
      </c>
      <c r="H320" s="207">
        <f t="shared" si="19"/>
        <v>38</v>
      </c>
      <c r="I320" s="204" t="str">
        <f t="shared" si="22"/>
        <v>Senior</v>
      </c>
      <c r="J320" s="201" t="s">
        <v>1248</v>
      </c>
      <c r="K320" s="208">
        <v>92123100137</v>
      </c>
      <c r="L320" s="364" t="s">
        <v>1453</v>
      </c>
    </row>
    <row r="321" spans="1:12" hidden="1" x14ac:dyDescent="0.25">
      <c r="A321" s="200" t="s">
        <v>693</v>
      </c>
      <c r="B321" s="201" t="s">
        <v>1240</v>
      </c>
      <c r="C321" s="201" t="s">
        <v>429</v>
      </c>
      <c r="D321" s="201" t="s">
        <v>375</v>
      </c>
      <c r="E321" s="204" t="s">
        <v>2081</v>
      </c>
      <c r="F321" s="230">
        <v>31461</v>
      </c>
      <c r="G321" s="231">
        <f t="shared" si="20"/>
        <v>45657</v>
      </c>
      <c r="H321" s="232">
        <f t="shared" si="19"/>
        <v>38</v>
      </c>
      <c r="I321" s="229" t="str">
        <f t="shared" si="22"/>
        <v>Senior</v>
      </c>
      <c r="J321" s="228" t="s">
        <v>67</v>
      </c>
      <c r="K321" s="208"/>
      <c r="L321" s="364"/>
    </row>
    <row r="322" spans="1:12" s="225" customFormat="1" hidden="1" x14ac:dyDescent="0.25">
      <c r="A322" s="200" t="s">
        <v>724</v>
      </c>
      <c r="B322" s="201" t="s">
        <v>1340</v>
      </c>
      <c r="C322" s="201" t="s">
        <v>99</v>
      </c>
      <c r="D322" s="201" t="s">
        <v>1879</v>
      </c>
      <c r="E322" s="204" t="s">
        <v>1258</v>
      </c>
      <c r="F322" s="221">
        <v>31450</v>
      </c>
      <c r="G322" s="222">
        <f t="shared" si="20"/>
        <v>45657</v>
      </c>
      <c r="H322" s="223">
        <f t="shared" si="19"/>
        <v>38</v>
      </c>
      <c r="I322" s="220" t="str">
        <f t="shared" si="22"/>
        <v>Senior</v>
      </c>
      <c r="J322" s="219" t="s">
        <v>1248</v>
      </c>
      <c r="K322" s="224">
        <v>89051700032</v>
      </c>
      <c r="L322" s="362" t="s">
        <v>1453</v>
      </c>
    </row>
    <row r="323" spans="1:12" s="225" customFormat="1" hidden="1" x14ac:dyDescent="0.25">
      <c r="A323" s="200" t="s">
        <v>767</v>
      </c>
      <c r="B323" s="201" t="s">
        <v>48</v>
      </c>
      <c r="C323" s="201" t="s">
        <v>311</v>
      </c>
      <c r="D323" s="201" t="s">
        <v>307</v>
      </c>
      <c r="E323" s="204" t="s">
        <v>1258</v>
      </c>
      <c r="F323" s="227">
        <v>31426</v>
      </c>
      <c r="G323" s="222">
        <f t="shared" si="20"/>
        <v>45657</v>
      </c>
      <c r="H323" s="223">
        <f t="shared" si="19"/>
        <v>38</v>
      </c>
      <c r="I323" s="220" t="str">
        <f t="shared" si="22"/>
        <v>Senior</v>
      </c>
      <c r="J323" s="219" t="s">
        <v>1248</v>
      </c>
      <c r="K323" s="224">
        <v>86011400590</v>
      </c>
      <c r="L323" s="362" t="s">
        <v>1453</v>
      </c>
    </row>
    <row r="324" spans="1:12" s="225" customFormat="1" hidden="1" x14ac:dyDescent="0.25">
      <c r="A324" s="200" t="s">
        <v>781</v>
      </c>
      <c r="B324" s="201" t="s">
        <v>38</v>
      </c>
      <c r="C324" s="201" t="s">
        <v>119</v>
      </c>
      <c r="D324" s="201" t="s">
        <v>120</v>
      </c>
      <c r="E324" s="204" t="s">
        <v>1258</v>
      </c>
      <c r="F324" s="221">
        <v>31773</v>
      </c>
      <c r="G324" s="222">
        <f t="shared" si="20"/>
        <v>45657</v>
      </c>
      <c r="H324" s="223">
        <f t="shared" si="19"/>
        <v>38</v>
      </c>
      <c r="I324" s="220" t="str">
        <f t="shared" si="22"/>
        <v>Senior</v>
      </c>
      <c r="J324" s="219" t="s">
        <v>1248</v>
      </c>
      <c r="K324" s="224">
        <v>130304</v>
      </c>
      <c r="L324" s="362" t="s">
        <v>1453</v>
      </c>
    </row>
    <row r="325" spans="1:12" hidden="1" x14ac:dyDescent="0.25">
      <c r="A325" s="200" t="s">
        <v>892</v>
      </c>
      <c r="B325" s="201" t="s">
        <v>40</v>
      </c>
      <c r="C325" s="201" t="s">
        <v>971</v>
      </c>
      <c r="D325" s="201" t="s">
        <v>319</v>
      </c>
      <c r="E325" s="204" t="s">
        <v>1258</v>
      </c>
      <c r="F325" s="209">
        <v>31723</v>
      </c>
      <c r="G325" s="206">
        <f t="shared" si="20"/>
        <v>45657</v>
      </c>
      <c r="H325" s="207">
        <f t="shared" si="19"/>
        <v>38</v>
      </c>
      <c r="I325" s="204" t="str">
        <f t="shared" si="22"/>
        <v>Senior</v>
      </c>
      <c r="J325" s="201" t="s">
        <v>67</v>
      </c>
      <c r="K325" s="208">
        <v>86011400590</v>
      </c>
      <c r="L325" s="364" t="s">
        <v>1453</v>
      </c>
    </row>
    <row r="326" spans="1:12" s="225" customFormat="1" hidden="1" x14ac:dyDescent="0.25">
      <c r="A326" s="200" t="s">
        <v>992</v>
      </c>
      <c r="B326" s="201" t="s">
        <v>1319</v>
      </c>
      <c r="C326" s="201" t="s">
        <v>212</v>
      </c>
      <c r="D326" s="201" t="s">
        <v>112</v>
      </c>
      <c r="E326" s="204" t="s">
        <v>1258</v>
      </c>
      <c r="F326" s="221">
        <v>31705</v>
      </c>
      <c r="G326" s="222">
        <f t="shared" si="20"/>
        <v>45657</v>
      </c>
      <c r="H326" s="223">
        <f t="shared" si="19"/>
        <v>38</v>
      </c>
      <c r="I326" s="220" t="str">
        <f t="shared" si="22"/>
        <v>Senior</v>
      </c>
      <c r="J326" s="219" t="s">
        <v>1248</v>
      </c>
      <c r="K326" s="224">
        <v>78040810663</v>
      </c>
      <c r="L326" s="362" t="s">
        <v>1453</v>
      </c>
    </row>
    <row r="327" spans="1:12" hidden="1" x14ac:dyDescent="0.25">
      <c r="A327" s="200" t="s">
        <v>1055</v>
      </c>
      <c r="B327" s="201" t="s">
        <v>43</v>
      </c>
      <c r="C327" s="201" t="s">
        <v>1893</v>
      </c>
      <c r="D327" s="201" t="s">
        <v>141</v>
      </c>
      <c r="E327" s="204" t="s">
        <v>1258</v>
      </c>
      <c r="F327" s="227">
        <v>31454</v>
      </c>
      <c r="G327" s="222">
        <f t="shared" si="20"/>
        <v>45657</v>
      </c>
      <c r="H327" s="223">
        <f t="shared" ref="H327:H390" si="23">INT(YEARFRAC(F327,G327))</f>
        <v>38</v>
      </c>
      <c r="I327" s="220" t="str">
        <f t="shared" si="22"/>
        <v>Senior</v>
      </c>
      <c r="J327" s="219" t="s">
        <v>1248</v>
      </c>
      <c r="K327" s="208">
        <v>68092900213</v>
      </c>
      <c r="L327" s="364" t="s">
        <v>1453</v>
      </c>
    </row>
    <row r="328" spans="1:12" s="225" customFormat="1" hidden="1" x14ac:dyDescent="0.25">
      <c r="A328" s="200" t="s">
        <v>1094</v>
      </c>
      <c r="B328" s="201" t="s">
        <v>1241</v>
      </c>
      <c r="C328" s="201" t="s">
        <v>1099</v>
      </c>
      <c r="D328" s="201" t="s">
        <v>1100</v>
      </c>
      <c r="E328" s="204" t="s">
        <v>1258</v>
      </c>
      <c r="F328" s="209">
        <v>31571</v>
      </c>
      <c r="G328" s="206">
        <f t="shared" si="20"/>
        <v>45657</v>
      </c>
      <c r="H328" s="207">
        <f t="shared" si="23"/>
        <v>38</v>
      </c>
      <c r="I328" s="204" t="str">
        <f t="shared" si="22"/>
        <v>Senior</v>
      </c>
      <c r="J328" s="201" t="s">
        <v>1248</v>
      </c>
      <c r="K328" s="224">
        <v>83010610823</v>
      </c>
      <c r="L328" s="362" t="s">
        <v>1453</v>
      </c>
    </row>
    <row r="329" spans="1:12" hidden="1" x14ac:dyDescent="0.25">
      <c r="A329" s="200" t="s">
        <v>1516</v>
      </c>
      <c r="B329" s="201" t="s">
        <v>1226</v>
      </c>
      <c r="C329" s="201" t="s">
        <v>1537</v>
      </c>
      <c r="D329" s="201" t="s">
        <v>142</v>
      </c>
      <c r="E329" s="204" t="s">
        <v>2081</v>
      </c>
      <c r="F329" s="209">
        <v>31552</v>
      </c>
      <c r="G329" s="206">
        <f t="shared" si="20"/>
        <v>45657</v>
      </c>
      <c r="H329" s="207">
        <f t="shared" si="23"/>
        <v>38</v>
      </c>
      <c r="I329" s="204" t="str">
        <f>IF(H329="","Men Senior",IF(H329&gt;59.999,"Grand Masters",IF(H329&gt;49.999,"Master",IF(H329&gt;39.999,"Veteran",IF(H329&gt;21.999,"Senior",IF(H329&gt;16.999,"U/21","U/16"))))))</f>
        <v>Senior</v>
      </c>
      <c r="J329" s="201" t="s">
        <v>67</v>
      </c>
      <c r="K329" s="208"/>
      <c r="L329" s="364"/>
    </row>
    <row r="330" spans="1:12" s="225" customFormat="1" hidden="1" x14ac:dyDescent="0.25">
      <c r="A330" s="200" t="s">
        <v>1582</v>
      </c>
      <c r="B330" s="201" t="s">
        <v>48</v>
      </c>
      <c r="C330" s="201" t="s">
        <v>391</v>
      </c>
      <c r="D330" s="201" t="s">
        <v>1612</v>
      </c>
      <c r="E330" s="204" t="s">
        <v>1258</v>
      </c>
      <c r="F330" s="221">
        <v>31721</v>
      </c>
      <c r="G330" s="222">
        <f t="shared" si="20"/>
        <v>45657</v>
      </c>
      <c r="H330" s="223">
        <f t="shared" si="23"/>
        <v>38</v>
      </c>
      <c r="I330" s="220" t="str">
        <f t="shared" ref="I330:I361" si="24">IF(H330="","Senior",IF(H330&gt;59.999,"Grand Masters",IF(H330&gt;49.999,"Master",IF(H330&gt;39.999,"Veteran",IF(H330&gt;21.999,"Senior",IF(H330&gt;16.999,"U/21","U/16"))))))</f>
        <v>Senior</v>
      </c>
      <c r="J330" s="219" t="s">
        <v>1248</v>
      </c>
      <c r="K330" s="224">
        <v>7810195074088</v>
      </c>
      <c r="L330" s="362" t="s">
        <v>1456</v>
      </c>
    </row>
    <row r="331" spans="1:12" hidden="1" x14ac:dyDescent="0.25">
      <c r="A331" s="200" t="s">
        <v>1583</v>
      </c>
      <c r="B331" s="201" t="s">
        <v>48</v>
      </c>
      <c r="C331" s="201" t="s">
        <v>1613</v>
      </c>
      <c r="D331" s="201" t="s">
        <v>386</v>
      </c>
      <c r="E331" s="204" t="s">
        <v>1258</v>
      </c>
      <c r="F331" s="221">
        <v>31539</v>
      </c>
      <c r="G331" s="222">
        <f t="shared" si="20"/>
        <v>45657</v>
      </c>
      <c r="H331" s="223">
        <f t="shared" si="23"/>
        <v>38</v>
      </c>
      <c r="I331" s="220" t="str">
        <f t="shared" si="24"/>
        <v>Senior</v>
      </c>
      <c r="J331" s="219" t="s">
        <v>1248</v>
      </c>
      <c r="K331" s="208"/>
      <c r="L331" s="364"/>
    </row>
    <row r="332" spans="1:12" hidden="1" x14ac:dyDescent="0.25">
      <c r="A332" s="200" t="s">
        <v>1691</v>
      </c>
      <c r="B332" s="201" t="s">
        <v>1242</v>
      </c>
      <c r="C332" s="201" t="s">
        <v>1703</v>
      </c>
      <c r="D332" s="201" t="s">
        <v>122</v>
      </c>
      <c r="E332" s="204" t="s">
        <v>2081</v>
      </c>
      <c r="F332" s="209">
        <v>31484</v>
      </c>
      <c r="G332" s="206">
        <f t="shared" si="20"/>
        <v>45657</v>
      </c>
      <c r="H332" s="207">
        <f t="shared" si="23"/>
        <v>38</v>
      </c>
      <c r="I332" s="204" t="str">
        <f t="shared" si="24"/>
        <v>Senior</v>
      </c>
      <c r="J332" s="201" t="s">
        <v>67</v>
      </c>
      <c r="K332" s="208">
        <v>7810195074088</v>
      </c>
      <c r="L332" s="364" t="s">
        <v>1453</v>
      </c>
    </row>
    <row r="333" spans="1:12" s="225" customFormat="1" hidden="1" x14ac:dyDescent="0.25">
      <c r="A333" s="200" t="s">
        <v>1716</v>
      </c>
      <c r="B333" s="201" t="s">
        <v>47</v>
      </c>
      <c r="C333" s="201" t="s">
        <v>121</v>
      </c>
      <c r="D333" s="201" t="s">
        <v>1756</v>
      </c>
      <c r="E333" s="204" t="s">
        <v>1258</v>
      </c>
      <c r="F333" s="221">
        <v>31513</v>
      </c>
      <c r="G333" s="222">
        <f t="shared" si="20"/>
        <v>45657</v>
      </c>
      <c r="H333" s="223">
        <f t="shared" si="23"/>
        <v>38</v>
      </c>
      <c r="I333" s="220" t="str">
        <f t="shared" si="24"/>
        <v>Senior</v>
      </c>
      <c r="J333" s="219" t="s">
        <v>1248</v>
      </c>
      <c r="K333" s="224">
        <v>82042410691</v>
      </c>
      <c r="L333" s="362" t="s">
        <v>1453</v>
      </c>
    </row>
    <row r="334" spans="1:12" s="234" customFormat="1" ht="13.5" hidden="1" customHeight="1" x14ac:dyDescent="0.25">
      <c r="A334" s="200" t="s">
        <v>1728</v>
      </c>
      <c r="B334" s="201" t="s">
        <v>43</v>
      </c>
      <c r="C334" s="201" t="s">
        <v>1425</v>
      </c>
      <c r="D334" s="201" t="s">
        <v>1764</v>
      </c>
      <c r="E334" s="204" t="s">
        <v>1258</v>
      </c>
      <c r="F334" s="221">
        <v>31744</v>
      </c>
      <c r="G334" s="222">
        <f t="shared" si="20"/>
        <v>45657</v>
      </c>
      <c r="H334" s="223">
        <f t="shared" si="23"/>
        <v>38</v>
      </c>
      <c r="I334" s="220" t="str">
        <f t="shared" si="24"/>
        <v>Senior</v>
      </c>
      <c r="J334" s="219" t="s">
        <v>1248</v>
      </c>
      <c r="K334" s="233">
        <v>68092010099</v>
      </c>
      <c r="L334" s="363" t="s">
        <v>1453</v>
      </c>
    </row>
    <row r="335" spans="1:12" hidden="1" x14ac:dyDescent="0.25">
      <c r="A335" s="200" t="s">
        <v>490</v>
      </c>
      <c r="B335" s="201" t="s">
        <v>44</v>
      </c>
      <c r="C335" s="201" t="s">
        <v>345</v>
      </c>
      <c r="D335" s="201" t="s">
        <v>233</v>
      </c>
      <c r="E335" s="204" t="s">
        <v>1258</v>
      </c>
      <c r="F335" s="221">
        <v>31244</v>
      </c>
      <c r="G335" s="222">
        <f t="shared" si="20"/>
        <v>45657</v>
      </c>
      <c r="H335" s="223">
        <f t="shared" si="23"/>
        <v>39</v>
      </c>
      <c r="I335" s="220" t="str">
        <f t="shared" si="24"/>
        <v>Senior</v>
      </c>
      <c r="J335" s="219" t="s">
        <v>1248</v>
      </c>
      <c r="K335" s="208"/>
      <c r="L335" s="364"/>
    </row>
    <row r="336" spans="1:12" s="225" customFormat="1" hidden="1" x14ac:dyDescent="0.25">
      <c r="A336" s="200" t="s">
        <v>492</v>
      </c>
      <c r="B336" s="201" t="s">
        <v>1331</v>
      </c>
      <c r="C336" s="201" t="s">
        <v>170</v>
      </c>
      <c r="D336" s="201" t="s">
        <v>171</v>
      </c>
      <c r="E336" s="204" t="s">
        <v>1258</v>
      </c>
      <c r="F336" s="209">
        <v>31073</v>
      </c>
      <c r="G336" s="206">
        <f t="shared" si="20"/>
        <v>45657</v>
      </c>
      <c r="H336" s="207">
        <f t="shared" si="23"/>
        <v>39</v>
      </c>
      <c r="I336" s="204" t="str">
        <f t="shared" si="24"/>
        <v>Senior</v>
      </c>
      <c r="J336" s="201" t="s">
        <v>1248</v>
      </c>
      <c r="K336" s="224">
        <v>85091710728</v>
      </c>
      <c r="L336" s="362" t="s">
        <v>1453</v>
      </c>
    </row>
    <row r="337" spans="1:12" s="225" customFormat="1" hidden="1" x14ac:dyDescent="0.25">
      <c r="A337" s="200" t="s">
        <v>501</v>
      </c>
      <c r="B337" s="201" t="s">
        <v>1227</v>
      </c>
      <c r="C337" s="201" t="s">
        <v>94</v>
      </c>
      <c r="D337" s="201" t="s">
        <v>295</v>
      </c>
      <c r="E337" s="204" t="s">
        <v>1258</v>
      </c>
      <c r="F337" s="205">
        <v>31089</v>
      </c>
      <c r="G337" s="206">
        <f t="shared" si="20"/>
        <v>45657</v>
      </c>
      <c r="H337" s="207">
        <f t="shared" si="23"/>
        <v>39</v>
      </c>
      <c r="I337" s="204" t="str">
        <f t="shared" si="24"/>
        <v>Senior</v>
      </c>
      <c r="J337" s="201" t="s">
        <v>1248</v>
      </c>
      <c r="K337" s="224">
        <v>86122700770</v>
      </c>
      <c r="L337" s="362" t="s">
        <v>1453</v>
      </c>
    </row>
    <row r="338" spans="1:12" hidden="1" x14ac:dyDescent="0.25">
      <c r="A338" s="200" t="s">
        <v>555</v>
      </c>
      <c r="B338" s="201" t="s">
        <v>1947</v>
      </c>
      <c r="C338" s="201" t="s">
        <v>328</v>
      </c>
      <c r="D338" s="201" t="s">
        <v>327</v>
      </c>
      <c r="E338" s="204" t="s">
        <v>1258</v>
      </c>
      <c r="F338" s="221">
        <v>31120</v>
      </c>
      <c r="G338" s="222">
        <f t="shared" si="20"/>
        <v>45657</v>
      </c>
      <c r="H338" s="223">
        <f t="shared" si="23"/>
        <v>39</v>
      </c>
      <c r="I338" s="220" t="str">
        <f t="shared" si="24"/>
        <v>Senior</v>
      </c>
      <c r="J338" s="219" t="s">
        <v>1248</v>
      </c>
      <c r="K338" s="208">
        <v>85091710728</v>
      </c>
      <c r="L338" s="364" t="s">
        <v>1453</v>
      </c>
    </row>
    <row r="339" spans="1:12" hidden="1" x14ac:dyDescent="0.25">
      <c r="A339" s="200" t="s">
        <v>572</v>
      </c>
      <c r="B339" s="201" t="s">
        <v>1334</v>
      </c>
      <c r="C339" s="201" t="s">
        <v>374</v>
      </c>
      <c r="D339" s="201" t="s">
        <v>79</v>
      </c>
      <c r="E339" s="204" t="s">
        <v>1258</v>
      </c>
      <c r="F339" s="209">
        <v>31285</v>
      </c>
      <c r="G339" s="206">
        <f t="shared" ref="G339:G402" si="25">$G$5</f>
        <v>45657</v>
      </c>
      <c r="H339" s="207">
        <f t="shared" si="23"/>
        <v>39</v>
      </c>
      <c r="I339" s="204" t="str">
        <f t="shared" si="24"/>
        <v>Senior</v>
      </c>
      <c r="J339" s="201" t="s">
        <v>1248</v>
      </c>
      <c r="K339" s="208">
        <v>86122700770</v>
      </c>
      <c r="L339" s="364" t="s">
        <v>1453</v>
      </c>
    </row>
    <row r="340" spans="1:12" s="225" customFormat="1" hidden="1" x14ac:dyDescent="0.25">
      <c r="A340" s="200" t="s">
        <v>677</v>
      </c>
      <c r="B340" s="201" t="s">
        <v>1226</v>
      </c>
      <c r="C340" s="201" t="s">
        <v>1502</v>
      </c>
      <c r="D340" s="201" t="s">
        <v>386</v>
      </c>
      <c r="E340" s="204" t="s">
        <v>1258</v>
      </c>
      <c r="F340" s="221">
        <v>31239</v>
      </c>
      <c r="G340" s="222">
        <f t="shared" si="25"/>
        <v>45657</v>
      </c>
      <c r="H340" s="223">
        <f t="shared" si="23"/>
        <v>39</v>
      </c>
      <c r="I340" s="220" t="str">
        <f t="shared" si="24"/>
        <v>Senior</v>
      </c>
      <c r="J340" s="219" t="s">
        <v>1248</v>
      </c>
      <c r="K340" s="224">
        <v>88050600424</v>
      </c>
      <c r="L340" s="362" t="s">
        <v>1453</v>
      </c>
    </row>
    <row r="341" spans="1:12" hidden="1" x14ac:dyDescent="0.25">
      <c r="A341" s="200" t="s">
        <v>700</v>
      </c>
      <c r="B341" s="201" t="s">
        <v>48</v>
      </c>
      <c r="C341" s="201" t="s">
        <v>1853</v>
      </c>
      <c r="D341" s="201" t="s">
        <v>1854</v>
      </c>
      <c r="E341" s="204" t="s">
        <v>1258</v>
      </c>
      <c r="F341" s="221">
        <v>31380</v>
      </c>
      <c r="G341" s="222">
        <f t="shared" si="25"/>
        <v>45657</v>
      </c>
      <c r="H341" s="223">
        <f t="shared" si="23"/>
        <v>39</v>
      </c>
      <c r="I341" s="220" t="str">
        <f t="shared" si="24"/>
        <v>Senior</v>
      </c>
      <c r="J341" s="219" t="s">
        <v>1248</v>
      </c>
      <c r="K341" s="208"/>
      <c r="L341" s="364"/>
    </row>
    <row r="342" spans="1:12" hidden="1" x14ac:dyDescent="0.25">
      <c r="A342" s="200" t="s">
        <v>752</v>
      </c>
      <c r="B342" s="201" t="s">
        <v>1243</v>
      </c>
      <c r="C342" s="201" t="s">
        <v>296</v>
      </c>
      <c r="D342" s="201" t="s">
        <v>304</v>
      </c>
      <c r="E342" s="204" t="s">
        <v>1258</v>
      </c>
      <c r="F342" s="221">
        <v>31378</v>
      </c>
      <c r="G342" s="222">
        <f t="shared" si="25"/>
        <v>45657</v>
      </c>
      <c r="H342" s="223">
        <f t="shared" si="23"/>
        <v>39</v>
      </c>
      <c r="I342" s="220" t="str">
        <f t="shared" si="24"/>
        <v>Senior</v>
      </c>
      <c r="J342" s="219" t="s">
        <v>1248</v>
      </c>
      <c r="K342" s="208">
        <v>88050600424</v>
      </c>
      <c r="L342" s="364" t="s">
        <v>1453</v>
      </c>
    </row>
    <row r="343" spans="1:12" s="225" customFormat="1" hidden="1" x14ac:dyDescent="0.25">
      <c r="A343" s="200" t="s">
        <v>780</v>
      </c>
      <c r="B343" s="201" t="s">
        <v>43</v>
      </c>
      <c r="C343" s="201" t="s">
        <v>155</v>
      </c>
      <c r="D343" s="201" t="s">
        <v>1849</v>
      </c>
      <c r="E343" s="204" t="s">
        <v>1258</v>
      </c>
      <c r="F343" s="227">
        <v>31307</v>
      </c>
      <c r="G343" s="222">
        <f t="shared" si="25"/>
        <v>45657</v>
      </c>
      <c r="H343" s="223">
        <f t="shared" si="23"/>
        <v>39</v>
      </c>
      <c r="I343" s="220" t="str">
        <f t="shared" si="24"/>
        <v>Senior</v>
      </c>
      <c r="J343" s="219" t="s">
        <v>1248</v>
      </c>
      <c r="K343" s="224">
        <v>6707035193089</v>
      </c>
      <c r="L343" s="362" t="s">
        <v>1453</v>
      </c>
    </row>
    <row r="344" spans="1:12" s="225" customFormat="1" hidden="1" x14ac:dyDescent="0.25">
      <c r="A344" s="200" t="s">
        <v>1013</v>
      </c>
      <c r="B344" s="201" t="s">
        <v>40</v>
      </c>
      <c r="C344" s="201" t="s">
        <v>175</v>
      </c>
      <c r="D344" s="201" t="s">
        <v>365</v>
      </c>
      <c r="E344" s="204" t="s">
        <v>1258</v>
      </c>
      <c r="F344" s="221">
        <v>31254</v>
      </c>
      <c r="G344" s="222">
        <f t="shared" si="25"/>
        <v>45657</v>
      </c>
      <c r="H344" s="223">
        <f t="shared" si="23"/>
        <v>39</v>
      </c>
      <c r="I344" s="220" t="str">
        <f t="shared" si="24"/>
        <v>Senior</v>
      </c>
      <c r="J344" s="219" t="s">
        <v>1248</v>
      </c>
      <c r="K344" s="224">
        <v>99032600202</v>
      </c>
      <c r="L344" s="362" t="s">
        <v>1453</v>
      </c>
    </row>
    <row r="345" spans="1:12" hidden="1" x14ac:dyDescent="0.25">
      <c r="A345" s="200" t="s">
        <v>1057</v>
      </c>
      <c r="B345" s="201" t="s">
        <v>43</v>
      </c>
      <c r="C345" s="201" t="s">
        <v>1998</v>
      </c>
      <c r="D345" s="201" t="s">
        <v>127</v>
      </c>
      <c r="E345" s="204" t="s">
        <v>1258</v>
      </c>
      <c r="F345" s="221">
        <v>31127</v>
      </c>
      <c r="G345" s="222">
        <f t="shared" si="25"/>
        <v>45657</v>
      </c>
      <c r="H345" s="223">
        <f t="shared" si="23"/>
        <v>39</v>
      </c>
      <c r="I345" s="220" t="str">
        <f t="shared" si="24"/>
        <v>Senior</v>
      </c>
      <c r="J345" s="219" t="s">
        <v>1248</v>
      </c>
      <c r="K345" s="208">
        <v>6707065193089</v>
      </c>
      <c r="L345" s="364" t="s">
        <v>1453</v>
      </c>
    </row>
    <row r="346" spans="1:12" s="225" customFormat="1" hidden="1" x14ac:dyDescent="0.25">
      <c r="A346" s="200" t="s">
        <v>1059</v>
      </c>
      <c r="B346" s="201" t="s">
        <v>50</v>
      </c>
      <c r="C346" s="201" t="s">
        <v>1941</v>
      </c>
      <c r="D346" s="201" t="s">
        <v>112</v>
      </c>
      <c r="E346" s="204" t="s">
        <v>1258</v>
      </c>
      <c r="F346" s="221">
        <v>31117</v>
      </c>
      <c r="G346" s="222">
        <f t="shared" si="25"/>
        <v>45657</v>
      </c>
      <c r="H346" s="223">
        <f t="shared" si="23"/>
        <v>39</v>
      </c>
      <c r="I346" s="220" t="str">
        <f t="shared" si="24"/>
        <v>Senior</v>
      </c>
      <c r="J346" s="219" t="s">
        <v>1248</v>
      </c>
      <c r="K346" s="224">
        <v>7601240103083</v>
      </c>
      <c r="L346" s="362" t="s">
        <v>1456</v>
      </c>
    </row>
    <row r="347" spans="1:12" s="225" customFormat="1" hidden="1" x14ac:dyDescent="0.25">
      <c r="A347" s="200" t="s">
        <v>1097</v>
      </c>
      <c r="B347" s="201" t="s">
        <v>1464</v>
      </c>
      <c r="C347" s="201" t="s">
        <v>936</v>
      </c>
      <c r="D347" s="201" t="s">
        <v>304</v>
      </c>
      <c r="E347" s="204" t="s">
        <v>1258</v>
      </c>
      <c r="F347" s="209">
        <v>31378</v>
      </c>
      <c r="G347" s="206">
        <f t="shared" si="25"/>
        <v>45657</v>
      </c>
      <c r="H347" s="207">
        <f t="shared" si="23"/>
        <v>39</v>
      </c>
      <c r="I347" s="204" t="str">
        <f t="shared" si="24"/>
        <v>Senior</v>
      </c>
      <c r="J347" s="201" t="s">
        <v>1248</v>
      </c>
      <c r="K347" s="224">
        <v>5080200642</v>
      </c>
      <c r="L347" s="362" t="s">
        <v>1453</v>
      </c>
    </row>
    <row r="348" spans="1:12" s="225" customFormat="1" hidden="1" x14ac:dyDescent="0.25">
      <c r="A348" s="200" t="s">
        <v>1146</v>
      </c>
      <c r="B348" s="201" t="s">
        <v>1241</v>
      </c>
      <c r="C348" s="201" t="s">
        <v>72</v>
      </c>
      <c r="D348" s="201" t="s">
        <v>1152</v>
      </c>
      <c r="E348" s="204" t="s">
        <v>1258</v>
      </c>
      <c r="F348" s="209">
        <v>31261</v>
      </c>
      <c r="G348" s="206">
        <f t="shared" si="25"/>
        <v>45657</v>
      </c>
      <c r="H348" s="207">
        <f t="shared" si="23"/>
        <v>39</v>
      </c>
      <c r="I348" s="204" t="str">
        <f t="shared" si="24"/>
        <v>Senior</v>
      </c>
      <c r="J348" s="201" t="s">
        <v>1248</v>
      </c>
      <c r="K348" s="224">
        <v>80121710475</v>
      </c>
      <c r="L348" s="362" t="s">
        <v>1453</v>
      </c>
    </row>
    <row r="349" spans="1:12" hidden="1" x14ac:dyDescent="0.25">
      <c r="A349" s="200" t="s">
        <v>1179</v>
      </c>
      <c r="B349" s="201" t="s">
        <v>1340</v>
      </c>
      <c r="C349" s="201" t="s">
        <v>87</v>
      </c>
      <c r="D349" s="201" t="s">
        <v>1185</v>
      </c>
      <c r="E349" s="204" t="s">
        <v>1258</v>
      </c>
      <c r="F349" s="209">
        <v>31176</v>
      </c>
      <c r="G349" s="206">
        <f t="shared" si="25"/>
        <v>45657</v>
      </c>
      <c r="H349" s="207">
        <f t="shared" si="23"/>
        <v>39</v>
      </c>
      <c r="I349" s="204" t="str">
        <f t="shared" si="24"/>
        <v>Senior</v>
      </c>
      <c r="J349" s="201" t="s">
        <v>1248</v>
      </c>
      <c r="K349" s="208">
        <v>83090110199</v>
      </c>
      <c r="L349" s="364" t="s">
        <v>1453</v>
      </c>
    </row>
    <row r="350" spans="1:12" s="225" customFormat="1" hidden="1" x14ac:dyDescent="0.25">
      <c r="A350" s="200" t="s">
        <v>1181</v>
      </c>
      <c r="B350" s="201" t="s">
        <v>43</v>
      </c>
      <c r="C350" s="201" t="s">
        <v>2000</v>
      </c>
      <c r="D350" s="201" t="s">
        <v>1917</v>
      </c>
      <c r="E350" s="204" t="s">
        <v>1258</v>
      </c>
      <c r="F350" s="221">
        <v>31306</v>
      </c>
      <c r="G350" s="222">
        <f t="shared" si="25"/>
        <v>45657</v>
      </c>
      <c r="H350" s="223">
        <f t="shared" si="23"/>
        <v>39</v>
      </c>
      <c r="I350" s="220" t="str">
        <f t="shared" si="24"/>
        <v>Senior</v>
      </c>
      <c r="J350" s="219" t="s">
        <v>1248</v>
      </c>
      <c r="K350" s="224">
        <v>80121710475</v>
      </c>
      <c r="L350" s="362" t="s">
        <v>1453</v>
      </c>
    </row>
    <row r="351" spans="1:12" hidden="1" x14ac:dyDescent="0.25">
      <c r="A351" s="200" t="s">
        <v>1231</v>
      </c>
      <c r="B351" s="201" t="s">
        <v>1243</v>
      </c>
      <c r="C351" s="201" t="s">
        <v>1043</v>
      </c>
      <c r="D351" s="201" t="s">
        <v>77</v>
      </c>
      <c r="E351" s="204" t="s">
        <v>1258</v>
      </c>
      <c r="F351" s="221">
        <v>31191</v>
      </c>
      <c r="G351" s="222">
        <f t="shared" si="25"/>
        <v>45657</v>
      </c>
      <c r="H351" s="223">
        <f t="shared" si="23"/>
        <v>39</v>
      </c>
      <c r="I351" s="220" t="str">
        <f t="shared" si="24"/>
        <v>Senior</v>
      </c>
      <c r="J351" s="219" t="s">
        <v>1248</v>
      </c>
      <c r="K351" s="208">
        <v>64122300541</v>
      </c>
      <c r="L351" s="364" t="s">
        <v>1453</v>
      </c>
    </row>
    <row r="352" spans="1:12" s="225" customFormat="1" hidden="1" x14ac:dyDescent="0.25">
      <c r="A352" s="200" t="s">
        <v>1235</v>
      </c>
      <c r="B352" s="201" t="s">
        <v>43</v>
      </c>
      <c r="C352" s="201" t="s">
        <v>1909</v>
      </c>
      <c r="D352" s="201" t="s">
        <v>1910</v>
      </c>
      <c r="E352" s="204" t="s">
        <v>1258</v>
      </c>
      <c r="F352" s="221">
        <v>31291</v>
      </c>
      <c r="G352" s="222">
        <f t="shared" si="25"/>
        <v>45657</v>
      </c>
      <c r="H352" s="223">
        <f t="shared" si="23"/>
        <v>39</v>
      </c>
      <c r="I352" s="220" t="str">
        <f t="shared" si="24"/>
        <v>Senior</v>
      </c>
      <c r="J352" s="219" t="s">
        <v>1248</v>
      </c>
      <c r="K352" s="224">
        <v>60040150400088</v>
      </c>
      <c r="L352" s="362" t="s">
        <v>1456</v>
      </c>
    </row>
    <row r="353" spans="1:12" s="225" customFormat="1" hidden="1" x14ac:dyDescent="0.25">
      <c r="A353" s="200" t="s">
        <v>1444</v>
      </c>
      <c r="B353" s="201" t="s">
        <v>37</v>
      </c>
      <c r="C353" s="201" t="s">
        <v>1466</v>
      </c>
      <c r="D353" s="201" t="s">
        <v>79</v>
      </c>
      <c r="E353" s="204" t="s">
        <v>1258</v>
      </c>
      <c r="F353" s="221">
        <v>31202</v>
      </c>
      <c r="G353" s="222">
        <f t="shared" si="25"/>
        <v>45657</v>
      </c>
      <c r="H353" s="223">
        <f t="shared" si="23"/>
        <v>39</v>
      </c>
      <c r="I353" s="220" t="str">
        <f t="shared" si="24"/>
        <v>Senior</v>
      </c>
      <c r="J353" s="219" t="s">
        <v>1248</v>
      </c>
      <c r="K353" s="224">
        <v>63090400847</v>
      </c>
      <c r="L353" s="362" t="s">
        <v>1453</v>
      </c>
    </row>
    <row r="354" spans="1:12" s="225" customFormat="1" hidden="1" x14ac:dyDescent="0.25">
      <c r="A354" s="200" t="s">
        <v>1558</v>
      </c>
      <c r="B354" s="201" t="s">
        <v>1473</v>
      </c>
      <c r="C354" s="201" t="s">
        <v>1592</v>
      </c>
      <c r="D354" s="201" t="s">
        <v>295</v>
      </c>
      <c r="E354" s="204" t="s">
        <v>1258</v>
      </c>
      <c r="F354" s="209">
        <v>31262</v>
      </c>
      <c r="G354" s="206">
        <f t="shared" si="25"/>
        <v>45657</v>
      </c>
      <c r="H354" s="207">
        <f t="shared" si="23"/>
        <v>39</v>
      </c>
      <c r="I354" s="204" t="str">
        <f t="shared" si="24"/>
        <v>Senior</v>
      </c>
      <c r="J354" s="201" t="s">
        <v>1248</v>
      </c>
      <c r="K354" s="224">
        <v>7311245058080</v>
      </c>
      <c r="L354" s="362" t="s">
        <v>1456</v>
      </c>
    </row>
    <row r="355" spans="1:12" hidden="1" x14ac:dyDescent="0.25">
      <c r="A355" s="200" t="s">
        <v>1584</v>
      </c>
      <c r="B355" s="201" t="s">
        <v>48</v>
      </c>
      <c r="C355" s="201" t="s">
        <v>1398</v>
      </c>
      <c r="D355" s="201" t="s">
        <v>1654</v>
      </c>
      <c r="E355" s="204" t="s">
        <v>1258</v>
      </c>
      <c r="F355" s="221">
        <v>31284</v>
      </c>
      <c r="G355" s="222">
        <f t="shared" si="25"/>
        <v>45657</v>
      </c>
      <c r="H355" s="223">
        <f t="shared" si="23"/>
        <v>39</v>
      </c>
      <c r="I355" s="220" t="str">
        <f t="shared" si="24"/>
        <v>Senior</v>
      </c>
      <c r="J355" s="219" t="s">
        <v>1248</v>
      </c>
      <c r="K355" s="208"/>
      <c r="L355" s="364"/>
    </row>
    <row r="356" spans="1:12" hidden="1" x14ac:dyDescent="0.25">
      <c r="A356" s="200" t="s">
        <v>1615</v>
      </c>
      <c r="B356" s="201" t="s">
        <v>1226</v>
      </c>
      <c r="C356" s="201" t="s">
        <v>1656</v>
      </c>
      <c r="D356" s="201" t="s">
        <v>1657</v>
      </c>
      <c r="E356" s="204" t="s">
        <v>1258</v>
      </c>
      <c r="F356" s="209">
        <v>31312</v>
      </c>
      <c r="G356" s="206">
        <f t="shared" si="25"/>
        <v>45657</v>
      </c>
      <c r="H356" s="207">
        <f t="shared" si="23"/>
        <v>39</v>
      </c>
      <c r="I356" s="204" t="str">
        <f t="shared" si="24"/>
        <v>Senior</v>
      </c>
      <c r="J356" s="201" t="s">
        <v>1248</v>
      </c>
      <c r="K356" s="208">
        <v>7311245058080</v>
      </c>
      <c r="L356" s="364" t="s">
        <v>1456</v>
      </c>
    </row>
    <row r="357" spans="1:12" s="225" customFormat="1" hidden="1" x14ac:dyDescent="0.25">
      <c r="A357" s="200" t="s">
        <v>1709</v>
      </c>
      <c r="B357" s="201" t="s">
        <v>1319</v>
      </c>
      <c r="C357" s="201" t="s">
        <v>1749</v>
      </c>
      <c r="D357" s="201" t="s">
        <v>388</v>
      </c>
      <c r="E357" s="204" t="s">
        <v>1258</v>
      </c>
      <c r="F357" s="221">
        <v>31313</v>
      </c>
      <c r="G357" s="222">
        <f t="shared" si="25"/>
        <v>45657</v>
      </c>
      <c r="H357" s="223">
        <f t="shared" si="23"/>
        <v>39</v>
      </c>
      <c r="I357" s="220" t="str">
        <f t="shared" si="24"/>
        <v>Senior</v>
      </c>
      <c r="J357" s="219" t="s">
        <v>1248</v>
      </c>
      <c r="K357" s="238" t="s">
        <v>1988</v>
      </c>
      <c r="L357" s="362" t="s">
        <v>1453</v>
      </c>
    </row>
    <row r="358" spans="1:12" s="225" customFormat="1" hidden="1" x14ac:dyDescent="0.25">
      <c r="A358" s="200" t="s">
        <v>1741</v>
      </c>
      <c r="B358" s="201" t="s">
        <v>1243</v>
      </c>
      <c r="C358" s="201" t="s">
        <v>1043</v>
      </c>
      <c r="D358" s="201" t="s">
        <v>1781</v>
      </c>
      <c r="E358" s="204" t="s">
        <v>1258</v>
      </c>
      <c r="F358" s="209">
        <v>31191</v>
      </c>
      <c r="G358" s="206">
        <f t="shared" si="25"/>
        <v>45657</v>
      </c>
      <c r="H358" s="207">
        <f t="shared" si="23"/>
        <v>39</v>
      </c>
      <c r="I358" s="204" t="str">
        <f t="shared" si="24"/>
        <v>Senior</v>
      </c>
      <c r="J358" s="201" t="s">
        <v>1248</v>
      </c>
      <c r="K358" s="224">
        <v>65021500902</v>
      </c>
      <c r="L358" s="362" t="s">
        <v>1453</v>
      </c>
    </row>
    <row r="359" spans="1:12" hidden="1" x14ac:dyDescent="0.25">
      <c r="A359" s="200" t="s">
        <v>464</v>
      </c>
      <c r="B359" s="201" t="s">
        <v>1334</v>
      </c>
      <c r="C359" s="201" t="s">
        <v>99</v>
      </c>
      <c r="D359" s="201" t="s">
        <v>1805</v>
      </c>
      <c r="E359" s="204" t="s">
        <v>1261</v>
      </c>
      <c r="F359" s="221">
        <v>30807</v>
      </c>
      <c r="G359" s="222">
        <f t="shared" si="25"/>
        <v>45657</v>
      </c>
      <c r="H359" s="223">
        <f t="shared" si="23"/>
        <v>40</v>
      </c>
      <c r="I359" s="220" t="str">
        <f t="shared" si="24"/>
        <v>Veteran</v>
      </c>
      <c r="J359" s="219" t="s">
        <v>1248</v>
      </c>
      <c r="K359" s="208">
        <v>5007070100681</v>
      </c>
      <c r="L359" s="364" t="s">
        <v>1472</v>
      </c>
    </row>
    <row r="360" spans="1:12" hidden="1" x14ac:dyDescent="0.25">
      <c r="A360" s="200" t="s">
        <v>465</v>
      </c>
      <c r="B360" s="201" t="s">
        <v>42</v>
      </c>
      <c r="C360" s="201" t="s">
        <v>99</v>
      </c>
      <c r="D360" s="201" t="s">
        <v>375</v>
      </c>
      <c r="E360" s="204" t="s">
        <v>1261</v>
      </c>
      <c r="F360" s="221">
        <v>30975</v>
      </c>
      <c r="G360" s="222">
        <f t="shared" si="25"/>
        <v>45657</v>
      </c>
      <c r="H360" s="223">
        <f t="shared" si="23"/>
        <v>40</v>
      </c>
      <c r="I360" s="220" t="str">
        <f t="shared" si="24"/>
        <v>Veteran</v>
      </c>
      <c r="J360" s="219" t="s">
        <v>1248</v>
      </c>
      <c r="K360" s="208">
        <v>65021500902</v>
      </c>
      <c r="L360" s="364" t="s">
        <v>1453</v>
      </c>
    </row>
    <row r="361" spans="1:12" hidden="1" x14ac:dyDescent="0.25">
      <c r="A361" s="200" t="s">
        <v>470</v>
      </c>
      <c r="B361" s="201" t="s">
        <v>41</v>
      </c>
      <c r="C361" s="201" t="s">
        <v>99</v>
      </c>
      <c r="D361" s="201" t="s">
        <v>132</v>
      </c>
      <c r="E361" s="204" t="s">
        <v>1261</v>
      </c>
      <c r="F361" s="221">
        <v>30854</v>
      </c>
      <c r="G361" s="222">
        <f t="shared" si="25"/>
        <v>45657</v>
      </c>
      <c r="H361" s="223">
        <f t="shared" si="23"/>
        <v>40</v>
      </c>
      <c r="I361" s="220" t="str">
        <f t="shared" si="24"/>
        <v>Veteran</v>
      </c>
      <c r="J361" s="219" t="s">
        <v>1248</v>
      </c>
      <c r="K361" s="208"/>
      <c r="L361" s="364"/>
    </row>
    <row r="362" spans="1:12" hidden="1" x14ac:dyDescent="0.25">
      <c r="A362" s="200" t="s">
        <v>483</v>
      </c>
      <c r="B362" s="201" t="s">
        <v>1334</v>
      </c>
      <c r="C362" s="201" t="s">
        <v>178</v>
      </c>
      <c r="D362" s="201" t="s">
        <v>1225</v>
      </c>
      <c r="E362" s="204" t="s">
        <v>1261</v>
      </c>
      <c r="F362" s="209">
        <v>30765</v>
      </c>
      <c r="G362" s="206">
        <f t="shared" si="25"/>
        <v>45657</v>
      </c>
      <c r="H362" s="207">
        <f t="shared" si="23"/>
        <v>40</v>
      </c>
      <c r="I362" s="204" t="str">
        <f t="shared" ref="I362:I393" si="26">IF(H362="","Senior",IF(H362&gt;59.999,"Grand Masters",IF(H362&gt;49.999,"Master",IF(H362&gt;39.999,"Veteran",IF(H362&gt;21.999,"Senior",IF(H362&gt;16.999,"U/21","U/16"))))))</f>
        <v>Veteran</v>
      </c>
      <c r="J362" s="201" t="s">
        <v>1248</v>
      </c>
      <c r="K362" s="208"/>
      <c r="L362" s="364"/>
    </row>
    <row r="363" spans="1:12" hidden="1" x14ac:dyDescent="0.25">
      <c r="A363" s="200" t="s">
        <v>513</v>
      </c>
      <c r="B363" s="201" t="s">
        <v>41</v>
      </c>
      <c r="C363" s="201" t="s">
        <v>80</v>
      </c>
      <c r="D363" s="201" t="s">
        <v>916</v>
      </c>
      <c r="E363" s="204" t="s">
        <v>1261</v>
      </c>
      <c r="F363" s="221">
        <v>31040</v>
      </c>
      <c r="G363" s="222">
        <f t="shared" si="25"/>
        <v>45657</v>
      </c>
      <c r="H363" s="223">
        <f t="shared" si="23"/>
        <v>40</v>
      </c>
      <c r="I363" s="220" t="str">
        <f t="shared" si="26"/>
        <v>Veteran</v>
      </c>
      <c r="J363" s="219" t="s">
        <v>1248</v>
      </c>
      <c r="K363" s="208"/>
      <c r="L363" s="364"/>
    </row>
    <row r="364" spans="1:12" s="225" customFormat="1" hidden="1" x14ac:dyDescent="0.25">
      <c r="A364" s="200" t="s">
        <v>533</v>
      </c>
      <c r="B364" s="201" t="s">
        <v>1340</v>
      </c>
      <c r="C364" s="201" t="s">
        <v>112</v>
      </c>
      <c r="D364" s="201" t="s">
        <v>220</v>
      </c>
      <c r="E364" s="204" t="s">
        <v>1261</v>
      </c>
      <c r="F364" s="209">
        <v>30695</v>
      </c>
      <c r="G364" s="206">
        <f t="shared" si="25"/>
        <v>45657</v>
      </c>
      <c r="H364" s="207">
        <f t="shared" si="23"/>
        <v>40</v>
      </c>
      <c r="I364" s="204" t="str">
        <f t="shared" si="26"/>
        <v>Veteran</v>
      </c>
      <c r="J364" s="201" t="s">
        <v>1248</v>
      </c>
      <c r="K364" s="224">
        <v>76121100257</v>
      </c>
      <c r="L364" s="362" t="s">
        <v>1453</v>
      </c>
    </row>
    <row r="365" spans="1:12" s="225" customFormat="1" hidden="1" x14ac:dyDescent="0.25">
      <c r="A365" s="200" t="s">
        <v>551</v>
      </c>
      <c r="B365" s="201" t="s">
        <v>1243</v>
      </c>
      <c r="C365" s="201" t="s">
        <v>225</v>
      </c>
      <c r="D365" s="201" t="s">
        <v>1945</v>
      </c>
      <c r="E365" s="204" t="s">
        <v>1261</v>
      </c>
      <c r="F365" s="221">
        <v>30818</v>
      </c>
      <c r="G365" s="222">
        <f t="shared" si="25"/>
        <v>45657</v>
      </c>
      <c r="H365" s="223">
        <f t="shared" si="23"/>
        <v>40</v>
      </c>
      <c r="I365" s="220" t="str">
        <f t="shared" si="26"/>
        <v>Veteran</v>
      </c>
      <c r="J365" s="219" t="s">
        <v>1248</v>
      </c>
      <c r="K365" s="224">
        <v>20000807</v>
      </c>
      <c r="L365" s="362" t="s">
        <v>1453</v>
      </c>
    </row>
    <row r="366" spans="1:12" s="225" customFormat="1" hidden="1" x14ac:dyDescent="0.25">
      <c r="A366" s="200" t="s">
        <v>643</v>
      </c>
      <c r="B366" s="201" t="s">
        <v>42</v>
      </c>
      <c r="C366" s="201" t="s">
        <v>2006</v>
      </c>
      <c r="D366" s="201" t="s">
        <v>1819</v>
      </c>
      <c r="E366" s="204" t="s">
        <v>1251</v>
      </c>
      <c r="F366" s="221">
        <v>30901</v>
      </c>
      <c r="G366" s="222">
        <f t="shared" si="25"/>
        <v>45657</v>
      </c>
      <c r="H366" s="223">
        <f t="shared" si="23"/>
        <v>40</v>
      </c>
      <c r="I366" s="220" t="str">
        <f t="shared" si="26"/>
        <v>Veteran</v>
      </c>
      <c r="J366" s="219" t="s">
        <v>67</v>
      </c>
      <c r="K366" s="224">
        <v>20000807</v>
      </c>
      <c r="L366" s="362" t="s">
        <v>1453</v>
      </c>
    </row>
    <row r="367" spans="1:12" hidden="1" x14ac:dyDescent="0.25">
      <c r="A367" s="200" t="s">
        <v>650</v>
      </c>
      <c r="B367" s="201" t="s">
        <v>1346</v>
      </c>
      <c r="C367" s="201" t="s">
        <v>1979</v>
      </c>
      <c r="D367" s="201" t="s">
        <v>1980</v>
      </c>
      <c r="E367" s="204" t="s">
        <v>1261</v>
      </c>
      <c r="F367" s="221">
        <v>30897</v>
      </c>
      <c r="G367" s="222">
        <f t="shared" si="25"/>
        <v>45657</v>
      </c>
      <c r="H367" s="223">
        <f t="shared" si="23"/>
        <v>40</v>
      </c>
      <c r="I367" s="220" t="str">
        <f t="shared" si="26"/>
        <v>Veteran</v>
      </c>
      <c r="J367" s="219" t="s">
        <v>1248</v>
      </c>
      <c r="K367" s="208">
        <v>20020424</v>
      </c>
      <c r="L367" s="364" t="s">
        <v>1453</v>
      </c>
    </row>
    <row r="368" spans="1:12" hidden="1" x14ac:dyDescent="0.25">
      <c r="A368" s="200" t="s">
        <v>714</v>
      </c>
      <c r="B368" s="201" t="s">
        <v>38</v>
      </c>
      <c r="C368" s="201" t="s">
        <v>1964</v>
      </c>
      <c r="D368" s="201" t="s">
        <v>1065</v>
      </c>
      <c r="E368" s="204" t="s">
        <v>1261</v>
      </c>
      <c r="F368" s="221">
        <v>30996</v>
      </c>
      <c r="G368" s="222">
        <f t="shared" si="25"/>
        <v>45657</v>
      </c>
      <c r="H368" s="223">
        <f t="shared" si="23"/>
        <v>40</v>
      </c>
      <c r="I368" s="220" t="str">
        <f t="shared" si="26"/>
        <v>Veteran</v>
      </c>
      <c r="J368" s="219" t="s">
        <v>1248</v>
      </c>
      <c r="K368" s="208">
        <v>79101210793</v>
      </c>
      <c r="L368" s="364" t="s">
        <v>1453</v>
      </c>
    </row>
    <row r="369" spans="1:12" hidden="1" x14ac:dyDescent="0.25">
      <c r="A369" s="200" t="s">
        <v>716</v>
      </c>
      <c r="B369" s="201" t="s">
        <v>38</v>
      </c>
      <c r="C369" s="201" t="s">
        <v>161</v>
      </c>
      <c r="D369" s="201" t="s">
        <v>194</v>
      </c>
      <c r="E369" s="204" t="s">
        <v>1261</v>
      </c>
      <c r="F369" s="221">
        <v>30942</v>
      </c>
      <c r="G369" s="222">
        <f t="shared" si="25"/>
        <v>45657</v>
      </c>
      <c r="H369" s="223">
        <f t="shared" si="23"/>
        <v>40</v>
      </c>
      <c r="I369" s="220" t="str">
        <f t="shared" si="26"/>
        <v>Veteran</v>
      </c>
      <c r="J369" s="219" t="s">
        <v>1248</v>
      </c>
      <c r="K369" s="208">
        <v>20120109</v>
      </c>
      <c r="L369" s="364" t="s">
        <v>1453</v>
      </c>
    </row>
    <row r="370" spans="1:12" s="225" customFormat="1" hidden="1" x14ac:dyDescent="0.25">
      <c r="A370" s="200" t="s">
        <v>756</v>
      </c>
      <c r="B370" s="201" t="s">
        <v>1379</v>
      </c>
      <c r="C370" s="201" t="s">
        <v>161</v>
      </c>
      <c r="D370" s="201" t="s">
        <v>295</v>
      </c>
      <c r="E370" s="204" t="s">
        <v>1261</v>
      </c>
      <c r="F370" s="209">
        <v>30726</v>
      </c>
      <c r="G370" s="206">
        <f t="shared" si="25"/>
        <v>45657</v>
      </c>
      <c r="H370" s="207">
        <f t="shared" si="23"/>
        <v>40</v>
      </c>
      <c r="I370" s="204" t="str">
        <f t="shared" si="26"/>
        <v>Veteran</v>
      </c>
      <c r="J370" s="201" t="s">
        <v>1248</v>
      </c>
      <c r="K370" s="224">
        <v>90010300058</v>
      </c>
      <c r="L370" s="362" t="s">
        <v>1453</v>
      </c>
    </row>
    <row r="371" spans="1:12" hidden="1" x14ac:dyDescent="0.25">
      <c r="A371" s="200" t="s">
        <v>836</v>
      </c>
      <c r="B371" s="201" t="s">
        <v>50</v>
      </c>
      <c r="C371" s="201" t="s">
        <v>1939</v>
      </c>
      <c r="D371" s="201" t="s">
        <v>299</v>
      </c>
      <c r="E371" s="204" t="s">
        <v>1251</v>
      </c>
      <c r="F371" s="221">
        <v>30830</v>
      </c>
      <c r="G371" s="222">
        <f t="shared" si="25"/>
        <v>45657</v>
      </c>
      <c r="H371" s="223">
        <f t="shared" si="23"/>
        <v>40</v>
      </c>
      <c r="I371" s="220" t="str">
        <f t="shared" si="26"/>
        <v>Veteran</v>
      </c>
      <c r="J371" s="219" t="s">
        <v>67</v>
      </c>
      <c r="K371" s="208"/>
      <c r="L371" s="364"/>
    </row>
    <row r="372" spans="1:12" hidden="1" x14ac:dyDescent="0.25">
      <c r="A372" s="200" t="s">
        <v>841</v>
      </c>
      <c r="B372" s="201" t="s">
        <v>44</v>
      </c>
      <c r="C372" s="201" t="s">
        <v>1422</v>
      </c>
      <c r="D372" s="201" t="s">
        <v>1857</v>
      </c>
      <c r="E372" s="204" t="s">
        <v>1261</v>
      </c>
      <c r="F372" s="221">
        <v>30819</v>
      </c>
      <c r="G372" s="222">
        <f t="shared" si="25"/>
        <v>45657</v>
      </c>
      <c r="H372" s="223">
        <f t="shared" si="23"/>
        <v>40</v>
      </c>
      <c r="I372" s="220" t="str">
        <f t="shared" si="26"/>
        <v>Veteran</v>
      </c>
      <c r="J372" s="219" t="s">
        <v>1248</v>
      </c>
      <c r="K372" s="208">
        <v>90052701514</v>
      </c>
      <c r="L372" s="364" t="s">
        <v>1453</v>
      </c>
    </row>
    <row r="373" spans="1:12" s="225" customFormat="1" hidden="1" x14ac:dyDescent="0.25">
      <c r="A373" s="200" t="s">
        <v>866</v>
      </c>
      <c r="B373" s="201" t="s">
        <v>44</v>
      </c>
      <c r="C373" s="201" t="s">
        <v>247</v>
      </c>
      <c r="D373" s="201" t="s">
        <v>1994</v>
      </c>
      <c r="E373" s="204" t="s">
        <v>1261</v>
      </c>
      <c r="F373" s="221">
        <v>31021</v>
      </c>
      <c r="G373" s="222">
        <f t="shared" si="25"/>
        <v>45657</v>
      </c>
      <c r="H373" s="223">
        <f t="shared" si="23"/>
        <v>40</v>
      </c>
      <c r="I373" s="220" t="str">
        <f t="shared" si="26"/>
        <v>Veteran</v>
      </c>
      <c r="J373" s="219" t="s">
        <v>1248</v>
      </c>
      <c r="K373" s="224">
        <v>92032601451</v>
      </c>
      <c r="L373" s="362" t="s">
        <v>1453</v>
      </c>
    </row>
    <row r="374" spans="1:12" s="225" customFormat="1" hidden="1" x14ac:dyDescent="0.25">
      <c r="A374" s="200" t="s">
        <v>994</v>
      </c>
      <c r="B374" s="201" t="s">
        <v>43</v>
      </c>
      <c r="C374" s="201" t="s">
        <v>2124</v>
      </c>
      <c r="D374" s="201" t="s">
        <v>1054</v>
      </c>
      <c r="E374" s="204" t="s">
        <v>1258</v>
      </c>
      <c r="F374" s="205">
        <v>30734</v>
      </c>
      <c r="G374" s="206">
        <f t="shared" si="25"/>
        <v>45657</v>
      </c>
      <c r="H374" s="207">
        <f t="shared" si="23"/>
        <v>40</v>
      </c>
      <c r="I374" s="204" t="str">
        <f t="shared" si="26"/>
        <v>Veteran</v>
      </c>
      <c r="J374" s="201" t="s">
        <v>1248</v>
      </c>
      <c r="K374" s="224">
        <v>65051800513</v>
      </c>
      <c r="L374" s="362" t="s">
        <v>1453</v>
      </c>
    </row>
    <row r="375" spans="1:12" s="225" customFormat="1" hidden="1" x14ac:dyDescent="0.25">
      <c r="A375" s="200" t="s">
        <v>1078</v>
      </c>
      <c r="B375" s="201" t="s">
        <v>43</v>
      </c>
      <c r="C375" s="201" t="s">
        <v>1082</v>
      </c>
      <c r="D375" s="201" t="s">
        <v>1081</v>
      </c>
      <c r="E375" s="204" t="s">
        <v>1261</v>
      </c>
      <c r="F375" s="221">
        <v>30816</v>
      </c>
      <c r="G375" s="222">
        <f t="shared" si="25"/>
        <v>45657</v>
      </c>
      <c r="H375" s="223">
        <f t="shared" si="23"/>
        <v>40</v>
      </c>
      <c r="I375" s="220" t="str">
        <f t="shared" si="26"/>
        <v>Veteran</v>
      </c>
      <c r="J375" s="219" t="s">
        <v>1248</v>
      </c>
      <c r="K375" s="224">
        <v>74112110057</v>
      </c>
      <c r="L375" s="362" t="s">
        <v>1453</v>
      </c>
    </row>
    <row r="376" spans="1:12" hidden="1" x14ac:dyDescent="0.25">
      <c r="A376" s="200" t="s">
        <v>1182</v>
      </c>
      <c r="B376" s="201" t="s">
        <v>1340</v>
      </c>
      <c r="C376" s="201" t="s">
        <v>1198</v>
      </c>
      <c r="D376" s="201" t="s">
        <v>1221</v>
      </c>
      <c r="E376" s="204" t="s">
        <v>1261</v>
      </c>
      <c r="F376" s="209">
        <v>30822</v>
      </c>
      <c r="G376" s="206">
        <f t="shared" si="25"/>
        <v>45657</v>
      </c>
      <c r="H376" s="207">
        <f t="shared" si="23"/>
        <v>40</v>
      </c>
      <c r="I376" s="204" t="str">
        <f t="shared" si="26"/>
        <v>Veteran</v>
      </c>
      <c r="J376" s="201" t="s">
        <v>1248</v>
      </c>
      <c r="K376" s="208">
        <v>74112110057</v>
      </c>
      <c r="L376" s="364" t="s">
        <v>1453</v>
      </c>
    </row>
    <row r="377" spans="1:12" hidden="1" x14ac:dyDescent="0.25">
      <c r="A377" s="200" t="s">
        <v>1418</v>
      </c>
      <c r="B377" s="201" t="s">
        <v>1379</v>
      </c>
      <c r="C377" s="201" t="s">
        <v>1425</v>
      </c>
      <c r="D377" s="201" t="s">
        <v>344</v>
      </c>
      <c r="E377" s="204" t="s">
        <v>1261</v>
      </c>
      <c r="F377" s="209">
        <v>30825</v>
      </c>
      <c r="G377" s="206">
        <f t="shared" si="25"/>
        <v>45657</v>
      </c>
      <c r="H377" s="207">
        <f t="shared" si="23"/>
        <v>40</v>
      </c>
      <c r="I377" s="204" t="str">
        <f t="shared" si="26"/>
        <v>Veteran</v>
      </c>
      <c r="J377" s="201" t="s">
        <v>1248</v>
      </c>
      <c r="K377" s="208">
        <v>720802210211</v>
      </c>
      <c r="L377" s="364" t="s">
        <v>1453</v>
      </c>
    </row>
    <row r="378" spans="1:12" hidden="1" x14ac:dyDescent="0.25">
      <c r="A378" s="200" t="s">
        <v>1427</v>
      </c>
      <c r="B378" s="201" t="s">
        <v>1473</v>
      </c>
      <c r="C378" s="201" t="s">
        <v>1428</v>
      </c>
      <c r="D378" s="201" t="s">
        <v>1429</v>
      </c>
      <c r="E378" s="204" t="s">
        <v>1261</v>
      </c>
      <c r="F378" s="209">
        <v>30893</v>
      </c>
      <c r="G378" s="206">
        <f t="shared" si="25"/>
        <v>45657</v>
      </c>
      <c r="H378" s="207">
        <f t="shared" si="23"/>
        <v>40</v>
      </c>
      <c r="I378" s="204" t="str">
        <f t="shared" si="26"/>
        <v>Veteran</v>
      </c>
      <c r="J378" s="201" t="s">
        <v>1248</v>
      </c>
      <c r="K378" s="208"/>
      <c r="L378" s="364"/>
    </row>
    <row r="379" spans="1:12" s="225" customFormat="1" hidden="1" x14ac:dyDescent="0.25">
      <c r="A379" s="200" t="s">
        <v>1489</v>
      </c>
      <c r="B379" s="201" t="s">
        <v>1380</v>
      </c>
      <c r="C379" s="201" t="s">
        <v>1501</v>
      </c>
      <c r="D379" s="201" t="s">
        <v>87</v>
      </c>
      <c r="E379" s="204" t="s">
        <v>1261</v>
      </c>
      <c r="F379" s="209">
        <v>30736</v>
      </c>
      <c r="G379" s="206">
        <f t="shared" si="25"/>
        <v>45657</v>
      </c>
      <c r="H379" s="207">
        <f t="shared" si="23"/>
        <v>40</v>
      </c>
      <c r="I379" s="204" t="str">
        <f t="shared" si="26"/>
        <v>Veteran</v>
      </c>
      <c r="J379" s="201" t="s">
        <v>1248</v>
      </c>
      <c r="K379" s="224">
        <v>20070723</v>
      </c>
      <c r="L379" s="362" t="s">
        <v>1453</v>
      </c>
    </row>
    <row r="380" spans="1:12" hidden="1" x14ac:dyDescent="0.25">
      <c r="A380" s="200" t="s">
        <v>1521</v>
      </c>
      <c r="B380" s="201" t="s">
        <v>1340</v>
      </c>
      <c r="C380" s="201" t="s">
        <v>1543</v>
      </c>
      <c r="D380" s="201" t="s">
        <v>917</v>
      </c>
      <c r="E380" s="204" t="s">
        <v>1261</v>
      </c>
      <c r="F380" s="209">
        <v>30777</v>
      </c>
      <c r="G380" s="206">
        <f t="shared" si="25"/>
        <v>45657</v>
      </c>
      <c r="H380" s="207">
        <f t="shared" si="23"/>
        <v>40</v>
      </c>
      <c r="I380" s="204" t="str">
        <f t="shared" si="26"/>
        <v>Veteran</v>
      </c>
      <c r="J380" s="201" t="s">
        <v>1248</v>
      </c>
      <c r="K380" s="208"/>
      <c r="L380" s="364"/>
    </row>
    <row r="381" spans="1:12" hidden="1" x14ac:dyDescent="0.25">
      <c r="A381" s="200" t="s">
        <v>1523</v>
      </c>
      <c r="B381" s="201" t="s">
        <v>1340</v>
      </c>
      <c r="C381" s="201" t="s">
        <v>1544</v>
      </c>
      <c r="D381" s="201" t="s">
        <v>916</v>
      </c>
      <c r="E381" s="204" t="s">
        <v>1261</v>
      </c>
      <c r="F381" s="209">
        <v>30822</v>
      </c>
      <c r="G381" s="206">
        <f t="shared" si="25"/>
        <v>45657</v>
      </c>
      <c r="H381" s="207">
        <f t="shared" si="23"/>
        <v>40</v>
      </c>
      <c r="I381" s="204" t="str">
        <f t="shared" si="26"/>
        <v>Veteran</v>
      </c>
      <c r="J381" s="201" t="s">
        <v>1248</v>
      </c>
      <c r="K381" s="208"/>
      <c r="L381" s="364"/>
    </row>
    <row r="382" spans="1:12" hidden="1" x14ac:dyDescent="0.25">
      <c r="A382" s="200" t="s">
        <v>1525</v>
      </c>
      <c r="B382" s="201" t="s">
        <v>1340</v>
      </c>
      <c r="C382" s="201" t="s">
        <v>1546</v>
      </c>
      <c r="D382" s="201" t="s">
        <v>1547</v>
      </c>
      <c r="E382" s="204" t="s">
        <v>1261</v>
      </c>
      <c r="F382" s="209">
        <v>30719</v>
      </c>
      <c r="G382" s="206">
        <f t="shared" si="25"/>
        <v>45657</v>
      </c>
      <c r="H382" s="207">
        <f t="shared" si="23"/>
        <v>40</v>
      </c>
      <c r="I382" s="204" t="str">
        <f t="shared" si="26"/>
        <v>Veteran</v>
      </c>
      <c r="J382" s="201" t="s">
        <v>1248</v>
      </c>
      <c r="K382" s="208"/>
      <c r="L382" s="364"/>
    </row>
    <row r="383" spans="1:12" hidden="1" x14ac:dyDescent="0.25">
      <c r="A383" s="200" t="s">
        <v>1526</v>
      </c>
      <c r="B383" s="201" t="s">
        <v>47</v>
      </c>
      <c r="C383" s="201" t="s">
        <v>1544</v>
      </c>
      <c r="D383" s="201" t="s">
        <v>916</v>
      </c>
      <c r="E383" s="204" t="s">
        <v>1261</v>
      </c>
      <c r="F383" s="221">
        <v>30822</v>
      </c>
      <c r="G383" s="222">
        <f t="shared" si="25"/>
        <v>45657</v>
      </c>
      <c r="H383" s="223">
        <f t="shared" si="23"/>
        <v>40</v>
      </c>
      <c r="I383" s="220" t="str">
        <f t="shared" si="26"/>
        <v>Veteran</v>
      </c>
      <c r="J383" s="219" t="s">
        <v>1248</v>
      </c>
      <c r="K383" s="208">
        <v>96022300107</v>
      </c>
      <c r="L383" s="364" t="s">
        <v>1453</v>
      </c>
    </row>
    <row r="384" spans="1:12" s="225" customFormat="1" hidden="1" x14ac:dyDescent="0.25">
      <c r="A384" s="200" t="s">
        <v>1530</v>
      </c>
      <c r="B384" s="201" t="s">
        <v>1226</v>
      </c>
      <c r="C384" s="201" t="s">
        <v>316</v>
      </c>
      <c r="D384" s="201" t="s">
        <v>309</v>
      </c>
      <c r="E384" s="204" t="s">
        <v>1261</v>
      </c>
      <c r="F384" s="221">
        <v>30960</v>
      </c>
      <c r="G384" s="222">
        <f t="shared" si="25"/>
        <v>45657</v>
      </c>
      <c r="H384" s="223">
        <f t="shared" si="23"/>
        <v>40</v>
      </c>
      <c r="I384" s="220" t="str">
        <f t="shared" si="26"/>
        <v>Veteran</v>
      </c>
      <c r="J384" s="219" t="s">
        <v>1248</v>
      </c>
      <c r="K384" s="224">
        <v>83121510932</v>
      </c>
      <c r="L384" s="362" t="s">
        <v>1453</v>
      </c>
    </row>
    <row r="385" spans="1:12" s="225" customFormat="1" hidden="1" x14ac:dyDescent="0.25">
      <c r="A385" s="200" t="s">
        <v>1557</v>
      </c>
      <c r="B385" s="201" t="s">
        <v>1241</v>
      </c>
      <c r="C385" s="201" t="s">
        <v>1591</v>
      </c>
      <c r="D385" s="201" t="s">
        <v>352</v>
      </c>
      <c r="E385" s="204" t="s">
        <v>1261</v>
      </c>
      <c r="F385" s="209">
        <v>30994</v>
      </c>
      <c r="G385" s="206">
        <f t="shared" si="25"/>
        <v>45657</v>
      </c>
      <c r="H385" s="207">
        <f t="shared" si="23"/>
        <v>40</v>
      </c>
      <c r="I385" s="204" t="str">
        <f t="shared" si="26"/>
        <v>Veteran</v>
      </c>
      <c r="J385" s="201" t="s">
        <v>1248</v>
      </c>
      <c r="K385" s="224">
        <v>98022200174</v>
      </c>
      <c r="L385" s="362" t="s">
        <v>1453</v>
      </c>
    </row>
    <row r="386" spans="1:12" hidden="1" x14ac:dyDescent="0.25">
      <c r="A386" s="200" t="s">
        <v>1580</v>
      </c>
      <c r="B386" s="201" t="s">
        <v>1227</v>
      </c>
      <c r="C386" s="201" t="s">
        <v>179</v>
      </c>
      <c r="D386" s="201" t="s">
        <v>290</v>
      </c>
      <c r="E386" s="204" t="s">
        <v>1261</v>
      </c>
      <c r="F386" s="209">
        <v>30816</v>
      </c>
      <c r="G386" s="206">
        <f t="shared" si="25"/>
        <v>45657</v>
      </c>
      <c r="H386" s="207">
        <f t="shared" si="23"/>
        <v>40</v>
      </c>
      <c r="I386" s="204" t="str">
        <f t="shared" si="26"/>
        <v>Veteran</v>
      </c>
      <c r="J386" s="201" t="s">
        <v>1248</v>
      </c>
      <c r="K386" s="208"/>
      <c r="L386" s="364"/>
    </row>
    <row r="387" spans="1:12" hidden="1" x14ac:dyDescent="0.25">
      <c r="A387" s="200" t="s">
        <v>1620</v>
      </c>
      <c r="B387" s="201" t="s">
        <v>1340</v>
      </c>
      <c r="C387" s="201" t="s">
        <v>1658</v>
      </c>
      <c r="D387" s="201" t="s">
        <v>84</v>
      </c>
      <c r="E387" s="204" t="s">
        <v>1261</v>
      </c>
      <c r="F387" s="209">
        <v>30838</v>
      </c>
      <c r="G387" s="206">
        <f t="shared" si="25"/>
        <v>45657</v>
      </c>
      <c r="H387" s="207">
        <f t="shared" si="23"/>
        <v>40</v>
      </c>
      <c r="I387" s="204" t="str">
        <f t="shared" si="26"/>
        <v>Veteran</v>
      </c>
      <c r="J387" s="201" t="s">
        <v>1248</v>
      </c>
      <c r="K387" s="208"/>
      <c r="L387" s="364"/>
    </row>
    <row r="388" spans="1:12" s="225" customFormat="1" hidden="1" x14ac:dyDescent="0.25">
      <c r="A388" s="200" t="s">
        <v>1641</v>
      </c>
      <c r="B388" s="201" t="s">
        <v>1473</v>
      </c>
      <c r="C388" s="201" t="s">
        <v>1672</v>
      </c>
      <c r="D388" s="201" t="s">
        <v>122</v>
      </c>
      <c r="E388" s="204" t="s">
        <v>1261</v>
      </c>
      <c r="F388" s="209">
        <v>30881</v>
      </c>
      <c r="G388" s="206">
        <f t="shared" si="25"/>
        <v>45657</v>
      </c>
      <c r="H388" s="207">
        <f t="shared" si="23"/>
        <v>40</v>
      </c>
      <c r="I388" s="204" t="str">
        <f t="shared" si="26"/>
        <v>Veteran</v>
      </c>
      <c r="J388" s="201" t="s">
        <v>1248</v>
      </c>
      <c r="K388" s="224">
        <v>94082600493</v>
      </c>
      <c r="L388" s="362" t="s">
        <v>1453</v>
      </c>
    </row>
    <row r="389" spans="1:12" hidden="1" x14ac:dyDescent="0.25">
      <c r="A389" s="200" t="s">
        <v>1649</v>
      </c>
      <c r="B389" s="201" t="s">
        <v>48</v>
      </c>
      <c r="C389" s="201" t="s">
        <v>218</v>
      </c>
      <c r="D389" s="201" t="s">
        <v>312</v>
      </c>
      <c r="E389" s="204" t="s">
        <v>1261</v>
      </c>
      <c r="F389" s="221">
        <v>30877</v>
      </c>
      <c r="G389" s="222">
        <f t="shared" si="25"/>
        <v>45657</v>
      </c>
      <c r="H389" s="223">
        <f t="shared" si="23"/>
        <v>40</v>
      </c>
      <c r="I389" s="220" t="str">
        <f t="shared" si="26"/>
        <v>Veteran</v>
      </c>
      <c r="J389" s="219" t="s">
        <v>1248</v>
      </c>
      <c r="K389" s="208"/>
      <c r="L389" s="364"/>
    </row>
    <row r="390" spans="1:12" s="225" customFormat="1" hidden="1" x14ac:dyDescent="0.25">
      <c r="A390" s="200" t="s">
        <v>456</v>
      </c>
      <c r="B390" s="201" t="s">
        <v>44</v>
      </c>
      <c r="C390" s="201" t="s">
        <v>1803</v>
      </c>
      <c r="D390" s="201" t="s">
        <v>1804</v>
      </c>
      <c r="E390" s="204" t="s">
        <v>1261</v>
      </c>
      <c r="F390" s="221">
        <v>30372</v>
      </c>
      <c r="G390" s="222">
        <f t="shared" si="25"/>
        <v>45657</v>
      </c>
      <c r="H390" s="223">
        <f t="shared" si="23"/>
        <v>41</v>
      </c>
      <c r="I390" s="220" t="str">
        <f t="shared" si="26"/>
        <v>Veteran</v>
      </c>
      <c r="J390" s="219" t="s">
        <v>1248</v>
      </c>
      <c r="K390" s="224">
        <v>20131219</v>
      </c>
      <c r="L390" s="362" t="s">
        <v>1453</v>
      </c>
    </row>
    <row r="391" spans="1:12" s="225" customFormat="1" hidden="1" x14ac:dyDescent="0.25">
      <c r="A391" s="200" t="s">
        <v>473</v>
      </c>
      <c r="B391" s="273" t="s">
        <v>44</v>
      </c>
      <c r="C391" s="273" t="s">
        <v>99</v>
      </c>
      <c r="D391" s="273" t="s">
        <v>352</v>
      </c>
      <c r="E391" s="204" t="s">
        <v>1261</v>
      </c>
      <c r="F391" s="227">
        <v>30621</v>
      </c>
      <c r="G391" s="222">
        <f t="shared" si="25"/>
        <v>45657</v>
      </c>
      <c r="H391" s="223">
        <f t="shared" ref="H391:H454" si="27">INT(YEARFRAC(F391,G391))</f>
        <v>41</v>
      </c>
      <c r="I391" s="220" t="str">
        <f t="shared" si="26"/>
        <v>Veteran</v>
      </c>
      <c r="J391" s="219" t="s">
        <v>1248</v>
      </c>
      <c r="K391" s="224">
        <v>74062110180</v>
      </c>
      <c r="L391" s="362" t="s">
        <v>1453</v>
      </c>
    </row>
    <row r="392" spans="1:12" s="225" customFormat="1" hidden="1" x14ac:dyDescent="0.25">
      <c r="A392" s="200" t="s">
        <v>494</v>
      </c>
      <c r="B392" s="201" t="s">
        <v>1663</v>
      </c>
      <c r="C392" s="201" t="s">
        <v>161</v>
      </c>
      <c r="D392" s="201" t="s">
        <v>362</v>
      </c>
      <c r="E392" s="204" t="s">
        <v>1261</v>
      </c>
      <c r="F392" s="235">
        <v>30360</v>
      </c>
      <c r="G392" s="231">
        <f t="shared" si="25"/>
        <v>45657</v>
      </c>
      <c r="H392" s="232">
        <f t="shared" si="27"/>
        <v>41</v>
      </c>
      <c r="I392" s="229" t="str">
        <f t="shared" si="26"/>
        <v>Veteran</v>
      </c>
      <c r="J392" s="228" t="s">
        <v>1248</v>
      </c>
      <c r="K392" s="224">
        <v>87112800455</v>
      </c>
      <c r="L392" s="362" t="s">
        <v>1453</v>
      </c>
    </row>
    <row r="393" spans="1:12" s="225" customFormat="1" hidden="1" x14ac:dyDescent="0.25">
      <c r="A393" s="200" t="s">
        <v>499</v>
      </c>
      <c r="B393" s="201" t="s">
        <v>1947</v>
      </c>
      <c r="C393" s="201" t="s">
        <v>326</v>
      </c>
      <c r="D393" s="201" t="s">
        <v>327</v>
      </c>
      <c r="E393" s="204" t="s">
        <v>1261</v>
      </c>
      <c r="F393" s="221">
        <v>30490</v>
      </c>
      <c r="G393" s="222">
        <f t="shared" si="25"/>
        <v>45657</v>
      </c>
      <c r="H393" s="223">
        <f t="shared" si="27"/>
        <v>41</v>
      </c>
      <c r="I393" s="220" t="str">
        <f t="shared" si="26"/>
        <v>Veteran</v>
      </c>
      <c r="J393" s="219" t="s">
        <v>1248</v>
      </c>
      <c r="K393" s="224">
        <v>650930003</v>
      </c>
      <c r="L393" s="362" t="s">
        <v>1453</v>
      </c>
    </row>
    <row r="394" spans="1:12" s="225" customFormat="1" hidden="1" x14ac:dyDescent="0.25">
      <c r="A394" s="200" t="s">
        <v>564</v>
      </c>
      <c r="B394" s="201" t="s">
        <v>1241</v>
      </c>
      <c r="C394" s="201" t="s">
        <v>1822</v>
      </c>
      <c r="D394" s="201" t="s">
        <v>1860</v>
      </c>
      <c r="E394" s="204" t="s">
        <v>1261</v>
      </c>
      <c r="F394" s="221">
        <v>30363</v>
      </c>
      <c r="G394" s="222">
        <f t="shared" si="25"/>
        <v>45657</v>
      </c>
      <c r="H394" s="223">
        <f t="shared" si="27"/>
        <v>41</v>
      </c>
      <c r="I394" s="220" t="str">
        <f t="shared" ref="I394:I425" si="28">IF(H394="","Senior",IF(H394&gt;59.999,"Grand Masters",IF(H394&gt;49.999,"Master",IF(H394&gt;39.999,"Veteran",IF(H394&gt;21.999,"Senior",IF(H394&gt;16.999,"U/21","U/16"))))))</f>
        <v>Veteran</v>
      </c>
      <c r="J394" s="219" t="s">
        <v>1248</v>
      </c>
      <c r="K394" s="224">
        <v>7512225259081</v>
      </c>
      <c r="L394" s="362" t="s">
        <v>1456</v>
      </c>
    </row>
    <row r="395" spans="1:12" s="225" customFormat="1" hidden="1" x14ac:dyDescent="0.25">
      <c r="A395" s="200" t="s">
        <v>597</v>
      </c>
      <c r="B395" s="201" t="s">
        <v>44</v>
      </c>
      <c r="C395" s="201" t="s">
        <v>175</v>
      </c>
      <c r="D395" s="201" t="s">
        <v>148</v>
      </c>
      <c r="E395" s="204" t="s">
        <v>1261</v>
      </c>
      <c r="F395" s="230">
        <v>30617</v>
      </c>
      <c r="G395" s="231">
        <f t="shared" si="25"/>
        <v>45657</v>
      </c>
      <c r="H395" s="232">
        <f t="shared" si="27"/>
        <v>41</v>
      </c>
      <c r="I395" s="229" t="str">
        <f t="shared" si="28"/>
        <v>Veteran</v>
      </c>
      <c r="J395" s="228" t="s">
        <v>1248</v>
      </c>
      <c r="K395" s="224">
        <v>228426916</v>
      </c>
      <c r="L395" s="362" t="s">
        <v>1913</v>
      </c>
    </row>
    <row r="396" spans="1:12" s="225" customFormat="1" hidden="1" x14ac:dyDescent="0.25">
      <c r="A396" s="200" t="s">
        <v>647</v>
      </c>
      <c r="B396" s="201" t="s">
        <v>48</v>
      </c>
      <c r="C396" s="201" t="s">
        <v>296</v>
      </c>
      <c r="D396" s="201" t="s">
        <v>307</v>
      </c>
      <c r="E396" s="204" t="s">
        <v>1261</v>
      </c>
      <c r="F396" s="221">
        <v>30359</v>
      </c>
      <c r="G396" s="222">
        <f t="shared" si="25"/>
        <v>45657</v>
      </c>
      <c r="H396" s="223">
        <f t="shared" si="27"/>
        <v>41</v>
      </c>
      <c r="I396" s="220" t="str">
        <f t="shared" si="28"/>
        <v>Veteran</v>
      </c>
      <c r="J396" s="219" t="s">
        <v>1248</v>
      </c>
      <c r="K396" s="224">
        <v>99052000042</v>
      </c>
      <c r="L396" s="362" t="s">
        <v>1453</v>
      </c>
    </row>
    <row r="397" spans="1:12" s="225" customFormat="1" hidden="1" x14ac:dyDescent="0.25">
      <c r="A397" s="200" t="s">
        <v>721</v>
      </c>
      <c r="B397" s="201" t="s">
        <v>1947</v>
      </c>
      <c r="C397" s="201" t="s">
        <v>175</v>
      </c>
      <c r="D397" s="201" t="s">
        <v>75</v>
      </c>
      <c r="E397" s="204" t="s">
        <v>1261</v>
      </c>
      <c r="F397" s="221">
        <v>30580</v>
      </c>
      <c r="G397" s="222">
        <f t="shared" si="25"/>
        <v>45657</v>
      </c>
      <c r="H397" s="223">
        <f t="shared" si="27"/>
        <v>41</v>
      </c>
      <c r="I397" s="220" t="str">
        <f t="shared" si="28"/>
        <v>Veteran</v>
      </c>
      <c r="J397" s="219" t="s">
        <v>1248</v>
      </c>
      <c r="K397" s="224">
        <v>84052810163</v>
      </c>
      <c r="L397" s="362" t="s">
        <v>1453</v>
      </c>
    </row>
    <row r="398" spans="1:12" s="225" customFormat="1" hidden="1" x14ac:dyDescent="0.25">
      <c r="A398" s="200" t="s">
        <v>760</v>
      </c>
      <c r="B398" s="201" t="s">
        <v>1473</v>
      </c>
      <c r="C398" s="201" t="s">
        <v>257</v>
      </c>
      <c r="D398" s="201" t="s">
        <v>258</v>
      </c>
      <c r="E398" s="204" t="s">
        <v>1261</v>
      </c>
      <c r="F398" s="221">
        <v>30547</v>
      </c>
      <c r="G398" s="222">
        <f t="shared" si="25"/>
        <v>45657</v>
      </c>
      <c r="H398" s="223">
        <f t="shared" si="27"/>
        <v>41</v>
      </c>
      <c r="I398" s="220" t="str">
        <f t="shared" si="28"/>
        <v>Veteran</v>
      </c>
      <c r="J398" s="219" t="s">
        <v>1248</v>
      </c>
      <c r="K398" s="224">
        <v>53081310016</v>
      </c>
      <c r="L398" s="362" t="s">
        <v>1453</v>
      </c>
    </row>
    <row r="399" spans="1:12" s="225" customFormat="1" ht="14.25" hidden="1" customHeight="1" x14ac:dyDescent="0.25">
      <c r="A399" s="200" t="s">
        <v>772</v>
      </c>
      <c r="B399" s="201" t="s">
        <v>1242</v>
      </c>
      <c r="C399" s="201" t="s">
        <v>935</v>
      </c>
      <c r="D399" s="201" t="s">
        <v>1065</v>
      </c>
      <c r="E399" s="204" t="s">
        <v>1261</v>
      </c>
      <c r="F399" s="221">
        <v>30322</v>
      </c>
      <c r="G399" s="222">
        <f t="shared" si="25"/>
        <v>45657</v>
      </c>
      <c r="H399" s="223">
        <f t="shared" si="27"/>
        <v>41</v>
      </c>
      <c r="I399" s="220" t="str">
        <f t="shared" si="28"/>
        <v>Veteran</v>
      </c>
      <c r="J399" s="219" t="s">
        <v>1248</v>
      </c>
      <c r="K399" s="224">
        <v>53081310016</v>
      </c>
      <c r="L399" s="362" t="s">
        <v>1453</v>
      </c>
    </row>
    <row r="400" spans="1:12" s="225" customFormat="1" hidden="1" x14ac:dyDescent="0.25">
      <c r="A400" s="200" t="s">
        <v>823</v>
      </c>
      <c r="B400" s="201" t="s">
        <v>1947</v>
      </c>
      <c r="C400" s="201" t="s">
        <v>2046</v>
      </c>
      <c r="D400" s="201" t="s">
        <v>327</v>
      </c>
      <c r="E400" s="204" t="s">
        <v>1251</v>
      </c>
      <c r="F400" s="239">
        <v>30665</v>
      </c>
      <c r="G400" s="222">
        <f t="shared" si="25"/>
        <v>45657</v>
      </c>
      <c r="H400" s="223">
        <f t="shared" si="27"/>
        <v>41</v>
      </c>
      <c r="I400" s="220" t="str">
        <f t="shared" si="28"/>
        <v>Veteran</v>
      </c>
      <c r="J400" s="219" t="s">
        <v>67</v>
      </c>
      <c r="K400" s="224">
        <v>82111010014</v>
      </c>
      <c r="L400" s="362" t="s">
        <v>1453</v>
      </c>
    </row>
    <row r="401" spans="1:12" hidden="1" x14ac:dyDescent="0.25">
      <c r="A401" s="200" t="s">
        <v>848</v>
      </c>
      <c r="B401" s="201" t="s">
        <v>48</v>
      </c>
      <c r="C401" s="201" t="s">
        <v>1920</v>
      </c>
      <c r="D401" s="201" t="s">
        <v>1921</v>
      </c>
      <c r="E401" s="204" t="s">
        <v>1261</v>
      </c>
      <c r="F401" s="227">
        <v>30544</v>
      </c>
      <c r="G401" s="222">
        <f t="shared" si="25"/>
        <v>45657</v>
      </c>
      <c r="H401" s="223">
        <f t="shared" si="27"/>
        <v>41</v>
      </c>
      <c r="I401" s="220" t="str">
        <f t="shared" si="28"/>
        <v>Veteran</v>
      </c>
      <c r="J401" s="219" t="s">
        <v>1248</v>
      </c>
      <c r="K401" s="208">
        <v>82111010014</v>
      </c>
      <c r="L401" s="364" t="s">
        <v>1453</v>
      </c>
    </row>
    <row r="402" spans="1:12" s="225" customFormat="1" hidden="1" x14ac:dyDescent="0.25">
      <c r="A402" s="200" t="s">
        <v>878</v>
      </c>
      <c r="B402" s="201" t="s">
        <v>1380</v>
      </c>
      <c r="C402" s="201" t="s">
        <v>343</v>
      </c>
      <c r="D402" s="201" t="s">
        <v>344</v>
      </c>
      <c r="E402" s="204" t="s">
        <v>1261</v>
      </c>
      <c r="F402" s="209">
        <v>30663</v>
      </c>
      <c r="G402" s="206">
        <f t="shared" si="25"/>
        <v>45657</v>
      </c>
      <c r="H402" s="207">
        <f t="shared" si="27"/>
        <v>41</v>
      </c>
      <c r="I402" s="204" t="str">
        <f t="shared" si="28"/>
        <v>Veteran</v>
      </c>
      <c r="J402" s="201" t="s">
        <v>1248</v>
      </c>
      <c r="K402" s="224">
        <v>20110901</v>
      </c>
      <c r="L402" s="362" t="s">
        <v>1453</v>
      </c>
    </row>
    <row r="403" spans="1:12" s="225" customFormat="1" hidden="1" x14ac:dyDescent="0.25">
      <c r="A403" s="202" t="s">
        <v>927</v>
      </c>
      <c r="B403" s="201" t="s">
        <v>1380</v>
      </c>
      <c r="C403" s="201" t="s">
        <v>935</v>
      </c>
      <c r="D403" s="201" t="s">
        <v>100</v>
      </c>
      <c r="E403" s="204" t="s">
        <v>1261</v>
      </c>
      <c r="F403" s="209">
        <v>30322</v>
      </c>
      <c r="G403" s="206">
        <f t="shared" ref="G403:G466" si="29">$G$5</f>
        <v>45657</v>
      </c>
      <c r="H403" s="207">
        <f t="shared" si="27"/>
        <v>41</v>
      </c>
      <c r="I403" s="204" t="str">
        <f t="shared" si="28"/>
        <v>Veteran</v>
      </c>
      <c r="J403" s="201" t="s">
        <v>1248</v>
      </c>
      <c r="K403" s="224">
        <v>84051710572</v>
      </c>
      <c r="L403" s="362" t="s">
        <v>1453</v>
      </c>
    </row>
    <row r="404" spans="1:12" hidden="1" x14ac:dyDescent="0.25">
      <c r="A404" s="200" t="s">
        <v>1085</v>
      </c>
      <c r="B404" s="201" t="s">
        <v>1473</v>
      </c>
      <c r="C404" s="201" t="s">
        <v>1960</v>
      </c>
      <c r="D404" s="201" t="s">
        <v>1754</v>
      </c>
      <c r="E404" s="204" t="s">
        <v>1261</v>
      </c>
      <c r="F404" s="221">
        <v>30502</v>
      </c>
      <c r="G404" s="222">
        <f t="shared" si="29"/>
        <v>45657</v>
      </c>
      <c r="H404" s="223">
        <f t="shared" si="27"/>
        <v>41</v>
      </c>
      <c r="I404" s="220" t="str">
        <f t="shared" si="28"/>
        <v>Veteran</v>
      </c>
      <c r="J404" s="219" t="s">
        <v>1248</v>
      </c>
      <c r="K404" s="208">
        <v>84051710572</v>
      </c>
      <c r="L404" s="364" t="s">
        <v>1453</v>
      </c>
    </row>
    <row r="405" spans="1:12" s="225" customFormat="1" hidden="1" x14ac:dyDescent="0.25">
      <c r="A405" s="200" t="s">
        <v>1119</v>
      </c>
      <c r="B405" s="201" t="s">
        <v>47</v>
      </c>
      <c r="C405" s="201" t="s">
        <v>225</v>
      </c>
      <c r="D405" s="201" t="s">
        <v>1126</v>
      </c>
      <c r="E405" s="204" t="s">
        <v>1261</v>
      </c>
      <c r="F405" s="221">
        <v>30673</v>
      </c>
      <c r="G405" s="222">
        <f t="shared" si="29"/>
        <v>45657</v>
      </c>
      <c r="H405" s="223">
        <f t="shared" si="27"/>
        <v>41</v>
      </c>
      <c r="I405" s="220" t="str">
        <f t="shared" si="28"/>
        <v>Veteran</v>
      </c>
      <c r="J405" s="219" t="s">
        <v>1248</v>
      </c>
      <c r="K405" s="238" t="s">
        <v>2039</v>
      </c>
      <c r="L405" s="362" t="s">
        <v>1453</v>
      </c>
    </row>
    <row r="406" spans="1:12" hidden="1" x14ac:dyDescent="0.25">
      <c r="A406" s="200" t="s">
        <v>1141</v>
      </c>
      <c r="B406" s="201" t="s">
        <v>49</v>
      </c>
      <c r="C406" s="201" t="s">
        <v>1151</v>
      </c>
      <c r="D406" s="201" t="s">
        <v>1065</v>
      </c>
      <c r="E406" s="204" t="s">
        <v>1261</v>
      </c>
      <c r="F406" s="221">
        <v>30624</v>
      </c>
      <c r="G406" s="222">
        <f t="shared" si="29"/>
        <v>45657</v>
      </c>
      <c r="H406" s="223">
        <f t="shared" si="27"/>
        <v>41</v>
      </c>
      <c r="I406" s="220" t="str">
        <f t="shared" si="28"/>
        <v>Veteran</v>
      </c>
      <c r="J406" s="219" t="s">
        <v>1248</v>
      </c>
      <c r="K406" s="208">
        <v>20011231</v>
      </c>
      <c r="L406" s="364" t="s">
        <v>1453</v>
      </c>
    </row>
    <row r="407" spans="1:12" s="225" customFormat="1" hidden="1" x14ac:dyDescent="0.25">
      <c r="A407" s="200" t="s">
        <v>1156</v>
      </c>
      <c r="B407" s="201" t="s">
        <v>1021</v>
      </c>
      <c r="C407" s="201" t="s">
        <v>175</v>
      </c>
      <c r="D407" s="201" t="s">
        <v>141</v>
      </c>
      <c r="E407" s="204" t="s">
        <v>1261</v>
      </c>
      <c r="F407" s="209">
        <v>30652</v>
      </c>
      <c r="G407" s="206">
        <f t="shared" si="29"/>
        <v>45657</v>
      </c>
      <c r="H407" s="207">
        <f t="shared" si="27"/>
        <v>41</v>
      </c>
      <c r="I407" s="204" t="str">
        <f t="shared" si="28"/>
        <v>Veteran</v>
      </c>
      <c r="J407" s="201" t="s">
        <v>1248</v>
      </c>
      <c r="K407" s="224">
        <v>6406145110089</v>
      </c>
      <c r="L407" s="362" t="s">
        <v>1456</v>
      </c>
    </row>
    <row r="408" spans="1:12" s="225" customFormat="1" hidden="1" x14ac:dyDescent="0.25">
      <c r="A408" s="200" t="s">
        <v>1345</v>
      </c>
      <c r="B408" s="201" t="s">
        <v>1340</v>
      </c>
      <c r="C408" s="201" t="s">
        <v>175</v>
      </c>
      <c r="D408" s="201" t="s">
        <v>141</v>
      </c>
      <c r="E408" s="204" t="s">
        <v>1261</v>
      </c>
      <c r="F408" s="209">
        <v>30652</v>
      </c>
      <c r="G408" s="206">
        <f t="shared" si="29"/>
        <v>45657</v>
      </c>
      <c r="H408" s="207">
        <f t="shared" si="27"/>
        <v>41</v>
      </c>
      <c r="I408" s="204" t="str">
        <f t="shared" si="28"/>
        <v>Veteran</v>
      </c>
      <c r="J408" s="201" t="s">
        <v>1248</v>
      </c>
      <c r="K408" s="224">
        <v>64052400038</v>
      </c>
      <c r="L408" s="362" t="s">
        <v>1453</v>
      </c>
    </row>
    <row r="409" spans="1:12" hidden="1" x14ac:dyDescent="0.25">
      <c r="A409" s="200" t="s">
        <v>1356</v>
      </c>
      <c r="B409" s="201" t="s">
        <v>49</v>
      </c>
      <c r="C409" s="201" t="s">
        <v>943</v>
      </c>
      <c r="D409" s="201" t="s">
        <v>1357</v>
      </c>
      <c r="E409" s="204" t="s">
        <v>1261</v>
      </c>
      <c r="F409" s="221">
        <v>30442</v>
      </c>
      <c r="G409" s="222">
        <f t="shared" si="29"/>
        <v>45657</v>
      </c>
      <c r="H409" s="223">
        <f t="shared" si="27"/>
        <v>41</v>
      </c>
      <c r="I409" s="220" t="str">
        <f t="shared" si="28"/>
        <v>Veteran</v>
      </c>
      <c r="J409" s="219" t="s">
        <v>1248</v>
      </c>
      <c r="K409" s="208">
        <v>64052400038</v>
      </c>
      <c r="L409" s="364" t="s">
        <v>1453</v>
      </c>
    </row>
    <row r="410" spans="1:12" s="225" customFormat="1" hidden="1" x14ac:dyDescent="0.25">
      <c r="A410" s="200" t="s">
        <v>1358</v>
      </c>
      <c r="B410" s="201" t="s">
        <v>47</v>
      </c>
      <c r="C410" s="201" t="s">
        <v>1919</v>
      </c>
      <c r="D410" s="201" t="s">
        <v>122</v>
      </c>
      <c r="E410" s="204" t="s">
        <v>1261</v>
      </c>
      <c r="F410" s="221">
        <v>30656</v>
      </c>
      <c r="G410" s="222">
        <f t="shared" si="29"/>
        <v>45657</v>
      </c>
      <c r="H410" s="223">
        <f t="shared" si="27"/>
        <v>41</v>
      </c>
      <c r="I410" s="220" t="str">
        <f t="shared" si="28"/>
        <v>Veteran</v>
      </c>
      <c r="J410" s="219" t="s">
        <v>1248</v>
      </c>
      <c r="K410" s="224">
        <v>83081610273</v>
      </c>
      <c r="L410" s="362" t="s">
        <v>1453</v>
      </c>
    </row>
    <row r="411" spans="1:12" s="225" customFormat="1" hidden="1" x14ac:dyDescent="0.25">
      <c r="A411" s="200" t="s">
        <v>1447</v>
      </c>
      <c r="B411" s="201" t="s">
        <v>1227</v>
      </c>
      <c r="C411" s="201" t="s">
        <v>1470</v>
      </c>
      <c r="D411" s="201" t="s">
        <v>452</v>
      </c>
      <c r="E411" s="204" t="s">
        <v>1261</v>
      </c>
      <c r="F411" s="209">
        <v>30669</v>
      </c>
      <c r="G411" s="206">
        <f t="shared" si="29"/>
        <v>45657</v>
      </c>
      <c r="H411" s="207">
        <f t="shared" si="27"/>
        <v>41</v>
      </c>
      <c r="I411" s="204" t="str">
        <f t="shared" si="28"/>
        <v>Veteran</v>
      </c>
      <c r="J411" s="201" t="s">
        <v>1248</v>
      </c>
      <c r="K411" s="224">
        <v>81041650043</v>
      </c>
      <c r="L411" s="362" t="s">
        <v>1453</v>
      </c>
    </row>
    <row r="412" spans="1:12" s="225" customFormat="1" hidden="1" x14ac:dyDescent="0.25">
      <c r="A412" s="200" t="s">
        <v>1524</v>
      </c>
      <c r="B412" s="201" t="s">
        <v>1340</v>
      </c>
      <c r="C412" s="201" t="s">
        <v>1545</v>
      </c>
      <c r="D412" s="201" t="s">
        <v>134</v>
      </c>
      <c r="E412" s="204" t="s">
        <v>1261</v>
      </c>
      <c r="F412" s="209">
        <v>30491</v>
      </c>
      <c r="G412" s="206">
        <f t="shared" si="29"/>
        <v>45657</v>
      </c>
      <c r="H412" s="207">
        <f t="shared" si="27"/>
        <v>41</v>
      </c>
      <c r="I412" s="204" t="str">
        <f t="shared" si="28"/>
        <v>Veteran</v>
      </c>
      <c r="J412" s="201" t="s">
        <v>1248</v>
      </c>
      <c r="K412" s="224">
        <v>93010400152</v>
      </c>
      <c r="L412" s="362" t="s">
        <v>1453</v>
      </c>
    </row>
    <row r="413" spans="1:12" s="225" customFormat="1" hidden="1" x14ac:dyDescent="0.25">
      <c r="A413" s="200" t="s">
        <v>1533</v>
      </c>
      <c r="B413" s="201" t="s">
        <v>37</v>
      </c>
      <c r="C413" s="201" t="s">
        <v>2141</v>
      </c>
      <c r="D413" s="201" t="s">
        <v>103</v>
      </c>
      <c r="E413" s="204" t="s">
        <v>1258</v>
      </c>
      <c r="F413" s="209">
        <v>30643</v>
      </c>
      <c r="G413" s="206">
        <f t="shared" si="29"/>
        <v>45657</v>
      </c>
      <c r="H413" s="207">
        <f t="shared" si="27"/>
        <v>41</v>
      </c>
      <c r="I413" s="204" t="str">
        <f t="shared" si="28"/>
        <v>Veteran</v>
      </c>
      <c r="J413" s="201" t="s">
        <v>1248</v>
      </c>
      <c r="K413" s="238" t="s">
        <v>2009</v>
      </c>
      <c r="L413" s="362" t="s">
        <v>1453</v>
      </c>
    </row>
    <row r="414" spans="1:12" s="234" customFormat="1" hidden="1" x14ac:dyDescent="0.25">
      <c r="A414" s="200" t="s">
        <v>1534</v>
      </c>
      <c r="B414" s="201" t="s">
        <v>1663</v>
      </c>
      <c r="C414" s="201" t="s">
        <v>250</v>
      </c>
      <c r="D414" s="201" t="s">
        <v>1589</v>
      </c>
      <c r="E414" s="204" t="s">
        <v>1261</v>
      </c>
      <c r="F414" s="209">
        <v>30558</v>
      </c>
      <c r="G414" s="206">
        <f t="shared" si="29"/>
        <v>45657</v>
      </c>
      <c r="H414" s="207">
        <f t="shared" si="27"/>
        <v>41</v>
      </c>
      <c r="I414" s="204" t="str">
        <f t="shared" si="28"/>
        <v>Veteran</v>
      </c>
      <c r="J414" s="201" t="s">
        <v>1248</v>
      </c>
      <c r="K414" s="233">
        <v>7305125121083</v>
      </c>
      <c r="L414" s="363" t="s">
        <v>1456</v>
      </c>
    </row>
    <row r="415" spans="1:12" hidden="1" x14ac:dyDescent="0.25">
      <c r="A415" s="200" t="s">
        <v>1581</v>
      </c>
      <c r="B415" s="201" t="s">
        <v>1226</v>
      </c>
      <c r="C415" s="201" t="s">
        <v>1611</v>
      </c>
      <c r="D415" s="201" t="s">
        <v>169</v>
      </c>
      <c r="E415" s="204" t="s">
        <v>1251</v>
      </c>
      <c r="F415" s="209">
        <v>30555</v>
      </c>
      <c r="G415" s="206">
        <f t="shared" si="29"/>
        <v>45657</v>
      </c>
      <c r="H415" s="207">
        <f t="shared" si="27"/>
        <v>41</v>
      </c>
      <c r="I415" s="204" t="str">
        <f t="shared" si="28"/>
        <v>Veteran</v>
      </c>
      <c r="J415" s="201" t="s">
        <v>67</v>
      </c>
      <c r="K415" s="208">
        <v>7305125121083</v>
      </c>
      <c r="L415" s="364" t="s">
        <v>1661</v>
      </c>
    </row>
    <row r="416" spans="1:12" hidden="1" x14ac:dyDescent="0.25">
      <c r="A416" s="200" t="s">
        <v>1616</v>
      </c>
      <c r="B416" s="201" t="s">
        <v>40</v>
      </c>
      <c r="C416" s="201" t="s">
        <v>99</v>
      </c>
      <c r="D416" s="201" t="s">
        <v>917</v>
      </c>
      <c r="E416" s="204" t="s">
        <v>1261</v>
      </c>
      <c r="F416" s="221">
        <v>30495</v>
      </c>
      <c r="G416" s="222">
        <f t="shared" si="29"/>
        <v>45657</v>
      </c>
      <c r="H416" s="223">
        <f t="shared" si="27"/>
        <v>41</v>
      </c>
      <c r="I416" s="220" t="str">
        <f t="shared" si="28"/>
        <v>Veteran</v>
      </c>
      <c r="J416" s="219" t="s">
        <v>1248</v>
      </c>
      <c r="K416" s="208"/>
      <c r="L416" s="364"/>
    </row>
    <row r="417" spans="1:12" hidden="1" x14ac:dyDescent="0.25">
      <c r="A417" s="200" t="s">
        <v>1619</v>
      </c>
      <c r="B417" s="201" t="s">
        <v>40</v>
      </c>
      <c r="C417" s="201" t="s">
        <v>2144</v>
      </c>
      <c r="D417" s="201" t="s">
        <v>2133</v>
      </c>
      <c r="E417" s="204" t="s">
        <v>2079</v>
      </c>
      <c r="F417" s="209">
        <v>30539</v>
      </c>
      <c r="G417" s="206">
        <f t="shared" si="29"/>
        <v>45657</v>
      </c>
      <c r="H417" s="207">
        <f t="shared" si="27"/>
        <v>41</v>
      </c>
      <c r="I417" s="204" t="str">
        <f t="shared" si="28"/>
        <v>Veteran</v>
      </c>
      <c r="J417" s="201" t="s">
        <v>1248</v>
      </c>
      <c r="K417" s="208"/>
      <c r="L417" s="364"/>
    </row>
    <row r="418" spans="1:12" hidden="1" x14ac:dyDescent="0.25">
      <c r="A418" s="200" t="s">
        <v>1629</v>
      </c>
      <c r="B418" s="201" t="s">
        <v>50</v>
      </c>
      <c r="C418" s="201" t="s">
        <v>1074</v>
      </c>
      <c r="D418" s="201" t="s">
        <v>299</v>
      </c>
      <c r="E418" s="204" t="s">
        <v>1261</v>
      </c>
      <c r="F418" s="221">
        <v>30612</v>
      </c>
      <c r="G418" s="222">
        <f t="shared" si="29"/>
        <v>45657</v>
      </c>
      <c r="H418" s="223">
        <f t="shared" si="27"/>
        <v>41</v>
      </c>
      <c r="I418" s="220" t="str">
        <f t="shared" si="28"/>
        <v>Veteran</v>
      </c>
      <c r="J418" s="219" t="s">
        <v>1248</v>
      </c>
      <c r="K418" s="208"/>
      <c r="L418" s="364"/>
    </row>
    <row r="419" spans="1:12" s="225" customFormat="1" hidden="1" x14ac:dyDescent="0.25">
      <c r="A419" s="200" t="s">
        <v>1684</v>
      </c>
      <c r="B419" s="201" t="s">
        <v>1745</v>
      </c>
      <c r="C419" s="201" t="s">
        <v>1697</v>
      </c>
      <c r="D419" s="201" t="s">
        <v>177</v>
      </c>
      <c r="E419" s="204" t="s">
        <v>1261</v>
      </c>
      <c r="F419" s="209">
        <v>30496</v>
      </c>
      <c r="G419" s="206">
        <f t="shared" si="29"/>
        <v>45657</v>
      </c>
      <c r="H419" s="207">
        <f t="shared" si="27"/>
        <v>41</v>
      </c>
      <c r="I419" s="204" t="str">
        <f t="shared" si="28"/>
        <v>Veteran</v>
      </c>
      <c r="J419" s="201" t="s">
        <v>1248</v>
      </c>
      <c r="K419" s="224">
        <v>74112000022</v>
      </c>
      <c r="L419" s="362" t="s">
        <v>1453</v>
      </c>
    </row>
    <row r="420" spans="1:12" s="225" customFormat="1" hidden="1" x14ac:dyDescent="0.25">
      <c r="A420" s="200" t="s">
        <v>1713</v>
      </c>
      <c r="B420" s="201" t="s">
        <v>1226</v>
      </c>
      <c r="C420" s="201" t="s">
        <v>1753</v>
      </c>
      <c r="D420" s="201" t="s">
        <v>1754</v>
      </c>
      <c r="E420" s="204" t="s">
        <v>1261</v>
      </c>
      <c r="F420" s="209">
        <v>30502</v>
      </c>
      <c r="G420" s="206">
        <f t="shared" si="29"/>
        <v>45657</v>
      </c>
      <c r="H420" s="207">
        <f t="shared" si="27"/>
        <v>41</v>
      </c>
      <c r="I420" s="204" t="str">
        <f t="shared" si="28"/>
        <v>Veteran</v>
      </c>
      <c r="J420" s="201" t="s">
        <v>1248</v>
      </c>
      <c r="K420" s="224">
        <v>194911912</v>
      </c>
      <c r="L420" s="362" t="s">
        <v>1913</v>
      </c>
    </row>
    <row r="421" spans="1:12" s="225" customFormat="1" hidden="1" x14ac:dyDescent="0.25">
      <c r="A421" s="200" t="s">
        <v>1742</v>
      </c>
      <c r="B421" s="201" t="s">
        <v>1226</v>
      </c>
      <c r="C421" s="201" t="s">
        <v>113</v>
      </c>
      <c r="D421" s="201" t="s">
        <v>1796</v>
      </c>
      <c r="E421" s="204" t="s">
        <v>1261</v>
      </c>
      <c r="F421" s="209">
        <v>30329</v>
      </c>
      <c r="G421" s="206">
        <f t="shared" si="29"/>
        <v>45657</v>
      </c>
      <c r="H421" s="207">
        <f t="shared" si="27"/>
        <v>41</v>
      </c>
      <c r="I421" s="204" t="str">
        <f t="shared" si="28"/>
        <v>Veteran</v>
      </c>
      <c r="J421" s="201" t="s">
        <v>1248</v>
      </c>
      <c r="K421" s="224">
        <v>91062800087</v>
      </c>
      <c r="L421" s="362" t="s">
        <v>1453</v>
      </c>
    </row>
    <row r="422" spans="1:12" s="225" customFormat="1" hidden="1" x14ac:dyDescent="0.25">
      <c r="A422" s="200" t="s">
        <v>544</v>
      </c>
      <c r="B422" s="201" t="s">
        <v>1340</v>
      </c>
      <c r="C422" s="201" t="s">
        <v>357</v>
      </c>
      <c r="D422" s="201" t="s">
        <v>358</v>
      </c>
      <c r="E422" s="204" t="s">
        <v>1261</v>
      </c>
      <c r="F422" s="205">
        <v>30256</v>
      </c>
      <c r="G422" s="206">
        <f t="shared" si="29"/>
        <v>45657</v>
      </c>
      <c r="H422" s="207">
        <f t="shared" si="27"/>
        <v>42</v>
      </c>
      <c r="I422" s="204" t="str">
        <f t="shared" si="28"/>
        <v>Veteran</v>
      </c>
      <c r="J422" s="201" t="s">
        <v>1248</v>
      </c>
      <c r="K422" s="224">
        <v>65052700377</v>
      </c>
      <c r="L422" s="362" t="s">
        <v>1453</v>
      </c>
    </row>
    <row r="423" spans="1:12" hidden="1" x14ac:dyDescent="0.25">
      <c r="A423" s="200" t="s">
        <v>556</v>
      </c>
      <c r="B423" s="201" t="s">
        <v>1663</v>
      </c>
      <c r="C423" s="201" t="s">
        <v>368</v>
      </c>
      <c r="D423" s="201" t="s">
        <v>369</v>
      </c>
      <c r="E423" s="204" t="s">
        <v>1261</v>
      </c>
      <c r="F423" s="209">
        <v>30062</v>
      </c>
      <c r="G423" s="206">
        <f t="shared" si="29"/>
        <v>45657</v>
      </c>
      <c r="H423" s="207">
        <f t="shared" si="27"/>
        <v>42</v>
      </c>
      <c r="I423" s="204" t="str">
        <f t="shared" si="28"/>
        <v>Veteran</v>
      </c>
      <c r="J423" s="201" t="s">
        <v>1248</v>
      </c>
      <c r="K423" s="208">
        <v>82041400048</v>
      </c>
      <c r="L423" s="364" t="s">
        <v>1453</v>
      </c>
    </row>
    <row r="424" spans="1:12" hidden="1" x14ac:dyDescent="0.25">
      <c r="A424" s="200" t="s">
        <v>557</v>
      </c>
      <c r="B424" s="201" t="s">
        <v>1227</v>
      </c>
      <c r="C424" s="201" t="s">
        <v>218</v>
      </c>
      <c r="D424" s="201" t="s">
        <v>291</v>
      </c>
      <c r="E424" s="204" t="s">
        <v>1261</v>
      </c>
      <c r="F424" s="209">
        <v>30048</v>
      </c>
      <c r="G424" s="206">
        <f t="shared" si="29"/>
        <v>45657</v>
      </c>
      <c r="H424" s="207">
        <f t="shared" si="27"/>
        <v>42</v>
      </c>
      <c r="I424" s="204" t="str">
        <f t="shared" si="28"/>
        <v>Veteran</v>
      </c>
      <c r="J424" s="201" t="s">
        <v>1248</v>
      </c>
      <c r="K424" s="208"/>
      <c r="L424" s="364"/>
    </row>
    <row r="425" spans="1:12" hidden="1" x14ac:dyDescent="0.25">
      <c r="A425" s="200" t="s">
        <v>593</v>
      </c>
      <c r="B425" s="201" t="s">
        <v>1334</v>
      </c>
      <c r="C425" s="201" t="s">
        <v>367</v>
      </c>
      <c r="D425" s="201" t="s">
        <v>120</v>
      </c>
      <c r="E425" s="204" t="s">
        <v>1261</v>
      </c>
      <c r="F425" s="221">
        <v>30156</v>
      </c>
      <c r="G425" s="222">
        <f t="shared" si="29"/>
        <v>45657</v>
      </c>
      <c r="H425" s="223">
        <f t="shared" si="27"/>
        <v>42</v>
      </c>
      <c r="I425" s="220" t="str">
        <f t="shared" si="28"/>
        <v>Veteran</v>
      </c>
      <c r="J425" s="219" t="s">
        <v>1248</v>
      </c>
      <c r="K425" s="208"/>
      <c r="L425" s="364"/>
    </row>
    <row r="426" spans="1:12" hidden="1" x14ac:dyDescent="0.25">
      <c r="A426" s="200" t="s">
        <v>638</v>
      </c>
      <c r="B426" s="201" t="s">
        <v>1226</v>
      </c>
      <c r="C426" s="201" t="s">
        <v>92</v>
      </c>
      <c r="D426" s="201" t="s">
        <v>93</v>
      </c>
      <c r="E426" s="204" t="s">
        <v>1261</v>
      </c>
      <c r="F426" s="209">
        <v>30055</v>
      </c>
      <c r="G426" s="206">
        <f t="shared" si="29"/>
        <v>45657</v>
      </c>
      <c r="H426" s="207">
        <f t="shared" si="27"/>
        <v>42</v>
      </c>
      <c r="I426" s="204" t="str">
        <f t="shared" ref="I426:I457" si="30">IF(H426="","Senior",IF(H426&gt;59.999,"Grand Masters",IF(H426&gt;49.999,"Master",IF(H426&gt;39.999,"Veteran",IF(H426&gt;21.999,"Senior",IF(H426&gt;16.999,"U/21","U/16"))))))</f>
        <v>Veteran</v>
      </c>
      <c r="J426" s="201" t="s">
        <v>1248</v>
      </c>
      <c r="K426" s="208"/>
      <c r="L426" s="364"/>
    </row>
    <row r="427" spans="1:12" s="225" customFormat="1" hidden="1" x14ac:dyDescent="0.25">
      <c r="A427" s="200" t="s">
        <v>696</v>
      </c>
      <c r="B427" s="201" t="s">
        <v>48</v>
      </c>
      <c r="C427" s="201" t="s">
        <v>95</v>
      </c>
      <c r="D427" s="201" t="s">
        <v>313</v>
      </c>
      <c r="E427" s="204" t="s">
        <v>1261</v>
      </c>
      <c r="F427" s="221">
        <v>30186</v>
      </c>
      <c r="G427" s="222">
        <f t="shared" si="29"/>
        <v>45657</v>
      </c>
      <c r="H427" s="223">
        <f t="shared" si="27"/>
        <v>42</v>
      </c>
      <c r="I427" s="220" t="str">
        <f t="shared" si="30"/>
        <v>Veteran</v>
      </c>
      <c r="J427" s="219" t="s">
        <v>1248</v>
      </c>
      <c r="K427" s="224">
        <v>95092400781</v>
      </c>
      <c r="L427" s="362" t="s">
        <v>1453</v>
      </c>
    </row>
    <row r="428" spans="1:12" s="225" customFormat="1" hidden="1" x14ac:dyDescent="0.25">
      <c r="A428" s="200" t="s">
        <v>739</v>
      </c>
      <c r="B428" s="201" t="s">
        <v>1464</v>
      </c>
      <c r="C428" s="201" t="s">
        <v>298</v>
      </c>
      <c r="D428" s="201" t="s">
        <v>299</v>
      </c>
      <c r="E428" s="204" t="s">
        <v>1261</v>
      </c>
      <c r="F428" s="209">
        <v>30103</v>
      </c>
      <c r="G428" s="206">
        <f t="shared" si="29"/>
        <v>45657</v>
      </c>
      <c r="H428" s="207">
        <f t="shared" si="27"/>
        <v>42</v>
      </c>
      <c r="I428" s="204" t="str">
        <f t="shared" si="30"/>
        <v>Veteran</v>
      </c>
      <c r="J428" s="201" t="s">
        <v>1248</v>
      </c>
      <c r="K428" s="224">
        <v>8412055041080</v>
      </c>
      <c r="L428" s="362" t="s">
        <v>1456</v>
      </c>
    </row>
    <row r="429" spans="1:12" s="225" customFormat="1" hidden="1" x14ac:dyDescent="0.25">
      <c r="A429" s="200" t="s">
        <v>766</v>
      </c>
      <c r="B429" s="201" t="s">
        <v>1243</v>
      </c>
      <c r="C429" s="201" t="s">
        <v>272</v>
      </c>
      <c r="D429" s="201" t="s">
        <v>125</v>
      </c>
      <c r="E429" s="204" t="s">
        <v>1261</v>
      </c>
      <c r="F429" s="209">
        <v>30093</v>
      </c>
      <c r="G429" s="206">
        <f t="shared" si="29"/>
        <v>45657</v>
      </c>
      <c r="H429" s="207">
        <f t="shared" si="27"/>
        <v>42</v>
      </c>
      <c r="I429" s="204" t="str">
        <f t="shared" si="30"/>
        <v>Veteran</v>
      </c>
      <c r="J429" s="201" t="s">
        <v>1248</v>
      </c>
      <c r="K429" s="224">
        <v>7807310002085</v>
      </c>
      <c r="L429" s="362" t="s">
        <v>1456</v>
      </c>
    </row>
    <row r="430" spans="1:12" hidden="1" x14ac:dyDescent="0.25">
      <c r="A430" s="200" t="s">
        <v>777</v>
      </c>
      <c r="B430" s="201" t="s">
        <v>50</v>
      </c>
      <c r="C430" s="201" t="s">
        <v>383</v>
      </c>
      <c r="D430" s="201" t="s">
        <v>215</v>
      </c>
      <c r="E430" s="204" t="s">
        <v>1261</v>
      </c>
      <c r="F430" s="227">
        <v>30065</v>
      </c>
      <c r="G430" s="222">
        <f t="shared" si="29"/>
        <v>45657</v>
      </c>
      <c r="H430" s="223">
        <f t="shared" si="27"/>
        <v>42</v>
      </c>
      <c r="I430" s="220" t="str">
        <f t="shared" si="30"/>
        <v>Veteran</v>
      </c>
      <c r="J430" s="219" t="s">
        <v>1248</v>
      </c>
      <c r="K430" s="208"/>
      <c r="L430" s="364"/>
    </row>
    <row r="431" spans="1:12" s="225" customFormat="1" hidden="1" x14ac:dyDescent="0.25">
      <c r="A431" s="200" t="s">
        <v>838</v>
      </c>
      <c r="B431" s="201" t="s">
        <v>1473</v>
      </c>
      <c r="C431" s="201" t="s">
        <v>1889</v>
      </c>
      <c r="D431" s="201" t="s">
        <v>1890</v>
      </c>
      <c r="E431" s="204" t="s">
        <v>1261</v>
      </c>
      <c r="F431" s="221">
        <v>30294</v>
      </c>
      <c r="G431" s="222">
        <f t="shared" si="29"/>
        <v>45657</v>
      </c>
      <c r="H431" s="223">
        <f t="shared" si="27"/>
        <v>42</v>
      </c>
      <c r="I431" s="220" t="str">
        <f t="shared" si="30"/>
        <v>Veteran</v>
      </c>
      <c r="J431" s="219" t="s">
        <v>1248</v>
      </c>
      <c r="K431" s="224">
        <v>93062800038</v>
      </c>
      <c r="L431" s="362" t="s">
        <v>1453</v>
      </c>
    </row>
    <row r="432" spans="1:12" s="225" customFormat="1" hidden="1" x14ac:dyDescent="0.25">
      <c r="A432" s="200" t="s">
        <v>839</v>
      </c>
      <c r="B432" s="201" t="s">
        <v>41</v>
      </c>
      <c r="C432" s="201" t="s">
        <v>72</v>
      </c>
      <c r="D432" s="201" t="s">
        <v>73</v>
      </c>
      <c r="E432" s="204" t="s">
        <v>1261</v>
      </c>
      <c r="F432" s="221">
        <v>30265</v>
      </c>
      <c r="G432" s="222">
        <f t="shared" si="29"/>
        <v>45657</v>
      </c>
      <c r="H432" s="223">
        <f t="shared" si="27"/>
        <v>42</v>
      </c>
      <c r="I432" s="220" t="str">
        <f t="shared" si="30"/>
        <v>Veteran</v>
      </c>
      <c r="J432" s="219" t="s">
        <v>1248</v>
      </c>
      <c r="K432" s="224">
        <v>98111701039</v>
      </c>
      <c r="L432" s="362" t="s">
        <v>1453</v>
      </c>
    </row>
    <row r="433" spans="1:12" hidden="1" x14ac:dyDescent="0.25">
      <c r="A433" s="200" t="s">
        <v>877</v>
      </c>
      <c r="B433" s="201" t="s">
        <v>1379</v>
      </c>
      <c r="C433" s="201" t="s">
        <v>94</v>
      </c>
      <c r="D433" s="201" t="s">
        <v>342</v>
      </c>
      <c r="E433" s="204" t="s">
        <v>1261</v>
      </c>
      <c r="F433" s="209">
        <v>29964</v>
      </c>
      <c r="G433" s="206">
        <f t="shared" si="29"/>
        <v>45657</v>
      </c>
      <c r="H433" s="207">
        <f t="shared" si="27"/>
        <v>42</v>
      </c>
      <c r="I433" s="204" t="str">
        <f t="shared" si="30"/>
        <v>Veteran</v>
      </c>
      <c r="J433" s="201" t="s">
        <v>1248</v>
      </c>
      <c r="K433" s="208"/>
      <c r="L433" s="364"/>
    </row>
    <row r="434" spans="1:12" hidden="1" x14ac:dyDescent="0.25">
      <c r="A434" s="200" t="s">
        <v>883</v>
      </c>
      <c r="B434" s="201" t="s">
        <v>1473</v>
      </c>
      <c r="C434" s="201" t="s">
        <v>99</v>
      </c>
      <c r="D434" s="201" t="s">
        <v>183</v>
      </c>
      <c r="E434" s="204" t="s">
        <v>1261</v>
      </c>
      <c r="F434" s="221">
        <v>30136</v>
      </c>
      <c r="G434" s="222">
        <f t="shared" si="29"/>
        <v>45657</v>
      </c>
      <c r="H434" s="223">
        <f t="shared" si="27"/>
        <v>42</v>
      </c>
      <c r="I434" s="220" t="str">
        <f t="shared" si="30"/>
        <v>Veteran</v>
      </c>
      <c r="J434" s="219" t="s">
        <v>1248</v>
      </c>
      <c r="K434" s="208"/>
      <c r="L434" s="364"/>
    </row>
    <row r="435" spans="1:12" hidden="1" x14ac:dyDescent="0.25">
      <c r="A435" s="200" t="s">
        <v>938</v>
      </c>
      <c r="B435" s="201" t="s">
        <v>1340</v>
      </c>
      <c r="C435" s="201" t="s">
        <v>1956</v>
      </c>
      <c r="D435" s="201" t="s">
        <v>141</v>
      </c>
      <c r="E435" s="204" t="s">
        <v>1261</v>
      </c>
      <c r="F435" s="221">
        <v>30060</v>
      </c>
      <c r="G435" s="222">
        <f t="shared" si="29"/>
        <v>45657</v>
      </c>
      <c r="H435" s="223">
        <f t="shared" si="27"/>
        <v>42</v>
      </c>
      <c r="I435" s="220" t="str">
        <f t="shared" si="30"/>
        <v>Veteran</v>
      </c>
      <c r="J435" s="219" t="s">
        <v>1248</v>
      </c>
      <c r="K435" s="208"/>
      <c r="L435" s="364"/>
    </row>
    <row r="436" spans="1:12" s="225" customFormat="1" hidden="1" x14ac:dyDescent="0.25">
      <c r="A436" s="200" t="s">
        <v>965</v>
      </c>
      <c r="B436" s="201" t="s">
        <v>1242</v>
      </c>
      <c r="C436" s="201" t="s">
        <v>969</v>
      </c>
      <c r="D436" s="201" t="s">
        <v>970</v>
      </c>
      <c r="E436" s="204" t="s">
        <v>1261</v>
      </c>
      <c r="F436" s="209">
        <v>29972</v>
      </c>
      <c r="G436" s="206">
        <f t="shared" si="29"/>
        <v>45657</v>
      </c>
      <c r="H436" s="207">
        <f t="shared" si="27"/>
        <v>42</v>
      </c>
      <c r="I436" s="204" t="str">
        <f t="shared" si="30"/>
        <v>Veteran</v>
      </c>
      <c r="J436" s="201" t="s">
        <v>1248</v>
      </c>
      <c r="K436" s="224">
        <v>52011600081</v>
      </c>
      <c r="L436" s="362" t="s">
        <v>1453</v>
      </c>
    </row>
    <row r="437" spans="1:12" hidden="1" x14ac:dyDescent="0.25">
      <c r="A437" s="200" t="s">
        <v>1080</v>
      </c>
      <c r="B437" s="201" t="s">
        <v>44</v>
      </c>
      <c r="C437" s="201" t="s">
        <v>1088</v>
      </c>
      <c r="D437" s="201" t="s">
        <v>1089</v>
      </c>
      <c r="E437" s="204" t="s">
        <v>1261</v>
      </c>
      <c r="F437" s="221">
        <v>30079</v>
      </c>
      <c r="G437" s="222">
        <f t="shared" si="29"/>
        <v>45657</v>
      </c>
      <c r="H437" s="223">
        <f t="shared" si="27"/>
        <v>42</v>
      </c>
      <c r="I437" s="220" t="str">
        <f t="shared" si="30"/>
        <v>Veteran</v>
      </c>
      <c r="J437" s="219" t="s">
        <v>1248</v>
      </c>
      <c r="K437" s="208">
        <v>52011600081</v>
      </c>
      <c r="L437" s="364" t="s">
        <v>1453</v>
      </c>
    </row>
    <row r="438" spans="1:12" s="225" customFormat="1" hidden="1" x14ac:dyDescent="0.25">
      <c r="A438" s="200" t="s">
        <v>1149</v>
      </c>
      <c r="B438" s="201" t="s">
        <v>1241</v>
      </c>
      <c r="C438" s="201" t="s">
        <v>1160</v>
      </c>
      <c r="D438" s="201" t="s">
        <v>916</v>
      </c>
      <c r="E438" s="204" t="s">
        <v>1261</v>
      </c>
      <c r="F438" s="209">
        <v>30038</v>
      </c>
      <c r="G438" s="206">
        <f t="shared" si="29"/>
        <v>45657</v>
      </c>
      <c r="H438" s="207">
        <f t="shared" si="27"/>
        <v>42</v>
      </c>
      <c r="I438" s="204" t="str">
        <f t="shared" si="30"/>
        <v>Veteran</v>
      </c>
      <c r="J438" s="201" t="s">
        <v>1248</v>
      </c>
      <c r="K438" s="224">
        <v>70082200203</v>
      </c>
      <c r="L438" s="362" t="s">
        <v>1453</v>
      </c>
    </row>
    <row r="439" spans="1:12" hidden="1" x14ac:dyDescent="0.25">
      <c r="A439" s="200" t="s">
        <v>1197</v>
      </c>
      <c r="B439" s="201" t="s">
        <v>49</v>
      </c>
      <c r="C439" s="201" t="s">
        <v>1212</v>
      </c>
      <c r="D439" s="201" t="s">
        <v>228</v>
      </c>
      <c r="E439" s="204" t="s">
        <v>1261</v>
      </c>
      <c r="F439" s="221">
        <v>30276</v>
      </c>
      <c r="G439" s="222">
        <f t="shared" si="29"/>
        <v>45657</v>
      </c>
      <c r="H439" s="223">
        <f t="shared" si="27"/>
        <v>42</v>
      </c>
      <c r="I439" s="220" t="str">
        <f t="shared" si="30"/>
        <v>Veteran</v>
      </c>
      <c r="J439" s="219" t="s">
        <v>1248</v>
      </c>
      <c r="K439" s="208">
        <v>70082200203</v>
      </c>
      <c r="L439" s="364" t="s">
        <v>1453</v>
      </c>
    </row>
    <row r="440" spans="1:12" hidden="1" x14ac:dyDescent="0.25">
      <c r="A440" s="200" t="s">
        <v>1210</v>
      </c>
      <c r="B440" s="201" t="s">
        <v>43</v>
      </c>
      <c r="C440" s="201" t="s">
        <v>1028</v>
      </c>
      <c r="D440" s="201" t="s">
        <v>185</v>
      </c>
      <c r="E440" s="204" t="s">
        <v>1261</v>
      </c>
      <c r="F440" s="221">
        <v>30194</v>
      </c>
      <c r="G440" s="222">
        <f t="shared" si="29"/>
        <v>45657</v>
      </c>
      <c r="H440" s="223">
        <f t="shared" si="27"/>
        <v>42</v>
      </c>
      <c r="I440" s="220" t="str">
        <f t="shared" si="30"/>
        <v>Veteran</v>
      </c>
      <c r="J440" s="219" t="s">
        <v>1248</v>
      </c>
      <c r="K440" s="208"/>
      <c r="L440" s="364"/>
    </row>
    <row r="441" spans="1:12" hidden="1" x14ac:dyDescent="0.25">
      <c r="A441" s="200" t="s">
        <v>1396</v>
      </c>
      <c r="B441" s="201" t="s">
        <v>1464</v>
      </c>
      <c r="C441" s="201" t="s">
        <v>202</v>
      </c>
      <c r="D441" s="201" t="s">
        <v>103</v>
      </c>
      <c r="E441" s="204" t="s">
        <v>1261</v>
      </c>
      <c r="F441" s="209">
        <v>30144</v>
      </c>
      <c r="G441" s="206">
        <f t="shared" si="29"/>
        <v>45657</v>
      </c>
      <c r="H441" s="207">
        <f t="shared" si="27"/>
        <v>42</v>
      </c>
      <c r="I441" s="204" t="str">
        <f t="shared" si="30"/>
        <v>Veteran</v>
      </c>
      <c r="J441" s="201" t="s">
        <v>1248</v>
      </c>
      <c r="K441" s="208"/>
      <c r="L441" s="364"/>
    </row>
    <row r="442" spans="1:12" s="225" customFormat="1" hidden="1" x14ac:dyDescent="0.25">
      <c r="A442" s="200" t="s">
        <v>1420</v>
      </c>
      <c r="B442" s="201" t="s">
        <v>43</v>
      </c>
      <c r="C442" s="201" t="s">
        <v>2047</v>
      </c>
      <c r="D442" s="201" t="s">
        <v>2048</v>
      </c>
      <c r="E442" s="204" t="s">
        <v>1261</v>
      </c>
      <c r="F442" s="221">
        <v>30267</v>
      </c>
      <c r="G442" s="222">
        <f t="shared" si="29"/>
        <v>45657</v>
      </c>
      <c r="H442" s="223">
        <f t="shared" si="27"/>
        <v>42</v>
      </c>
      <c r="I442" s="220" t="str">
        <f t="shared" si="30"/>
        <v>Veteran</v>
      </c>
      <c r="J442" s="219" t="s">
        <v>1248</v>
      </c>
      <c r="K442" s="238" t="s">
        <v>1949</v>
      </c>
      <c r="L442" s="362" t="s">
        <v>1453</v>
      </c>
    </row>
    <row r="443" spans="1:12" s="225" customFormat="1" hidden="1" x14ac:dyDescent="0.25">
      <c r="A443" s="200" t="s">
        <v>1476</v>
      </c>
      <c r="B443" s="201" t="s">
        <v>1241</v>
      </c>
      <c r="C443" s="201" t="s">
        <v>114</v>
      </c>
      <c r="D443" s="201" t="s">
        <v>112</v>
      </c>
      <c r="E443" s="204" t="s">
        <v>1261</v>
      </c>
      <c r="F443" s="209">
        <v>30116</v>
      </c>
      <c r="G443" s="206">
        <f t="shared" si="29"/>
        <v>45657</v>
      </c>
      <c r="H443" s="207">
        <f t="shared" si="27"/>
        <v>42</v>
      </c>
      <c r="I443" s="204" t="str">
        <f t="shared" si="30"/>
        <v>Veteran</v>
      </c>
      <c r="J443" s="201" t="s">
        <v>1248</v>
      </c>
      <c r="K443" s="224">
        <v>7303145035086</v>
      </c>
      <c r="L443" s="362" t="s">
        <v>1453</v>
      </c>
    </row>
    <row r="444" spans="1:12" hidden="1" x14ac:dyDescent="0.25">
      <c r="A444" s="200" t="s">
        <v>1564</v>
      </c>
      <c r="B444" s="201" t="s">
        <v>42</v>
      </c>
      <c r="C444" s="201" t="s">
        <v>1597</v>
      </c>
      <c r="D444" s="201" t="s">
        <v>1598</v>
      </c>
      <c r="E444" s="204" t="s">
        <v>1261</v>
      </c>
      <c r="F444" s="221">
        <v>30083</v>
      </c>
      <c r="G444" s="222">
        <f t="shared" si="29"/>
        <v>45657</v>
      </c>
      <c r="H444" s="223">
        <f t="shared" si="27"/>
        <v>42</v>
      </c>
      <c r="I444" s="220" t="str">
        <f t="shared" si="30"/>
        <v>Veteran</v>
      </c>
      <c r="J444" s="219" t="s">
        <v>1248</v>
      </c>
      <c r="K444" s="208"/>
      <c r="L444" s="364"/>
    </row>
    <row r="445" spans="1:12" hidden="1" x14ac:dyDescent="0.25">
      <c r="A445" s="200" t="s">
        <v>1632</v>
      </c>
      <c r="B445" s="201" t="s">
        <v>1340</v>
      </c>
      <c r="C445" s="201" t="s">
        <v>367</v>
      </c>
      <c r="D445" s="201" t="s">
        <v>295</v>
      </c>
      <c r="E445" s="204" t="s">
        <v>1261</v>
      </c>
      <c r="F445" s="209">
        <v>30076</v>
      </c>
      <c r="G445" s="206">
        <f t="shared" si="29"/>
        <v>45657</v>
      </c>
      <c r="H445" s="207">
        <f t="shared" si="27"/>
        <v>42</v>
      </c>
      <c r="I445" s="204" t="str">
        <f t="shared" si="30"/>
        <v>Veteran</v>
      </c>
      <c r="J445" s="201" t="s">
        <v>1248</v>
      </c>
      <c r="K445" s="208"/>
      <c r="L445" s="364"/>
    </row>
    <row r="446" spans="1:12" s="225" customFormat="1" hidden="1" x14ac:dyDescent="0.25">
      <c r="A446" s="200" t="s">
        <v>1635</v>
      </c>
      <c r="B446" s="201" t="s">
        <v>47</v>
      </c>
      <c r="C446" s="201" t="s">
        <v>401</v>
      </c>
      <c r="D446" s="201" t="s">
        <v>122</v>
      </c>
      <c r="E446" s="204" t="s">
        <v>1261</v>
      </c>
      <c r="F446" s="221">
        <v>30202</v>
      </c>
      <c r="G446" s="222">
        <f t="shared" si="29"/>
        <v>45657</v>
      </c>
      <c r="H446" s="223">
        <f t="shared" si="27"/>
        <v>42</v>
      </c>
      <c r="I446" s="220" t="str">
        <f t="shared" si="30"/>
        <v>Veteran</v>
      </c>
      <c r="J446" s="219" t="s">
        <v>1248</v>
      </c>
      <c r="K446" s="224">
        <v>82070410803</v>
      </c>
      <c r="L446" s="362" t="s">
        <v>1453</v>
      </c>
    </row>
    <row r="447" spans="1:12" s="225" customFormat="1" hidden="1" x14ac:dyDescent="0.25">
      <c r="A447" s="200" t="s">
        <v>1639</v>
      </c>
      <c r="B447" s="201" t="s">
        <v>1746</v>
      </c>
      <c r="C447" s="201" t="s">
        <v>1671</v>
      </c>
      <c r="D447" s="201" t="s">
        <v>1670</v>
      </c>
      <c r="E447" s="204" t="s">
        <v>1261</v>
      </c>
      <c r="F447" s="209">
        <v>30225</v>
      </c>
      <c r="G447" s="206">
        <f t="shared" si="29"/>
        <v>45657</v>
      </c>
      <c r="H447" s="207">
        <f t="shared" si="27"/>
        <v>42</v>
      </c>
      <c r="I447" s="204" t="str">
        <f t="shared" si="30"/>
        <v>Veteran</v>
      </c>
      <c r="J447" s="201" t="s">
        <v>1248</v>
      </c>
      <c r="K447" s="224">
        <v>88051801164</v>
      </c>
      <c r="L447" s="362" t="s">
        <v>1453</v>
      </c>
    </row>
    <row r="448" spans="1:12" s="225" customFormat="1" hidden="1" x14ac:dyDescent="0.25">
      <c r="A448" s="200" t="s">
        <v>1715</v>
      </c>
      <c r="B448" s="201" t="s">
        <v>1340</v>
      </c>
      <c r="C448" s="201" t="s">
        <v>345</v>
      </c>
      <c r="D448" s="201" t="s">
        <v>93</v>
      </c>
      <c r="E448" s="204" t="s">
        <v>1261</v>
      </c>
      <c r="F448" s="209">
        <v>30112</v>
      </c>
      <c r="G448" s="206">
        <f t="shared" si="29"/>
        <v>45657</v>
      </c>
      <c r="H448" s="207">
        <f t="shared" si="27"/>
        <v>42</v>
      </c>
      <c r="I448" s="204" t="str">
        <f t="shared" si="30"/>
        <v>Veteran</v>
      </c>
      <c r="J448" s="201" t="s">
        <v>1248</v>
      </c>
      <c r="K448" s="224">
        <v>73101810027</v>
      </c>
      <c r="L448" s="362" t="s">
        <v>1453</v>
      </c>
    </row>
    <row r="449" spans="1:12" hidden="1" x14ac:dyDescent="0.25">
      <c r="A449" s="200" t="s">
        <v>1736</v>
      </c>
      <c r="B449" s="201" t="s">
        <v>1745</v>
      </c>
      <c r="C449" s="201" t="s">
        <v>1671</v>
      </c>
      <c r="D449" s="201" t="s">
        <v>1777</v>
      </c>
      <c r="E449" s="204" t="s">
        <v>1261</v>
      </c>
      <c r="F449" s="209">
        <v>30225</v>
      </c>
      <c r="G449" s="206">
        <f t="shared" si="29"/>
        <v>45657</v>
      </c>
      <c r="H449" s="207">
        <f t="shared" si="27"/>
        <v>42</v>
      </c>
      <c r="I449" s="204" t="str">
        <f t="shared" si="30"/>
        <v>Veteran</v>
      </c>
      <c r="J449" s="201" t="s">
        <v>1248</v>
      </c>
      <c r="K449" s="208"/>
      <c r="L449" s="364"/>
    </row>
    <row r="450" spans="1:12" s="225" customFormat="1" hidden="1" x14ac:dyDescent="0.25">
      <c r="A450" s="200" t="s">
        <v>493</v>
      </c>
      <c r="B450" s="201" t="s">
        <v>1240</v>
      </c>
      <c r="C450" s="201" t="s">
        <v>82</v>
      </c>
      <c r="D450" s="201" t="s">
        <v>83</v>
      </c>
      <c r="E450" s="204" t="s">
        <v>1261</v>
      </c>
      <c r="F450" s="221">
        <v>29639</v>
      </c>
      <c r="G450" s="222">
        <f t="shared" si="29"/>
        <v>45657</v>
      </c>
      <c r="H450" s="223">
        <f t="shared" si="27"/>
        <v>43</v>
      </c>
      <c r="I450" s="220" t="str">
        <f t="shared" si="30"/>
        <v>Veteran</v>
      </c>
      <c r="J450" s="219" t="s">
        <v>1248</v>
      </c>
      <c r="K450" s="224">
        <v>73042700100</v>
      </c>
      <c r="L450" s="362" t="s">
        <v>1453</v>
      </c>
    </row>
    <row r="451" spans="1:12" s="225" customFormat="1" hidden="1" x14ac:dyDescent="0.25">
      <c r="A451" s="200" t="s">
        <v>525</v>
      </c>
      <c r="B451" s="201" t="s">
        <v>41</v>
      </c>
      <c r="C451" s="201" t="s">
        <v>428</v>
      </c>
      <c r="D451" s="201" t="s">
        <v>103</v>
      </c>
      <c r="E451" s="204" t="s">
        <v>1251</v>
      </c>
      <c r="F451" s="221">
        <v>29827</v>
      </c>
      <c r="G451" s="222">
        <f t="shared" si="29"/>
        <v>45657</v>
      </c>
      <c r="H451" s="223">
        <f t="shared" si="27"/>
        <v>43</v>
      </c>
      <c r="I451" s="220" t="str">
        <f t="shared" si="30"/>
        <v>Veteran</v>
      </c>
      <c r="J451" s="219" t="s">
        <v>67</v>
      </c>
      <c r="K451" s="224">
        <v>97010100357</v>
      </c>
      <c r="L451" s="362" t="s">
        <v>1453</v>
      </c>
    </row>
    <row r="452" spans="1:12" s="225" customFormat="1" hidden="1" x14ac:dyDescent="0.25">
      <c r="A452" s="200" t="s">
        <v>529</v>
      </c>
      <c r="B452" s="201" t="s">
        <v>1473</v>
      </c>
      <c r="C452" s="201" t="s">
        <v>184</v>
      </c>
      <c r="D452" s="201" t="s">
        <v>127</v>
      </c>
      <c r="E452" s="204" t="s">
        <v>1261</v>
      </c>
      <c r="F452" s="209">
        <v>29943</v>
      </c>
      <c r="G452" s="206">
        <f t="shared" si="29"/>
        <v>45657</v>
      </c>
      <c r="H452" s="207">
        <f t="shared" si="27"/>
        <v>43</v>
      </c>
      <c r="I452" s="204" t="str">
        <f t="shared" si="30"/>
        <v>Veteran</v>
      </c>
      <c r="J452" s="201" t="s">
        <v>1248</v>
      </c>
      <c r="K452" s="224">
        <v>97010100357</v>
      </c>
      <c r="L452" s="362" t="s">
        <v>1453</v>
      </c>
    </row>
    <row r="453" spans="1:12" hidden="1" x14ac:dyDescent="0.25">
      <c r="A453" s="200" t="s">
        <v>535</v>
      </c>
      <c r="B453" s="201" t="s">
        <v>44</v>
      </c>
      <c r="C453" s="201" t="s">
        <v>360</v>
      </c>
      <c r="D453" s="201" t="s">
        <v>361</v>
      </c>
      <c r="E453" s="204" t="s">
        <v>1261</v>
      </c>
      <c r="F453" s="227">
        <v>29685</v>
      </c>
      <c r="G453" s="222">
        <f t="shared" si="29"/>
        <v>45657</v>
      </c>
      <c r="H453" s="223">
        <f t="shared" si="27"/>
        <v>43</v>
      </c>
      <c r="I453" s="220" t="str">
        <f t="shared" si="30"/>
        <v>Veteran</v>
      </c>
      <c r="J453" s="219" t="s">
        <v>1248</v>
      </c>
      <c r="K453" s="208">
        <v>78111310347</v>
      </c>
      <c r="L453" s="364" t="s">
        <v>1453</v>
      </c>
    </row>
    <row r="454" spans="1:12" hidden="1" x14ac:dyDescent="0.25">
      <c r="A454" s="200" t="s">
        <v>554</v>
      </c>
      <c r="B454" s="201" t="s">
        <v>43</v>
      </c>
      <c r="C454" s="201" t="s">
        <v>230</v>
      </c>
      <c r="D454" s="201" t="s">
        <v>1983</v>
      </c>
      <c r="E454" s="204" t="s">
        <v>1261</v>
      </c>
      <c r="F454" s="221">
        <v>29831</v>
      </c>
      <c r="G454" s="222">
        <f t="shared" si="29"/>
        <v>45657</v>
      </c>
      <c r="H454" s="223">
        <f t="shared" si="27"/>
        <v>43</v>
      </c>
      <c r="I454" s="220" t="str">
        <f t="shared" si="30"/>
        <v>Veteran</v>
      </c>
      <c r="J454" s="219" t="s">
        <v>1248</v>
      </c>
      <c r="K454" s="208">
        <v>86110700053</v>
      </c>
      <c r="L454" s="364" t="s">
        <v>1453</v>
      </c>
    </row>
    <row r="455" spans="1:12" hidden="1" x14ac:dyDescent="0.25">
      <c r="A455" s="200" t="s">
        <v>612</v>
      </c>
      <c r="B455" s="201" t="s">
        <v>40</v>
      </c>
      <c r="C455" s="201" t="s">
        <v>217</v>
      </c>
      <c r="D455" s="201" t="s">
        <v>312</v>
      </c>
      <c r="E455" s="204" t="s">
        <v>1261</v>
      </c>
      <c r="F455" s="221">
        <v>29922</v>
      </c>
      <c r="G455" s="222">
        <f t="shared" si="29"/>
        <v>45657</v>
      </c>
      <c r="H455" s="223">
        <f t="shared" ref="H455:H511" si="31">INT(YEARFRAC(F455,G455))</f>
        <v>43</v>
      </c>
      <c r="I455" s="220" t="str">
        <f t="shared" si="30"/>
        <v>Veteran</v>
      </c>
      <c r="J455" s="219" t="s">
        <v>1248</v>
      </c>
      <c r="K455" s="208">
        <v>71112700080</v>
      </c>
      <c r="L455" s="364" t="s">
        <v>1453</v>
      </c>
    </row>
    <row r="456" spans="1:12" hidden="1" x14ac:dyDescent="0.25">
      <c r="A456" s="200" t="s">
        <v>674</v>
      </c>
      <c r="B456" s="201" t="s">
        <v>1379</v>
      </c>
      <c r="C456" s="201" t="s">
        <v>89</v>
      </c>
      <c r="D456" s="201" t="s">
        <v>327</v>
      </c>
      <c r="E456" s="204" t="s">
        <v>1261</v>
      </c>
      <c r="F456" s="209">
        <v>29656</v>
      </c>
      <c r="G456" s="206">
        <f t="shared" si="29"/>
        <v>45657</v>
      </c>
      <c r="H456" s="207">
        <f t="shared" si="31"/>
        <v>43</v>
      </c>
      <c r="I456" s="204" t="str">
        <f t="shared" si="30"/>
        <v>Veteran</v>
      </c>
      <c r="J456" s="201" t="s">
        <v>1248</v>
      </c>
      <c r="K456" s="208"/>
      <c r="L456" s="364"/>
    </row>
    <row r="457" spans="1:12" hidden="1" x14ac:dyDescent="0.25">
      <c r="A457" s="200" t="s">
        <v>726</v>
      </c>
      <c r="B457" s="201" t="s">
        <v>43</v>
      </c>
      <c r="C457" s="201" t="s">
        <v>2099</v>
      </c>
      <c r="D457" s="201" t="s">
        <v>141</v>
      </c>
      <c r="E457" s="204" t="s">
        <v>1260</v>
      </c>
      <c r="F457" s="209">
        <v>29718</v>
      </c>
      <c r="G457" s="206">
        <f t="shared" si="29"/>
        <v>45657</v>
      </c>
      <c r="H457" s="207">
        <f t="shared" si="31"/>
        <v>43</v>
      </c>
      <c r="I457" s="204" t="str">
        <f t="shared" si="30"/>
        <v>Veteran</v>
      </c>
      <c r="J457" s="201" t="s">
        <v>67</v>
      </c>
      <c r="K457" s="208"/>
      <c r="L457" s="364"/>
    </row>
    <row r="458" spans="1:12" hidden="1" x14ac:dyDescent="0.25">
      <c r="A458" s="200" t="s">
        <v>849</v>
      </c>
      <c r="B458" s="201" t="s">
        <v>50</v>
      </c>
      <c r="C458" s="201" t="s">
        <v>128</v>
      </c>
      <c r="D458" s="201" t="s">
        <v>299</v>
      </c>
      <c r="E458" s="204" t="s">
        <v>1261</v>
      </c>
      <c r="F458" s="221">
        <v>29692</v>
      </c>
      <c r="G458" s="222">
        <f t="shared" si="29"/>
        <v>45657</v>
      </c>
      <c r="H458" s="223">
        <f t="shared" si="31"/>
        <v>43</v>
      </c>
      <c r="I458" s="220" t="str">
        <f t="shared" ref="I458" si="32">IF(H458="","Senior",IF(H458&gt;59.999,"Grand Masters",IF(H458&gt;49.999,"Master",IF(H458&gt;39.999,"Veteran",IF(H458&gt;21.999,"Senior",IF(H458&gt;16.999,"U/21","U/16"))))))</f>
        <v>Veteran</v>
      </c>
      <c r="J458" s="219" t="s">
        <v>1248</v>
      </c>
      <c r="K458" s="208">
        <v>77051400126</v>
      </c>
      <c r="L458" s="364" t="s">
        <v>1453</v>
      </c>
    </row>
    <row r="459" spans="1:12" hidden="1" x14ac:dyDescent="0.25">
      <c r="A459" s="200" t="s">
        <v>900</v>
      </c>
      <c r="B459" s="201" t="s">
        <v>1226</v>
      </c>
      <c r="C459" s="201" t="s">
        <v>901</v>
      </c>
      <c r="D459" s="201" t="s">
        <v>902</v>
      </c>
      <c r="E459" s="204" t="s">
        <v>1261</v>
      </c>
      <c r="F459" s="209">
        <v>29933</v>
      </c>
      <c r="G459" s="206">
        <f t="shared" si="29"/>
        <v>45657</v>
      </c>
      <c r="H459" s="207">
        <f t="shared" si="31"/>
        <v>43</v>
      </c>
      <c r="I459" s="204" t="str">
        <f>IF(H459="","Men Senior",IF(H459&gt;59.999,"Grand Masters",IF(H459&gt;49.999,"Master",IF(H459&gt;39.999,"Veteran",IF(H459&gt;21.999,"Senior",IF(H459&gt;16.999,"U/21","U/16"))))))</f>
        <v>Veteran</v>
      </c>
      <c r="J459" s="201" t="s">
        <v>1248</v>
      </c>
      <c r="K459" s="208"/>
      <c r="L459" s="364"/>
    </row>
    <row r="460" spans="1:12" hidden="1" x14ac:dyDescent="0.25">
      <c r="A460" s="200" t="s">
        <v>972</v>
      </c>
      <c r="B460" s="201" t="s">
        <v>43</v>
      </c>
      <c r="C460" s="201" t="s">
        <v>99</v>
      </c>
      <c r="D460" s="201" t="s">
        <v>1860</v>
      </c>
      <c r="E460" s="204" t="s">
        <v>1261</v>
      </c>
      <c r="F460" s="221">
        <v>29742</v>
      </c>
      <c r="G460" s="222">
        <f t="shared" si="29"/>
        <v>45657</v>
      </c>
      <c r="H460" s="223">
        <f t="shared" si="31"/>
        <v>43</v>
      </c>
      <c r="I460" s="220" t="str">
        <f t="shared" ref="I460:I491" si="33">IF(H460="","Senior",IF(H460&gt;59.999,"Grand Masters",IF(H460&gt;49.999,"Master",IF(H460&gt;39.999,"Veteran",IF(H460&gt;21.999,"Senior",IF(H460&gt;16.999,"U/21","U/16"))))))</f>
        <v>Veteran</v>
      </c>
      <c r="J460" s="219" t="s">
        <v>1248</v>
      </c>
      <c r="K460" s="208"/>
      <c r="L460" s="364"/>
    </row>
    <row r="461" spans="1:12" hidden="1" x14ac:dyDescent="0.25">
      <c r="A461" s="200" t="s">
        <v>1083</v>
      </c>
      <c r="B461" s="201" t="s">
        <v>44</v>
      </c>
      <c r="C461" s="201" t="s">
        <v>1834</v>
      </c>
      <c r="D461" s="201" t="s">
        <v>1090</v>
      </c>
      <c r="E461" s="204" t="s">
        <v>1261</v>
      </c>
      <c r="F461" s="221">
        <v>29618</v>
      </c>
      <c r="G461" s="222">
        <f t="shared" si="29"/>
        <v>45657</v>
      </c>
      <c r="H461" s="223">
        <f t="shared" si="31"/>
        <v>43</v>
      </c>
      <c r="I461" s="220" t="str">
        <f t="shared" si="33"/>
        <v>Veteran</v>
      </c>
      <c r="J461" s="219" t="s">
        <v>1248</v>
      </c>
      <c r="K461" s="208"/>
      <c r="L461" s="364"/>
    </row>
    <row r="462" spans="1:12" hidden="1" x14ac:dyDescent="0.25">
      <c r="A462" s="200" t="s">
        <v>1111</v>
      </c>
      <c r="B462" s="201" t="s">
        <v>1319</v>
      </c>
      <c r="C462" s="201" t="s">
        <v>1942</v>
      </c>
      <c r="D462" s="201" t="s">
        <v>88</v>
      </c>
      <c r="E462" s="204" t="s">
        <v>1261</v>
      </c>
      <c r="F462" s="221">
        <v>29723</v>
      </c>
      <c r="G462" s="222">
        <f t="shared" si="29"/>
        <v>45657</v>
      </c>
      <c r="H462" s="223">
        <f t="shared" si="31"/>
        <v>43</v>
      </c>
      <c r="I462" s="220" t="str">
        <f t="shared" si="33"/>
        <v>Veteran</v>
      </c>
      <c r="J462" s="219" t="s">
        <v>1248</v>
      </c>
      <c r="K462" s="208"/>
      <c r="L462" s="364"/>
    </row>
    <row r="463" spans="1:12" hidden="1" x14ac:dyDescent="0.25">
      <c r="A463" s="200" t="s">
        <v>1121</v>
      </c>
      <c r="B463" s="201" t="s">
        <v>1380</v>
      </c>
      <c r="C463" s="201" t="s">
        <v>316</v>
      </c>
      <c r="D463" s="201" t="s">
        <v>169</v>
      </c>
      <c r="E463" s="204" t="s">
        <v>1261</v>
      </c>
      <c r="F463" s="209">
        <v>29930</v>
      </c>
      <c r="G463" s="206">
        <f t="shared" si="29"/>
        <v>45657</v>
      </c>
      <c r="H463" s="207">
        <f t="shared" si="31"/>
        <v>43</v>
      </c>
      <c r="I463" s="204" t="str">
        <f t="shared" si="33"/>
        <v>Veteran</v>
      </c>
      <c r="J463" s="201" t="s">
        <v>1248</v>
      </c>
      <c r="K463" s="208"/>
      <c r="L463" s="364"/>
    </row>
    <row r="464" spans="1:12" s="225" customFormat="1" ht="13.5" hidden="1" customHeight="1" x14ac:dyDescent="0.25">
      <c r="A464" s="200" t="s">
        <v>1167</v>
      </c>
      <c r="B464" s="201" t="s">
        <v>41</v>
      </c>
      <c r="C464" s="201" t="s">
        <v>2130</v>
      </c>
      <c r="D464" s="201" t="s">
        <v>2131</v>
      </c>
      <c r="E464" s="204" t="s">
        <v>2078</v>
      </c>
      <c r="F464" s="221">
        <v>29663</v>
      </c>
      <c r="G464" s="222">
        <f t="shared" si="29"/>
        <v>45657</v>
      </c>
      <c r="H464" s="223">
        <f t="shared" si="31"/>
        <v>43</v>
      </c>
      <c r="I464" s="220" t="str">
        <f t="shared" si="33"/>
        <v>Veteran</v>
      </c>
      <c r="J464" s="219" t="s">
        <v>1248</v>
      </c>
      <c r="K464" s="224">
        <v>69021900017</v>
      </c>
      <c r="L464" s="362" t="s">
        <v>1453</v>
      </c>
    </row>
    <row r="465" spans="1:12" s="225" customFormat="1" hidden="1" x14ac:dyDescent="0.25">
      <c r="A465" s="200" t="s">
        <v>1180</v>
      </c>
      <c r="B465" s="201" t="s">
        <v>1241</v>
      </c>
      <c r="C465" s="201" t="s">
        <v>1186</v>
      </c>
      <c r="D465" s="201" t="s">
        <v>1187</v>
      </c>
      <c r="E465" s="204" t="s">
        <v>1261</v>
      </c>
      <c r="F465" s="209">
        <v>29902</v>
      </c>
      <c r="G465" s="206">
        <f t="shared" si="29"/>
        <v>45657</v>
      </c>
      <c r="H465" s="207">
        <f t="shared" si="31"/>
        <v>43</v>
      </c>
      <c r="I465" s="204" t="str">
        <f t="shared" si="33"/>
        <v>Veteran</v>
      </c>
      <c r="J465" s="201" t="s">
        <v>1248</v>
      </c>
      <c r="K465" s="224">
        <v>66112900319</v>
      </c>
      <c r="L465" s="362" t="s">
        <v>1453</v>
      </c>
    </row>
    <row r="466" spans="1:12" s="225" customFormat="1" hidden="1" x14ac:dyDescent="0.25">
      <c r="A466" s="200" t="s">
        <v>1196</v>
      </c>
      <c r="B466" s="201" t="s">
        <v>1240</v>
      </c>
      <c r="C466" s="201" t="s">
        <v>179</v>
      </c>
      <c r="D466" s="201" t="s">
        <v>1220</v>
      </c>
      <c r="E466" s="204" t="s">
        <v>1261</v>
      </c>
      <c r="F466" s="209">
        <v>29869</v>
      </c>
      <c r="G466" s="206">
        <f t="shared" si="29"/>
        <v>45657</v>
      </c>
      <c r="H466" s="207">
        <f t="shared" si="31"/>
        <v>43</v>
      </c>
      <c r="I466" s="204" t="str">
        <f t="shared" si="33"/>
        <v>Veteran</v>
      </c>
      <c r="J466" s="201" t="s">
        <v>1248</v>
      </c>
      <c r="K466" s="224" t="s">
        <v>2007</v>
      </c>
      <c r="L466" s="362" t="s">
        <v>1453</v>
      </c>
    </row>
    <row r="467" spans="1:12" s="225" customFormat="1" hidden="1" x14ac:dyDescent="0.25">
      <c r="A467" s="200" t="s">
        <v>1354</v>
      </c>
      <c r="B467" s="201" t="s">
        <v>1241</v>
      </c>
      <c r="C467" s="201" t="s">
        <v>1355</v>
      </c>
      <c r="D467" s="201" t="s">
        <v>1225</v>
      </c>
      <c r="E467" s="204" t="s">
        <v>1261</v>
      </c>
      <c r="F467" s="221">
        <v>29691</v>
      </c>
      <c r="G467" s="222">
        <f t="shared" ref="G467:G511" si="34">$G$5</f>
        <v>45657</v>
      </c>
      <c r="H467" s="223">
        <f t="shared" si="31"/>
        <v>43</v>
      </c>
      <c r="I467" s="220" t="str">
        <f t="shared" si="33"/>
        <v>Veteran</v>
      </c>
      <c r="J467" s="219" t="s">
        <v>1248</v>
      </c>
      <c r="K467" s="224">
        <v>78111610343</v>
      </c>
      <c r="L467" s="362" t="s">
        <v>1453</v>
      </c>
    </row>
    <row r="468" spans="1:12" s="225" customFormat="1" hidden="1" x14ac:dyDescent="0.25">
      <c r="A468" s="200" t="s">
        <v>1360</v>
      </c>
      <c r="B468" s="201" t="s">
        <v>1241</v>
      </c>
      <c r="C468" s="201" t="s">
        <v>391</v>
      </c>
      <c r="D468" s="201" t="s">
        <v>1860</v>
      </c>
      <c r="E468" s="204" t="s">
        <v>1261</v>
      </c>
      <c r="F468" s="221">
        <v>29893</v>
      </c>
      <c r="G468" s="222">
        <f t="shared" si="34"/>
        <v>45657</v>
      </c>
      <c r="H468" s="223">
        <f t="shared" si="31"/>
        <v>43</v>
      </c>
      <c r="I468" s="220" t="str">
        <f t="shared" si="33"/>
        <v>Veteran</v>
      </c>
      <c r="J468" s="219" t="s">
        <v>1248</v>
      </c>
      <c r="K468" s="224">
        <v>67112800048</v>
      </c>
      <c r="L468" s="362" t="s">
        <v>1453</v>
      </c>
    </row>
    <row r="469" spans="1:12" s="225" customFormat="1" hidden="1" x14ac:dyDescent="0.25">
      <c r="A469" s="200" t="s">
        <v>1449</v>
      </c>
      <c r="B469" s="201" t="s">
        <v>43</v>
      </c>
      <c r="C469" s="201" t="s">
        <v>226</v>
      </c>
      <c r="D469" s="201" t="s">
        <v>1474</v>
      </c>
      <c r="E469" s="204" t="s">
        <v>1261</v>
      </c>
      <c r="F469" s="221">
        <v>29634</v>
      </c>
      <c r="G469" s="222">
        <f t="shared" si="34"/>
        <v>45657</v>
      </c>
      <c r="H469" s="223">
        <f t="shared" si="31"/>
        <v>43</v>
      </c>
      <c r="I469" s="220" t="str">
        <f t="shared" si="33"/>
        <v>Veteran</v>
      </c>
      <c r="J469" s="219" t="s">
        <v>1248</v>
      </c>
      <c r="K469" s="224">
        <v>89050200036</v>
      </c>
      <c r="L469" s="362" t="s">
        <v>1453</v>
      </c>
    </row>
    <row r="470" spans="1:12" hidden="1" x14ac:dyDescent="0.25">
      <c r="A470" s="200" t="s">
        <v>1512</v>
      </c>
      <c r="B470" s="201" t="s">
        <v>48</v>
      </c>
      <c r="C470" s="201" t="s">
        <v>921</v>
      </c>
      <c r="D470" s="201" t="s">
        <v>109</v>
      </c>
      <c r="E470" s="204" t="s">
        <v>1261</v>
      </c>
      <c r="F470" s="221">
        <v>29902</v>
      </c>
      <c r="G470" s="222">
        <f t="shared" si="34"/>
        <v>45657</v>
      </c>
      <c r="H470" s="223">
        <f t="shared" si="31"/>
        <v>43</v>
      </c>
      <c r="I470" s="220" t="str">
        <f t="shared" si="33"/>
        <v>Veteran</v>
      </c>
      <c r="J470" s="219" t="s">
        <v>1248</v>
      </c>
      <c r="K470" s="208">
        <v>89050200036</v>
      </c>
      <c r="L470" s="364" t="s">
        <v>1453</v>
      </c>
    </row>
    <row r="471" spans="1:12" hidden="1" x14ac:dyDescent="0.25">
      <c r="A471" s="200" t="s">
        <v>1514</v>
      </c>
      <c r="B471" s="201" t="s">
        <v>48</v>
      </c>
      <c r="C471" s="201" t="s">
        <v>2139</v>
      </c>
      <c r="D471" s="201" t="s">
        <v>1221</v>
      </c>
      <c r="E471" s="204" t="s">
        <v>1260</v>
      </c>
      <c r="F471" s="209">
        <v>29588</v>
      </c>
      <c r="G471" s="206">
        <f t="shared" si="34"/>
        <v>45657</v>
      </c>
      <c r="H471" s="207">
        <f t="shared" si="31"/>
        <v>43</v>
      </c>
      <c r="I471" s="204" t="str">
        <f t="shared" si="33"/>
        <v>Veteran</v>
      </c>
      <c r="J471" s="201" t="s">
        <v>1248</v>
      </c>
      <c r="K471" s="208">
        <v>87081700117</v>
      </c>
      <c r="L471" s="364" t="s">
        <v>1453</v>
      </c>
    </row>
    <row r="472" spans="1:12" hidden="1" x14ac:dyDescent="0.25">
      <c r="A472" s="200" t="s">
        <v>1614</v>
      </c>
      <c r="B472" s="201" t="s">
        <v>1226</v>
      </c>
      <c r="C472" s="201" t="s">
        <v>227</v>
      </c>
      <c r="D472" s="201" t="s">
        <v>122</v>
      </c>
      <c r="E472" s="204" t="s">
        <v>1261</v>
      </c>
      <c r="F472" s="209">
        <v>29766</v>
      </c>
      <c r="G472" s="206">
        <f t="shared" si="34"/>
        <v>45657</v>
      </c>
      <c r="H472" s="207">
        <f t="shared" si="31"/>
        <v>43</v>
      </c>
      <c r="I472" s="204" t="str">
        <f t="shared" si="33"/>
        <v>Veteran</v>
      </c>
      <c r="J472" s="201" t="s">
        <v>1248</v>
      </c>
      <c r="K472" s="208"/>
      <c r="L472" s="364"/>
    </row>
    <row r="473" spans="1:12" hidden="1" x14ac:dyDescent="0.25">
      <c r="A473" s="200" t="s">
        <v>1707</v>
      </c>
      <c r="B473" s="201" t="s">
        <v>42</v>
      </c>
      <c r="C473" s="201" t="s">
        <v>263</v>
      </c>
      <c r="D473" s="201" t="s">
        <v>144</v>
      </c>
      <c r="E473" s="204" t="s">
        <v>1261</v>
      </c>
      <c r="F473" s="209">
        <v>29946</v>
      </c>
      <c r="G473" s="206">
        <f t="shared" si="34"/>
        <v>45657</v>
      </c>
      <c r="H473" s="207">
        <f t="shared" si="31"/>
        <v>43</v>
      </c>
      <c r="I473" s="204" t="str">
        <f t="shared" si="33"/>
        <v>Veteran</v>
      </c>
      <c r="J473" s="201" t="s">
        <v>1248</v>
      </c>
      <c r="K473" s="208">
        <v>8704275076080</v>
      </c>
      <c r="L473" s="364" t="s">
        <v>1456</v>
      </c>
    </row>
    <row r="474" spans="1:12" hidden="1" x14ac:dyDescent="0.25">
      <c r="A474" s="200" t="s">
        <v>1737</v>
      </c>
      <c r="B474" s="201" t="s">
        <v>1380</v>
      </c>
      <c r="C474" s="201" t="s">
        <v>1778</v>
      </c>
      <c r="D474" s="201" t="s">
        <v>1782</v>
      </c>
      <c r="E474" s="204" t="s">
        <v>1261</v>
      </c>
      <c r="F474" s="209">
        <v>29765</v>
      </c>
      <c r="G474" s="206">
        <f t="shared" si="34"/>
        <v>45657</v>
      </c>
      <c r="H474" s="207">
        <f t="shared" si="31"/>
        <v>43</v>
      </c>
      <c r="I474" s="204" t="str">
        <f t="shared" si="33"/>
        <v>Veteran</v>
      </c>
      <c r="J474" s="201" t="s">
        <v>1248</v>
      </c>
      <c r="K474" s="208"/>
      <c r="L474" s="364" t="s">
        <v>1453</v>
      </c>
    </row>
    <row r="475" spans="1:12" hidden="1" x14ac:dyDescent="0.25">
      <c r="A475" s="200" t="s">
        <v>1786</v>
      </c>
      <c r="B475" s="201" t="s">
        <v>43</v>
      </c>
      <c r="C475" s="201" t="s">
        <v>1799</v>
      </c>
      <c r="D475" s="201" t="s">
        <v>1800</v>
      </c>
      <c r="E475" s="204" t="s">
        <v>1251</v>
      </c>
      <c r="F475" s="221">
        <v>29908</v>
      </c>
      <c r="G475" s="222">
        <f t="shared" si="34"/>
        <v>45657</v>
      </c>
      <c r="H475" s="223">
        <f t="shared" si="31"/>
        <v>43</v>
      </c>
      <c r="I475" s="220" t="str">
        <f t="shared" si="33"/>
        <v>Veteran</v>
      </c>
      <c r="J475" s="219" t="s">
        <v>67</v>
      </c>
      <c r="K475" s="208"/>
      <c r="L475" s="364"/>
    </row>
    <row r="476" spans="1:12" hidden="1" x14ac:dyDescent="0.25">
      <c r="A476" s="200" t="s">
        <v>468</v>
      </c>
      <c r="B476" s="201" t="s">
        <v>41</v>
      </c>
      <c r="C476" s="201" t="s">
        <v>367</v>
      </c>
      <c r="D476" s="201" t="s">
        <v>103</v>
      </c>
      <c r="E476" s="204" t="s">
        <v>1261</v>
      </c>
      <c r="F476" s="227">
        <v>29313</v>
      </c>
      <c r="G476" s="222">
        <f t="shared" si="34"/>
        <v>45657</v>
      </c>
      <c r="H476" s="223">
        <f t="shared" si="31"/>
        <v>44</v>
      </c>
      <c r="I476" s="220" t="str">
        <f t="shared" si="33"/>
        <v>Veteran</v>
      </c>
      <c r="J476" s="219" t="s">
        <v>1248</v>
      </c>
      <c r="K476" s="208"/>
      <c r="L476" s="364"/>
    </row>
    <row r="477" spans="1:12" hidden="1" x14ac:dyDescent="0.25">
      <c r="A477" s="200" t="s">
        <v>471</v>
      </c>
      <c r="B477" s="201" t="s">
        <v>44</v>
      </c>
      <c r="C477" s="201" t="s">
        <v>164</v>
      </c>
      <c r="D477" s="201" t="s">
        <v>165</v>
      </c>
      <c r="E477" s="204" t="s">
        <v>1261</v>
      </c>
      <c r="F477" s="227">
        <v>29431</v>
      </c>
      <c r="G477" s="222">
        <f t="shared" si="34"/>
        <v>45657</v>
      </c>
      <c r="H477" s="223">
        <f t="shared" si="31"/>
        <v>44</v>
      </c>
      <c r="I477" s="220" t="str">
        <f t="shared" si="33"/>
        <v>Veteran</v>
      </c>
      <c r="J477" s="219" t="s">
        <v>1248</v>
      </c>
      <c r="K477" s="208">
        <v>66042500619</v>
      </c>
      <c r="L477" s="364" t="s">
        <v>1453</v>
      </c>
    </row>
    <row r="478" spans="1:12" hidden="1" x14ac:dyDescent="0.25">
      <c r="A478" s="200" t="s">
        <v>472</v>
      </c>
      <c r="B478" s="201" t="s">
        <v>38</v>
      </c>
      <c r="C478" s="201" t="s">
        <v>195</v>
      </c>
      <c r="D478" s="201" t="s">
        <v>196</v>
      </c>
      <c r="E478" s="204" t="s">
        <v>1261</v>
      </c>
      <c r="F478" s="221">
        <v>29413</v>
      </c>
      <c r="G478" s="222">
        <f t="shared" si="34"/>
        <v>45657</v>
      </c>
      <c r="H478" s="223">
        <f t="shared" si="31"/>
        <v>44</v>
      </c>
      <c r="I478" s="220" t="str">
        <f t="shared" si="33"/>
        <v>Veteran</v>
      </c>
      <c r="J478" s="219" t="s">
        <v>1248</v>
      </c>
      <c r="K478" s="208"/>
      <c r="L478" s="364"/>
    </row>
    <row r="479" spans="1:12" hidden="1" x14ac:dyDescent="0.25">
      <c r="A479" s="200" t="s">
        <v>523</v>
      </c>
      <c r="B479" s="201" t="s">
        <v>49</v>
      </c>
      <c r="C479" s="201" t="s">
        <v>118</v>
      </c>
      <c r="D479" s="201" t="s">
        <v>238</v>
      </c>
      <c r="E479" s="204" t="s">
        <v>1261</v>
      </c>
      <c r="F479" s="221">
        <v>29329</v>
      </c>
      <c r="G479" s="222">
        <f t="shared" si="34"/>
        <v>45657</v>
      </c>
      <c r="H479" s="223">
        <f t="shared" si="31"/>
        <v>44</v>
      </c>
      <c r="I479" s="220" t="str">
        <f t="shared" si="33"/>
        <v>Veteran</v>
      </c>
      <c r="J479" s="219" t="s">
        <v>1248</v>
      </c>
      <c r="K479" s="208"/>
      <c r="L479" s="364"/>
    </row>
    <row r="480" spans="1:12" s="225" customFormat="1" hidden="1" x14ac:dyDescent="0.25">
      <c r="A480" s="200" t="s">
        <v>546</v>
      </c>
      <c r="B480" s="201" t="s">
        <v>1241</v>
      </c>
      <c r="C480" s="201" t="s">
        <v>245</v>
      </c>
      <c r="D480" s="201" t="s">
        <v>246</v>
      </c>
      <c r="E480" s="204" t="s">
        <v>1261</v>
      </c>
      <c r="F480" s="230">
        <v>29297</v>
      </c>
      <c r="G480" s="231">
        <f t="shared" si="34"/>
        <v>45657</v>
      </c>
      <c r="H480" s="232">
        <f t="shared" si="31"/>
        <v>44</v>
      </c>
      <c r="I480" s="229" t="str">
        <f t="shared" si="33"/>
        <v>Veteran</v>
      </c>
      <c r="J480" s="228" t="s">
        <v>1248</v>
      </c>
      <c r="K480" s="224">
        <v>77031400058</v>
      </c>
      <c r="L480" s="362" t="s">
        <v>1453</v>
      </c>
    </row>
    <row r="481" spans="1:12" hidden="1" x14ac:dyDescent="0.25">
      <c r="A481" s="200" t="s">
        <v>571</v>
      </c>
      <c r="B481" s="201" t="s">
        <v>44</v>
      </c>
      <c r="C481" s="201" t="s">
        <v>166</v>
      </c>
      <c r="D481" s="201" t="s">
        <v>353</v>
      </c>
      <c r="E481" s="204" t="s">
        <v>1261</v>
      </c>
      <c r="F481" s="221">
        <v>29331</v>
      </c>
      <c r="G481" s="222">
        <f t="shared" si="34"/>
        <v>45657</v>
      </c>
      <c r="H481" s="223">
        <f t="shared" si="31"/>
        <v>44</v>
      </c>
      <c r="I481" s="220" t="str">
        <f t="shared" si="33"/>
        <v>Veteran</v>
      </c>
      <c r="J481" s="219" t="s">
        <v>1248</v>
      </c>
      <c r="K481" s="224">
        <v>82041910569</v>
      </c>
      <c r="L481" s="362" t="s">
        <v>1453</v>
      </c>
    </row>
    <row r="482" spans="1:12" hidden="1" x14ac:dyDescent="0.25">
      <c r="A482" s="200" t="s">
        <v>619</v>
      </c>
      <c r="B482" s="201" t="s">
        <v>50</v>
      </c>
      <c r="C482" s="201" t="s">
        <v>1889</v>
      </c>
      <c r="D482" s="201" t="s">
        <v>1977</v>
      </c>
      <c r="E482" s="204" t="s">
        <v>1261</v>
      </c>
      <c r="F482" s="221">
        <v>29465</v>
      </c>
      <c r="G482" s="222">
        <f t="shared" si="34"/>
        <v>45657</v>
      </c>
      <c r="H482" s="223">
        <f t="shared" si="31"/>
        <v>44</v>
      </c>
      <c r="I482" s="220" t="str">
        <f t="shared" si="33"/>
        <v>Veteran</v>
      </c>
      <c r="J482" s="219" t="s">
        <v>1248</v>
      </c>
      <c r="K482" s="208">
        <v>56050200165</v>
      </c>
      <c r="L482" s="364"/>
    </row>
    <row r="483" spans="1:12" hidden="1" x14ac:dyDescent="0.25">
      <c r="A483" s="200" t="s">
        <v>622</v>
      </c>
      <c r="B483" s="201" t="s">
        <v>1241</v>
      </c>
      <c r="C483" s="201" t="s">
        <v>1905</v>
      </c>
      <c r="D483" s="201" t="s">
        <v>133</v>
      </c>
      <c r="E483" s="204" t="s">
        <v>1261</v>
      </c>
      <c r="F483" s="209">
        <v>29465</v>
      </c>
      <c r="G483" s="206">
        <f t="shared" si="34"/>
        <v>45657</v>
      </c>
      <c r="H483" s="207">
        <f t="shared" si="31"/>
        <v>44</v>
      </c>
      <c r="I483" s="204" t="str">
        <f t="shared" si="33"/>
        <v>Veteran</v>
      </c>
      <c r="J483" s="201" t="s">
        <v>1248</v>
      </c>
      <c r="K483" s="208"/>
      <c r="L483" s="364"/>
    </row>
    <row r="484" spans="1:12" hidden="1" x14ac:dyDescent="0.25">
      <c r="A484" s="200" t="s">
        <v>672</v>
      </c>
      <c r="B484" s="201" t="s">
        <v>1319</v>
      </c>
      <c r="C484" s="201" t="s">
        <v>94</v>
      </c>
      <c r="D484" s="201" t="s">
        <v>147</v>
      </c>
      <c r="E484" s="204" t="s">
        <v>1261</v>
      </c>
      <c r="F484" s="221">
        <v>29282</v>
      </c>
      <c r="G484" s="222">
        <f t="shared" si="34"/>
        <v>45657</v>
      </c>
      <c r="H484" s="223">
        <f t="shared" si="31"/>
        <v>44</v>
      </c>
      <c r="I484" s="220" t="str">
        <f t="shared" si="33"/>
        <v>Veteran</v>
      </c>
      <c r="J484" s="219" t="s">
        <v>1248</v>
      </c>
      <c r="K484" s="208"/>
      <c r="L484" s="364"/>
    </row>
    <row r="485" spans="1:12" hidden="1" x14ac:dyDescent="0.25">
      <c r="A485" s="200" t="s">
        <v>728</v>
      </c>
      <c r="B485" s="201" t="s">
        <v>49</v>
      </c>
      <c r="C485" s="201" t="s">
        <v>243</v>
      </c>
      <c r="D485" s="201" t="s">
        <v>244</v>
      </c>
      <c r="E485" s="204" t="s">
        <v>1261</v>
      </c>
      <c r="F485" s="221">
        <v>29437</v>
      </c>
      <c r="G485" s="222">
        <f t="shared" si="34"/>
        <v>45657</v>
      </c>
      <c r="H485" s="223">
        <f t="shared" si="31"/>
        <v>44</v>
      </c>
      <c r="I485" s="220" t="str">
        <f t="shared" si="33"/>
        <v>Veteran</v>
      </c>
      <c r="J485" s="219" t="s">
        <v>1248</v>
      </c>
      <c r="K485" s="208"/>
      <c r="L485" s="364"/>
    </row>
    <row r="486" spans="1:12" hidden="1" x14ac:dyDescent="0.25">
      <c r="A486" s="200" t="s">
        <v>792</v>
      </c>
      <c r="B486" s="201" t="s">
        <v>43</v>
      </c>
      <c r="C486" s="201" t="s">
        <v>161</v>
      </c>
      <c r="D486" s="201" t="s">
        <v>186</v>
      </c>
      <c r="E486" s="204" t="s">
        <v>1261</v>
      </c>
      <c r="F486" s="221">
        <v>29572</v>
      </c>
      <c r="G486" s="222">
        <f t="shared" si="34"/>
        <v>45657</v>
      </c>
      <c r="H486" s="223">
        <f t="shared" si="31"/>
        <v>44</v>
      </c>
      <c r="I486" s="220" t="str">
        <f t="shared" si="33"/>
        <v>Veteran</v>
      </c>
      <c r="J486" s="219" t="s">
        <v>1248</v>
      </c>
      <c r="K486" s="208"/>
      <c r="L486" s="364"/>
    </row>
    <row r="487" spans="1:12" hidden="1" x14ac:dyDescent="0.25">
      <c r="A487" s="200" t="s">
        <v>808</v>
      </c>
      <c r="B487" s="201" t="s">
        <v>1243</v>
      </c>
      <c r="C487" s="201" t="s">
        <v>294</v>
      </c>
      <c r="D487" s="201" t="s">
        <v>293</v>
      </c>
      <c r="E487" s="204" t="s">
        <v>1261</v>
      </c>
      <c r="F487" s="205">
        <v>29494</v>
      </c>
      <c r="G487" s="206">
        <f t="shared" si="34"/>
        <v>45657</v>
      </c>
      <c r="H487" s="207">
        <f t="shared" si="31"/>
        <v>44</v>
      </c>
      <c r="I487" s="204" t="str">
        <f t="shared" si="33"/>
        <v>Veteran</v>
      </c>
      <c r="J487" s="201" t="s">
        <v>1248</v>
      </c>
      <c r="K487" s="208">
        <v>60051100630</v>
      </c>
      <c r="L487" s="364" t="s">
        <v>1453</v>
      </c>
    </row>
    <row r="488" spans="1:12" s="225" customFormat="1" hidden="1" x14ac:dyDescent="0.25">
      <c r="A488" s="202" t="s">
        <v>925</v>
      </c>
      <c r="B488" s="201" t="s">
        <v>1380</v>
      </c>
      <c r="C488" s="201" t="s">
        <v>934</v>
      </c>
      <c r="D488" s="201" t="s">
        <v>122</v>
      </c>
      <c r="E488" s="204" t="s">
        <v>1261</v>
      </c>
      <c r="F488" s="209">
        <v>29587</v>
      </c>
      <c r="G488" s="206">
        <f t="shared" si="34"/>
        <v>45657</v>
      </c>
      <c r="H488" s="207">
        <f t="shared" si="31"/>
        <v>44</v>
      </c>
      <c r="I488" s="204" t="str">
        <f t="shared" si="33"/>
        <v>Veteran</v>
      </c>
      <c r="J488" s="201" t="s">
        <v>1248</v>
      </c>
      <c r="K488" s="224">
        <v>10122011</v>
      </c>
      <c r="L488" s="362" t="s">
        <v>1453</v>
      </c>
    </row>
    <row r="489" spans="1:12" s="225" customFormat="1" hidden="1" x14ac:dyDescent="0.25">
      <c r="A489" s="200" t="s">
        <v>951</v>
      </c>
      <c r="B489" s="201" t="s">
        <v>40</v>
      </c>
      <c r="C489" s="201" t="s">
        <v>99</v>
      </c>
      <c r="D489" s="201" t="s">
        <v>1908</v>
      </c>
      <c r="E489" s="204" t="s">
        <v>1261</v>
      </c>
      <c r="F489" s="221">
        <v>29550</v>
      </c>
      <c r="G489" s="222">
        <f t="shared" si="34"/>
        <v>45657</v>
      </c>
      <c r="H489" s="223">
        <f t="shared" si="31"/>
        <v>44</v>
      </c>
      <c r="I489" s="220" t="str">
        <f t="shared" si="33"/>
        <v>Veteran</v>
      </c>
      <c r="J489" s="219" t="s">
        <v>1248</v>
      </c>
      <c r="K489" s="224">
        <v>88072900013</v>
      </c>
      <c r="L489" s="362" t="s">
        <v>1453</v>
      </c>
    </row>
    <row r="490" spans="1:12" hidden="1" x14ac:dyDescent="0.25">
      <c r="A490" s="200" t="s">
        <v>958</v>
      </c>
      <c r="B490" s="201" t="s">
        <v>1380</v>
      </c>
      <c r="C490" s="201" t="s">
        <v>962</v>
      </c>
      <c r="D490" s="201" t="s">
        <v>963</v>
      </c>
      <c r="E490" s="204" t="s">
        <v>1261</v>
      </c>
      <c r="F490" s="209">
        <v>29222</v>
      </c>
      <c r="G490" s="206">
        <f t="shared" si="34"/>
        <v>45657</v>
      </c>
      <c r="H490" s="207">
        <f t="shared" si="31"/>
        <v>44</v>
      </c>
      <c r="I490" s="204" t="str">
        <f t="shared" si="33"/>
        <v>Veteran</v>
      </c>
      <c r="J490" s="201" t="s">
        <v>1248</v>
      </c>
      <c r="K490" s="208">
        <v>80112510620</v>
      </c>
      <c r="L490" s="364" t="s">
        <v>1453</v>
      </c>
    </row>
    <row r="491" spans="1:12" hidden="1" x14ac:dyDescent="0.25">
      <c r="A491" s="200" t="s">
        <v>977</v>
      </c>
      <c r="B491" s="201" t="s">
        <v>49</v>
      </c>
      <c r="C491" s="201" t="s">
        <v>1915</v>
      </c>
      <c r="D491" s="201" t="s">
        <v>223</v>
      </c>
      <c r="E491" s="204" t="s">
        <v>1258</v>
      </c>
      <c r="F491" s="209">
        <v>29587</v>
      </c>
      <c r="G491" s="206">
        <f t="shared" si="34"/>
        <v>45657</v>
      </c>
      <c r="H491" s="207">
        <f t="shared" si="31"/>
        <v>44</v>
      </c>
      <c r="I491" s="204" t="str">
        <f t="shared" si="33"/>
        <v>Veteran</v>
      </c>
      <c r="J491" s="201" t="s">
        <v>1248</v>
      </c>
      <c r="K491" s="208"/>
      <c r="L491" s="364"/>
    </row>
    <row r="492" spans="1:12" hidden="1" x14ac:dyDescent="0.25">
      <c r="A492" s="200" t="s">
        <v>1086</v>
      </c>
      <c r="B492" s="201" t="s">
        <v>43</v>
      </c>
      <c r="C492" s="201" t="s">
        <v>1961</v>
      </c>
      <c r="D492" s="201" t="s">
        <v>1754</v>
      </c>
      <c r="E492" s="204" t="s">
        <v>1261</v>
      </c>
      <c r="F492" s="221">
        <v>29512</v>
      </c>
      <c r="G492" s="222">
        <f t="shared" si="34"/>
        <v>45657</v>
      </c>
      <c r="H492" s="223">
        <f t="shared" si="31"/>
        <v>44</v>
      </c>
      <c r="I492" s="220" t="str">
        <f t="shared" ref="I492:I511" si="35">IF(H492="","Senior",IF(H492&gt;59.999,"Grand Masters",IF(H492&gt;49.999,"Master",IF(H492&gt;39.999,"Veteran",IF(H492&gt;21.999,"Senior",IF(H492&gt;16.999,"U/21","U/16"))))))</f>
        <v>Veteran</v>
      </c>
      <c r="J492" s="219" t="s">
        <v>1248</v>
      </c>
      <c r="K492" s="208"/>
      <c r="L492" s="364"/>
    </row>
    <row r="493" spans="1:12" hidden="1" x14ac:dyDescent="0.25">
      <c r="A493" s="200" t="s">
        <v>1118</v>
      </c>
      <c r="B493" s="201" t="s">
        <v>1319</v>
      </c>
      <c r="C493" s="201" t="s">
        <v>1125</v>
      </c>
      <c r="D493" s="201" t="s">
        <v>917</v>
      </c>
      <c r="E493" s="204" t="s">
        <v>1261</v>
      </c>
      <c r="F493" s="209">
        <v>29355</v>
      </c>
      <c r="G493" s="206">
        <f t="shared" si="34"/>
        <v>45657</v>
      </c>
      <c r="H493" s="207">
        <f t="shared" si="31"/>
        <v>44</v>
      </c>
      <c r="I493" s="204" t="str">
        <f t="shared" si="35"/>
        <v>Veteran</v>
      </c>
      <c r="J493" s="201" t="s">
        <v>1248</v>
      </c>
      <c r="K493" s="208"/>
      <c r="L493" s="364"/>
    </row>
    <row r="494" spans="1:12" s="225" customFormat="1" hidden="1" x14ac:dyDescent="0.25">
      <c r="A494" s="200" t="s">
        <v>1120</v>
      </c>
      <c r="B494" s="201" t="s">
        <v>1947</v>
      </c>
      <c r="C494" s="201" t="s">
        <v>1127</v>
      </c>
      <c r="D494" s="201" t="s">
        <v>135</v>
      </c>
      <c r="E494" s="204" t="s">
        <v>1261</v>
      </c>
      <c r="F494" s="221">
        <v>29374</v>
      </c>
      <c r="G494" s="222">
        <f t="shared" si="34"/>
        <v>45657</v>
      </c>
      <c r="H494" s="223">
        <f t="shared" si="31"/>
        <v>44</v>
      </c>
      <c r="I494" s="220" t="str">
        <f t="shared" si="35"/>
        <v>Veteran</v>
      </c>
      <c r="J494" s="219" t="s">
        <v>1248</v>
      </c>
      <c r="K494" s="224">
        <v>63122510097</v>
      </c>
      <c r="L494" s="362" t="s">
        <v>1453</v>
      </c>
    </row>
    <row r="495" spans="1:12" hidden="1" x14ac:dyDescent="0.25">
      <c r="A495" s="200" t="s">
        <v>1188</v>
      </c>
      <c r="B495" s="201" t="s">
        <v>1241</v>
      </c>
      <c r="C495" s="201" t="s">
        <v>99</v>
      </c>
      <c r="D495" s="201" t="s">
        <v>1211</v>
      </c>
      <c r="E495" s="204" t="s">
        <v>1261</v>
      </c>
      <c r="F495" s="209">
        <v>29250</v>
      </c>
      <c r="G495" s="206">
        <f t="shared" si="34"/>
        <v>45657</v>
      </c>
      <c r="H495" s="207">
        <f t="shared" si="31"/>
        <v>44</v>
      </c>
      <c r="I495" s="204" t="str">
        <f t="shared" si="35"/>
        <v>Veteran</v>
      </c>
      <c r="J495" s="201" t="s">
        <v>1248</v>
      </c>
      <c r="K495" s="208">
        <v>63122510097</v>
      </c>
      <c r="L495" s="364" t="s">
        <v>1453</v>
      </c>
    </row>
    <row r="496" spans="1:12" hidden="1" x14ac:dyDescent="0.25">
      <c r="A496" s="200" t="s">
        <v>1207</v>
      </c>
      <c r="B496" s="201" t="s">
        <v>41</v>
      </c>
      <c r="C496" s="201" t="s">
        <v>94</v>
      </c>
      <c r="D496" s="201" t="s">
        <v>73</v>
      </c>
      <c r="E496" s="204" t="s">
        <v>1261</v>
      </c>
      <c r="F496" s="221">
        <v>29257</v>
      </c>
      <c r="G496" s="222">
        <f t="shared" si="34"/>
        <v>45657</v>
      </c>
      <c r="H496" s="223">
        <f t="shared" si="31"/>
        <v>44</v>
      </c>
      <c r="I496" s="220" t="str">
        <f t="shared" si="35"/>
        <v>Veteran</v>
      </c>
      <c r="J496" s="219" t="s">
        <v>1248</v>
      </c>
      <c r="K496" s="208"/>
      <c r="L496" s="364"/>
    </row>
    <row r="497" spans="1:12" hidden="1" x14ac:dyDescent="0.25">
      <c r="A497" s="200" t="s">
        <v>1572</v>
      </c>
      <c r="B497" s="201" t="s">
        <v>1319</v>
      </c>
      <c r="C497" s="201" t="s">
        <v>383</v>
      </c>
      <c r="D497" s="201" t="s">
        <v>1605</v>
      </c>
      <c r="E497" s="204" t="s">
        <v>1261</v>
      </c>
      <c r="F497" s="209">
        <v>29317</v>
      </c>
      <c r="G497" s="206">
        <f t="shared" si="34"/>
        <v>45657</v>
      </c>
      <c r="H497" s="207">
        <f t="shared" si="31"/>
        <v>44</v>
      </c>
      <c r="I497" s="204" t="str">
        <f t="shared" si="35"/>
        <v>Veteran</v>
      </c>
      <c r="J497" s="201" t="s">
        <v>1248</v>
      </c>
      <c r="K497" s="208"/>
      <c r="L497" s="364" t="s">
        <v>1453</v>
      </c>
    </row>
    <row r="498" spans="1:12" s="225" customFormat="1" hidden="1" x14ac:dyDescent="0.25">
      <c r="A498" s="200" t="s">
        <v>1739</v>
      </c>
      <c r="B498" s="201" t="s">
        <v>1473</v>
      </c>
      <c r="C498" s="201" t="s">
        <v>94</v>
      </c>
      <c r="D498" s="201" t="s">
        <v>1780</v>
      </c>
      <c r="E498" s="204" t="s">
        <v>1261</v>
      </c>
      <c r="F498" s="209">
        <v>29484</v>
      </c>
      <c r="G498" s="206">
        <f t="shared" si="34"/>
        <v>45657</v>
      </c>
      <c r="H498" s="207">
        <f t="shared" si="31"/>
        <v>44</v>
      </c>
      <c r="I498" s="204" t="str">
        <f t="shared" si="35"/>
        <v>Veteran</v>
      </c>
      <c r="J498" s="201" t="s">
        <v>1248</v>
      </c>
      <c r="K498" s="224">
        <v>81060510588</v>
      </c>
      <c r="L498" s="362" t="s">
        <v>1453</v>
      </c>
    </row>
    <row r="499" spans="1:12" s="225" customFormat="1" hidden="1" x14ac:dyDescent="0.25">
      <c r="A499" s="200" t="s">
        <v>1794</v>
      </c>
      <c r="B499" s="201" t="s">
        <v>1473</v>
      </c>
      <c r="C499" s="201" t="s">
        <v>1219</v>
      </c>
      <c r="D499" s="201" t="s">
        <v>1842</v>
      </c>
      <c r="E499" s="204" t="s">
        <v>1261</v>
      </c>
      <c r="F499" s="209">
        <v>29318</v>
      </c>
      <c r="G499" s="206">
        <f t="shared" si="34"/>
        <v>45657</v>
      </c>
      <c r="H499" s="207">
        <f t="shared" si="31"/>
        <v>44</v>
      </c>
      <c r="I499" s="204" t="str">
        <f t="shared" si="35"/>
        <v>Veteran</v>
      </c>
      <c r="J499" s="201" t="s">
        <v>1248</v>
      </c>
      <c r="K499" s="224">
        <v>20031030</v>
      </c>
      <c r="L499" s="362" t="s">
        <v>1453</v>
      </c>
    </row>
    <row r="500" spans="1:12" s="225" customFormat="1" hidden="1" x14ac:dyDescent="0.25">
      <c r="A500" s="200" t="s">
        <v>476</v>
      </c>
      <c r="B500" s="201" t="s">
        <v>37</v>
      </c>
      <c r="C500" s="201" t="s">
        <v>156</v>
      </c>
      <c r="D500" s="201" t="s">
        <v>157</v>
      </c>
      <c r="E500" s="204" t="s">
        <v>1261</v>
      </c>
      <c r="F500" s="227">
        <v>29064</v>
      </c>
      <c r="G500" s="222">
        <f t="shared" si="34"/>
        <v>45657</v>
      </c>
      <c r="H500" s="223">
        <f t="shared" si="31"/>
        <v>45</v>
      </c>
      <c r="I500" s="220" t="str">
        <f t="shared" si="35"/>
        <v>Veteran</v>
      </c>
      <c r="J500" s="219" t="s">
        <v>1248</v>
      </c>
      <c r="K500" s="224">
        <v>79100100307</v>
      </c>
      <c r="L500" s="362" t="s">
        <v>1453</v>
      </c>
    </row>
    <row r="501" spans="1:12" hidden="1" x14ac:dyDescent="0.25">
      <c r="A501" s="200" t="s">
        <v>537</v>
      </c>
      <c r="B501" s="201" t="s">
        <v>1241</v>
      </c>
      <c r="C501" s="201" t="s">
        <v>921</v>
      </c>
      <c r="D501" s="201" t="s">
        <v>1221</v>
      </c>
      <c r="E501" s="204" t="s">
        <v>1261</v>
      </c>
      <c r="F501" s="230">
        <v>29073</v>
      </c>
      <c r="G501" s="231">
        <f t="shared" si="34"/>
        <v>45657</v>
      </c>
      <c r="H501" s="232">
        <f t="shared" si="31"/>
        <v>45</v>
      </c>
      <c r="I501" s="229" t="str">
        <f t="shared" si="35"/>
        <v>Veteran</v>
      </c>
      <c r="J501" s="228" t="s">
        <v>1248</v>
      </c>
      <c r="K501" s="208">
        <v>79100100307</v>
      </c>
      <c r="L501" s="364" t="s">
        <v>1453</v>
      </c>
    </row>
    <row r="502" spans="1:12" hidden="1" x14ac:dyDescent="0.25">
      <c r="A502" s="200" t="s">
        <v>566</v>
      </c>
      <c r="B502" s="201" t="s">
        <v>47</v>
      </c>
      <c r="C502" s="201" t="s">
        <v>96</v>
      </c>
      <c r="D502" s="201" t="s">
        <v>299</v>
      </c>
      <c r="E502" s="204" t="s">
        <v>1261</v>
      </c>
      <c r="F502" s="221">
        <v>29199</v>
      </c>
      <c r="G502" s="222">
        <f t="shared" si="34"/>
        <v>45657</v>
      </c>
      <c r="H502" s="223">
        <f t="shared" si="31"/>
        <v>45</v>
      </c>
      <c r="I502" s="220" t="str">
        <f t="shared" si="35"/>
        <v>Veteran</v>
      </c>
      <c r="J502" s="219" t="s">
        <v>1248</v>
      </c>
      <c r="K502" s="208"/>
      <c r="L502" s="364"/>
    </row>
    <row r="503" spans="1:12" hidden="1" x14ac:dyDescent="0.25">
      <c r="A503" s="200" t="s">
        <v>567</v>
      </c>
      <c r="B503" s="201" t="s">
        <v>1319</v>
      </c>
      <c r="C503" s="201" t="s">
        <v>85</v>
      </c>
      <c r="D503" s="201" t="s">
        <v>86</v>
      </c>
      <c r="E503" s="204" t="s">
        <v>1261</v>
      </c>
      <c r="F503" s="221">
        <v>29114</v>
      </c>
      <c r="G503" s="222">
        <f t="shared" si="34"/>
        <v>45657</v>
      </c>
      <c r="H503" s="223">
        <f t="shared" si="31"/>
        <v>45</v>
      </c>
      <c r="I503" s="220" t="str">
        <f t="shared" si="35"/>
        <v>Veteran</v>
      </c>
      <c r="J503" s="219" t="s">
        <v>1248</v>
      </c>
      <c r="K503" s="208"/>
      <c r="L503" s="364"/>
    </row>
    <row r="504" spans="1:12" hidden="1" x14ac:dyDescent="0.25">
      <c r="A504" s="200" t="s">
        <v>581</v>
      </c>
      <c r="B504" s="201" t="s">
        <v>44</v>
      </c>
      <c r="C504" s="201" t="s">
        <v>168</v>
      </c>
      <c r="D504" s="201" t="s">
        <v>169</v>
      </c>
      <c r="E504" s="204" t="s">
        <v>1261</v>
      </c>
      <c r="F504" s="221">
        <v>28958</v>
      </c>
      <c r="G504" s="222">
        <f t="shared" si="34"/>
        <v>45657</v>
      </c>
      <c r="H504" s="223">
        <f t="shared" si="31"/>
        <v>45</v>
      </c>
      <c r="I504" s="220" t="str">
        <f t="shared" si="35"/>
        <v>Veteran</v>
      </c>
      <c r="J504" s="219" t="s">
        <v>1248</v>
      </c>
      <c r="K504" s="208">
        <v>81012110362</v>
      </c>
      <c r="L504" s="364" t="s">
        <v>1453</v>
      </c>
    </row>
    <row r="505" spans="1:12" s="225" customFormat="1" hidden="1" x14ac:dyDescent="0.25">
      <c r="A505" s="200" t="s">
        <v>649</v>
      </c>
      <c r="B505" s="201" t="s">
        <v>39</v>
      </c>
      <c r="C505" s="201" t="s">
        <v>74</v>
      </c>
      <c r="D505" s="201" t="s">
        <v>151</v>
      </c>
      <c r="E505" s="204" t="s">
        <v>1261</v>
      </c>
      <c r="F505" s="221">
        <v>29140</v>
      </c>
      <c r="G505" s="222">
        <f t="shared" si="34"/>
        <v>45657</v>
      </c>
      <c r="H505" s="223">
        <f t="shared" si="31"/>
        <v>45</v>
      </c>
      <c r="I505" s="220" t="str">
        <f t="shared" si="35"/>
        <v>Veteran</v>
      </c>
      <c r="J505" s="219" t="s">
        <v>1248</v>
      </c>
      <c r="K505" s="224">
        <v>20051126</v>
      </c>
      <c r="L505" s="362" t="s">
        <v>1453</v>
      </c>
    </row>
    <row r="506" spans="1:12" s="225" customFormat="1" hidden="1" x14ac:dyDescent="0.25">
      <c r="A506" s="200" t="s">
        <v>655</v>
      </c>
      <c r="B506" s="201" t="s">
        <v>38</v>
      </c>
      <c r="C506" s="201" t="s">
        <v>146</v>
      </c>
      <c r="D506" s="201" t="s">
        <v>135</v>
      </c>
      <c r="E506" s="204" t="s">
        <v>1261</v>
      </c>
      <c r="F506" s="221">
        <v>28922</v>
      </c>
      <c r="G506" s="222">
        <f t="shared" si="34"/>
        <v>45657</v>
      </c>
      <c r="H506" s="223">
        <f t="shared" si="31"/>
        <v>45</v>
      </c>
      <c r="I506" s="220" t="str">
        <f t="shared" si="35"/>
        <v>Veteran</v>
      </c>
      <c r="J506" s="219" t="s">
        <v>1248</v>
      </c>
      <c r="K506" s="224">
        <v>20051126</v>
      </c>
      <c r="L506" s="362" t="s">
        <v>1453</v>
      </c>
    </row>
    <row r="507" spans="1:12" s="225" customFormat="1" hidden="1" x14ac:dyDescent="0.25">
      <c r="A507" s="200" t="s">
        <v>667</v>
      </c>
      <c r="B507" s="201" t="s">
        <v>43</v>
      </c>
      <c r="C507" s="201" t="s">
        <v>262</v>
      </c>
      <c r="D507" s="201" t="s">
        <v>2097</v>
      </c>
      <c r="E507" s="204" t="s">
        <v>1261</v>
      </c>
      <c r="F507" s="221">
        <v>28934</v>
      </c>
      <c r="G507" s="222">
        <f t="shared" si="34"/>
        <v>45657</v>
      </c>
      <c r="H507" s="223">
        <f t="shared" si="31"/>
        <v>45</v>
      </c>
      <c r="I507" s="220" t="str">
        <f t="shared" si="35"/>
        <v>Veteran</v>
      </c>
      <c r="J507" s="219" t="s">
        <v>1248</v>
      </c>
      <c r="K507" s="224">
        <v>86102000544</v>
      </c>
      <c r="L507" s="362" t="s">
        <v>1453</v>
      </c>
    </row>
    <row r="508" spans="1:12" hidden="1" x14ac:dyDescent="0.25">
      <c r="A508" s="200" t="s">
        <v>1008</v>
      </c>
      <c r="B508" s="201" t="s">
        <v>50</v>
      </c>
      <c r="C508" s="201" t="s">
        <v>1539</v>
      </c>
      <c r="D508" s="201" t="s">
        <v>1540</v>
      </c>
      <c r="E508" s="204" t="s">
        <v>1261</v>
      </c>
      <c r="F508" s="221">
        <v>28960</v>
      </c>
      <c r="G508" s="222">
        <f t="shared" si="34"/>
        <v>45657</v>
      </c>
      <c r="H508" s="223">
        <f t="shared" si="31"/>
        <v>45</v>
      </c>
      <c r="I508" s="220" t="str">
        <f t="shared" si="35"/>
        <v>Veteran</v>
      </c>
      <c r="J508" s="219" t="s">
        <v>1248</v>
      </c>
      <c r="K508" s="208">
        <v>88030100604</v>
      </c>
      <c r="L508" s="364" t="s">
        <v>1453</v>
      </c>
    </row>
    <row r="509" spans="1:12" hidden="1" x14ac:dyDescent="0.25">
      <c r="A509" s="200" t="s">
        <v>708</v>
      </c>
      <c r="B509" s="201" t="s">
        <v>1947</v>
      </c>
      <c r="C509" s="201" t="s">
        <v>232</v>
      </c>
      <c r="D509" s="201" t="s">
        <v>233</v>
      </c>
      <c r="E509" s="204" t="s">
        <v>1261</v>
      </c>
      <c r="F509" s="221">
        <v>29166</v>
      </c>
      <c r="G509" s="222">
        <f t="shared" si="34"/>
        <v>45657</v>
      </c>
      <c r="H509" s="223">
        <f t="shared" si="31"/>
        <v>45</v>
      </c>
      <c r="I509" s="220" t="str">
        <f t="shared" si="35"/>
        <v>Veteran</v>
      </c>
      <c r="J509" s="219" t="s">
        <v>1248</v>
      </c>
      <c r="K509" s="208">
        <v>88030100604</v>
      </c>
      <c r="L509" s="364" t="s">
        <v>1453</v>
      </c>
    </row>
    <row r="510" spans="1:12" s="225" customFormat="1" hidden="1" x14ac:dyDescent="0.25">
      <c r="A510" s="200" t="s">
        <v>751</v>
      </c>
      <c r="B510" s="201" t="s">
        <v>1947</v>
      </c>
      <c r="C510" s="201" t="s">
        <v>96</v>
      </c>
      <c r="D510" s="201" t="s">
        <v>115</v>
      </c>
      <c r="E510" s="204" t="s">
        <v>1261</v>
      </c>
      <c r="F510" s="221">
        <v>29190</v>
      </c>
      <c r="G510" s="222">
        <f t="shared" si="34"/>
        <v>45657</v>
      </c>
      <c r="H510" s="223">
        <f t="shared" si="31"/>
        <v>45</v>
      </c>
      <c r="I510" s="220" t="str">
        <f t="shared" si="35"/>
        <v>Veteran</v>
      </c>
      <c r="J510" s="219" t="s">
        <v>1248</v>
      </c>
      <c r="K510" s="238" t="s">
        <v>1935</v>
      </c>
      <c r="L510" s="362" t="s">
        <v>1453</v>
      </c>
    </row>
    <row r="511" spans="1:12" s="225" customFormat="1" hidden="1" x14ac:dyDescent="0.25">
      <c r="A511" s="200" t="s">
        <v>755</v>
      </c>
      <c r="B511" s="201" t="s">
        <v>1241</v>
      </c>
      <c r="C511" s="201" t="s">
        <v>196</v>
      </c>
      <c r="D511" s="201" t="s">
        <v>125</v>
      </c>
      <c r="E511" s="204" t="s">
        <v>1261</v>
      </c>
      <c r="F511" s="209">
        <v>28916</v>
      </c>
      <c r="G511" s="206">
        <f t="shared" si="34"/>
        <v>45657</v>
      </c>
      <c r="H511" s="207">
        <f t="shared" si="31"/>
        <v>45</v>
      </c>
      <c r="I511" s="204" t="str">
        <f t="shared" si="35"/>
        <v>Veteran</v>
      </c>
      <c r="J511" s="201" t="s">
        <v>1248</v>
      </c>
      <c r="K511" s="224">
        <v>2031500147</v>
      </c>
      <c r="L511" s="362" t="s">
        <v>1453</v>
      </c>
    </row>
    <row r="512" spans="1:12" hidden="1" x14ac:dyDescent="0.25">
      <c r="A512" s="200" t="s">
        <v>799</v>
      </c>
      <c r="B512" s="201" t="s">
        <v>1243</v>
      </c>
      <c r="C512" s="201" t="s">
        <v>250</v>
      </c>
      <c r="D512" s="201" t="s">
        <v>79</v>
      </c>
      <c r="E512" s="204" t="s">
        <v>2078</v>
      </c>
      <c r="F512" s="209"/>
      <c r="G512" s="206">
        <v>44561</v>
      </c>
      <c r="H512" s="207">
        <v>45</v>
      </c>
      <c r="I512" s="204" t="s">
        <v>1896</v>
      </c>
      <c r="J512" s="201" t="s">
        <v>1248</v>
      </c>
      <c r="K512" s="208" t="s">
        <v>1856</v>
      </c>
      <c r="L512" s="364" t="s">
        <v>1453</v>
      </c>
    </row>
    <row r="513" spans="1:12" hidden="1" x14ac:dyDescent="0.25">
      <c r="A513" s="200" t="s">
        <v>946</v>
      </c>
      <c r="B513" s="201" t="s">
        <v>1340</v>
      </c>
      <c r="C513" s="201" t="s">
        <v>71</v>
      </c>
      <c r="D513" s="201" t="s">
        <v>364</v>
      </c>
      <c r="E513" s="204" t="s">
        <v>1261</v>
      </c>
      <c r="F513" s="209">
        <v>29024</v>
      </c>
      <c r="G513" s="206">
        <f t="shared" ref="G513:G576" si="36">$G$5</f>
        <v>45657</v>
      </c>
      <c r="H513" s="207">
        <f t="shared" ref="H513:H576" si="37">INT(YEARFRAC(F513,G513))</f>
        <v>45</v>
      </c>
      <c r="I513" s="204" t="str">
        <f t="shared" ref="I513:I518" si="38">IF(H513="","Senior",IF(H513&gt;59.999,"Grand Masters",IF(H513&gt;49.999,"Master",IF(H513&gt;39.999,"Veteran",IF(H513&gt;21.999,"Senior",IF(H513&gt;16.999,"U/21","U/16"))))))</f>
        <v>Veteran</v>
      </c>
      <c r="J513" s="201" t="s">
        <v>1248</v>
      </c>
      <c r="K513" s="208"/>
      <c r="L513" s="364"/>
    </row>
    <row r="514" spans="1:12" s="225" customFormat="1" hidden="1" x14ac:dyDescent="0.25">
      <c r="A514" s="200" t="s">
        <v>974</v>
      </c>
      <c r="B514" s="201" t="s">
        <v>44</v>
      </c>
      <c r="C514" s="201" t="s">
        <v>961</v>
      </c>
      <c r="D514" s="201" t="s">
        <v>163</v>
      </c>
      <c r="E514" s="204" t="s">
        <v>1261</v>
      </c>
      <c r="F514" s="221">
        <v>29129</v>
      </c>
      <c r="G514" s="222">
        <f t="shared" si="36"/>
        <v>45657</v>
      </c>
      <c r="H514" s="223">
        <f t="shared" si="37"/>
        <v>45</v>
      </c>
      <c r="I514" s="220" t="str">
        <f t="shared" si="38"/>
        <v>Veteran</v>
      </c>
      <c r="J514" s="219" t="s">
        <v>1248</v>
      </c>
      <c r="K514" s="224" t="s">
        <v>1965</v>
      </c>
      <c r="L514" s="362" t="s">
        <v>1456</v>
      </c>
    </row>
    <row r="515" spans="1:12" hidden="1" x14ac:dyDescent="0.25">
      <c r="A515" s="200" t="s">
        <v>1056</v>
      </c>
      <c r="B515" s="201" t="s">
        <v>43</v>
      </c>
      <c r="C515" s="201" t="s">
        <v>94</v>
      </c>
      <c r="D515" s="201" t="s">
        <v>1054</v>
      </c>
      <c r="E515" s="204" t="s">
        <v>1261</v>
      </c>
      <c r="F515" s="221">
        <v>28866</v>
      </c>
      <c r="G515" s="222">
        <f t="shared" si="36"/>
        <v>45657</v>
      </c>
      <c r="H515" s="223">
        <f t="shared" si="37"/>
        <v>45</v>
      </c>
      <c r="I515" s="220" t="str">
        <f t="shared" si="38"/>
        <v>Veteran</v>
      </c>
      <c r="J515" s="219" t="s">
        <v>1248</v>
      </c>
      <c r="K515" s="208">
        <v>6009075156088</v>
      </c>
      <c r="L515" s="364" t="s">
        <v>1456</v>
      </c>
    </row>
    <row r="516" spans="1:12" hidden="1" x14ac:dyDescent="0.25">
      <c r="A516" s="200" t="s">
        <v>1068</v>
      </c>
      <c r="B516" s="201" t="s">
        <v>1227</v>
      </c>
      <c r="C516" s="201" t="s">
        <v>1074</v>
      </c>
      <c r="D516" s="201" t="s">
        <v>1054</v>
      </c>
      <c r="E516" s="204" t="s">
        <v>1261</v>
      </c>
      <c r="F516" s="205">
        <v>29140</v>
      </c>
      <c r="G516" s="206">
        <f t="shared" si="36"/>
        <v>45657</v>
      </c>
      <c r="H516" s="207">
        <f t="shared" si="37"/>
        <v>45</v>
      </c>
      <c r="I516" s="204" t="str">
        <f t="shared" si="38"/>
        <v>Veteran</v>
      </c>
      <c r="J516" s="201" t="s">
        <v>1248</v>
      </c>
      <c r="K516" s="208"/>
      <c r="L516" s="364"/>
    </row>
    <row r="517" spans="1:12" hidden="1" x14ac:dyDescent="0.25">
      <c r="A517" s="200" t="s">
        <v>1205</v>
      </c>
      <c r="B517" s="201" t="s">
        <v>1334</v>
      </c>
      <c r="C517" s="201" t="s">
        <v>1224</v>
      </c>
      <c r="D517" s="201" t="s">
        <v>916</v>
      </c>
      <c r="E517" s="204" t="s">
        <v>1261</v>
      </c>
      <c r="F517" s="209">
        <v>29144</v>
      </c>
      <c r="G517" s="206">
        <f t="shared" si="36"/>
        <v>45657</v>
      </c>
      <c r="H517" s="207">
        <f t="shared" si="37"/>
        <v>45</v>
      </c>
      <c r="I517" s="204" t="str">
        <f t="shared" si="38"/>
        <v>Veteran</v>
      </c>
      <c r="J517" s="201" t="s">
        <v>1248</v>
      </c>
      <c r="K517" s="208"/>
      <c r="L517" s="364"/>
    </row>
    <row r="518" spans="1:12" hidden="1" x14ac:dyDescent="0.25">
      <c r="A518" s="200" t="s">
        <v>1322</v>
      </c>
      <c r="B518" s="201" t="s">
        <v>1319</v>
      </c>
      <c r="C518" s="201" t="s">
        <v>416</v>
      </c>
      <c r="D518" s="201" t="s">
        <v>1323</v>
      </c>
      <c r="E518" s="204" t="s">
        <v>1251</v>
      </c>
      <c r="F518" s="221">
        <v>29035</v>
      </c>
      <c r="G518" s="222">
        <f t="shared" si="36"/>
        <v>45657</v>
      </c>
      <c r="H518" s="223">
        <f t="shared" si="37"/>
        <v>45</v>
      </c>
      <c r="I518" s="220" t="str">
        <f t="shared" si="38"/>
        <v>Veteran</v>
      </c>
      <c r="J518" s="219" t="s">
        <v>67</v>
      </c>
      <c r="K518" s="208"/>
      <c r="L518" s="364"/>
    </row>
    <row r="519" spans="1:12" s="225" customFormat="1" hidden="1" x14ac:dyDescent="0.25">
      <c r="A519" s="200" t="s">
        <v>1327</v>
      </c>
      <c r="B519" s="201" t="s">
        <v>1226</v>
      </c>
      <c r="C519" s="201" t="s">
        <v>398</v>
      </c>
      <c r="D519" s="201" t="s">
        <v>169</v>
      </c>
      <c r="E519" s="204" t="s">
        <v>1261</v>
      </c>
      <c r="F519" s="209">
        <v>29052</v>
      </c>
      <c r="G519" s="206">
        <f t="shared" si="36"/>
        <v>45657</v>
      </c>
      <c r="H519" s="207">
        <f t="shared" si="37"/>
        <v>45</v>
      </c>
      <c r="I519" s="204" t="str">
        <f>IF(H519="","Men Senior",IF(H519&gt;59.999,"Grand Masters",IF(H519&gt;49.999,"Master",IF(H519&gt;39.999,"Veteran",IF(H519&gt;21.999,"Senior",IF(H519&gt;16.999,"U/21","U/16"))))))</f>
        <v>Veteran</v>
      </c>
      <c r="J519" s="201" t="s">
        <v>1248</v>
      </c>
      <c r="K519" s="224">
        <v>67090810054</v>
      </c>
      <c r="L519" s="362" t="s">
        <v>1453</v>
      </c>
    </row>
    <row r="520" spans="1:12" hidden="1" x14ac:dyDescent="0.25">
      <c r="A520" s="200" t="s">
        <v>1573</v>
      </c>
      <c r="B520" s="201" t="s">
        <v>50</v>
      </c>
      <c r="C520" s="201" t="s">
        <v>1606</v>
      </c>
      <c r="D520" s="201" t="s">
        <v>1607</v>
      </c>
      <c r="E520" s="204" t="s">
        <v>1251</v>
      </c>
      <c r="F520" s="221">
        <v>28987</v>
      </c>
      <c r="G520" s="222">
        <f t="shared" si="36"/>
        <v>45657</v>
      </c>
      <c r="H520" s="223">
        <f t="shared" si="37"/>
        <v>45</v>
      </c>
      <c r="I520" s="220" t="str">
        <f t="shared" ref="I520:I536" si="39">IF(H520="","Senior",IF(H520&gt;59.999,"Grand Masters",IF(H520&gt;49.999,"Master",IF(H520&gt;39.999,"Veteran",IF(H520&gt;21.999,"Senior",IF(H520&gt;16.999,"U/21","U/16"))))))</f>
        <v>Veteran</v>
      </c>
      <c r="J520" s="219" t="s">
        <v>67</v>
      </c>
      <c r="K520" s="208">
        <v>6805190091088</v>
      </c>
      <c r="L520" s="364" t="s">
        <v>1456</v>
      </c>
    </row>
    <row r="521" spans="1:12" s="225" customFormat="1" ht="13.5" hidden="1" customHeight="1" x14ac:dyDescent="0.25">
      <c r="A521" s="200" t="s">
        <v>1640</v>
      </c>
      <c r="B521" s="201" t="s">
        <v>43</v>
      </c>
      <c r="C521" s="201" t="s">
        <v>316</v>
      </c>
      <c r="D521" s="201" t="s">
        <v>1669</v>
      </c>
      <c r="E521" s="204" t="s">
        <v>1261</v>
      </c>
      <c r="F521" s="221">
        <v>29076</v>
      </c>
      <c r="G521" s="222">
        <f t="shared" si="36"/>
        <v>45657</v>
      </c>
      <c r="H521" s="223">
        <f t="shared" si="37"/>
        <v>45</v>
      </c>
      <c r="I521" s="220" t="str">
        <f t="shared" si="39"/>
        <v>Veteran</v>
      </c>
      <c r="J521" s="219" t="s">
        <v>1248</v>
      </c>
      <c r="K521" s="238">
        <v>20140402</v>
      </c>
      <c r="L521" s="362" t="s">
        <v>1453</v>
      </c>
    </row>
    <row r="522" spans="1:12" s="225" customFormat="1" hidden="1" x14ac:dyDescent="0.25">
      <c r="A522" s="200" t="s">
        <v>1727</v>
      </c>
      <c r="B522" s="201" t="s">
        <v>1663</v>
      </c>
      <c r="C522" s="201" t="s">
        <v>1763</v>
      </c>
      <c r="D522" s="201" t="s">
        <v>1244</v>
      </c>
      <c r="E522" s="204" t="s">
        <v>1261</v>
      </c>
      <c r="F522" s="209">
        <v>29180</v>
      </c>
      <c r="G522" s="206">
        <f t="shared" si="36"/>
        <v>45657</v>
      </c>
      <c r="H522" s="207">
        <f t="shared" si="37"/>
        <v>45</v>
      </c>
      <c r="I522" s="204" t="str">
        <f t="shared" si="39"/>
        <v>Veteran</v>
      </c>
      <c r="J522" s="201" t="s">
        <v>1248</v>
      </c>
      <c r="K522" s="224">
        <v>7402190020</v>
      </c>
      <c r="L522" s="362" t="s">
        <v>1453</v>
      </c>
    </row>
    <row r="523" spans="1:12" hidden="1" x14ac:dyDescent="0.25">
      <c r="A523" s="200" t="s">
        <v>1785</v>
      </c>
      <c r="B523" s="201" t="s">
        <v>43</v>
      </c>
      <c r="C523" s="201" t="s">
        <v>1925</v>
      </c>
      <c r="D523" s="201" t="s">
        <v>365</v>
      </c>
      <c r="E523" s="204" t="s">
        <v>1250</v>
      </c>
      <c r="F523" s="209">
        <v>29140</v>
      </c>
      <c r="G523" s="206">
        <f t="shared" si="36"/>
        <v>45657</v>
      </c>
      <c r="H523" s="207">
        <f t="shared" si="37"/>
        <v>45</v>
      </c>
      <c r="I523" s="204" t="str">
        <f t="shared" si="39"/>
        <v>Veteran</v>
      </c>
      <c r="J523" s="201" t="s">
        <v>67</v>
      </c>
      <c r="K523" s="208">
        <v>7402190020</v>
      </c>
      <c r="L523" s="364" t="s">
        <v>1453</v>
      </c>
    </row>
    <row r="524" spans="1:12" hidden="1" x14ac:dyDescent="0.25">
      <c r="A524" s="200" t="s">
        <v>478</v>
      </c>
      <c r="B524" s="201" t="s">
        <v>44</v>
      </c>
      <c r="C524" s="201" t="s">
        <v>166</v>
      </c>
      <c r="D524" s="201" t="s">
        <v>1065</v>
      </c>
      <c r="E524" s="204" t="s">
        <v>1261</v>
      </c>
      <c r="F524" s="227">
        <v>28801</v>
      </c>
      <c r="G524" s="222">
        <f t="shared" si="36"/>
        <v>45657</v>
      </c>
      <c r="H524" s="223">
        <f t="shared" si="37"/>
        <v>46</v>
      </c>
      <c r="I524" s="220" t="str">
        <f t="shared" si="39"/>
        <v>Veteran</v>
      </c>
      <c r="J524" s="219" t="s">
        <v>1248</v>
      </c>
      <c r="K524" s="208">
        <v>99012900255</v>
      </c>
      <c r="L524" s="364" t="s">
        <v>1453</v>
      </c>
    </row>
    <row r="525" spans="1:12" hidden="1" x14ac:dyDescent="0.25">
      <c r="A525" s="200" t="s">
        <v>506</v>
      </c>
      <c r="B525" s="201" t="s">
        <v>42</v>
      </c>
      <c r="C525" s="201" t="s">
        <v>2092</v>
      </c>
      <c r="D525" s="201" t="s">
        <v>2093</v>
      </c>
      <c r="E525" s="204" t="s">
        <v>1261</v>
      </c>
      <c r="F525" s="205">
        <v>28585</v>
      </c>
      <c r="G525" s="206">
        <f t="shared" si="36"/>
        <v>45657</v>
      </c>
      <c r="H525" s="207">
        <f t="shared" si="37"/>
        <v>46</v>
      </c>
      <c r="I525" s="204" t="str">
        <f t="shared" si="39"/>
        <v>Veteran</v>
      </c>
      <c r="J525" s="201" t="s">
        <v>1248</v>
      </c>
      <c r="K525" s="208">
        <v>78102700106</v>
      </c>
      <c r="L525" s="364" t="s">
        <v>1453</v>
      </c>
    </row>
    <row r="526" spans="1:12" hidden="1" x14ac:dyDescent="0.25">
      <c r="A526" s="200" t="s">
        <v>599</v>
      </c>
      <c r="B526" s="201" t="s">
        <v>1240</v>
      </c>
      <c r="C526" s="201" t="s">
        <v>80</v>
      </c>
      <c r="D526" s="201" t="s">
        <v>81</v>
      </c>
      <c r="E526" s="204" t="s">
        <v>1261</v>
      </c>
      <c r="F526" s="230">
        <v>28605</v>
      </c>
      <c r="G526" s="231">
        <f t="shared" si="36"/>
        <v>45657</v>
      </c>
      <c r="H526" s="232">
        <f t="shared" si="37"/>
        <v>46</v>
      </c>
      <c r="I526" s="229" t="str">
        <f t="shared" si="39"/>
        <v>Veteran</v>
      </c>
      <c r="J526" s="228" t="s">
        <v>1248</v>
      </c>
      <c r="K526" s="208">
        <v>91051000076</v>
      </c>
      <c r="L526" s="364" t="s">
        <v>1453</v>
      </c>
    </row>
    <row r="527" spans="1:12" hidden="1" x14ac:dyDescent="0.25">
      <c r="A527" s="200" t="s">
        <v>613</v>
      </c>
      <c r="B527" s="201" t="s">
        <v>1340</v>
      </c>
      <c r="C527" s="201" t="s">
        <v>214</v>
      </c>
      <c r="D527" s="201" t="s">
        <v>215</v>
      </c>
      <c r="E527" s="204" t="s">
        <v>1261</v>
      </c>
      <c r="F527" s="209">
        <v>28757</v>
      </c>
      <c r="G527" s="206">
        <f t="shared" si="36"/>
        <v>45657</v>
      </c>
      <c r="H527" s="207">
        <f t="shared" si="37"/>
        <v>46</v>
      </c>
      <c r="I527" s="204" t="str">
        <f t="shared" si="39"/>
        <v>Veteran</v>
      </c>
      <c r="J527" s="201" t="s">
        <v>1248</v>
      </c>
      <c r="K527" s="208">
        <v>73112200047</v>
      </c>
      <c r="L527" s="364" t="s">
        <v>1453</v>
      </c>
    </row>
    <row r="528" spans="1:12" hidden="1" x14ac:dyDescent="0.25">
      <c r="A528" s="200" t="s">
        <v>634</v>
      </c>
      <c r="B528" s="201" t="s">
        <v>38</v>
      </c>
      <c r="C528" s="201" t="s">
        <v>417</v>
      </c>
      <c r="D528" s="201" t="s">
        <v>135</v>
      </c>
      <c r="E528" s="204" t="s">
        <v>1251</v>
      </c>
      <c r="F528" s="221">
        <v>28800</v>
      </c>
      <c r="G528" s="222">
        <f t="shared" si="36"/>
        <v>45657</v>
      </c>
      <c r="H528" s="223">
        <f t="shared" si="37"/>
        <v>46</v>
      </c>
      <c r="I528" s="220" t="str">
        <f t="shared" si="39"/>
        <v>Veteran</v>
      </c>
      <c r="J528" s="219" t="s">
        <v>67</v>
      </c>
      <c r="K528" s="208"/>
      <c r="L528" s="364"/>
    </row>
    <row r="529" spans="1:12" s="225" customFormat="1" hidden="1" x14ac:dyDescent="0.25">
      <c r="A529" s="200" t="s">
        <v>705</v>
      </c>
      <c r="B529" s="201" t="s">
        <v>1319</v>
      </c>
      <c r="C529" s="201" t="s">
        <v>389</v>
      </c>
      <c r="D529" s="201" t="s">
        <v>108</v>
      </c>
      <c r="E529" s="204" t="s">
        <v>1251</v>
      </c>
      <c r="F529" s="209">
        <v>28510</v>
      </c>
      <c r="G529" s="206">
        <f t="shared" si="36"/>
        <v>45657</v>
      </c>
      <c r="H529" s="207">
        <f t="shared" si="37"/>
        <v>46</v>
      </c>
      <c r="I529" s="204" t="str">
        <f t="shared" si="39"/>
        <v>Veteran</v>
      </c>
      <c r="J529" s="201" t="s">
        <v>67</v>
      </c>
      <c r="K529" s="224">
        <v>86021100050</v>
      </c>
      <c r="L529" s="362" t="s">
        <v>1453</v>
      </c>
    </row>
    <row r="530" spans="1:12" s="225" customFormat="1" hidden="1" x14ac:dyDescent="0.25">
      <c r="A530" s="200" t="s">
        <v>770</v>
      </c>
      <c r="B530" s="201" t="s">
        <v>1331</v>
      </c>
      <c r="C530" s="201" t="s">
        <v>1974</v>
      </c>
      <c r="D530" s="201" t="s">
        <v>129</v>
      </c>
      <c r="E530" s="204" t="s">
        <v>1261</v>
      </c>
      <c r="F530" s="221">
        <v>28588</v>
      </c>
      <c r="G530" s="222">
        <f t="shared" si="36"/>
        <v>45657</v>
      </c>
      <c r="H530" s="223">
        <f t="shared" si="37"/>
        <v>46</v>
      </c>
      <c r="I530" s="220" t="str">
        <f t="shared" si="39"/>
        <v>Veteran</v>
      </c>
      <c r="J530" s="219" t="s">
        <v>1248</v>
      </c>
      <c r="K530" s="224">
        <v>79011110455</v>
      </c>
      <c r="L530" s="362" t="s">
        <v>1453</v>
      </c>
    </row>
    <row r="531" spans="1:12" s="225" customFormat="1" hidden="1" x14ac:dyDescent="0.25">
      <c r="A531" s="200" t="s">
        <v>774</v>
      </c>
      <c r="B531" s="201" t="s">
        <v>43</v>
      </c>
      <c r="C531" s="201" t="s">
        <v>229</v>
      </c>
      <c r="D531" s="201" t="s">
        <v>1829</v>
      </c>
      <c r="E531" s="204" t="s">
        <v>1261</v>
      </c>
      <c r="F531" s="221">
        <v>28782</v>
      </c>
      <c r="G531" s="222">
        <f t="shared" si="36"/>
        <v>45657</v>
      </c>
      <c r="H531" s="223">
        <f t="shared" si="37"/>
        <v>46</v>
      </c>
      <c r="I531" s="220" t="str">
        <f t="shared" si="39"/>
        <v>Veteran</v>
      </c>
      <c r="J531" s="219" t="s">
        <v>1248</v>
      </c>
      <c r="K531" s="224">
        <v>85032110280</v>
      </c>
      <c r="L531" s="362" t="s">
        <v>1453</v>
      </c>
    </row>
    <row r="532" spans="1:12" hidden="1" x14ac:dyDescent="0.25">
      <c r="A532" s="200" t="s">
        <v>867</v>
      </c>
      <c r="B532" s="201" t="s">
        <v>40</v>
      </c>
      <c r="C532" s="201" t="s">
        <v>99</v>
      </c>
      <c r="D532" s="201" t="s">
        <v>144</v>
      </c>
      <c r="E532" s="204" t="s">
        <v>2079</v>
      </c>
      <c r="F532" s="221">
        <v>28702</v>
      </c>
      <c r="G532" s="222">
        <f t="shared" si="36"/>
        <v>45657</v>
      </c>
      <c r="H532" s="223">
        <f t="shared" si="37"/>
        <v>46</v>
      </c>
      <c r="I532" s="220" t="str">
        <f t="shared" si="39"/>
        <v>Veteran</v>
      </c>
      <c r="J532" s="219" t="s">
        <v>67</v>
      </c>
      <c r="K532" s="208"/>
      <c r="L532" s="364"/>
    </row>
    <row r="533" spans="1:12" s="225" customFormat="1" hidden="1" x14ac:dyDescent="0.25">
      <c r="A533" s="200" t="s">
        <v>890</v>
      </c>
      <c r="B533" s="201" t="s">
        <v>40</v>
      </c>
      <c r="C533" s="201" t="s">
        <v>295</v>
      </c>
      <c r="D533" s="201" t="s">
        <v>940</v>
      </c>
      <c r="E533" s="204" t="s">
        <v>1261</v>
      </c>
      <c r="F533" s="221">
        <v>28807</v>
      </c>
      <c r="G533" s="222">
        <f t="shared" si="36"/>
        <v>45657</v>
      </c>
      <c r="H533" s="223">
        <f t="shared" si="37"/>
        <v>46</v>
      </c>
      <c r="I533" s="220" t="str">
        <f t="shared" si="39"/>
        <v>Veteran</v>
      </c>
      <c r="J533" s="219" t="s">
        <v>1248</v>
      </c>
      <c r="K533" s="224">
        <v>85031110678</v>
      </c>
      <c r="L533" s="362" t="s">
        <v>1453</v>
      </c>
    </row>
    <row r="534" spans="1:12" s="225" customFormat="1" hidden="1" x14ac:dyDescent="0.25">
      <c r="A534" s="200" t="s">
        <v>913</v>
      </c>
      <c r="B534" s="201" t="s">
        <v>41</v>
      </c>
      <c r="C534" s="201" t="s">
        <v>1871</v>
      </c>
      <c r="D534" s="201" t="s">
        <v>919</v>
      </c>
      <c r="E534" s="204" t="s">
        <v>1261</v>
      </c>
      <c r="F534" s="227">
        <v>28810</v>
      </c>
      <c r="G534" s="222">
        <f t="shared" si="36"/>
        <v>45657</v>
      </c>
      <c r="H534" s="223">
        <f t="shared" si="37"/>
        <v>46</v>
      </c>
      <c r="I534" s="220" t="str">
        <f t="shared" si="39"/>
        <v>Veteran</v>
      </c>
      <c r="J534" s="219" t="s">
        <v>1248</v>
      </c>
      <c r="K534" s="224">
        <v>61050501608</v>
      </c>
      <c r="L534" s="362" t="s">
        <v>1453</v>
      </c>
    </row>
    <row r="535" spans="1:12" s="225" customFormat="1" hidden="1" x14ac:dyDescent="0.25">
      <c r="A535" s="202" t="s">
        <v>928</v>
      </c>
      <c r="B535" s="201" t="s">
        <v>1380</v>
      </c>
      <c r="C535" s="201" t="s">
        <v>936</v>
      </c>
      <c r="D535" s="201" t="s">
        <v>237</v>
      </c>
      <c r="E535" s="204" t="s">
        <v>1261</v>
      </c>
      <c r="F535" s="209">
        <v>28564</v>
      </c>
      <c r="G535" s="206">
        <f t="shared" si="36"/>
        <v>45657</v>
      </c>
      <c r="H535" s="207">
        <f t="shared" si="37"/>
        <v>46</v>
      </c>
      <c r="I535" s="204" t="str">
        <f t="shared" si="39"/>
        <v>Veteran</v>
      </c>
      <c r="J535" s="201" t="s">
        <v>1248</v>
      </c>
      <c r="K535" s="224">
        <v>20061215</v>
      </c>
      <c r="L535" s="362" t="s">
        <v>1453</v>
      </c>
    </row>
    <row r="536" spans="1:12" hidden="1" x14ac:dyDescent="0.25">
      <c r="A536" s="200" t="s">
        <v>1002</v>
      </c>
      <c r="B536" s="201" t="s">
        <v>48</v>
      </c>
      <c r="C536" s="201" t="s">
        <v>2126</v>
      </c>
      <c r="D536" s="201" t="s">
        <v>1213</v>
      </c>
      <c r="E536" s="204" t="s">
        <v>1260</v>
      </c>
      <c r="F536" s="209">
        <v>28817</v>
      </c>
      <c r="G536" s="206">
        <f t="shared" si="36"/>
        <v>45657</v>
      </c>
      <c r="H536" s="207">
        <f t="shared" si="37"/>
        <v>46</v>
      </c>
      <c r="I536" s="204" t="str">
        <f t="shared" si="39"/>
        <v>Veteran</v>
      </c>
      <c r="J536" s="201" t="s">
        <v>1248</v>
      </c>
      <c r="K536" s="208">
        <v>39066</v>
      </c>
      <c r="L536" s="364" t="s">
        <v>1453</v>
      </c>
    </row>
    <row r="537" spans="1:12" hidden="1" x14ac:dyDescent="0.25">
      <c r="A537" s="200" t="s">
        <v>1035</v>
      </c>
      <c r="B537" s="201" t="s">
        <v>1021</v>
      </c>
      <c r="C537" s="201" t="s">
        <v>175</v>
      </c>
      <c r="D537" s="201" t="s">
        <v>1042</v>
      </c>
      <c r="E537" s="204" t="s">
        <v>1261</v>
      </c>
      <c r="F537" s="209">
        <v>28835</v>
      </c>
      <c r="G537" s="206">
        <f t="shared" si="36"/>
        <v>45657</v>
      </c>
      <c r="H537" s="207">
        <f t="shared" si="37"/>
        <v>46</v>
      </c>
      <c r="I537" s="204" t="str">
        <f>IF(H537="","Men Senior",IF(H537&gt;59.999,"Grand Masters",IF(H537&gt;49.999,"Master",IF(H537&gt;39.999,"Veteran",IF(H537&gt;21.999,"Senior",IF(H537&gt;16.999,"U/21","U/16"))))))</f>
        <v>Veteran</v>
      </c>
      <c r="J537" s="201" t="s">
        <v>1248</v>
      </c>
      <c r="K537" s="208"/>
      <c r="L537" s="364"/>
    </row>
    <row r="538" spans="1:12" hidden="1" x14ac:dyDescent="0.25">
      <c r="A538" s="200" t="s">
        <v>1039</v>
      </c>
      <c r="B538" s="201" t="s">
        <v>1226</v>
      </c>
      <c r="C538" s="201" t="s">
        <v>180</v>
      </c>
      <c r="D538" s="201" t="s">
        <v>1046</v>
      </c>
      <c r="E538" s="204" t="s">
        <v>1261</v>
      </c>
      <c r="F538" s="209">
        <v>28790</v>
      </c>
      <c r="G538" s="206">
        <f t="shared" si="36"/>
        <v>45657</v>
      </c>
      <c r="H538" s="207">
        <f t="shared" si="37"/>
        <v>46</v>
      </c>
      <c r="I538" s="204" t="str">
        <f t="shared" ref="I538:I569" si="40">IF(H538="","Senior",IF(H538&gt;59.999,"Grand Masters",IF(H538&gt;49.999,"Master",IF(H538&gt;39.999,"Veteran",IF(H538&gt;21.999,"Senior",IF(H538&gt;16.999,"U/21","U/16"))))))</f>
        <v>Veteran</v>
      </c>
      <c r="J538" s="201" t="s">
        <v>1248</v>
      </c>
      <c r="K538" s="208"/>
      <c r="L538" s="364"/>
    </row>
    <row r="539" spans="1:12" hidden="1" x14ac:dyDescent="0.25">
      <c r="A539" s="200" t="s">
        <v>1131</v>
      </c>
      <c r="B539" s="201" t="s">
        <v>1380</v>
      </c>
      <c r="C539" s="201" t="s">
        <v>1142</v>
      </c>
      <c r="D539" s="201" t="s">
        <v>75</v>
      </c>
      <c r="E539" s="204" t="s">
        <v>1261</v>
      </c>
      <c r="F539" s="209">
        <v>28553</v>
      </c>
      <c r="G539" s="206">
        <f t="shared" si="36"/>
        <v>45657</v>
      </c>
      <c r="H539" s="207">
        <f t="shared" si="37"/>
        <v>46</v>
      </c>
      <c r="I539" s="204" t="str">
        <f t="shared" si="40"/>
        <v>Veteran</v>
      </c>
      <c r="J539" s="201" t="s">
        <v>1248</v>
      </c>
      <c r="K539" s="208">
        <v>79101210793</v>
      </c>
      <c r="L539" s="364" t="s">
        <v>1453</v>
      </c>
    </row>
    <row r="540" spans="1:12" hidden="1" x14ac:dyDescent="0.25">
      <c r="A540" s="200" t="s">
        <v>1177</v>
      </c>
      <c r="B540" s="201" t="s">
        <v>1379</v>
      </c>
      <c r="C540" s="201" t="s">
        <v>335</v>
      </c>
      <c r="D540" s="201" t="s">
        <v>75</v>
      </c>
      <c r="E540" s="204" t="s">
        <v>1261</v>
      </c>
      <c r="F540" s="209">
        <v>28553</v>
      </c>
      <c r="G540" s="206">
        <f t="shared" si="36"/>
        <v>45657</v>
      </c>
      <c r="H540" s="207">
        <f t="shared" si="37"/>
        <v>46</v>
      </c>
      <c r="I540" s="204" t="str">
        <f t="shared" si="40"/>
        <v>Veteran</v>
      </c>
      <c r="J540" s="201" t="s">
        <v>1248</v>
      </c>
      <c r="K540" s="208"/>
      <c r="L540" s="364"/>
    </row>
    <row r="541" spans="1:12" s="225" customFormat="1" hidden="1" x14ac:dyDescent="0.25">
      <c r="A541" s="200" t="s">
        <v>1410</v>
      </c>
      <c r="B541" s="201" t="s">
        <v>49</v>
      </c>
      <c r="C541" s="201" t="s">
        <v>1932</v>
      </c>
      <c r="D541" s="201" t="s">
        <v>237</v>
      </c>
      <c r="E541" s="204" t="s">
        <v>2136</v>
      </c>
      <c r="F541" s="221">
        <v>28557</v>
      </c>
      <c r="G541" s="222">
        <f t="shared" si="36"/>
        <v>45657</v>
      </c>
      <c r="H541" s="223">
        <f t="shared" si="37"/>
        <v>46</v>
      </c>
      <c r="I541" s="220" t="str">
        <f t="shared" si="40"/>
        <v>Veteran</v>
      </c>
      <c r="J541" s="219" t="s">
        <v>1324</v>
      </c>
      <c r="K541" s="224">
        <v>8405145219088</v>
      </c>
      <c r="L541" s="362" t="s">
        <v>1456</v>
      </c>
    </row>
    <row r="542" spans="1:12" hidden="1" x14ac:dyDescent="0.25">
      <c r="A542" s="200" t="s">
        <v>1653</v>
      </c>
      <c r="B542" s="201" t="s">
        <v>42</v>
      </c>
      <c r="C542" s="201" t="s">
        <v>1680</v>
      </c>
      <c r="D542" s="201" t="s">
        <v>1681</v>
      </c>
      <c r="E542" s="204" t="s">
        <v>1261</v>
      </c>
      <c r="F542" s="221">
        <v>28772</v>
      </c>
      <c r="G542" s="222">
        <f t="shared" si="36"/>
        <v>45657</v>
      </c>
      <c r="H542" s="223">
        <f t="shared" si="37"/>
        <v>46</v>
      </c>
      <c r="I542" s="220" t="str">
        <f t="shared" si="40"/>
        <v>Veteran</v>
      </c>
      <c r="J542" s="219" t="s">
        <v>1248</v>
      </c>
      <c r="K542" s="208">
        <v>8405145219088</v>
      </c>
      <c r="L542" s="364" t="s">
        <v>1456</v>
      </c>
    </row>
    <row r="543" spans="1:12" s="225" customFormat="1" hidden="1" x14ac:dyDescent="0.25">
      <c r="A543" s="200" t="s">
        <v>485</v>
      </c>
      <c r="B543" s="201" t="s">
        <v>39</v>
      </c>
      <c r="C543" s="201" t="s">
        <v>279</v>
      </c>
      <c r="D543" s="201" t="s">
        <v>125</v>
      </c>
      <c r="E543" s="204" t="s">
        <v>1261</v>
      </c>
      <c r="F543" s="227">
        <v>28271</v>
      </c>
      <c r="G543" s="222">
        <f t="shared" si="36"/>
        <v>45657</v>
      </c>
      <c r="H543" s="223">
        <f t="shared" si="37"/>
        <v>47</v>
      </c>
      <c r="I543" s="220" t="str">
        <f t="shared" si="40"/>
        <v>Veteran</v>
      </c>
      <c r="J543" s="219" t="s">
        <v>1248</v>
      </c>
      <c r="K543" s="224">
        <v>82050811020</v>
      </c>
      <c r="L543" s="362" t="s">
        <v>1456</v>
      </c>
    </row>
    <row r="544" spans="1:12" s="225" customFormat="1" hidden="1" x14ac:dyDescent="0.25">
      <c r="A544" s="200" t="s">
        <v>489</v>
      </c>
      <c r="B544" s="201" t="s">
        <v>44</v>
      </c>
      <c r="C544" s="201" t="s">
        <v>99</v>
      </c>
      <c r="D544" s="201" t="s">
        <v>1221</v>
      </c>
      <c r="E544" s="204" t="s">
        <v>1261</v>
      </c>
      <c r="F544" s="227">
        <v>28278</v>
      </c>
      <c r="G544" s="222">
        <f t="shared" si="36"/>
        <v>45657</v>
      </c>
      <c r="H544" s="223">
        <f t="shared" si="37"/>
        <v>47</v>
      </c>
      <c r="I544" s="220" t="str">
        <f t="shared" si="40"/>
        <v>Veteran</v>
      </c>
      <c r="J544" s="219" t="s">
        <v>1248</v>
      </c>
      <c r="K544" s="224">
        <v>8102015119080</v>
      </c>
      <c r="L544" s="362" t="s">
        <v>1456</v>
      </c>
    </row>
    <row r="545" spans="1:12" hidden="1" x14ac:dyDescent="0.25">
      <c r="A545" s="200" t="s">
        <v>504</v>
      </c>
      <c r="B545" s="201" t="s">
        <v>1947</v>
      </c>
      <c r="C545" s="201" t="s">
        <v>257</v>
      </c>
      <c r="D545" s="201" t="s">
        <v>1865</v>
      </c>
      <c r="E545" s="204" t="s">
        <v>1261</v>
      </c>
      <c r="F545" s="221">
        <v>28439</v>
      </c>
      <c r="G545" s="222">
        <f t="shared" si="36"/>
        <v>45657</v>
      </c>
      <c r="H545" s="223">
        <f t="shared" si="37"/>
        <v>47</v>
      </c>
      <c r="I545" s="220" t="str">
        <f t="shared" si="40"/>
        <v>Veteran</v>
      </c>
      <c r="J545" s="219" t="s">
        <v>1248</v>
      </c>
      <c r="K545" s="208">
        <v>8102015119080</v>
      </c>
      <c r="L545" s="364" t="s">
        <v>1456</v>
      </c>
    </row>
    <row r="546" spans="1:12" s="225" customFormat="1" hidden="1" x14ac:dyDescent="0.25">
      <c r="A546" s="200" t="s">
        <v>522</v>
      </c>
      <c r="B546" s="201" t="s">
        <v>49</v>
      </c>
      <c r="C546" s="201" t="s">
        <v>146</v>
      </c>
      <c r="D546" s="201" t="s">
        <v>237</v>
      </c>
      <c r="E546" s="204" t="s">
        <v>1261</v>
      </c>
      <c r="F546" s="221">
        <v>28256</v>
      </c>
      <c r="G546" s="222">
        <f t="shared" si="36"/>
        <v>45657</v>
      </c>
      <c r="H546" s="223">
        <f t="shared" si="37"/>
        <v>47</v>
      </c>
      <c r="I546" s="220" t="str">
        <f t="shared" si="40"/>
        <v>Veteran</v>
      </c>
      <c r="J546" s="219" t="s">
        <v>1248</v>
      </c>
      <c r="K546" s="224">
        <v>83070510094</v>
      </c>
      <c r="L546" s="362" t="s">
        <v>1453</v>
      </c>
    </row>
    <row r="547" spans="1:12" s="225" customFormat="1" hidden="1" x14ac:dyDescent="0.25">
      <c r="A547" s="200" t="s">
        <v>540</v>
      </c>
      <c r="B547" s="201" t="s">
        <v>44</v>
      </c>
      <c r="C547" s="201" t="s">
        <v>302</v>
      </c>
      <c r="D547" s="201" t="s">
        <v>303</v>
      </c>
      <c r="E547" s="204" t="s">
        <v>1261</v>
      </c>
      <c r="F547" s="227">
        <v>28375</v>
      </c>
      <c r="G547" s="222">
        <f t="shared" si="36"/>
        <v>45657</v>
      </c>
      <c r="H547" s="223">
        <f t="shared" si="37"/>
        <v>47</v>
      </c>
      <c r="I547" s="220" t="str">
        <f t="shared" si="40"/>
        <v>Veteran</v>
      </c>
      <c r="J547" s="219" t="s">
        <v>1248</v>
      </c>
      <c r="K547" s="224">
        <v>80101810423</v>
      </c>
      <c r="L547" s="362" t="s">
        <v>1453</v>
      </c>
    </row>
    <row r="548" spans="1:12" s="225" customFormat="1" hidden="1" x14ac:dyDescent="0.25">
      <c r="A548" s="200" t="s">
        <v>543</v>
      </c>
      <c r="B548" s="201" t="s">
        <v>41</v>
      </c>
      <c r="C548" s="201" t="s">
        <v>371</v>
      </c>
      <c r="D548" s="201" t="s">
        <v>372</v>
      </c>
      <c r="E548" s="204" t="s">
        <v>1261</v>
      </c>
      <c r="F548" s="227">
        <v>28314</v>
      </c>
      <c r="G548" s="222">
        <f t="shared" si="36"/>
        <v>45657</v>
      </c>
      <c r="H548" s="223">
        <f t="shared" si="37"/>
        <v>47</v>
      </c>
      <c r="I548" s="220" t="str">
        <f t="shared" si="40"/>
        <v>Veteran</v>
      </c>
      <c r="J548" s="219" t="s">
        <v>1248</v>
      </c>
      <c r="K548" s="224">
        <v>65070900412</v>
      </c>
      <c r="L548" s="362" t="s">
        <v>1453</v>
      </c>
    </row>
    <row r="549" spans="1:12" hidden="1" x14ac:dyDescent="0.25">
      <c r="A549" s="200" t="s">
        <v>575</v>
      </c>
      <c r="B549" s="201" t="s">
        <v>50</v>
      </c>
      <c r="C549" s="201" t="s">
        <v>427</v>
      </c>
      <c r="D549" s="201" t="s">
        <v>330</v>
      </c>
      <c r="E549" s="204" t="s">
        <v>1251</v>
      </c>
      <c r="F549" s="221">
        <v>28387</v>
      </c>
      <c r="G549" s="222">
        <f t="shared" si="36"/>
        <v>45657</v>
      </c>
      <c r="H549" s="223">
        <f t="shared" si="37"/>
        <v>47</v>
      </c>
      <c r="I549" s="220" t="str">
        <f t="shared" si="40"/>
        <v>Veteran</v>
      </c>
      <c r="J549" s="219" t="s">
        <v>67</v>
      </c>
      <c r="K549" s="208"/>
      <c r="L549" s="364"/>
    </row>
    <row r="550" spans="1:12" s="225" customFormat="1" hidden="1" x14ac:dyDescent="0.25">
      <c r="A550" s="200" t="s">
        <v>586</v>
      </c>
      <c r="B550" s="201" t="s">
        <v>39</v>
      </c>
      <c r="C550" s="201" t="s">
        <v>146</v>
      </c>
      <c r="D550" s="201" t="s">
        <v>358</v>
      </c>
      <c r="E550" s="204" t="s">
        <v>1261</v>
      </c>
      <c r="F550" s="221">
        <v>28213</v>
      </c>
      <c r="G550" s="222">
        <f t="shared" si="36"/>
        <v>45657</v>
      </c>
      <c r="H550" s="223">
        <f t="shared" si="37"/>
        <v>47</v>
      </c>
      <c r="I550" s="220" t="str">
        <f t="shared" si="40"/>
        <v>Veteran</v>
      </c>
      <c r="J550" s="219" t="s">
        <v>1248</v>
      </c>
      <c r="K550" s="224">
        <v>89100400041</v>
      </c>
      <c r="L550" s="362" t="s">
        <v>1453</v>
      </c>
    </row>
    <row r="551" spans="1:12" hidden="1" x14ac:dyDescent="0.25">
      <c r="A551" s="200" t="s">
        <v>594</v>
      </c>
      <c r="B551" s="201" t="s">
        <v>1947</v>
      </c>
      <c r="C551" s="201" t="s">
        <v>222</v>
      </c>
      <c r="D551" s="201" t="s">
        <v>327</v>
      </c>
      <c r="E551" s="204" t="s">
        <v>1261</v>
      </c>
      <c r="F551" s="221">
        <v>28164</v>
      </c>
      <c r="G551" s="222">
        <f t="shared" si="36"/>
        <v>45657</v>
      </c>
      <c r="H551" s="223">
        <f t="shared" si="37"/>
        <v>47</v>
      </c>
      <c r="I551" s="220" t="str">
        <f t="shared" si="40"/>
        <v>Veteran</v>
      </c>
      <c r="J551" s="219" t="s">
        <v>1248</v>
      </c>
      <c r="K551" s="208">
        <v>8910040041</v>
      </c>
      <c r="L551" s="364" t="s">
        <v>1453</v>
      </c>
    </row>
    <row r="552" spans="1:12" hidden="1" x14ac:dyDescent="0.25">
      <c r="A552" s="200" t="s">
        <v>603</v>
      </c>
      <c r="B552" s="201" t="s">
        <v>40</v>
      </c>
      <c r="C552" s="201" t="s">
        <v>182</v>
      </c>
      <c r="D552" s="201" t="s">
        <v>183</v>
      </c>
      <c r="E552" s="204" t="s">
        <v>1261</v>
      </c>
      <c r="F552" s="221">
        <v>28357</v>
      </c>
      <c r="G552" s="222">
        <f t="shared" si="36"/>
        <v>45657</v>
      </c>
      <c r="H552" s="223">
        <f t="shared" si="37"/>
        <v>47</v>
      </c>
      <c r="I552" s="220" t="str">
        <f t="shared" si="40"/>
        <v>Veteran</v>
      </c>
      <c r="J552" s="219" t="s">
        <v>1248</v>
      </c>
      <c r="K552" s="208"/>
      <c r="L552" s="364"/>
    </row>
    <row r="553" spans="1:12" hidden="1" x14ac:dyDescent="0.25">
      <c r="A553" s="200" t="s">
        <v>698</v>
      </c>
      <c r="B553" s="201" t="s">
        <v>50</v>
      </c>
      <c r="C553" s="201" t="s">
        <v>2008</v>
      </c>
      <c r="D553" s="201" t="s">
        <v>1320</v>
      </c>
      <c r="E553" s="204" t="s">
        <v>1251</v>
      </c>
      <c r="F553" s="221">
        <v>28277</v>
      </c>
      <c r="G553" s="222">
        <f t="shared" si="36"/>
        <v>45657</v>
      </c>
      <c r="H553" s="223">
        <f t="shared" si="37"/>
        <v>47</v>
      </c>
      <c r="I553" s="220" t="str">
        <f t="shared" si="40"/>
        <v>Veteran</v>
      </c>
      <c r="J553" s="219" t="s">
        <v>67</v>
      </c>
      <c r="K553" s="208"/>
      <c r="L553" s="364"/>
    </row>
    <row r="554" spans="1:12" hidden="1" x14ac:dyDescent="0.25">
      <c r="A554" s="200" t="s">
        <v>707</v>
      </c>
      <c r="B554" s="201" t="s">
        <v>37</v>
      </c>
      <c r="C554" s="201" t="s">
        <v>292</v>
      </c>
      <c r="D554" s="201" t="s">
        <v>293</v>
      </c>
      <c r="E554" s="204" t="s">
        <v>1261</v>
      </c>
      <c r="F554" s="221">
        <v>28244</v>
      </c>
      <c r="G554" s="222">
        <f t="shared" si="36"/>
        <v>45657</v>
      </c>
      <c r="H554" s="223">
        <f t="shared" si="37"/>
        <v>47</v>
      </c>
      <c r="I554" s="220" t="str">
        <f t="shared" si="40"/>
        <v>Veteran</v>
      </c>
      <c r="J554" s="219" t="s">
        <v>1248</v>
      </c>
      <c r="K554" s="208"/>
      <c r="L554" s="364"/>
    </row>
    <row r="555" spans="1:12" hidden="1" x14ac:dyDescent="0.25">
      <c r="A555" s="200" t="s">
        <v>719</v>
      </c>
      <c r="B555" s="201" t="s">
        <v>1242</v>
      </c>
      <c r="C555" s="201" t="s">
        <v>263</v>
      </c>
      <c r="D555" s="201" t="s">
        <v>295</v>
      </c>
      <c r="E555" s="204" t="s">
        <v>1261</v>
      </c>
      <c r="F555" s="209">
        <v>28129</v>
      </c>
      <c r="G555" s="206">
        <f t="shared" si="36"/>
        <v>45657</v>
      </c>
      <c r="H555" s="207">
        <f t="shared" si="37"/>
        <v>47</v>
      </c>
      <c r="I555" s="204" t="str">
        <f t="shared" si="40"/>
        <v>Veteran</v>
      </c>
      <c r="J555" s="201" t="s">
        <v>1248</v>
      </c>
      <c r="K555" s="208"/>
      <c r="L555" s="364"/>
    </row>
    <row r="556" spans="1:12" hidden="1" x14ac:dyDescent="0.25">
      <c r="A556" s="200" t="s">
        <v>731</v>
      </c>
      <c r="B556" s="201" t="s">
        <v>1340</v>
      </c>
      <c r="C556" s="201" t="s">
        <v>1880</v>
      </c>
      <c r="D556" s="201" t="s">
        <v>1881</v>
      </c>
      <c r="E556" s="204" t="s">
        <v>1261</v>
      </c>
      <c r="F556" s="221">
        <v>28356</v>
      </c>
      <c r="G556" s="222">
        <f t="shared" si="36"/>
        <v>45657</v>
      </c>
      <c r="H556" s="223">
        <f t="shared" si="37"/>
        <v>47</v>
      </c>
      <c r="I556" s="220" t="str">
        <f t="shared" si="40"/>
        <v>Veteran</v>
      </c>
      <c r="J556" s="219" t="s">
        <v>1248</v>
      </c>
      <c r="K556" s="208"/>
      <c r="L556" s="364"/>
    </row>
    <row r="557" spans="1:12" hidden="1" x14ac:dyDescent="0.25">
      <c r="A557" s="200" t="s">
        <v>748</v>
      </c>
      <c r="B557" s="201" t="s">
        <v>48</v>
      </c>
      <c r="C557" s="201" t="s">
        <v>114</v>
      </c>
      <c r="D557" s="201" t="s">
        <v>115</v>
      </c>
      <c r="E557" s="204" t="s">
        <v>1261</v>
      </c>
      <c r="F557" s="221">
        <v>28335</v>
      </c>
      <c r="G557" s="222">
        <f t="shared" si="36"/>
        <v>45657</v>
      </c>
      <c r="H557" s="223">
        <f t="shared" si="37"/>
        <v>47</v>
      </c>
      <c r="I557" s="220" t="str">
        <f t="shared" si="40"/>
        <v>Veteran</v>
      </c>
      <c r="J557" s="219" t="s">
        <v>1248</v>
      </c>
      <c r="K557" s="208"/>
      <c r="L557" s="364"/>
    </row>
    <row r="558" spans="1:12" s="225" customFormat="1" hidden="1" x14ac:dyDescent="0.25">
      <c r="A558" s="200" t="s">
        <v>899</v>
      </c>
      <c r="B558" s="201" t="s">
        <v>48</v>
      </c>
      <c r="C558" s="201" t="s">
        <v>2120</v>
      </c>
      <c r="D558" s="201" t="s">
        <v>369</v>
      </c>
      <c r="E558" s="204" t="s">
        <v>1261</v>
      </c>
      <c r="F558" s="209">
        <v>28259</v>
      </c>
      <c r="G558" s="206">
        <f t="shared" si="36"/>
        <v>45657</v>
      </c>
      <c r="H558" s="207">
        <f t="shared" si="37"/>
        <v>47</v>
      </c>
      <c r="I558" s="204" t="str">
        <f t="shared" si="40"/>
        <v>Veteran</v>
      </c>
      <c r="J558" s="201" t="s">
        <v>1248</v>
      </c>
      <c r="K558" s="224">
        <v>89040500428</v>
      </c>
      <c r="L558" s="362" t="s">
        <v>1453</v>
      </c>
    </row>
    <row r="559" spans="1:12" hidden="1" x14ac:dyDescent="0.25">
      <c r="A559" s="200" t="s">
        <v>933</v>
      </c>
      <c r="B559" s="201" t="s">
        <v>1948</v>
      </c>
      <c r="C559" s="201" t="s">
        <v>941</v>
      </c>
      <c r="D559" s="201" t="s">
        <v>942</v>
      </c>
      <c r="E559" s="204" t="s">
        <v>1261</v>
      </c>
      <c r="F559" s="209">
        <v>28263</v>
      </c>
      <c r="G559" s="206">
        <f t="shared" si="36"/>
        <v>45657</v>
      </c>
      <c r="H559" s="207">
        <f t="shared" si="37"/>
        <v>47</v>
      </c>
      <c r="I559" s="204" t="str">
        <f t="shared" si="40"/>
        <v>Veteran</v>
      </c>
      <c r="J559" s="201" t="s">
        <v>1248</v>
      </c>
      <c r="K559" s="208">
        <v>93011900124</v>
      </c>
      <c r="L559" s="364" t="s">
        <v>1453</v>
      </c>
    </row>
    <row r="560" spans="1:12" hidden="1" x14ac:dyDescent="0.25">
      <c r="A560" s="200" t="s">
        <v>937</v>
      </c>
      <c r="B560" s="201" t="s">
        <v>1948</v>
      </c>
      <c r="C560" s="201" t="s">
        <v>943</v>
      </c>
      <c r="D560" s="201" t="s">
        <v>163</v>
      </c>
      <c r="E560" s="204" t="s">
        <v>1261</v>
      </c>
      <c r="F560" s="221">
        <v>28198</v>
      </c>
      <c r="G560" s="222">
        <f t="shared" si="36"/>
        <v>45657</v>
      </c>
      <c r="H560" s="223">
        <f t="shared" si="37"/>
        <v>47</v>
      </c>
      <c r="I560" s="220" t="str">
        <f t="shared" si="40"/>
        <v>Veteran</v>
      </c>
      <c r="J560" s="219" t="s">
        <v>1248</v>
      </c>
      <c r="K560" s="208">
        <v>93011900124</v>
      </c>
      <c r="L560" s="364" t="s">
        <v>1453</v>
      </c>
    </row>
    <row r="561" spans="1:12" s="225" customFormat="1" hidden="1" x14ac:dyDescent="0.25">
      <c r="A561" s="200" t="s">
        <v>1191</v>
      </c>
      <c r="B561" s="201" t="s">
        <v>1346</v>
      </c>
      <c r="C561" s="201" t="s">
        <v>961</v>
      </c>
      <c r="D561" s="201" t="s">
        <v>1215</v>
      </c>
      <c r="E561" s="204" t="s">
        <v>1261</v>
      </c>
      <c r="F561" s="209">
        <v>28221</v>
      </c>
      <c r="G561" s="206">
        <f t="shared" si="36"/>
        <v>45657</v>
      </c>
      <c r="H561" s="207">
        <f t="shared" si="37"/>
        <v>47</v>
      </c>
      <c r="I561" s="204" t="str">
        <f t="shared" si="40"/>
        <v>Veteran</v>
      </c>
      <c r="J561" s="201" t="s">
        <v>1248</v>
      </c>
      <c r="K561" s="224">
        <v>81051710642</v>
      </c>
      <c r="L561" s="362" t="s">
        <v>1453</v>
      </c>
    </row>
    <row r="562" spans="1:12" hidden="1" x14ac:dyDescent="0.25">
      <c r="A562" s="200" t="s">
        <v>1326</v>
      </c>
      <c r="B562" s="201" t="s">
        <v>50</v>
      </c>
      <c r="C562" s="201" t="s">
        <v>904</v>
      </c>
      <c r="D562" s="201" t="s">
        <v>1882</v>
      </c>
      <c r="E562" s="204" t="s">
        <v>1261</v>
      </c>
      <c r="F562" s="221">
        <v>28360</v>
      </c>
      <c r="G562" s="222">
        <f t="shared" si="36"/>
        <v>45657</v>
      </c>
      <c r="H562" s="223">
        <f t="shared" si="37"/>
        <v>47</v>
      </c>
      <c r="I562" s="220" t="str">
        <f t="shared" si="40"/>
        <v>Veteran</v>
      </c>
      <c r="J562" s="219" t="s">
        <v>1248</v>
      </c>
      <c r="K562" s="208"/>
      <c r="L562" s="364"/>
    </row>
    <row r="563" spans="1:12" hidden="1" x14ac:dyDescent="0.25">
      <c r="A563" s="200" t="s">
        <v>1562</v>
      </c>
      <c r="B563" s="201" t="s">
        <v>1241</v>
      </c>
      <c r="C563" s="201" t="s">
        <v>1064</v>
      </c>
      <c r="D563" s="201" t="s">
        <v>1065</v>
      </c>
      <c r="E563" s="204" t="s">
        <v>1261</v>
      </c>
      <c r="F563" s="209">
        <v>28302</v>
      </c>
      <c r="G563" s="206">
        <f t="shared" si="36"/>
        <v>45657</v>
      </c>
      <c r="H563" s="207">
        <f t="shared" si="37"/>
        <v>47</v>
      </c>
      <c r="I563" s="204" t="str">
        <f t="shared" si="40"/>
        <v>Veteran</v>
      </c>
      <c r="J563" s="201" t="s">
        <v>1248</v>
      </c>
      <c r="K563" s="208"/>
      <c r="L563" s="364"/>
    </row>
    <row r="564" spans="1:12" s="225" customFormat="1" hidden="1" x14ac:dyDescent="0.25">
      <c r="A564" s="200" t="s">
        <v>1718</v>
      </c>
      <c r="B564" s="201" t="s">
        <v>1241</v>
      </c>
      <c r="C564" s="201" t="s">
        <v>94</v>
      </c>
      <c r="D564" s="201" t="s">
        <v>1757</v>
      </c>
      <c r="E564" s="204" t="s">
        <v>1261</v>
      </c>
      <c r="F564" s="209">
        <v>28138</v>
      </c>
      <c r="G564" s="206">
        <f t="shared" si="36"/>
        <v>45657</v>
      </c>
      <c r="H564" s="207">
        <f t="shared" si="37"/>
        <v>47</v>
      </c>
      <c r="I564" s="204" t="str">
        <f t="shared" si="40"/>
        <v>Veteran</v>
      </c>
      <c r="J564" s="201" t="s">
        <v>1248</v>
      </c>
      <c r="K564" s="224">
        <v>83122310749</v>
      </c>
      <c r="L564" s="362" t="s">
        <v>1453</v>
      </c>
    </row>
    <row r="565" spans="1:12" s="225" customFormat="1" hidden="1" x14ac:dyDescent="0.25">
      <c r="A565" s="200" t="s">
        <v>521</v>
      </c>
      <c r="B565" s="201" t="s">
        <v>37</v>
      </c>
      <c r="C565" s="201" t="s">
        <v>74</v>
      </c>
      <c r="D565" s="201" t="s">
        <v>327</v>
      </c>
      <c r="E565" s="204" t="s">
        <v>1261</v>
      </c>
      <c r="F565" s="221">
        <v>28051</v>
      </c>
      <c r="G565" s="222">
        <f t="shared" si="36"/>
        <v>45657</v>
      </c>
      <c r="H565" s="223">
        <f t="shared" si="37"/>
        <v>48</v>
      </c>
      <c r="I565" s="220" t="str">
        <f t="shared" si="40"/>
        <v>Veteran</v>
      </c>
      <c r="J565" s="219" t="s">
        <v>1248</v>
      </c>
      <c r="K565" s="224">
        <v>80060210982</v>
      </c>
      <c r="L565" s="362" t="s">
        <v>1453</v>
      </c>
    </row>
    <row r="566" spans="1:12" hidden="1" x14ac:dyDescent="0.25">
      <c r="A566" s="200" t="s">
        <v>542</v>
      </c>
      <c r="B566" s="201" t="s">
        <v>1948</v>
      </c>
      <c r="C566" s="201" t="s">
        <v>232</v>
      </c>
      <c r="D566" s="201" t="s">
        <v>1864</v>
      </c>
      <c r="E566" s="204" t="s">
        <v>1261</v>
      </c>
      <c r="F566" s="205">
        <v>28088</v>
      </c>
      <c r="G566" s="206">
        <f t="shared" si="36"/>
        <v>45657</v>
      </c>
      <c r="H566" s="207">
        <f t="shared" si="37"/>
        <v>48</v>
      </c>
      <c r="I566" s="204" t="str">
        <f t="shared" si="40"/>
        <v>Veteran</v>
      </c>
      <c r="J566" s="201" t="s">
        <v>1248</v>
      </c>
      <c r="K566" s="208">
        <v>8006021982</v>
      </c>
      <c r="L566" s="364" t="s">
        <v>1453</v>
      </c>
    </row>
    <row r="567" spans="1:12" hidden="1" x14ac:dyDescent="0.25">
      <c r="A567" s="200" t="s">
        <v>623</v>
      </c>
      <c r="B567" s="201" t="s">
        <v>43</v>
      </c>
      <c r="C567" s="201" t="s">
        <v>161</v>
      </c>
      <c r="D567" s="201" t="s">
        <v>259</v>
      </c>
      <c r="E567" s="204" t="s">
        <v>1261</v>
      </c>
      <c r="F567" s="221">
        <v>27779</v>
      </c>
      <c r="G567" s="222">
        <f t="shared" si="36"/>
        <v>45657</v>
      </c>
      <c r="H567" s="223">
        <f t="shared" si="37"/>
        <v>48</v>
      </c>
      <c r="I567" s="220" t="str">
        <f t="shared" si="40"/>
        <v>Veteran</v>
      </c>
      <c r="J567" s="219" t="s">
        <v>1248</v>
      </c>
      <c r="K567" s="208"/>
      <c r="L567" s="364"/>
    </row>
    <row r="568" spans="1:12" hidden="1" x14ac:dyDescent="0.25">
      <c r="A568" s="200" t="s">
        <v>628</v>
      </c>
      <c r="B568" s="201" t="s">
        <v>1241</v>
      </c>
      <c r="C568" s="201" t="s">
        <v>95</v>
      </c>
      <c r="D568" s="201" t="s">
        <v>79</v>
      </c>
      <c r="E568" s="204" t="s">
        <v>1261</v>
      </c>
      <c r="F568" s="221">
        <v>27848</v>
      </c>
      <c r="G568" s="222">
        <f t="shared" si="36"/>
        <v>45657</v>
      </c>
      <c r="H568" s="223">
        <f t="shared" si="37"/>
        <v>48</v>
      </c>
      <c r="I568" s="220" t="str">
        <f t="shared" si="40"/>
        <v>Veteran</v>
      </c>
      <c r="J568" s="219" t="s">
        <v>1248</v>
      </c>
      <c r="K568" s="208"/>
      <c r="L568" s="364"/>
    </row>
    <row r="569" spans="1:12" hidden="1" x14ac:dyDescent="0.25">
      <c r="A569" s="200" t="s">
        <v>745</v>
      </c>
      <c r="B569" s="201" t="s">
        <v>1243</v>
      </c>
      <c r="C569" s="201" t="s">
        <v>230</v>
      </c>
      <c r="D569" s="201" t="s">
        <v>169</v>
      </c>
      <c r="E569" s="204" t="s">
        <v>1261</v>
      </c>
      <c r="F569" s="221">
        <v>28089</v>
      </c>
      <c r="G569" s="222">
        <f t="shared" si="36"/>
        <v>45657</v>
      </c>
      <c r="H569" s="223">
        <f t="shared" si="37"/>
        <v>48</v>
      </c>
      <c r="I569" s="220" t="str">
        <f t="shared" si="40"/>
        <v>Veteran</v>
      </c>
      <c r="J569" s="219" t="s">
        <v>1248</v>
      </c>
      <c r="K569" s="208"/>
      <c r="L569" s="364"/>
    </row>
    <row r="570" spans="1:12" s="225" customFormat="1" hidden="1" x14ac:dyDescent="0.25">
      <c r="A570" s="200" t="s">
        <v>790</v>
      </c>
      <c r="B570" s="201" t="s">
        <v>1242</v>
      </c>
      <c r="C570" s="201" t="s">
        <v>425</v>
      </c>
      <c r="D570" s="201" t="s">
        <v>1892</v>
      </c>
      <c r="E570" s="204" t="s">
        <v>1251</v>
      </c>
      <c r="F570" s="221">
        <v>27783</v>
      </c>
      <c r="G570" s="222">
        <f t="shared" si="36"/>
        <v>45657</v>
      </c>
      <c r="H570" s="223">
        <f t="shared" si="37"/>
        <v>48</v>
      </c>
      <c r="I570" s="220" t="str">
        <f t="shared" ref="I570:I601" si="41">IF(H570="","Senior",IF(H570&gt;59.999,"Grand Masters",IF(H570&gt;49.999,"Master",IF(H570&gt;39.999,"Veteran",IF(H570&gt;21.999,"Senior",IF(H570&gt;16.999,"U/21","U/16"))))))</f>
        <v>Veteran</v>
      </c>
      <c r="J570" s="219" t="s">
        <v>67</v>
      </c>
      <c r="K570" s="224">
        <v>87030200179</v>
      </c>
      <c r="L570" s="362" t="s">
        <v>1453</v>
      </c>
    </row>
    <row r="571" spans="1:12" hidden="1" x14ac:dyDescent="0.25">
      <c r="A571" s="200" t="s">
        <v>805</v>
      </c>
      <c r="B571" s="201" t="s">
        <v>1340</v>
      </c>
      <c r="C571" s="201" t="s">
        <v>372</v>
      </c>
      <c r="D571" s="201" t="s">
        <v>1849</v>
      </c>
      <c r="E571" s="204" t="s">
        <v>1261</v>
      </c>
      <c r="F571" s="221">
        <v>28105</v>
      </c>
      <c r="G571" s="222">
        <f t="shared" si="36"/>
        <v>45657</v>
      </c>
      <c r="H571" s="223">
        <f t="shared" si="37"/>
        <v>48</v>
      </c>
      <c r="I571" s="220" t="str">
        <f t="shared" si="41"/>
        <v>Veteran</v>
      </c>
      <c r="J571" s="219" t="s">
        <v>1248</v>
      </c>
      <c r="K571" s="208"/>
      <c r="L571" s="364"/>
    </row>
    <row r="572" spans="1:12" hidden="1" x14ac:dyDescent="0.25">
      <c r="A572" s="200" t="s">
        <v>853</v>
      </c>
      <c r="B572" s="201" t="s">
        <v>1340</v>
      </c>
      <c r="C572" s="201" t="s">
        <v>114</v>
      </c>
      <c r="D572" s="201" t="s">
        <v>230</v>
      </c>
      <c r="E572" s="204" t="s">
        <v>1261</v>
      </c>
      <c r="F572" s="209">
        <v>28102</v>
      </c>
      <c r="G572" s="206">
        <f t="shared" si="36"/>
        <v>45657</v>
      </c>
      <c r="H572" s="207">
        <f t="shared" si="37"/>
        <v>48</v>
      </c>
      <c r="I572" s="204" t="str">
        <f t="shared" si="41"/>
        <v>Veteran</v>
      </c>
      <c r="J572" s="201" t="s">
        <v>1248</v>
      </c>
      <c r="K572" s="208"/>
      <c r="L572" s="364"/>
    </row>
    <row r="573" spans="1:12" s="225" customFormat="1" hidden="1" x14ac:dyDescent="0.25">
      <c r="A573" s="200" t="s">
        <v>854</v>
      </c>
      <c r="B573" s="201" t="s">
        <v>1340</v>
      </c>
      <c r="C573" s="201" t="s">
        <v>422</v>
      </c>
      <c r="D573" s="201" t="s">
        <v>230</v>
      </c>
      <c r="E573" s="204" t="s">
        <v>1251</v>
      </c>
      <c r="F573" s="209">
        <v>27993</v>
      </c>
      <c r="G573" s="206">
        <f t="shared" si="36"/>
        <v>45657</v>
      </c>
      <c r="H573" s="207">
        <f t="shared" si="37"/>
        <v>48</v>
      </c>
      <c r="I573" s="204" t="str">
        <f t="shared" si="41"/>
        <v>Veteran</v>
      </c>
      <c r="J573" s="201" t="s">
        <v>67</v>
      </c>
      <c r="K573" s="224">
        <v>740912102295</v>
      </c>
      <c r="L573" s="362" t="s">
        <v>1453</v>
      </c>
    </row>
    <row r="574" spans="1:12" hidden="1" x14ac:dyDescent="0.25">
      <c r="A574" s="200" t="s">
        <v>952</v>
      </c>
      <c r="B574" s="201" t="s">
        <v>1334</v>
      </c>
      <c r="C574" s="201" t="s">
        <v>222</v>
      </c>
      <c r="D574" s="201" t="s">
        <v>223</v>
      </c>
      <c r="E574" s="204" t="s">
        <v>1261</v>
      </c>
      <c r="F574" s="209">
        <v>27793</v>
      </c>
      <c r="G574" s="206">
        <f t="shared" si="36"/>
        <v>45657</v>
      </c>
      <c r="H574" s="207">
        <f t="shared" si="37"/>
        <v>48</v>
      </c>
      <c r="I574" s="204" t="str">
        <f t="shared" si="41"/>
        <v>Veteran</v>
      </c>
      <c r="J574" s="201" t="s">
        <v>1248</v>
      </c>
      <c r="K574" s="208">
        <v>74091210295</v>
      </c>
      <c r="L574" s="364" t="s">
        <v>1453</v>
      </c>
    </row>
    <row r="575" spans="1:12" hidden="1" x14ac:dyDescent="0.25">
      <c r="A575" s="200" t="s">
        <v>1128</v>
      </c>
      <c r="B575" s="201" t="s">
        <v>1380</v>
      </c>
      <c r="C575" s="201" t="s">
        <v>1135</v>
      </c>
      <c r="D575" s="201" t="s">
        <v>1143</v>
      </c>
      <c r="E575" s="204" t="s">
        <v>1261</v>
      </c>
      <c r="F575" s="209">
        <v>27913</v>
      </c>
      <c r="G575" s="206">
        <f t="shared" si="36"/>
        <v>45657</v>
      </c>
      <c r="H575" s="207">
        <f t="shared" si="37"/>
        <v>48</v>
      </c>
      <c r="I575" s="204" t="str">
        <f t="shared" si="41"/>
        <v>Veteran</v>
      </c>
      <c r="J575" s="201" t="s">
        <v>1248</v>
      </c>
      <c r="K575" s="208">
        <v>901215600122</v>
      </c>
      <c r="L575" s="364"/>
    </row>
    <row r="576" spans="1:12" hidden="1" x14ac:dyDescent="0.25">
      <c r="A576" s="200" t="s">
        <v>1147</v>
      </c>
      <c r="B576" s="201" t="s">
        <v>1241</v>
      </c>
      <c r="C576" s="201" t="s">
        <v>87</v>
      </c>
      <c r="D576" s="201" t="s">
        <v>916</v>
      </c>
      <c r="E576" s="204" t="s">
        <v>1261</v>
      </c>
      <c r="F576" s="230">
        <v>28078</v>
      </c>
      <c r="G576" s="231">
        <f t="shared" si="36"/>
        <v>45657</v>
      </c>
      <c r="H576" s="232">
        <f t="shared" si="37"/>
        <v>48</v>
      </c>
      <c r="I576" s="229" t="str">
        <f t="shared" si="41"/>
        <v>Veteran</v>
      </c>
      <c r="J576" s="228" t="s">
        <v>1248</v>
      </c>
      <c r="K576" s="208"/>
      <c r="L576" s="364"/>
    </row>
    <row r="577" spans="1:12" s="225" customFormat="1" hidden="1" x14ac:dyDescent="0.25">
      <c r="A577" s="200" t="s">
        <v>1154</v>
      </c>
      <c r="B577" s="201" t="s">
        <v>43</v>
      </c>
      <c r="C577" s="201" t="s">
        <v>335</v>
      </c>
      <c r="D577" s="201" t="s">
        <v>1170</v>
      </c>
      <c r="E577" s="204" t="s">
        <v>1261</v>
      </c>
      <c r="F577" s="221">
        <v>27968</v>
      </c>
      <c r="G577" s="222">
        <f t="shared" ref="G577:G640" si="42">$G$5</f>
        <v>45657</v>
      </c>
      <c r="H577" s="223">
        <f t="shared" ref="H577:H640" si="43">INT(YEARFRAC(F577,G577))</f>
        <v>48</v>
      </c>
      <c r="I577" s="220" t="str">
        <f t="shared" si="41"/>
        <v>Veteran</v>
      </c>
      <c r="J577" s="219" t="s">
        <v>1248</v>
      </c>
      <c r="K577" s="224">
        <v>83110410637</v>
      </c>
      <c r="L577" s="362" t="s">
        <v>1453</v>
      </c>
    </row>
    <row r="578" spans="1:12" hidden="1" x14ac:dyDescent="0.25">
      <c r="A578" s="200" t="s">
        <v>1487</v>
      </c>
      <c r="B578" s="201" t="s">
        <v>50</v>
      </c>
      <c r="C578" s="201" t="s">
        <v>1498</v>
      </c>
      <c r="D578" s="201" t="s">
        <v>1499</v>
      </c>
      <c r="E578" s="204" t="s">
        <v>1261</v>
      </c>
      <c r="F578" s="221">
        <v>27973</v>
      </c>
      <c r="G578" s="222">
        <f t="shared" si="42"/>
        <v>45657</v>
      </c>
      <c r="H578" s="223">
        <f t="shared" si="43"/>
        <v>48</v>
      </c>
      <c r="I578" s="220" t="str">
        <f t="shared" si="41"/>
        <v>Veteran</v>
      </c>
      <c r="J578" s="219" t="s">
        <v>1248</v>
      </c>
      <c r="K578" s="208">
        <v>83110410637</v>
      </c>
      <c r="L578" s="364" t="s">
        <v>1453</v>
      </c>
    </row>
    <row r="579" spans="1:12" hidden="1" x14ac:dyDescent="0.25">
      <c r="A579" s="200" t="s">
        <v>1624</v>
      </c>
      <c r="B579" s="201" t="s">
        <v>1380</v>
      </c>
      <c r="C579" s="201" t="s">
        <v>1426</v>
      </c>
      <c r="D579" s="201" t="s">
        <v>1093</v>
      </c>
      <c r="E579" s="204" t="s">
        <v>1261</v>
      </c>
      <c r="F579" s="209">
        <v>27828</v>
      </c>
      <c r="G579" s="206">
        <f t="shared" si="42"/>
        <v>45657</v>
      </c>
      <c r="H579" s="207">
        <f t="shared" si="43"/>
        <v>48</v>
      </c>
      <c r="I579" s="204" t="str">
        <f t="shared" si="41"/>
        <v>Veteran</v>
      </c>
      <c r="J579" s="201" t="s">
        <v>1248</v>
      </c>
      <c r="K579" s="208">
        <v>60061900257</v>
      </c>
      <c r="L579" s="364" t="s">
        <v>1453</v>
      </c>
    </row>
    <row r="580" spans="1:12" s="234" customFormat="1" hidden="1" x14ac:dyDescent="0.25">
      <c r="A580" s="200" t="s">
        <v>1648</v>
      </c>
      <c r="B580" s="201" t="s">
        <v>1226</v>
      </c>
      <c r="C580" s="201" t="s">
        <v>418</v>
      </c>
      <c r="D580" s="201" t="s">
        <v>1678</v>
      </c>
      <c r="E580" s="204" t="s">
        <v>1251</v>
      </c>
      <c r="F580" s="221">
        <v>27862</v>
      </c>
      <c r="G580" s="222">
        <f t="shared" si="42"/>
        <v>45657</v>
      </c>
      <c r="H580" s="223">
        <f t="shared" si="43"/>
        <v>48</v>
      </c>
      <c r="I580" s="220" t="str">
        <f t="shared" si="41"/>
        <v>Veteran</v>
      </c>
      <c r="J580" s="219" t="s">
        <v>67</v>
      </c>
      <c r="K580" s="233">
        <v>76111410296</v>
      </c>
      <c r="L580" s="363" t="s">
        <v>1453</v>
      </c>
    </row>
    <row r="581" spans="1:12" hidden="1" x14ac:dyDescent="0.25">
      <c r="A581" s="200" t="s">
        <v>460</v>
      </c>
      <c r="B581" s="201" t="s">
        <v>37</v>
      </c>
      <c r="C581" s="201" t="s">
        <v>179</v>
      </c>
      <c r="D581" s="201" t="s">
        <v>122</v>
      </c>
      <c r="E581" s="204" t="s">
        <v>1261</v>
      </c>
      <c r="F581" s="221">
        <v>27611</v>
      </c>
      <c r="G581" s="222">
        <f t="shared" si="42"/>
        <v>45657</v>
      </c>
      <c r="H581" s="223">
        <f t="shared" si="43"/>
        <v>49</v>
      </c>
      <c r="I581" s="220" t="str">
        <f t="shared" si="41"/>
        <v>Veteran</v>
      </c>
      <c r="J581" s="219" t="s">
        <v>1248</v>
      </c>
      <c r="K581" s="208">
        <v>76111410296</v>
      </c>
      <c r="L581" s="364" t="s">
        <v>1453</v>
      </c>
    </row>
    <row r="582" spans="1:12" hidden="1" x14ac:dyDescent="0.25">
      <c r="A582" s="200" t="s">
        <v>498</v>
      </c>
      <c r="B582" s="201" t="s">
        <v>38</v>
      </c>
      <c r="C582" s="201" t="s">
        <v>140</v>
      </c>
      <c r="D582" s="201" t="s">
        <v>70</v>
      </c>
      <c r="E582" s="204" t="s">
        <v>1261</v>
      </c>
      <c r="F582" s="227">
        <v>27461</v>
      </c>
      <c r="G582" s="222">
        <f t="shared" si="42"/>
        <v>45657</v>
      </c>
      <c r="H582" s="223">
        <f t="shared" si="43"/>
        <v>49</v>
      </c>
      <c r="I582" s="220" t="str">
        <f t="shared" si="41"/>
        <v>Veteran</v>
      </c>
      <c r="J582" s="219" t="s">
        <v>1248</v>
      </c>
      <c r="K582" s="208"/>
      <c r="L582" s="364"/>
    </row>
    <row r="583" spans="1:12" hidden="1" x14ac:dyDescent="0.25">
      <c r="A583" s="200" t="s">
        <v>500</v>
      </c>
      <c r="B583" s="201" t="s">
        <v>1243</v>
      </c>
      <c r="C583" s="201" t="s">
        <v>1944</v>
      </c>
      <c r="D583" s="201" t="s">
        <v>141</v>
      </c>
      <c r="E583" s="204" t="s">
        <v>1261</v>
      </c>
      <c r="F583" s="227">
        <v>27652</v>
      </c>
      <c r="G583" s="222">
        <f t="shared" si="42"/>
        <v>45657</v>
      </c>
      <c r="H583" s="223">
        <f t="shared" si="43"/>
        <v>49</v>
      </c>
      <c r="I583" s="220" t="str">
        <f t="shared" si="41"/>
        <v>Veteran</v>
      </c>
      <c r="J583" s="219" t="s">
        <v>1248</v>
      </c>
      <c r="K583" s="208">
        <v>82032810107</v>
      </c>
      <c r="L583" s="364" t="s">
        <v>1453</v>
      </c>
    </row>
    <row r="584" spans="1:12" s="225" customFormat="1" hidden="1" x14ac:dyDescent="0.25">
      <c r="A584" s="200" t="s">
        <v>502</v>
      </c>
      <c r="B584" s="201" t="s">
        <v>1243</v>
      </c>
      <c r="C584" s="201" t="s">
        <v>161</v>
      </c>
      <c r="D584" s="201" t="s">
        <v>169</v>
      </c>
      <c r="E584" s="204" t="s">
        <v>1261</v>
      </c>
      <c r="F584" s="227">
        <v>27577</v>
      </c>
      <c r="G584" s="222">
        <f t="shared" si="42"/>
        <v>45657</v>
      </c>
      <c r="H584" s="223">
        <f t="shared" si="43"/>
        <v>49</v>
      </c>
      <c r="I584" s="220" t="str">
        <f t="shared" si="41"/>
        <v>Veteran</v>
      </c>
      <c r="J584" s="219" t="s">
        <v>1248</v>
      </c>
      <c r="K584" s="224">
        <v>76072710611</v>
      </c>
      <c r="L584" s="362" t="s">
        <v>1453</v>
      </c>
    </row>
    <row r="585" spans="1:12" hidden="1" x14ac:dyDescent="0.25">
      <c r="A585" s="200" t="s">
        <v>559</v>
      </c>
      <c r="B585" s="201" t="s">
        <v>1241</v>
      </c>
      <c r="C585" s="201" t="s">
        <v>164</v>
      </c>
      <c r="D585" s="201" t="s">
        <v>239</v>
      </c>
      <c r="E585" s="204" t="s">
        <v>1261</v>
      </c>
      <c r="F585" s="209">
        <v>27562</v>
      </c>
      <c r="G585" s="206">
        <f t="shared" si="42"/>
        <v>45657</v>
      </c>
      <c r="H585" s="207">
        <f t="shared" si="43"/>
        <v>49</v>
      </c>
      <c r="I585" s="204" t="str">
        <f t="shared" si="41"/>
        <v>Veteran</v>
      </c>
      <c r="J585" s="201" t="s">
        <v>1248</v>
      </c>
      <c r="K585" s="208">
        <v>7607275750086</v>
      </c>
      <c r="L585" s="364" t="s">
        <v>1456</v>
      </c>
    </row>
    <row r="586" spans="1:12" hidden="1" x14ac:dyDescent="0.25">
      <c r="A586" s="200" t="s">
        <v>604</v>
      </c>
      <c r="B586" s="201" t="s">
        <v>38</v>
      </c>
      <c r="C586" s="201" t="s">
        <v>418</v>
      </c>
      <c r="D586" s="201" t="s">
        <v>70</v>
      </c>
      <c r="E586" s="204" t="s">
        <v>1251</v>
      </c>
      <c r="F586" s="221">
        <v>27616</v>
      </c>
      <c r="G586" s="222">
        <f t="shared" si="42"/>
        <v>45657</v>
      </c>
      <c r="H586" s="223">
        <f t="shared" si="43"/>
        <v>49</v>
      </c>
      <c r="I586" s="220" t="str">
        <f t="shared" si="41"/>
        <v>Veteran</v>
      </c>
      <c r="J586" s="219" t="s">
        <v>67</v>
      </c>
      <c r="K586" s="208">
        <v>70012600385</v>
      </c>
      <c r="L586" s="364" t="s">
        <v>1453</v>
      </c>
    </row>
    <row r="587" spans="1:12" s="225" customFormat="1" hidden="1" x14ac:dyDescent="0.25">
      <c r="A587" s="200" t="s">
        <v>620</v>
      </c>
      <c r="B587" s="201" t="s">
        <v>1243</v>
      </c>
      <c r="C587" s="201" t="s">
        <v>253</v>
      </c>
      <c r="D587" s="201" t="s">
        <v>254</v>
      </c>
      <c r="E587" s="204" t="s">
        <v>1261</v>
      </c>
      <c r="F587" s="209">
        <v>27544</v>
      </c>
      <c r="G587" s="206">
        <f t="shared" si="42"/>
        <v>45657</v>
      </c>
      <c r="H587" s="207">
        <f t="shared" si="43"/>
        <v>49</v>
      </c>
      <c r="I587" s="204" t="str">
        <f t="shared" si="41"/>
        <v>Veteran</v>
      </c>
      <c r="J587" s="201" t="s">
        <v>1248</v>
      </c>
      <c r="K587" s="224">
        <v>70012600385</v>
      </c>
      <c r="L587" s="362" t="s">
        <v>1453</v>
      </c>
    </row>
    <row r="588" spans="1:12" s="225" customFormat="1" ht="13.5" hidden="1" customHeight="1" x14ac:dyDescent="0.25">
      <c r="A588" s="200" t="s">
        <v>630</v>
      </c>
      <c r="B588" s="201" t="s">
        <v>1240</v>
      </c>
      <c r="C588" s="201" t="s">
        <v>250</v>
      </c>
      <c r="D588" s="201" t="s">
        <v>353</v>
      </c>
      <c r="E588" s="204" t="s">
        <v>1261</v>
      </c>
      <c r="F588" s="230">
        <v>27518</v>
      </c>
      <c r="G588" s="231">
        <f t="shared" si="42"/>
        <v>45657</v>
      </c>
      <c r="H588" s="232">
        <f t="shared" si="43"/>
        <v>49</v>
      </c>
      <c r="I588" s="229" t="str">
        <f t="shared" si="41"/>
        <v>Veteran</v>
      </c>
      <c r="J588" s="228" t="s">
        <v>1248</v>
      </c>
      <c r="K588" s="224">
        <v>3050200057</v>
      </c>
      <c r="L588" s="362" t="s">
        <v>1453</v>
      </c>
    </row>
    <row r="589" spans="1:12" hidden="1" x14ac:dyDescent="0.25">
      <c r="A589" s="200" t="s">
        <v>764</v>
      </c>
      <c r="B589" s="201" t="s">
        <v>49</v>
      </c>
      <c r="C589" s="201" t="s">
        <v>1675</v>
      </c>
      <c r="D589" s="201" t="s">
        <v>1225</v>
      </c>
      <c r="E589" s="204" t="s">
        <v>1251</v>
      </c>
      <c r="F589" s="227">
        <v>27420</v>
      </c>
      <c r="G589" s="222">
        <f t="shared" si="42"/>
        <v>45657</v>
      </c>
      <c r="H589" s="223">
        <f t="shared" si="43"/>
        <v>49</v>
      </c>
      <c r="I589" s="220" t="str">
        <f t="shared" si="41"/>
        <v>Veteran</v>
      </c>
      <c r="J589" s="219" t="s">
        <v>67</v>
      </c>
      <c r="K589" s="208">
        <v>63041400510</v>
      </c>
      <c r="L589" s="364" t="s">
        <v>1453</v>
      </c>
    </row>
    <row r="590" spans="1:12" hidden="1" x14ac:dyDescent="0.25">
      <c r="A590" s="200" t="s">
        <v>833</v>
      </c>
      <c r="B590" s="201" t="s">
        <v>42</v>
      </c>
      <c r="C590" s="201" t="s">
        <v>921</v>
      </c>
      <c r="D590" s="201" t="s">
        <v>1906</v>
      </c>
      <c r="E590" s="204" t="s">
        <v>1261</v>
      </c>
      <c r="F590" s="221">
        <v>27750</v>
      </c>
      <c r="G590" s="222">
        <f t="shared" si="42"/>
        <v>45657</v>
      </c>
      <c r="H590" s="223">
        <f t="shared" si="43"/>
        <v>49</v>
      </c>
      <c r="I590" s="220" t="str">
        <f t="shared" si="41"/>
        <v>Veteran</v>
      </c>
      <c r="J590" s="219" t="s">
        <v>1248</v>
      </c>
      <c r="K590" s="208">
        <v>92600269</v>
      </c>
      <c r="L590" s="364" t="s">
        <v>1453</v>
      </c>
    </row>
    <row r="591" spans="1:12" s="225" customFormat="1" hidden="1" x14ac:dyDescent="0.25">
      <c r="A591" s="200" t="s">
        <v>944</v>
      </c>
      <c r="B591" s="201" t="s">
        <v>1340</v>
      </c>
      <c r="C591" s="201" t="s">
        <v>94</v>
      </c>
      <c r="D591" s="201" t="s">
        <v>953</v>
      </c>
      <c r="E591" s="204" t="s">
        <v>1261</v>
      </c>
      <c r="F591" s="209">
        <v>27681</v>
      </c>
      <c r="G591" s="206">
        <f t="shared" si="42"/>
        <v>45657</v>
      </c>
      <c r="H591" s="207">
        <f t="shared" si="43"/>
        <v>49</v>
      </c>
      <c r="I591" s="204" t="str">
        <f t="shared" si="41"/>
        <v>Veteran</v>
      </c>
      <c r="J591" s="201" t="s">
        <v>1248</v>
      </c>
      <c r="K591" s="224">
        <v>72092210181</v>
      </c>
      <c r="L591" s="362" t="s">
        <v>1453</v>
      </c>
    </row>
    <row r="592" spans="1:12" s="225" customFormat="1" hidden="1" x14ac:dyDescent="0.25">
      <c r="A592" s="200" t="s">
        <v>1368</v>
      </c>
      <c r="B592" s="201" t="s">
        <v>37</v>
      </c>
      <c r="C592" s="201" t="s">
        <v>1369</v>
      </c>
      <c r="D592" s="201" t="s">
        <v>265</v>
      </c>
      <c r="E592" s="204" t="s">
        <v>1261</v>
      </c>
      <c r="F592" s="221">
        <v>27638</v>
      </c>
      <c r="G592" s="222">
        <f t="shared" si="42"/>
        <v>45657</v>
      </c>
      <c r="H592" s="223">
        <f t="shared" si="43"/>
        <v>49</v>
      </c>
      <c r="I592" s="220" t="str">
        <f t="shared" si="41"/>
        <v>Veteran</v>
      </c>
      <c r="J592" s="219" t="s">
        <v>1248</v>
      </c>
      <c r="K592" s="224">
        <v>68090600050</v>
      </c>
      <c r="L592" s="362" t="s">
        <v>1453</v>
      </c>
    </row>
    <row r="593" spans="1:12" s="225" customFormat="1" ht="13.5" hidden="1" customHeight="1" x14ac:dyDescent="0.25">
      <c r="A593" s="200" t="s">
        <v>1390</v>
      </c>
      <c r="B593" s="201" t="s">
        <v>1226</v>
      </c>
      <c r="C593" s="201" t="s">
        <v>1219</v>
      </c>
      <c r="D593" s="201" t="s">
        <v>1391</v>
      </c>
      <c r="E593" s="204" t="s">
        <v>1261</v>
      </c>
      <c r="F593" s="221">
        <v>27588</v>
      </c>
      <c r="G593" s="222">
        <f t="shared" si="42"/>
        <v>45657</v>
      </c>
      <c r="H593" s="223">
        <f t="shared" si="43"/>
        <v>49</v>
      </c>
      <c r="I593" s="220" t="str">
        <f t="shared" si="41"/>
        <v>Veteran</v>
      </c>
      <c r="J593" s="219" t="s">
        <v>1248</v>
      </c>
      <c r="K593" s="224">
        <v>20130912</v>
      </c>
      <c r="L593" s="362" t="s">
        <v>1453</v>
      </c>
    </row>
    <row r="594" spans="1:12" s="225" customFormat="1" hidden="1" x14ac:dyDescent="0.25">
      <c r="A594" s="200" t="s">
        <v>1436</v>
      </c>
      <c r="B594" s="201" t="s">
        <v>37</v>
      </c>
      <c r="C594" s="201" t="s">
        <v>1450</v>
      </c>
      <c r="D594" s="201" t="s">
        <v>265</v>
      </c>
      <c r="E594" s="204" t="s">
        <v>1251</v>
      </c>
      <c r="F594" s="221">
        <v>27699</v>
      </c>
      <c r="G594" s="222">
        <f t="shared" si="42"/>
        <v>45657</v>
      </c>
      <c r="H594" s="223">
        <f t="shared" si="43"/>
        <v>49</v>
      </c>
      <c r="I594" s="220" t="str">
        <f t="shared" si="41"/>
        <v>Veteran</v>
      </c>
      <c r="J594" s="219" t="s">
        <v>67</v>
      </c>
      <c r="K594" s="224">
        <v>81031810552</v>
      </c>
      <c r="L594" s="362" t="s">
        <v>1453</v>
      </c>
    </row>
    <row r="595" spans="1:12" s="225" customFormat="1" hidden="1" x14ac:dyDescent="0.25">
      <c r="A595" s="200" t="s">
        <v>1441</v>
      </c>
      <c r="B595" s="201" t="s">
        <v>1240</v>
      </c>
      <c r="C595" s="201" t="s">
        <v>1971</v>
      </c>
      <c r="D595" s="201" t="s">
        <v>1972</v>
      </c>
      <c r="E595" s="204" t="s">
        <v>1261</v>
      </c>
      <c r="F595" s="221">
        <v>27695</v>
      </c>
      <c r="G595" s="222">
        <f t="shared" si="42"/>
        <v>45657</v>
      </c>
      <c r="H595" s="223">
        <f t="shared" si="43"/>
        <v>49</v>
      </c>
      <c r="I595" s="220" t="str">
        <f t="shared" si="41"/>
        <v>Veteran</v>
      </c>
      <c r="J595" s="219" t="s">
        <v>1248</v>
      </c>
      <c r="K595" s="224">
        <v>19991210</v>
      </c>
      <c r="L595" s="362" t="s">
        <v>1453</v>
      </c>
    </row>
    <row r="596" spans="1:12" hidden="1" x14ac:dyDescent="0.25">
      <c r="A596" s="200" t="s">
        <v>1561</v>
      </c>
      <c r="B596" s="201" t="s">
        <v>1242</v>
      </c>
      <c r="C596" s="201" t="s">
        <v>1596</v>
      </c>
      <c r="D596" s="201" t="s">
        <v>79</v>
      </c>
      <c r="E596" s="204" t="s">
        <v>1261</v>
      </c>
      <c r="F596" s="209">
        <v>27575</v>
      </c>
      <c r="G596" s="206">
        <f t="shared" si="42"/>
        <v>45657</v>
      </c>
      <c r="H596" s="207">
        <f t="shared" si="43"/>
        <v>49</v>
      </c>
      <c r="I596" s="204" t="str">
        <f t="shared" si="41"/>
        <v>Veteran</v>
      </c>
      <c r="J596" s="201" t="s">
        <v>1248</v>
      </c>
      <c r="K596" s="208">
        <v>19991210</v>
      </c>
      <c r="L596" s="364" t="s">
        <v>1453</v>
      </c>
    </row>
    <row r="597" spans="1:12" hidden="1" x14ac:dyDescent="0.25">
      <c r="A597" s="200" t="s">
        <v>1645</v>
      </c>
      <c r="B597" s="201" t="s">
        <v>1340</v>
      </c>
      <c r="C597" s="201" t="s">
        <v>1675</v>
      </c>
      <c r="D597" s="201" t="s">
        <v>1676</v>
      </c>
      <c r="E597" s="204" t="s">
        <v>1251</v>
      </c>
      <c r="F597" s="209">
        <v>27420</v>
      </c>
      <c r="G597" s="206">
        <f t="shared" si="42"/>
        <v>45657</v>
      </c>
      <c r="H597" s="207">
        <f t="shared" si="43"/>
        <v>49</v>
      </c>
      <c r="I597" s="204" t="str">
        <f t="shared" si="41"/>
        <v>Veteran</v>
      </c>
      <c r="J597" s="201" t="s">
        <v>67</v>
      </c>
      <c r="K597" s="208"/>
      <c r="L597" s="364"/>
    </row>
    <row r="598" spans="1:12" hidden="1" x14ac:dyDescent="0.25">
      <c r="A598" s="200" t="s">
        <v>474</v>
      </c>
      <c r="B598" s="201" t="s">
        <v>1947</v>
      </c>
      <c r="C598" s="201" t="s">
        <v>161</v>
      </c>
      <c r="D598" s="201" t="s">
        <v>88</v>
      </c>
      <c r="E598" s="204" t="s">
        <v>2079</v>
      </c>
      <c r="F598" s="227">
        <v>27345</v>
      </c>
      <c r="G598" s="222">
        <f t="shared" si="42"/>
        <v>45657</v>
      </c>
      <c r="H598" s="223">
        <f t="shared" si="43"/>
        <v>50</v>
      </c>
      <c r="I598" s="220" t="str">
        <f t="shared" si="41"/>
        <v>Master</v>
      </c>
      <c r="J598" s="219" t="s">
        <v>1248</v>
      </c>
      <c r="K598" s="208"/>
      <c r="L598" s="364"/>
    </row>
    <row r="599" spans="1:12" ht="14.25" hidden="1" customHeight="1" x14ac:dyDescent="0.25">
      <c r="A599" s="200" t="s">
        <v>580</v>
      </c>
      <c r="B599" s="201" t="s">
        <v>1663</v>
      </c>
      <c r="C599" s="201" t="s">
        <v>366</v>
      </c>
      <c r="D599" s="201" t="s">
        <v>75</v>
      </c>
      <c r="E599" s="204" t="s">
        <v>2079</v>
      </c>
      <c r="F599" s="209">
        <v>27240</v>
      </c>
      <c r="G599" s="206">
        <f t="shared" si="42"/>
        <v>45657</v>
      </c>
      <c r="H599" s="207">
        <f t="shared" si="43"/>
        <v>50</v>
      </c>
      <c r="I599" s="204" t="str">
        <f t="shared" si="41"/>
        <v>Master</v>
      </c>
      <c r="J599" s="201" t="s">
        <v>1248</v>
      </c>
      <c r="K599" s="208">
        <v>91052300235</v>
      </c>
      <c r="L599" s="364" t="s">
        <v>1453</v>
      </c>
    </row>
    <row r="600" spans="1:12" hidden="1" x14ac:dyDescent="0.25">
      <c r="A600" s="200" t="s">
        <v>602</v>
      </c>
      <c r="B600" s="201" t="s">
        <v>43</v>
      </c>
      <c r="C600" s="201" t="s">
        <v>345</v>
      </c>
      <c r="D600" s="201" t="s">
        <v>378</v>
      </c>
      <c r="E600" s="204" t="s">
        <v>2079</v>
      </c>
      <c r="F600" s="221">
        <v>27224</v>
      </c>
      <c r="G600" s="222">
        <f t="shared" si="42"/>
        <v>45657</v>
      </c>
      <c r="H600" s="223">
        <f t="shared" si="43"/>
        <v>50</v>
      </c>
      <c r="I600" s="220" t="str">
        <f t="shared" si="41"/>
        <v>Master</v>
      </c>
      <c r="J600" s="219" t="s">
        <v>1248</v>
      </c>
      <c r="K600" s="208">
        <v>85051911013</v>
      </c>
      <c r="L600" s="364" t="s">
        <v>1453</v>
      </c>
    </row>
    <row r="601" spans="1:12" s="225" customFormat="1" hidden="1" x14ac:dyDescent="0.25">
      <c r="A601" s="200" t="s">
        <v>661</v>
      </c>
      <c r="B601" s="201" t="s">
        <v>47</v>
      </c>
      <c r="C601" s="201" t="s">
        <v>97</v>
      </c>
      <c r="D601" s="201" t="s">
        <v>221</v>
      </c>
      <c r="E601" s="204" t="s">
        <v>2079</v>
      </c>
      <c r="F601" s="221">
        <v>27046</v>
      </c>
      <c r="G601" s="222">
        <f t="shared" si="42"/>
        <v>45657</v>
      </c>
      <c r="H601" s="223">
        <f t="shared" si="43"/>
        <v>50</v>
      </c>
      <c r="I601" s="220" t="str">
        <f t="shared" si="41"/>
        <v>Master</v>
      </c>
      <c r="J601" s="219" t="s">
        <v>1248</v>
      </c>
      <c r="K601" s="224">
        <v>85091610278</v>
      </c>
      <c r="L601" s="362" t="s">
        <v>1453</v>
      </c>
    </row>
    <row r="602" spans="1:12" hidden="1" x14ac:dyDescent="0.25">
      <c r="A602" s="200" t="s">
        <v>666</v>
      </c>
      <c r="B602" s="201" t="s">
        <v>1241</v>
      </c>
      <c r="C602" s="201" t="s">
        <v>1824</v>
      </c>
      <c r="D602" s="201" t="s">
        <v>1825</v>
      </c>
      <c r="E602" s="204" t="s">
        <v>2079</v>
      </c>
      <c r="F602" s="209">
        <v>27184</v>
      </c>
      <c r="G602" s="206">
        <f t="shared" si="42"/>
        <v>45657</v>
      </c>
      <c r="H602" s="207">
        <f t="shared" si="43"/>
        <v>50</v>
      </c>
      <c r="I602" s="204" t="str">
        <f t="shared" ref="I602:I624" si="44">IF(H602="","Senior",IF(H602&gt;59.999,"Grand Masters",IF(H602&gt;49.999,"Master",IF(H602&gt;39.999,"Veteran",IF(H602&gt;21.999,"Senior",IF(H602&gt;16.999,"U/21","U/16"))))))</f>
        <v>Master</v>
      </c>
      <c r="J602" s="201" t="s">
        <v>1248</v>
      </c>
      <c r="K602" s="208"/>
      <c r="L602" s="364"/>
    </row>
    <row r="603" spans="1:12" s="225" customFormat="1" hidden="1" x14ac:dyDescent="0.25">
      <c r="A603" s="200" t="s">
        <v>694</v>
      </c>
      <c r="B603" s="201" t="s">
        <v>1241</v>
      </c>
      <c r="C603" s="201" t="s">
        <v>128</v>
      </c>
      <c r="D603" s="201" t="s">
        <v>209</v>
      </c>
      <c r="E603" s="204" t="s">
        <v>2079</v>
      </c>
      <c r="F603" s="209">
        <v>27184</v>
      </c>
      <c r="G603" s="206">
        <f t="shared" si="42"/>
        <v>45657</v>
      </c>
      <c r="H603" s="207">
        <f t="shared" si="43"/>
        <v>50</v>
      </c>
      <c r="I603" s="204" t="str">
        <f t="shared" si="44"/>
        <v>Master</v>
      </c>
      <c r="J603" s="201" t="s">
        <v>1248</v>
      </c>
      <c r="K603" s="224">
        <v>20050420</v>
      </c>
      <c r="L603" s="362" t="s">
        <v>1453</v>
      </c>
    </row>
    <row r="604" spans="1:12" s="225" customFormat="1" hidden="1" x14ac:dyDescent="0.25">
      <c r="A604" s="200" t="s">
        <v>712</v>
      </c>
      <c r="B604" s="201" t="s">
        <v>37</v>
      </c>
      <c r="C604" s="201" t="s">
        <v>273</v>
      </c>
      <c r="D604" s="201" t="s">
        <v>274</v>
      </c>
      <c r="E604" s="204" t="s">
        <v>2079</v>
      </c>
      <c r="F604" s="221">
        <v>27354</v>
      </c>
      <c r="G604" s="222">
        <f t="shared" si="42"/>
        <v>45657</v>
      </c>
      <c r="H604" s="223">
        <f t="shared" si="43"/>
        <v>50</v>
      </c>
      <c r="I604" s="220" t="str">
        <f t="shared" si="44"/>
        <v>Master</v>
      </c>
      <c r="J604" s="219" t="s">
        <v>1248</v>
      </c>
      <c r="K604" s="224">
        <v>98073000652</v>
      </c>
      <c r="L604" s="362" t="s">
        <v>1453</v>
      </c>
    </row>
    <row r="605" spans="1:12" hidden="1" x14ac:dyDescent="0.25">
      <c r="A605" s="200" t="s">
        <v>814</v>
      </c>
      <c r="B605" s="201" t="s">
        <v>37</v>
      </c>
      <c r="C605" s="201" t="s">
        <v>275</v>
      </c>
      <c r="D605" s="201" t="s">
        <v>274</v>
      </c>
      <c r="E605" s="204" t="s">
        <v>2079</v>
      </c>
      <c r="F605" s="221">
        <v>27354</v>
      </c>
      <c r="G605" s="222">
        <f t="shared" si="42"/>
        <v>45657</v>
      </c>
      <c r="H605" s="223">
        <f t="shared" si="43"/>
        <v>50</v>
      </c>
      <c r="I605" s="220" t="str">
        <f t="shared" si="44"/>
        <v>Master</v>
      </c>
      <c r="J605" s="219" t="s">
        <v>1248</v>
      </c>
      <c r="K605" s="208">
        <v>98073000652</v>
      </c>
      <c r="L605" s="364" t="s">
        <v>1453</v>
      </c>
    </row>
    <row r="606" spans="1:12" hidden="1" x14ac:dyDescent="0.25">
      <c r="A606" s="200" t="s">
        <v>830</v>
      </c>
      <c r="B606" s="201" t="s">
        <v>40</v>
      </c>
      <c r="C606" s="201" t="s">
        <v>164</v>
      </c>
      <c r="D606" s="201" t="s">
        <v>1950</v>
      </c>
      <c r="E606" s="204" t="s">
        <v>2079</v>
      </c>
      <c r="F606" s="221">
        <v>27201</v>
      </c>
      <c r="G606" s="222">
        <f t="shared" si="42"/>
        <v>45657</v>
      </c>
      <c r="H606" s="223">
        <f t="shared" si="43"/>
        <v>50</v>
      </c>
      <c r="I606" s="220" t="str">
        <f t="shared" si="44"/>
        <v>Master</v>
      </c>
      <c r="J606" s="219" t="s">
        <v>1248</v>
      </c>
      <c r="K606" s="208">
        <v>80013010565</v>
      </c>
      <c r="L606" s="364" t="s">
        <v>1453</v>
      </c>
    </row>
    <row r="607" spans="1:12" s="225" customFormat="1" hidden="1" x14ac:dyDescent="0.25">
      <c r="A607" s="200" t="s">
        <v>857</v>
      </c>
      <c r="B607" s="201" t="s">
        <v>41</v>
      </c>
      <c r="C607" s="201" t="s">
        <v>1995</v>
      </c>
      <c r="D607" s="201" t="s">
        <v>1996</v>
      </c>
      <c r="E607" s="204" t="s">
        <v>2079</v>
      </c>
      <c r="F607" s="227">
        <v>27353</v>
      </c>
      <c r="G607" s="222">
        <f t="shared" si="42"/>
        <v>45657</v>
      </c>
      <c r="H607" s="223">
        <f t="shared" si="43"/>
        <v>50</v>
      </c>
      <c r="I607" s="220" t="str">
        <f t="shared" si="44"/>
        <v>Master</v>
      </c>
      <c r="J607" s="219" t="s">
        <v>1248</v>
      </c>
      <c r="K607" s="224">
        <v>20060901</v>
      </c>
      <c r="L607" s="362" t="s">
        <v>1453</v>
      </c>
    </row>
    <row r="608" spans="1:12" hidden="1" x14ac:dyDescent="0.25">
      <c r="A608" s="200" t="s">
        <v>1037</v>
      </c>
      <c r="B608" s="201" t="s">
        <v>50</v>
      </c>
      <c r="C608" s="201" t="s">
        <v>1045</v>
      </c>
      <c r="D608" s="201" t="s">
        <v>1101</v>
      </c>
      <c r="E608" s="204" t="s">
        <v>2079</v>
      </c>
      <c r="F608" s="221">
        <v>27079</v>
      </c>
      <c r="G608" s="222">
        <f t="shared" si="42"/>
        <v>45657</v>
      </c>
      <c r="H608" s="223">
        <f t="shared" si="43"/>
        <v>50</v>
      </c>
      <c r="I608" s="220" t="str">
        <f t="shared" si="44"/>
        <v>Master</v>
      </c>
      <c r="J608" s="219" t="s">
        <v>1248</v>
      </c>
      <c r="K608" s="208">
        <v>20060901</v>
      </c>
      <c r="L608" s="364" t="s">
        <v>1453</v>
      </c>
    </row>
    <row r="609" spans="1:12" hidden="1" x14ac:dyDescent="0.25">
      <c r="A609" s="200" t="s">
        <v>1137</v>
      </c>
      <c r="B609" s="201" t="s">
        <v>40</v>
      </c>
      <c r="C609" s="201" t="s">
        <v>124</v>
      </c>
      <c r="D609" s="201" t="s">
        <v>299</v>
      </c>
      <c r="E609" s="204" t="s">
        <v>2079</v>
      </c>
      <c r="F609" s="221">
        <v>27284</v>
      </c>
      <c r="G609" s="222">
        <f t="shared" si="42"/>
        <v>45657</v>
      </c>
      <c r="H609" s="223">
        <f t="shared" si="43"/>
        <v>50</v>
      </c>
      <c r="I609" s="220" t="str">
        <f t="shared" si="44"/>
        <v>Master</v>
      </c>
      <c r="J609" s="219" t="s">
        <v>1248</v>
      </c>
      <c r="K609" s="208">
        <v>77040610353</v>
      </c>
      <c r="L609" s="364"/>
    </row>
    <row r="610" spans="1:12" s="225" customFormat="1" hidden="1" x14ac:dyDescent="0.25">
      <c r="A610" s="200" t="s">
        <v>1321</v>
      </c>
      <c r="B610" s="201" t="s">
        <v>1319</v>
      </c>
      <c r="C610" s="201" t="s">
        <v>1103</v>
      </c>
      <c r="D610" s="201" t="s">
        <v>177</v>
      </c>
      <c r="E610" s="204" t="s">
        <v>2079</v>
      </c>
      <c r="F610" s="209">
        <v>27162</v>
      </c>
      <c r="G610" s="206">
        <f t="shared" si="42"/>
        <v>45657</v>
      </c>
      <c r="H610" s="207">
        <f t="shared" si="43"/>
        <v>50</v>
      </c>
      <c r="I610" s="204" t="str">
        <f t="shared" si="44"/>
        <v>Master</v>
      </c>
      <c r="J610" s="201" t="s">
        <v>1248</v>
      </c>
      <c r="K610" s="224">
        <v>73082700098</v>
      </c>
      <c r="L610" s="362" t="s">
        <v>1453</v>
      </c>
    </row>
    <row r="611" spans="1:12" s="225" customFormat="1" hidden="1" x14ac:dyDescent="0.25">
      <c r="A611" s="200" t="s">
        <v>1576</v>
      </c>
      <c r="B611" s="201" t="s">
        <v>1240</v>
      </c>
      <c r="C611" s="201" t="s">
        <v>80</v>
      </c>
      <c r="D611" s="201" t="s">
        <v>1833</v>
      </c>
      <c r="E611" s="204" t="s">
        <v>2079</v>
      </c>
      <c r="F611" s="221">
        <v>27272</v>
      </c>
      <c r="G611" s="222">
        <f t="shared" si="42"/>
        <v>45657</v>
      </c>
      <c r="H611" s="223">
        <f t="shared" si="43"/>
        <v>50</v>
      </c>
      <c r="I611" s="220" t="str">
        <f t="shared" si="44"/>
        <v>Master</v>
      </c>
      <c r="J611" s="219" t="s">
        <v>1248</v>
      </c>
      <c r="K611" s="224">
        <v>20120402</v>
      </c>
      <c r="L611" s="362" t="s">
        <v>1453</v>
      </c>
    </row>
    <row r="612" spans="1:12" s="225" customFormat="1" hidden="1" x14ac:dyDescent="0.25">
      <c r="A612" s="200" t="s">
        <v>1644</v>
      </c>
      <c r="B612" s="201" t="s">
        <v>43</v>
      </c>
      <c r="C612" s="201" t="s">
        <v>87</v>
      </c>
      <c r="D612" s="201" t="s">
        <v>196</v>
      </c>
      <c r="E612" s="204" t="s">
        <v>2079</v>
      </c>
      <c r="F612" s="221">
        <v>27333</v>
      </c>
      <c r="G612" s="222">
        <f t="shared" si="42"/>
        <v>45657</v>
      </c>
      <c r="H612" s="223">
        <f t="shared" si="43"/>
        <v>50</v>
      </c>
      <c r="I612" s="220" t="str">
        <f t="shared" si="44"/>
        <v>Master</v>
      </c>
      <c r="J612" s="219" t="s">
        <v>1248</v>
      </c>
      <c r="K612" s="236">
        <v>93113001153</v>
      </c>
      <c r="L612" s="362" t="s">
        <v>1453</v>
      </c>
    </row>
    <row r="613" spans="1:12" hidden="1" x14ac:dyDescent="0.25">
      <c r="A613" s="200" t="s">
        <v>1711</v>
      </c>
      <c r="B613" s="201" t="s">
        <v>1226</v>
      </c>
      <c r="C613" s="201" t="s">
        <v>1655</v>
      </c>
      <c r="D613" s="201" t="s">
        <v>177</v>
      </c>
      <c r="E613" s="204" t="s">
        <v>2079</v>
      </c>
      <c r="F613" s="209">
        <v>27270</v>
      </c>
      <c r="G613" s="206">
        <f t="shared" si="42"/>
        <v>45657</v>
      </c>
      <c r="H613" s="207">
        <f t="shared" si="43"/>
        <v>50</v>
      </c>
      <c r="I613" s="204" t="str">
        <f t="shared" si="44"/>
        <v>Master</v>
      </c>
      <c r="J613" s="201" t="s">
        <v>1248</v>
      </c>
      <c r="K613" s="208"/>
      <c r="L613" s="364"/>
    </row>
    <row r="614" spans="1:12" s="225" customFormat="1" hidden="1" x14ac:dyDescent="0.25">
      <c r="A614" s="200" t="s">
        <v>534</v>
      </c>
      <c r="B614" s="201" t="s">
        <v>1243</v>
      </c>
      <c r="C614" s="201" t="s">
        <v>267</v>
      </c>
      <c r="D614" s="201" t="s">
        <v>187</v>
      </c>
      <c r="E614" s="204" t="s">
        <v>2079</v>
      </c>
      <c r="F614" s="205">
        <v>26667</v>
      </c>
      <c r="G614" s="206">
        <f t="shared" si="42"/>
        <v>45657</v>
      </c>
      <c r="H614" s="207">
        <f t="shared" si="43"/>
        <v>51</v>
      </c>
      <c r="I614" s="204" t="str">
        <f t="shared" si="44"/>
        <v>Master</v>
      </c>
      <c r="J614" s="201" t="s">
        <v>1248</v>
      </c>
      <c r="K614" s="224">
        <v>82112110257</v>
      </c>
      <c r="L614" s="362" t="s">
        <v>1453</v>
      </c>
    </row>
    <row r="615" spans="1:12" s="225" customFormat="1" hidden="1" x14ac:dyDescent="0.25">
      <c r="A615" s="200" t="s">
        <v>563</v>
      </c>
      <c r="B615" s="201" t="s">
        <v>44</v>
      </c>
      <c r="C615" s="201" t="s">
        <v>159</v>
      </c>
      <c r="D615" s="201" t="s">
        <v>160</v>
      </c>
      <c r="E615" s="204" t="s">
        <v>2079</v>
      </c>
      <c r="F615" s="209">
        <v>26954</v>
      </c>
      <c r="G615" s="206">
        <f t="shared" si="42"/>
        <v>45657</v>
      </c>
      <c r="H615" s="207">
        <f t="shared" si="43"/>
        <v>51</v>
      </c>
      <c r="I615" s="204" t="str">
        <f t="shared" si="44"/>
        <v>Master</v>
      </c>
      <c r="J615" s="201" t="s">
        <v>1248</v>
      </c>
      <c r="K615" s="224">
        <v>96092600072</v>
      </c>
      <c r="L615" s="362" t="s">
        <v>1453</v>
      </c>
    </row>
    <row r="616" spans="1:12" s="225" customFormat="1" hidden="1" x14ac:dyDescent="0.25">
      <c r="A616" s="200" t="s">
        <v>673</v>
      </c>
      <c r="B616" s="201" t="s">
        <v>50</v>
      </c>
      <c r="C616" s="201" t="s">
        <v>1828</v>
      </c>
      <c r="D616" s="201" t="s">
        <v>356</v>
      </c>
      <c r="E616" s="204" t="s">
        <v>1250</v>
      </c>
      <c r="F616" s="221">
        <v>26850</v>
      </c>
      <c r="G616" s="222">
        <f t="shared" si="42"/>
        <v>45657</v>
      </c>
      <c r="H616" s="223">
        <f t="shared" si="43"/>
        <v>51</v>
      </c>
      <c r="I616" s="220" t="str">
        <f t="shared" si="44"/>
        <v>Master</v>
      </c>
      <c r="J616" s="219" t="s">
        <v>67</v>
      </c>
      <c r="K616" s="224">
        <v>96092600072</v>
      </c>
      <c r="L616" s="362" t="s">
        <v>1453</v>
      </c>
    </row>
    <row r="617" spans="1:12" s="225" customFormat="1" hidden="1" x14ac:dyDescent="0.25">
      <c r="A617" s="200" t="s">
        <v>709</v>
      </c>
      <c r="B617" s="201" t="s">
        <v>1319</v>
      </c>
      <c r="C617" s="201" t="s">
        <v>227</v>
      </c>
      <c r="D617" s="201" t="s">
        <v>221</v>
      </c>
      <c r="E617" s="204" t="s">
        <v>2079</v>
      </c>
      <c r="F617" s="209">
        <v>26704</v>
      </c>
      <c r="G617" s="206">
        <f t="shared" si="42"/>
        <v>45657</v>
      </c>
      <c r="H617" s="207">
        <f t="shared" si="43"/>
        <v>51</v>
      </c>
      <c r="I617" s="204" t="str">
        <f t="shared" si="44"/>
        <v>Master</v>
      </c>
      <c r="J617" s="201" t="s">
        <v>1248</v>
      </c>
      <c r="K617" s="224">
        <v>97012800208</v>
      </c>
      <c r="L617" s="362" t="s">
        <v>1453</v>
      </c>
    </row>
    <row r="618" spans="1:12" hidden="1" x14ac:dyDescent="0.25">
      <c r="A618" s="200" t="s">
        <v>713</v>
      </c>
      <c r="B618" s="201" t="s">
        <v>1948</v>
      </c>
      <c r="C618" s="201" t="s">
        <v>74</v>
      </c>
      <c r="D618" s="201" t="s">
        <v>320</v>
      </c>
      <c r="E618" s="204" t="s">
        <v>2079</v>
      </c>
      <c r="F618" s="209">
        <v>26876</v>
      </c>
      <c r="G618" s="206">
        <f t="shared" si="42"/>
        <v>45657</v>
      </c>
      <c r="H618" s="207">
        <f t="shared" si="43"/>
        <v>51</v>
      </c>
      <c r="I618" s="204" t="str">
        <f t="shared" si="44"/>
        <v>Master</v>
      </c>
      <c r="J618" s="201" t="s">
        <v>1248</v>
      </c>
      <c r="K618" s="208">
        <v>821111210188</v>
      </c>
      <c r="L618" s="364"/>
    </row>
    <row r="619" spans="1:12" hidden="1" x14ac:dyDescent="0.25">
      <c r="A619" s="200" t="s">
        <v>797</v>
      </c>
      <c r="B619" s="201" t="s">
        <v>1242</v>
      </c>
      <c r="C619" s="201" t="s">
        <v>268</v>
      </c>
      <c r="D619" s="201" t="s">
        <v>1892</v>
      </c>
      <c r="E619" s="204" t="s">
        <v>2079</v>
      </c>
      <c r="F619" s="221">
        <v>26992</v>
      </c>
      <c r="G619" s="222">
        <f t="shared" si="42"/>
        <v>45657</v>
      </c>
      <c r="H619" s="223">
        <f t="shared" si="43"/>
        <v>51</v>
      </c>
      <c r="I619" s="220" t="str">
        <f t="shared" si="44"/>
        <v>Master</v>
      </c>
      <c r="J619" s="219" t="s">
        <v>1248</v>
      </c>
      <c r="K619" s="208"/>
      <c r="L619" s="364"/>
    </row>
    <row r="620" spans="1:12" hidden="1" x14ac:dyDescent="0.25">
      <c r="A620" s="200" t="s">
        <v>852</v>
      </c>
      <c r="B620" s="201" t="s">
        <v>1240</v>
      </c>
      <c r="C620" s="201" t="s">
        <v>94</v>
      </c>
      <c r="D620" s="201" t="s">
        <v>1930</v>
      </c>
      <c r="E620" s="204" t="s">
        <v>2079</v>
      </c>
      <c r="F620" s="230">
        <v>26796</v>
      </c>
      <c r="G620" s="231">
        <f t="shared" si="42"/>
        <v>45657</v>
      </c>
      <c r="H620" s="232">
        <f t="shared" si="43"/>
        <v>51</v>
      </c>
      <c r="I620" s="229" t="str">
        <f t="shared" si="44"/>
        <v>Master</v>
      </c>
      <c r="J620" s="228" t="s">
        <v>1248</v>
      </c>
      <c r="K620" s="208"/>
      <c r="L620" s="364"/>
    </row>
    <row r="621" spans="1:12" hidden="1" x14ac:dyDescent="0.25">
      <c r="A621" s="200" t="s">
        <v>880</v>
      </c>
      <c r="B621" s="201" t="s">
        <v>1947</v>
      </c>
      <c r="C621" s="201" t="s">
        <v>110</v>
      </c>
      <c r="D621" s="201" t="s">
        <v>331</v>
      </c>
      <c r="E621" s="204" t="s">
        <v>2079</v>
      </c>
      <c r="F621" s="239">
        <v>26737</v>
      </c>
      <c r="G621" s="222">
        <f t="shared" si="42"/>
        <v>45657</v>
      </c>
      <c r="H621" s="223">
        <f t="shared" si="43"/>
        <v>51</v>
      </c>
      <c r="I621" s="220" t="str">
        <f t="shared" si="44"/>
        <v>Master</v>
      </c>
      <c r="J621" s="219" t="s">
        <v>1248</v>
      </c>
      <c r="K621" s="208">
        <v>8708065155087</v>
      </c>
      <c r="L621" s="364" t="s">
        <v>1456</v>
      </c>
    </row>
    <row r="622" spans="1:12" s="225" customFormat="1" hidden="1" x14ac:dyDescent="0.25">
      <c r="A622" s="200" t="s">
        <v>885</v>
      </c>
      <c r="B622" s="201" t="s">
        <v>41</v>
      </c>
      <c r="C622" s="201" t="s">
        <v>1997</v>
      </c>
      <c r="D622" s="201" t="s">
        <v>1996</v>
      </c>
      <c r="E622" s="204" t="s">
        <v>1250</v>
      </c>
      <c r="F622" s="221">
        <v>26955</v>
      </c>
      <c r="G622" s="222">
        <f t="shared" si="42"/>
        <v>45657</v>
      </c>
      <c r="H622" s="223">
        <f t="shared" si="43"/>
        <v>51</v>
      </c>
      <c r="I622" s="220" t="str">
        <f t="shared" si="44"/>
        <v>Master</v>
      </c>
      <c r="J622" s="219" t="s">
        <v>67</v>
      </c>
      <c r="K622" s="224">
        <v>833708</v>
      </c>
      <c r="L622" s="362" t="s">
        <v>1453</v>
      </c>
    </row>
    <row r="623" spans="1:12" s="225" customFormat="1" hidden="1" x14ac:dyDescent="0.25">
      <c r="A623" s="200" t="s">
        <v>886</v>
      </c>
      <c r="B623" s="201" t="s">
        <v>1947</v>
      </c>
      <c r="C623" s="357" t="s">
        <v>161</v>
      </c>
      <c r="D623" s="357" t="s">
        <v>1835</v>
      </c>
      <c r="E623" s="204" t="s">
        <v>1258</v>
      </c>
      <c r="F623" s="399">
        <v>26781</v>
      </c>
      <c r="G623" s="206">
        <f t="shared" si="42"/>
        <v>45657</v>
      </c>
      <c r="H623" s="207">
        <f t="shared" si="43"/>
        <v>51</v>
      </c>
      <c r="I623" s="204" t="str">
        <f t="shared" si="44"/>
        <v>Master</v>
      </c>
      <c r="J623" s="201" t="s">
        <v>1248</v>
      </c>
      <c r="K623" s="224">
        <v>72101300311</v>
      </c>
      <c r="L623" s="362" t="s">
        <v>1453</v>
      </c>
    </row>
    <row r="624" spans="1:12" s="225" customFormat="1" hidden="1" x14ac:dyDescent="0.25">
      <c r="A624" s="200" t="s">
        <v>991</v>
      </c>
      <c r="B624" s="201" t="s">
        <v>50</v>
      </c>
      <c r="C624" s="201" t="s">
        <v>74</v>
      </c>
      <c r="D624" s="201" t="s">
        <v>154</v>
      </c>
      <c r="E624" s="204" t="s">
        <v>2079</v>
      </c>
      <c r="F624" s="221">
        <v>26696</v>
      </c>
      <c r="G624" s="222">
        <f t="shared" si="42"/>
        <v>45657</v>
      </c>
      <c r="H624" s="223">
        <f t="shared" si="43"/>
        <v>51</v>
      </c>
      <c r="I624" s="220" t="str">
        <f t="shared" si="44"/>
        <v>Master</v>
      </c>
      <c r="J624" s="219" t="s">
        <v>1248</v>
      </c>
      <c r="K624" s="224">
        <v>6808245256086</v>
      </c>
      <c r="L624" s="362" t="s">
        <v>1456</v>
      </c>
    </row>
    <row r="625" spans="1:12" s="225" customFormat="1" hidden="1" x14ac:dyDescent="0.25">
      <c r="A625" s="200" t="s">
        <v>1048</v>
      </c>
      <c r="B625" s="201" t="s">
        <v>1947</v>
      </c>
      <c r="C625" s="201" t="s">
        <v>133</v>
      </c>
      <c r="D625" s="201" t="s">
        <v>1051</v>
      </c>
      <c r="E625" s="204" t="s">
        <v>2079</v>
      </c>
      <c r="F625" s="209">
        <v>26990</v>
      </c>
      <c r="G625" s="206">
        <f t="shared" si="42"/>
        <v>45657</v>
      </c>
      <c r="H625" s="207">
        <f t="shared" si="43"/>
        <v>51</v>
      </c>
      <c r="I625" s="204" t="str">
        <f>IF(H625="","Men Senior",IF(H625&gt;59.999,"Grand Masters",IF(H625&gt;49.999,"Master",IF(H625&gt;39.999,"Veteran",IF(H625&gt;21.999,"Senior",IF(H625&gt;16.999,"U/21","U/16"))))))</f>
        <v>Master</v>
      </c>
      <c r="J625" s="201" t="s">
        <v>1248</v>
      </c>
      <c r="K625" s="224">
        <v>6805190091088</v>
      </c>
      <c r="L625" s="362" t="s">
        <v>1456</v>
      </c>
    </row>
    <row r="626" spans="1:12" s="225" customFormat="1" hidden="1" x14ac:dyDescent="0.25">
      <c r="A626" s="200" t="s">
        <v>1096</v>
      </c>
      <c r="B626" s="201" t="s">
        <v>1464</v>
      </c>
      <c r="C626" s="201" t="s">
        <v>99</v>
      </c>
      <c r="D626" s="201" t="s">
        <v>135</v>
      </c>
      <c r="E626" s="204" t="s">
        <v>2079</v>
      </c>
      <c r="F626" s="209">
        <v>26684</v>
      </c>
      <c r="G626" s="206">
        <f t="shared" si="42"/>
        <v>45657</v>
      </c>
      <c r="H626" s="207">
        <f t="shared" si="43"/>
        <v>51</v>
      </c>
      <c r="I626" s="204" t="str">
        <f t="shared" ref="I626:I657" si="45">IF(H626="","Senior",IF(H626&gt;59.999,"Grand Masters",IF(H626&gt;49.999,"Master",IF(H626&gt;39.999,"Veteran",IF(H626&gt;21.999,"Senior",IF(H626&gt;16.999,"U/21","U/16"))))))</f>
        <v>Master</v>
      </c>
      <c r="J626" s="201" t="s">
        <v>1248</v>
      </c>
      <c r="K626" s="224">
        <v>75081050067</v>
      </c>
      <c r="L626" s="362" t="s">
        <v>1453</v>
      </c>
    </row>
    <row r="627" spans="1:12" hidden="1" x14ac:dyDescent="0.25">
      <c r="A627" s="200" t="s">
        <v>1193</v>
      </c>
      <c r="B627" s="201" t="s">
        <v>48</v>
      </c>
      <c r="C627" s="201" t="s">
        <v>1217</v>
      </c>
      <c r="D627" s="201" t="s">
        <v>1218</v>
      </c>
      <c r="E627" s="204" t="s">
        <v>2079</v>
      </c>
      <c r="F627" s="221">
        <v>26903</v>
      </c>
      <c r="G627" s="222">
        <f t="shared" si="42"/>
        <v>45657</v>
      </c>
      <c r="H627" s="223">
        <f t="shared" si="43"/>
        <v>51</v>
      </c>
      <c r="I627" s="220" t="str">
        <f t="shared" si="45"/>
        <v>Master</v>
      </c>
      <c r="J627" s="219" t="s">
        <v>1248</v>
      </c>
      <c r="K627" s="208">
        <v>82083110827</v>
      </c>
      <c r="L627" s="364" t="s">
        <v>1453</v>
      </c>
    </row>
    <row r="628" spans="1:12" s="225" customFormat="1" hidden="1" x14ac:dyDescent="0.25">
      <c r="A628" s="200" t="s">
        <v>1363</v>
      </c>
      <c r="B628" s="201" t="s">
        <v>1241</v>
      </c>
      <c r="C628" s="201" t="s">
        <v>1364</v>
      </c>
      <c r="D628" s="201" t="s">
        <v>1362</v>
      </c>
      <c r="E628" s="204" t="s">
        <v>2079</v>
      </c>
      <c r="F628" s="209">
        <v>26721</v>
      </c>
      <c r="G628" s="206">
        <f t="shared" si="42"/>
        <v>45657</v>
      </c>
      <c r="H628" s="207">
        <f t="shared" si="43"/>
        <v>51</v>
      </c>
      <c r="I628" s="204" t="str">
        <f t="shared" si="45"/>
        <v>Master</v>
      </c>
      <c r="J628" s="201" t="s">
        <v>1248</v>
      </c>
      <c r="K628" s="224">
        <v>85052410867</v>
      </c>
      <c r="L628" s="362" t="s">
        <v>1453</v>
      </c>
    </row>
    <row r="629" spans="1:12" s="225" customFormat="1" hidden="1" x14ac:dyDescent="0.25">
      <c r="A629" s="200" t="s">
        <v>1376</v>
      </c>
      <c r="B629" s="201" t="s">
        <v>39</v>
      </c>
      <c r="C629" s="201" t="s">
        <v>1454</v>
      </c>
      <c r="D629" s="201" t="s">
        <v>1377</v>
      </c>
      <c r="E629" s="204" t="s">
        <v>1250</v>
      </c>
      <c r="F629" s="221">
        <v>26998</v>
      </c>
      <c r="G629" s="222">
        <f t="shared" si="42"/>
        <v>45657</v>
      </c>
      <c r="H629" s="223">
        <f t="shared" si="43"/>
        <v>51</v>
      </c>
      <c r="I629" s="220" t="str">
        <f t="shared" si="45"/>
        <v>Master</v>
      </c>
      <c r="J629" s="219" t="s">
        <v>67</v>
      </c>
      <c r="K629" s="224">
        <v>70111800153</v>
      </c>
      <c r="L629" s="362" t="s">
        <v>1453</v>
      </c>
    </row>
    <row r="630" spans="1:12" s="225" customFormat="1" hidden="1" x14ac:dyDescent="0.25">
      <c r="A630" s="200" t="s">
        <v>1439</v>
      </c>
      <c r="B630" s="201" t="s">
        <v>48</v>
      </c>
      <c r="C630" s="201" t="s">
        <v>367</v>
      </c>
      <c r="D630" s="201" t="s">
        <v>1967</v>
      </c>
      <c r="E630" s="204" t="s">
        <v>2079</v>
      </c>
      <c r="F630" s="221">
        <v>26960</v>
      </c>
      <c r="G630" s="222">
        <f t="shared" si="42"/>
        <v>45657</v>
      </c>
      <c r="H630" s="223">
        <f t="shared" si="43"/>
        <v>51</v>
      </c>
      <c r="I630" s="220" t="str">
        <f t="shared" si="45"/>
        <v>Master</v>
      </c>
      <c r="J630" s="219" t="s">
        <v>1248</v>
      </c>
      <c r="K630" s="224">
        <v>20120109</v>
      </c>
      <c r="L630" s="362" t="s">
        <v>1453</v>
      </c>
    </row>
    <row r="631" spans="1:12" hidden="1" x14ac:dyDescent="0.25">
      <c r="A631" s="200" t="s">
        <v>1440</v>
      </c>
      <c r="B631" s="201" t="s">
        <v>1331</v>
      </c>
      <c r="C631" s="201" t="s">
        <v>1458</v>
      </c>
      <c r="D631" s="201" t="s">
        <v>75</v>
      </c>
      <c r="E631" s="204" t="s">
        <v>2079</v>
      </c>
      <c r="F631" s="209">
        <v>26811</v>
      </c>
      <c r="G631" s="206">
        <f t="shared" si="42"/>
        <v>45657</v>
      </c>
      <c r="H631" s="207">
        <f t="shared" si="43"/>
        <v>51</v>
      </c>
      <c r="I631" s="204" t="str">
        <f t="shared" si="45"/>
        <v>Master</v>
      </c>
      <c r="J631" s="201" t="s">
        <v>1248</v>
      </c>
      <c r="K631" s="208">
        <v>81090210930</v>
      </c>
      <c r="L631" s="364" t="s">
        <v>1453</v>
      </c>
    </row>
    <row r="632" spans="1:12" s="225" customFormat="1" hidden="1" x14ac:dyDescent="0.25">
      <c r="A632" s="200" t="s">
        <v>1682</v>
      </c>
      <c r="B632" s="201" t="s">
        <v>1240</v>
      </c>
      <c r="C632" s="201" t="s">
        <v>434</v>
      </c>
      <c r="D632" s="201" t="s">
        <v>1835</v>
      </c>
      <c r="E632" s="204" t="s">
        <v>2079</v>
      </c>
      <c r="F632" s="221">
        <v>26739</v>
      </c>
      <c r="G632" s="222">
        <f t="shared" si="42"/>
        <v>45657</v>
      </c>
      <c r="H632" s="223">
        <f t="shared" si="43"/>
        <v>51</v>
      </c>
      <c r="I632" s="220" t="str">
        <f t="shared" si="45"/>
        <v>Master</v>
      </c>
      <c r="J632" s="219" t="s">
        <v>1248</v>
      </c>
      <c r="K632" s="224">
        <v>8509015299086</v>
      </c>
      <c r="L632" s="362" t="s">
        <v>1453</v>
      </c>
    </row>
    <row r="633" spans="1:12" s="225" customFormat="1" hidden="1" x14ac:dyDescent="0.25">
      <c r="A633" s="200" t="s">
        <v>518</v>
      </c>
      <c r="B633" s="201" t="s">
        <v>44</v>
      </c>
      <c r="C633" s="201" t="s">
        <v>198</v>
      </c>
      <c r="D633" s="201" t="s">
        <v>289</v>
      </c>
      <c r="E633" s="204" t="s">
        <v>2079</v>
      </c>
      <c r="F633" s="227">
        <v>26395</v>
      </c>
      <c r="G633" s="222">
        <f t="shared" si="42"/>
        <v>45657</v>
      </c>
      <c r="H633" s="223">
        <f t="shared" si="43"/>
        <v>52</v>
      </c>
      <c r="I633" s="220" t="str">
        <f t="shared" si="45"/>
        <v>Master</v>
      </c>
      <c r="J633" s="219" t="s">
        <v>1248</v>
      </c>
      <c r="K633" s="224">
        <v>98082500174</v>
      </c>
      <c r="L633" s="362" t="s">
        <v>1453</v>
      </c>
    </row>
    <row r="634" spans="1:12" hidden="1" x14ac:dyDescent="0.25">
      <c r="A634" s="200" t="s">
        <v>558</v>
      </c>
      <c r="B634" s="201" t="s">
        <v>1340</v>
      </c>
      <c r="C634" s="201" t="s">
        <v>337</v>
      </c>
      <c r="D634" s="201" t="s">
        <v>79</v>
      </c>
      <c r="E634" s="204" t="s">
        <v>2079</v>
      </c>
      <c r="F634" s="209">
        <v>26652</v>
      </c>
      <c r="G634" s="206">
        <f t="shared" si="42"/>
        <v>45657</v>
      </c>
      <c r="H634" s="207">
        <f t="shared" si="43"/>
        <v>52</v>
      </c>
      <c r="I634" s="204" t="str">
        <f t="shared" si="45"/>
        <v>Master</v>
      </c>
      <c r="J634" s="201" t="s">
        <v>1248</v>
      </c>
      <c r="K634" s="208">
        <v>87121400200</v>
      </c>
      <c r="L634" s="364" t="s">
        <v>1453</v>
      </c>
    </row>
    <row r="635" spans="1:12" hidden="1" x14ac:dyDescent="0.25">
      <c r="A635" s="200" t="s">
        <v>601</v>
      </c>
      <c r="B635" s="201" t="s">
        <v>1947</v>
      </c>
      <c r="C635" s="201" t="s">
        <v>1818</v>
      </c>
      <c r="D635" s="201" t="s">
        <v>1819</v>
      </c>
      <c r="E635" s="204" t="s">
        <v>2079</v>
      </c>
      <c r="F635" s="221">
        <v>26639</v>
      </c>
      <c r="G635" s="222">
        <f t="shared" si="42"/>
        <v>45657</v>
      </c>
      <c r="H635" s="223">
        <f t="shared" si="43"/>
        <v>52</v>
      </c>
      <c r="I635" s="220" t="str">
        <f t="shared" si="45"/>
        <v>Master</v>
      </c>
      <c r="J635" s="219" t="s">
        <v>1248</v>
      </c>
      <c r="K635" s="208">
        <v>95063000231</v>
      </c>
      <c r="L635" s="364" t="s">
        <v>1453</v>
      </c>
    </row>
    <row r="636" spans="1:12" s="225" customFormat="1" hidden="1" x14ac:dyDescent="0.25">
      <c r="A636" s="200" t="s">
        <v>688</v>
      </c>
      <c r="B636" s="201" t="s">
        <v>44</v>
      </c>
      <c r="C636" s="201" t="s">
        <v>348</v>
      </c>
      <c r="D636" s="201" t="s">
        <v>142</v>
      </c>
      <c r="E636" s="204" t="s">
        <v>2079</v>
      </c>
      <c r="F636" s="221">
        <v>26513</v>
      </c>
      <c r="G636" s="222">
        <f t="shared" si="42"/>
        <v>45657</v>
      </c>
      <c r="H636" s="223">
        <f t="shared" si="43"/>
        <v>52</v>
      </c>
      <c r="I636" s="220" t="str">
        <f t="shared" si="45"/>
        <v>Master</v>
      </c>
      <c r="J636" s="219" t="s">
        <v>1248</v>
      </c>
      <c r="K636" s="224">
        <v>8909215081088</v>
      </c>
      <c r="L636" s="362" t="s">
        <v>1456</v>
      </c>
    </row>
    <row r="637" spans="1:12" hidden="1" x14ac:dyDescent="0.25">
      <c r="A637" s="200" t="s">
        <v>701</v>
      </c>
      <c r="B637" s="201" t="s">
        <v>1379</v>
      </c>
      <c r="C637" s="201" t="s">
        <v>340</v>
      </c>
      <c r="D637" s="201" t="s">
        <v>341</v>
      </c>
      <c r="E637" s="204" t="s">
        <v>2079</v>
      </c>
      <c r="F637" s="209">
        <v>26490</v>
      </c>
      <c r="G637" s="206">
        <f t="shared" si="42"/>
        <v>45657</v>
      </c>
      <c r="H637" s="207">
        <f t="shared" si="43"/>
        <v>52</v>
      </c>
      <c r="I637" s="204" t="str">
        <f t="shared" si="45"/>
        <v>Master</v>
      </c>
      <c r="J637" s="201" t="s">
        <v>1248</v>
      </c>
      <c r="K637" s="208"/>
      <c r="L637" s="364"/>
    </row>
    <row r="638" spans="1:12" s="225" customFormat="1" hidden="1" x14ac:dyDescent="0.25">
      <c r="A638" s="200" t="s">
        <v>703</v>
      </c>
      <c r="B638" s="201" t="s">
        <v>1948</v>
      </c>
      <c r="C638" s="201" t="s">
        <v>335</v>
      </c>
      <c r="D638" s="201" t="s">
        <v>1959</v>
      </c>
      <c r="E638" s="204" t="s">
        <v>2079</v>
      </c>
      <c r="F638" s="221">
        <v>26477</v>
      </c>
      <c r="G638" s="222">
        <f t="shared" si="42"/>
        <v>45657</v>
      </c>
      <c r="H638" s="223">
        <f t="shared" si="43"/>
        <v>52</v>
      </c>
      <c r="I638" s="220" t="str">
        <f t="shared" si="45"/>
        <v>Master</v>
      </c>
      <c r="J638" s="219" t="s">
        <v>1248</v>
      </c>
      <c r="K638" s="224">
        <v>610126105027</v>
      </c>
      <c r="L638" s="362" t="s">
        <v>1453</v>
      </c>
    </row>
    <row r="639" spans="1:12" hidden="1" x14ac:dyDescent="0.25">
      <c r="A639" s="200" t="s">
        <v>815</v>
      </c>
      <c r="B639" s="201" t="s">
        <v>1227</v>
      </c>
      <c r="C639" s="201" t="s">
        <v>296</v>
      </c>
      <c r="D639" s="201" t="s">
        <v>297</v>
      </c>
      <c r="E639" s="204" t="s">
        <v>2079</v>
      </c>
      <c r="F639" s="205">
        <v>26513</v>
      </c>
      <c r="G639" s="206">
        <f t="shared" si="42"/>
        <v>45657</v>
      </c>
      <c r="H639" s="207">
        <f t="shared" si="43"/>
        <v>52</v>
      </c>
      <c r="I639" s="204" t="str">
        <f t="shared" si="45"/>
        <v>Master</v>
      </c>
      <c r="J639" s="201" t="s">
        <v>1248</v>
      </c>
      <c r="K639" s="208">
        <v>74051310191</v>
      </c>
      <c r="L639" s="364" t="s">
        <v>1453</v>
      </c>
    </row>
    <row r="640" spans="1:12" s="225" customFormat="1" ht="14.25" hidden="1" customHeight="1" x14ac:dyDescent="0.25">
      <c r="A640" s="200" t="s">
        <v>1164</v>
      </c>
      <c r="B640" s="201" t="s">
        <v>43</v>
      </c>
      <c r="C640" s="201" t="s">
        <v>140</v>
      </c>
      <c r="D640" s="201" t="s">
        <v>1173</v>
      </c>
      <c r="E640" s="204" t="s">
        <v>2079</v>
      </c>
      <c r="F640" s="221">
        <v>26564</v>
      </c>
      <c r="G640" s="222">
        <f t="shared" si="42"/>
        <v>45657</v>
      </c>
      <c r="H640" s="223">
        <f t="shared" si="43"/>
        <v>52</v>
      </c>
      <c r="I640" s="220" t="str">
        <f t="shared" si="45"/>
        <v>Master</v>
      </c>
      <c r="J640" s="219" t="s">
        <v>1248</v>
      </c>
      <c r="K640" s="224">
        <v>79062900119</v>
      </c>
      <c r="L640" s="362" t="s">
        <v>1453</v>
      </c>
    </row>
    <row r="641" spans="1:12" s="225" customFormat="1" hidden="1" x14ac:dyDescent="0.25">
      <c r="A641" s="200" t="s">
        <v>1230</v>
      </c>
      <c r="B641" s="201" t="s">
        <v>1464</v>
      </c>
      <c r="C641" s="201" t="s">
        <v>1245</v>
      </c>
      <c r="D641" s="201" t="s">
        <v>1244</v>
      </c>
      <c r="E641" s="204" t="s">
        <v>1250</v>
      </c>
      <c r="F641" s="209">
        <v>26532</v>
      </c>
      <c r="G641" s="206">
        <f t="shared" ref="G641:G704" si="46">$G$5</f>
        <v>45657</v>
      </c>
      <c r="H641" s="207">
        <f t="shared" ref="H641:H704" si="47">INT(YEARFRAC(F641,G641))</f>
        <v>52</v>
      </c>
      <c r="I641" s="204" t="str">
        <f t="shared" si="45"/>
        <v>Master</v>
      </c>
      <c r="J641" s="201" t="s">
        <v>67</v>
      </c>
      <c r="K641" s="224">
        <v>20071112</v>
      </c>
      <c r="L641" s="362" t="s">
        <v>1453</v>
      </c>
    </row>
    <row r="642" spans="1:12" s="225" customFormat="1" hidden="1" x14ac:dyDescent="0.25">
      <c r="A642" s="200" t="s">
        <v>1519</v>
      </c>
      <c r="B642" s="201" t="s">
        <v>1240</v>
      </c>
      <c r="C642" s="201" t="s">
        <v>99</v>
      </c>
      <c r="D642" s="201" t="s">
        <v>1541</v>
      </c>
      <c r="E642" s="204" t="s">
        <v>2079</v>
      </c>
      <c r="F642" s="209">
        <v>26331</v>
      </c>
      <c r="G642" s="206">
        <f t="shared" si="46"/>
        <v>45657</v>
      </c>
      <c r="H642" s="207">
        <f t="shared" si="47"/>
        <v>52</v>
      </c>
      <c r="I642" s="204" t="str">
        <f t="shared" si="45"/>
        <v>Master</v>
      </c>
      <c r="J642" s="201" t="s">
        <v>1248</v>
      </c>
      <c r="K642" s="224">
        <v>77082310463</v>
      </c>
      <c r="L642" s="362" t="s">
        <v>1453</v>
      </c>
    </row>
    <row r="643" spans="1:12" hidden="1" x14ac:dyDescent="0.25">
      <c r="A643" s="200" t="s">
        <v>1719</v>
      </c>
      <c r="B643" s="201" t="s">
        <v>1241</v>
      </c>
      <c r="C643" s="201" t="s">
        <v>332</v>
      </c>
      <c r="D643" s="201" t="s">
        <v>1758</v>
      </c>
      <c r="E643" s="204" t="s">
        <v>2079</v>
      </c>
      <c r="F643" s="209">
        <v>26600</v>
      </c>
      <c r="G643" s="206">
        <f t="shared" si="46"/>
        <v>45657</v>
      </c>
      <c r="H643" s="207">
        <f t="shared" si="47"/>
        <v>52</v>
      </c>
      <c r="I643" s="204" t="str">
        <f t="shared" si="45"/>
        <v>Master</v>
      </c>
      <c r="J643" s="201" t="s">
        <v>1248</v>
      </c>
      <c r="K643" s="208">
        <v>7907165013086</v>
      </c>
      <c r="L643" s="364" t="s">
        <v>1456</v>
      </c>
    </row>
    <row r="644" spans="1:12" hidden="1" x14ac:dyDescent="0.25">
      <c r="A644" s="200" t="s">
        <v>487</v>
      </c>
      <c r="B644" s="201" t="s">
        <v>39</v>
      </c>
      <c r="C644" s="201" t="s">
        <v>250</v>
      </c>
      <c r="D644" s="201" t="s">
        <v>75</v>
      </c>
      <c r="E644" s="204" t="s">
        <v>2079</v>
      </c>
      <c r="F644" s="221">
        <v>26194</v>
      </c>
      <c r="G644" s="222">
        <f t="shared" si="46"/>
        <v>45657</v>
      </c>
      <c r="H644" s="223">
        <f t="shared" si="47"/>
        <v>53</v>
      </c>
      <c r="I644" s="220" t="str">
        <f t="shared" si="45"/>
        <v>Master</v>
      </c>
      <c r="J644" s="219" t="s">
        <v>1248</v>
      </c>
      <c r="K644" s="208">
        <v>88051100042</v>
      </c>
      <c r="L644" s="364" t="s">
        <v>1453</v>
      </c>
    </row>
    <row r="645" spans="1:12" hidden="1" x14ac:dyDescent="0.25">
      <c r="A645" s="200" t="s">
        <v>617</v>
      </c>
      <c r="B645" s="201" t="s">
        <v>1241</v>
      </c>
      <c r="C645" s="201" t="s">
        <v>225</v>
      </c>
      <c r="D645" s="201" t="s">
        <v>240</v>
      </c>
      <c r="E645" s="204" t="s">
        <v>2079</v>
      </c>
      <c r="F645" s="209">
        <v>25980</v>
      </c>
      <c r="G645" s="206">
        <f t="shared" si="46"/>
        <v>45657</v>
      </c>
      <c r="H645" s="207">
        <f t="shared" si="47"/>
        <v>53</v>
      </c>
      <c r="I645" s="204" t="str">
        <f t="shared" si="45"/>
        <v>Master</v>
      </c>
      <c r="J645" s="201" t="s">
        <v>1248</v>
      </c>
      <c r="K645" s="208">
        <v>7102200800327</v>
      </c>
      <c r="L645" s="364" t="s">
        <v>1453</v>
      </c>
    </row>
    <row r="646" spans="1:12" s="225" customFormat="1" hidden="1" x14ac:dyDescent="0.25">
      <c r="A646" s="200" t="s">
        <v>624</v>
      </c>
      <c r="B646" s="201" t="s">
        <v>37</v>
      </c>
      <c r="C646" s="201" t="s">
        <v>114</v>
      </c>
      <c r="D646" s="201" t="s">
        <v>281</v>
      </c>
      <c r="E646" s="204" t="s">
        <v>2079</v>
      </c>
      <c r="F646" s="221">
        <v>26070</v>
      </c>
      <c r="G646" s="222">
        <f t="shared" si="46"/>
        <v>45657</v>
      </c>
      <c r="H646" s="223">
        <f t="shared" si="47"/>
        <v>53</v>
      </c>
      <c r="I646" s="220" t="str">
        <f t="shared" si="45"/>
        <v>Master</v>
      </c>
      <c r="J646" s="219" t="s">
        <v>1248</v>
      </c>
      <c r="K646" s="224">
        <v>95022000277</v>
      </c>
      <c r="L646" s="362" t="s">
        <v>1453</v>
      </c>
    </row>
    <row r="647" spans="1:12" s="225" customFormat="1" hidden="1" x14ac:dyDescent="0.25">
      <c r="A647" s="200" t="s">
        <v>685</v>
      </c>
      <c r="B647" s="201" t="s">
        <v>1319</v>
      </c>
      <c r="C647" s="201" t="s">
        <v>94</v>
      </c>
      <c r="D647" s="201" t="s">
        <v>917</v>
      </c>
      <c r="E647" s="204" t="s">
        <v>2079</v>
      </c>
      <c r="F647" s="221">
        <v>26238</v>
      </c>
      <c r="G647" s="222">
        <f t="shared" si="46"/>
        <v>45657</v>
      </c>
      <c r="H647" s="223">
        <f t="shared" si="47"/>
        <v>53</v>
      </c>
      <c r="I647" s="220" t="str">
        <f t="shared" si="45"/>
        <v>Master</v>
      </c>
      <c r="J647" s="219" t="s">
        <v>1248</v>
      </c>
      <c r="K647" s="224">
        <v>6704235015089</v>
      </c>
      <c r="L647" s="362" t="s">
        <v>1456</v>
      </c>
    </row>
    <row r="648" spans="1:12" s="225" customFormat="1" hidden="1" x14ac:dyDescent="0.25">
      <c r="A648" s="200" t="s">
        <v>744</v>
      </c>
      <c r="B648" s="201" t="s">
        <v>38</v>
      </c>
      <c r="C648" s="201" t="s">
        <v>2101</v>
      </c>
      <c r="D648" s="201" t="s">
        <v>2102</v>
      </c>
      <c r="E648" s="204" t="s">
        <v>1258</v>
      </c>
      <c r="F648" s="209">
        <v>25966</v>
      </c>
      <c r="G648" s="206">
        <f t="shared" si="46"/>
        <v>45657</v>
      </c>
      <c r="H648" s="207">
        <f t="shared" si="47"/>
        <v>53</v>
      </c>
      <c r="I648" s="204" t="str">
        <f t="shared" si="45"/>
        <v>Master</v>
      </c>
      <c r="J648" s="201" t="s">
        <v>1248</v>
      </c>
      <c r="K648" s="224">
        <v>20030305</v>
      </c>
      <c r="L648" s="362" t="s">
        <v>1453</v>
      </c>
    </row>
    <row r="649" spans="1:12" s="225" customFormat="1" ht="12.75" hidden="1" customHeight="1" x14ac:dyDescent="0.25">
      <c r="A649" s="200" t="s">
        <v>893</v>
      </c>
      <c r="B649" s="201" t="s">
        <v>1226</v>
      </c>
      <c r="C649" s="201" t="s">
        <v>113</v>
      </c>
      <c r="D649" s="201" t="s">
        <v>894</v>
      </c>
      <c r="E649" s="204" t="s">
        <v>2079</v>
      </c>
      <c r="F649" s="209">
        <v>26264</v>
      </c>
      <c r="G649" s="206">
        <f t="shared" si="46"/>
        <v>45657</v>
      </c>
      <c r="H649" s="207">
        <f t="shared" si="47"/>
        <v>53</v>
      </c>
      <c r="I649" s="204" t="str">
        <f t="shared" si="45"/>
        <v>Master</v>
      </c>
      <c r="J649" s="201" t="s">
        <v>1248</v>
      </c>
      <c r="K649" s="224">
        <v>88012500256</v>
      </c>
      <c r="L649" s="362" t="s">
        <v>1453</v>
      </c>
    </row>
    <row r="650" spans="1:12" s="225" customFormat="1" hidden="1" x14ac:dyDescent="0.25">
      <c r="A650" s="200" t="s">
        <v>1317</v>
      </c>
      <c r="B650" s="201" t="s">
        <v>1319</v>
      </c>
      <c r="C650" s="201" t="s">
        <v>314</v>
      </c>
      <c r="D650" s="201" t="s">
        <v>107</v>
      </c>
      <c r="E650" s="204" t="s">
        <v>2079</v>
      </c>
      <c r="F650" s="209">
        <v>26165</v>
      </c>
      <c r="G650" s="206">
        <f t="shared" si="46"/>
        <v>45657</v>
      </c>
      <c r="H650" s="207">
        <f t="shared" si="47"/>
        <v>53</v>
      </c>
      <c r="I650" s="204" t="str">
        <f t="shared" si="45"/>
        <v>Master</v>
      </c>
      <c r="J650" s="201" t="s">
        <v>1248</v>
      </c>
      <c r="K650" s="224">
        <v>8701200215080</v>
      </c>
      <c r="L650" s="362" t="s">
        <v>1456</v>
      </c>
    </row>
    <row r="651" spans="1:12" s="225" customFormat="1" hidden="1" x14ac:dyDescent="0.25">
      <c r="A651" s="200" t="s">
        <v>1329</v>
      </c>
      <c r="B651" s="201" t="s">
        <v>1226</v>
      </c>
      <c r="C651" s="201" t="s">
        <v>357</v>
      </c>
      <c r="D651" s="201" t="s">
        <v>132</v>
      </c>
      <c r="E651" s="204" t="s">
        <v>2079</v>
      </c>
      <c r="F651" s="209">
        <v>25984</v>
      </c>
      <c r="G651" s="206">
        <f t="shared" si="46"/>
        <v>45657</v>
      </c>
      <c r="H651" s="207">
        <f t="shared" si="47"/>
        <v>53</v>
      </c>
      <c r="I651" s="204" t="str">
        <f t="shared" si="45"/>
        <v>Master</v>
      </c>
      <c r="J651" s="201" t="s">
        <v>1248</v>
      </c>
      <c r="K651" s="224">
        <v>68121000839</v>
      </c>
      <c r="L651" s="362" t="s">
        <v>1453</v>
      </c>
    </row>
    <row r="652" spans="1:12" hidden="1" x14ac:dyDescent="0.25">
      <c r="A652" s="200" t="s">
        <v>1710</v>
      </c>
      <c r="B652" s="201" t="s">
        <v>1319</v>
      </c>
      <c r="C652" s="201" t="s">
        <v>1750</v>
      </c>
      <c r="D652" s="201" t="s">
        <v>1751</v>
      </c>
      <c r="E652" s="204" t="s">
        <v>2079</v>
      </c>
      <c r="F652" s="221">
        <v>26186</v>
      </c>
      <c r="G652" s="222">
        <f t="shared" si="46"/>
        <v>45657</v>
      </c>
      <c r="H652" s="223">
        <f t="shared" si="47"/>
        <v>53</v>
      </c>
      <c r="I652" s="220" t="str">
        <f t="shared" si="45"/>
        <v>Master</v>
      </c>
      <c r="J652" s="219" t="s">
        <v>1248</v>
      </c>
      <c r="K652" s="208">
        <v>96061600957</v>
      </c>
      <c r="L652" s="364" t="s">
        <v>1453</v>
      </c>
    </row>
    <row r="653" spans="1:12" hidden="1" x14ac:dyDescent="0.25">
      <c r="A653" s="200" t="s">
        <v>1740</v>
      </c>
      <c r="B653" s="201" t="s">
        <v>43</v>
      </c>
      <c r="C653" s="201" t="s">
        <v>175</v>
      </c>
      <c r="D653" s="201" t="s">
        <v>1367</v>
      </c>
      <c r="E653" s="204" t="s">
        <v>2079</v>
      </c>
      <c r="F653" s="221">
        <v>26271</v>
      </c>
      <c r="G653" s="222">
        <f t="shared" si="46"/>
        <v>45657</v>
      </c>
      <c r="H653" s="223">
        <f t="shared" si="47"/>
        <v>53</v>
      </c>
      <c r="I653" s="220" t="str">
        <f t="shared" si="45"/>
        <v>Master</v>
      </c>
      <c r="J653" s="219" t="s">
        <v>1248</v>
      </c>
      <c r="K653" s="208">
        <v>8312021074</v>
      </c>
      <c r="L653" s="364" t="s">
        <v>1453</v>
      </c>
    </row>
    <row r="654" spans="1:12" hidden="1" x14ac:dyDescent="0.25">
      <c r="A654" s="200" t="s">
        <v>497</v>
      </c>
      <c r="B654" s="201" t="s">
        <v>1663</v>
      </c>
      <c r="C654" s="201" t="s">
        <v>419</v>
      </c>
      <c r="D654" s="201" t="s">
        <v>452</v>
      </c>
      <c r="E654" s="204" t="s">
        <v>1250</v>
      </c>
      <c r="F654" s="230">
        <v>25790</v>
      </c>
      <c r="G654" s="231">
        <f t="shared" si="46"/>
        <v>45657</v>
      </c>
      <c r="H654" s="232">
        <f t="shared" si="47"/>
        <v>54</v>
      </c>
      <c r="I654" s="229" t="str">
        <f t="shared" si="45"/>
        <v>Master</v>
      </c>
      <c r="J654" s="228" t="s">
        <v>67</v>
      </c>
      <c r="K654" s="208"/>
      <c r="L654" s="364"/>
    </row>
    <row r="655" spans="1:12" hidden="1" x14ac:dyDescent="0.25">
      <c r="A655" s="200" t="s">
        <v>503</v>
      </c>
      <c r="B655" s="201" t="s">
        <v>1379</v>
      </c>
      <c r="C655" s="201" t="s">
        <v>329</v>
      </c>
      <c r="D655" s="201" t="s">
        <v>185</v>
      </c>
      <c r="E655" s="204" t="s">
        <v>2079</v>
      </c>
      <c r="F655" s="209">
        <v>25812</v>
      </c>
      <c r="G655" s="206">
        <f t="shared" si="46"/>
        <v>45657</v>
      </c>
      <c r="H655" s="207">
        <f t="shared" si="47"/>
        <v>54</v>
      </c>
      <c r="I655" s="204" t="str">
        <f t="shared" si="45"/>
        <v>Master</v>
      </c>
      <c r="J655" s="201" t="s">
        <v>1248</v>
      </c>
      <c r="K655" s="208">
        <v>5907015097087</v>
      </c>
      <c r="L655" s="364"/>
    </row>
    <row r="656" spans="1:12" hidden="1" x14ac:dyDescent="0.25">
      <c r="A656" s="200" t="s">
        <v>662</v>
      </c>
      <c r="B656" s="201" t="s">
        <v>42</v>
      </c>
      <c r="C656" s="201" t="s">
        <v>214</v>
      </c>
      <c r="D656" s="201" t="s">
        <v>81</v>
      </c>
      <c r="E656" s="204" t="s">
        <v>2079</v>
      </c>
      <c r="F656" s="227">
        <v>25751</v>
      </c>
      <c r="G656" s="222">
        <f t="shared" si="46"/>
        <v>45657</v>
      </c>
      <c r="H656" s="223">
        <f t="shared" si="47"/>
        <v>54</v>
      </c>
      <c r="I656" s="220" t="str">
        <f t="shared" si="45"/>
        <v>Master</v>
      </c>
      <c r="J656" s="219" t="s">
        <v>1248</v>
      </c>
      <c r="K656" s="208">
        <v>54030910025</v>
      </c>
      <c r="L656" s="364" t="s">
        <v>1453</v>
      </c>
    </row>
    <row r="657" spans="1:12" s="225" customFormat="1" hidden="1" x14ac:dyDescent="0.25">
      <c r="A657" s="200" t="s">
        <v>687</v>
      </c>
      <c r="B657" s="201" t="s">
        <v>42</v>
      </c>
      <c r="C657" s="201" t="s">
        <v>1198</v>
      </c>
      <c r="D657" s="201" t="s">
        <v>916</v>
      </c>
      <c r="E657" s="204" t="s">
        <v>2079</v>
      </c>
      <c r="F657" s="221">
        <v>25837</v>
      </c>
      <c r="G657" s="222">
        <f t="shared" si="46"/>
        <v>45657</v>
      </c>
      <c r="H657" s="223">
        <f t="shared" si="47"/>
        <v>54</v>
      </c>
      <c r="I657" s="220" t="str">
        <f t="shared" si="45"/>
        <v>Master</v>
      </c>
      <c r="J657" s="219" t="s">
        <v>1248</v>
      </c>
      <c r="K657" s="224">
        <v>200307</v>
      </c>
      <c r="L657" s="362" t="s">
        <v>1453</v>
      </c>
    </row>
    <row r="658" spans="1:12" s="225" customFormat="1" hidden="1" x14ac:dyDescent="0.25">
      <c r="A658" s="200" t="s">
        <v>875</v>
      </c>
      <c r="B658" s="201" t="s">
        <v>49</v>
      </c>
      <c r="C658" s="201" t="s">
        <v>1601</v>
      </c>
      <c r="D658" s="201" t="s">
        <v>93</v>
      </c>
      <c r="E658" s="204" t="s">
        <v>2079</v>
      </c>
      <c r="F658" s="227">
        <v>25802</v>
      </c>
      <c r="G658" s="222">
        <f t="shared" si="46"/>
        <v>45657</v>
      </c>
      <c r="H658" s="223">
        <f t="shared" si="47"/>
        <v>54</v>
      </c>
      <c r="I658" s="220" t="str">
        <f t="shared" ref="I658:I686" si="48">IF(H658="","Senior",IF(H658&gt;59.999,"Grand Masters",IF(H658&gt;49.999,"Master",IF(H658&gt;39.999,"Veteran",IF(H658&gt;21.999,"Senior",IF(H658&gt;16.999,"U/21","U/16"))))))</f>
        <v>Master</v>
      </c>
      <c r="J658" s="219" t="s">
        <v>1248</v>
      </c>
      <c r="K658" s="224">
        <v>200509</v>
      </c>
      <c r="L658" s="362" t="s">
        <v>1453</v>
      </c>
    </row>
    <row r="659" spans="1:12" s="225" customFormat="1" hidden="1" x14ac:dyDescent="0.25">
      <c r="A659" s="202" t="s">
        <v>1063</v>
      </c>
      <c r="B659" s="201" t="s">
        <v>1379</v>
      </c>
      <c r="C659" s="201" t="s">
        <v>1071</v>
      </c>
      <c r="D659" s="201" t="s">
        <v>918</v>
      </c>
      <c r="E659" s="204" t="s">
        <v>2079</v>
      </c>
      <c r="F659" s="205">
        <v>25654</v>
      </c>
      <c r="G659" s="206">
        <f t="shared" si="46"/>
        <v>45657</v>
      </c>
      <c r="H659" s="207">
        <f t="shared" si="47"/>
        <v>54</v>
      </c>
      <c r="I659" s="204" t="str">
        <f t="shared" si="48"/>
        <v>Master</v>
      </c>
      <c r="J659" s="201" t="s">
        <v>1248</v>
      </c>
      <c r="K659" s="224">
        <v>8104155147087</v>
      </c>
      <c r="L659" s="362" t="s">
        <v>1456</v>
      </c>
    </row>
    <row r="660" spans="1:12" s="225" customFormat="1" hidden="1" x14ac:dyDescent="0.25">
      <c r="A660" s="200" t="s">
        <v>1157</v>
      </c>
      <c r="B660" s="201" t="s">
        <v>42</v>
      </c>
      <c r="C660" s="201" t="s">
        <v>1510</v>
      </c>
      <c r="D660" s="201" t="s">
        <v>923</v>
      </c>
      <c r="E660" s="204" t="s">
        <v>1250</v>
      </c>
      <c r="F660" s="221">
        <v>25594</v>
      </c>
      <c r="G660" s="222">
        <f t="shared" si="46"/>
        <v>45657</v>
      </c>
      <c r="H660" s="223">
        <f t="shared" si="47"/>
        <v>54</v>
      </c>
      <c r="I660" s="220" t="str">
        <f t="shared" si="48"/>
        <v>Master</v>
      </c>
      <c r="J660" s="219" t="s">
        <v>67</v>
      </c>
      <c r="K660" s="224">
        <v>830506104411</v>
      </c>
      <c r="L660" s="362" t="s">
        <v>1453</v>
      </c>
    </row>
    <row r="661" spans="1:12" s="225" customFormat="1" hidden="1" x14ac:dyDescent="0.25">
      <c r="A661" s="200" t="s">
        <v>1232</v>
      </c>
      <c r="B661" s="201" t="s">
        <v>41</v>
      </c>
      <c r="C661" s="201" t="s">
        <v>218</v>
      </c>
      <c r="D661" s="201" t="s">
        <v>224</v>
      </c>
      <c r="E661" s="204" t="s">
        <v>2079</v>
      </c>
      <c r="F661" s="221">
        <v>25890</v>
      </c>
      <c r="G661" s="222">
        <f t="shared" si="46"/>
        <v>45657</v>
      </c>
      <c r="H661" s="223">
        <f t="shared" si="47"/>
        <v>54</v>
      </c>
      <c r="I661" s="220" t="str">
        <f t="shared" si="48"/>
        <v>Master</v>
      </c>
      <c r="J661" s="219" t="s">
        <v>1248</v>
      </c>
      <c r="K661" s="224">
        <v>831206110569</v>
      </c>
      <c r="L661" s="362" t="s">
        <v>1453</v>
      </c>
    </row>
    <row r="662" spans="1:12" s="225" customFormat="1" hidden="1" x14ac:dyDescent="0.25">
      <c r="A662" s="200" t="s">
        <v>1531</v>
      </c>
      <c r="B662" s="201" t="s">
        <v>1227</v>
      </c>
      <c r="C662" s="201" t="s">
        <v>1088</v>
      </c>
      <c r="D662" s="201" t="s">
        <v>1587</v>
      </c>
      <c r="E662" s="204" t="s">
        <v>2079</v>
      </c>
      <c r="F662" s="209">
        <v>25593</v>
      </c>
      <c r="G662" s="206">
        <f t="shared" si="46"/>
        <v>45657</v>
      </c>
      <c r="H662" s="207">
        <f t="shared" si="47"/>
        <v>54</v>
      </c>
      <c r="I662" s="204" t="str">
        <f t="shared" si="48"/>
        <v>Master</v>
      </c>
      <c r="J662" s="201" t="s">
        <v>1248</v>
      </c>
      <c r="K662" s="224">
        <v>20140130</v>
      </c>
      <c r="L662" s="362" t="s">
        <v>1453</v>
      </c>
    </row>
    <row r="663" spans="1:12" s="225" customFormat="1" hidden="1" x14ac:dyDescent="0.25">
      <c r="A663" s="200" t="s">
        <v>1578</v>
      </c>
      <c r="B663" s="201" t="s">
        <v>43</v>
      </c>
      <c r="C663" s="201" t="s">
        <v>1610</v>
      </c>
      <c r="D663" s="201" t="s">
        <v>252</v>
      </c>
      <c r="E663" s="204" t="s">
        <v>1250</v>
      </c>
      <c r="F663" s="221">
        <v>25600</v>
      </c>
      <c r="G663" s="222">
        <f t="shared" si="46"/>
        <v>45657</v>
      </c>
      <c r="H663" s="223">
        <f t="shared" si="47"/>
        <v>54</v>
      </c>
      <c r="I663" s="220" t="str">
        <f t="shared" si="48"/>
        <v>Master</v>
      </c>
      <c r="J663" s="219" t="s">
        <v>67</v>
      </c>
      <c r="K663" s="224">
        <v>811110310595</v>
      </c>
      <c r="L663" s="362" t="s">
        <v>1453</v>
      </c>
    </row>
    <row r="664" spans="1:12" hidden="1" x14ac:dyDescent="0.25">
      <c r="A664" s="200" t="s">
        <v>512</v>
      </c>
      <c r="B664" s="201" t="s">
        <v>1227</v>
      </c>
      <c r="C664" s="201" t="s">
        <v>222</v>
      </c>
      <c r="D664" s="201" t="s">
        <v>288</v>
      </c>
      <c r="E664" s="204" t="s">
        <v>2079</v>
      </c>
      <c r="F664" s="205">
        <v>25556</v>
      </c>
      <c r="G664" s="206">
        <f t="shared" si="46"/>
        <v>45657</v>
      </c>
      <c r="H664" s="207">
        <f t="shared" si="47"/>
        <v>55</v>
      </c>
      <c r="I664" s="204" t="str">
        <f t="shared" si="48"/>
        <v>Master</v>
      </c>
      <c r="J664" s="201" t="s">
        <v>1248</v>
      </c>
      <c r="K664" s="208"/>
      <c r="L664" s="364"/>
    </row>
    <row r="665" spans="1:12" hidden="1" x14ac:dyDescent="0.25">
      <c r="A665" s="200" t="s">
        <v>524</v>
      </c>
      <c r="B665" s="201" t="s">
        <v>1947</v>
      </c>
      <c r="C665" s="201" t="s">
        <v>348</v>
      </c>
      <c r="D665" s="201" t="s">
        <v>917</v>
      </c>
      <c r="E665" s="204" t="s">
        <v>2079</v>
      </c>
      <c r="F665" s="221">
        <v>25205</v>
      </c>
      <c r="G665" s="222">
        <f t="shared" si="46"/>
        <v>45657</v>
      </c>
      <c r="H665" s="223">
        <f t="shared" si="47"/>
        <v>55</v>
      </c>
      <c r="I665" s="220" t="str">
        <f t="shared" si="48"/>
        <v>Master</v>
      </c>
      <c r="J665" s="219" t="s">
        <v>1248</v>
      </c>
      <c r="K665" s="208"/>
      <c r="L665" s="364"/>
    </row>
    <row r="666" spans="1:12" s="225" customFormat="1" hidden="1" x14ac:dyDescent="0.25">
      <c r="A666" s="200" t="s">
        <v>538</v>
      </c>
      <c r="B666" s="201" t="s">
        <v>43</v>
      </c>
      <c r="C666" s="201" t="s">
        <v>1907</v>
      </c>
      <c r="D666" s="201" t="s">
        <v>1066</v>
      </c>
      <c r="E666" s="204" t="s">
        <v>1250</v>
      </c>
      <c r="F666" s="221">
        <v>25299</v>
      </c>
      <c r="G666" s="222">
        <f t="shared" si="46"/>
        <v>45657</v>
      </c>
      <c r="H666" s="223">
        <f t="shared" si="47"/>
        <v>55</v>
      </c>
      <c r="I666" s="220" t="str">
        <f t="shared" si="48"/>
        <v>Master</v>
      </c>
      <c r="J666" s="219" t="s">
        <v>67</v>
      </c>
      <c r="K666" s="224">
        <v>9109055025084</v>
      </c>
      <c r="L666" s="362" t="s">
        <v>1456</v>
      </c>
    </row>
    <row r="667" spans="1:12" s="225" customFormat="1" hidden="1" x14ac:dyDescent="0.25">
      <c r="A667" s="200" t="s">
        <v>585</v>
      </c>
      <c r="B667" s="201" t="s">
        <v>1947</v>
      </c>
      <c r="C667" s="201" t="s">
        <v>176</v>
      </c>
      <c r="D667" s="201" t="s">
        <v>333</v>
      </c>
      <c r="E667" s="204" t="s">
        <v>2079</v>
      </c>
      <c r="F667" s="221">
        <v>25560</v>
      </c>
      <c r="G667" s="222">
        <f t="shared" si="46"/>
        <v>45657</v>
      </c>
      <c r="H667" s="223">
        <f t="shared" si="47"/>
        <v>55</v>
      </c>
      <c r="I667" s="220" t="str">
        <f t="shared" si="48"/>
        <v>Master</v>
      </c>
      <c r="J667" s="219" t="s">
        <v>1248</v>
      </c>
      <c r="K667" s="224">
        <v>75090110301</v>
      </c>
      <c r="L667" s="362" t="s">
        <v>1453</v>
      </c>
    </row>
    <row r="668" spans="1:12" hidden="1" x14ac:dyDescent="0.25">
      <c r="A668" s="200" t="s">
        <v>587</v>
      </c>
      <c r="B668" s="201" t="s">
        <v>39</v>
      </c>
      <c r="C668" s="201" t="s">
        <v>1984</v>
      </c>
      <c r="D668" s="201" t="s">
        <v>1985</v>
      </c>
      <c r="E668" s="204" t="s">
        <v>2079</v>
      </c>
      <c r="F668" s="221">
        <v>25514</v>
      </c>
      <c r="G668" s="222">
        <f t="shared" si="46"/>
        <v>45657</v>
      </c>
      <c r="H668" s="223">
        <f t="shared" si="47"/>
        <v>55</v>
      </c>
      <c r="I668" s="220" t="str">
        <f t="shared" si="48"/>
        <v>Master</v>
      </c>
      <c r="J668" s="219" t="s">
        <v>1248</v>
      </c>
      <c r="K668" s="208"/>
      <c r="L668" s="364"/>
    </row>
    <row r="669" spans="1:12" hidden="1" x14ac:dyDescent="0.25">
      <c r="A669" s="200" t="s">
        <v>702</v>
      </c>
      <c r="B669" s="201" t="s">
        <v>1948</v>
      </c>
      <c r="C669" s="201" t="s">
        <v>1958</v>
      </c>
      <c r="D669" s="201" t="s">
        <v>1959</v>
      </c>
      <c r="E669" s="204" t="s">
        <v>1250</v>
      </c>
      <c r="F669" s="221">
        <v>25454</v>
      </c>
      <c r="G669" s="222">
        <f t="shared" si="46"/>
        <v>45657</v>
      </c>
      <c r="H669" s="223">
        <f t="shared" si="47"/>
        <v>55</v>
      </c>
      <c r="I669" s="220" t="str">
        <f t="shared" si="48"/>
        <v>Master</v>
      </c>
      <c r="J669" s="219" t="s">
        <v>67</v>
      </c>
      <c r="K669" s="208">
        <v>91061800121</v>
      </c>
      <c r="L669" s="364"/>
    </row>
    <row r="670" spans="1:12" hidden="1" x14ac:dyDescent="0.25">
      <c r="A670" s="200" t="s">
        <v>734</v>
      </c>
      <c r="B670" s="201" t="s">
        <v>1319</v>
      </c>
      <c r="C670" s="201" t="s">
        <v>110</v>
      </c>
      <c r="D670" s="201" t="s">
        <v>133</v>
      </c>
      <c r="E670" s="204" t="s">
        <v>2079</v>
      </c>
      <c r="F670" s="209">
        <v>25230</v>
      </c>
      <c r="G670" s="206">
        <f t="shared" si="46"/>
        <v>45657</v>
      </c>
      <c r="H670" s="207">
        <f t="shared" si="47"/>
        <v>55</v>
      </c>
      <c r="I670" s="204" t="str">
        <f t="shared" si="48"/>
        <v>Master</v>
      </c>
      <c r="J670" s="201" t="s">
        <v>1248</v>
      </c>
      <c r="K670" s="208"/>
      <c r="L670" s="364"/>
    </row>
    <row r="671" spans="1:12" s="225" customFormat="1" hidden="1" x14ac:dyDescent="0.25">
      <c r="A671" s="200" t="s">
        <v>910</v>
      </c>
      <c r="B671" s="201" t="s">
        <v>42</v>
      </c>
      <c r="C671" s="201" t="s">
        <v>94</v>
      </c>
      <c r="D671" s="201" t="s">
        <v>228</v>
      </c>
      <c r="E671" s="204" t="s">
        <v>2079</v>
      </c>
      <c r="F671" s="227">
        <v>25253</v>
      </c>
      <c r="G671" s="222">
        <f t="shared" si="46"/>
        <v>45657</v>
      </c>
      <c r="H671" s="223">
        <f t="shared" si="47"/>
        <v>55</v>
      </c>
      <c r="I671" s="220" t="str">
        <f t="shared" si="48"/>
        <v>Master</v>
      </c>
      <c r="J671" s="219" t="s">
        <v>1248</v>
      </c>
      <c r="K671" s="224">
        <v>73113010117</v>
      </c>
      <c r="L671" s="362" t="s">
        <v>1453</v>
      </c>
    </row>
    <row r="672" spans="1:12" hidden="1" x14ac:dyDescent="0.25">
      <c r="A672" s="200" t="s">
        <v>1107</v>
      </c>
      <c r="B672" s="201" t="s">
        <v>1346</v>
      </c>
      <c r="C672" s="201" t="s">
        <v>268</v>
      </c>
      <c r="D672" s="201" t="s">
        <v>123</v>
      </c>
      <c r="E672" s="204" t="s">
        <v>2079</v>
      </c>
      <c r="F672" s="209">
        <v>25325</v>
      </c>
      <c r="G672" s="206">
        <f t="shared" si="46"/>
        <v>45657</v>
      </c>
      <c r="H672" s="207">
        <f t="shared" si="47"/>
        <v>55</v>
      </c>
      <c r="I672" s="204" t="str">
        <f t="shared" si="48"/>
        <v>Master</v>
      </c>
      <c r="J672" s="201" t="s">
        <v>1248</v>
      </c>
      <c r="K672" s="208"/>
      <c r="L672" s="364"/>
    </row>
    <row r="673" spans="1:12" hidden="1" x14ac:dyDescent="0.25">
      <c r="A673" s="200" t="s">
        <v>1110</v>
      </c>
      <c r="B673" s="201" t="s">
        <v>1319</v>
      </c>
      <c r="C673" s="201" t="s">
        <v>117</v>
      </c>
      <c r="D673" s="201" t="s">
        <v>118</v>
      </c>
      <c r="E673" s="204" t="s">
        <v>2079</v>
      </c>
      <c r="F673" s="209">
        <v>25426</v>
      </c>
      <c r="G673" s="206">
        <f t="shared" si="46"/>
        <v>45657</v>
      </c>
      <c r="H673" s="207">
        <f t="shared" si="47"/>
        <v>55</v>
      </c>
      <c r="I673" s="204" t="str">
        <f t="shared" si="48"/>
        <v>Master</v>
      </c>
      <c r="J673" s="201" t="s">
        <v>1248</v>
      </c>
      <c r="K673" s="208"/>
      <c r="L673" s="364"/>
    </row>
    <row r="674" spans="1:12" hidden="1" x14ac:dyDescent="0.25">
      <c r="A674" s="200" t="s">
        <v>1383</v>
      </c>
      <c r="B674" s="201" t="s">
        <v>41</v>
      </c>
      <c r="C674" s="201" t="s">
        <v>296</v>
      </c>
      <c r="D674" s="201" t="s">
        <v>132</v>
      </c>
      <c r="E674" s="204" t="s">
        <v>1260</v>
      </c>
      <c r="F674" s="209">
        <v>25546</v>
      </c>
      <c r="G674" s="206">
        <f t="shared" si="46"/>
        <v>45657</v>
      </c>
      <c r="H674" s="207">
        <f t="shared" si="47"/>
        <v>55</v>
      </c>
      <c r="I674" s="204" t="str">
        <f t="shared" si="48"/>
        <v>Master</v>
      </c>
      <c r="J674" s="201" t="s">
        <v>1248</v>
      </c>
      <c r="K674" s="208"/>
      <c r="L674" s="364"/>
    </row>
    <row r="675" spans="1:12" hidden="1" x14ac:dyDescent="0.25">
      <c r="A675" s="200" t="s">
        <v>1411</v>
      </c>
      <c r="B675" s="201" t="s">
        <v>1241</v>
      </c>
      <c r="C675" s="201" t="s">
        <v>102</v>
      </c>
      <c r="D675" s="201" t="s">
        <v>1412</v>
      </c>
      <c r="E675" s="204" t="s">
        <v>2079</v>
      </c>
      <c r="F675" s="209">
        <v>25422</v>
      </c>
      <c r="G675" s="206">
        <f t="shared" si="46"/>
        <v>45657</v>
      </c>
      <c r="H675" s="207">
        <f t="shared" si="47"/>
        <v>55</v>
      </c>
      <c r="I675" s="204" t="str">
        <f t="shared" si="48"/>
        <v>Master</v>
      </c>
      <c r="J675" s="201" t="s">
        <v>1248</v>
      </c>
      <c r="K675" s="208">
        <v>9006060155080</v>
      </c>
      <c r="L675" s="364" t="s">
        <v>1456</v>
      </c>
    </row>
    <row r="676" spans="1:12" s="225" customFormat="1" hidden="1" x14ac:dyDescent="0.25">
      <c r="A676" s="200" t="s">
        <v>1622</v>
      </c>
      <c r="B676" s="201" t="s">
        <v>1241</v>
      </c>
      <c r="C676" s="201" t="s">
        <v>368</v>
      </c>
      <c r="D676" s="201" t="s">
        <v>1660</v>
      </c>
      <c r="E676" s="204" t="s">
        <v>2079</v>
      </c>
      <c r="F676" s="221">
        <v>25555</v>
      </c>
      <c r="G676" s="222">
        <f t="shared" si="46"/>
        <v>45657</v>
      </c>
      <c r="H676" s="223">
        <f t="shared" si="47"/>
        <v>55</v>
      </c>
      <c r="I676" s="220" t="str">
        <f t="shared" si="48"/>
        <v>Master</v>
      </c>
      <c r="J676" s="219" t="s">
        <v>1248</v>
      </c>
      <c r="K676" s="224">
        <v>67030701054</v>
      </c>
      <c r="L676" s="362" t="s">
        <v>1453</v>
      </c>
    </row>
    <row r="677" spans="1:12" s="225" customFormat="1" hidden="1" x14ac:dyDescent="0.25">
      <c r="A677" s="200" t="s">
        <v>1650</v>
      </c>
      <c r="B677" s="201" t="s">
        <v>1227</v>
      </c>
      <c r="C677" s="201" t="s">
        <v>128</v>
      </c>
      <c r="D677" s="201" t="s">
        <v>363</v>
      </c>
      <c r="E677" s="204" t="s">
        <v>2079</v>
      </c>
      <c r="F677" s="209">
        <v>25463</v>
      </c>
      <c r="G677" s="206">
        <f t="shared" si="46"/>
        <v>45657</v>
      </c>
      <c r="H677" s="207">
        <f t="shared" si="47"/>
        <v>55</v>
      </c>
      <c r="I677" s="204" t="str">
        <f t="shared" si="48"/>
        <v>Master</v>
      </c>
      <c r="J677" s="201" t="s">
        <v>1248</v>
      </c>
      <c r="K677" s="224">
        <v>75071310217</v>
      </c>
      <c r="L677" s="362" t="s">
        <v>1453</v>
      </c>
    </row>
    <row r="678" spans="1:12" hidden="1" x14ac:dyDescent="0.25">
      <c r="A678" s="200" t="s">
        <v>480</v>
      </c>
      <c r="B678" s="201" t="s">
        <v>39</v>
      </c>
      <c r="C678" s="201" t="s">
        <v>99</v>
      </c>
      <c r="D678" s="201" t="s">
        <v>1075</v>
      </c>
      <c r="E678" s="204" t="s">
        <v>2079</v>
      </c>
      <c r="F678" s="221">
        <v>25129</v>
      </c>
      <c r="G678" s="222">
        <f t="shared" si="46"/>
        <v>45657</v>
      </c>
      <c r="H678" s="223">
        <f t="shared" si="47"/>
        <v>56</v>
      </c>
      <c r="I678" s="220" t="str">
        <f t="shared" si="48"/>
        <v>Master</v>
      </c>
      <c r="J678" s="219" t="s">
        <v>1248</v>
      </c>
      <c r="K678" s="208" t="s">
        <v>1465</v>
      </c>
      <c r="L678" s="364" t="s">
        <v>1453</v>
      </c>
    </row>
    <row r="679" spans="1:12" hidden="1" x14ac:dyDescent="0.25">
      <c r="A679" s="200" t="s">
        <v>505</v>
      </c>
      <c r="B679" s="201" t="s">
        <v>37</v>
      </c>
      <c r="C679" s="201" t="s">
        <v>381</v>
      </c>
      <c r="D679" s="201" t="s">
        <v>77</v>
      </c>
      <c r="E679" s="204" t="s">
        <v>2079</v>
      </c>
      <c r="F679" s="227">
        <v>24962</v>
      </c>
      <c r="G679" s="222">
        <f t="shared" si="46"/>
        <v>45657</v>
      </c>
      <c r="H679" s="223">
        <f t="shared" si="47"/>
        <v>56</v>
      </c>
      <c r="I679" s="220" t="str">
        <f t="shared" si="48"/>
        <v>Master</v>
      </c>
      <c r="J679" s="219" t="s">
        <v>1248</v>
      </c>
      <c r="K679" s="208"/>
      <c r="L679" s="364"/>
    </row>
    <row r="680" spans="1:12" hidden="1" x14ac:dyDescent="0.25">
      <c r="A680" s="200" t="s">
        <v>507</v>
      </c>
      <c r="B680" s="201" t="s">
        <v>43</v>
      </c>
      <c r="C680" s="201" t="s">
        <v>285</v>
      </c>
      <c r="D680" s="201" t="s">
        <v>1213</v>
      </c>
      <c r="E680" s="204" t="s">
        <v>2079</v>
      </c>
      <c r="F680" s="221">
        <v>24914</v>
      </c>
      <c r="G680" s="222">
        <f t="shared" si="46"/>
        <v>45657</v>
      </c>
      <c r="H680" s="223">
        <f t="shared" si="47"/>
        <v>56</v>
      </c>
      <c r="I680" s="220" t="str">
        <f t="shared" si="48"/>
        <v>Master</v>
      </c>
      <c r="J680" s="219" t="s">
        <v>1248</v>
      </c>
      <c r="K680" s="208"/>
      <c r="L680" s="364"/>
    </row>
    <row r="681" spans="1:12" hidden="1" x14ac:dyDescent="0.25">
      <c r="A681" s="200" t="s">
        <v>663</v>
      </c>
      <c r="B681" s="201" t="s">
        <v>50</v>
      </c>
      <c r="C681" s="201" t="s">
        <v>94</v>
      </c>
      <c r="D681" s="201" t="s">
        <v>108</v>
      </c>
      <c r="E681" s="204" t="s">
        <v>2079</v>
      </c>
      <c r="F681" s="221">
        <v>24905</v>
      </c>
      <c r="G681" s="222">
        <f t="shared" si="46"/>
        <v>45657</v>
      </c>
      <c r="H681" s="223">
        <f t="shared" si="47"/>
        <v>56</v>
      </c>
      <c r="I681" s="220" t="str">
        <f t="shared" si="48"/>
        <v>Master</v>
      </c>
      <c r="J681" s="219" t="s">
        <v>1248</v>
      </c>
      <c r="K681" s="208"/>
      <c r="L681" s="364"/>
    </row>
    <row r="682" spans="1:12" s="225" customFormat="1" hidden="1" x14ac:dyDescent="0.25">
      <c r="A682" s="200" t="s">
        <v>725</v>
      </c>
      <c r="B682" s="201" t="s">
        <v>1319</v>
      </c>
      <c r="C682" s="201" t="s">
        <v>91</v>
      </c>
      <c r="D682" s="201" t="s">
        <v>104</v>
      </c>
      <c r="E682" s="204" t="s">
        <v>2079</v>
      </c>
      <c r="F682" s="209">
        <v>24964</v>
      </c>
      <c r="G682" s="206">
        <f t="shared" si="46"/>
        <v>45657</v>
      </c>
      <c r="H682" s="207">
        <f t="shared" si="47"/>
        <v>56</v>
      </c>
      <c r="I682" s="204" t="str">
        <f t="shared" si="48"/>
        <v>Master</v>
      </c>
      <c r="J682" s="201" t="s">
        <v>1248</v>
      </c>
      <c r="K682" s="224">
        <v>92101800659</v>
      </c>
      <c r="L682" s="362" t="s">
        <v>1453</v>
      </c>
    </row>
    <row r="683" spans="1:12" hidden="1" x14ac:dyDescent="0.25">
      <c r="A683" s="200" t="s">
        <v>769</v>
      </c>
      <c r="B683" s="201" t="s">
        <v>1948</v>
      </c>
      <c r="C683" s="201" t="s">
        <v>89</v>
      </c>
      <c r="D683" s="201" t="s">
        <v>331</v>
      </c>
      <c r="E683" s="204" t="s">
        <v>2079</v>
      </c>
      <c r="F683" s="209">
        <v>25110</v>
      </c>
      <c r="G683" s="206">
        <f t="shared" si="46"/>
        <v>45657</v>
      </c>
      <c r="H683" s="207">
        <f t="shared" si="47"/>
        <v>56</v>
      </c>
      <c r="I683" s="204" t="str">
        <f t="shared" si="48"/>
        <v>Master</v>
      </c>
      <c r="J683" s="201" t="s">
        <v>1248</v>
      </c>
      <c r="K683" s="208"/>
      <c r="L683" s="364" t="s">
        <v>1453</v>
      </c>
    </row>
    <row r="684" spans="1:12" hidden="1" x14ac:dyDescent="0.25">
      <c r="A684" s="200" t="s">
        <v>776</v>
      </c>
      <c r="B684" s="201" t="s">
        <v>1243</v>
      </c>
      <c r="C684" s="201" t="s">
        <v>283</v>
      </c>
      <c r="D684" s="201" t="s">
        <v>109</v>
      </c>
      <c r="E684" s="204" t="s">
        <v>2079</v>
      </c>
      <c r="F684" s="209">
        <v>25101</v>
      </c>
      <c r="G684" s="206">
        <f t="shared" si="46"/>
        <v>45657</v>
      </c>
      <c r="H684" s="207">
        <f t="shared" si="47"/>
        <v>56</v>
      </c>
      <c r="I684" s="204" t="str">
        <f t="shared" si="48"/>
        <v>Master</v>
      </c>
      <c r="J684" s="201" t="s">
        <v>1248</v>
      </c>
      <c r="K684" s="208">
        <v>89091000066</v>
      </c>
      <c r="L684" s="364" t="s">
        <v>1453</v>
      </c>
    </row>
    <row r="685" spans="1:12" hidden="1" x14ac:dyDescent="0.25">
      <c r="A685" s="200" t="s">
        <v>825</v>
      </c>
      <c r="B685" s="201" t="s">
        <v>1319</v>
      </c>
      <c r="C685" s="201" t="s">
        <v>117</v>
      </c>
      <c r="D685" s="201" t="s">
        <v>118</v>
      </c>
      <c r="E685" s="204" t="s">
        <v>2079</v>
      </c>
      <c r="F685" s="209">
        <v>25061</v>
      </c>
      <c r="G685" s="206">
        <f t="shared" si="46"/>
        <v>45657</v>
      </c>
      <c r="H685" s="207">
        <f t="shared" si="47"/>
        <v>56</v>
      </c>
      <c r="I685" s="204" t="str">
        <f t="shared" si="48"/>
        <v>Master</v>
      </c>
      <c r="J685" s="201" t="s">
        <v>1248</v>
      </c>
      <c r="K685" s="208">
        <v>95122700637</v>
      </c>
      <c r="L685" s="364" t="s">
        <v>1453</v>
      </c>
    </row>
    <row r="686" spans="1:12" hidden="1" x14ac:dyDescent="0.25">
      <c r="A686" s="200" t="s">
        <v>1165</v>
      </c>
      <c r="B686" s="201" t="s">
        <v>39</v>
      </c>
      <c r="C686" s="201" t="s">
        <v>180</v>
      </c>
      <c r="D686" s="201" t="s">
        <v>219</v>
      </c>
      <c r="E686" s="204" t="s">
        <v>2079</v>
      </c>
      <c r="F686" s="221">
        <v>25087</v>
      </c>
      <c r="G686" s="222">
        <f t="shared" si="46"/>
        <v>45657</v>
      </c>
      <c r="H686" s="223">
        <f t="shared" si="47"/>
        <v>56</v>
      </c>
      <c r="I686" s="220" t="str">
        <f t="shared" si="48"/>
        <v>Master</v>
      </c>
      <c r="J686" s="219" t="s">
        <v>1248</v>
      </c>
      <c r="K686" s="208">
        <v>90120300524</v>
      </c>
      <c r="L686" s="364" t="s">
        <v>1453</v>
      </c>
    </row>
    <row r="687" spans="1:12" hidden="1" x14ac:dyDescent="0.25">
      <c r="A687" s="200" t="s">
        <v>1208</v>
      </c>
      <c r="B687" s="201" t="s">
        <v>1226</v>
      </c>
      <c r="C687" s="201" t="s">
        <v>901</v>
      </c>
      <c r="D687" s="201" t="s">
        <v>1228</v>
      </c>
      <c r="E687" s="204" t="s">
        <v>2079</v>
      </c>
      <c r="F687" s="221">
        <v>25074</v>
      </c>
      <c r="G687" s="222">
        <f t="shared" si="46"/>
        <v>45657</v>
      </c>
      <c r="H687" s="223">
        <f t="shared" si="47"/>
        <v>56</v>
      </c>
      <c r="I687" s="220" t="str">
        <f>IF(H687="","Men Senior",IF(H687&gt;59.999,"Grand Masters",IF(H687&gt;49.999,"Master",IF(H687&gt;39.999,"Veteran",IF(H687&gt;21.999,"Senior",IF(H687&gt;16.999,"U/21","U/16"))))))</f>
        <v>Master</v>
      </c>
      <c r="J687" s="219" t="s">
        <v>1248</v>
      </c>
      <c r="K687" s="208">
        <v>91042900108</v>
      </c>
      <c r="L687" s="364" t="s">
        <v>1453</v>
      </c>
    </row>
    <row r="688" spans="1:12" s="225" customFormat="1" hidden="1" x14ac:dyDescent="0.25">
      <c r="A688" s="200" t="s">
        <v>1209</v>
      </c>
      <c r="B688" s="201" t="s">
        <v>1226</v>
      </c>
      <c r="C688" s="201" t="s">
        <v>1229</v>
      </c>
      <c r="D688" s="201" t="s">
        <v>1228</v>
      </c>
      <c r="E688" s="204" t="s">
        <v>1250</v>
      </c>
      <c r="F688" s="221">
        <v>24977</v>
      </c>
      <c r="G688" s="222">
        <f t="shared" si="46"/>
        <v>45657</v>
      </c>
      <c r="H688" s="223">
        <f t="shared" si="47"/>
        <v>56</v>
      </c>
      <c r="I688" s="220" t="str">
        <f>IF(H688="","Men Senior",IF(H688&gt;59.999,"Grand Masters",IF(H688&gt;49.999,"Master",IF(H688&gt;39.999,"Veteran",IF(H688&gt;21.999,"Senior",IF(H688&gt;16.999,"U/21","U/16"))))))</f>
        <v>Master</v>
      </c>
      <c r="J688" s="219" t="s">
        <v>67</v>
      </c>
      <c r="K688" s="224">
        <v>78030800320</v>
      </c>
      <c r="L688" s="362" t="s">
        <v>1453</v>
      </c>
    </row>
    <row r="689" spans="1:12" hidden="1" x14ac:dyDescent="0.25">
      <c r="A689" s="200" t="s">
        <v>1341</v>
      </c>
      <c r="B689" s="201" t="s">
        <v>1340</v>
      </c>
      <c r="C689" s="201" t="s">
        <v>343</v>
      </c>
      <c r="D689" s="201" t="s">
        <v>144</v>
      </c>
      <c r="E689" s="204" t="s">
        <v>2079</v>
      </c>
      <c r="F689" s="221">
        <v>25182</v>
      </c>
      <c r="G689" s="222">
        <f t="shared" si="46"/>
        <v>45657</v>
      </c>
      <c r="H689" s="223">
        <f t="shared" si="47"/>
        <v>56</v>
      </c>
      <c r="I689" s="220" t="str">
        <f>IF(H689="","Senior",IF(H689&gt;59.999,"Grand Masters",IF(H689&gt;49.999,"Master",IF(H689&gt;39.999,"Veteran",IF(H689&gt;21.999,"Senior",IF(H689&gt;16.999,"U/21","U/16"))))))</f>
        <v>Master</v>
      </c>
      <c r="J689" s="219" t="s">
        <v>1248</v>
      </c>
      <c r="K689" s="208"/>
      <c r="L689" s="364"/>
    </row>
    <row r="690" spans="1:12" hidden="1" x14ac:dyDescent="0.25">
      <c r="A690" s="200" t="s">
        <v>1518</v>
      </c>
      <c r="B690" s="201" t="s">
        <v>39</v>
      </c>
      <c r="C690" s="201" t="s">
        <v>1538</v>
      </c>
      <c r="D690" s="201" t="s">
        <v>88</v>
      </c>
      <c r="E690" s="204" t="s">
        <v>1250</v>
      </c>
      <c r="F690" s="221">
        <v>25093</v>
      </c>
      <c r="G690" s="222">
        <f t="shared" si="46"/>
        <v>45657</v>
      </c>
      <c r="H690" s="223">
        <f t="shared" si="47"/>
        <v>56</v>
      </c>
      <c r="I690" s="220" t="str">
        <f>IF(H690="","Men Senior",IF(H690&gt;59.999,"Grand Masters",IF(H690&gt;49.999,"Master",IF(H690&gt;39.999,"Veteran",IF(H690&gt;21.999,"Senior",IF(H690&gt;16.999,"U/21","U/16"))))))</f>
        <v>Master</v>
      </c>
      <c r="J690" s="219" t="s">
        <v>67</v>
      </c>
      <c r="K690" s="208">
        <v>94042700039</v>
      </c>
      <c r="L690" s="364" t="s">
        <v>1453</v>
      </c>
    </row>
    <row r="691" spans="1:12" s="225" customFormat="1" hidden="1" x14ac:dyDescent="0.25">
      <c r="A691" s="200" t="s">
        <v>1575</v>
      </c>
      <c r="B691" s="201" t="s">
        <v>43</v>
      </c>
      <c r="C691" s="201" t="s">
        <v>2042</v>
      </c>
      <c r="D691" s="201" t="s">
        <v>144</v>
      </c>
      <c r="E691" s="204" t="s">
        <v>1250</v>
      </c>
      <c r="F691" s="221">
        <v>24977</v>
      </c>
      <c r="G691" s="222">
        <f t="shared" si="46"/>
        <v>45657</v>
      </c>
      <c r="H691" s="223">
        <f t="shared" si="47"/>
        <v>56</v>
      </c>
      <c r="I691" s="220" t="str">
        <f t="shared" ref="I691:I714" si="49">IF(H691="","Senior",IF(H691&gt;59.999,"Grand Masters",IF(H691&gt;49.999,"Master",IF(H691&gt;39.999,"Veteran",IF(H691&gt;21.999,"Senior",IF(H691&gt;16.999,"U/21","U/16"))))))</f>
        <v>Master</v>
      </c>
      <c r="J691" s="219" t="s">
        <v>67</v>
      </c>
      <c r="K691" s="224">
        <v>99020800132</v>
      </c>
      <c r="L691" s="362" t="s">
        <v>1453</v>
      </c>
    </row>
    <row r="692" spans="1:12" hidden="1" x14ac:dyDescent="0.25">
      <c r="A692" s="200" t="s">
        <v>1621</v>
      </c>
      <c r="B692" s="201" t="s">
        <v>1241</v>
      </c>
      <c r="C692" s="201" t="s">
        <v>1659</v>
      </c>
      <c r="D692" s="201" t="s">
        <v>1662</v>
      </c>
      <c r="E692" s="204" t="s">
        <v>2079</v>
      </c>
      <c r="F692" s="209">
        <v>25103</v>
      </c>
      <c r="G692" s="206">
        <f t="shared" si="46"/>
        <v>45657</v>
      </c>
      <c r="H692" s="207">
        <f t="shared" si="47"/>
        <v>56</v>
      </c>
      <c r="I692" s="204" t="str">
        <f t="shared" si="49"/>
        <v>Master</v>
      </c>
      <c r="J692" s="201" t="s">
        <v>1248</v>
      </c>
      <c r="K692" s="208">
        <v>84052310446</v>
      </c>
      <c r="L692" s="364" t="s">
        <v>1453</v>
      </c>
    </row>
    <row r="693" spans="1:12" s="225" customFormat="1" hidden="1" x14ac:dyDescent="0.25">
      <c r="A693" s="200" t="s">
        <v>1738</v>
      </c>
      <c r="B693" s="201" t="s">
        <v>1346</v>
      </c>
      <c r="C693" s="201" t="s">
        <v>1702</v>
      </c>
      <c r="D693" s="201" t="s">
        <v>1603</v>
      </c>
      <c r="E693" s="204" t="s">
        <v>2079</v>
      </c>
      <c r="F693" s="209">
        <v>25088</v>
      </c>
      <c r="G693" s="206">
        <f t="shared" si="46"/>
        <v>45657</v>
      </c>
      <c r="H693" s="207">
        <f t="shared" si="47"/>
        <v>56</v>
      </c>
      <c r="I693" s="204" t="str">
        <f t="shared" si="49"/>
        <v>Master</v>
      </c>
      <c r="J693" s="201" t="s">
        <v>1248</v>
      </c>
      <c r="K693" s="224">
        <v>47010500398</v>
      </c>
      <c r="L693" s="362" t="s">
        <v>1453</v>
      </c>
    </row>
    <row r="694" spans="1:12" s="225" customFormat="1" hidden="1" x14ac:dyDescent="0.25">
      <c r="A694" s="200" t="s">
        <v>1784</v>
      </c>
      <c r="B694" s="201" t="s">
        <v>1226</v>
      </c>
      <c r="C694" s="201" t="s">
        <v>324</v>
      </c>
      <c r="D694" s="201" t="s">
        <v>1133</v>
      </c>
      <c r="E694" s="204" t="s">
        <v>2079</v>
      </c>
      <c r="F694" s="221">
        <v>25068</v>
      </c>
      <c r="G694" s="222">
        <f t="shared" si="46"/>
        <v>45657</v>
      </c>
      <c r="H694" s="223">
        <f t="shared" si="47"/>
        <v>56</v>
      </c>
      <c r="I694" s="220" t="str">
        <f t="shared" si="49"/>
        <v>Master</v>
      </c>
      <c r="J694" s="219" t="s">
        <v>1248</v>
      </c>
      <c r="K694" s="224">
        <v>82111210188</v>
      </c>
      <c r="L694" s="362" t="s">
        <v>1453</v>
      </c>
    </row>
    <row r="695" spans="1:12" hidden="1" x14ac:dyDescent="0.25">
      <c r="A695" s="200" t="s">
        <v>459</v>
      </c>
      <c r="B695" s="201" t="s">
        <v>37</v>
      </c>
      <c r="C695" s="201" t="s">
        <v>270</v>
      </c>
      <c r="D695" s="201" t="s">
        <v>271</v>
      </c>
      <c r="E695" s="204" t="s">
        <v>2079</v>
      </c>
      <c r="F695" s="227">
        <v>24611</v>
      </c>
      <c r="G695" s="222">
        <f t="shared" si="46"/>
        <v>45657</v>
      </c>
      <c r="H695" s="223">
        <f t="shared" si="47"/>
        <v>57</v>
      </c>
      <c r="I695" s="220" t="str">
        <f t="shared" si="49"/>
        <v>Master</v>
      </c>
      <c r="J695" s="219" t="s">
        <v>1248</v>
      </c>
      <c r="K695" s="208">
        <v>90102600309</v>
      </c>
      <c r="L695" s="364" t="s">
        <v>1453</v>
      </c>
    </row>
    <row r="696" spans="1:12" hidden="1" x14ac:dyDescent="0.25">
      <c r="A696" s="200" t="s">
        <v>467</v>
      </c>
      <c r="B696" s="201" t="s">
        <v>40</v>
      </c>
      <c r="C696" s="201" t="s">
        <v>172</v>
      </c>
      <c r="D696" s="201" t="s">
        <v>173</v>
      </c>
      <c r="E696" s="204" t="s">
        <v>2079</v>
      </c>
      <c r="F696" s="221">
        <v>24486</v>
      </c>
      <c r="G696" s="222">
        <f t="shared" si="46"/>
        <v>45657</v>
      </c>
      <c r="H696" s="223">
        <f t="shared" si="47"/>
        <v>57</v>
      </c>
      <c r="I696" s="220" t="str">
        <f t="shared" si="49"/>
        <v>Master</v>
      </c>
      <c r="J696" s="219" t="s">
        <v>1248</v>
      </c>
      <c r="K696" s="208">
        <v>8407305031089</v>
      </c>
      <c r="L696" s="364"/>
    </row>
    <row r="697" spans="1:12" s="225" customFormat="1" hidden="1" x14ac:dyDescent="0.25">
      <c r="A697" s="200" t="s">
        <v>527</v>
      </c>
      <c r="B697" s="201" t="s">
        <v>1319</v>
      </c>
      <c r="C697" s="201" t="s">
        <v>424</v>
      </c>
      <c r="D697" s="201" t="s">
        <v>141</v>
      </c>
      <c r="E697" s="204" t="s">
        <v>1250</v>
      </c>
      <c r="F697" s="221">
        <v>24725</v>
      </c>
      <c r="G697" s="222">
        <f t="shared" si="46"/>
        <v>45657</v>
      </c>
      <c r="H697" s="223">
        <f t="shared" si="47"/>
        <v>57</v>
      </c>
      <c r="I697" s="220" t="str">
        <f t="shared" si="49"/>
        <v>Master</v>
      </c>
      <c r="J697" s="219" t="s">
        <v>67</v>
      </c>
      <c r="K697" s="224">
        <v>93052300504</v>
      </c>
      <c r="L697" s="362" t="s">
        <v>1453</v>
      </c>
    </row>
    <row r="698" spans="1:12" hidden="1" x14ac:dyDescent="0.25">
      <c r="A698" s="200" t="s">
        <v>561</v>
      </c>
      <c r="B698" s="201" t="s">
        <v>40</v>
      </c>
      <c r="C698" s="201" t="s">
        <v>1891</v>
      </c>
      <c r="D698" s="201" t="s">
        <v>1066</v>
      </c>
      <c r="E698" s="204" t="s">
        <v>2079</v>
      </c>
      <c r="F698" s="221">
        <v>24711</v>
      </c>
      <c r="G698" s="222">
        <f t="shared" si="46"/>
        <v>45657</v>
      </c>
      <c r="H698" s="223">
        <f t="shared" si="47"/>
        <v>57</v>
      </c>
      <c r="I698" s="220" t="str">
        <f t="shared" si="49"/>
        <v>Master</v>
      </c>
      <c r="J698" s="219" t="s">
        <v>1248</v>
      </c>
      <c r="K698" s="208">
        <v>92121400157</v>
      </c>
      <c r="L698" s="364" t="s">
        <v>1453</v>
      </c>
    </row>
    <row r="699" spans="1:12" s="225" customFormat="1" hidden="1" x14ac:dyDescent="0.25">
      <c r="A699" s="200" t="s">
        <v>659</v>
      </c>
      <c r="B699" s="201" t="s">
        <v>1319</v>
      </c>
      <c r="C699" s="201" t="s">
        <v>89</v>
      </c>
      <c r="D699" s="201" t="s">
        <v>1221</v>
      </c>
      <c r="E699" s="204" t="s">
        <v>2079</v>
      </c>
      <c r="F699" s="209">
        <v>24813</v>
      </c>
      <c r="G699" s="206">
        <f t="shared" si="46"/>
        <v>45657</v>
      </c>
      <c r="H699" s="207">
        <f t="shared" si="47"/>
        <v>57</v>
      </c>
      <c r="I699" s="204" t="str">
        <f t="shared" si="49"/>
        <v>Master</v>
      </c>
      <c r="J699" s="201" t="s">
        <v>1248</v>
      </c>
      <c r="K699" s="224">
        <v>66033000102</v>
      </c>
      <c r="L699" s="362" t="s">
        <v>1453</v>
      </c>
    </row>
    <row r="700" spans="1:12" s="225" customFormat="1" hidden="1" x14ac:dyDescent="0.25">
      <c r="A700" s="200" t="s">
        <v>682</v>
      </c>
      <c r="B700" s="201" t="s">
        <v>1319</v>
      </c>
      <c r="C700" s="201" t="s">
        <v>438</v>
      </c>
      <c r="D700" s="201" t="s">
        <v>141</v>
      </c>
      <c r="E700" s="204" t="s">
        <v>2079</v>
      </c>
      <c r="F700" s="221">
        <v>24732</v>
      </c>
      <c r="G700" s="222">
        <f t="shared" si="46"/>
        <v>45657</v>
      </c>
      <c r="H700" s="223">
        <f t="shared" si="47"/>
        <v>57</v>
      </c>
      <c r="I700" s="220" t="str">
        <f t="shared" si="49"/>
        <v>Master</v>
      </c>
      <c r="J700" s="219" t="s">
        <v>1248</v>
      </c>
      <c r="K700" s="224" t="s">
        <v>2040</v>
      </c>
      <c r="L700" s="362" t="s">
        <v>1453</v>
      </c>
    </row>
    <row r="701" spans="1:12" s="225" customFormat="1" hidden="1" x14ac:dyDescent="0.25">
      <c r="A701" s="200" t="s">
        <v>706</v>
      </c>
      <c r="B701" s="201" t="s">
        <v>43</v>
      </c>
      <c r="C701" s="201" t="s">
        <v>161</v>
      </c>
      <c r="D701" s="201" t="s">
        <v>141</v>
      </c>
      <c r="E701" s="204" t="s">
        <v>1261</v>
      </c>
      <c r="F701" s="209">
        <v>24706</v>
      </c>
      <c r="G701" s="206">
        <f t="shared" si="46"/>
        <v>45657</v>
      </c>
      <c r="H701" s="207">
        <f t="shared" si="47"/>
        <v>57</v>
      </c>
      <c r="I701" s="204" t="str">
        <f t="shared" si="49"/>
        <v>Master</v>
      </c>
      <c r="J701" s="201" t="s">
        <v>1248</v>
      </c>
      <c r="K701" s="224">
        <v>75110100055</v>
      </c>
      <c r="L701" s="362" t="s">
        <v>1453</v>
      </c>
    </row>
    <row r="702" spans="1:12" hidden="1" x14ac:dyDescent="0.25">
      <c r="A702" s="200" t="s">
        <v>1010</v>
      </c>
      <c r="B702" s="201" t="s">
        <v>44</v>
      </c>
      <c r="C702" s="356" t="s">
        <v>1876</v>
      </c>
      <c r="D702" s="356" t="s">
        <v>1877</v>
      </c>
      <c r="E702" s="204" t="s">
        <v>2079</v>
      </c>
      <c r="F702" s="221">
        <v>24520</v>
      </c>
      <c r="G702" s="222">
        <f t="shared" si="46"/>
        <v>45657</v>
      </c>
      <c r="H702" s="223">
        <f t="shared" si="47"/>
        <v>57</v>
      </c>
      <c r="I702" s="220" t="str">
        <f t="shared" si="49"/>
        <v>Master</v>
      </c>
      <c r="J702" s="219" t="s">
        <v>1248</v>
      </c>
      <c r="K702" s="208">
        <v>67010800561</v>
      </c>
      <c r="L702" s="364" t="s">
        <v>1453</v>
      </c>
    </row>
    <row r="703" spans="1:12" s="225" customFormat="1" hidden="1" x14ac:dyDescent="0.25">
      <c r="A703" s="200" t="s">
        <v>787</v>
      </c>
      <c r="B703" s="201" t="s">
        <v>1947</v>
      </c>
      <c r="C703" s="201" t="s">
        <v>89</v>
      </c>
      <c r="D703" s="201" t="s">
        <v>1213</v>
      </c>
      <c r="E703" s="204" t="s">
        <v>2079</v>
      </c>
      <c r="F703" s="221">
        <v>24656</v>
      </c>
      <c r="G703" s="222">
        <f t="shared" si="46"/>
        <v>45657</v>
      </c>
      <c r="H703" s="223">
        <f t="shared" si="47"/>
        <v>57</v>
      </c>
      <c r="I703" s="220" t="str">
        <f t="shared" si="49"/>
        <v>Master</v>
      </c>
      <c r="J703" s="219" t="s">
        <v>1248</v>
      </c>
      <c r="K703" s="224">
        <v>20131116</v>
      </c>
      <c r="L703" s="362" t="s">
        <v>1453</v>
      </c>
    </row>
    <row r="704" spans="1:12" s="225" customFormat="1" hidden="1" x14ac:dyDescent="0.25">
      <c r="A704" s="200" t="s">
        <v>819</v>
      </c>
      <c r="B704" s="201" t="s">
        <v>1340</v>
      </c>
      <c r="C704" s="201" t="s">
        <v>234</v>
      </c>
      <c r="D704" s="201" t="s">
        <v>235</v>
      </c>
      <c r="E704" s="204" t="s">
        <v>2079</v>
      </c>
      <c r="F704" s="209">
        <v>24497</v>
      </c>
      <c r="G704" s="206">
        <f t="shared" si="46"/>
        <v>45657</v>
      </c>
      <c r="H704" s="207">
        <f t="shared" si="47"/>
        <v>57</v>
      </c>
      <c r="I704" s="204" t="str">
        <f t="shared" si="49"/>
        <v>Master</v>
      </c>
      <c r="J704" s="201" t="s">
        <v>1248</v>
      </c>
      <c r="K704" s="224">
        <v>73102300022</v>
      </c>
      <c r="L704" s="362" t="s">
        <v>1453</v>
      </c>
    </row>
    <row r="705" spans="1:12" hidden="1" x14ac:dyDescent="0.25">
      <c r="A705" s="200" t="s">
        <v>914</v>
      </c>
      <c r="B705" s="201" t="s">
        <v>42</v>
      </c>
      <c r="C705" s="201" t="s">
        <v>922</v>
      </c>
      <c r="D705" s="201" t="s">
        <v>923</v>
      </c>
      <c r="E705" s="204" t="s">
        <v>2079</v>
      </c>
      <c r="F705" s="227">
        <v>24804</v>
      </c>
      <c r="G705" s="222">
        <f t="shared" ref="G705:G768" si="50">$G$5</f>
        <v>45657</v>
      </c>
      <c r="H705" s="223">
        <f t="shared" ref="H705:H768" si="51">INT(YEARFRAC(F705,G705))</f>
        <v>57</v>
      </c>
      <c r="I705" s="220" t="str">
        <f t="shared" si="49"/>
        <v>Master</v>
      </c>
      <c r="J705" s="219" t="s">
        <v>1248</v>
      </c>
      <c r="K705" s="208">
        <v>7305275008080</v>
      </c>
      <c r="L705" s="364" t="s">
        <v>1456</v>
      </c>
    </row>
    <row r="706" spans="1:12" s="225" customFormat="1" hidden="1" x14ac:dyDescent="0.25">
      <c r="A706" s="200" t="s">
        <v>959</v>
      </c>
      <c r="B706" s="201" t="s">
        <v>1380</v>
      </c>
      <c r="C706" s="201" t="s">
        <v>964</v>
      </c>
      <c r="D706" s="201" t="s">
        <v>1174</v>
      </c>
      <c r="E706" s="204" t="s">
        <v>1250</v>
      </c>
      <c r="F706" s="209">
        <v>24476</v>
      </c>
      <c r="G706" s="206">
        <f t="shared" si="50"/>
        <v>45657</v>
      </c>
      <c r="H706" s="207">
        <f t="shared" si="51"/>
        <v>57</v>
      </c>
      <c r="I706" s="204" t="str">
        <f t="shared" si="49"/>
        <v>Master</v>
      </c>
      <c r="J706" s="201" t="s">
        <v>67</v>
      </c>
      <c r="K706" s="224">
        <v>7510285071081</v>
      </c>
      <c r="L706" s="362" t="s">
        <v>1456</v>
      </c>
    </row>
    <row r="707" spans="1:12" s="225" customFormat="1" ht="13.5" hidden="1" customHeight="1" x14ac:dyDescent="0.25">
      <c r="A707" s="200" t="s">
        <v>1034</v>
      </c>
      <c r="B707" s="201" t="s">
        <v>44</v>
      </c>
      <c r="C707" s="201" t="s">
        <v>99</v>
      </c>
      <c r="D707" s="201" t="s">
        <v>169</v>
      </c>
      <c r="E707" s="204" t="s">
        <v>2079</v>
      </c>
      <c r="F707" s="221">
        <v>24723</v>
      </c>
      <c r="G707" s="222">
        <f t="shared" si="50"/>
        <v>45657</v>
      </c>
      <c r="H707" s="223">
        <f t="shared" si="51"/>
        <v>57</v>
      </c>
      <c r="I707" s="220" t="str">
        <f t="shared" si="49"/>
        <v>Master</v>
      </c>
      <c r="J707" s="219" t="s">
        <v>1248</v>
      </c>
      <c r="K707" s="224">
        <v>67111500075</v>
      </c>
      <c r="L707" s="362" t="s">
        <v>1453</v>
      </c>
    </row>
    <row r="708" spans="1:12" s="225" customFormat="1" ht="13.5" hidden="1" customHeight="1" x14ac:dyDescent="0.25">
      <c r="A708" s="202" t="s">
        <v>1062</v>
      </c>
      <c r="B708" s="201" t="s">
        <v>1379</v>
      </c>
      <c r="C708" s="201" t="s">
        <v>227</v>
      </c>
      <c r="D708" s="201" t="s">
        <v>918</v>
      </c>
      <c r="E708" s="204" t="s">
        <v>2079</v>
      </c>
      <c r="F708" s="209">
        <v>24625</v>
      </c>
      <c r="G708" s="206">
        <f t="shared" si="50"/>
        <v>45657</v>
      </c>
      <c r="H708" s="207">
        <f t="shared" si="51"/>
        <v>57</v>
      </c>
      <c r="I708" s="204" t="str">
        <f t="shared" si="49"/>
        <v>Master</v>
      </c>
      <c r="J708" s="201" t="s">
        <v>1248</v>
      </c>
      <c r="K708" s="238" t="s">
        <v>1929</v>
      </c>
      <c r="L708" s="362" t="s">
        <v>1453</v>
      </c>
    </row>
    <row r="709" spans="1:12" s="225" customFormat="1" hidden="1" x14ac:dyDescent="0.25">
      <c r="A709" s="200" t="s">
        <v>1070</v>
      </c>
      <c r="B709" s="201" t="s">
        <v>1319</v>
      </c>
      <c r="C709" s="201" t="s">
        <v>114</v>
      </c>
      <c r="D709" s="201" t="s">
        <v>1077</v>
      </c>
      <c r="E709" s="204" t="s">
        <v>2079</v>
      </c>
      <c r="F709" s="209">
        <v>24651</v>
      </c>
      <c r="G709" s="206">
        <f t="shared" si="50"/>
        <v>45657</v>
      </c>
      <c r="H709" s="207">
        <f t="shared" si="51"/>
        <v>57</v>
      </c>
      <c r="I709" s="204" t="str">
        <f t="shared" si="49"/>
        <v>Master</v>
      </c>
      <c r="J709" s="201" t="s">
        <v>1248</v>
      </c>
      <c r="K709" s="224">
        <v>85060410072</v>
      </c>
      <c r="L709" s="362" t="s">
        <v>1453</v>
      </c>
    </row>
    <row r="710" spans="1:12" hidden="1" x14ac:dyDescent="0.25">
      <c r="A710" s="200" t="s">
        <v>1332</v>
      </c>
      <c r="B710" s="201" t="s">
        <v>43</v>
      </c>
      <c r="C710" s="201" t="s">
        <v>1115</v>
      </c>
      <c r="D710" s="201" t="s">
        <v>252</v>
      </c>
      <c r="E710" s="204" t="s">
        <v>2079</v>
      </c>
      <c r="F710" s="221">
        <v>24585</v>
      </c>
      <c r="G710" s="222">
        <f t="shared" si="50"/>
        <v>45657</v>
      </c>
      <c r="H710" s="223">
        <f t="shared" si="51"/>
        <v>57</v>
      </c>
      <c r="I710" s="220" t="str">
        <f t="shared" si="49"/>
        <v>Master</v>
      </c>
      <c r="J710" s="219" t="s">
        <v>1248</v>
      </c>
      <c r="K710" s="208" t="s">
        <v>1468</v>
      </c>
      <c r="L710" s="364" t="s">
        <v>1453</v>
      </c>
    </row>
    <row r="711" spans="1:12" hidden="1" x14ac:dyDescent="0.25">
      <c r="A711" s="200" t="s">
        <v>1389</v>
      </c>
      <c r="B711" s="201" t="s">
        <v>43</v>
      </c>
      <c r="C711" s="201" t="s">
        <v>391</v>
      </c>
      <c r="D711" s="201" t="s">
        <v>1838</v>
      </c>
      <c r="E711" s="204" t="s">
        <v>2079</v>
      </c>
      <c r="F711" s="221">
        <v>24538</v>
      </c>
      <c r="G711" s="222">
        <f t="shared" si="50"/>
        <v>45657</v>
      </c>
      <c r="H711" s="223">
        <f t="shared" si="51"/>
        <v>57</v>
      </c>
      <c r="I711" s="220" t="str">
        <f t="shared" si="49"/>
        <v>Master</v>
      </c>
      <c r="J711" s="219" t="s">
        <v>1248</v>
      </c>
      <c r="K711" s="208" t="s">
        <v>1469</v>
      </c>
      <c r="L711" s="364" t="s">
        <v>1453</v>
      </c>
    </row>
    <row r="712" spans="1:12" hidden="1" x14ac:dyDescent="0.25">
      <c r="A712" s="200" t="s">
        <v>1437</v>
      </c>
      <c r="B712" s="201" t="s">
        <v>1243</v>
      </c>
      <c r="C712" s="201" t="s">
        <v>1451</v>
      </c>
      <c r="D712" s="201" t="s">
        <v>1416</v>
      </c>
      <c r="E712" s="204" t="s">
        <v>2079</v>
      </c>
      <c r="F712" s="209">
        <v>24480</v>
      </c>
      <c r="G712" s="206">
        <f t="shared" si="50"/>
        <v>45657</v>
      </c>
      <c r="H712" s="207">
        <f t="shared" si="51"/>
        <v>57</v>
      </c>
      <c r="I712" s="204" t="str">
        <f t="shared" si="49"/>
        <v>Master</v>
      </c>
      <c r="J712" s="201" t="s">
        <v>1248</v>
      </c>
      <c r="K712" s="208">
        <v>83121910582</v>
      </c>
      <c r="L712" s="364" t="s">
        <v>1453</v>
      </c>
    </row>
    <row r="713" spans="1:12" s="225" customFormat="1" hidden="1" x14ac:dyDescent="0.25">
      <c r="A713" s="200" t="s">
        <v>1442</v>
      </c>
      <c r="B713" s="201" t="s">
        <v>42</v>
      </c>
      <c r="C713" s="201" t="s">
        <v>1927</v>
      </c>
      <c r="D713" s="201" t="s">
        <v>1460</v>
      </c>
      <c r="E713" s="204" t="s">
        <v>2079</v>
      </c>
      <c r="F713" s="221">
        <v>24791</v>
      </c>
      <c r="G713" s="222">
        <f t="shared" si="50"/>
        <v>45657</v>
      </c>
      <c r="H713" s="223">
        <f t="shared" si="51"/>
        <v>57</v>
      </c>
      <c r="I713" s="220" t="str">
        <f t="shared" si="49"/>
        <v>Master</v>
      </c>
      <c r="J713" s="219" t="s">
        <v>1248</v>
      </c>
      <c r="K713" s="224">
        <v>92103000102</v>
      </c>
      <c r="L713" s="362" t="s">
        <v>1453</v>
      </c>
    </row>
    <row r="714" spans="1:12" s="225" customFormat="1" hidden="1" x14ac:dyDescent="0.25">
      <c r="A714" s="200" t="s">
        <v>1515</v>
      </c>
      <c r="B714" s="201" t="s">
        <v>48</v>
      </c>
      <c r="C714" s="201" t="s">
        <v>2140</v>
      </c>
      <c r="D714" s="201" t="s">
        <v>274</v>
      </c>
      <c r="E714" s="204" t="s">
        <v>2079</v>
      </c>
      <c r="F714" s="209">
        <v>24497</v>
      </c>
      <c r="G714" s="206">
        <f t="shared" si="50"/>
        <v>45657</v>
      </c>
      <c r="H714" s="207">
        <f t="shared" si="51"/>
        <v>57</v>
      </c>
      <c r="I714" s="204" t="str">
        <f t="shared" si="49"/>
        <v>Master</v>
      </c>
      <c r="J714" s="201" t="s">
        <v>1248</v>
      </c>
      <c r="K714" s="224">
        <v>81021710032</v>
      </c>
      <c r="L714" s="362" t="s">
        <v>1453</v>
      </c>
    </row>
    <row r="715" spans="1:12" hidden="1" x14ac:dyDescent="0.25">
      <c r="A715" s="200" t="s">
        <v>1517</v>
      </c>
      <c r="B715" s="201" t="s">
        <v>39</v>
      </c>
      <c r="C715" s="201" t="s">
        <v>408</v>
      </c>
      <c r="D715" s="201" t="s">
        <v>88</v>
      </c>
      <c r="E715" s="204" t="s">
        <v>2079</v>
      </c>
      <c r="F715" s="221">
        <v>24647</v>
      </c>
      <c r="G715" s="222">
        <f t="shared" si="50"/>
        <v>45657</v>
      </c>
      <c r="H715" s="223">
        <f t="shared" si="51"/>
        <v>57</v>
      </c>
      <c r="I715" s="220" t="str">
        <f>IF(H715="","Men Senior",IF(H715&gt;59.999,"Grand Masters",IF(H715&gt;49.999,"Master",IF(H715&gt;39.999,"Veteran",IF(H715&gt;21.999,"Senior",IF(H715&gt;16.999,"U/21","U/16"))))))</f>
        <v>Master</v>
      </c>
      <c r="J715" s="219" t="s">
        <v>1248</v>
      </c>
      <c r="K715" s="208"/>
      <c r="L715" s="364" t="s">
        <v>1453</v>
      </c>
    </row>
    <row r="716" spans="1:12" hidden="1" x14ac:dyDescent="0.25">
      <c r="A716" s="200" t="s">
        <v>1638</v>
      </c>
      <c r="B716" s="201" t="s">
        <v>41</v>
      </c>
      <c r="C716" s="201" t="s">
        <v>2145</v>
      </c>
      <c r="D716" s="201" t="s">
        <v>1185</v>
      </c>
      <c r="E716" s="204" t="s">
        <v>1259</v>
      </c>
      <c r="F716" s="209">
        <v>24702</v>
      </c>
      <c r="G716" s="206">
        <f t="shared" si="50"/>
        <v>45657</v>
      </c>
      <c r="H716" s="207">
        <f t="shared" si="51"/>
        <v>57</v>
      </c>
      <c r="I716" s="204" t="str">
        <f t="shared" ref="I716:I747" si="52">IF(H716="","Senior",IF(H716&gt;59.999,"Grand Masters",IF(H716&gt;49.999,"Master",IF(H716&gt;39.999,"Veteran",IF(H716&gt;21.999,"Senior",IF(H716&gt;16.999,"U/21","U/16"))))))</f>
        <v>Master</v>
      </c>
      <c r="J716" s="201" t="s">
        <v>1248</v>
      </c>
      <c r="K716" s="208">
        <v>82061410332</v>
      </c>
      <c r="L716" s="364" t="s">
        <v>1453</v>
      </c>
    </row>
    <row r="717" spans="1:12" s="225" customFormat="1" hidden="1" x14ac:dyDescent="0.25">
      <c r="A717" s="200" t="s">
        <v>1725</v>
      </c>
      <c r="B717" s="201" t="s">
        <v>43</v>
      </c>
      <c r="C717" s="201" t="s">
        <v>114</v>
      </c>
      <c r="D717" s="201" t="s">
        <v>1762</v>
      </c>
      <c r="E717" s="204" t="s">
        <v>2079</v>
      </c>
      <c r="F717" s="221">
        <v>24698</v>
      </c>
      <c r="G717" s="222">
        <f t="shared" si="50"/>
        <v>45657</v>
      </c>
      <c r="H717" s="223">
        <f t="shared" si="51"/>
        <v>57</v>
      </c>
      <c r="I717" s="220" t="str">
        <f t="shared" si="52"/>
        <v>Master</v>
      </c>
      <c r="J717" s="219" t="s">
        <v>1248</v>
      </c>
      <c r="K717" s="224">
        <v>20080905</v>
      </c>
      <c r="L717" s="362" t="s">
        <v>1453</v>
      </c>
    </row>
    <row r="718" spans="1:12" hidden="1" x14ac:dyDescent="0.25">
      <c r="A718" s="200" t="s">
        <v>577</v>
      </c>
      <c r="B718" s="201" t="s">
        <v>39</v>
      </c>
      <c r="C718" s="201" t="s">
        <v>420</v>
      </c>
      <c r="D718" s="201" t="s">
        <v>75</v>
      </c>
      <c r="E718" s="204" t="s">
        <v>1250</v>
      </c>
      <c r="F718" s="221">
        <v>24364</v>
      </c>
      <c r="G718" s="222">
        <f t="shared" si="50"/>
        <v>45657</v>
      </c>
      <c r="H718" s="223">
        <f t="shared" si="51"/>
        <v>58</v>
      </c>
      <c r="I718" s="220" t="str">
        <f t="shared" si="52"/>
        <v>Master</v>
      </c>
      <c r="J718" s="219" t="s">
        <v>67</v>
      </c>
      <c r="K718" s="208">
        <v>97060100625</v>
      </c>
      <c r="L718" s="364" t="s">
        <v>1453</v>
      </c>
    </row>
    <row r="719" spans="1:12" s="225" customFormat="1" hidden="1" x14ac:dyDescent="0.25">
      <c r="A719" s="200" t="s">
        <v>608</v>
      </c>
      <c r="B719" s="201" t="s">
        <v>1226</v>
      </c>
      <c r="C719" s="201" t="s">
        <v>416</v>
      </c>
      <c r="D719" s="201" t="s">
        <v>132</v>
      </c>
      <c r="E719" s="204" t="s">
        <v>1250</v>
      </c>
      <c r="F719" s="209">
        <v>24211</v>
      </c>
      <c r="G719" s="206">
        <f t="shared" si="50"/>
        <v>45657</v>
      </c>
      <c r="H719" s="207">
        <f t="shared" si="51"/>
        <v>58</v>
      </c>
      <c r="I719" s="204" t="str">
        <f t="shared" si="52"/>
        <v>Master</v>
      </c>
      <c r="J719" s="201" t="s">
        <v>67</v>
      </c>
      <c r="K719" s="224">
        <v>93100800060</v>
      </c>
      <c r="L719" s="362" t="s">
        <v>1453</v>
      </c>
    </row>
    <row r="720" spans="1:12" s="225" customFormat="1" hidden="1" x14ac:dyDescent="0.25">
      <c r="A720" s="200" t="s">
        <v>669</v>
      </c>
      <c r="B720" s="201" t="s">
        <v>50</v>
      </c>
      <c r="C720" s="201" t="s">
        <v>400</v>
      </c>
      <c r="D720" s="201" t="s">
        <v>356</v>
      </c>
      <c r="E720" s="204" t="s">
        <v>2079</v>
      </c>
      <c r="F720" s="221">
        <v>24147</v>
      </c>
      <c r="G720" s="222">
        <f t="shared" si="50"/>
        <v>45657</v>
      </c>
      <c r="H720" s="223">
        <f t="shared" si="51"/>
        <v>58</v>
      </c>
      <c r="I720" s="220" t="str">
        <f t="shared" si="52"/>
        <v>Master</v>
      </c>
      <c r="J720" s="219" t="s">
        <v>1248</v>
      </c>
      <c r="K720" s="224">
        <v>91011500857</v>
      </c>
      <c r="L720" s="362" t="s">
        <v>1453</v>
      </c>
    </row>
    <row r="721" spans="1:12" hidden="1" x14ac:dyDescent="0.25">
      <c r="A721" s="200" t="s">
        <v>911</v>
      </c>
      <c r="B721" s="201" t="s">
        <v>42</v>
      </c>
      <c r="C721" s="201" t="s">
        <v>410</v>
      </c>
      <c r="D721" s="201" t="s">
        <v>169</v>
      </c>
      <c r="E721" s="204" t="s">
        <v>2079</v>
      </c>
      <c r="F721" s="227">
        <v>24440</v>
      </c>
      <c r="G721" s="222">
        <f t="shared" si="50"/>
        <v>45657</v>
      </c>
      <c r="H721" s="223">
        <f t="shared" si="51"/>
        <v>58</v>
      </c>
      <c r="I721" s="220" t="str">
        <f t="shared" si="52"/>
        <v>Master</v>
      </c>
      <c r="J721" s="219" t="s">
        <v>1248</v>
      </c>
      <c r="K721" s="208">
        <v>66081800202</v>
      </c>
      <c r="L721" s="364" t="s">
        <v>1453</v>
      </c>
    </row>
    <row r="722" spans="1:12" hidden="1" x14ac:dyDescent="0.25">
      <c r="A722" s="200" t="s">
        <v>930</v>
      </c>
      <c r="B722" s="201" t="s">
        <v>1948</v>
      </c>
      <c r="C722" s="201" t="s">
        <v>939</v>
      </c>
      <c r="D722" s="201" t="s">
        <v>319</v>
      </c>
      <c r="E722" s="204" t="s">
        <v>2079</v>
      </c>
      <c r="F722" s="209">
        <v>24222</v>
      </c>
      <c r="G722" s="206">
        <f t="shared" si="50"/>
        <v>45657</v>
      </c>
      <c r="H722" s="207">
        <f t="shared" si="51"/>
        <v>58</v>
      </c>
      <c r="I722" s="204" t="str">
        <f t="shared" si="52"/>
        <v>Master</v>
      </c>
      <c r="J722" s="201" t="s">
        <v>1248</v>
      </c>
      <c r="K722" s="208">
        <v>90102500177</v>
      </c>
      <c r="L722" s="364" t="s">
        <v>1453</v>
      </c>
    </row>
    <row r="723" spans="1:12" hidden="1" x14ac:dyDescent="0.25">
      <c r="A723" s="200" t="s">
        <v>1434</v>
      </c>
      <c r="B723" s="201" t="s">
        <v>37</v>
      </c>
      <c r="C723" s="201" t="s">
        <v>296</v>
      </c>
      <c r="D723" s="201" t="s">
        <v>1452</v>
      </c>
      <c r="E723" s="204" t="s">
        <v>2079</v>
      </c>
      <c r="F723" s="221">
        <v>24196</v>
      </c>
      <c r="G723" s="222">
        <f t="shared" si="50"/>
        <v>45657</v>
      </c>
      <c r="H723" s="223">
        <f t="shared" si="51"/>
        <v>58</v>
      </c>
      <c r="I723" s="220" t="str">
        <f t="shared" si="52"/>
        <v>Master</v>
      </c>
      <c r="J723" s="219" t="s">
        <v>1248</v>
      </c>
      <c r="K723" s="208">
        <v>90030500157</v>
      </c>
      <c r="L723" s="364" t="s">
        <v>1453</v>
      </c>
    </row>
    <row r="724" spans="1:12" hidden="1" x14ac:dyDescent="0.25">
      <c r="A724" s="200" t="s">
        <v>1483</v>
      </c>
      <c r="B724" s="201" t="s">
        <v>1380</v>
      </c>
      <c r="C724" s="201" t="s">
        <v>222</v>
      </c>
      <c r="D724" s="201" t="s">
        <v>1496</v>
      </c>
      <c r="E724" s="204" t="s">
        <v>2079</v>
      </c>
      <c r="F724" s="209">
        <v>24337</v>
      </c>
      <c r="G724" s="206">
        <f t="shared" si="50"/>
        <v>45657</v>
      </c>
      <c r="H724" s="207">
        <f t="shared" si="51"/>
        <v>58</v>
      </c>
      <c r="I724" s="204" t="str">
        <f t="shared" si="52"/>
        <v>Master</v>
      </c>
      <c r="J724" s="201" t="s">
        <v>1248</v>
      </c>
      <c r="K724" s="208">
        <v>91061800121</v>
      </c>
      <c r="L724" s="364" t="s">
        <v>1453</v>
      </c>
    </row>
    <row r="725" spans="1:12" s="225" customFormat="1" hidden="1" x14ac:dyDescent="0.25">
      <c r="A725" s="200" t="s">
        <v>1714</v>
      </c>
      <c r="B725" s="201" t="s">
        <v>1226</v>
      </c>
      <c r="C725" s="201" t="s">
        <v>1755</v>
      </c>
      <c r="D725" s="201" t="s">
        <v>143</v>
      </c>
      <c r="E725" s="204" t="s">
        <v>1250</v>
      </c>
      <c r="F725" s="209">
        <v>24234</v>
      </c>
      <c r="G725" s="206">
        <f t="shared" si="50"/>
        <v>45657</v>
      </c>
      <c r="H725" s="207">
        <f t="shared" si="51"/>
        <v>58</v>
      </c>
      <c r="I725" s="204" t="str">
        <f t="shared" si="52"/>
        <v>Master</v>
      </c>
      <c r="J725" s="201" t="s">
        <v>67</v>
      </c>
      <c r="K725" s="224">
        <v>76080110490</v>
      </c>
      <c r="L725" s="362" t="s">
        <v>1453</v>
      </c>
    </row>
    <row r="726" spans="1:12" hidden="1" x14ac:dyDescent="0.25">
      <c r="A726" s="200" t="s">
        <v>466</v>
      </c>
      <c r="B726" s="201" t="s">
        <v>1663</v>
      </c>
      <c r="C726" s="201" t="s">
        <v>76</v>
      </c>
      <c r="D726" s="201" t="s">
        <v>370</v>
      </c>
      <c r="E726" s="204" t="s">
        <v>2079</v>
      </c>
      <c r="F726" s="209">
        <v>23941</v>
      </c>
      <c r="G726" s="206">
        <f t="shared" si="50"/>
        <v>45657</v>
      </c>
      <c r="H726" s="207">
        <f t="shared" si="51"/>
        <v>59</v>
      </c>
      <c r="I726" s="204" t="str">
        <f t="shared" si="52"/>
        <v>Master</v>
      </c>
      <c r="J726" s="201" t="s">
        <v>1248</v>
      </c>
      <c r="K726" s="208">
        <v>881000701199</v>
      </c>
      <c r="L726" s="364" t="s">
        <v>1453</v>
      </c>
    </row>
    <row r="727" spans="1:12" hidden="1" x14ac:dyDescent="0.25">
      <c r="A727" s="200" t="s">
        <v>482</v>
      </c>
      <c r="B727" s="201" t="s">
        <v>1240</v>
      </c>
      <c r="C727" s="201" t="s">
        <v>383</v>
      </c>
      <c r="D727" s="201" t="s">
        <v>79</v>
      </c>
      <c r="E727" s="204" t="s">
        <v>2079</v>
      </c>
      <c r="F727" s="205">
        <v>23891</v>
      </c>
      <c r="G727" s="206">
        <f t="shared" si="50"/>
        <v>45657</v>
      </c>
      <c r="H727" s="207">
        <f t="shared" si="51"/>
        <v>59</v>
      </c>
      <c r="I727" s="204" t="str">
        <f t="shared" si="52"/>
        <v>Master</v>
      </c>
      <c r="J727" s="201" t="s">
        <v>1248</v>
      </c>
      <c r="K727" s="208">
        <v>84022410922</v>
      </c>
      <c r="L727" s="364" t="s">
        <v>1453</v>
      </c>
    </row>
    <row r="728" spans="1:12" hidden="1" x14ac:dyDescent="0.25">
      <c r="A728" s="200" t="s">
        <v>614</v>
      </c>
      <c r="B728" s="201" t="s">
        <v>1243</v>
      </c>
      <c r="C728" s="201" t="s">
        <v>426</v>
      </c>
      <c r="D728" s="201" t="s">
        <v>318</v>
      </c>
      <c r="E728" s="204" t="s">
        <v>1250</v>
      </c>
      <c r="F728" s="221">
        <v>24046</v>
      </c>
      <c r="G728" s="222">
        <f t="shared" si="50"/>
        <v>45657</v>
      </c>
      <c r="H728" s="223">
        <f t="shared" si="51"/>
        <v>59</v>
      </c>
      <c r="I728" s="220" t="str">
        <f t="shared" si="52"/>
        <v>Master</v>
      </c>
      <c r="J728" s="219" t="s">
        <v>67</v>
      </c>
      <c r="K728" s="208">
        <v>87110100073</v>
      </c>
      <c r="L728" s="364" t="s">
        <v>1453</v>
      </c>
    </row>
    <row r="729" spans="1:12" hidden="1" x14ac:dyDescent="0.25">
      <c r="A729" s="200" t="s">
        <v>699</v>
      </c>
      <c r="B729" s="201" t="s">
        <v>39</v>
      </c>
      <c r="C729" s="201" t="s">
        <v>1946</v>
      </c>
      <c r="D729" s="201" t="s">
        <v>1761</v>
      </c>
      <c r="E729" s="204" t="s">
        <v>2079</v>
      </c>
      <c r="F729" s="221">
        <v>24060</v>
      </c>
      <c r="G729" s="222">
        <f t="shared" si="50"/>
        <v>45657</v>
      </c>
      <c r="H729" s="223">
        <f t="shared" si="51"/>
        <v>59</v>
      </c>
      <c r="I729" s="220" t="str">
        <f t="shared" si="52"/>
        <v>Master</v>
      </c>
      <c r="J729" s="219" t="s">
        <v>1248</v>
      </c>
      <c r="K729" s="208"/>
      <c r="L729" s="364" t="s">
        <v>1453</v>
      </c>
    </row>
    <row r="730" spans="1:12" hidden="1" x14ac:dyDescent="0.25">
      <c r="A730" s="200" t="s">
        <v>794</v>
      </c>
      <c r="B730" s="201" t="s">
        <v>1346</v>
      </c>
      <c r="C730" s="201" t="s">
        <v>314</v>
      </c>
      <c r="D730" s="201" t="s">
        <v>197</v>
      </c>
      <c r="E730" s="204" t="s">
        <v>2079</v>
      </c>
      <c r="F730" s="209">
        <v>23788</v>
      </c>
      <c r="G730" s="206">
        <f t="shared" si="50"/>
        <v>45657</v>
      </c>
      <c r="H730" s="207">
        <f t="shared" si="51"/>
        <v>59</v>
      </c>
      <c r="I730" s="204" t="str">
        <f t="shared" si="52"/>
        <v>Master</v>
      </c>
      <c r="J730" s="201" t="s">
        <v>1248</v>
      </c>
      <c r="K730" s="208">
        <v>92032800012</v>
      </c>
      <c r="L730" s="364" t="s">
        <v>1453</v>
      </c>
    </row>
    <row r="731" spans="1:12" hidden="1" x14ac:dyDescent="0.25">
      <c r="A731" s="200" t="s">
        <v>1014</v>
      </c>
      <c r="B731" s="201" t="s">
        <v>38</v>
      </c>
      <c r="C731" s="201" t="s">
        <v>1015</v>
      </c>
      <c r="D731" s="201" t="s">
        <v>1016</v>
      </c>
      <c r="E731" s="204" t="s">
        <v>2079</v>
      </c>
      <c r="F731" s="227">
        <v>23788</v>
      </c>
      <c r="G731" s="222">
        <f t="shared" si="50"/>
        <v>45657</v>
      </c>
      <c r="H731" s="223">
        <f t="shared" si="51"/>
        <v>59</v>
      </c>
      <c r="I731" s="220" t="str">
        <f t="shared" si="52"/>
        <v>Master</v>
      </c>
      <c r="J731" s="219" t="s">
        <v>1248</v>
      </c>
      <c r="K731" s="208">
        <v>94032900299</v>
      </c>
      <c r="L731" s="364" t="s">
        <v>1453</v>
      </c>
    </row>
    <row r="732" spans="1:12" hidden="1" x14ac:dyDescent="0.25">
      <c r="A732" s="200" t="s">
        <v>813</v>
      </c>
      <c r="B732" s="201" t="s">
        <v>38</v>
      </c>
      <c r="C732" s="201" t="s">
        <v>2037</v>
      </c>
      <c r="D732" s="201" t="s">
        <v>1054</v>
      </c>
      <c r="E732" s="204" t="s">
        <v>1250</v>
      </c>
      <c r="F732" s="227">
        <v>23880</v>
      </c>
      <c r="G732" s="222">
        <f t="shared" si="50"/>
        <v>45657</v>
      </c>
      <c r="H732" s="223">
        <f t="shared" si="51"/>
        <v>59</v>
      </c>
      <c r="I732" s="220" t="str">
        <f t="shared" si="52"/>
        <v>Master</v>
      </c>
      <c r="J732" s="219" t="s">
        <v>67</v>
      </c>
      <c r="K732" s="208">
        <v>91060600129</v>
      </c>
      <c r="L732" s="364" t="s">
        <v>1453</v>
      </c>
    </row>
    <row r="733" spans="1:12" s="225" customFormat="1" hidden="1" x14ac:dyDescent="0.25">
      <c r="A733" s="200" t="s">
        <v>832</v>
      </c>
      <c r="B733" s="201" t="s">
        <v>1947</v>
      </c>
      <c r="C733" s="201" t="s">
        <v>1954</v>
      </c>
      <c r="D733" s="201" t="s">
        <v>1953</v>
      </c>
      <c r="E733" s="204" t="s">
        <v>2079</v>
      </c>
      <c r="F733" s="221">
        <v>24015</v>
      </c>
      <c r="G733" s="222">
        <f t="shared" si="50"/>
        <v>45657</v>
      </c>
      <c r="H733" s="223">
        <f t="shared" si="51"/>
        <v>59</v>
      </c>
      <c r="I733" s="220" t="str">
        <f t="shared" si="52"/>
        <v>Master</v>
      </c>
      <c r="J733" s="219" t="s">
        <v>1248</v>
      </c>
      <c r="K733" s="224">
        <v>98031600775</v>
      </c>
      <c r="L733" s="362" t="s">
        <v>1453</v>
      </c>
    </row>
    <row r="734" spans="1:12" s="225" customFormat="1" hidden="1" x14ac:dyDescent="0.25">
      <c r="A734" s="200" t="s">
        <v>860</v>
      </c>
      <c r="B734" s="201" t="s">
        <v>1226</v>
      </c>
      <c r="C734" s="201" t="s">
        <v>128</v>
      </c>
      <c r="D734" s="201" t="s">
        <v>129</v>
      </c>
      <c r="E734" s="204" t="s">
        <v>2079</v>
      </c>
      <c r="F734" s="219">
        <v>23889</v>
      </c>
      <c r="G734" s="222">
        <f t="shared" si="50"/>
        <v>45657</v>
      </c>
      <c r="H734" s="223">
        <f t="shared" si="51"/>
        <v>59</v>
      </c>
      <c r="I734" s="220" t="str">
        <f t="shared" si="52"/>
        <v>Master</v>
      </c>
      <c r="J734" s="219" t="s">
        <v>1248</v>
      </c>
      <c r="K734" s="224">
        <v>81112700064</v>
      </c>
      <c r="L734" s="362" t="s">
        <v>1453</v>
      </c>
    </row>
    <row r="735" spans="1:12" s="225" customFormat="1" hidden="1" x14ac:dyDescent="0.25">
      <c r="A735" s="200" t="s">
        <v>945</v>
      </c>
      <c r="B735" s="201" t="s">
        <v>1340</v>
      </c>
      <c r="C735" s="201" t="s">
        <v>954</v>
      </c>
      <c r="D735" s="201" t="s">
        <v>955</v>
      </c>
      <c r="E735" s="204" t="s">
        <v>2079</v>
      </c>
      <c r="F735" s="209">
        <v>24101</v>
      </c>
      <c r="G735" s="206">
        <f t="shared" si="50"/>
        <v>45657</v>
      </c>
      <c r="H735" s="207">
        <f t="shared" si="51"/>
        <v>59</v>
      </c>
      <c r="I735" s="204" t="str">
        <f t="shared" si="52"/>
        <v>Master</v>
      </c>
      <c r="J735" s="201" t="s">
        <v>1248</v>
      </c>
      <c r="K735" s="224">
        <v>87091300815</v>
      </c>
      <c r="L735" s="362" t="s">
        <v>1453</v>
      </c>
    </row>
    <row r="736" spans="1:12" hidden="1" x14ac:dyDescent="0.25">
      <c r="A736" s="200" t="s">
        <v>947</v>
      </c>
      <c r="B736" s="201" t="s">
        <v>1340</v>
      </c>
      <c r="C736" s="201" t="s">
        <v>227</v>
      </c>
      <c r="D736" s="201" t="s">
        <v>956</v>
      </c>
      <c r="E736" s="204" t="s">
        <v>2079</v>
      </c>
      <c r="F736" s="209">
        <v>24059</v>
      </c>
      <c r="G736" s="206">
        <f t="shared" si="50"/>
        <v>45657</v>
      </c>
      <c r="H736" s="207">
        <f t="shared" si="51"/>
        <v>59</v>
      </c>
      <c r="I736" s="204" t="str">
        <f t="shared" si="52"/>
        <v>Master</v>
      </c>
      <c r="J736" s="201" t="s">
        <v>1248</v>
      </c>
      <c r="K736" s="208">
        <v>82010210298</v>
      </c>
      <c r="L736" s="364" t="s">
        <v>1453</v>
      </c>
    </row>
    <row r="737" spans="1:12" hidden="1" x14ac:dyDescent="0.25">
      <c r="A737" s="200" t="s">
        <v>975</v>
      </c>
      <c r="B737" s="201" t="s">
        <v>1021</v>
      </c>
      <c r="C737" s="201" t="s">
        <v>988</v>
      </c>
      <c r="D737" s="201" t="s">
        <v>133</v>
      </c>
      <c r="E737" s="204" t="s">
        <v>2079</v>
      </c>
      <c r="F737" s="205">
        <v>23791</v>
      </c>
      <c r="G737" s="206">
        <f t="shared" si="50"/>
        <v>45657</v>
      </c>
      <c r="H737" s="207">
        <f t="shared" si="51"/>
        <v>59</v>
      </c>
      <c r="I737" s="204" t="str">
        <f t="shared" si="52"/>
        <v>Master</v>
      </c>
      <c r="J737" s="201" t="s">
        <v>1248</v>
      </c>
      <c r="K737" s="208">
        <v>67012500212</v>
      </c>
      <c r="L737" s="364" t="s">
        <v>1453</v>
      </c>
    </row>
    <row r="738" spans="1:12" hidden="1" x14ac:dyDescent="0.25">
      <c r="A738" s="200" t="s">
        <v>1087</v>
      </c>
      <c r="B738" s="201" t="s">
        <v>43</v>
      </c>
      <c r="C738" s="201" t="s">
        <v>1999</v>
      </c>
      <c r="D738" s="201" t="s">
        <v>1762</v>
      </c>
      <c r="E738" s="204" t="s">
        <v>2079</v>
      </c>
      <c r="F738" s="221">
        <v>23902</v>
      </c>
      <c r="G738" s="222">
        <f t="shared" si="50"/>
        <v>45657</v>
      </c>
      <c r="H738" s="223">
        <f t="shared" si="51"/>
        <v>59</v>
      </c>
      <c r="I738" s="220" t="str">
        <f t="shared" si="52"/>
        <v>Master</v>
      </c>
      <c r="J738" s="219" t="s">
        <v>1248</v>
      </c>
      <c r="K738" s="208">
        <v>86052000635</v>
      </c>
      <c r="L738" s="364" t="s">
        <v>1453</v>
      </c>
    </row>
    <row r="739" spans="1:12" s="225" customFormat="1" hidden="1" x14ac:dyDescent="0.25">
      <c r="A739" s="200" t="s">
        <v>646</v>
      </c>
      <c r="B739" s="201" t="s">
        <v>48</v>
      </c>
      <c r="C739" s="201" t="s">
        <v>222</v>
      </c>
      <c r="D739" s="201" t="s">
        <v>308</v>
      </c>
      <c r="E739" s="204" t="s">
        <v>2078</v>
      </c>
      <c r="F739" s="221">
        <v>23476</v>
      </c>
      <c r="G739" s="222">
        <f t="shared" si="50"/>
        <v>45657</v>
      </c>
      <c r="H739" s="223">
        <f t="shared" si="51"/>
        <v>60</v>
      </c>
      <c r="I739" s="220" t="str">
        <f t="shared" si="52"/>
        <v>Grand Masters</v>
      </c>
      <c r="J739" s="219" t="s">
        <v>1248</v>
      </c>
      <c r="K739" s="224">
        <v>67062400483</v>
      </c>
      <c r="L739" s="362" t="s">
        <v>1453</v>
      </c>
    </row>
    <row r="740" spans="1:12" s="225" customFormat="1" hidden="1" x14ac:dyDescent="0.25">
      <c r="A740" s="200" t="s">
        <v>793</v>
      </c>
      <c r="B740" s="201" t="s">
        <v>1226</v>
      </c>
      <c r="C740" s="201" t="s">
        <v>445</v>
      </c>
      <c r="D740" s="201" t="s">
        <v>154</v>
      </c>
      <c r="E740" s="204" t="s">
        <v>2078</v>
      </c>
      <c r="F740" s="210">
        <v>23734</v>
      </c>
      <c r="G740" s="206">
        <f t="shared" si="50"/>
        <v>45657</v>
      </c>
      <c r="H740" s="207">
        <f t="shared" si="51"/>
        <v>60</v>
      </c>
      <c r="I740" s="204" t="str">
        <f t="shared" si="52"/>
        <v>Grand Masters</v>
      </c>
      <c r="J740" s="201" t="s">
        <v>1248</v>
      </c>
      <c r="K740" s="224">
        <v>68091210086</v>
      </c>
      <c r="L740" s="362" t="s">
        <v>1453</v>
      </c>
    </row>
    <row r="741" spans="1:12" hidden="1" x14ac:dyDescent="0.25">
      <c r="A741" s="200" t="s">
        <v>834</v>
      </c>
      <c r="B741" s="201" t="s">
        <v>42</v>
      </c>
      <c r="C741" s="201" t="s">
        <v>1911</v>
      </c>
      <c r="D741" s="201" t="s">
        <v>1912</v>
      </c>
      <c r="E741" s="204" t="s">
        <v>2080</v>
      </c>
      <c r="F741" s="221">
        <v>23604</v>
      </c>
      <c r="G741" s="222">
        <f t="shared" si="50"/>
        <v>45657</v>
      </c>
      <c r="H741" s="223">
        <f t="shared" si="51"/>
        <v>60</v>
      </c>
      <c r="I741" s="220" t="str">
        <f t="shared" si="52"/>
        <v>Grand Masters</v>
      </c>
      <c r="J741" s="219" t="s">
        <v>67</v>
      </c>
      <c r="K741" s="208">
        <v>7202025078083</v>
      </c>
      <c r="L741" s="364" t="s">
        <v>1456</v>
      </c>
    </row>
    <row r="742" spans="1:12" hidden="1" x14ac:dyDescent="0.25">
      <c r="A742" s="200" t="s">
        <v>845</v>
      </c>
      <c r="B742" s="201" t="s">
        <v>42</v>
      </c>
      <c r="C742" s="201" t="s">
        <v>1914</v>
      </c>
      <c r="D742" s="201" t="s">
        <v>1912</v>
      </c>
      <c r="E742" s="204" t="s">
        <v>2078</v>
      </c>
      <c r="F742" s="221">
        <v>23542</v>
      </c>
      <c r="G742" s="222">
        <f t="shared" si="50"/>
        <v>45657</v>
      </c>
      <c r="H742" s="223">
        <f t="shared" si="51"/>
        <v>60</v>
      </c>
      <c r="I742" s="220" t="str">
        <f t="shared" si="52"/>
        <v>Grand Masters</v>
      </c>
      <c r="J742" s="219" t="s">
        <v>1248</v>
      </c>
      <c r="K742" s="208">
        <v>89020600184</v>
      </c>
      <c r="L742" s="364" t="s">
        <v>1453</v>
      </c>
    </row>
    <row r="743" spans="1:12" hidden="1" x14ac:dyDescent="0.25">
      <c r="A743" s="200" t="s">
        <v>846</v>
      </c>
      <c r="B743" s="201" t="s">
        <v>44</v>
      </c>
      <c r="C743" s="201" t="s">
        <v>1897</v>
      </c>
      <c r="D743" s="201" t="s">
        <v>1898</v>
      </c>
      <c r="E743" s="204" t="s">
        <v>2080</v>
      </c>
      <c r="F743" s="221">
        <v>23521</v>
      </c>
      <c r="G743" s="222">
        <f t="shared" si="50"/>
        <v>45657</v>
      </c>
      <c r="H743" s="223">
        <f t="shared" si="51"/>
        <v>60</v>
      </c>
      <c r="I743" s="220" t="str">
        <f t="shared" si="52"/>
        <v>Grand Masters</v>
      </c>
      <c r="J743" s="219" t="s">
        <v>67</v>
      </c>
      <c r="K743" s="208">
        <v>84040510836</v>
      </c>
      <c r="L743" s="364" t="s">
        <v>1453</v>
      </c>
    </row>
    <row r="744" spans="1:12" hidden="1" x14ac:dyDescent="0.25">
      <c r="A744" s="200" t="s">
        <v>1694</v>
      </c>
      <c r="B744" s="201" t="s">
        <v>42</v>
      </c>
      <c r="C744" s="201" t="s">
        <v>1748</v>
      </c>
      <c r="D744" s="201" t="s">
        <v>1609</v>
      </c>
      <c r="E744" s="204" t="s">
        <v>2078</v>
      </c>
      <c r="F744" s="221">
        <v>23428</v>
      </c>
      <c r="G744" s="222">
        <f t="shared" si="50"/>
        <v>45657</v>
      </c>
      <c r="H744" s="223">
        <f t="shared" si="51"/>
        <v>60</v>
      </c>
      <c r="I744" s="220" t="str">
        <f t="shared" si="52"/>
        <v>Grand Masters</v>
      </c>
      <c r="J744" s="219" t="s">
        <v>1248</v>
      </c>
      <c r="K744" s="208">
        <v>90120500086</v>
      </c>
      <c r="L744" s="364" t="s">
        <v>1453</v>
      </c>
    </row>
    <row r="745" spans="1:12" hidden="1" x14ac:dyDescent="0.25">
      <c r="A745" s="200" t="s">
        <v>484</v>
      </c>
      <c r="B745" s="201" t="s">
        <v>1319</v>
      </c>
      <c r="C745" s="201" t="s">
        <v>1091</v>
      </c>
      <c r="D745" s="201" t="s">
        <v>111</v>
      </c>
      <c r="E745" s="204" t="s">
        <v>2078</v>
      </c>
      <c r="F745" s="221">
        <v>23374</v>
      </c>
      <c r="G745" s="222">
        <f t="shared" si="50"/>
        <v>45657</v>
      </c>
      <c r="H745" s="223">
        <f t="shared" si="51"/>
        <v>61</v>
      </c>
      <c r="I745" s="220" t="str">
        <f t="shared" si="52"/>
        <v>Grand Masters</v>
      </c>
      <c r="J745" s="219" t="s">
        <v>1248</v>
      </c>
      <c r="K745" s="208">
        <v>84052010407</v>
      </c>
      <c r="L745" s="364" t="s">
        <v>1453</v>
      </c>
    </row>
    <row r="746" spans="1:12" hidden="1" x14ac:dyDescent="0.25">
      <c r="A746" s="200" t="s">
        <v>549</v>
      </c>
      <c r="B746" s="201" t="s">
        <v>39</v>
      </c>
      <c r="C746" s="201" t="s">
        <v>430</v>
      </c>
      <c r="D746" s="201" t="s">
        <v>453</v>
      </c>
      <c r="E746" s="204" t="s">
        <v>2078</v>
      </c>
      <c r="F746" s="221">
        <v>23086</v>
      </c>
      <c r="G746" s="222">
        <f t="shared" si="50"/>
        <v>45657</v>
      </c>
      <c r="H746" s="223">
        <f t="shared" si="51"/>
        <v>61</v>
      </c>
      <c r="I746" s="220" t="str">
        <f t="shared" si="52"/>
        <v>Grand Masters</v>
      </c>
      <c r="J746" s="219" t="s">
        <v>1248</v>
      </c>
      <c r="K746" s="208">
        <v>83062410957</v>
      </c>
      <c r="L746" s="364" t="s">
        <v>1453</v>
      </c>
    </row>
    <row r="747" spans="1:12" hidden="1" x14ac:dyDescent="0.25">
      <c r="A747" s="200" t="s">
        <v>606</v>
      </c>
      <c r="B747" s="201" t="s">
        <v>1947</v>
      </c>
      <c r="C747" s="201" t="s">
        <v>324</v>
      </c>
      <c r="D747" s="201" t="s">
        <v>321</v>
      </c>
      <c r="E747" s="204" t="s">
        <v>2078</v>
      </c>
      <c r="F747" s="221">
        <v>23171</v>
      </c>
      <c r="G747" s="222">
        <f t="shared" si="50"/>
        <v>45657</v>
      </c>
      <c r="H747" s="223">
        <f t="shared" si="51"/>
        <v>61</v>
      </c>
      <c r="I747" s="220" t="str">
        <f t="shared" si="52"/>
        <v>Grand Masters</v>
      </c>
      <c r="J747" s="219" t="s">
        <v>1248</v>
      </c>
      <c r="K747" s="208">
        <v>84020710953</v>
      </c>
      <c r="L747" s="364" t="s">
        <v>1453</v>
      </c>
    </row>
    <row r="748" spans="1:12" s="225" customFormat="1" hidden="1" x14ac:dyDescent="0.25">
      <c r="A748" s="200" t="s">
        <v>796</v>
      </c>
      <c r="B748" s="201" t="s">
        <v>1319</v>
      </c>
      <c r="C748" s="201" t="s">
        <v>1968</v>
      </c>
      <c r="D748" s="201" t="s">
        <v>1320</v>
      </c>
      <c r="E748" s="204" t="s">
        <v>2078</v>
      </c>
      <c r="F748" s="221">
        <v>23258</v>
      </c>
      <c r="G748" s="222">
        <f t="shared" si="50"/>
        <v>45657</v>
      </c>
      <c r="H748" s="223">
        <f t="shared" si="51"/>
        <v>61</v>
      </c>
      <c r="I748" s="220" t="str">
        <f t="shared" ref="I748:I779" si="53">IF(H748="","Senior",IF(H748&gt;59.999,"Grand Masters",IF(H748&gt;49.999,"Master",IF(H748&gt;39.999,"Veteran",IF(H748&gt;21.999,"Senior",IF(H748&gt;16.999,"U/21","U/16"))))))</f>
        <v>Grand Masters</v>
      </c>
      <c r="J748" s="219" t="s">
        <v>1248</v>
      </c>
      <c r="K748" s="224">
        <v>84052010407</v>
      </c>
      <c r="L748" s="362" t="s">
        <v>1453</v>
      </c>
    </row>
    <row r="749" spans="1:12" hidden="1" x14ac:dyDescent="0.25">
      <c r="A749" s="200" t="s">
        <v>960</v>
      </c>
      <c r="B749" s="201" t="s">
        <v>48</v>
      </c>
      <c r="C749" s="201" t="s">
        <v>968</v>
      </c>
      <c r="D749" s="201" t="s">
        <v>1850</v>
      </c>
      <c r="E749" s="204" t="s">
        <v>2078</v>
      </c>
      <c r="F749" s="221">
        <v>23370</v>
      </c>
      <c r="G749" s="222">
        <f t="shared" si="50"/>
        <v>45657</v>
      </c>
      <c r="H749" s="223">
        <f t="shared" si="51"/>
        <v>61</v>
      </c>
      <c r="I749" s="220" t="str">
        <f t="shared" si="53"/>
        <v>Grand Masters</v>
      </c>
      <c r="J749" s="219" t="s">
        <v>1248</v>
      </c>
      <c r="K749" s="208">
        <v>56090901377</v>
      </c>
      <c r="L749" s="364" t="s">
        <v>1453</v>
      </c>
    </row>
    <row r="750" spans="1:12" hidden="1" x14ac:dyDescent="0.25">
      <c r="A750" s="200" t="s">
        <v>1098</v>
      </c>
      <c r="B750" s="201" t="s">
        <v>1464</v>
      </c>
      <c r="C750" s="201" t="s">
        <v>1113</v>
      </c>
      <c r="D750" s="201" t="s">
        <v>240</v>
      </c>
      <c r="E750" s="204" t="s">
        <v>2078</v>
      </c>
      <c r="F750" s="209">
        <v>23187</v>
      </c>
      <c r="G750" s="206">
        <f t="shared" si="50"/>
        <v>45657</v>
      </c>
      <c r="H750" s="207">
        <f t="shared" si="51"/>
        <v>61</v>
      </c>
      <c r="I750" s="204" t="str">
        <f t="shared" si="53"/>
        <v>Grand Masters</v>
      </c>
      <c r="J750" s="201" t="s">
        <v>1248</v>
      </c>
      <c r="K750" s="208">
        <v>87101300049</v>
      </c>
      <c r="L750" s="364" t="s">
        <v>1453</v>
      </c>
    </row>
    <row r="751" spans="1:12" hidden="1" x14ac:dyDescent="0.25">
      <c r="A751" s="200" t="s">
        <v>481</v>
      </c>
      <c r="B751" s="201" t="s">
        <v>1227</v>
      </c>
      <c r="C751" s="201" t="s">
        <v>175</v>
      </c>
      <c r="D751" s="201" t="s">
        <v>290</v>
      </c>
      <c r="E751" s="204" t="s">
        <v>2078</v>
      </c>
      <c r="F751" s="205">
        <v>22958</v>
      </c>
      <c r="G751" s="206">
        <f t="shared" si="50"/>
        <v>45657</v>
      </c>
      <c r="H751" s="207">
        <f t="shared" si="51"/>
        <v>62</v>
      </c>
      <c r="I751" s="204" t="str">
        <f t="shared" si="53"/>
        <v>Grand Masters</v>
      </c>
      <c r="J751" s="201" t="s">
        <v>1248</v>
      </c>
      <c r="K751" s="208"/>
      <c r="L751" s="364" t="s">
        <v>1586</v>
      </c>
    </row>
    <row r="752" spans="1:12" s="225" customFormat="1" hidden="1" x14ac:dyDescent="0.25">
      <c r="A752" s="200" t="s">
        <v>495</v>
      </c>
      <c r="B752" s="201" t="s">
        <v>43</v>
      </c>
      <c r="C752" s="201" t="s">
        <v>437</v>
      </c>
      <c r="D752" s="201" t="s">
        <v>373</v>
      </c>
      <c r="E752" s="204" t="s">
        <v>2078</v>
      </c>
      <c r="F752" s="221">
        <v>22712</v>
      </c>
      <c r="G752" s="222">
        <f t="shared" si="50"/>
        <v>45657</v>
      </c>
      <c r="H752" s="223">
        <f t="shared" si="51"/>
        <v>62</v>
      </c>
      <c r="I752" s="220" t="str">
        <f t="shared" si="53"/>
        <v>Grand Masters</v>
      </c>
      <c r="J752" s="219" t="s">
        <v>1248</v>
      </c>
      <c r="K752" s="224">
        <v>84100510397</v>
      </c>
      <c r="L752" s="362" t="s">
        <v>1453</v>
      </c>
    </row>
    <row r="753" spans="1:12" hidden="1" x14ac:dyDescent="0.25">
      <c r="A753" s="200" t="s">
        <v>514</v>
      </c>
      <c r="B753" s="201" t="s">
        <v>37</v>
      </c>
      <c r="C753" s="201" t="s">
        <v>436</v>
      </c>
      <c r="D753" s="201" t="s">
        <v>109</v>
      </c>
      <c r="E753" s="204" t="s">
        <v>2078</v>
      </c>
      <c r="F753" s="221">
        <v>22929</v>
      </c>
      <c r="G753" s="222">
        <f t="shared" si="50"/>
        <v>45657</v>
      </c>
      <c r="H753" s="223">
        <f t="shared" si="51"/>
        <v>62</v>
      </c>
      <c r="I753" s="220" t="str">
        <f t="shared" si="53"/>
        <v>Grand Masters</v>
      </c>
      <c r="J753" s="219" t="s">
        <v>1248</v>
      </c>
      <c r="K753" s="208">
        <v>70012500011</v>
      </c>
      <c r="L753" s="364" t="s">
        <v>1453</v>
      </c>
    </row>
    <row r="754" spans="1:12" hidden="1" x14ac:dyDescent="0.25">
      <c r="A754" s="200" t="s">
        <v>541</v>
      </c>
      <c r="B754" s="201" t="s">
        <v>1319</v>
      </c>
      <c r="C754" s="201" t="s">
        <v>89</v>
      </c>
      <c r="D754" s="201" t="s">
        <v>384</v>
      </c>
      <c r="E754" s="204" t="s">
        <v>2078</v>
      </c>
      <c r="F754" s="221">
        <v>22924</v>
      </c>
      <c r="G754" s="222">
        <f t="shared" si="50"/>
        <v>45657</v>
      </c>
      <c r="H754" s="223">
        <f t="shared" si="51"/>
        <v>62</v>
      </c>
      <c r="I754" s="220" t="str">
        <f t="shared" si="53"/>
        <v>Grand Masters</v>
      </c>
      <c r="J754" s="219" t="s">
        <v>1248</v>
      </c>
      <c r="K754" s="208" t="s">
        <v>1570</v>
      </c>
      <c r="L754" s="364" t="s">
        <v>1571</v>
      </c>
    </row>
    <row r="755" spans="1:12" hidden="1" x14ac:dyDescent="0.25">
      <c r="A755" s="200" t="s">
        <v>596</v>
      </c>
      <c r="B755" s="201" t="s">
        <v>40</v>
      </c>
      <c r="C755" s="201" t="s">
        <v>167</v>
      </c>
      <c r="D755" s="201" t="s">
        <v>181</v>
      </c>
      <c r="E755" s="204" t="s">
        <v>2078</v>
      </c>
      <c r="F755" s="221">
        <v>22774</v>
      </c>
      <c r="G755" s="222">
        <f t="shared" si="50"/>
        <v>45657</v>
      </c>
      <c r="H755" s="223">
        <f t="shared" si="51"/>
        <v>62</v>
      </c>
      <c r="I755" s="220" t="str">
        <f t="shared" si="53"/>
        <v>Grand Masters</v>
      </c>
      <c r="J755" s="219" t="s">
        <v>1248</v>
      </c>
      <c r="K755" s="208">
        <v>83112310117</v>
      </c>
      <c r="L755" s="364" t="s">
        <v>1459</v>
      </c>
    </row>
    <row r="756" spans="1:12" hidden="1" x14ac:dyDescent="0.25">
      <c r="A756" s="200" t="s">
        <v>636</v>
      </c>
      <c r="B756" s="201" t="s">
        <v>48</v>
      </c>
      <c r="C756" s="201" t="s">
        <v>96</v>
      </c>
      <c r="D756" s="201" t="s">
        <v>1850</v>
      </c>
      <c r="E756" s="204" t="s">
        <v>2078</v>
      </c>
      <c r="F756" s="221">
        <v>22780</v>
      </c>
      <c r="G756" s="222">
        <f t="shared" si="50"/>
        <v>45657</v>
      </c>
      <c r="H756" s="223">
        <f t="shared" si="51"/>
        <v>62</v>
      </c>
      <c r="I756" s="220" t="str">
        <f t="shared" si="53"/>
        <v>Grand Masters</v>
      </c>
      <c r="J756" s="219" t="s">
        <v>1248</v>
      </c>
      <c r="K756" s="208">
        <v>8308305032807</v>
      </c>
      <c r="L756" s="364" t="s">
        <v>1456</v>
      </c>
    </row>
    <row r="757" spans="1:12" s="225" customFormat="1" ht="11.1" hidden="1" customHeight="1" x14ac:dyDescent="0.25">
      <c r="A757" s="200" t="s">
        <v>704</v>
      </c>
      <c r="B757" s="201" t="s">
        <v>50</v>
      </c>
      <c r="C757" s="201" t="s">
        <v>218</v>
      </c>
      <c r="D757" s="201" t="s">
        <v>1835</v>
      </c>
      <c r="E757" s="204" t="s">
        <v>1258</v>
      </c>
      <c r="F757" s="209">
        <v>22924</v>
      </c>
      <c r="G757" s="206">
        <f t="shared" si="50"/>
        <v>45657</v>
      </c>
      <c r="H757" s="207">
        <f t="shared" si="51"/>
        <v>62</v>
      </c>
      <c r="I757" s="204" t="str">
        <f t="shared" si="53"/>
        <v>Grand Masters</v>
      </c>
      <c r="J757" s="201" t="s">
        <v>1248</v>
      </c>
      <c r="K757" s="224">
        <v>94032900515</v>
      </c>
      <c r="L757" s="362" t="s">
        <v>1453</v>
      </c>
    </row>
    <row r="758" spans="1:12" hidden="1" x14ac:dyDescent="0.25">
      <c r="A758" s="200" t="s">
        <v>978</v>
      </c>
      <c r="B758" s="201" t="s">
        <v>1241</v>
      </c>
      <c r="C758" s="201" t="s">
        <v>990</v>
      </c>
      <c r="D758" s="201" t="s">
        <v>237</v>
      </c>
      <c r="E758" s="204" t="s">
        <v>2078</v>
      </c>
      <c r="F758" s="209">
        <v>22671</v>
      </c>
      <c r="G758" s="206">
        <f t="shared" si="50"/>
        <v>45657</v>
      </c>
      <c r="H758" s="207">
        <f t="shared" si="51"/>
        <v>62</v>
      </c>
      <c r="I758" s="204" t="str">
        <f t="shared" si="53"/>
        <v>Grand Masters</v>
      </c>
      <c r="J758" s="201" t="s">
        <v>1248</v>
      </c>
      <c r="K758" s="208">
        <v>84110810221</v>
      </c>
      <c r="L758" s="364" t="s">
        <v>1453</v>
      </c>
    </row>
    <row r="759" spans="1:12" hidden="1" x14ac:dyDescent="0.25">
      <c r="A759" s="200" t="s">
        <v>1033</v>
      </c>
      <c r="B759" s="201" t="s">
        <v>48</v>
      </c>
      <c r="C759" s="201" t="s">
        <v>1613</v>
      </c>
      <c r="D759" s="201" t="s">
        <v>386</v>
      </c>
      <c r="E759" s="204" t="s">
        <v>1260</v>
      </c>
      <c r="F759" s="201">
        <v>22657</v>
      </c>
      <c r="G759" s="206">
        <f t="shared" si="50"/>
        <v>45657</v>
      </c>
      <c r="H759" s="207">
        <f t="shared" si="51"/>
        <v>62</v>
      </c>
      <c r="I759" s="204" t="str">
        <f t="shared" si="53"/>
        <v>Grand Masters</v>
      </c>
      <c r="J759" s="201" t="s">
        <v>67</v>
      </c>
      <c r="K759" s="208">
        <v>8508035031081</v>
      </c>
      <c r="L759" s="364" t="s">
        <v>1456</v>
      </c>
    </row>
    <row r="760" spans="1:12" s="225" customFormat="1" hidden="1" x14ac:dyDescent="0.25">
      <c r="A760" s="200" t="s">
        <v>463</v>
      </c>
      <c r="B760" s="201" t="s">
        <v>37</v>
      </c>
      <c r="C760" s="201" t="s">
        <v>71</v>
      </c>
      <c r="D760" s="201" t="s">
        <v>266</v>
      </c>
      <c r="E760" s="204" t="s">
        <v>2078</v>
      </c>
      <c r="F760" s="227">
        <v>22339</v>
      </c>
      <c r="G760" s="222">
        <f t="shared" si="50"/>
        <v>45657</v>
      </c>
      <c r="H760" s="223">
        <f t="shared" si="51"/>
        <v>63</v>
      </c>
      <c r="I760" s="220" t="str">
        <f t="shared" si="53"/>
        <v>Grand Masters</v>
      </c>
      <c r="J760" s="219" t="s">
        <v>1248</v>
      </c>
      <c r="K760" s="224" t="s">
        <v>2041</v>
      </c>
      <c r="L760" s="362" t="s">
        <v>1453</v>
      </c>
    </row>
    <row r="761" spans="1:12" s="225" customFormat="1" hidden="1" x14ac:dyDescent="0.25">
      <c r="A761" s="200" t="s">
        <v>532</v>
      </c>
      <c r="B761" s="201" t="s">
        <v>1947</v>
      </c>
      <c r="C761" s="201" t="s">
        <v>207</v>
      </c>
      <c r="D761" s="201" t="s">
        <v>122</v>
      </c>
      <c r="E761" s="204" t="s">
        <v>2078</v>
      </c>
      <c r="F761" s="221">
        <v>22431</v>
      </c>
      <c r="G761" s="222">
        <f t="shared" si="50"/>
        <v>45657</v>
      </c>
      <c r="H761" s="223">
        <f t="shared" si="51"/>
        <v>63</v>
      </c>
      <c r="I761" s="220" t="str">
        <f t="shared" si="53"/>
        <v>Grand Masters</v>
      </c>
      <c r="J761" s="219" t="s">
        <v>1248</v>
      </c>
      <c r="K761" s="224">
        <v>72100397</v>
      </c>
      <c r="L761" s="362" t="s">
        <v>1453</v>
      </c>
    </row>
    <row r="762" spans="1:12" hidden="1" x14ac:dyDescent="0.25">
      <c r="A762" s="200" t="s">
        <v>695</v>
      </c>
      <c r="B762" s="201" t="s">
        <v>1948</v>
      </c>
      <c r="C762" s="201" t="s">
        <v>323</v>
      </c>
      <c r="D762" s="201" t="s">
        <v>321</v>
      </c>
      <c r="E762" s="204" t="s">
        <v>2078</v>
      </c>
      <c r="F762" s="209">
        <v>22564</v>
      </c>
      <c r="G762" s="206">
        <f t="shared" si="50"/>
        <v>45657</v>
      </c>
      <c r="H762" s="207">
        <f t="shared" si="51"/>
        <v>63</v>
      </c>
      <c r="I762" s="204" t="str">
        <f t="shared" si="53"/>
        <v>Grand Masters</v>
      </c>
      <c r="J762" s="201" t="s">
        <v>1248</v>
      </c>
      <c r="K762" s="208">
        <v>75063010199</v>
      </c>
      <c r="L762" s="364" t="s">
        <v>1453</v>
      </c>
    </row>
    <row r="763" spans="1:12" hidden="1" x14ac:dyDescent="0.25">
      <c r="A763" s="200" t="s">
        <v>1060</v>
      </c>
      <c r="B763" s="201" t="s">
        <v>47</v>
      </c>
      <c r="C763" s="201" t="s">
        <v>226</v>
      </c>
      <c r="D763" s="201" t="s">
        <v>1852</v>
      </c>
      <c r="E763" s="204" t="s">
        <v>2078</v>
      </c>
      <c r="F763" s="221">
        <v>22406</v>
      </c>
      <c r="G763" s="222">
        <f t="shared" si="50"/>
        <v>45657</v>
      </c>
      <c r="H763" s="223">
        <f t="shared" si="51"/>
        <v>63</v>
      </c>
      <c r="I763" s="220" t="str">
        <f t="shared" si="53"/>
        <v>Grand Masters</v>
      </c>
      <c r="J763" s="219" t="s">
        <v>1248</v>
      </c>
      <c r="K763" s="208">
        <v>77062600091</v>
      </c>
      <c r="L763" s="364" t="s">
        <v>1453</v>
      </c>
    </row>
    <row r="764" spans="1:12" s="225" customFormat="1" hidden="1" x14ac:dyDescent="0.25">
      <c r="A764" s="200" t="s">
        <v>1153</v>
      </c>
      <c r="B764" s="201" t="s">
        <v>1241</v>
      </c>
      <c r="C764" s="201" t="s">
        <v>1161</v>
      </c>
      <c r="D764" s="201" t="s">
        <v>352</v>
      </c>
      <c r="E764" s="204" t="s">
        <v>2078</v>
      </c>
      <c r="F764" s="209">
        <v>22348</v>
      </c>
      <c r="G764" s="206">
        <f t="shared" si="50"/>
        <v>45657</v>
      </c>
      <c r="H764" s="207">
        <f t="shared" si="51"/>
        <v>63</v>
      </c>
      <c r="I764" s="204" t="str">
        <f t="shared" si="53"/>
        <v>Grand Masters</v>
      </c>
      <c r="J764" s="201" t="s">
        <v>1248</v>
      </c>
      <c r="K764" s="224">
        <v>91101856080</v>
      </c>
      <c r="L764" s="362" t="s">
        <v>1453</v>
      </c>
    </row>
    <row r="765" spans="1:12" s="225" customFormat="1" ht="13.5" hidden="1" customHeight="1" x14ac:dyDescent="0.25">
      <c r="A765" s="200" t="s">
        <v>1189</v>
      </c>
      <c r="B765" s="201" t="s">
        <v>1243</v>
      </c>
      <c r="C765" s="201" t="s">
        <v>891</v>
      </c>
      <c r="D765" s="201" t="s">
        <v>1213</v>
      </c>
      <c r="E765" s="204" t="s">
        <v>2078</v>
      </c>
      <c r="F765" s="209">
        <v>22600</v>
      </c>
      <c r="G765" s="206">
        <f t="shared" si="50"/>
        <v>45657</v>
      </c>
      <c r="H765" s="207">
        <f t="shared" si="51"/>
        <v>63</v>
      </c>
      <c r="I765" s="204" t="str">
        <f t="shared" si="53"/>
        <v>Grand Masters</v>
      </c>
      <c r="J765" s="201" t="s">
        <v>1248</v>
      </c>
      <c r="K765" s="224">
        <v>82051210020</v>
      </c>
      <c r="L765" s="362" t="s">
        <v>1453</v>
      </c>
    </row>
    <row r="766" spans="1:12" s="234" customFormat="1" hidden="1" x14ac:dyDescent="0.25">
      <c r="A766" s="200" t="s">
        <v>1318</v>
      </c>
      <c r="B766" s="201" t="s">
        <v>1319</v>
      </c>
      <c r="C766" s="201" t="s">
        <v>96</v>
      </c>
      <c r="D766" s="201" t="s">
        <v>1320</v>
      </c>
      <c r="E766" s="204" t="s">
        <v>2078</v>
      </c>
      <c r="F766" s="221">
        <v>22307</v>
      </c>
      <c r="G766" s="222">
        <f t="shared" si="50"/>
        <v>45657</v>
      </c>
      <c r="H766" s="223">
        <f t="shared" si="51"/>
        <v>63</v>
      </c>
      <c r="I766" s="220" t="str">
        <f t="shared" si="53"/>
        <v>Grand Masters</v>
      </c>
      <c r="J766" s="219" t="s">
        <v>1248</v>
      </c>
      <c r="K766" s="233" t="s">
        <v>1570</v>
      </c>
      <c r="L766" s="363" t="s">
        <v>1456</v>
      </c>
    </row>
    <row r="767" spans="1:12" hidden="1" x14ac:dyDescent="0.25">
      <c r="A767" s="200" t="s">
        <v>1384</v>
      </c>
      <c r="B767" s="201" t="s">
        <v>1241</v>
      </c>
      <c r="C767" s="201" t="s">
        <v>1385</v>
      </c>
      <c r="D767" s="201" t="s">
        <v>380</v>
      </c>
      <c r="E767" s="204" t="s">
        <v>2078</v>
      </c>
      <c r="F767" s="209">
        <v>22549</v>
      </c>
      <c r="G767" s="206">
        <f t="shared" si="50"/>
        <v>45657</v>
      </c>
      <c r="H767" s="207">
        <f t="shared" si="51"/>
        <v>63</v>
      </c>
      <c r="I767" s="204" t="str">
        <f t="shared" si="53"/>
        <v>Grand Masters</v>
      </c>
      <c r="J767" s="201" t="s">
        <v>1248</v>
      </c>
      <c r="K767" s="208" t="s">
        <v>1570</v>
      </c>
      <c r="L767" s="364" t="s">
        <v>1456</v>
      </c>
    </row>
    <row r="768" spans="1:12" s="225" customFormat="1" hidden="1" x14ac:dyDescent="0.25">
      <c r="A768" s="200" t="s">
        <v>1630</v>
      </c>
      <c r="B768" s="201" t="s">
        <v>1340</v>
      </c>
      <c r="C768" s="201" t="s">
        <v>1591</v>
      </c>
      <c r="D768" s="201" t="s">
        <v>917</v>
      </c>
      <c r="E768" s="204" t="s">
        <v>2078</v>
      </c>
      <c r="F768" s="209">
        <v>22465</v>
      </c>
      <c r="G768" s="206">
        <f t="shared" si="50"/>
        <v>45657</v>
      </c>
      <c r="H768" s="207">
        <f t="shared" si="51"/>
        <v>63</v>
      </c>
      <c r="I768" s="204" t="str">
        <f t="shared" si="53"/>
        <v>Grand Masters</v>
      </c>
      <c r="J768" s="201" t="s">
        <v>1248</v>
      </c>
      <c r="K768" s="224">
        <v>1003095670082</v>
      </c>
      <c r="L768" s="362" t="s">
        <v>1456</v>
      </c>
    </row>
    <row r="769" spans="1:12" hidden="1" x14ac:dyDescent="0.25">
      <c r="A769" s="200" t="s">
        <v>457</v>
      </c>
      <c r="B769" s="201" t="s">
        <v>41</v>
      </c>
      <c r="C769" s="201" t="s">
        <v>431</v>
      </c>
      <c r="D769" s="201" t="s">
        <v>132</v>
      </c>
      <c r="E769" s="204" t="s">
        <v>2078</v>
      </c>
      <c r="F769" s="221">
        <v>22219</v>
      </c>
      <c r="G769" s="231">
        <f t="shared" ref="G769:G832" si="54">$G$5</f>
        <v>45657</v>
      </c>
      <c r="H769" s="232">
        <f t="shared" ref="H769:H832" si="55">INT(YEARFRAC(F769,G769))</f>
        <v>64</v>
      </c>
      <c r="I769" s="229" t="str">
        <f t="shared" si="53"/>
        <v>Grand Masters</v>
      </c>
      <c r="J769" s="228" t="s">
        <v>1248</v>
      </c>
      <c r="K769" s="208">
        <v>92052300910</v>
      </c>
      <c r="L769" s="364" t="s">
        <v>1453</v>
      </c>
    </row>
    <row r="770" spans="1:12" hidden="1" x14ac:dyDescent="0.25">
      <c r="A770" s="200" t="s">
        <v>458</v>
      </c>
      <c r="B770" s="201" t="s">
        <v>37</v>
      </c>
      <c r="C770" s="201" t="s">
        <v>174</v>
      </c>
      <c r="D770" s="201" t="s">
        <v>86</v>
      </c>
      <c r="E770" s="204" t="s">
        <v>2078</v>
      </c>
      <c r="F770" s="221">
        <v>21920</v>
      </c>
      <c r="G770" s="222">
        <f t="shared" si="54"/>
        <v>45657</v>
      </c>
      <c r="H770" s="223">
        <f t="shared" si="55"/>
        <v>64</v>
      </c>
      <c r="I770" s="220" t="str">
        <f t="shared" si="53"/>
        <v>Grand Masters</v>
      </c>
      <c r="J770" s="219" t="s">
        <v>1248</v>
      </c>
      <c r="K770" s="208">
        <v>87022700028</v>
      </c>
      <c r="L770" s="364" t="s">
        <v>1453</v>
      </c>
    </row>
    <row r="771" spans="1:12" hidden="1" x14ac:dyDescent="0.25">
      <c r="A771" s="200" t="s">
        <v>579</v>
      </c>
      <c r="B771" s="201" t="s">
        <v>1243</v>
      </c>
      <c r="C771" s="201" t="s">
        <v>317</v>
      </c>
      <c r="D771" s="201" t="s">
        <v>318</v>
      </c>
      <c r="E771" s="204" t="s">
        <v>2078</v>
      </c>
      <c r="F771" s="221">
        <v>22270</v>
      </c>
      <c r="G771" s="222">
        <f t="shared" si="54"/>
        <v>45657</v>
      </c>
      <c r="H771" s="223">
        <f t="shared" si="55"/>
        <v>64</v>
      </c>
      <c r="I771" s="220" t="str">
        <f t="shared" si="53"/>
        <v>Grand Masters</v>
      </c>
      <c r="J771" s="219" t="s">
        <v>1248</v>
      </c>
      <c r="K771" s="208">
        <v>80040610926</v>
      </c>
      <c r="L771" s="364" t="s">
        <v>1453</v>
      </c>
    </row>
    <row r="772" spans="1:12" s="225" customFormat="1" hidden="1" x14ac:dyDescent="0.25">
      <c r="A772" s="200" t="s">
        <v>616</v>
      </c>
      <c r="B772" s="201" t="s">
        <v>40</v>
      </c>
      <c r="C772" s="201" t="s">
        <v>339</v>
      </c>
      <c r="D772" s="201" t="s">
        <v>103</v>
      </c>
      <c r="E772" s="204" t="s">
        <v>2078</v>
      </c>
      <c r="F772" s="221">
        <v>22248</v>
      </c>
      <c r="G772" s="222">
        <f t="shared" si="54"/>
        <v>45657</v>
      </c>
      <c r="H772" s="223">
        <f t="shared" si="55"/>
        <v>64</v>
      </c>
      <c r="I772" s="220" t="str">
        <f t="shared" si="53"/>
        <v>Grand Masters</v>
      </c>
      <c r="J772" s="219" t="s">
        <v>1248</v>
      </c>
      <c r="K772" s="224">
        <v>79051200269</v>
      </c>
      <c r="L772" s="362" t="s">
        <v>1453</v>
      </c>
    </row>
    <row r="773" spans="1:12" s="225" customFormat="1" ht="13.5" hidden="1" customHeight="1" x14ac:dyDescent="0.25">
      <c r="A773" s="200" t="s">
        <v>668</v>
      </c>
      <c r="B773" s="201" t="s">
        <v>1319</v>
      </c>
      <c r="C773" s="201" t="s">
        <v>1826</v>
      </c>
      <c r="D773" s="201" t="s">
        <v>1827</v>
      </c>
      <c r="E773" s="204" t="s">
        <v>2078</v>
      </c>
      <c r="F773" s="221">
        <v>22119</v>
      </c>
      <c r="G773" s="222">
        <f t="shared" si="54"/>
        <v>45657</v>
      </c>
      <c r="H773" s="223">
        <f t="shared" si="55"/>
        <v>64</v>
      </c>
      <c r="I773" s="220" t="str">
        <f t="shared" si="53"/>
        <v>Grand Masters</v>
      </c>
      <c r="J773" s="219" t="s">
        <v>1248</v>
      </c>
      <c r="K773" s="238" t="s">
        <v>1928</v>
      </c>
      <c r="L773" s="362" t="s">
        <v>1453</v>
      </c>
    </row>
    <row r="774" spans="1:12" s="225" customFormat="1" hidden="1" x14ac:dyDescent="0.25">
      <c r="A774" s="200" t="s">
        <v>795</v>
      </c>
      <c r="B774" s="201" t="s">
        <v>49</v>
      </c>
      <c r="C774" s="201" t="s">
        <v>1091</v>
      </c>
      <c r="D774" s="201" t="s">
        <v>1973</v>
      </c>
      <c r="E774" s="204" t="s">
        <v>2078</v>
      </c>
      <c r="F774" s="221">
        <v>22007</v>
      </c>
      <c r="G774" s="222">
        <f t="shared" si="54"/>
        <v>45657</v>
      </c>
      <c r="H774" s="223">
        <f t="shared" si="55"/>
        <v>64</v>
      </c>
      <c r="I774" s="220" t="str">
        <f t="shared" si="53"/>
        <v>Grand Masters</v>
      </c>
      <c r="J774" s="219" t="s">
        <v>1248</v>
      </c>
      <c r="K774" s="224">
        <v>6805190112082</v>
      </c>
      <c r="L774" s="362" t="s">
        <v>1456</v>
      </c>
    </row>
    <row r="775" spans="1:12" s="225" customFormat="1" hidden="1" x14ac:dyDescent="0.25">
      <c r="A775" s="200" t="s">
        <v>948</v>
      </c>
      <c r="B775" s="201" t="s">
        <v>47</v>
      </c>
      <c r="C775" s="201" t="s">
        <v>2122</v>
      </c>
      <c r="D775" s="201" t="s">
        <v>122</v>
      </c>
      <c r="E775" s="204" t="s">
        <v>1260</v>
      </c>
      <c r="F775" s="209">
        <v>22047</v>
      </c>
      <c r="G775" s="206">
        <f t="shared" si="54"/>
        <v>45657</v>
      </c>
      <c r="H775" s="207">
        <f t="shared" si="55"/>
        <v>64</v>
      </c>
      <c r="I775" s="204" t="str">
        <f t="shared" si="53"/>
        <v>Grand Masters</v>
      </c>
      <c r="J775" s="201" t="s">
        <v>1248</v>
      </c>
      <c r="K775" s="224">
        <v>7408315281087</v>
      </c>
      <c r="L775" s="362" t="s">
        <v>1456</v>
      </c>
    </row>
    <row r="776" spans="1:12" hidden="1" x14ac:dyDescent="0.25">
      <c r="A776" s="200" t="s">
        <v>1001</v>
      </c>
      <c r="B776" s="201" t="s">
        <v>48</v>
      </c>
      <c r="C776" s="201" t="s">
        <v>2024</v>
      </c>
      <c r="D776" s="201" t="s">
        <v>307</v>
      </c>
      <c r="E776" s="204" t="s">
        <v>2078</v>
      </c>
      <c r="F776" s="221">
        <v>22166</v>
      </c>
      <c r="G776" s="222">
        <f t="shared" si="54"/>
        <v>45657</v>
      </c>
      <c r="H776" s="223">
        <f t="shared" si="55"/>
        <v>64</v>
      </c>
      <c r="I776" s="220" t="str">
        <f t="shared" si="53"/>
        <v>Grand Masters</v>
      </c>
      <c r="J776" s="219" t="s">
        <v>1248</v>
      </c>
      <c r="K776" s="208"/>
      <c r="L776" s="364" t="s">
        <v>1453</v>
      </c>
    </row>
    <row r="777" spans="1:12" s="225" customFormat="1" hidden="1" x14ac:dyDescent="0.25">
      <c r="A777" s="200" t="s">
        <v>1145</v>
      </c>
      <c r="B777" s="201" t="s">
        <v>1241</v>
      </c>
      <c r="C777" s="201" t="s">
        <v>392</v>
      </c>
      <c r="D777" s="201" t="s">
        <v>241</v>
      </c>
      <c r="E777" s="204" t="s">
        <v>2078</v>
      </c>
      <c r="F777" s="209">
        <v>22086</v>
      </c>
      <c r="G777" s="206">
        <f t="shared" si="54"/>
        <v>45657</v>
      </c>
      <c r="H777" s="207">
        <f t="shared" si="55"/>
        <v>64</v>
      </c>
      <c r="I777" s="204" t="str">
        <f t="shared" si="53"/>
        <v>Grand Masters</v>
      </c>
      <c r="J777" s="201" t="s">
        <v>1248</v>
      </c>
      <c r="K777" s="224">
        <v>70020100094</v>
      </c>
      <c r="L777" s="362" t="s">
        <v>1453</v>
      </c>
    </row>
    <row r="778" spans="1:12" s="225" customFormat="1" hidden="1" x14ac:dyDescent="0.25">
      <c r="A778" s="200" t="s">
        <v>526</v>
      </c>
      <c r="B778" s="201" t="s">
        <v>48</v>
      </c>
      <c r="C778" s="201" t="s">
        <v>74</v>
      </c>
      <c r="D778" s="201" t="s">
        <v>308</v>
      </c>
      <c r="E778" s="204" t="s">
        <v>2078</v>
      </c>
      <c r="F778" s="221">
        <v>21691</v>
      </c>
      <c r="G778" s="222">
        <f t="shared" si="54"/>
        <v>45657</v>
      </c>
      <c r="H778" s="223">
        <f t="shared" si="55"/>
        <v>65</v>
      </c>
      <c r="I778" s="220" t="str">
        <f t="shared" si="53"/>
        <v>Grand Masters</v>
      </c>
      <c r="J778" s="219" t="s">
        <v>1248</v>
      </c>
      <c r="K778" s="224">
        <v>20050323</v>
      </c>
      <c r="L778" s="362" t="s">
        <v>1453</v>
      </c>
    </row>
    <row r="779" spans="1:12" hidden="1" x14ac:dyDescent="0.25">
      <c r="A779" s="200" t="s">
        <v>656</v>
      </c>
      <c r="B779" s="201" t="s">
        <v>48</v>
      </c>
      <c r="C779" s="201" t="s">
        <v>2026</v>
      </c>
      <c r="D779" s="201" t="s">
        <v>1850</v>
      </c>
      <c r="E779" s="204" t="s">
        <v>2078</v>
      </c>
      <c r="F779" s="221">
        <v>21783</v>
      </c>
      <c r="G779" s="222">
        <f t="shared" si="54"/>
        <v>45657</v>
      </c>
      <c r="H779" s="223">
        <f t="shared" si="55"/>
        <v>65</v>
      </c>
      <c r="I779" s="220" t="str">
        <f t="shared" si="53"/>
        <v>Grand Masters</v>
      </c>
      <c r="J779" s="219" t="s">
        <v>1248</v>
      </c>
      <c r="K779" s="208">
        <v>8405145219088</v>
      </c>
      <c r="L779" s="364" t="s">
        <v>1456</v>
      </c>
    </row>
    <row r="780" spans="1:12" hidden="1" x14ac:dyDescent="0.25">
      <c r="A780" s="200" t="s">
        <v>1970</v>
      </c>
      <c r="B780" s="201" t="s">
        <v>1240</v>
      </c>
      <c r="C780" s="201" t="s">
        <v>99</v>
      </c>
      <c r="D780" s="201" t="s">
        <v>266</v>
      </c>
      <c r="E780" s="204" t="s">
        <v>2078</v>
      </c>
      <c r="F780" s="221">
        <v>21772</v>
      </c>
      <c r="G780" s="222">
        <f t="shared" si="54"/>
        <v>45657</v>
      </c>
      <c r="H780" s="223">
        <f t="shared" si="55"/>
        <v>65</v>
      </c>
      <c r="I780" s="220" t="str">
        <f t="shared" ref="I780:I811" si="56">IF(H780="","Senior",IF(H780&gt;59.999,"Grand Masters",IF(H780&gt;49.999,"Master",IF(H780&gt;39.999,"Veteran",IF(H780&gt;21.999,"Senior",IF(H780&gt;16.999,"U/21","U/16"))))))</f>
        <v>Grand Masters</v>
      </c>
      <c r="J780" s="219" t="s">
        <v>1248</v>
      </c>
      <c r="K780" s="208">
        <v>8308270121089</v>
      </c>
      <c r="L780" s="364" t="s">
        <v>1456</v>
      </c>
    </row>
    <row r="781" spans="1:12" s="225" customFormat="1" hidden="1" x14ac:dyDescent="0.25">
      <c r="A781" s="200" t="s">
        <v>1348</v>
      </c>
      <c r="B781" s="201" t="s">
        <v>1346</v>
      </c>
      <c r="C781" s="201" t="s">
        <v>1349</v>
      </c>
      <c r="D781" s="201" t="s">
        <v>120</v>
      </c>
      <c r="E781" s="204" t="s">
        <v>2078</v>
      </c>
      <c r="F781" s="209">
        <v>21732</v>
      </c>
      <c r="G781" s="206">
        <f t="shared" si="54"/>
        <v>45657</v>
      </c>
      <c r="H781" s="207">
        <f t="shared" si="55"/>
        <v>65</v>
      </c>
      <c r="I781" s="204" t="str">
        <f t="shared" si="56"/>
        <v>Grand Masters</v>
      </c>
      <c r="J781" s="201" t="s">
        <v>1248</v>
      </c>
      <c r="K781" s="224">
        <v>86110500488</v>
      </c>
      <c r="L781" s="362" t="s">
        <v>1453</v>
      </c>
    </row>
    <row r="782" spans="1:12" s="225" customFormat="1" hidden="1" x14ac:dyDescent="0.25">
      <c r="A782" s="200" t="s">
        <v>462</v>
      </c>
      <c r="B782" s="201" t="s">
        <v>40</v>
      </c>
      <c r="C782" s="201" t="s">
        <v>175</v>
      </c>
      <c r="D782" s="201" t="s">
        <v>79</v>
      </c>
      <c r="E782" s="204" t="s">
        <v>2078</v>
      </c>
      <c r="F782" s="221">
        <v>21511</v>
      </c>
      <c r="G782" s="222">
        <f t="shared" si="54"/>
        <v>45657</v>
      </c>
      <c r="H782" s="223">
        <f t="shared" si="55"/>
        <v>66</v>
      </c>
      <c r="I782" s="220" t="str">
        <f t="shared" si="56"/>
        <v>Grand Masters</v>
      </c>
      <c r="J782" s="219" t="s">
        <v>1248</v>
      </c>
      <c r="K782" s="224">
        <v>8605075157089</v>
      </c>
      <c r="L782" s="362" t="s">
        <v>1456</v>
      </c>
    </row>
    <row r="783" spans="1:12" s="225" customFormat="1" hidden="1" x14ac:dyDescent="0.25">
      <c r="A783" s="200" t="s">
        <v>477</v>
      </c>
      <c r="B783" s="201" t="s">
        <v>42</v>
      </c>
      <c r="C783" s="201" t="s">
        <v>1022</v>
      </c>
      <c r="D783" s="201" t="s">
        <v>76</v>
      </c>
      <c r="E783" s="204" t="s">
        <v>2078</v>
      </c>
      <c r="F783" s="227">
        <v>21415</v>
      </c>
      <c r="G783" s="222">
        <f t="shared" si="54"/>
        <v>45657</v>
      </c>
      <c r="H783" s="223">
        <f t="shared" si="55"/>
        <v>66</v>
      </c>
      <c r="I783" s="220" t="str">
        <f t="shared" si="56"/>
        <v>Grand Masters</v>
      </c>
      <c r="J783" s="219" t="s">
        <v>1248</v>
      </c>
      <c r="K783" s="224">
        <v>85082510867</v>
      </c>
      <c r="L783" s="362" t="s">
        <v>1453</v>
      </c>
    </row>
    <row r="784" spans="1:12" hidden="1" x14ac:dyDescent="0.25">
      <c r="A784" s="200" t="s">
        <v>598</v>
      </c>
      <c r="B784" s="201" t="s">
        <v>42</v>
      </c>
      <c r="C784" s="201" t="s">
        <v>382</v>
      </c>
      <c r="D784" s="201" t="s">
        <v>79</v>
      </c>
      <c r="E784" s="204" t="s">
        <v>2080</v>
      </c>
      <c r="F784" s="221">
        <v>21323</v>
      </c>
      <c r="G784" s="222">
        <f t="shared" si="54"/>
        <v>45657</v>
      </c>
      <c r="H784" s="223">
        <f t="shared" si="55"/>
        <v>66</v>
      </c>
      <c r="I784" s="220" t="str">
        <f t="shared" si="56"/>
        <v>Grand Masters</v>
      </c>
      <c r="J784" s="219" t="s">
        <v>67</v>
      </c>
      <c r="K784" s="208">
        <v>94071401516</v>
      </c>
      <c r="L784" s="364" t="s">
        <v>1453</v>
      </c>
    </row>
    <row r="785" spans="1:12" ht="13.5" hidden="1" customHeight="1" x14ac:dyDescent="0.25">
      <c r="A785" s="200" t="s">
        <v>1049</v>
      </c>
      <c r="B785" s="201" t="s">
        <v>1340</v>
      </c>
      <c r="C785" s="201" t="s">
        <v>166</v>
      </c>
      <c r="D785" s="201" t="s">
        <v>1052</v>
      </c>
      <c r="E785" s="204" t="s">
        <v>2078</v>
      </c>
      <c r="F785" s="209">
        <v>21494</v>
      </c>
      <c r="G785" s="206">
        <f t="shared" si="54"/>
        <v>45657</v>
      </c>
      <c r="H785" s="207">
        <f t="shared" si="55"/>
        <v>66</v>
      </c>
      <c r="I785" s="204" t="str">
        <f t="shared" si="56"/>
        <v>Grand Masters</v>
      </c>
      <c r="J785" s="201" t="s">
        <v>1248</v>
      </c>
      <c r="K785" s="208">
        <v>71091800219</v>
      </c>
      <c r="L785" s="364" t="s">
        <v>1453</v>
      </c>
    </row>
    <row r="786" spans="1:12" hidden="1" x14ac:dyDescent="0.25">
      <c r="A786" s="200" t="s">
        <v>1730</v>
      </c>
      <c r="B786" s="201" t="s">
        <v>1226</v>
      </c>
      <c r="C786" s="201" t="s">
        <v>80</v>
      </c>
      <c r="D786" s="201" t="s">
        <v>143</v>
      </c>
      <c r="E786" s="204" t="s">
        <v>2078</v>
      </c>
      <c r="F786" s="209">
        <v>21348</v>
      </c>
      <c r="G786" s="206">
        <f t="shared" si="54"/>
        <v>45657</v>
      </c>
      <c r="H786" s="207">
        <f t="shared" si="55"/>
        <v>66</v>
      </c>
      <c r="I786" s="204" t="str">
        <f t="shared" si="56"/>
        <v>Grand Masters</v>
      </c>
      <c r="J786" s="201" t="s">
        <v>1248</v>
      </c>
      <c r="K786" s="208"/>
      <c r="L786" s="364" t="s">
        <v>1453</v>
      </c>
    </row>
    <row r="787" spans="1:12" s="225" customFormat="1" hidden="1" x14ac:dyDescent="0.25">
      <c r="A787" s="200" t="s">
        <v>469</v>
      </c>
      <c r="B787" s="201" t="s">
        <v>47</v>
      </c>
      <c r="C787" s="201" t="s">
        <v>218</v>
      </c>
      <c r="D787" s="201" t="s">
        <v>219</v>
      </c>
      <c r="E787" s="204" t="s">
        <v>2078</v>
      </c>
      <c r="F787" s="221">
        <v>21134</v>
      </c>
      <c r="G787" s="222">
        <f t="shared" si="54"/>
        <v>45657</v>
      </c>
      <c r="H787" s="223">
        <f t="shared" si="55"/>
        <v>67</v>
      </c>
      <c r="I787" s="220" t="str">
        <f t="shared" si="56"/>
        <v>Grand Masters</v>
      </c>
      <c r="J787" s="219" t="s">
        <v>1248</v>
      </c>
      <c r="K787" s="224">
        <v>8306285140086</v>
      </c>
      <c r="L787" s="362" t="s">
        <v>1456</v>
      </c>
    </row>
    <row r="788" spans="1:12" hidden="1" x14ac:dyDescent="0.25">
      <c r="A788" s="200" t="s">
        <v>588</v>
      </c>
      <c r="B788" s="201" t="s">
        <v>1319</v>
      </c>
      <c r="C788" s="201" t="s">
        <v>80</v>
      </c>
      <c r="D788" s="201" t="s">
        <v>388</v>
      </c>
      <c r="E788" s="204" t="s">
        <v>2078</v>
      </c>
      <c r="F788" s="221">
        <v>20998</v>
      </c>
      <c r="G788" s="222">
        <f t="shared" si="54"/>
        <v>45657</v>
      </c>
      <c r="H788" s="223">
        <f t="shared" si="55"/>
        <v>67</v>
      </c>
      <c r="I788" s="220" t="str">
        <f t="shared" si="56"/>
        <v>Grand Masters</v>
      </c>
      <c r="J788" s="219" t="s">
        <v>1248</v>
      </c>
      <c r="K788" s="208" t="s">
        <v>1570</v>
      </c>
      <c r="L788" s="364" t="s">
        <v>1453</v>
      </c>
    </row>
    <row r="789" spans="1:12" s="225" customFormat="1" hidden="1" x14ac:dyDescent="0.25">
      <c r="A789" s="200" t="s">
        <v>635</v>
      </c>
      <c r="B789" s="201" t="s">
        <v>41</v>
      </c>
      <c r="C789" s="201" t="s">
        <v>1509</v>
      </c>
      <c r="D789" s="201" t="s">
        <v>352</v>
      </c>
      <c r="E789" s="204" t="s">
        <v>2080</v>
      </c>
      <c r="F789" s="221">
        <v>21087</v>
      </c>
      <c r="G789" s="222">
        <f t="shared" si="54"/>
        <v>45657</v>
      </c>
      <c r="H789" s="223">
        <f t="shared" si="55"/>
        <v>67</v>
      </c>
      <c r="I789" s="220" t="str">
        <f t="shared" si="56"/>
        <v>Grand Masters</v>
      </c>
      <c r="J789" s="219" t="s">
        <v>67</v>
      </c>
      <c r="K789" s="224" t="s">
        <v>1874</v>
      </c>
      <c r="L789" s="362" t="s">
        <v>1453</v>
      </c>
    </row>
    <row r="790" spans="1:12" hidden="1" x14ac:dyDescent="0.25">
      <c r="A790" s="200" t="s">
        <v>798</v>
      </c>
      <c r="B790" s="201" t="s">
        <v>1511</v>
      </c>
      <c r="C790" s="201" t="s">
        <v>87</v>
      </c>
      <c r="D790" s="201" t="s">
        <v>287</v>
      </c>
      <c r="E790" s="204" t="s">
        <v>2078</v>
      </c>
      <c r="F790" s="209">
        <v>21020</v>
      </c>
      <c r="G790" s="206">
        <f t="shared" si="54"/>
        <v>45657</v>
      </c>
      <c r="H790" s="207">
        <f t="shared" si="55"/>
        <v>67</v>
      </c>
      <c r="I790" s="204" t="str">
        <f t="shared" si="56"/>
        <v>Grand Masters</v>
      </c>
      <c r="J790" s="201" t="s">
        <v>1248</v>
      </c>
      <c r="K790" s="208">
        <v>83081110033</v>
      </c>
      <c r="L790" s="364" t="s">
        <v>1453</v>
      </c>
    </row>
    <row r="791" spans="1:12" hidden="1" x14ac:dyDescent="0.25">
      <c r="A791" s="200" t="s">
        <v>1685</v>
      </c>
      <c r="B791" s="201" t="s">
        <v>1241</v>
      </c>
      <c r="C791" s="201" t="s">
        <v>1695</v>
      </c>
      <c r="D791" s="201" t="s">
        <v>1696</v>
      </c>
      <c r="E791" s="204" t="s">
        <v>2078</v>
      </c>
      <c r="F791" s="221">
        <v>20876</v>
      </c>
      <c r="G791" s="222">
        <f t="shared" si="54"/>
        <v>45657</v>
      </c>
      <c r="H791" s="223">
        <f t="shared" si="55"/>
        <v>67</v>
      </c>
      <c r="I791" s="220" t="str">
        <f t="shared" si="56"/>
        <v>Grand Masters</v>
      </c>
      <c r="J791" s="219" t="s">
        <v>1248</v>
      </c>
      <c r="K791" s="208">
        <v>84060510319</v>
      </c>
      <c r="L791" s="364" t="s">
        <v>1453</v>
      </c>
    </row>
    <row r="792" spans="1:12" hidden="1" x14ac:dyDescent="0.25">
      <c r="A792" s="200" t="s">
        <v>1743</v>
      </c>
      <c r="B792" s="201" t="s">
        <v>1226</v>
      </c>
      <c r="C792" s="201" t="s">
        <v>1797</v>
      </c>
      <c r="D792" s="201" t="s">
        <v>356</v>
      </c>
      <c r="E792" s="204" t="s">
        <v>2078</v>
      </c>
      <c r="F792" s="209">
        <v>21147</v>
      </c>
      <c r="G792" s="206">
        <f t="shared" si="54"/>
        <v>45657</v>
      </c>
      <c r="H792" s="207">
        <f t="shared" si="55"/>
        <v>67</v>
      </c>
      <c r="I792" s="204" t="str">
        <f t="shared" si="56"/>
        <v>Grand Masters</v>
      </c>
      <c r="J792" s="201" t="s">
        <v>1248</v>
      </c>
      <c r="K792" s="208">
        <v>68092200939</v>
      </c>
      <c r="L792" s="364" t="s">
        <v>1453</v>
      </c>
    </row>
    <row r="793" spans="1:12" s="225" customFormat="1" hidden="1" x14ac:dyDescent="0.25">
      <c r="A793" s="200" t="s">
        <v>511</v>
      </c>
      <c r="B793" s="201" t="s">
        <v>1331</v>
      </c>
      <c r="C793" s="201" t="s">
        <v>432</v>
      </c>
      <c r="D793" s="201" t="s">
        <v>158</v>
      </c>
      <c r="E793" s="204" t="s">
        <v>2078</v>
      </c>
      <c r="F793" s="235">
        <v>20458</v>
      </c>
      <c r="G793" s="231">
        <f t="shared" si="54"/>
        <v>45657</v>
      </c>
      <c r="H793" s="232">
        <f t="shared" si="55"/>
        <v>68</v>
      </c>
      <c r="I793" s="229" t="str">
        <f t="shared" si="56"/>
        <v>Grand Masters</v>
      </c>
      <c r="J793" s="228" t="s">
        <v>1248</v>
      </c>
      <c r="K793" s="224">
        <v>69121800510</v>
      </c>
      <c r="L793" s="362" t="s">
        <v>1453</v>
      </c>
    </row>
    <row r="794" spans="1:12" s="225" customFormat="1" hidden="1" x14ac:dyDescent="0.25">
      <c r="A794" s="200" t="s">
        <v>582</v>
      </c>
      <c r="B794" s="201" t="s">
        <v>1243</v>
      </c>
      <c r="C794" s="201" t="s">
        <v>146</v>
      </c>
      <c r="D794" s="201" t="s">
        <v>269</v>
      </c>
      <c r="E794" s="204" t="s">
        <v>2078</v>
      </c>
      <c r="F794" s="209">
        <v>20671</v>
      </c>
      <c r="G794" s="206">
        <f t="shared" si="54"/>
        <v>45657</v>
      </c>
      <c r="H794" s="207">
        <f t="shared" si="55"/>
        <v>68</v>
      </c>
      <c r="I794" s="204" t="str">
        <f t="shared" si="56"/>
        <v>Grand Masters</v>
      </c>
      <c r="J794" s="201" t="s">
        <v>1248</v>
      </c>
      <c r="K794" s="224">
        <v>98031900035</v>
      </c>
      <c r="L794" s="362" t="s">
        <v>1453</v>
      </c>
    </row>
    <row r="795" spans="1:12" hidden="1" x14ac:dyDescent="0.25">
      <c r="A795" s="200" t="s">
        <v>591</v>
      </c>
      <c r="B795" s="201" t="s">
        <v>1319</v>
      </c>
      <c r="C795" s="201" t="s">
        <v>105</v>
      </c>
      <c r="D795" s="201" t="s">
        <v>387</v>
      </c>
      <c r="E795" s="204" t="s">
        <v>2080</v>
      </c>
      <c r="F795" s="209">
        <v>20702</v>
      </c>
      <c r="G795" s="206">
        <f t="shared" si="54"/>
        <v>45657</v>
      </c>
      <c r="H795" s="207">
        <f t="shared" si="55"/>
        <v>68</v>
      </c>
      <c r="I795" s="204" t="str">
        <f t="shared" si="56"/>
        <v>Grand Masters</v>
      </c>
      <c r="J795" s="201" t="s">
        <v>67</v>
      </c>
      <c r="K795" s="208">
        <v>76030900013</v>
      </c>
      <c r="L795" s="364" t="s">
        <v>1453</v>
      </c>
    </row>
    <row r="796" spans="1:12" s="225" customFormat="1" hidden="1" x14ac:dyDescent="0.25">
      <c r="A796" s="200" t="s">
        <v>722</v>
      </c>
      <c r="B796" s="201" t="s">
        <v>42</v>
      </c>
      <c r="C796" s="201" t="s">
        <v>249</v>
      </c>
      <c r="D796" s="201" t="s">
        <v>242</v>
      </c>
      <c r="E796" s="204" t="s">
        <v>2078</v>
      </c>
      <c r="F796" s="221">
        <v>20659</v>
      </c>
      <c r="G796" s="222">
        <f t="shared" si="54"/>
        <v>45657</v>
      </c>
      <c r="H796" s="223">
        <f t="shared" si="55"/>
        <v>68</v>
      </c>
      <c r="I796" s="220" t="str">
        <f t="shared" si="56"/>
        <v>Grand Masters</v>
      </c>
      <c r="J796" s="219" t="s">
        <v>1248</v>
      </c>
      <c r="K796" s="224">
        <v>95020800317</v>
      </c>
      <c r="L796" s="362" t="s">
        <v>1453</v>
      </c>
    </row>
    <row r="797" spans="1:12" s="225" customFormat="1" hidden="1" x14ac:dyDescent="0.25">
      <c r="A797" s="200" t="s">
        <v>1527</v>
      </c>
      <c r="B797" s="201" t="s">
        <v>1346</v>
      </c>
      <c r="C797" s="201" t="s">
        <v>1550</v>
      </c>
      <c r="D797" s="201" t="s">
        <v>1551</v>
      </c>
      <c r="E797" s="204" t="s">
        <v>2078</v>
      </c>
      <c r="F797" s="209">
        <v>20707</v>
      </c>
      <c r="G797" s="206">
        <f t="shared" si="54"/>
        <v>45657</v>
      </c>
      <c r="H797" s="207">
        <f t="shared" si="55"/>
        <v>68</v>
      </c>
      <c r="I797" s="204" t="str">
        <f t="shared" si="56"/>
        <v>Grand Masters</v>
      </c>
      <c r="J797" s="201" t="s">
        <v>1248</v>
      </c>
      <c r="K797" s="224">
        <v>92072000343</v>
      </c>
      <c r="L797" s="362" t="s">
        <v>1453</v>
      </c>
    </row>
    <row r="798" spans="1:12" hidden="1" x14ac:dyDescent="0.25">
      <c r="A798" s="200" t="s">
        <v>600</v>
      </c>
      <c r="B798" s="201" t="s">
        <v>40</v>
      </c>
      <c r="C798" s="201" t="s">
        <v>96</v>
      </c>
      <c r="D798" s="201" t="s">
        <v>177</v>
      </c>
      <c r="E798" s="204" t="s">
        <v>2078</v>
      </c>
      <c r="F798" s="221">
        <v>20390</v>
      </c>
      <c r="G798" s="222">
        <f t="shared" si="54"/>
        <v>45657</v>
      </c>
      <c r="H798" s="223">
        <f t="shared" si="55"/>
        <v>69</v>
      </c>
      <c r="I798" s="220" t="str">
        <f t="shared" si="56"/>
        <v>Grand Masters</v>
      </c>
      <c r="J798" s="219" t="s">
        <v>1248</v>
      </c>
      <c r="K798" s="208">
        <v>88051000072</v>
      </c>
      <c r="L798" s="364" t="s">
        <v>1453</v>
      </c>
    </row>
    <row r="799" spans="1:12" hidden="1" x14ac:dyDescent="0.25">
      <c r="A799" s="200" t="s">
        <v>639</v>
      </c>
      <c r="B799" s="201" t="s">
        <v>44</v>
      </c>
      <c r="C799" s="201" t="s">
        <v>421</v>
      </c>
      <c r="D799" s="201" t="s">
        <v>158</v>
      </c>
      <c r="E799" s="204" t="s">
        <v>2080</v>
      </c>
      <c r="F799" s="221">
        <v>20253</v>
      </c>
      <c r="G799" s="222">
        <f t="shared" si="54"/>
        <v>45657</v>
      </c>
      <c r="H799" s="223">
        <f t="shared" si="55"/>
        <v>69</v>
      </c>
      <c r="I799" s="220" t="str">
        <f t="shared" si="56"/>
        <v>Grand Masters</v>
      </c>
      <c r="J799" s="219" t="s">
        <v>67</v>
      </c>
      <c r="K799" s="208">
        <v>89062100147</v>
      </c>
      <c r="L799" s="364" t="s">
        <v>1453</v>
      </c>
    </row>
    <row r="800" spans="1:12" s="225" customFormat="1" hidden="1" x14ac:dyDescent="0.25">
      <c r="A800" s="200" t="s">
        <v>653</v>
      </c>
      <c r="B800" s="201" t="s">
        <v>50</v>
      </c>
      <c r="C800" s="201" t="s">
        <v>98</v>
      </c>
      <c r="D800" s="201" t="s">
        <v>1847</v>
      </c>
      <c r="E800" s="204" t="s">
        <v>2078</v>
      </c>
      <c r="F800" s="221">
        <v>20380</v>
      </c>
      <c r="G800" s="222">
        <f t="shared" si="54"/>
        <v>45657</v>
      </c>
      <c r="H800" s="223">
        <f t="shared" si="55"/>
        <v>69</v>
      </c>
      <c r="I800" s="220" t="str">
        <f t="shared" si="56"/>
        <v>Grand Masters</v>
      </c>
      <c r="J800" s="219" t="s">
        <v>1248</v>
      </c>
      <c r="K800" s="224">
        <v>8310235043085</v>
      </c>
      <c r="L800" s="362" t="s">
        <v>1453</v>
      </c>
    </row>
    <row r="801" spans="1:12" hidden="1" x14ac:dyDescent="0.25">
      <c r="A801" s="200" t="s">
        <v>909</v>
      </c>
      <c r="B801" s="201" t="s">
        <v>39</v>
      </c>
      <c r="C801" s="201" t="s">
        <v>205</v>
      </c>
      <c r="D801" s="201" t="s">
        <v>1848</v>
      </c>
      <c r="E801" s="204" t="s">
        <v>2078</v>
      </c>
      <c r="F801" s="209">
        <v>20142</v>
      </c>
      <c r="G801" s="206">
        <f t="shared" si="54"/>
        <v>45657</v>
      </c>
      <c r="H801" s="207">
        <f t="shared" si="55"/>
        <v>69</v>
      </c>
      <c r="I801" s="204" t="str">
        <f t="shared" si="56"/>
        <v>Grand Masters</v>
      </c>
      <c r="J801" s="201" t="s">
        <v>1248</v>
      </c>
      <c r="K801" s="208">
        <v>61070300039</v>
      </c>
      <c r="L801" s="364" t="s">
        <v>1453</v>
      </c>
    </row>
    <row r="802" spans="1:12" hidden="1" x14ac:dyDescent="0.25">
      <c r="A802" s="200" t="s">
        <v>560</v>
      </c>
      <c r="B802" s="201" t="s">
        <v>41</v>
      </c>
      <c r="C802" s="201" t="s">
        <v>435</v>
      </c>
      <c r="D802" s="201" t="s">
        <v>352</v>
      </c>
      <c r="E802" s="204" t="s">
        <v>2078</v>
      </c>
      <c r="F802" s="221">
        <v>19986</v>
      </c>
      <c r="G802" s="222">
        <f t="shared" si="54"/>
        <v>45657</v>
      </c>
      <c r="H802" s="223">
        <f t="shared" si="55"/>
        <v>70</v>
      </c>
      <c r="I802" s="220" t="str">
        <f t="shared" si="56"/>
        <v>Grand Masters</v>
      </c>
      <c r="J802" s="219" t="s">
        <v>1248</v>
      </c>
      <c r="K802" s="208">
        <v>94101200424</v>
      </c>
      <c r="L802" s="364" t="s">
        <v>1453</v>
      </c>
    </row>
    <row r="803" spans="1:12" hidden="1" x14ac:dyDescent="0.25">
      <c r="A803" s="200" t="s">
        <v>568</v>
      </c>
      <c r="B803" s="201" t="s">
        <v>39</v>
      </c>
      <c r="C803" s="201" t="s">
        <v>888</v>
      </c>
      <c r="D803" s="201" t="s">
        <v>453</v>
      </c>
      <c r="E803" s="204" t="s">
        <v>2080</v>
      </c>
      <c r="F803" s="221">
        <v>19974</v>
      </c>
      <c r="G803" s="222">
        <f t="shared" si="54"/>
        <v>45657</v>
      </c>
      <c r="H803" s="223">
        <f t="shared" si="55"/>
        <v>70</v>
      </c>
      <c r="I803" s="220" t="str">
        <f t="shared" si="56"/>
        <v>Grand Masters</v>
      </c>
      <c r="J803" s="219" t="s">
        <v>67</v>
      </c>
      <c r="K803" s="208">
        <v>82050511450</v>
      </c>
      <c r="L803" s="364" t="s">
        <v>1453</v>
      </c>
    </row>
    <row r="804" spans="1:12" s="225" customFormat="1" hidden="1" x14ac:dyDescent="0.25">
      <c r="A804" s="200" t="s">
        <v>750</v>
      </c>
      <c r="B804" s="201" t="s">
        <v>50</v>
      </c>
      <c r="C804" s="201" t="s">
        <v>2103</v>
      </c>
      <c r="D804" s="201" t="s">
        <v>1218</v>
      </c>
      <c r="E804" s="204" t="s">
        <v>1258</v>
      </c>
      <c r="F804" s="209">
        <v>19973</v>
      </c>
      <c r="G804" s="206">
        <f t="shared" si="54"/>
        <v>45657</v>
      </c>
      <c r="H804" s="207">
        <f t="shared" si="55"/>
        <v>70</v>
      </c>
      <c r="I804" s="204" t="str">
        <f t="shared" si="56"/>
        <v>Grand Masters</v>
      </c>
      <c r="J804" s="201" t="s">
        <v>1248</v>
      </c>
      <c r="K804" s="224">
        <v>89043000307</v>
      </c>
      <c r="L804" s="362" t="s">
        <v>1453</v>
      </c>
    </row>
    <row r="805" spans="1:12" hidden="1" x14ac:dyDescent="0.25">
      <c r="A805" s="200" t="s">
        <v>779</v>
      </c>
      <c r="B805" s="201" t="s">
        <v>1319</v>
      </c>
      <c r="C805" s="201" t="s">
        <v>146</v>
      </c>
      <c r="D805" s="201" t="s">
        <v>79</v>
      </c>
      <c r="E805" s="204" t="s">
        <v>2078</v>
      </c>
      <c r="F805" s="209">
        <v>20024</v>
      </c>
      <c r="G805" s="206">
        <f t="shared" si="54"/>
        <v>45657</v>
      </c>
      <c r="H805" s="207">
        <f t="shared" si="55"/>
        <v>70</v>
      </c>
      <c r="I805" s="204" t="str">
        <f t="shared" si="56"/>
        <v>Grand Masters</v>
      </c>
      <c r="J805" s="201" t="s">
        <v>1248</v>
      </c>
      <c r="K805" s="208">
        <v>90112300219</v>
      </c>
      <c r="L805" s="364" t="s">
        <v>1453</v>
      </c>
    </row>
    <row r="806" spans="1:12" s="225" customFormat="1" hidden="1" x14ac:dyDescent="0.25">
      <c r="A806" s="200" t="s">
        <v>1350</v>
      </c>
      <c r="B806" s="201" t="s">
        <v>1241</v>
      </c>
      <c r="C806" s="201" t="s">
        <v>306</v>
      </c>
      <c r="D806" s="201" t="s">
        <v>123</v>
      </c>
      <c r="E806" s="204" t="s">
        <v>2078</v>
      </c>
      <c r="F806" s="209">
        <v>19792</v>
      </c>
      <c r="G806" s="206">
        <f t="shared" si="54"/>
        <v>45657</v>
      </c>
      <c r="H806" s="207">
        <f t="shared" si="55"/>
        <v>70</v>
      </c>
      <c r="I806" s="204" t="str">
        <f t="shared" si="56"/>
        <v>Grand Masters</v>
      </c>
      <c r="J806" s="201" t="s">
        <v>1248</v>
      </c>
      <c r="K806" s="224">
        <v>82090811250</v>
      </c>
      <c r="L806" s="362" t="s">
        <v>1453</v>
      </c>
    </row>
    <row r="807" spans="1:12" hidden="1" x14ac:dyDescent="0.25">
      <c r="A807" s="200" t="s">
        <v>1708</v>
      </c>
      <c r="B807" s="201" t="s">
        <v>42</v>
      </c>
      <c r="C807" s="201" t="s">
        <v>1406</v>
      </c>
      <c r="D807" s="201" t="s">
        <v>1681</v>
      </c>
      <c r="E807" s="204" t="s">
        <v>2078</v>
      </c>
      <c r="F807" s="221">
        <v>19844</v>
      </c>
      <c r="G807" s="222">
        <f t="shared" si="54"/>
        <v>45657</v>
      </c>
      <c r="H807" s="223">
        <f t="shared" si="55"/>
        <v>70</v>
      </c>
      <c r="I807" s="220" t="str">
        <f t="shared" si="56"/>
        <v>Grand Masters</v>
      </c>
      <c r="J807" s="219" t="s">
        <v>1248</v>
      </c>
      <c r="K807" s="208">
        <v>1032200127</v>
      </c>
      <c r="L807" s="364" t="s">
        <v>1453</v>
      </c>
    </row>
    <row r="808" spans="1:12" hidden="1" x14ac:dyDescent="0.25">
      <c r="A808" s="200" t="s">
        <v>545</v>
      </c>
      <c r="B808" s="201" t="s">
        <v>50</v>
      </c>
      <c r="C808" s="201" t="s">
        <v>90</v>
      </c>
      <c r="D808" s="201" t="s">
        <v>319</v>
      </c>
      <c r="E808" s="204" t="s">
        <v>2078</v>
      </c>
      <c r="F808" s="221">
        <v>19577</v>
      </c>
      <c r="G808" s="222">
        <f t="shared" si="54"/>
        <v>45657</v>
      </c>
      <c r="H808" s="223">
        <f t="shared" si="55"/>
        <v>71</v>
      </c>
      <c r="I808" s="220" t="str">
        <f t="shared" si="56"/>
        <v>Grand Masters</v>
      </c>
      <c r="J808" s="219" t="s">
        <v>1248</v>
      </c>
      <c r="K808" s="208">
        <v>88110500048</v>
      </c>
      <c r="L808" s="364" t="s">
        <v>1453</v>
      </c>
    </row>
    <row r="809" spans="1:12" hidden="1" x14ac:dyDescent="0.25">
      <c r="A809" s="200" t="s">
        <v>552</v>
      </c>
      <c r="B809" s="201" t="s">
        <v>1319</v>
      </c>
      <c r="C809" s="201" t="s">
        <v>99</v>
      </c>
      <c r="D809" s="201" t="s">
        <v>387</v>
      </c>
      <c r="E809" s="204" t="s">
        <v>2078</v>
      </c>
      <c r="F809" s="209">
        <v>19489</v>
      </c>
      <c r="G809" s="206">
        <f t="shared" si="54"/>
        <v>45657</v>
      </c>
      <c r="H809" s="207">
        <f t="shared" si="55"/>
        <v>71</v>
      </c>
      <c r="I809" s="204" t="str">
        <f t="shared" si="56"/>
        <v>Grand Masters</v>
      </c>
      <c r="J809" s="201" t="s">
        <v>1248</v>
      </c>
      <c r="K809" s="208">
        <v>67081800238</v>
      </c>
      <c r="L809" s="364" t="s">
        <v>1453</v>
      </c>
    </row>
    <row r="810" spans="1:12" hidden="1" x14ac:dyDescent="0.25">
      <c r="A810" s="200" t="s">
        <v>611</v>
      </c>
      <c r="B810" s="201" t="s">
        <v>47</v>
      </c>
      <c r="C810" s="201" t="s">
        <v>229</v>
      </c>
      <c r="D810" s="201" t="s">
        <v>109</v>
      </c>
      <c r="E810" s="204" t="s">
        <v>2078</v>
      </c>
      <c r="F810" s="221">
        <v>19427</v>
      </c>
      <c r="G810" s="222">
        <f t="shared" si="54"/>
        <v>45657</v>
      </c>
      <c r="H810" s="223">
        <f t="shared" si="55"/>
        <v>71</v>
      </c>
      <c r="I810" s="220" t="str">
        <f t="shared" si="56"/>
        <v>Grand Masters</v>
      </c>
      <c r="J810" s="219" t="s">
        <v>1248</v>
      </c>
      <c r="K810" s="208" t="s">
        <v>1673</v>
      </c>
      <c r="L810" s="364" t="s">
        <v>1453</v>
      </c>
    </row>
    <row r="811" spans="1:12" s="225" customFormat="1" hidden="1" x14ac:dyDescent="0.25">
      <c r="A811" s="200" t="s">
        <v>837</v>
      </c>
      <c r="B811" s="201" t="s">
        <v>43</v>
      </c>
      <c r="C811" s="201" t="s">
        <v>376</v>
      </c>
      <c r="D811" s="201" t="s">
        <v>375</v>
      </c>
      <c r="E811" s="204" t="s">
        <v>2078</v>
      </c>
      <c r="F811" s="221">
        <v>19584</v>
      </c>
      <c r="G811" s="222">
        <f t="shared" si="54"/>
        <v>45657</v>
      </c>
      <c r="H811" s="223">
        <f t="shared" si="55"/>
        <v>71</v>
      </c>
      <c r="I811" s="220" t="str">
        <f t="shared" si="56"/>
        <v>Grand Masters</v>
      </c>
      <c r="J811" s="219" t="s">
        <v>1248</v>
      </c>
      <c r="K811" s="224">
        <v>79080900044</v>
      </c>
      <c r="L811" s="362" t="s">
        <v>1453</v>
      </c>
    </row>
    <row r="812" spans="1:12" hidden="1" x14ac:dyDescent="0.25">
      <c r="A812" s="200" t="s">
        <v>1789</v>
      </c>
      <c r="B812" s="201" t="s">
        <v>1240</v>
      </c>
      <c r="C812" s="201" t="s">
        <v>175</v>
      </c>
      <c r="D812" s="201" t="s">
        <v>1833</v>
      </c>
      <c r="E812" s="204" t="s">
        <v>2078</v>
      </c>
      <c r="F812" s="221">
        <v>19709</v>
      </c>
      <c r="G812" s="222">
        <f t="shared" si="54"/>
        <v>45657</v>
      </c>
      <c r="H812" s="223">
        <f t="shared" si="55"/>
        <v>71</v>
      </c>
      <c r="I812" s="220" t="str">
        <f t="shared" ref="I812:I843" si="57">IF(H812="","Senior",IF(H812&gt;59.999,"Grand Masters",IF(H812&gt;49.999,"Master",IF(H812&gt;39.999,"Veteran",IF(H812&gt;21.999,"Senior",IF(H812&gt;16.999,"U/21","U/16"))))))</f>
        <v>Grand Masters</v>
      </c>
      <c r="J812" s="219" t="s">
        <v>1248</v>
      </c>
      <c r="K812" s="208">
        <v>84071810227</v>
      </c>
      <c r="L812" s="364" t="s">
        <v>1453</v>
      </c>
    </row>
    <row r="813" spans="1:12" hidden="1" x14ac:dyDescent="0.25">
      <c r="A813" s="200" t="s">
        <v>670</v>
      </c>
      <c r="B813" s="201" t="s">
        <v>1319</v>
      </c>
      <c r="C813" s="201" t="s">
        <v>149</v>
      </c>
      <c r="D813" s="201" t="s">
        <v>295</v>
      </c>
      <c r="E813" s="204" t="s">
        <v>2078</v>
      </c>
      <c r="F813" s="221">
        <v>19092</v>
      </c>
      <c r="G813" s="222">
        <f t="shared" si="54"/>
        <v>45657</v>
      </c>
      <c r="H813" s="223">
        <f t="shared" si="55"/>
        <v>72</v>
      </c>
      <c r="I813" s="220" t="str">
        <f t="shared" si="57"/>
        <v>Grand Masters</v>
      </c>
      <c r="J813" s="219" t="s">
        <v>1248</v>
      </c>
      <c r="K813" s="208">
        <v>92062200684</v>
      </c>
      <c r="L813" s="364" t="s">
        <v>1453</v>
      </c>
    </row>
    <row r="814" spans="1:12" s="225" customFormat="1" hidden="1" x14ac:dyDescent="0.25">
      <c r="A814" s="200" t="s">
        <v>1020</v>
      </c>
      <c r="B814" s="201" t="s">
        <v>47</v>
      </c>
      <c r="C814" s="201" t="s">
        <v>1899</v>
      </c>
      <c r="D814" s="201" t="s">
        <v>122</v>
      </c>
      <c r="E814" s="204" t="s">
        <v>2078</v>
      </c>
      <c r="F814" s="221">
        <v>19009</v>
      </c>
      <c r="G814" s="222">
        <f t="shared" si="54"/>
        <v>45657</v>
      </c>
      <c r="H814" s="223">
        <f t="shared" si="55"/>
        <v>72</v>
      </c>
      <c r="I814" s="220" t="str">
        <f t="shared" si="57"/>
        <v>Grand Masters</v>
      </c>
      <c r="J814" s="219" t="s">
        <v>1248</v>
      </c>
      <c r="K814" s="224">
        <v>93071900147</v>
      </c>
      <c r="L814" s="362" t="s">
        <v>1453</v>
      </c>
    </row>
    <row r="815" spans="1:12" s="225" customFormat="1" hidden="1" x14ac:dyDescent="0.25">
      <c r="A815" s="200" t="s">
        <v>657</v>
      </c>
      <c r="B815" s="201" t="s">
        <v>41</v>
      </c>
      <c r="C815" s="201" t="s">
        <v>175</v>
      </c>
      <c r="D815" s="201" t="s">
        <v>309</v>
      </c>
      <c r="E815" s="204" t="s">
        <v>2078</v>
      </c>
      <c r="F815" s="221">
        <v>18986</v>
      </c>
      <c r="G815" s="222">
        <f t="shared" si="54"/>
        <v>45657</v>
      </c>
      <c r="H815" s="223">
        <f t="shared" si="55"/>
        <v>73</v>
      </c>
      <c r="I815" s="220" t="str">
        <f t="shared" si="57"/>
        <v>Grand Masters</v>
      </c>
      <c r="J815" s="219" t="s">
        <v>1248</v>
      </c>
      <c r="K815" s="224">
        <v>741031114086</v>
      </c>
      <c r="L815" s="362" t="s">
        <v>1456</v>
      </c>
    </row>
    <row r="816" spans="1:12" hidden="1" x14ac:dyDescent="0.25">
      <c r="A816" s="200" t="s">
        <v>737</v>
      </c>
      <c r="B816" s="201" t="s">
        <v>49</v>
      </c>
      <c r="C816" s="201" t="s">
        <v>2100</v>
      </c>
      <c r="D816" s="201" t="s">
        <v>112</v>
      </c>
      <c r="E816" s="204" t="s">
        <v>1258</v>
      </c>
      <c r="F816" s="221">
        <v>18937</v>
      </c>
      <c r="G816" s="222">
        <f t="shared" si="54"/>
        <v>45657</v>
      </c>
      <c r="H816" s="223">
        <f t="shared" si="55"/>
        <v>73</v>
      </c>
      <c r="I816" s="220" t="str">
        <f t="shared" si="57"/>
        <v>Grand Masters</v>
      </c>
      <c r="J816" s="219" t="s">
        <v>1248</v>
      </c>
      <c r="K816" s="208">
        <v>75012610172</v>
      </c>
      <c r="L816" s="364" t="s">
        <v>1453</v>
      </c>
    </row>
    <row r="817" spans="1:12" hidden="1" x14ac:dyDescent="0.25">
      <c r="A817" s="200" t="s">
        <v>516</v>
      </c>
      <c r="B817" s="201" t="s">
        <v>50</v>
      </c>
      <c r="C817" s="201" t="s">
        <v>102</v>
      </c>
      <c r="D817" s="201" t="s">
        <v>385</v>
      </c>
      <c r="E817" s="204" t="s">
        <v>2078</v>
      </c>
      <c r="F817" s="221">
        <v>18436</v>
      </c>
      <c r="G817" s="222">
        <f t="shared" si="54"/>
        <v>45657</v>
      </c>
      <c r="H817" s="223">
        <f t="shared" si="55"/>
        <v>74</v>
      </c>
      <c r="I817" s="220" t="str">
        <f t="shared" si="57"/>
        <v>Grand Masters</v>
      </c>
      <c r="J817" s="219" t="s">
        <v>1248</v>
      </c>
      <c r="K817" s="208">
        <v>89021700042</v>
      </c>
      <c r="L817" s="364" t="s">
        <v>1453</v>
      </c>
    </row>
    <row r="818" spans="1:12" s="225" customFormat="1" hidden="1" x14ac:dyDescent="0.25">
      <c r="A818" s="200" t="s">
        <v>530</v>
      </c>
      <c r="B818" s="201" t="s">
        <v>1340</v>
      </c>
      <c r="C818" s="201" t="s">
        <v>216</v>
      </c>
      <c r="D818" s="201" t="s">
        <v>215</v>
      </c>
      <c r="E818" s="204" t="s">
        <v>2078</v>
      </c>
      <c r="F818" s="209">
        <v>18620</v>
      </c>
      <c r="G818" s="206">
        <f t="shared" si="54"/>
        <v>45657</v>
      </c>
      <c r="H818" s="207">
        <f t="shared" si="55"/>
        <v>74</v>
      </c>
      <c r="I818" s="204" t="str">
        <f t="shared" si="57"/>
        <v>Grand Masters</v>
      </c>
      <c r="J818" s="201" t="s">
        <v>1248</v>
      </c>
      <c r="K818" s="224">
        <v>8802035145086</v>
      </c>
      <c r="L818" s="362" t="s">
        <v>1456</v>
      </c>
    </row>
    <row r="819" spans="1:12" s="225" customFormat="1" hidden="1" x14ac:dyDescent="0.25">
      <c r="A819" s="200" t="s">
        <v>697</v>
      </c>
      <c r="B819" s="201" t="s">
        <v>1243</v>
      </c>
      <c r="C819" s="201" t="s">
        <v>280</v>
      </c>
      <c r="D819" s="201" t="s">
        <v>258</v>
      </c>
      <c r="E819" s="204" t="s">
        <v>2078</v>
      </c>
      <c r="F819" s="209">
        <v>17322</v>
      </c>
      <c r="G819" s="206">
        <f t="shared" si="54"/>
        <v>45657</v>
      </c>
      <c r="H819" s="207">
        <f t="shared" si="55"/>
        <v>77</v>
      </c>
      <c r="I819" s="204" t="str">
        <f t="shared" si="57"/>
        <v>Grand Masters</v>
      </c>
      <c r="J819" s="201" t="s">
        <v>1248</v>
      </c>
      <c r="K819" s="224">
        <v>7604120008083</v>
      </c>
      <c r="L819" s="362" t="s">
        <v>1453</v>
      </c>
    </row>
    <row r="820" spans="1:12" s="225" customFormat="1" hidden="1" x14ac:dyDescent="0.25">
      <c r="A820" s="200" t="s">
        <v>785</v>
      </c>
      <c r="B820" s="201" t="s">
        <v>1241</v>
      </c>
      <c r="C820" s="201" t="s">
        <v>146</v>
      </c>
      <c r="D820" s="201" t="s">
        <v>79</v>
      </c>
      <c r="E820" s="204" t="s">
        <v>2078</v>
      </c>
      <c r="F820" s="209">
        <v>17503</v>
      </c>
      <c r="G820" s="206">
        <f t="shared" si="54"/>
        <v>45657</v>
      </c>
      <c r="H820" s="207">
        <f t="shared" si="55"/>
        <v>77</v>
      </c>
      <c r="I820" s="204" t="str">
        <f t="shared" si="57"/>
        <v>Grand Masters</v>
      </c>
      <c r="J820" s="201" t="s">
        <v>1248</v>
      </c>
      <c r="K820" s="224">
        <v>84071410407</v>
      </c>
      <c r="L820" s="362" t="s">
        <v>1453</v>
      </c>
    </row>
    <row r="821" spans="1:12" hidden="1" x14ac:dyDescent="0.25">
      <c r="A821" s="200" t="s">
        <v>864</v>
      </c>
      <c r="B821" s="201" t="s">
        <v>1226</v>
      </c>
      <c r="C821" s="201" t="s">
        <v>91</v>
      </c>
      <c r="D821" s="201" t="s">
        <v>144</v>
      </c>
      <c r="E821" s="204" t="s">
        <v>2078</v>
      </c>
      <c r="F821" s="201">
        <v>17187</v>
      </c>
      <c r="G821" s="206">
        <f t="shared" si="54"/>
        <v>45657</v>
      </c>
      <c r="H821" s="207">
        <f t="shared" si="55"/>
        <v>77</v>
      </c>
      <c r="I821" s="204" t="str">
        <f t="shared" si="57"/>
        <v>Grand Masters</v>
      </c>
      <c r="J821" s="201" t="s">
        <v>1248</v>
      </c>
      <c r="K821" s="208">
        <v>69091700084</v>
      </c>
      <c r="L821" s="364" t="s">
        <v>1453</v>
      </c>
    </row>
    <row r="822" spans="1:12" hidden="1" x14ac:dyDescent="0.25">
      <c r="A822" s="200" t="s">
        <v>1419</v>
      </c>
      <c r="B822" s="201" t="s">
        <v>50</v>
      </c>
      <c r="C822" s="201" t="s">
        <v>1426</v>
      </c>
      <c r="D822" s="201" t="s">
        <v>299</v>
      </c>
      <c r="E822" s="204" t="s">
        <v>2078</v>
      </c>
      <c r="F822" s="221">
        <v>17172</v>
      </c>
      <c r="G822" s="222">
        <f t="shared" si="54"/>
        <v>45657</v>
      </c>
      <c r="H822" s="223">
        <f t="shared" si="55"/>
        <v>77</v>
      </c>
      <c r="I822" s="220" t="str">
        <f t="shared" si="57"/>
        <v>Grand Masters</v>
      </c>
      <c r="J822" s="219" t="s">
        <v>1248</v>
      </c>
      <c r="K822" s="208">
        <v>98011700162</v>
      </c>
      <c r="L822" s="364" t="s">
        <v>1453</v>
      </c>
    </row>
    <row r="823" spans="1:12" s="225" customFormat="1" hidden="1" x14ac:dyDescent="0.25">
      <c r="A823" s="200" t="s">
        <v>515</v>
      </c>
      <c r="B823" s="201" t="s">
        <v>37</v>
      </c>
      <c r="C823" s="201" t="s">
        <v>263</v>
      </c>
      <c r="D823" s="201" t="s">
        <v>264</v>
      </c>
      <c r="E823" s="204" t="s">
        <v>2078</v>
      </c>
      <c r="F823" s="227">
        <v>15153</v>
      </c>
      <c r="G823" s="222">
        <f t="shared" si="54"/>
        <v>45657</v>
      </c>
      <c r="H823" s="223">
        <f t="shared" si="55"/>
        <v>83</v>
      </c>
      <c r="I823" s="220" t="str">
        <f t="shared" si="57"/>
        <v>Grand Masters</v>
      </c>
      <c r="J823" s="219" t="s">
        <v>1248</v>
      </c>
      <c r="K823" s="224" t="s">
        <v>1837</v>
      </c>
      <c r="L823" s="362" t="s">
        <v>1453</v>
      </c>
    </row>
    <row r="824" spans="1:12" s="225" customFormat="1" hidden="1" x14ac:dyDescent="0.25">
      <c r="A824" s="200" t="s">
        <v>640</v>
      </c>
      <c r="B824" s="201" t="s">
        <v>983</v>
      </c>
      <c r="C824" s="201" t="s">
        <v>91</v>
      </c>
      <c r="D824" s="201" t="s">
        <v>346</v>
      </c>
      <c r="E824" s="204" t="s">
        <v>2078</v>
      </c>
      <c r="F824" s="209"/>
      <c r="G824" s="206">
        <f t="shared" si="54"/>
        <v>45657</v>
      </c>
      <c r="H824" s="207">
        <f t="shared" si="55"/>
        <v>125</v>
      </c>
      <c r="I824" s="204" t="str">
        <f t="shared" si="57"/>
        <v>Grand Masters</v>
      </c>
      <c r="J824" s="201" t="s">
        <v>1248</v>
      </c>
      <c r="K824" s="224">
        <v>78100910669</v>
      </c>
      <c r="L824" s="362" t="s">
        <v>1453</v>
      </c>
    </row>
    <row r="825" spans="1:12" s="225" customFormat="1" hidden="1" x14ac:dyDescent="0.25">
      <c r="A825" s="200" t="s">
        <v>652</v>
      </c>
      <c r="B825" s="201" t="s">
        <v>983</v>
      </c>
      <c r="C825" s="201" t="s">
        <v>335</v>
      </c>
      <c r="D825" s="201" t="s">
        <v>345</v>
      </c>
      <c r="E825" s="204" t="s">
        <v>2078</v>
      </c>
      <c r="F825" s="209"/>
      <c r="G825" s="206">
        <f t="shared" si="54"/>
        <v>45657</v>
      </c>
      <c r="H825" s="207">
        <f t="shared" si="55"/>
        <v>125</v>
      </c>
      <c r="I825" s="204" t="str">
        <f t="shared" si="57"/>
        <v>Grand Masters</v>
      </c>
      <c r="J825" s="201" t="s">
        <v>1248</v>
      </c>
      <c r="K825" s="224">
        <v>73031600347</v>
      </c>
      <c r="L825" s="362" t="s">
        <v>1453</v>
      </c>
    </row>
    <row r="826" spans="1:12" s="225" customFormat="1" hidden="1" x14ac:dyDescent="0.25">
      <c r="A826" s="200" t="s">
        <v>690</v>
      </c>
      <c r="B826" s="201" t="s">
        <v>37</v>
      </c>
      <c r="C826" s="201" t="s">
        <v>2098</v>
      </c>
      <c r="D826" s="201" t="s">
        <v>79</v>
      </c>
      <c r="E826" s="204" t="s">
        <v>1250</v>
      </c>
      <c r="F826" s="209"/>
      <c r="G826" s="206">
        <f t="shared" si="54"/>
        <v>45657</v>
      </c>
      <c r="H826" s="207">
        <f t="shared" si="55"/>
        <v>125</v>
      </c>
      <c r="I826" s="204" t="str">
        <f t="shared" si="57"/>
        <v>Grand Masters</v>
      </c>
      <c r="J826" s="201" t="s">
        <v>1248</v>
      </c>
      <c r="K826" s="224" t="s">
        <v>1867</v>
      </c>
      <c r="L826" s="362" t="s">
        <v>1453</v>
      </c>
    </row>
    <row r="827" spans="1:12" hidden="1" x14ac:dyDescent="0.25">
      <c r="A827" s="200" t="s">
        <v>692</v>
      </c>
      <c r="B827" s="201" t="s">
        <v>983</v>
      </c>
      <c r="C827" s="201" t="s">
        <v>175</v>
      </c>
      <c r="D827" s="201" t="s">
        <v>352</v>
      </c>
      <c r="E827" s="204" t="s">
        <v>2078</v>
      </c>
      <c r="F827" s="209"/>
      <c r="G827" s="206">
        <f t="shared" si="54"/>
        <v>45657</v>
      </c>
      <c r="H827" s="207">
        <f t="shared" si="55"/>
        <v>125</v>
      </c>
      <c r="I827" s="204" t="str">
        <f t="shared" si="57"/>
        <v>Grand Masters</v>
      </c>
      <c r="J827" s="201" t="s">
        <v>1248</v>
      </c>
      <c r="K827" s="208">
        <v>85062910390</v>
      </c>
      <c r="L827" s="364" t="s">
        <v>1453</v>
      </c>
    </row>
    <row r="828" spans="1:12" s="225" customFormat="1" hidden="1" x14ac:dyDescent="0.25">
      <c r="A828" s="200" t="s">
        <v>717</v>
      </c>
      <c r="B828" s="201" t="s">
        <v>1243</v>
      </c>
      <c r="C828" s="201" t="s">
        <v>249</v>
      </c>
      <c r="D828" s="201" t="s">
        <v>242</v>
      </c>
      <c r="E828" s="204" t="s">
        <v>2078</v>
      </c>
      <c r="F828" s="209"/>
      <c r="G828" s="206">
        <f t="shared" si="54"/>
        <v>45657</v>
      </c>
      <c r="H828" s="207">
        <f t="shared" si="55"/>
        <v>125</v>
      </c>
      <c r="I828" s="204" t="str">
        <f t="shared" si="57"/>
        <v>Grand Masters</v>
      </c>
      <c r="J828" s="201" t="s">
        <v>1248</v>
      </c>
      <c r="K828" s="224">
        <v>5702255115</v>
      </c>
      <c r="L828" s="362" t="s">
        <v>1456</v>
      </c>
    </row>
    <row r="829" spans="1:12" hidden="1" x14ac:dyDescent="0.25">
      <c r="A829" s="200" t="s">
        <v>727</v>
      </c>
      <c r="B829" s="201" t="s">
        <v>1380</v>
      </c>
      <c r="C829" s="201" t="s">
        <v>188</v>
      </c>
      <c r="D829" s="201" t="s">
        <v>355</v>
      </c>
      <c r="E829" s="204" t="s">
        <v>2078</v>
      </c>
      <c r="F829" s="209"/>
      <c r="G829" s="206">
        <f t="shared" si="54"/>
        <v>45657</v>
      </c>
      <c r="H829" s="207">
        <f t="shared" si="55"/>
        <v>125</v>
      </c>
      <c r="I829" s="204" t="str">
        <f t="shared" si="57"/>
        <v>Grand Masters</v>
      </c>
      <c r="J829" s="201" t="s">
        <v>1248</v>
      </c>
      <c r="K829" s="208">
        <v>307045114088</v>
      </c>
      <c r="L829" s="364" t="s">
        <v>1456</v>
      </c>
    </row>
    <row r="830" spans="1:12" hidden="1" x14ac:dyDescent="0.25">
      <c r="A830" s="200" t="s">
        <v>729</v>
      </c>
      <c r="B830" s="201" t="s">
        <v>983</v>
      </c>
      <c r="C830" s="201" t="s">
        <v>231</v>
      </c>
      <c r="D830" s="201" t="s">
        <v>186</v>
      </c>
      <c r="E830" s="204" t="s">
        <v>2078</v>
      </c>
      <c r="F830" s="209"/>
      <c r="G830" s="206">
        <f t="shared" si="54"/>
        <v>45657</v>
      </c>
      <c r="H830" s="207">
        <f t="shared" si="55"/>
        <v>125</v>
      </c>
      <c r="I830" s="204" t="str">
        <f t="shared" si="57"/>
        <v>Grand Masters</v>
      </c>
      <c r="J830" s="201" t="s">
        <v>1248</v>
      </c>
      <c r="K830" s="208"/>
      <c r="L830" s="364"/>
    </row>
    <row r="831" spans="1:12" s="225" customFormat="1" hidden="1" x14ac:dyDescent="0.25">
      <c r="A831" s="200" t="s">
        <v>736</v>
      </c>
      <c r="B831" s="201" t="s">
        <v>982</v>
      </c>
      <c r="C831" s="201" t="s">
        <v>325</v>
      </c>
      <c r="D831" s="201" t="s">
        <v>127</v>
      </c>
      <c r="E831" s="204" t="s">
        <v>2078</v>
      </c>
      <c r="F831" s="209"/>
      <c r="G831" s="206">
        <f t="shared" si="54"/>
        <v>45657</v>
      </c>
      <c r="H831" s="207">
        <f t="shared" si="55"/>
        <v>125</v>
      </c>
      <c r="I831" s="204" t="str">
        <f t="shared" si="57"/>
        <v>Grand Masters</v>
      </c>
      <c r="J831" s="201" t="s">
        <v>1248</v>
      </c>
      <c r="K831" s="224">
        <v>98031900108</v>
      </c>
      <c r="L831" s="362" t="s">
        <v>1453</v>
      </c>
    </row>
    <row r="832" spans="1:12" s="225" customFormat="1" ht="13.5" hidden="1" customHeight="1" x14ac:dyDescent="0.25">
      <c r="A832" s="200" t="s">
        <v>738</v>
      </c>
      <c r="B832" s="201" t="s">
        <v>982</v>
      </c>
      <c r="C832" s="201" t="s">
        <v>126</v>
      </c>
      <c r="D832" s="201" t="s">
        <v>127</v>
      </c>
      <c r="E832" s="204" t="s">
        <v>2078</v>
      </c>
      <c r="F832" s="209"/>
      <c r="G832" s="206">
        <f t="shared" si="54"/>
        <v>45657</v>
      </c>
      <c r="H832" s="207">
        <f t="shared" si="55"/>
        <v>125</v>
      </c>
      <c r="I832" s="204" t="str">
        <f t="shared" si="57"/>
        <v>Grand Masters</v>
      </c>
      <c r="J832" s="201" t="s">
        <v>1248</v>
      </c>
      <c r="K832" s="224">
        <v>94111700071</v>
      </c>
      <c r="L832" s="362" t="s">
        <v>1453</v>
      </c>
    </row>
    <row r="833" spans="1:12" hidden="1" x14ac:dyDescent="0.25">
      <c r="A833" s="200" t="s">
        <v>743</v>
      </c>
      <c r="B833" s="201" t="s">
        <v>1243</v>
      </c>
      <c r="C833" s="201" t="s">
        <v>149</v>
      </c>
      <c r="D833" s="201" t="s">
        <v>252</v>
      </c>
      <c r="E833" s="204" t="s">
        <v>2078</v>
      </c>
      <c r="F833" s="209"/>
      <c r="G833" s="206">
        <f t="shared" ref="G833:G887" si="58">$G$5</f>
        <v>45657</v>
      </c>
      <c r="H833" s="207">
        <f t="shared" ref="H833:H887" si="59">INT(YEARFRAC(F833,G833))</f>
        <v>125</v>
      </c>
      <c r="I833" s="204" t="str">
        <f t="shared" si="57"/>
        <v>Grand Masters</v>
      </c>
      <c r="J833" s="201" t="s">
        <v>1248</v>
      </c>
      <c r="K833" s="208">
        <v>88101600493</v>
      </c>
      <c r="L833" s="364" t="s">
        <v>1453</v>
      </c>
    </row>
    <row r="834" spans="1:12" hidden="1" x14ac:dyDescent="0.25">
      <c r="A834" s="200" t="s">
        <v>762</v>
      </c>
      <c r="B834" s="201" t="s">
        <v>1243</v>
      </c>
      <c r="C834" s="201" t="s">
        <v>282</v>
      </c>
      <c r="D834" s="201" t="s">
        <v>145</v>
      </c>
      <c r="E834" s="204" t="s">
        <v>2078</v>
      </c>
      <c r="F834" s="209"/>
      <c r="G834" s="206">
        <f t="shared" si="58"/>
        <v>45657</v>
      </c>
      <c r="H834" s="207">
        <f t="shared" si="59"/>
        <v>125</v>
      </c>
      <c r="I834" s="204" t="str">
        <f t="shared" si="57"/>
        <v>Grand Masters</v>
      </c>
      <c r="J834" s="201" t="s">
        <v>1248</v>
      </c>
      <c r="K834" s="208">
        <v>86031300575</v>
      </c>
      <c r="L834" s="364" t="s">
        <v>1453</v>
      </c>
    </row>
    <row r="835" spans="1:12" hidden="1" x14ac:dyDescent="0.25">
      <c r="A835" s="200" t="s">
        <v>765</v>
      </c>
      <c r="B835" s="201" t="s">
        <v>1947</v>
      </c>
      <c r="C835" s="201" t="s">
        <v>1655</v>
      </c>
      <c r="D835" s="201" t="s">
        <v>2105</v>
      </c>
      <c r="E835" s="204" t="s">
        <v>2078</v>
      </c>
      <c r="F835" s="209"/>
      <c r="G835" s="206">
        <f t="shared" si="58"/>
        <v>45657</v>
      </c>
      <c r="H835" s="207">
        <f t="shared" si="59"/>
        <v>125</v>
      </c>
      <c r="I835" s="204" t="str">
        <f t="shared" si="57"/>
        <v>Grand Masters</v>
      </c>
      <c r="J835" s="201" t="s">
        <v>1248</v>
      </c>
      <c r="K835" s="208"/>
      <c r="L835" s="364" t="s">
        <v>1453</v>
      </c>
    </row>
    <row r="836" spans="1:12" s="225" customFormat="1" hidden="1" x14ac:dyDescent="0.25">
      <c r="A836" s="200" t="s">
        <v>771</v>
      </c>
      <c r="B836" s="201" t="s">
        <v>50</v>
      </c>
      <c r="C836" s="201" t="s">
        <v>133</v>
      </c>
      <c r="D836" s="201" t="s">
        <v>356</v>
      </c>
      <c r="E836" s="204" t="s">
        <v>1258</v>
      </c>
      <c r="F836" s="209"/>
      <c r="G836" s="206">
        <f t="shared" si="58"/>
        <v>45657</v>
      </c>
      <c r="H836" s="207">
        <f t="shared" si="59"/>
        <v>125</v>
      </c>
      <c r="I836" s="204" t="str">
        <f t="shared" si="57"/>
        <v>Grand Masters</v>
      </c>
      <c r="J836" s="201" t="s">
        <v>1248</v>
      </c>
      <c r="K836" s="224">
        <v>91050500237</v>
      </c>
      <c r="L836" s="362" t="s">
        <v>1453</v>
      </c>
    </row>
    <row r="837" spans="1:12" s="225" customFormat="1" hidden="1" x14ac:dyDescent="0.25">
      <c r="A837" s="200" t="s">
        <v>775</v>
      </c>
      <c r="B837" s="201" t="s">
        <v>1243</v>
      </c>
      <c r="C837" s="201" t="s">
        <v>423</v>
      </c>
      <c r="D837" s="201" t="s">
        <v>79</v>
      </c>
      <c r="E837" s="204" t="s">
        <v>2080</v>
      </c>
      <c r="F837" s="209"/>
      <c r="G837" s="206">
        <f t="shared" si="58"/>
        <v>45657</v>
      </c>
      <c r="H837" s="207">
        <f t="shared" si="59"/>
        <v>125</v>
      </c>
      <c r="I837" s="204" t="str">
        <f t="shared" si="57"/>
        <v>Grand Masters</v>
      </c>
      <c r="J837" s="201" t="s">
        <v>67</v>
      </c>
      <c r="K837" s="224">
        <v>64021600264</v>
      </c>
      <c r="L837" s="362" t="s">
        <v>1453</v>
      </c>
    </row>
    <row r="838" spans="1:12" hidden="1" x14ac:dyDescent="0.25">
      <c r="A838" s="200" t="s">
        <v>782</v>
      </c>
      <c r="B838" s="201" t="s">
        <v>1226</v>
      </c>
      <c r="C838" s="201" t="s">
        <v>89</v>
      </c>
      <c r="D838" s="201" t="s">
        <v>152</v>
      </c>
      <c r="E838" s="204" t="s">
        <v>2078</v>
      </c>
      <c r="F838" s="209"/>
      <c r="G838" s="206">
        <f t="shared" si="58"/>
        <v>45657</v>
      </c>
      <c r="H838" s="207">
        <f t="shared" si="59"/>
        <v>125</v>
      </c>
      <c r="I838" s="204" t="str">
        <f t="shared" si="57"/>
        <v>Grand Masters</v>
      </c>
      <c r="J838" s="201" t="s">
        <v>1248</v>
      </c>
      <c r="K838" s="208">
        <v>81122650051</v>
      </c>
      <c r="L838" s="364" t="s">
        <v>1453</v>
      </c>
    </row>
    <row r="839" spans="1:12" s="225" customFormat="1" ht="13.5" hidden="1" customHeight="1" x14ac:dyDescent="0.25">
      <c r="A839" s="200" t="s">
        <v>783</v>
      </c>
      <c r="B839" s="201" t="s">
        <v>1226</v>
      </c>
      <c r="C839" s="201" t="s">
        <v>153</v>
      </c>
      <c r="D839" s="201" t="s">
        <v>134</v>
      </c>
      <c r="E839" s="204" t="s">
        <v>2078</v>
      </c>
      <c r="F839" s="209"/>
      <c r="G839" s="206">
        <f t="shared" si="58"/>
        <v>45657</v>
      </c>
      <c r="H839" s="207">
        <f t="shared" si="59"/>
        <v>125</v>
      </c>
      <c r="I839" s="204" t="str">
        <f t="shared" si="57"/>
        <v>Grand Masters</v>
      </c>
      <c r="J839" s="201" t="s">
        <v>1248</v>
      </c>
      <c r="K839" s="224">
        <v>54043000227</v>
      </c>
      <c r="L839" s="362" t="s">
        <v>1453</v>
      </c>
    </row>
    <row r="840" spans="1:12" s="225" customFormat="1" hidden="1" x14ac:dyDescent="0.25">
      <c r="A840" s="200" t="s">
        <v>786</v>
      </c>
      <c r="B840" s="201" t="s">
        <v>1243</v>
      </c>
      <c r="C840" s="201" t="s">
        <v>247</v>
      </c>
      <c r="D840" s="201" t="s">
        <v>248</v>
      </c>
      <c r="E840" s="204" t="s">
        <v>2078</v>
      </c>
      <c r="F840" s="209"/>
      <c r="G840" s="206">
        <f t="shared" si="58"/>
        <v>45657</v>
      </c>
      <c r="H840" s="207">
        <f t="shared" si="59"/>
        <v>125</v>
      </c>
      <c r="I840" s="204" t="str">
        <f t="shared" si="57"/>
        <v>Grand Masters</v>
      </c>
      <c r="J840" s="201" t="s">
        <v>1248</v>
      </c>
      <c r="K840" s="224">
        <v>85092350070</v>
      </c>
      <c r="L840" s="362" t="s">
        <v>1453</v>
      </c>
    </row>
    <row r="841" spans="1:12" s="225" customFormat="1" hidden="1" x14ac:dyDescent="0.25">
      <c r="A841" s="200" t="s">
        <v>801</v>
      </c>
      <c r="B841" s="201" t="s">
        <v>1241</v>
      </c>
      <c r="C841" s="201" t="s">
        <v>161</v>
      </c>
      <c r="D841" s="201" t="s">
        <v>177</v>
      </c>
      <c r="E841" s="204" t="s">
        <v>2078</v>
      </c>
      <c r="F841" s="209"/>
      <c r="G841" s="206">
        <f t="shared" si="58"/>
        <v>45657</v>
      </c>
      <c r="H841" s="207">
        <f t="shared" si="59"/>
        <v>125</v>
      </c>
      <c r="I841" s="204" t="str">
        <f t="shared" si="57"/>
        <v>Grand Masters</v>
      </c>
      <c r="J841" s="201" t="s">
        <v>1248</v>
      </c>
      <c r="K841" s="224">
        <v>71091000417</v>
      </c>
      <c r="L841" s="362" t="s">
        <v>1453</v>
      </c>
    </row>
    <row r="842" spans="1:12" hidden="1" x14ac:dyDescent="0.25">
      <c r="A842" s="200" t="s">
        <v>1801</v>
      </c>
      <c r="B842" s="201" t="s">
        <v>1947</v>
      </c>
      <c r="C842" s="201" t="s">
        <v>89</v>
      </c>
      <c r="D842" s="201" t="s">
        <v>1852</v>
      </c>
      <c r="E842" s="204" t="s">
        <v>1261</v>
      </c>
      <c r="F842" s="205"/>
      <c r="G842" s="206">
        <f t="shared" si="58"/>
        <v>45657</v>
      </c>
      <c r="H842" s="207">
        <f t="shared" si="59"/>
        <v>125</v>
      </c>
      <c r="I842" s="204" t="str">
        <f t="shared" si="57"/>
        <v>Grand Masters</v>
      </c>
      <c r="J842" s="201" t="s">
        <v>1248</v>
      </c>
      <c r="K842" s="208">
        <v>74082900195</v>
      </c>
      <c r="L842" s="364" t="s">
        <v>1453</v>
      </c>
    </row>
    <row r="843" spans="1:12" hidden="1" x14ac:dyDescent="0.25">
      <c r="A843" s="200" t="s">
        <v>803</v>
      </c>
      <c r="B843" s="201" t="s">
        <v>982</v>
      </c>
      <c r="C843" s="201" t="s">
        <v>149</v>
      </c>
      <c r="D843" s="201" t="s">
        <v>150</v>
      </c>
      <c r="E843" s="204" t="s">
        <v>2078</v>
      </c>
      <c r="F843" s="211"/>
      <c r="G843" s="206">
        <f t="shared" si="58"/>
        <v>45657</v>
      </c>
      <c r="H843" s="207">
        <f t="shared" si="59"/>
        <v>125</v>
      </c>
      <c r="I843" s="204" t="str">
        <f t="shared" si="57"/>
        <v>Grand Masters</v>
      </c>
      <c r="J843" s="201" t="s">
        <v>1248</v>
      </c>
      <c r="K843" s="208">
        <v>20100310</v>
      </c>
      <c r="L843" s="364" t="s">
        <v>1453</v>
      </c>
    </row>
    <row r="844" spans="1:12" hidden="1" x14ac:dyDescent="0.25">
      <c r="A844" s="200" t="s">
        <v>1017</v>
      </c>
      <c r="B844" s="201" t="s">
        <v>43</v>
      </c>
      <c r="C844" s="201" t="s">
        <v>2109</v>
      </c>
      <c r="D844" s="201" t="s">
        <v>141</v>
      </c>
      <c r="E844" s="204" t="s">
        <v>1260</v>
      </c>
      <c r="F844" s="205"/>
      <c r="G844" s="206">
        <f t="shared" si="58"/>
        <v>45657</v>
      </c>
      <c r="H844" s="207">
        <f t="shared" si="59"/>
        <v>125</v>
      </c>
      <c r="I844" s="204" t="str">
        <f t="shared" ref="I844:I868" si="60">IF(H844="","Senior",IF(H844&gt;59.999,"Grand Masters",IF(H844&gt;49.999,"Master",IF(H844&gt;39.999,"Veteran",IF(H844&gt;21.999,"Senior",IF(H844&gt;16.999,"U/21","U/16"))))))</f>
        <v>Grand Masters</v>
      </c>
      <c r="J844" s="201" t="s">
        <v>67</v>
      </c>
      <c r="K844" s="208">
        <v>83070510094</v>
      </c>
      <c r="L844" s="364" t="s">
        <v>1453</v>
      </c>
    </row>
    <row r="845" spans="1:12" hidden="1" x14ac:dyDescent="0.25">
      <c r="A845" s="200" t="s">
        <v>812</v>
      </c>
      <c r="B845" s="201" t="s">
        <v>1243</v>
      </c>
      <c r="C845" s="201" t="s">
        <v>277</v>
      </c>
      <c r="D845" s="201" t="s">
        <v>278</v>
      </c>
      <c r="E845" s="204" t="s">
        <v>2078</v>
      </c>
      <c r="F845" s="209"/>
      <c r="G845" s="206">
        <f t="shared" si="58"/>
        <v>45657</v>
      </c>
      <c r="H845" s="207">
        <f t="shared" si="59"/>
        <v>125</v>
      </c>
      <c r="I845" s="204" t="str">
        <f t="shared" si="60"/>
        <v>Grand Masters</v>
      </c>
      <c r="J845" s="201" t="s">
        <v>1248</v>
      </c>
      <c r="K845" s="208">
        <v>8111180023084</v>
      </c>
      <c r="L845" s="364" t="s">
        <v>1456</v>
      </c>
    </row>
    <row r="846" spans="1:12" hidden="1" x14ac:dyDescent="0.25">
      <c r="A846" s="200" t="s">
        <v>817</v>
      </c>
      <c r="B846" s="201" t="s">
        <v>1948</v>
      </c>
      <c r="C846" s="201" t="s">
        <v>2113</v>
      </c>
      <c r="D846" s="201" t="s">
        <v>88</v>
      </c>
      <c r="E846" s="204" t="s">
        <v>1251</v>
      </c>
      <c r="F846" s="209"/>
      <c r="G846" s="206">
        <f t="shared" si="58"/>
        <v>45657</v>
      </c>
      <c r="H846" s="207">
        <f t="shared" si="59"/>
        <v>125</v>
      </c>
      <c r="I846" s="204" t="str">
        <f t="shared" si="60"/>
        <v>Grand Masters</v>
      </c>
      <c r="J846" s="201" t="s">
        <v>1248</v>
      </c>
      <c r="K846" s="208">
        <v>82061010001</v>
      </c>
      <c r="L846" s="364" t="s">
        <v>1453</v>
      </c>
    </row>
    <row r="847" spans="1:12" s="225" customFormat="1" hidden="1" x14ac:dyDescent="0.25">
      <c r="A847" s="200" t="s">
        <v>820</v>
      </c>
      <c r="B847" s="201" t="s">
        <v>1243</v>
      </c>
      <c r="C847" s="201" t="s">
        <v>268</v>
      </c>
      <c r="D847" s="201" t="s">
        <v>286</v>
      </c>
      <c r="E847" s="204" t="s">
        <v>2078</v>
      </c>
      <c r="F847" s="209"/>
      <c r="G847" s="206">
        <f t="shared" si="58"/>
        <v>45657</v>
      </c>
      <c r="H847" s="207">
        <f t="shared" si="59"/>
        <v>125</v>
      </c>
      <c r="I847" s="204" t="str">
        <f t="shared" si="60"/>
        <v>Grand Masters</v>
      </c>
      <c r="J847" s="201" t="s">
        <v>1248</v>
      </c>
      <c r="K847" s="224">
        <v>8604115163082</v>
      </c>
      <c r="L847" s="362" t="s">
        <v>1456</v>
      </c>
    </row>
    <row r="848" spans="1:12" s="225" customFormat="1" hidden="1" x14ac:dyDescent="0.25">
      <c r="A848" s="200" t="s">
        <v>822</v>
      </c>
      <c r="B848" s="201" t="s">
        <v>1331</v>
      </c>
      <c r="C848" s="201" t="s">
        <v>433</v>
      </c>
      <c r="D848" s="201" t="s">
        <v>101</v>
      </c>
      <c r="E848" s="204" t="s">
        <v>2078</v>
      </c>
      <c r="F848" s="205"/>
      <c r="G848" s="206">
        <f t="shared" si="58"/>
        <v>45657</v>
      </c>
      <c r="H848" s="207">
        <f t="shared" si="59"/>
        <v>125</v>
      </c>
      <c r="I848" s="204" t="str">
        <f t="shared" si="60"/>
        <v>Grand Masters</v>
      </c>
      <c r="J848" s="201" t="s">
        <v>1248</v>
      </c>
      <c r="K848" s="224">
        <v>20101014</v>
      </c>
      <c r="L848" s="362" t="s">
        <v>1453</v>
      </c>
    </row>
    <row r="849" spans="1:12" hidden="1" x14ac:dyDescent="0.25">
      <c r="A849" s="200" t="s">
        <v>826</v>
      </c>
      <c r="B849" s="201" t="s">
        <v>39</v>
      </c>
      <c r="C849" s="201" t="s">
        <v>410</v>
      </c>
      <c r="D849" s="201" t="s">
        <v>88</v>
      </c>
      <c r="E849" s="204" t="s">
        <v>1258</v>
      </c>
      <c r="F849" s="209"/>
      <c r="G849" s="206">
        <f t="shared" si="58"/>
        <v>45657</v>
      </c>
      <c r="H849" s="207">
        <f t="shared" si="59"/>
        <v>125</v>
      </c>
      <c r="I849" s="204" t="str">
        <f t="shared" si="60"/>
        <v>Grand Masters</v>
      </c>
      <c r="J849" s="201" t="s">
        <v>1248</v>
      </c>
      <c r="K849" s="208">
        <v>77011310215</v>
      </c>
      <c r="L849" s="364" t="s">
        <v>1661</v>
      </c>
    </row>
    <row r="850" spans="1:12" hidden="1" x14ac:dyDescent="0.25">
      <c r="A850" s="200" t="s">
        <v>828</v>
      </c>
      <c r="B850" s="201" t="s">
        <v>1227</v>
      </c>
      <c r="C850" s="201" t="s">
        <v>91</v>
      </c>
      <c r="D850" s="201" t="s">
        <v>305</v>
      </c>
      <c r="E850" s="204" t="s">
        <v>2078</v>
      </c>
      <c r="F850" s="209"/>
      <c r="G850" s="206">
        <f t="shared" si="58"/>
        <v>45657</v>
      </c>
      <c r="H850" s="207">
        <f t="shared" si="59"/>
        <v>125</v>
      </c>
      <c r="I850" s="204" t="str">
        <f t="shared" si="60"/>
        <v>Grand Masters</v>
      </c>
      <c r="J850" s="201" t="s">
        <v>1248</v>
      </c>
      <c r="K850" s="208">
        <v>72102800075</v>
      </c>
      <c r="L850" s="364" t="s">
        <v>1453</v>
      </c>
    </row>
    <row r="851" spans="1:12" s="225" customFormat="1" hidden="1" x14ac:dyDescent="0.25">
      <c r="A851" s="200" t="s">
        <v>840</v>
      </c>
      <c r="B851" s="201" t="s">
        <v>982</v>
      </c>
      <c r="C851" s="201" t="s">
        <v>397</v>
      </c>
      <c r="D851" s="201" t="s">
        <v>79</v>
      </c>
      <c r="E851" s="204" t="s">
        <v>2078</v>
      </c>
      <c r="F851" s="221"/>
      <c r="G851" s="206">
        <f t="shared" si="58"/>
        <v>45657</v>
      </c>
      <c r="H851" s="207">
        <f t="shared" si="59"/>
        <v>125</v>
      </c>
      <c r="I851" s="204" t="str">
        <f t="shared" si="60"/>
        <v>Grand Masters</v>
      </c>
      <c r="J851" s="201" t="s">
        <v>1248</v>
      </c>
      <c r="K851" s="224">
        <v>20101220</v>
      </c>
      <c r="L851" s="362" t="s">
        <v>1453</v>
      </c>
    </row>
    <row r="852" spans="1:12" hidden="1" x14ac:dyDescent="0.25">
      <c r="A852" s="200" t="s">
        <v>842</v>
      </c>
      <c r="B852" s="201" t="s">
        <v>49</v>
      </c>
      <c r="C852" s="201" t="s">
        <v>2115</v>
      </c>
      <c r="D852" s="201" t="s">
        <v>2116</v>
      </c>
      <c r="E852" s="204" t="s">
        <v>2081</v>
      </c>
      <c r="F852" s="221"/>
      <c r="G852" s="206">
        <f t="shared" si="58"/>
        <v>45657</v>
      </c>
      <c r="H852" s="207">
        <f t="shared" si="59"/>
        <v>125</v>
      </c>
      <c r="I852" s="204" t="str">
        <f t="shared" si="60"/>
        <v>Grand Masters</v>
      </c>
      <c r="J852" s="201" t="s">
        <v>1248</v>
      </c>
      <c r="K852" s="208">
        <v>20111006</v>
      </c>
      <c r="L852" s="364" t="s">
        <v>1453</v>
      </c>
    </row>
    <row r="853" spans="1:12" s="225" customFormat="1" hidden="1" x14ac:dyDescent="0.25">
      <c r="A853" s="200" t="s">
        <v>844</v>
      </c>
      <c r="B853" s="201" t="s">
        <v>1948</v>
      </c>
      <c r="C853" s="201" t="s">
        <v>2118</v>
      </c>
      <c r="D853" s="201" t="s">
        <v>88</v>
      </c>
      <c r="E853" s="204" t="s">
        <v>1254</v>
      </c>
      <c r="F853" s="221"/>
      <c r="G853" s="206">
        <f t="shared" si="58"/>
        <v>45657</v>
      </c>
      <c r="H853" s="207">
        <f t="shared" si="59"/>
        <v>125</v>
      </c>
      <c r="I853" s="204" t="str">
        <f t="shared" si="60"/>
        <v>Grand Masters</v>
      </c>
      <c r="J853" s="201" t="s">
        <v>1248</v>
      </c>
      <c r="K853" s="224">
        <v>87121400030</v>
      </c>
      <c r="L853" s="362" t="s">
        <v>1453</v>
      </c>
    </row>
    <row r="854" spans="1:12" s="225" customFormat="1" hidden="1" x14ac:dyDescent="0.25">
      <c r="A854" s="200" t="s">
        <v>847</v>
      </c>
      <c r="B854" s="201" t="s">
        <v>1243</v>
      </c>
      <c r="C854" s="201" t="s">
        <v>285</v>
      </c>
      <c r="D854" s="201" t="s">
        <v>101</v>
      </c>
      <c r="E854" s="204" t="s">
        <v>2078</v>
      </c>
      <c r="F854" s="209"/>
      <c r="G854" s="206">
        <f t="shared" si="58"/>
        <v>45657</v>
      </c>
      <c r="H854" s="207">
        <f t="shared" si="59"/>
        <v>125</v>
      </c>
      <c r="I854" s="204" t="str">
        <f t="shared" si="60"/>
        <v>Grand Masters</v>
      </c>
      <c r="J854" s="201" t="s">
        <v>1248</v>
      </c>
      <c r="K854" s="224">
        <v>87082500076</v>
      </c>
      <c r="L854" s="362" t="s">
        <v>1453</v>
      </c>
    </row>
    <row r="855" spans="1:12" s="225" customFormat="1" hidden="1" x14ac:dyDescent="0.25">
      <c r="A855" s="200" t="s">
        <v>855</v>
      </c>
      <c r="B855" s="201" t="s">
        <v>1243</v>
      </c>
      <c r="C855" s="201" t="s">
        <v>255</v>
      </c>
      <c r="D855" s="201" t="s">
        <v>256</v>
      </c>
      <c r="E855" s="204" t="s">
        <v>2078</v>
      </c>
      <c r="F855" s="209"/>
      <c r="G855" s="206">
        <f t="shared" si="58"/>
        <v>45657</v>
      </c>
      <c r="H855" s="207">
        <f t="shared" si="59"/>
        <v>125</v>
      </c>
      <c r="I855" s="204" t="str">
        <f t="shared" si="60"/>
        <v>Grand Masters</v>
      </c>
      <c r="J855" s="201" t="s">
        <v>1248</v>
      </c>
      <c r="K855" s="224">
        <v>89123000031</v>
      </c>
      <c r="L855" s="362" t="s">
        <v>1453</v>
      </c>
    </row>
    <row r="856" spans="1:12" s="225" customFormat="1" hidden="1" x14ac:dyDescent="0.25">
      <c r="A856" s="200" t="s">
        <v>856</v>
      </c>
      <c r="B856" s="201" t="s">
        <v>1243</v>
      </c>
      <c r="C856" s="201" t="s">
        <v>404</v>
      </c>
      <c r="D856" s="201" t="s">
        <v>278</v>
      </c>
      <c r="E856" s="204" t="s">
        <v>2078</v>
      </c>
      <c r="F856" s="205"/>
      <c r="G856" s="206">
        <f t="shared" si="58"/>
        <v>45657</v>
      </c>
      <c r="H856" s="207">
        <f t="shared" si="59"/>
        <v>125</v>
      </c>
      <c r="I856" s="204" t="str">
        <f t="shared" si="60"/>
        <v>Grand Masters</v>
      </c>
      <c r="J856" s="201" t="s">
        <v>1248</v>
      </c>
      <c r="K856" s="224">
        <v>67081400299</v>
      </c>
      <c r="L856" s="362" t="s">
        <v>1453</v>
      </c>
    </row>
    <row r="857" spans="1:12" hidden="1" x14ac:dyDescent="0.25">
      <c r="A857" s="200" t="s">
        <v>861</v>
      </c>
      <c r="B857" s="201" t="s">
        <v>982</v>
      </c>
      <c r="C857" s="201" t="s">
        <v>130</v>
      </c>
      <c r="D857" s="201" t="s">
        <v>131</v>
      </c>
      <c r="E857" s="204" t="s">
        <v>2078</v>
      </c>
      <c r="F857" s="209"/>
      <c r="G857" s="206">
        <f t="shared" si="58"/>
        <v>45657</v>
      </c>
      <c r="H857" s="207">
        <f t="shared" si="59"/>
        <v>125</v>
      </c>
      <c r="I857" s="204" t="str">
        <f t="shared" si="60"/>
        <v>Grand Masters</v>
      </c>
      <c r="J857" s="201" t="s">
        <v>1248</v>
      </c>
      <c r="K857" s="208"/>
      <c r="L857" s="364" t="s">
        <v>1453</v>
      </c>
    </row>
    <row r="858" spans="1:12" hidden="1" x14ac:dyDescent="0.25">
      <c r="A858" s="200" t="s">
        <v>862</v>
      </c>
      <c r="B858" s="201" t="s">
        <v>1226</v>
      </c>
      <c r="C858" s="201" t="s">
        <v>136</v>
      </c>
      <c r="D858" s="201" t="s">
        <v>137</v>
      </c>
      <c r="E858" s="204" t="s">
        <v>2078</v>
      </c>
      <c r="F858" s="201"/>
      <c r="G858" s="206">
        <f t="shared" si="58"/>
        <v>45657</v>
      </c>
      <c r="H858" s="207">
        <f t="shared" si="59"/>
        <v>125</v>
      </c>
      <c r="I858" s="204" t="str">
        <f t="shared" si="60"/>
        <v>Grand Masters</v>
      </c>
      <c r="J858" s="201" t="s">
        <v>1248</v>
      </c>
      <c r="K858" s="208">
        <v>79112110515</v>
      </c>
      <c r="L858" s="364" t="s">
        <v>1453</v>
      </c>
    </row>
    <row r="859" spans="1:12" s="225" customFormat="1" hidden="1" x14ac:dyDescent="0.25">
      <c r="A859" s="200" t="s">
        <v>863</v>
      </c>
      <c r="B859" s="201" t="s">
        <v>982</v>
      </c>
      <c r="C859" s="201" t="s">
        <v>96</v>
      </c>
      <c r="D859" s="201" t="s">
        <v>139</v>
      </c>
      <c r="E859" s="204" t="s">
        <v>2078</v>
      </c>
      <c r="F859" s="209"/>
      <c r="G859" s="206">
        <f t="shared" si="58"/>
        <v>45657</v>
      </c>
      <c r="H859" s="207">
        <f t="shared" si="59"/>
        <v>125</v>
      </c>
      <c r="I859" s="204" t="str">
        <f t="shared" si="60"/>
        <v>Grand Masters</v>
      </c>
      <c r="J859" s="201" t="s">
        <v>1248</v>
      </c>
      <c r="K859" s="224">
        <v>86112800373</v>
      </c>
      <c r="L859" s="362" t="s">
        <v>1453</v>
      </c>
    </row>
    <row r="860" spans="1:12" s="225" customFormat="1" hidden="1" x14ac:dyDescent="0.25">
      <c r="A860" s="200" t="s">
        <v>868</v>
      </c>
      <c r="B860" s="201" t="s">
        <v>985</v>
      </c>
      <c r="C860" s="201" t="s">
        <v>205</v>
      </c>
      <c r="D860" s="201" t="s">
        <v>206</v>
      </c>
      <c r="E860" s="204" t="s">
        <v>2078</v>
      </c>
      <c r="F860" s="209"/>
      <c r="G860" s="206">
        <f t="shared" si="58"/>
        <v>45657</v>
      </c>
      <c r="H860" s="207">
        <f t="shared" si="59"/>
        <v>125</v>
      </c>
      <c r="I860" s="204" t="str">
        <f t="shared" si="60"/>
        <v>Grand Masters</v>
      </c>
      <c r="J860" s="201" t="s">
        <v>1248</v>
      </c>
      <c r="K860" s="224">
        <v>89022800091</v>
      </c>
      <c r="L860" s="362" t="s">
        <v>1453</v>
      </c>
    </row>
    <row r="861" spans="1:12" hidden="1" x14ac:dyDescent="0.25">
      <c r="A861" s="200" t="s">
        <v>871</v>
      </c>
      <c r="B861" s="201" t="s">
        <v>38</v>
      </c>
      <c r="C861" s="201" t="s">
        <v>225</v>
      </c>
      <c r="D861" s="201" t="s">
        <v>299</v>
      </c>
      <c r="E861" s="204" t="s">
        <v>1258</v>
      </c>
      <c r="F861" s="201"/>
      <c r="G861" s="206">
        <f t="shared" si="58"/>
        <v>45657</v>
      </c>
      <c r="H861" s="207">
        <f t="shared" si="59"/>
        <v>125</v>
      </c>
      <c r="I861" s="204" t="str">
        <f t="shared" si="60"/>
        <v>Grand Masters</v>
      </c>
      <c r="J861" s="201" t="s">
        <v>1248</v>
      </c>
      <c r="K861" s="208">
        <v>57112300185</v>
      </c>
      <c r="L861" s="364" t="s">
        <v>1453</v>
      </c>
    </row>
    <row r="862" spans="1:12" hidden="1" x14ac:dyDescent="0.25">
      <c r="A862" s="200" t="s">
        <v>872</v>
      </c>
      <c r="B862" s="201" t="s">
        <v>38</v>
      </c>
      <c r="C862" s="201" t="s">
        <v>1700</v>
      </c>
      <c r="D862" s="201" t="s">
        <v>2119</v>
      </c>
      <c r="E862" s="204" t="s">
        <v>1258</v>
      </c>
      <c r="F862" s="201"/>
      <c r="G862" s="206">
        <f t="shared" si="58"/>
        <v>45657</v>
      </c>
      <c r="H862" s="207">
        <f t="shared" si="59"/>
        <v>125</v>
      </c>
      <c r="I862" s="204" t="str">
        <f t="shared" si="60"/>
        <v>Grand Masters</v>
      </c>
      <c r="J862" s="201" t="s">
        <v>1248</v>
      </c>
      <c r="K862" s="208">
        <v>96052900342</v>
      </c>
      <c r="L862" s="364" t="s">
        <v>1661</v>
      </c>
    </row>
    <row r="863" spans="1:12" hidden="1" x14ac:dyDescent="0.25">
      <c r="A863" s="200" t="s">
        <v>873</v>
      </c>
      <c r="B863" s="201" t="s">
        <v>985</v>
      </c>
      <c r="C863" s="201" t="s">
        <v>146</v>
      </c>
      <c r="D863" s="201" t="s">
        <v>211</v>
      </c>
      <c r="E863" s="204" t="s">
        <v>2078</v>
      </c>
      <c r="F863" s="201"/>
      <c r="G863" s="206">
        <f t="shared" si="58"/>
        <v>45657</v>
      </c>
      <c r="H863" s="207">
        <f t="shared" si="59"/>
        <v>125</v>
      </c>
      <c r="I863" s="204" t="str">
        <f t="shared" si="60"/>
        <v>Grand Masters</v>
      </c>
      <c r="J863" s="201" t="s">
        <v>1248</v>
      </c>
      <c r="K863" s="208">
        <v>98032000186</v>
      </c>
      <c r="L863" s="364" t="s">
        <v>1453</v>
      </c>
    </row>
    <row r="864" spans="1:12" s="225" customFormat="1" hidden="1" x14ac:dyDescent="0.25">
      <c r="A864" s="200" t="s">
        <v>874</v>
      </c>
      <c r="B864" s="201" t="s">
        <v>1243</v>
      </c>
      <c r="C864" s="201" t="s">
        <v>260</v>
      </c>
      <c r="D864" s="201" t="s">
        <v>261</v>
      </c>
      <c r="E864" s="204" t="s">
        <v>2078</v>
      </c>
      <c r="F864" s="209"/>
      <c r="G864" s="206">
        <f t="shared" si="58"/>
        <v>45657</v>
      </c>
      <c r="H864" s="207">
        <f t="shared" si="59"/>
        <v>125</v>
      </c>
      <c r="I864" s="204" t="str">
        <f t="shared" si="60"/>
        <v>Grand Masters</v>
      </c>
      <c r="J864" s="201" t="s">
        <v>1248</v>
      </c>
      <c r="K864" s="224">
        <v>19930919</v>
      </c>
      <c r="L864" s="362" t="s">
        <v>1453</v>
      </c>
    </row>
    <row r="865" spans="1:12" s="225" customFormat="1" hidden="1" x14ac:dyDescent="0.25">
      <c r="A865" s="200" t="s">
        <v>881</v>
      </c>
      <c r="B865" s="201" t="s">
        <v>983</v>
      </c>
      <c r="C865" s="201" t="s">
        <v>302</v>
      </c>
      <c r="D865" s="201" t="s">
        <v>353</v>
      </c>
      <c r="E865" s="204" t="s">
        <v>2078</v>
      </c>
      <c r="F865" s="201"/>
      <c r="G865" s="206">
        <f t="shared" si="58"/>
        <v>45657</v>
      </c>
      <c r="H865" s="207">
        <f t="shared" si="59"/>
        <v>125</v>
      </c>
      <c r="I865" s="204" t="str">
        <f t="shared" si="60"/>
        <v>Grand Masters</v>
      </c>
      <c r="J865" s="201" t="s">
        <v>1248</v>
      </c>
      <c r="K865" s="224">
        <v>91042900108</v>
      </c>
      <c r="L865" s="362" t="s">
        <v>1453</v>
      </c>
    </row>
    <row r="866" spans="1:12" hidden="1" x14ac:dyDescent="0.25">
      <c r="A866" s="200" t="s">
        <v>882</v>
      </c>
      <c r="B866" s="201" t="s">
        <v>983</v>
      </c>
      <c r="C866" s="201" t="s">
        <v>175</v>
      </c>
      <c r="D866" s="201" t="s">
        <v>356</v>
      </c>
      <c r="E866" s="204" t="s">
        <v>2078</v>
      </c>
      <c r="F866" s="201"/>
      <c r="G866" s="206">
        <f t="shared" si="58"/>
        <v>45657</v>
      </c>
      <c r="H866" s="207">
        <f t="shared" si="59"/>
        <v>125</v>
      </c>
      <c r="I866" s="204" t="str">
        <f t="shared" si="60"/>
        <v>Grand Masters</v>
      </c>
      <c r="J866" s="201" t="s">
        <v>1248</v>
      </c>
      <c r="K866" s="208">
        <v>6605070111083</v>
      </c>
      <c r="L866" s="364" t="s">
        <v>1456</v>
      </c>
    </row>
    <row r="867" spans="1:12" hidden="1" x14ac:dyDescent="0.25">
      <c r="A867" s="200" t="s">
        <v>895</v>
      </c>
      <c r="B867" s="201" t="s">
        <v>1226</v>
      </c>
      <c r="C867" s="201" t="s">
        <v>896</v>
      </c>
      <c r="D867" s="201" t="s">
        <v>897</v>
      </c>
      <c r="E867" s="204" t="s">
        <v>2078</v>
      </c>
      <c r="F867" s="209"/>
      <c r="G867" s="206">
        <f t="shared" si="58"/>
        <v>45657</v>
      </c>
      <c r="H867" s="207">
        <f t="shared" si="59"/>
        <v>125</v>
      </c>
      <c r="I867" s="204" t="str">
        <f t="shared" si="60"/>
        <v>Grand Masters</v>
      </c>
      <c r="J867" s="201" t="s">
        <v>1248</v>
      </c>
      <c r="K867" s="208">
        <v>8210015061085</v>
      </c>
      <c r="L867" s="364" t="s">
        <v>1453</v>
      </c>
    </row>
    <row r="868" spans="1:12" hidden="1" x14ac:dyDescent="0.25">
      <c r="A868" s="200" t="s">
        <v>898</v>
      </c>
      <c r="B868" s="201" t="s">
        <v>1226</v>
      </c>
      <c r="C868" s="201" t="s">
        <v>426</v>
      </c>
      <c r="D868" s="201" t="s">
        <v>897</v>
      </c>
      <c r="E868" s="204" t="s">
        <v>2080</v>
      </c>
      <c r="F868" s="209"/>
      <c r="G868" s="206">
        <f t="shared" si="58"/>
        <v>45657</v>
      </c>
      <c r="H868" s="207">
        <f t="shared" si="59"/>
        <v>125</v>
      </c>
      <c r="I868" s="204" t="str">
        <f t="shared" si="60"/>
        <v>Grand Masters</v>
      </c>
      <c r="J868" s="201" t="s">
        <v>67</v>
      </c>
      <c r="K868" s="208">
        <v>81062810694</v>
      </c>
      <c r="L868" s="364"/>
    </row>
    <row r="869" spans="1:12" hidden="1" x14ac:dyDescent="0.25">
      <c r="A869" s="200" t="s">
        <v>903</v>
      </c>
      <c r="B869" s="201" t="s">
        <v>1226</v>
      </c>
      <c r="C869" s="201" t="s">
        <v>904</v>
      </c>
      <c r="D869" s="201" t="s">
        <v>299</v>
      </c>
      <c r="E869" s="204" t="s">
        <v>2078</v>
      </c>
      <c r="F869" s="209"/>
      <c r="G869" s="206">
        <f t="shared" si="58"/>
        <v>45657</v>
      </c>
      <c r="H869" s="207">
        <f t="shared" si="59"/>
        <v>125</v>
      </c>
      <c r="I869" s="204" t="str">
        <f>IF(H869="","Men Senior",IF(H869&gt;59.999,"Grand Masters",IF(H869&gt;49.999,"Master",IF(H869&gt;39.999,"Veteran",IF(H869&gt;21.999,"Senior",IF(H869&gt;16.999,"U/21","U/16"))))))</f>
        <v>Grand Masters</v>
      </c>
      <c r="J869" s="201" t="s">
        <v>1248</v>
      </c>
      <c r="K869" s="208">
        <v>68090710131</v>
      </c>
      <c r="L869" s="364" t="s">
        <v>1453</v>
      </c>
    </row>
    <row r="870" spans="1:12" hidden="1" x14ac:dyDescent="0.25">
      <c r="A870" s="200" t="s">
        <v>905</v>
      </c>
      <c r="B870" s="201" t="s">
        <v>1226</v>
      </c>
      <c r="C870" s="201" t="s">
        <v>920</v>
      </c>
      <c r="D870" s="201" t="s">
        <v>299</v>
      </c>
      <c r="E870" s="204" t="s">
        <v>2078</v>
      </c>
      <c r="F870" s="209"/>
      <c r="G870" s="206">
        <f t="shared" si="58"/>
        <v>45657</v>
      </c>
      <c r="H870" s="207">
        <f t="shared" si="59"/>
        <v>125</v>
      </c>
      <c r="I870" s="204" t="str">
        <f t="shared" ref="I870:I885" si="61">IF(H870="","Senior",IF(H870&gt;59.999,"Grand Masters",IF(H870&gt;49.999,"Master",IF(H870&gt;39.999,"Veteran",IF(H870&gt;21.999,"Senior",IF(H870&gt;16.999,"U/21","U/16"))))))</f>
        <v>Grand Masters</v>
      </c>
      <c r="J870" s="201" t="s">
        <v>1248</v>
      </c>
      <c r="K870" s="208">
        <v>80092010717</v>
      </c>
      <c r="L870" s="364" t="s">
        <v>1453</v>
      </c>
    </row>
    <row r="871" spans="1:12" s="225" customFormat="1" hidden="1" x14ac:dyDescent="0.25">
      <c r="A871" s="200" t="s">
        <v>906</v>
      </c>
      <c r="B871" s="201" t="s">
        <v>1226</v>
      </c>
      <c r="C871" s="201" t="s">
        <v>367</v>
      </c>
      <c r="D871" s="201" t="s">
        <v>210</v>
      </c>
      <c r="E871" s="204" t="s">
        <v>2078</v>
      </c>
      <c r="F871" s="209"/>
      <c r="G871" s="206">
        <f t="shared" si="58"/>
        <v>45657</v>
      </c>
      <c r="H871" s="207">
        <f t="shared" si="59"/>
        <v>125</v>
      </c>
      <c r="I871" s="204" t="str">
        <f t="shared" si="61"/>
        <v>Grand Masters</v>
      </c>
      <c r="J871" s="201" t="s">
        <v>1248</v>
      </c>
      <c r="K871" s="224">
        <v>7112045083082</v>
      </c>
      <c r="L871" s="362" t="s">
        <v>1456</v>
      </c>
    </row>
    <row r="872" spans="1:12" hidden="1" x14ac:dyDescent="0.25">
      <c r="A872" s="200" t="s">
        <v>907</v>
      </c>
      <c r="B872" s="201" t="s">
        <v>1226</v>
      </c>
      <c r="C872" s="201" t="s">
        <v>908</v>
      </c>
      <c r="D872" s="201" t="s">
        <v>210</v>
      </c>
      <c r="E872" s="204" t="s">
        <v>2078</v>
      </c>
      <c r="F872" s="209"/>
      <c r="G872" s="206">
        <f t="shared" si="58"/>
        <v>45657</v>
      </c>
      <c r="H872" s="207">
        <f t="shared" si="59"/>
        <v>125</v>
      </c>
      <c r="I872" s="204" t="str">
        <f t="shared" si="61"/>
        <v>Grand Masters</v>
      </c>
      <c r="J872" s="201" t="s">
        <v>1248</v>
      </c>
      <c r="K872" s="208">
        <v>85052410867</v>
      </c>
      <c r="L872" s="364" t="s">
        <v>1453</v>
      </c>
    </row>
    <row r="873" spans="1:12" ht="13.5" hidden="1" customHeight="1" x14ac:dyDescent="0.25">
      <c r="A873" s="200" t="s">
        <v>976</v>
      </c>
      <c r="B873" s="201" t="s">
        <v>1241</v>
      </c>
      <c r="C873" s="201" t="s">
        <v>175</v>
      </c>
      <c r="D873" s="201" t="s">
        <v>989</v>
      </c>
      <c r="E873" s="204" t="s">
        <v>2078</v>
      </c>
      <c r="F873" s="209"/>
      <c r="G873" s="206">
        <f t="shared" si="58"/>
        <v>45657</v>
      </c>
      <c r="H873" s="207">
        <f t="shared" si="59"/>
        <v>125</v>
      </c>
      <c r="I873" s="204" t="str">
        <f t="shared" si="61"/>
        <v>Grand Masters</v>
      </c>
      <c r="J873" s="201" t="s">
        <v>1248</v>
      </c>
      <c r="K873" s="208">
        <v>58061200600</v>
      </c>
      <c r="L873" s="364" t="s">
        <v>1453</v>
      </c>
    </row>
    <row r="874" spans="1:12" ht="13.5" hidden="1" customHeight="1" x14ac:dyDescent="0.25">
      <c r="A874" s="200" t="s">
        <v>999</v>
      </c>
      <c r="B874" s="201" t="s">
        <v>1947</v>
      </c>
      <c r="C874" s="201" t="s">
        <v>247</v>
      </c>
      <c r="D874" s="201" t="s">
        <v>2125</v>
      </c>
      <c r="E874" s="204" t="s">
        <v>1260</v>
      </c>
      <c r="F874" s="209"/>
      <c r="G874" s="206">
        <f t="shared" si="58"/>
        <v>45657</v>
      </c>
      <c r="H874" s="207">
        <f t="shared" si="59"/>
        <v>125</v>
      </c>
      <c r="I874" s="204" t="str">
        <f t="shared" si="61"/>
        <v>Grand Masters</v>
      </c>
      <c r="J874" s="201" t="s">
        <v>1248</v>
      </c>
      <c r="K874" s="208"/>
      <c r="L874" s="364" t="s">
        <v>1471</v>
      </c>
    </row>
    <row r="875" spans="1:12" s="225" customFormat="1" ht="13.5" hidden="1" customHeight="1" x14ac:dyDescent="0.25">
      <c r="A875" s="200" t="s">
        <v>1000</v>
      </c>
      <c r="B875" s="201" t="s">
        <v>984</v>
      </c>
      <c r="C875" s="201" t="s">
        <v>1029</v>
      </c>
      <c r="D875" s="201" t="s">
        <v>1030</v>
      </c>
      <c r="E875" s="204" t="s">
        <v>2078</v>
      </c>
      <c r="F875" s="201"/>
      <c r="G875" s="206">
        <f t="shared" si="58"/>
        <v>45657</v>
      </c>
      <c r="H875" s="207">
        <f t="shared" si="59"/>
        <v>125</v>
      </c>
      <c r="I875" s="204" t="str">
        <f t="shared" si="61"/>
        <v>Grand Masters</v>
      </c>
      <c r="J875" s="201" t="s">
        <v>1248</v>
      </c>
      <c r="K875" s="224">
        <v>78110610137</v>
      </c>
      <c r="L875" s="362" t="s">
        <v>1846</v>
      </c>
    </row>
    <row r="876" spans="1:12" hidden="1" x14ac:dyDescent="0.25">
      <c r="A876" s="200" t="s">
        <v>1032</v>
      </c>
      <c r="B876" s="201" t="s">
        <v>984</v>
      </c>
      <c r="C876" s="201" t="s">
        <v>1041</v>
      </c>
      <c r="D876" s="201" t="s">
        <v>1030</v>
      </c>
      <c r="E876" s="204" t="s">
        <v>2078</v>
      </c>
      <c r="F876" s="209"/>
      <c r="G876" s="206">
        <f t="shared" si="58"/>
        <v>45657</v>
      </c>
      <c r="H876" s="207">
        <f t="shared" si="59"/>
        <v>125</v>
      </c>
      <c r="I876" s="204" t="str">
        <f t="shared" si="61"/>
        <v>Grand Masters</v>
      </c>
      <c r="J876" s="201" t="s">
        <v>1248</v>
      </c>
      <c r="K876" s="208"/>
      <c r="L876" s="364"/>
    </row>
    <row r="877" spans="1:12" s="225" customFormat="1" ht="13.5" hidden="1" customHeight="1" x14ac:dyDescent="0.25">
      <c r="A877" s="200" t="s">
        <v>1079</v>
      </c>
      <c r="B877" s="201" t="s">
        <v>44</v>
      </c>
      <c r="C877" s="201" t="s">
        <v>2128</v>
      </c>
      <c r="D877" s="201" t="s">
        <v>274</v>
      </c>
      <c r="E877" s="204" t="s">
        <v>1258</v>
      </c>
      <c r="F877" s="209"/>
      <c r="G877" s="206">
        <f t="shared" si="58"/>
        <v>45657</v>
      </c>
      <c r="H877" s="207">
        <f t="shared" si="59"/>
        <v>125</v>
      </c>
      <c r="I877" s="204" t="str">
        <f t="shared" si="61"/>
        <v>Grand Masters</v>
      </c>
      <c r="J877" s="201" t="s">
        <v>1248</v>
      </c>
      <c r="K877" s="224">
        <v>8111180023084</v>
      </c>
      <c r="L877" s="365" t="s">
        <v>1453</v>
      </c>
    </row>
    <row r="878" spans="1:12" s="225" customFormat="1" hidden="1" x14ac:dyDescent="0.25">
      <c r="A878" s="200" t="s">
        <v>1084</v>
      </c>
      <c r="B878" s="201" t="s">
        <v>1340</v>
      </c>
      <c r="C878" s="201" t="s">
        <v>166</v>
      </c>
      <c r="D878" s="201" t="s">
        <v>1092</v>
      </c>
      <c r="E878" s="204" t="s">
        <v>2078</v>
      </c>
      <c r="F878" s="209"/>
      <c r="G878" s="206">
        <f t="shared" si="58"/>
        <v>45657</v>
      </c>
      <c r="H878" s="207">
        <f t="shared" si="59"/>
        <v>125</v>
      </c>
      <c r="I878" s="204" t="str">
        <f t="shared" si="61"/>
        <v>Grand Masters</v>
      </c>
      <c r="J878" s="201" t="s">
        <v>1248</v>
      </c>
      <c r="K878" s="224">
        <v>97030300076</v>
      </c>
      <c r="L878" s="362" t="s">
        <v>1453</v>
      </c>
    </row>
    <row r="879" spans="1:12" s="225" customFormat="1" hidden="1" x14ac:dyDescent="0.25">
      <c r="A879" s="200" t="s">
        <v>1140</v>
      </c>
      <c r="B879" s="201" t="s">
        <v>1226</v>
      </c>
      <c r="C879" s="201" t="s">
        <v>302</v>
      </c>
      <c r="D879" s="201" t="s">
        <v>1150</v>
      </c>
      <c r="E879" s="204" t="s">
        <v>2078</v>
      </c>
      <c r="F879" s="209"/>
      <c r="G879" s="206">
        <f t="shared" si="58"/>
        <v>45657</v>
      </c>
      <c r="H879" s="207">
        <f t="shared" si="59"/>
        <v>125</v>
      </c>
      <c r="I879" s="204" t="str">
        <f t="shared" si="61"/>
        <v>Grand Masters</v>
      </c>
      <c r="J879" s="201" t="s">
        <v>1248</v>
      </c>
      <c r="K879" s="238" t="s">
        <v>1872</v>
      </c>
      <c r="L879" s="362" t="s">
        <v>1453</v>
      </c>
    </row>
    <row r="880" spans="1:12" s="225" customFormat="1" hidden="1" x14ac:dyDescent="0.25">
      <c r="A880" s="200" t="s">
        <v>1202</v>
      </c>
      <c r="B880" s="201" t="s">
        <v>1346</v>
      </c>
      <c r="C880" s="201" t="s">
        <v>217</v>
      </c>
      <c r="D880" s="201" t="s">
        <v>1221</v>
      </c>
      <c r="E880" s="204" t="s">
        <v>2078</v>
      </c>
      <c r="F880" s="209"/>
      <c r="G880" s="206">
        <f t="shared" si="58"/>
        <v>45657</v>
      </c>
      <c r="H880" s="207">
        <f t="shared" si="59"/>
        <v>125</v>
      </c>
      <c r="I880" s="204" t="str">
        <f t="shared" si="61"/>
        <v>Grand Masters</v>
      </c>
      <c r="J880" s="201" t="s">
        <v>1248</v>
      </c>
      <c r="K880" s="224">
        <v>53121600435</v>
      </c>
      <c r="L880" s="362" t="s">
        <v>1453</v>
      </c>
    </row>
    <row r="881" spans="1:12" hidden="1" x14ac:dyDescent="0.25">
      <c r="A881" s="200" t="s">
        <v>1203</v>
      </c>
      <c r="B881" s="201" t="s">
        <v>1346</v>
      </c>
      <c r="C881" s="201" t="s">
        <v>1222</v>
      </c>
      <c r="D881" s="201" t="s">
        <v>123</v>
      </c>
      <c r="E881" s="204" t="s">
        <v>2080</v>
      </c>
      <c r="F881" s="209"/>
      <c r="G881" s="206">
        <f t="shared" si="58"/>
        <v>45657</v>
      </c>
      <c r="H881" s="207">
        <f t="shared" si="59"/>
        <v>125</v>
      </c>
      <c r="I881" s="204" t="str">
        <f t="shared" si="61"/>
        <v>Grand Masters</v>
      </c>
      <c r="J881" s="201" t="s">
        <v>67</v>
      </c>
      <c r="K881" s="208">
        <v>97042100468</v>
      </c>
      <c r="L881" s="364" t="s">
        <v>1453</v>
      </c>
    </row>
    <row r="882" spans="1:12" s="225" customFormat="1" hidden="1" x14ac:dyDescent="0.25">
      <c r="A882" s="200" t="s">
        <v>1370</v>
      </c>
      <c r="B882" s="201" t="s">
        <v>1346</v>
      </c>
      <c r="C882" s="201" t="s">
        <v>94</v>
      </c>
      <c r="D882" s="201" t="s">
        <v>1371</v>
      </c>
      <c r="E882" s="204" t="s">
        <v>2078</v>
      </c>
      <c r="F882" s="209"/>
      <c r="G882" s="206">
        <f t="shared" si="58"/>
        <v>45657</v>
      </c>
      <c r="H882" s="207">
        <f t="shared" si="59"/>
        <v>125</v>
      </c>
      <c r="I882" s="204" t="str">
        <f t="shared" si="61"/>
        <v>Grand Masters</v>
      </c>
      <c r="J882" s="201" t="s">
        <v>1248</v>
      </c>
      <c r="K882" s="224" t="s">
        <v>1839</v>
      </c>
      <c r="L882" s="362" t="s">
        <v>1453</v>
      </c>
    </row>
    <row r="883" spans="1:12" s="225" customFormat="1" hidden="1" x14ac:dyDescent="0.25">
      <c r="A883" s="200" t="s">
        <v>1375</v>
      </c>
      <c r="B883" s="201" t="s">
        <v>48</v>
      </c>
      <c r="C883" s="201" t="s">
        <v>2134</v>
      </c>
      <c r="D883" s="201" t="s">
        <v>295</v>
      </c>
      <c r="E883" s="204" t="s">
        <v>1260</v>
      </c>
      <c r="F883" s="209"/>
      <c r="G883" s="206">
        <f t="shared" si="58"/>
        <v>45657</v>
      </c>
      <c r="H883" s="207">
        <f t="shared" si="59"/>
        <v>125</v>
      </c>
      <c r="I883" s="204" t="str">
        <f t="shared" si="61"/>
        <v>Grand Masters</v>
      </c>
      <c r="J883" s="201" t="s">
        <v>1248</v>
      </c>
      <c r="K883" s="224" t="s">
        <v>1841</v>
      </c>
      <c r="L883" s="362" t="s">
        <v>1453</v>
      </c>
    </row>
    <row r="884" spans="1:12" hidden="1" x14ac:dyDescent="0.25">
      <c r="A884" s="200" t="s">
        <v>1381</v>
      </c>
      <c r="B884" s="201" t="s">
        <v>1380</v>
      </c>
      <c r="C884" s="201" t="s">
        <v>961</v>
      </c>
      <c r="D884" s="201" t="s">
        <v>1382</v>
      </c>
      <c r="E884" s="204" t="s">
        <v>2078</v>
      </c>
      <c r="F884" s="209"/>
      <c r="G884" s="206">
        <f t="shared" si="58"/>
        <v>45657</v>
      </c>
      <c r="H884" s="207">
        <f t="shared" si="59"/>
        <v>125</v>
      </c>
      <c r="I884" s="204" t="str">
        <f t="shared" si="61"/>
        <v>Grand Masters</v>
      </c>
      <c r="J884" s="201" t="s">
        <v>1248</v>
      </c>
      <c r="K884" s="208">
        <v>3121400231</v>
      </c>
      <c r="L884" s="364" t="s">
        <v>1453</v>
      </c>
    </row>
    <row r="885" spans="1:12" hidden="1" x14ac:dyDescent="0.25">
      <c r="A885" s="200" t="s">
        <v>1491</v>
      </c>
      <c r="B885" s="201" t="s">
        <v>1380</v>
      </c>
      <c r="C885" s="201" t="s">
        <v>1504</v>
      </c>
      <c r="D885" s="201" t="s">
        <v>1505</v>
      </c>
      <c r="E885" s="204" t="s">
        <v>2080</v>
      </c>
      <c r="F885" s="209"/>
      <c r="G885" s="206">
        <f t="shared" si="58"/>
        <v>45657</v>
      </c>
      <c r="H885" s="207">
        <f t="shared" si="59"/>
        <v>125</v>
      </c>
      <c r="I885" s="204" t="str">
        <f t="shared" si="61"/>
        <v>Grand Masters</v>
      </c>
      <c r="J885" s="201" t="s">
        <v>67</v>
      </c>
      <c r="K885" s="208">
        <v>80040710424</v>
      </c>
      <c r="L885" s="364" t="s">
        <v>1453</v>
      </c>
    </row>
    <row r="886" spans="1:12" s="225" customFormat="1" hidden="1" x14ac:dyDescent="0.25">
      <c r="A886" s="200" t="s">
        <v>1687</v>
      </c>
      <c r="B886" s="201" t="s">
        <v>1340</v>
      </c>
      <c r="C886" s="201" t="s">
        <v>1701</v>
      </c>
      <c r="D886" s="201" t="s">
        <v>331</v>
      </c>
      <c r="E886" s="204" t="s">
        <v>2080</v>
      </c>
      <c r="F886" s="209"/>
      <c r="G886" s="206">
        <f t="shared" si="58"/>
        <v>45657</v>
      </c>
      <c r="H886" s="207">
        <f t="shared" si="59"/>
        <v>125</v>
      </c>
      <c r="I886" s="204" t="s">
        <v>1433</v>
      </c>
      <c r="J886" s="201" t="s">
        <v>67</v>
      </c>
      <c r="K886" s="224">
        <v>2012500277</v>
      </c>
      <c r="L886" s="362" t="s">
        <v>1453</v>
      </c>
    </row>
    <row r="887" spans="1:12" s="225" customFormat="1" ht="13.8" hidden="1" thickBot="1" x14ac:dyDescent="0.3">
      <c r="A887" s="358" t="s">
        <v>1532</v>
      </c>
      <c r="B887" s="359" t="s">
        <v>1227</v>
      </c>
      <c r="C887" s="359" t="s">
        <v>1588</v>
      </c>
      <c r="D887" s="359" t="s">
        <v>1587</v>
      </c>
      <c r="E887" s="360" t="e">
        <v>#VALUE!</v>
      </c>
      <c r="F887" s="398" t="s">
        <v>1556</v>
      </c>
      <c r="G887" s="400">
        <f t="shared" si="58"/>
        <v>45657</v>
      </c>
      <c r="H887" s="401" t="e">
        <f t="shared" si="59"/>
        <v>#VALUE!</v>
      </c>
      <c r="I887" s="360" t="e">
        <f>IF(H887="","Senior",IF(H887&gt;59.999,"Grand Masters",IF(H887&gt;49.999,"Master",IF(H887&gt;39.999,"Veteran",IF(H887&gt;21.999,"Senior",IF(H887&gt;16.999,"U/21","U/16"))))))</f>
        <v>#VALUE!</v>
      </c>
      <c r="J887" s="359" t="s">
        <v>1248</v>
      </c>
      <c r="K887" s="226">
        <v>1101200669</v>
      </c>
      <c r="L887" s="366" t="s">
        <v>1453</v>
      </c>
    </row>
    <row r="888" spans="1:12" hidden="1" x14ac:dyDescent="0.25">
      <c r="E888" s="20" t="str">
        <f>IF(C888="NEW NAME","",CONCATENATE(J888," ",I888))</f>
        <v xml:space="preserve"> </v>
      </c>
      <c r="H888" s="20"/>
    </row>
    <row r="889" spans="1:12" hidden="1" x14ac:dyDescent="0.25">
      <c r="E889" s="20" t="str">
        <f>IF(C889="NEW NAME","",CONCATENATE(J889," ",I889))</f>
        <v xml:space="preserve"> </v>
      </c>
      <c r="H889" s="20"/>
    </row>
    <row r="890" spans="1:12" hidden="1" x14ac:dyDescent="0.25">
      <c r="E890" s="20" t="str">
        <f>IF(C890="NEW NAME","",CONCATENATE(J890," ",I890))</f>
        <v xml:space="preserve"> </v>
      </c>
      <c r="H890" s="20"/>
    </row>
    <row r="891" spans="1:12" hidden="1" x14ac:dyDescent="0.25">
      <c r="E891" s="20" t="str">
        <f>IF(C891="NEW NAME","",CONCATENATE(J891," ",I891))</f>
        <v xml:space="preserve"> </v>
      </c>
      <c r="H891" s="20"/>
    </row>
  </sheetData>
  <autoFilter ref="A4:J891" xr:uid="{00000000-0009-0000-0000-000001000000}">
    <filterColumn colId="3">
      <filters>
        <filter val="Biller"/>
      </filters>
    </filterColumn>
    <sortState xmlns:xlrd2="http://schemas.microsoft.com/office/spreadsheetml/2017/richdata2" ref="A5:J891">
      <sortCondition ref="H4:H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disablePrompts="1" count="1">
    <dataValidation type="list" allowBlank="1" showInputMessage="1" showErrorMessage="1" sqref="B520 B503:B505 B516:B517 B500:B501 B509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scale="10" orientation="landscape" horizontalDpi="4294967293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0395"/>
  <sheetViews>
    <sheetView zoomScale="130" zoomScaleNormal="130" zoomScaleSheetLayoutView="75" workbookViewId="0">
      <pane ySplit="1" topLeftCell="A2043" activePane="bottomLeft" state="frozen"/>
      <selection activeCell="D7" sqref="D7"/>
      <selection pane="bottomLeft" activeCell="K2064" sqref="K2064"/>
    </sheetView>
  </sheetViews>
  <sheetFormatPr defaultColWidth="20.6640625" defaultRowHeight="13.2" x14ac:dyDescent="0.25"/>
  <cols>
    <col min="1" max="1" width="13.5546875" style="47" bestFit="1" customWidth="1"/>
    <col min="2" max="2" width="8.109375" style="48" bestFit="1" customWidth="1"/>
    <col min="3" max="3" width="13.44140625" style="47" bestFit="1" customWidth="1"/>
    <col min="4" max="4" width="6.6640625" style="47" bestFit="1" customWidth="1"/>
    <col min="5" max="5" width="15.88671875" style="47" bestFit="1" customWidth="1"/>
    <col min="6" max="6" width="13.44140625" style="47" bestFit="1" customWidth="1"/>
    <col min="7" max="7" width="16.6640625" style="47" customWidth="1"/>
    <col min="8" max="8" width="14.33203125" style="47" bestFit="1" customWidth="1"/>
    <col min="9" max="9" width="14.88671875" style="47" bestFit="1" customWidth="1"/>
    <col min="10" max="10" width="16.44140625" style="47" bestFit="1" customWidth="1"/>
    <col min="11" max="11" width="9.5546875" style="47" bestFit="1" customWidth="1"/>
    <col min="12" max="12" width="5.44140625" style="80" customWidth="1"/>
    <col min="13" max="13" width="8.33203125" style="81" customWidth="1"/>
    <col min="14" max="16384" width="20.6640625" style="45"/>
  </cols>
  <sheetData>
    <row r="1" spans="1:13" ht="18.75" customHeight="1" thickBot="1" x14ac:dyDescent="0.3">
      <c r="A1" s="39" t="s">
        <v>439</v>
      </c>
      <c r="B1" s="40" t="s">
        <v>440</v>
      </c>
      <c r="C1" s="41" t="s">
        <v>441</v>
      </c>
      <c r="D1" s="42" t="s">
        <v>442</v>
      </c>
      <c r="E1" s="41" t="s">
        <v>1</v>
      </c>
      <c r="F1" s="41" t="s">
        <v>2</v>
      </c>
      <c r="G1" s="41" t="s">
        <v>4</v>
      </c>
      <c r="H1" s="41" t="s">
        <v>443</v>
      </c>
      <c r="I1" s="42" t="s">
        <v>5</v>
      </c>
      <c r="J1" s="42" t="s">
        <v>6</v>
      </c>
      <c r="K1" s="42" t="s">
        <v>1315</v>
      </c>
      <c r="L1" s="43" t="s">
        <v>444</v>
      </c>
      <c r="M1" s="44" t="s">
        <v>69</v>
      </c>
    </row>
    <row r="2" spans="1:13" hidden="1" x14ac:dyDescent="0.3">
      <c r="A2" s="246" t="s">
        <v>2058</v>
      </c>
      <c r="B2" s="241">
        <v>45001</v>
      </c>
      <c r="C2" s="246" t="s">
        <v>2059</v>
      </c>
      <c r="D2" s="78" t="s">
        <v>1157</v>
      </c>
      <c r="E2" s="46" t="str">
        <f t="shared" ref="E2:E39" si="0">IF(D2="","",VLOOKUP(D2,Master,3,FALSE))</f>
        <v>Karmen</v>
      </c>
      <c r="F2" s="46" t="str">
        <f t="shared" ref="F2:F39" si="1">IF(D2="","",VLOOKUP(D2,Master,4,FALSE))</f>
        <v>Mynhardt</v>
      </c>
      <c r="G2" s="46" t="str">
        <f t="shared" ref="G2:G39" si="2">IF(D2="","",VLOOKUP(D2,Master,5,FALSE))</f>
        <v>Ladies Master</v>
      </c>
      <c r="H2" s="46" t="str">
        <f t="shared" ref="H2:H39" si="3">IF(D2="","",VLOOKUP(D2,Master,2,FALSE))</f>
        <v>Atlantic Angling Club</v>
      </c>
      <c r="I2" s="78"/>
      <c r="J2" s="78" t="s">
        <v>1314</v>
      </c>
      <c r="K2" s="78">
        <v>80</v>
      </c>
      <c r="L2" s="77">
        <f t="shared" ref="L2:L39" si="4">IF(K2="","",IF(I2="",ROUND(HLOOKUP(J2,kgList,K2,FALSE),1),ROUND(HLOOKUP(I2,kgList,K2,FALSE),1)))</f>
        <v>6.4</v>
      </c>
      <c r="M2" s="77">
        <f t="shared" ref="M2:M39" si="5">IF(L2="","",IF(COUNTA(I2:J2)&gt;1,"Edible or Inedible",IF(COUNTA(I2)=1,L2*1,IF(COUNTA(J2)=1,L2*1,"ERROR"))))</f>
        <v>6.4</v>
      </c>
    </row>
    <row r="3" spans="1:13" hidden="1" x14ac:dyDescent="0.3">
      <c r="A3" s="246" t="str">
        <f t="shared" ref="A3" si="6">IF(D3="","",A2)</f>
        <v>2023-NAT-01</v>
      </c>
      <c r="B3" s="241">
        <f t="shared" ref="B3" si="7">IF(D3="","",B2)</f>
        <v>45001</v>
      </c>
      <c r="C3" s="246" t="str">
        <f t="shared" ref="C3" si="8">IF(D3="","",C2)</f>
        <v>Day 1</v>
      </c>
      <c r="D3" s="78" t="s">
        <v>1157</v>
      </c>
      <c r="E3" s="46" t="str">
        <f t="shared" si="0"/>
        <v>Karmen</v>
      </c>
      <c r="F3" s="46" t="str">
        <f t="shared" si="1"/>
        <v>Mynhardt</v>
      </c>
      <c r="G3" s="46" t="str">
        <f t="shared" si="2"/>
        <v>Ladies Master</v>
      </c>
      <c r="H3" s="46" t="str">
        <f t="shared" si="3"/>
        <v>Atlantic Angling Club</v>
      </c>
      <c r="I3" s="78"/>
      <c r="J3" s="78" t="s">
        <v>20</v>
      </c>
      <c r="K3" s="78">
        <v>66</v>
      </c>
      <c r="L3" s="77">
        <f t="shared" si="4"/>
        <v>1</v>
      </c>
      <c r="M3" s="77">
        <f t="shared" si="5"/>
        <v>1</v>
      </c>
    </row>
    <row r="4" spans="1:13" hidden="1" x14ac:dyDescent="0.3">
      <c r="A4" s="246" t="str">
        <f t="shared" ref="A4:A67" si="9">IF(D4="","",A3)</f>
        <v>2023-NAT-01</v>
      </c>
      <c r="B4" s="241">
        <f t="shared" ref="B4:B67" si="10">IF(D4="","",B3)</f>
        <v>45001</v>
      </c>
      <c r="C4" s="246" t="str">
        <f t="shared" ref="C4:C67" si="11">IF(D4="","",C3)</f>
        <v>Day 1</v>
      </c>
      <c r="D4" s="78" t="s">
        <v>1574</v>
      </c>
      <c r="E4" s="46" t="str">
        <f t="shared" si="0"/>
        <v>Sven</v>
      </c>
      <c r="F4" s="46" t="str">
        <f t="shared" si="1"/>
        <v>Welzig</v>
      </c>
      <c r="G4" s="46" t="str">
        <f t="shared" si="2"/>
        <v>Men Seniors / U/21</v>
      </c>
      <c r="H4" s="46" t="str">
        <f t="shared" si="3"/>
        <v>Mako</v>
      </c>
      <c r="I4" s="78"/>
      <c r="J4" s="78" t="s">
        <v>1281</v>
      </c>
      <c r="K4" s="78">
        <v>170</v>
      </c>
      <c r="L4" s="77">
        <f t="shared" si="4"/>
        <v>67.7</v>
      </c>
      <c r="M4" s="77">
        <f t="shared" si="5"/>
        <v>67.7</v>
      </c>
    </row>
    <row r="5" spans="1:13" hidden="1" x14ac:dyDescent="0.3">
      <c r="A5" s="246" t="str">
        <f t="shared" si="9"/>
        <v>2023-NAT-01</v>
      </c>
      <c r="B5" s="241">
        <f t="shared" si="10"/>
        <v>45001</v>
      </c>
      <c r="C5" s="246" t="str">
        <f t="shared" si="11"/>
        <v>Day 1</v>
      </c>
      <c r="D5" s="78" t="s">
        <v>1443</v>
      </c>
      <c r="E5" s="46" t="str">
        <f t="shared" si="0"/>
        <v>Kay</v>
      </c>
      <c r="F5" s="46" t="str">
        <f t="shared" si="1"/>
        <v>Bachran</v>
      </c>
      <c r="G5" s="46" t="str">
        <f t="shared" si="2"/>
        <v>Men Senior / U/21</v>
      </c>
      <c r="H5" s="46" t="str">
        <f t="shared" si="3"/>
        <v>Mako</v>
      </c>
      <c r="I5" s="78"/>
      <c r="J5" s="78" t="s">
        <v>20</v>
      </c>
      <c r="K5" s="78">
        <v>82</v>
      </c>
      <c r="L5" s="77">
        <f t="shared" si="4"/>
        <v>2</v>
      </c>
      <c r="M5" s="77">
        <f t="shared" si="5"/>
        <v>2</v>
      </c>
    </row>
    <row r="6" spans="1:13" hidden="1" x14ac:dyDescent="0.3">
      <c r="A6" s="246" t="str">
        <f t="shared" si="9"/>
        <v>2023-NAT-01</v>
      </c>
      <c r="B6" s="241">
        <f t="shared" si="10"/>
        <v>45001</v>
      </c>
      <c r="C6" s="246" t="str">
        <f t="shared" si="11"/>
        <v>Day 1</v>
      </c>
      <c r="D6" s="78" t="s">
        <v>1443</v>
      </c>
      <c r="E6" s="46" t="str">
        <f t="shared" si="0"/>
        <v>Kay</v>
      </c>
      <c r="F6" s="46" t="str">
        <f t="shared" si="1"/>
        <v>Bachran</v>
      </c>
      <c r="G6" s="46" t="str">
        <f t="shared" si="2"/>
        <v>Men Senior / U/21</v>
      </c>
      <c r="H6" s="46" t="str">
        <f t="shared" si="3"/>
        <v>Mako</v>
      </c>
      <c r="I6" s="78"/>
      <c r="J6" s="78" t="s">
        <v>1265</v>
      </c>
      <c r="K6" s="78">
        <v>62</v>
      </c>
      <c r="L6" s="77">
        <f t="shared" si="4"/>
        <v>4.3</v>
      </c>
      <c r="M6" s="77">
        <f t="shared" si="5"/>
        <v>4.3</v>
      </c>
    </row>
    <row r="7" spans="1:13" hidden="1" x14ac:dyDescent="0.3">
      <c r="A7" s="246" t="str">
        <f t="shared" si="9"/>
        <v>2023-NAT-01</v>
      </c>
      <c r="B7" s="241">
        <f t="shared" si="10"/>
        <v>45001</v>
      </c>
      <c r="C7" s="246" t="str">
        <f t="shared" si="11"/>
        <v>Day 1</v>
      </c>
      <c r="D7" s="78" t="s">
        <v>914</v>
      </c>
      <c r="E7" s="46" t="str">
        <f t="shared" si="0"/>
        <v>Sarel</v>
      </c>
      <c r="F7" s="46" t="str">
        <f t="shared" si="1"/>
        <v>Mynhardt</v>
      </c>
      <c r="G7" s="46" t="str">
        <f t="shared" si="2"/>
        <v>Men Master</v>
      </c>
      <c r="H7" s="46" t="str">
        <f t="shared" si="3"/>
        <v>Atlantic Angling Club</v>
      </c>
      <c r="I7" s="78"/>
      <c r="J7" s="78" t="s">
        <v>1265</v>
      </c>
      <c r="K7" s="78">
        <v>67</v>
      </c>
      <c r="L7" s="77">
        <f t="shared" si="4"/>
        <v>5.5</v>
      </c>
      <c r="M7" s="77">
        <f t="shared" si="5"/>
        <v>5.5</v>
      </c>
    </row>
    <row r="8" spans="1:13" hidden="1" x14ac:dyDescent="0.3">
      <c r="A8" s="246" t="str">
        <f t="shared" si="9"/>
        <v>2023-NAT-01</v>
      </c>
      <c r="B8" s="241">
        <f t="shared" si="10"/>
        <v>45001</v>
      </c>
      <c r="C8" s="246" t="str">
        <f t="shared" si="11"/>
        <v>Day 1</v>
      </c>
      <c r="D8" s="78" t="s">
        <v>914</v>
      </c>
      <c r="E8" s="46" t="str">
        <f t="shared" si="0"/>
        <v>Sarel</v>
      </c>
      <c r="F8" s="46" t="str">
        <f t="shared" si="1"/>
        <v>Mynhardt</v>
      </c>
      <c r="G8" s="46" t="str">
        <f t="shared" si="2"/>
        <v>Men Master</v>
      </c>
      <c r="H8" s="46" t="str">
        <f t="shared" si="3"/>
        <v>Atlantic Angling Club</v>
      </c>
      <c r="I8" s="78"/>
      <c r="J8" s="78" t="s">
        <v>1287</v>
      </c>
      <c r="K8" s="78">
        <v>107</v>
      </c>
      <c r="L8" s="77">
        <f t="shared" si="4"/>
        <v>5.5</v>
      </c>
      <c r="M8" s="77">
        <f t="shared" si="5"/>
        <v>5.5</v>
      </c>
    </row>
    <row r="9" spans="1:13" hidden="1" x14ac:dyDescent="0.3">
      <c r="A9" s="246" t="str">
        <f t="shared" si="9"/>
        <v>2023-NAT-01</v>
      </c>
      <c r="B9" s="241">
        <f t="shared" si="10"/>
        <v>45001</v>
      </c>
      <c r="C9" s="246" t="str">
        <f t="shared" si="11"/>
        <v>Day 1</v>
      </c>
      <c r="D9" s="78" t="s">
        <v>687</v>
      </c>
      <c r="E9" s="46" t="str">
        <f t="shared" si="0"/>
        <v>Henning</v>
      </c>
      <c r="F9" s="46" t="str">
        <f t="shared" si="1"/>
        <v>Du Plessis</v>
      </c>
      <c r="G9" s="46" t="str">
        <f t="shared" si="2"/>
        <v>Men Master</v>
      </c>
      <c r="H9" s="46" t="str">
        <f t="shared" si="3"/>
        <v>Atlantic Angling Club</v>
      </c>
      <c r="I9" s="78"/>
      <c r="J9" s="78" t="s">
        <v>1265</v>
      </c>
      <c r="K9" s="78">
        <v>49</v>
      </c>
      <c r="L9" s="77">
        <f t="shared" si="4"/>
        <v>2.1</v>
      </c>
      <c r="M9" s="77">
        <f t="shared" si="5"/>
        <v>2.1</v>
      </c>
    </row>
    <row r="10" spans="1:13" hidden="1" x14ac:dyDescent="0.3">
      <c r="A10" s="246" t="str">
        <f t="shared" si="9"/>
        <v>2023-NAT-01</v>
      </c>
      <c r="B10" s="241">
        <f t="shared" si="10"/>
        <v>45001</v>
      </c>
      <c r="C10" s="246" t="str">
        <f t="shared" si="11"/>
        <v>Day 1</v>
      </c>
      <c r="D10" s="78" t="s">
        <v>687</v>
      </c>
      <c r="E10" s="46" t="str">
        <f t="shared" si="0"/>
        <v>Henning</v>
      </c>
      <c r="F10" s="46" t="str">
        <f t="shared" si="1"/>
        <v>Du Plessis</v>
      </c>
      <c r="G10" s="46" t="str">
        <f t="shared" si="2"/>
        <v>Men Master</v>
      </c>
      <c r="H10" s="46" t="str">
        <f t="shared" si="3"/>
        <v>Atlantic Angling Club</v>
      </c>
      <c r="I10" s="78"/>
      <c r="J10" s="78" t="s">
        <v>1287</v>
      </c>
      <c r="K10" s="78">
        <v>119</v>
      </c>
      <c r="L10" s="77">
        <f t="shared" si="4"/>
        <v>7.9</v>
      </c>
      <c r="M10" s="77">
        <f t="shared" si="5"/>
        <v>7.9</v>
      </c>
    </row>
    <row r="11" spans="1:13" hidden="1" x14ac:dyDescent="0.3">
      <c r="A11" s="246" t="str">
        <f t="shared" si="9"/>
        <v>2023-NAT-01</v>
      </c>
      <c r="B11" s="241">
        <f t="shared" si="10"/>
        <v>45001</v>
      </c>
      <c r="C11" s="246" t="str">
        <f t="shared" si="11"/>
        <v>Day 1</v>
      </c>
      <c r="D11" s="78" t="s">
        <v>687</v>
      </c>
      <c r="E11" s="46" t="str">
        <f t="shared" si="0"/>
        <v>Henning</v>
      </c>
      <c r="F11" s="46" t="str">
        <f t="shared" si="1"/>
        <v>Du Plessis</v>
      </c>
      <c r="G11" s="46" t="str">
        <f t="shared" si="2"/>
        <v>Men Master</v>
      </c>
      <c r="H11" s="46" t="str">
        <f t="shared" si="3"/>
        <v>Atlantic Angling Club</v>
      </c>
      <c r="I11" s="78"/>
      <c r="J11" s="78" t="s">
        <v>1287</v>
      </c>
      <c r="K11" s="78">
        <v>101</v>
      </c>
      <c r="L11" s="77">
        <f t="shared" si="4"/>
        <v>4.5</v>
      </c>
      <c r="M11" s="77">
        <f t="shared" si="5"/>
        <v>4.5</v>
      </c>
    </row>
    <row r="12" spans="1:13" hidden="1" x14ac:dyDescent="0.3">
      <c r="A12" s="246" t="str">
        <f t="shared" si="9"/>
        <v>2023-NAT-01</v>
      </c>
      <c r="B12" s="241">
        <f t="shared" si="10"/>
        <v>45001</v>
      </c>
      <c r="C12" s="246" t="str">
        <f t="shared" si="11"/>
        <v>Day 1</v>
      </c>
      <c r="D12" s="78" t="s">
        <v>1564</v>
      </c>
      <c r="E12" s="46" t="str">
        <f t="shared" si="0"/>
        <v>Stefano</v>
      </c>
      <c r="F12" s="46" t="str">
        <f t="shared" si="1"/>
        <v>Strappazzon</v>
      </c>
      <c r="G12" s="46" t="str">
        <f t="shared" si="2"/>
        <v>Men Veteran</v>
      </c>
      <c r="H12" s="46" t="str">
        <f t="shared" si="3"/>
        <v>Atlantic Angling Club</v>
      </c>
      <c r="I12" s="78"/>
      <c r="J12" s="78" t="s">
        <v>1265</v>
      </c>
      <c r="K12" s="78">
        <v>72</v>
      </c>
      <c r="L12" s="77">
        <f t="shared" si="4"/>
        <v>6.8</v>
      </c>
      <c r="M12" s="77">
        <f t="shared" si="5"/>
        <v>6.8</v>
      </c>
    </row>
    <row r="13" spans="1:13" hidden="1" x14ac:dyDescent="0.3">
      <c r="A13" s="246" t="str">
        <f t="shared" si="9"/>
        <v>2023-NAT-01</v>
      </c>
      <c r="B13" s="241">
        <f t="shared" si="10"/>
        <v>45001</v>
      </c>
      <c r="C13" s="246" t="str">
        <f t="shared" si="11"/>
        <v>Day 1</v>
      </c>
      <c r="D13" s="78" t="s">
        <v>910</v>
      </c>
      <c r="E13" s="46" t="str">
        <f t="shared" si="0"/>
        <v>Jaco</v>
      </c>
      <c r="F13" s="46" t="str">
        <f t="shared" si="1"/>
        <v>Venter</v>
      </c>
      <c r="G13" s="46" t="str">
        <f t="shared" si="2"/>
        <v>Men Master</v>
      </c>
      <c r="H13" s="46" t="str">
        <f t="shared" si="3"/>
        <v>Atlantic Angling Club</v>
      </c>
      <c r="I13" s="78"/>
      <c r="J13" s="78" t="s">
        <v>1287</v>
      </c>
      <c r="K13" s="78">
        <v>129</v>
      </c>
      <c r="L13" s="77">
        <f t="shared" si="4"/>
        <v>10.4</v>
      </c>
      <c r="M13" s="77">
        <f t="shared" si="5"/>
        <v>10.4</v>
      </c>
    </row>
    <row r="14" spans="1:13" hidden="1" x14ac:dyDescent="0.3">
      <c r="A14" s="246" t="str">
        <f t="shared" si="9"/>
        <v>2023-NAT-01</v>
      </c>
      <c r="B14" s="241">
        <f t="shared" si="10"/>
        <v>45001</v>
      </c>
      <c r="C14" s="246" t="str">
        <f t="shared" si="11"/>
        <v>Day 1</v>
      </c>
      <c r="D14" s="78" t="s">
        <v>910</v>
      </c>
      <c r="E14" s="46" t="str">
        <f t="shared" si="0"/>
        <v>Jaco</v>
      </c>
      <c r="F14" s="46" t="str">
        <f t="shared" si="1"/>
        <v>Venter</v>
      </c>
      <c r="G14" s="46" t="str">
        <f t="shared" si="2"/>
        <v>Men Master</v>
      </c>
      <c r="H14" s="46" t="str">
        <f t="shared" si="3"/>
        <v>Atlantic Angling Club</v>
      </c>
      <c r="I14" s="78"/>
      <c r="J14" s="78" t="s">
        <v>20</v>
      </c>
      <c r="K14" s="78">
        <v>82</v>
      </c>
      <c r="L14" s="77">
        <f t="shared" si="4"/>
        <v>2</v>
      </c>
      <c r="M14" s="77">
        <f t="shared" si="5"/>
        <v>2</v>
      </c>
    </row>
    <row r="15" spans="1:13" hidden="1" x14ac:dyDescent="0.3">
      <c r="A15" s="246" t="str">
        <f t="shared" si="9"/>
        <v>2023-NAT-01</v>
      </c>
      <c r="B15" s="241">
        <f t="shared" si="10"/>
        <v>45001</v>
      </c>
      <c r="C15" s="246" t="str">
        <f t="shared" si="11"/>
        <v>Day 1</v>
      </c>
      <c r="D15" s="78" t="s">
        <v>1235</v>
      </c>
      <c r="E15" s="46" t="str">
        <f t="shared" si="0"/>
        <v>Ryan</v>
      </c>
      <c r="F15" s="46" t="str">
        <f t="shared" si="1"/>
        <v>Wolmarans</v>
      </c>
      <c r="G15" s="46" t="str">
        <f t="shared" si="2"/>
        <v>Men Senior</v>
      </c>
      <c r="H15" s="46" t="str">
        <f t="shared" si="3"/>
        <v>Walvis Bay</v>
      </c>
      <c r="I15" s="78"/>
      <c r="J15" s="78"/>
      <c r="K15" s="78"/>
      <c r="L15" s="77" t="str">
        <f t="shared" si="4"/>
        <v/>
      </c>
      <c r="M15" s="77" t="str">
        <f t="shared" si="5"/>
        <v/>
      </c>
    </row>
    <row r="16" spans="1:13" hidden="1" x14ac:dyDescent="0.3">
      <c r="A16" s="246" t="str">
        <f t="shared" si="9"/>
        <v>2023-NAT-01</v>
      </c>
      <c r="B16" s="241">
        <f t="shared" si="10"/>
        <v>45001</v>
      </c>
      <c r="C16" s="246" t="str">
        <f t="shared" si="11"/>
        <v>Day 1</v>
      </c>
      <c r="D16" s="78" t="s">
        <v>1059</v>
      </c>
      <c r="E16" s="46" t="str">
        <f t="shared" si="0"/>
        <v>Anthony</v>
      </c>
      <c r="F16" s="46" t="str">
        <f t="shared" si="1"/>
        <v>Botha</v>
      </c>
      <c r="G16" s="46" t="str">
        <f t="shared" si="2"/>
        <v>Men Senior</v>
      </c>
      <c r="H16" s="46" t="str">
        <f t="shared" si="3"/>
        <v>Benguella</v>
      </c>
      <c r="I16" s="78"/>
      <c r="J16" s="78" t="s">
        <v>1287</v>
      </c>
      <c r="K16" s="78">
        <v>102</v>
      </c>
      <c r="L16" s="77">
        <f t="shared" si="4"/>
        <v>4.5999999999999996</v>
      </c>
      <c r="M16" s="77">
        <f t="shared" si="5"/>
        <v>4.5999999999999996</v>
      </c>
    </row>
    <row r="17" spans="1:13" hidden="1" x14ac:dyDescent="0.3">
      <c r="A17" s="246" t="str">
        <f t="shared" si="9"/>
        <v>2023-NAT-01</v>
      </c>
      <c r="B17" s="241">
        <f t="shared" si="10"/>
        <v>45001</v>
      </c>
      <c r="C17" s="246" t="str">
        <f t="shared" si="11"/>
        <v>Day 1</v>
      </c>
      <c r="D17" s="78" t="s">
        <v>1059</v>
      </c>
      <c r="E17" s="46" t="str">
        <f t="shared" si="0"/>
        <v>Anthony</v>
      </c>
      <c r="F17" s="46" t="str">
        <f t="shared" si="1"/>
        <v>Botha</v>
      </c>
      <c r="G17" s="46" t="str">
        <f t="shared" si="2"/>
        <v>Men Senior</v>
      </c>
      <c r="H17" s="46" t="str">
        <f t="shared" si="3"/>
        <v>Benguella</v>
      </c>
      <c r="I17" s="78"/>
      <c r="J17" s="78" t="s">
        <v>8</v>
      </c>
      <c r="K17" s="78">
        <v>74</v>
      </c>
      <c r="L17" s="77">
        <f t="shared" si="4"/>
        <v>3.2</v>
      </c>
      <c r="M17" s="77">
        <f t="shared" si="5"/>
        <v>3.2</v>
      </c>
    </row>
    <row r="18" spans="1:13" hidden="1" x14ac:dyDescent="0.3">
      <c r="A18" s="246" t="str">
        <f t="shared" si="9"/>
        <v>2023-NAT-01</v>
      </c>
      <c r="B18" s="241">
        <f t="shared" si="10"/>
        <v>45001</v>
      </c>
      <c r="C18" s="246" t="str">
        <f t="shared" si="11"/>
        <v>Day 1</v>
      </c>
      <c r="D18" s="78" t="s">
        <v>851</v>
      </c>
      <c r="E18" s="46" t="str">
        <f t="shared" si="0"/>
        <v xml:space="preserve">Andre-Louis </v>
      </c>
      <c r="F18" s="46" t="str">
        <f t="shared" si="1"/>
        <v>Stipp</v>
      </c>
      <c r="G18" s="46" t="str">
        <f t="shared" si="2"/>
        <v>Men Senior</v>
      </c>
      <c r="H18" s="46" t="str">
        <f t="shared" si="3"/>
        <v>xBenguella</v>
      </c>
      <c r="I18" s="78" t="s">
        <v>19</v>
      </c>
      <c r="J18" s="78"/>
      <c r="K18" s="78">
        <v>64</v>
      </c>
      <c r="L18" s="77">
        <f t="shared" si="4"/>
        <v>2.7</v>
      </c>
      <c r="M18" s="77">
        <f t="shared" si="5"/>
        <v>2.7</v>
      </c>
    </row>
    <row r="19" spans="1:13" hidden="1" x14ac:dyDescent="0.3">
      <c r="A19" s="246" t="str">
        <f t="shared" si="9"/>
        <v>2023-NAT-01</v>
      </c>
      <c r="B19" s="241">
        <f t="shared" si="10"/>
        <v>45001</v>
      </c>
      <c r="C19" s="246" t="str">
        <f t="shared" si="11"/>
        <v>Day 1</v>
      </c>
      <c r="D19" s="78" t="s">
        <v>851</v>
      </c>
      <c r="E19" s="46" t="str">
        <f t="shared" si="0"/>
        <v xml:space="preserve">Andre-Louis </v>
      </c>
      <c r="F19" s="46" t="str">
        <f t="shared" si="1"/>
        <v>Stipp</v>
      </c>
      <c r="G19" s="46" t="str">
        <f t="shared" si="2"/>
        <v>Men Senior</v>
      </c>
      <c r="H19" s="46" t="str">
        <f t="shared" si="3"/>
        <v>xBenguella</v>
      </c>
      <c r="I19" s="78" t="s">
        <v>19</v>
      </c>
      <c r="J19" s="78"/>
      <c r="K19" s="78">
        <v>67</v>
      </c>
      <c r="L19" s="77">
        <f t="shared" si="4"/>
        <v>3.1</v>
      </c>
      <c r="M19" s="77">
        <f t="shared" si="5"/>
        <v>3.1</v>
      </c>
    </row>
    <row r="20" spans="1:13" hidden="1" x14ac:dyDescent="0.3">
      <c r="A20" s="246" t="str">
        <f t="shared" si="9"/>
        <v>2023-NAT-01</v>
      </c>
      <c r="B20" s="241">
        <f t="shared" si="10"/>
        <v>45001</v>
      </c>
      <c r="C20" s="246" t="str">
        <f t="shared" si="11"/>
        <v>Day 1</v>
      </c>
      <c r="D20" s="78" t="s">
        <v>851</v>
      </c>
      <c r="E20" s="46" t="str">
        <f t="shared" si="0"/>
        <v xml:space="preserve">Andre-Louis </v>
      </c>
      <c r="F20" s="46" t="str">
        <f t="shared" si="1"/>
        <v>Stipp</v>
      </c>
      <c r="G20" s="46" t="str">
        <f t="shared" si="2"/>
        <v>Men Senior</v>
      </c>
      <c r="H20" s="46" t="str">
        <f t="shared" si="3"/>
        <v>xBenguella</v>
      </c>
      <c r="I20" s="78"/>
      <c r="J20" s="78" t="s">
        <v>1287</v>
      </c>
      <c r="K20" s="78">
        <v>124</v>
      </c>
      <c r="L20" s="77">
        <f t="shared" si="4"/>
        <v>9.1</v>
      </c>
      <c r="M20" s="77">
        <f t="shared" si="5"/>
        <v>9.1</v>
      </c>
    </row>
    <row r="21" spans="1:13" hidden="1" x14ac:dyDescent="0.3">
      <c r="A21" s="246" t="str">
        <f t="shared" si="9"/>
        <v>2023-NAT-01</v>
      </c>
      <c r="B21" s="241">
        <f t="shared" si="10"/>
        <v>45001</v>
      </c>
      <c r="C21" s="246" t="str">
        <f t="shared" si="11"/>
        <v>Day 1</v>
      </c>
      <c r="D21" s="78" t="s">
        <v>851</v>
      </c>
      <c r="E21" s="46" t="str">
        <f t="shared" si="0"/>
        <v xml:space="preserve">Andre-Louis </v>
      </c>
      <c r="F21" s="46" t="str">
        <f t="shared" si="1"/>
        <v>Stipp</v>
      </c>
      <c r="G21" s="46" t="str">
        <f t="shared" si="2"/>
        <v>Men Senior</v>
      </c>
      <c r="H21" s="46" t="str">
        <f t="shared" si="3"/>
        <v>xBenguella</v>
      </c>
      <c r="I21" s="78"/>
      <c r="J21" s="78" t="s">
        <v>1287</v>
      </c>
      <c r="K21" s="78">
        <v>135</v>
      </c>
      <c r="L21" s="77">
        <f t="shared" si="4"/>
        <v>12.1</v>
      </c>
      <c r="M21" s="77">
        <f t="shared" si="5"/>
        <v>12.1</v>
      </c>
    </row>
    <row r="22" spans="1:13" hidden="1" x14ac:dyDescent="0.3">
      <c r="A22" s="246" t="str">
        <f t="shared" si="9"/>
        <v>2023-NAT-01</v>
      </c>
      <c r="B22" s="241">
        <f t="shared" si="10"/>
        <v>45001</v>
      </c>
      <c r="C22" s="246" t="str">
        <f t="shared" si="11"/>
        <v>Day 1</v>
      </c>
      <c r="D22" s="78" t="s">
        <v>684</v>
      </c>
      <c r="E22" s="46" t="str">
        <f t="shared" si="0"/>
        <v>Bennie</v>
      </c>
      <c r="F22" s="46" t="str">
        <f t="shared" si="1"/>
        <v>Gabrielsen</v>
      </c>
      <c r="G22" s="46" t="str">
        <f t="shared" si="2"/>
        <v>Men Senior</v>
      </c>
      <c r="H22" s="46" t="str">
        <f t="shared" si="3"/>
        <v>Benguella</v>
      </c>
      <c r="I22" s="78"/>
      <c r="J22" s="78" t="s">
        <v>1314</v>
      </c>
      <c r="K22" s="78">
        <v>64</v>
      </c>
      <c r="L22" s="77">
        <f t="shared" si="4"/>
        <v>3.8</v>
      </c>
      <c r="M22" s="77">
        <f t="shared" si="5"/>
        <v>3.8</v>
      </c>
    </row>
    <row r="23" spans="1:13" hidden="1" x14ac:dyDescent="0.3">
      <c r="A23" s="246" t="str">
        <f t="shared" si="9"/>
        <v>2023-NAT-01</v>
      </c>
      <c r="B23" s="241">
        <f t="shared" si="10"/>
        <v>45001</v>
      </c>
      <c r="C23" s="246" t="str">
        <f t="shared" si="11"/>
        <v>Day 1</v>
      </c>
      <c r="D23" s="78" t="s">
        <v>1733</v>
      </c>
      <c r="E23" s="46" t="str">
        <f t="shared" si="0"/>
        <v>Adrian</v>
      </c>
      <c r="F23" s="46" t="str">
        <f t="shared" si="1"/>
        <v>Steenkamp</v>
      </c>
      <c r="G23" s="46" t="str">
        <f t="shared" si="2"/>
        <v>Men Seniors / U/21</v>
      </c>
      <c r="H23" s="46" t="str">
        <f t="shared" si="3"/>
        <v>Benguella</v>
      </c>
      <c r="I23" s="78"/>
      <c r="J23" s="78" t="s">
        <v>1287</v>
      </c>
      <c r="K23" s="78">
        <v>127</v>
      </c>
      <c r="L23" s="77">
        <f t="shared" si="4"/>
        <v>9.8000000000000007</v>
      </c>
      <c r="M23" s="77">
        <f t="shared" si="5"/>
        <v>9.8000000000000007</v>
      </c>
    </row>
    <row r="24" spans="1:13" hidden="1" x14ac:dyDescent="0.3">
      <c r="A24" s="246" t="str">
        <f t="shared" si="9"/>
        <v>2023-NAT-01</v>
      </c>
      <c r="B24" s="241">
        <f t="shared" si="10"/>
        <v>45001</v>
      </c>
      <c r="C24" s="246" t="str">
        <f t="shared" si="11"/>
        <v>Day 1</v>
      </c>
      <c r="D24" s="78" t="s">
        <v>1733</v>
      </c>
      <c r="E24" s="46" t="str">
        <f t="shared" si="0"/>
        <v>Adrian</v>
      </c>
      <c r="F24" s="46" t="str">
        <f t="shared" si="1"/>
        <v>Steenkamp</v>
      </c>
      <c r="G24" s="46" t="str">
        <f t="shared" si="2"/>
        <v>Men Seniors / U/21</v>
      </c>
      <c r="H24" s="46" t="str">
        <f t="shared" si="3"/>
        <v>Benguella</v>
      </c>
      <c r="I24" s="78"/>
      <c r="J24" s="78" t="s">
        <v>1287</v>
      </c>
      <c r="K24" s="78">
        <v>152</v>
      </c>
      <c r="L24" s="77">
        <f t="shared" si="4"/>
        <v>18.2</v>
      </c>
      <c r="M24" s="77">
        <f t="shared" si="5"/>
        <v>18.2</v>
      </c>
    </row>
    <row r="25" spans="1:13" hidden="1" x14ac:dyDescent="0.3">
      <c r="A25" s="246" t="str">
        <f t="shared" si="9"/>
        <v>2023-NAT-01</v>
      </c>
      <c r="B25" s="241">
        <f t="shared" si="10"/>
        <v>45001</v>
      </c>
      <c r="C25" s="246" t="str">
        <f t="shared" si="11"/>
        <v>Day 1</v>
      </c>
      <c r="D25" s="78" t="s">
        <v>575</v>
      </c>
      <c r="E25" s="46" t="str">
        <f t="shared" si="0"/>
        <v>Lezelle</v>
      </c>
      <c r="F25" s="46" t="str">
        <f t="shared" si="1"/>
        <v xml:space="preserve">Smit </v>
      </c>
      <c r="G25" s="46" t="str">
        <f t="shared" si="2"/>
        <v>Ladies Veteran</v>
      </c>
      <c r="H25" s="46" t="str">
        <f t="shared" si="3"/>
        <v>Benguella</v>
      </c>
      <c r="I25" s="78"/>
      <c r="J25" s="78" t="s">
        <v>1288</v>
      </c>
      <c r="K25" s="78">
        <v>92</v>
      </c>
      <c r="L25" s="77">
        <f t="shared" si="4"/>
        <v>2.8</v>
      </c>
      <c r="M25" s="77">
        <f t="shared" si="5"/>
        <v>2.8</v>
      </c>
    </row>
    <row r="26" spans="1:13" hidden="1" x14ac:dyDescent="0.3">
      <c r="A26" s="246" t="str">
        <f t="shared" si="9"/>
        <v>2023-NAT-01</v>
      </c>
      <c r="B26" s="241">
        <f t="shared" si="10"/>
        <v>45001</v>
      </c>
      <c r="C26" s="246" t="str">
        <f t="shared" si="11"/>
        <v>Day 1</v>
      </c>
      <c r="D26" s="78" t="s">
        <v>575</v>
      </c>
      <c r="E26" s="46" t="str">
        <f t="shared" si="0"/>
        <v>Lezelle</v>
      </c>
      <c r="F26" s="46" t="str">
        <f t="shared" si="1"/>
        <v xml:space="preserve">Smit </v>
      </c>
      <c r="G26" s="46" t="str">
        <f t="shared" si="2"/>
        <v>Ladies Veteran</v>
      </c>
      <c r="H26" s="46" t="str">
        <f t="shared" si="3"/>
        <v>Benguella</v>
      </c>
      <c r="I26" s="78"/>
      <c r="J26" s="78" t="s">
        <v>1265</v>
      </c>
      <c r="K26" s="78">
        <v>97</v>
      </c>
      <c r="L26" s="77">
        <f t="shared" si="4"/>
        <v>16.899999999999999</v>
      </c>
      <c r="M26" s="77">
        <f t="shared" si="5"/>
        <v>16.899999999999999</v>
      </c>
    </row>
    <row r="27" spans="1:13" hidden="1" x14ac:dyDescent="0.3">
      <c r="A27" s="246" t="str">
        <f t="shared" si="9"/>
        <v>2023-NAT-01</v>
      </c>
      <c r="B27" s="241">
        <f t="shared" si="10"/>
        <v>45001</v>
      </c>
      <c r="C27" s="246" t="str">
        <f t="shared" si="11"/>
        <v>Day 1</v>
      </c>
      <c r="D27" s="78" t="s">
        <v>673</v>
      </c>
      <c r="E27" s="46" t="str">
        <f t="shared" si="0"/>
        <v>Nadia</v>
      </c>
      <c r="F27" s="46" t="str">
        <f t="shared" si="1"/>
        <v>Steenkamp</v>
      </c>
      <c r="G27" s="46" t="str">
        <f t="shared" si="2"/>
        <v>Ladies Master</v>
      </c>
      <c r="H27" s="46" t="str">
        <f t="shared" si="3"/>
        <v>Benguella</v>
      </c>
      <c r="I27" s="78"/>
      <c r="J27" s="78" t="s">
        <v>8</v>
      </c>
      <c r="K27" s="78">
        <v>76</v>
      </c>
      <c r="L27" s="77">
        <f t="shared" si="4"/>
        <v>3.5</v>
      </c>
      <c r="M27" s="77">
        <f t="shared" si="5"/>
        <v>3.5</v>
      </c>
    </row>
    <row r="28" spans="1:13" hidden="1" x14ac:dyDescent="0.3">
      <c r="A28" s="246" t="str">
        <f t="shared" si="9"/>
        <v>2023-NAT-01</v>
      </c>
      <c r="B28" s="241">
        <f t="shared" si="10"/>
        <v>45001</v>
      </c>
      <c r="C28" s="246" t="str">
        <f t="shared" si="11"/>
        <v>Day 1</v>
      </c>
      <c r="D28" s="78" t="s">
        <v>673</v>
      </c>
      <c r="E28" s="46" t="str">
        <f t="shared" si="0"/>
        <v>Nadia</v>
      </c>
      <c r="F28" s="46" t="str">
        <f t="shared" si="1"/>
        <v>Steenkamp</v>
      </c>
      <c r="G28" s="46" t="str">
        <f t="shared" si="2"/>
        <v>Ladies Master</v>
      </c>
      <c r="H28" s="46" t="str">
        <f t="shared" si="3"/>
        <v>Benguella</v>
      </c>
      <c r="I28" s="78"/>
      <c r="J28" s="78" t="s">
        <v>1286</v>
      </c>
      <c r="K28" s="78">
        <v>101</v>
      </c>
      <c r="L28" s="77">
        <f t="shared" si="4"/>
        <v>12.4</v>
      </c>
      <c r="M28" s="77">
        <f t="shared" si="5"/>
        <v>12.4</v>
      </c>
    </row>
    <row r="29" spans="1:13" hidden="1" x14ac:dyDescent="0.3">
      <c r="A29" s="246" t="str">
        <f t="shared" si="9"/>
        <v>2023-NAT-01</v>
      </c>
      <c r="B29" s="241">
        <f t="shared" si="10"/>
        <v>45001</v>
      </c>
      <c r="C29" s="246" t="str">
        <f t="shared" si="11"/>
        <v>Day 1</v>
      </c>
      <c r="D29" s="78" t="s">
        <v>1322</v>
      </c>
      <c r="E29" s="46" t="str">
        <f t="shared" si="0"/>
        <v>Lydia</v>
      </c>
      <c r="F29" s="46" t="str">
        <f t="shared" si="1"/>
        <v>Cilliers</v>
      </c>
      <c r="G29" s="46" t="str">
        <f t="shared" si="2"/>
        <v>Ladies Veteran</v>
      </c>
      <c r="H29" s="46" t="str">
        <f t="shared" si="3"/>
        <v>xBenguella</v>
      </c>
      <c r="I29" s="78"/>
      <c r="J29" s="78" t="s">
        <v>1287</v>
      </c>
      <c r="K29" s="78">
        <v>107</v>
      </c>
      <c r="L29" s="77">
        <f t="shared" si="4"/>
        <v>5.5</v>
      </c>
      <c r="M29" s="77">
        <f t="shared" si="5"/>
        <v>5.5</v>
      </c>
    </row>
    <row r="30" spans="1:13" hidden="1" x14ac:dyDescent="0.3">
      <c r="A30" s="246" t="str">
        <f t="shared" si="9"/>
        <v>2023-NAT-01</v>
      </c>
      <c r="B30" s="241">
        <f t="shared" si="10"/>
        <v>45001</v>
      </c>
      <c r="C30" s="246" t="str">
        <f t="shared" si="11"/>
        <v>Day 1</v>
      </c>
      <c r="D30" s="78" t="s">
        <v>1322</v>
      </c>
      <c r="E30" s="46" t="str">
        <f t="shared" si="0"/>
        <v>Lydia</v>
      </c>
      <c r="F30" s="46" t="str">
        <f t="shared" si="1"/>
        <v>Cilliers</v>
      </c>
      <c r="G30" s="46" t="str">
        <f t="shared" si="2"/>
        <v>Ladies Veteran</v>
      </c>
      <c r="H30" s="46" t="str">
        <f t="shared" si="3"/>
        <v>xBenguella</v>
      </c>
      <c r="I30" s="78"/>
      <c r="J30" s="78" t="s">
        <v>1288</v>
      </c>
      <c r="K30" s="78">
        <v>155</v>
      </c>
      <c r="L30" s="77">
        <f t="shared" si="4"/>
        <v>17.100000000000001</v>
      </c>
      <c r="M30" s="77">
        <f t="shared" si="5"/>
        <v>17.100000000000001</v>
      </c>
    </row>
    <row r="31" spans="1:13" hidden="1" x14ac:dyDescent="0.3">
      <c r="A31" s="246" t="str">
        <f t="shared" si="9"/>
        <v>2023-NAT-01</v>
      </c>
      <c r="B31" s="241">
        <f t="shared" si="10"/>
        <v>45001</v>
      </c>
      <c r="C31" s="246" t="str">
        <f t="shared" si="11"/>
        <v>Day 1</v>
      </c>
      <c r="D31" s="78" t="s">
        <v>1322</v>
      </c>
      <c r="E31" s="46" t="str">
        <f t="shared" si="0"/>
        <v>Lydia</v>
      </c>
      <c r="F31" s="46" t="str">
        <f t="shared" si="1"/>
        <v>Cilliers</v>
      </c>
      <c r="G31" s="46" t="str">
        <f t="shared" si="2"/>
        <v>Ladies Veteran</v>
      </c>
      <c r="H31" s="46" t="str">
        <f t="shared" si="3"/>
        <v>xBenguella</v>
      </c>
      <c r="I31" s="78"/>
      <c r="J31" s="78" t="s">
        <v>1314</v>
      </c>
      <c r="K31" s="78">
        <v>57</v>
      </c>
      <c r="L31" s="77">
        <f t="shared" si="4"/>
        <v>2.9</v>
      </c>
      <c r="M31" s="77">
        <f t="shared" si="5"/>
        <v>2.9</v>
      </c>
    </row>
    <row r="32" spans="1:13" hidden="1" x14ac:dyDescent="0.3">
      <c r="A32" s="246" t="str">
        <f t="shared" si="9"/>
        <v>2023-NAT-01</v>
      </c>
      <c r="B32" s="241">
        <f t="shared" si="10"/>
        <v>45001</v>
      </c>
      <c r="C32" s="246" t="str">
        <f t="shared" si="11"/>
        <v>Day 1</v>
      </c>
      <c r="D32" s="78" t="s">
        <v>1477</v>
      </c>
      <c r="E32" s="46" t="str">
        <f t="shared" si="0"/>
        <v>Luan</v>
      </c>
      <c r="F32" s="46" t="str">
        <f t="shared" si="1"/>
        <v>Karstens</v>
      </c>
      <c r="G32" s="46" t="str">
        <f t="shared" si="2"/>
        <v>Men U/16</v>
      </c>
      <c r="H32" s="46" t="str">
        <f t="shared" si="3"/>
        <v>Benguella</v>
      </c>
      <c r="I32" s="78"/>
      <c r="J32" s="78" t="s">
        <v>20</v>
      </c>
      <c r="K32" s="78">
        <v>84</v>
      </c>
      <c r="L32" s="77">
        <f t="shared" si="4"/>
        <v>2.2000000000000002</v>
      </c>
      <c r="M32" s="77">
        <f t="shared" si="5"/>
        <v>2.2000000000000002</v>
      </c>
    </row>
    <row r="33" spans="1:13" hidden="1" x14ac:dyDescent="0.3">
      <c r="A33" s="246" t="str">
        <f t="shared" si="9"/>
        <v>2023-NAT-01</v>
      </c>
      <c r="B33" s="241">
        <f t="shared" si="10"/>
        <v>45001</v>
      </c>
      <c r="C33" s="246" t="str">
        <f t="shared" si="11"/>
        <v>Day 1</v>
      </c>
      <c r="D33" s="78" t="s">
        <v>1477</v>
      </c>
      <c r="E33" s="46" t="str">
        <f t="shared" si="0"/>
        <v>Luan</v>
      </c>
      <c r="F33" s="46" t="str">
        <f t="shared" si="1"/>
        <v>Karstens</v>
      </c>
      <c r="G33" s="46" t="str">
        <f t="shared" si="2"/>
        <v>Men U/16</v>
      </c>
      <c r="H33" s="46" t="str">
        <f t="shared" si="3"/>
        <v>Benguella</v>
      </c>
      <c r="I33" s="78"/>
      <c r="J33" s="78" t="s">
        <v>8</v>
      </c>
      <c r="K33" s="78">
        <v>70</v>
      </c>
      <c r="L33" s="77">
        <f t="shared" si="4"/>
        <v>2.7</v>
      </c>
      <c r="M33" s="77">
        <f t="shared" si="5"/>
        <v>2.7</v>
      </c>
    </row>
    <row r="34" spans="1:13" hidden="1" x14ac:dyDescent="0.3">
      <c r="A34" s="246" t="str">
        <f t="shared" si="9"/>
        <v>2023-NAT-01</v>
      </c>
      <c r="B34" s="241">
        <f t="shared" si="10"/>
        <v>45001</v>
      </c>
      <c r="C34" s="246" t="str">
        <f t="shared" si="11"/>
        <v>Day 1</v>
      </c>
      <c r="D34" s="78" t="s">
        <v>1709</v>
      </c>
      <c r="E34" s="46" t="str">
        <f t="shared" si="0"/>
        <v>Hendrik JNR</v>
      </c>
      <c r="F34" s="46" t="str">
        <f t="shared" si="1"/>
        <v>Cloete</v>
      </c>
      <c r="G34" s="46" t="str">
        <f t="shared" si="2"/>
        <v>Men Senior</v>
      </c>
      <c r="H34" s="46" t="str">
        <f t="shared" si="3"/>
        <v>xBenguella</v>
      </c>
      <c r="I34" s="78" t="s">
        <v>19</v>
      </c>
      <c r="J34" s="78"/>
      <c r="K34" s="78">
        <v>51</v>
      </c>
      <c r="L34" s="77">
        <f t="shared" si="4"/>
        <v>1.4</v>
      </c>
      <c r="M34" s="77">
        <f t="shared" si="5"/>
        <v>1.4</v>
      </c>
    </row>
    <row r="35" spans="1:13" hidden="1" x14ac:dyDescent="0.3">
      <c r="A35" s="246" t="str">
        <f t="shared" si="9"/>
        <v>2023-NAT-01</v>
      </c>
      <c r="B35" s="241">
        <f t="shared" si="10"/>
        <v>45001</v>
      </c>
      <c r="C35" s="246" t="str">
        <f t="shared" si="11"/>
        <v>Day 1</v>
      </c>
      <c r="D35" s="78" t="s">
        <v>849</v>
      </c>
      <c r="E35" s="46" t="str">
        <f t="shared" si="0"/>
        <v>Renier</v>
      </c>
      <c r="F35" s="46" t="str">
        <f t="shared" si="1"/>
        <v>Van Zyl</v>
      </c>
      <c r="G35" s="46" t="str">
        <f t="shared" si="2"/>
        <v>Men Veteran</v>
      </c>
      <c r="H35" s="46" t="str">
        <f t="shared" si="3"/>
        <v>Benguella</v>
      </c>
      <c r="I35" s="78"/>
      <c r="J35" s="78" t="s">
        <v>20</v>
      </c>
      <c r="K35" s="78">
        <v>78</v>
      </c>
      <c r="L35" s="77">
        <f t="shared" si="4"/>
        <v>1.7</v>
      </c>
      <c r="M35" s="77">
        <f t="shared" si="5"/>
        <v>1.7</v>
      </c>
    </row>
    <row r="36" spans="1:13" hidden="1" x14ac:dyDescent="0.3">
      <c r="A36" s="246" t="str">
        <f t="shared" si="9"/>
        <v>2023-NAT-01</v>
      </c>
      <c r="B36" s="241">
        <f t="shared" si="10"/>
        <v>45001</v>
      </c>
      <c r="C36" s="246" t="str">
        <f t="shared" si="11"/>
        <v>Day 1</v>
      </c>
      <c r="D36" s="78" t="s">
        <v>835</v>
      </c>
      <c r="E36" s="46" t="str">
        <f t="shared" si="0"/>
        <v>Estian</v>
      </c>
      <c r="F36" s="46" t="str">
        <f t="shared" si="1"/>
        <v>Jacobs</v>
      </c>
      <c r="G36" s="46" t="str">
        <f t="shared" si="2"/>
        <v>Men Senior</v>
      </c>
      <c r="H36" s="46" t="str">
        <f t="shared" si="3"/>
        <v>Benguella</v>
      </c>
      <c r="I36" s="78"/>
      <c r="J36" s="78"/>
      <c r="K36" s="78"/>
      <c r="L36" s="77" t="str">
        <f t="shared" si="4"/>
        <v/>
      </c>
      <c r="M36" s="77" t="str">
        <f t="shared" si="5"/>
        <v/>
      </c>
    </row>
    <row r="37" spans="1:13" hidden="1" x14ac:dyDescent="0.3">
      <c r="A37" s="246" t="str">
        <f t="shared" si="9"/>
        <v>2023-NAT-01</v>
      </c>
      <c r="B37" s="241">
        <f t="shared" si="10"/>
        <v>45001</v>
      </c>
      <c r="C37" s="246" t="str">
        <f t="shared" si="11"/>
        <v>Day 1</v>
      </c>
      <c r="D37" s="78" t="s">
        <v>626</v>
      </c>
      <c r="E37" s="46" t="str">
        <f t="shared" si="0"/>
        <v>PJ</v>
      </c>
      <c r="F37" s="46" t="str">
        <f t="shared" si="1"/>
        <v>van Wyk</v>
      </c>
      <c r="G37" s="46" t="str">
        <f t="shared" si="2"/>
        <v>Men Senior</v>
      </c>
      <c r="H37" s="46" t="str">
        <f t="shared" si="3"/>
        <v>xBenguella</v>
      </c>
      <c r="I37" s="78"/>
      <c r="J37" s="78"/>
      <c r="K37" s="78"/>
      <c r="L37" s="77" t="str">
        <f t="shared" si="4"/>
        <v/>
      </c>
      <c r="M37" s="77" t="str">
        <f t="shared" si="5"/>
        <v/>
      </c>
    </row>
    <row r="38" spans="1:13" hidden="1" x14ac:dyDescent="0.3">
      <c r="A38" s="246" t="str">
        <f t="shared" si="9"/>
        <v>2023-NAT-01</v>
      </c>
      <c r="B38" s="241">
        <f t="shared" si="10"/>
        <v>45001</v>
      </c>
      <c r="C38" s="246" t="str">
        <f t="shared" si="11"/>
        <v>Day 1</v>
      </c>
      <c r="D38" s="78" t="s">
        <v>567</v>
      </c>
      <c r="E38" s="46" t="str">
        <f t="shared" si="0"/>
        <v>Shaun</v>
      </c>
      <c r="F38" s="46" t="str">
        <f t="shared" si="1"/>
        <v>Bothma</v>
      </c>
      <c r="G38" s="46" t="str">
        <f t="shared" si="2"/>
        <v>Men Veteran</v>
      </c>
      <c r="H38" s="46" t="str">
        <f t="shared" si="3"/>
        <v>xBenguella</v>
      </c>
      <c r="I38" s="78"/>
      <c r="J38" s="78"/>
      <c r="K38" s="78"/>
      <c r="L38" s="77" t="str">
        <f t="shared" si="4"/>
        <v/>
      </c>
      <c r="M38" s="77" t="str">
        <f t="shared" si="5"/>
        <v/>
      </c>
    </row>
    <row r="39" spans="1:13" hidden="1" x14ac:dyDescent="0.3">
      <c r="A39" s="246" t="str">
        <f t="shared" si="9"/>
        <v>2023-NAT-01</v>
      </c>
      <c r="B39" s="241">
        <f t="shared" si="10"/>
        <v>45001</v>
      </c>
      <c r="C39" s="246" t="str">
        <f t="shared" si="11"/>
        <v>Day 1</v>
      </c>
      <c r="D39" s="78" t="s">
        <v>637</v>
      </c>
      <c r="E39" s="46" t="str">
        <f t="shared" si="0"/>
        <v>Ray</v>
      </c>
      <c r="F39" s="46" t="str">
        <f t="shared" si="1"/>
        <v>Moody</v>
      </c>
      <c r="G39" s="46" t="str">
        <f t="shared" si="2"/>
        <v>Men Senior</v>
      </c>
      <c r="H39" s="46" t="str">
        <f t="shared" si="3"/>
        <v>Benguella</v>
      </c>
      <c r="I39" s="78"/>
      <c r="J39" s="78"/>
      <c r="K39" s="78"/>
      <c r="L39" s="77" t="str">
        <f t="shared" si="4"/>
        <v/>
      </c>
      <c r="M39" s="77" t="str">
        <f t="shared" si="5"/>
        <v/>
      </c>
    </row>
    <row r="40" spans="1:13" hidden="1" x14ac:dyDescent="0.3">
      <c r="A40" s="246" t="str">
        <f t="shared" si="9"/>
        <v>2023-NAT-01</v>
      </c>
      <c r="B40" s="241">
        <f t="shared" si="10"/>
        <v>45001</v>
      </c>
      <c r="C40" s="246" t="str">
        <f t="shared" si="11"/>
        <v>Day 1</v>
      </c>
      <c r="D40" s="78" t="s">
        <v>1325</v>
      </c>
      <c r="E40" s="46" t="str">
        <f t="shared" ref="E40:E103" si="12">IF(D40="","",VLOOKUP(D40,Master,3,FALSE))</f>
        <v>Helmut</v>
      </c>
      <c r="F40" s="46" t="str">
        <f t="shared" ref="F40:F103" si="13">IF(D40="","",VLOOKUP(D40,Master,4,FALSE))</f>
        <v>Dobberstein</v>
      </c>
      <c r="G40" s="46" t="str">
        <f t="shared" ref="G40:G103" si="14">IF(D40="","",VLOOKUP(D40,Master,5,FALSE))</f>
        <v>Men U/16</v>
      </c>
      <c r="H40" s="46" t="str">
        <f t="shared" ref="H40:H103" si="15">IF(D40="","",VLOOKUP(D40,Master,2,FALSE))</f>
        <v>Benguella</v>
      </c>
      <c r="I40" s="78"/>
      <c r="J40" s="78"/>
      <c r="K40" s="78"/>
      <c r="L40" s="77" t="str">
        <f t="shared" ref="L40:L103" si="16">IF(K40="","",IF(I40="",ROUND(HLOOKUP(J40,kgList,K40,FALSE),1),ROUND(HLOOKUP(I40,kgList,K40,FALSE),1)))</f>
        <v/>
      </c>
      <c r="M40" s="77" t="str">
        <f t="shared" ref="M40:M103" si="17">IF(L40="","",IF(COUNTA(I40:J40)&gt;1,"Edible or Inedible",IF(COUNTA(I40)=1,L40*1,IF(COUNTA(J40)=1,L40*1,"ERROR"))))</f>
        <v/>
      </c>
    </row>
    <row r="41" spans="1:13" hidden="1" x14ac:dyDescent="0.3">
      <c r="A41" s="246" t="str">
        <f t="shared" si="9"/>
        <v>2023-NAT-01</v>
      </c>
      <c r="B41" s="241">
        <f t="shared" si="10"/>
        <v>45001</v>
      </c>
      <c r="C41" s="246" t="str">
        <f t="shared" si="11"/>
        <v>Day 1</v>
      </c>
      <c r="D41" s="78" t="s">
        <v>480</v>
      </c>
      <c r="E41" s="46" t="str">
        <f t="shared" si="12"/>
        <v>Johan</v>
      </c>
      <c r="F41" s="46" t="str">
        <f t="shared" si="13"/>
        <v>Agenbag</v>
      </c>
      <c r="G41" s="46" t="str">
        <f t="shared" si="14"/>
        <v>Men Master</v>
      </c>
      <c r="H41" s="46" t="str">
        <f t="shared" si="15"/>
        <v>Henties Bay</v>
      </c>
      <c r="I41" s="78" t="s">
        <v>19</v>
      </c>
      <c r="J41" s="78"/>
      <c r="K41" s="78">
        <v>122</v>
      </c>
      <c r="L41" s="77">
        <f t="shared" si="16"/>
        <v>19.3</v>
      </c>
      <c r="M41" s="77">
        <f t="shared" si="17"/>
        <v>19.3</v>
      </c>
    </row>
    <row r="42" spans="1:13" hidden="1" x14ac:dyDescent="0.3">
      <c r="A42" s="246" t="str">
        <f t="shared" si="9"/>
        <v>2023-NAT-01</v>
      </c>
      <c r="B42" s="241">
        <f t="shared" si="10"/>
        <v>45001</v>
      </c>
      <c r="C42" s="246" t="str">
        <f t="shared" si="11"/>
        <v>Day 1</v>
      </c>
      <c r="D42" s="78" t="s">
        <v>649</v>
      </c>
      <c r="E42" s="46" t="str">
        <f t="shared" si="12"/>
        <v>Louis</v>
      </c>
      <c r="F42" s="46" t="str">
        <f t="shared" si="13"/>
        <v>Fenaux</v>
      </c>
      <c r="G42" s="46" t="str">
        <f t="shared" si="14"/>
        <v>Men Veteran</v>
      </c>
      <c r="H42" s="46" t="str">
        <f t="shared" si="15"/>
        <v>Henties Bay</v>
      </c>
      <c r="I42" s="78"/>
      <c r="J42" s="78" t="s">
        <v>1287</v>
      </c>
      <c r="K42" s="78">
        <v>119</v>
      </c>
      <c r="L42" s="77">
        <f t="shared" si="16"/>
        <v>7.9</v>
      </c>
      <c r="M42" s="77">
        <f t="shared" si="17"/>
        <v>7.9</v>
      </c>
    </row>
    <row r="43" spans="1:13" hidden="1" x14ac:dyDescent="0.3">
      <c r="A43" s="246" t="str">
        <f t="shared" si="9"/>
        <v>2023-NAT-01</v>
      </c>
      <c r="B43" s="241">
        <f t="shared" si="10"/>
        <v>45001</v>
      </c>
      <c r="C43" s="246" t="str">
        <f t="shared" si="11"/>
        <v>Day 1</v>
      </c>
      <c r="D43" s="78" t="s">
        <v>649</v>
      </c>
      <c r="E43" s="46" t="str">
        <f t="shared" si="12"/>
        <v>Louis</v>
      </c>
      <c r="F43" s="46" t="str">
        <f t="shared" si="13"/>
        <v>Fenaux</v>
      </c>
      <c r="G43" s="46" t="str">
        <f t="shared" si="14"/>
        <v>Men Veteran</v>
      </c>
      <c r="H43" s="46" t="str">
        <f t="shared" si="15"/>
        <v>Henties Bay</v>
      </c>
      <c r="I43" s="78"/>
      <c r="J43" s="78" t="s">
        <v>1287</v>
      </c>
      <c r="K43" s="78">
        <v>71</v>
      </c>
      <c r="L43" s="77">
        <f t="shared" si="16"/>
        <v>1.3</v>
      </c>
      <c r="M43" s="77">
        <f t="shared" si="17"/>
        <v>1.3</v>
      </c>
    </row>
    <row r="44" spans="1:13" hidden="1" x14ac:dyDescent="0.3">
      <c r="A44" s="246" t="str">
        <f t="shared" si="9"/>
        <v>2023-NAT-01</v>
      </c>
      <c r="B44" s="241">
        <f t="shared" si="10"/>
        <v>45001</v>
      </c>
      <c r="C44" s="246" t="str">
        <f t="shared" si="11"/>
        <v>Day 1</v>
      </c>
      <c r="D44" s="78" t="s">
        <v>649</v>
      </c>
      <c r="E44" s="46" t="str">
        <f t="shared" si="12"/>
        <v>Louis</v>
      </c>
      <c r="F44" s="46" t="str">
        <f t="shared" si="13"/>
        <v>Fenaux</v>
      </c>
      <c r="G44" s="46" t="str">
        <f t="shared" si="14"/>
        <v>Men Veteran</v>
      </c>
      <c r="H44" s="46" t="str">
        <f t="shared" si="15"/>
        <v>Henties Bay</v>
      </c>
      <c r="I44" s="78"/>
      <c r="J44" s="78" t="s">
        <v>20</v>
      </c>
      <c r="K44" s="78">
        <v>91</v>
      </c>
      <c r="L44" s="77">
        <f t="shared" si="16"/>
        <v>2.8</v>
      </c>
      <c r="M44" s="77">
        <f t="shared" si="17"/>
        <v>2.8</v>
      </c>
    </row>
    <row r="45" spans="1:13" hidden="1" x14ac:dyDescent="0.3">
      <c r="A45" s="246" t="str">
        <f t="shared" si="9"/>
        <v>2023-NAT-01</v>
      </c>
      <c r="B45" s="241">
        <f t="shared" si="10"/>
        <v>45001</v>
      </c>
      <c r="C45" s="246" t="str">
        <f t="shared" si="11"/>
        <v>Day 1</v>
      </c>
      <c r="D45" s="78" t="s">
        <v>1647</v>
      </c>
      <c r="E45" s="46" t="str">
        <f t="shared" si="12"/>
        <v>Clinton</v>
      </c>
      <c r="F45" s="46" t="str">
        <f t="shared" si="13"/>
        <v>Barnard</v>
      </c>
      <c r="G45" s="46" t="str">
        <f t="shared" si="14"/>
        <v>Men Senior</v>
      </c>
      <c r="H45" s="46" t="str">
        <f t="shared" si="15"/>
        <v>xHenties Bay</v>
      </c>
      <c r="I45" s="78"/>
      <c r="J45" s="78" t="s">
        <v>1265</v>
      </c>
      <c r="K45" s="78">
        <v>58</v>
      </c>
      <c r="L45" s="77">
        <f t="shared" si="16"/>
        <v>3.5</v>
      </c>
      <c r="M45" s="77">
        <f t="shared" si="17"/>
        <v>3.5</v>
      </c>
    </row>
    <row r="46" spans="1:13" hidden="1" x14ac:dyDescent="0.3">
      <c r="A46" s="246" t="str">
        <f t="shared" si="9"/>
        <v>2023-NAT-01</v>
      </c>
      <c r="B46" s="241">
        <f t="shared" si="10"/>
        <v>45001</v>
      </c>
      <c r="C46" s="246" t="str">
        <f t="shared" si="11"/>
        <v>Day 1</v>
      </c>
      <c r="D46" s="78" t="s">
        <v>1647</v>
      </c>
      <c r="E46" s="46" t="str">
        <f t="shared" si="12"/>
        <v>Clinton</v>
      </c>
      <c r="F46" s="46" t="str">
        <f t="shared" si="13"/>
        <v>Barnard</v>
      </c>
      <c r="G46" s="46" t="str">
        <f t="shared" si="14"/>
        <v>Men Senior</v>
      </c>
      <c r="H46" s="46" t="str">
        <f t="shared" si="15"/>
        <v>xHenties Bay</v>
      </c>
      <c r="I46" s="78"/>
      <c r="J46" s="78" t="s">
        <v>20</v>
      </c>
      <c r="K46" s="78">
        <v>75</v>
      </c>
      <c r="L46" s="77">
        <f t="shared" si="16"/>
        <v>1.5</v>
      </c>
      <c r="M46" s="77">
        <f t="shared" si="17"/>
        <v>1.5</v>
      </c>
    </row>
    <row r="47" spans="1:13" hidden="1" x14ac:dyDescent="0.3">
      <c r="A47" s="246" t="str">
        <f t="shared" si="9"/>
        <v>2023-NAT-01</v>
      </c>
      <c r="B47" s="241">
        <f t="shared" si="10"/>
        <v>45001</v>
      </c>
      <c r="C47" s="246" t="str">
        <f t="shared" si="11"/>
        <v>Day 1</v>
      </c>
      <c r="D47" s="78" t="s">
        <v>1724</v>
      </c>
      <c r="E47" s="46" t="str">
        <f t="shared" si="12"/>
        <v>Ricku</v>
      </c>
      <c r="F47" s="46" t="str">
        <f t="shared" si="13"/>
        <v>Mans</v>
      </c>
      <c r="G47" s="46" t="str">
        <f t="shared" si="14"/>
        <v>Men Senior</v>
      </c>
      <c r="H47" s="46" t="str">
        <f t="shared" si="15"/>
        <v>Henties Bay</v>
      </c>
      <c r="I47" s="78"/>
      <c r="J47" s="78" t="s">
        <v>1287</v>
      </c>
      <c r="K47" s="78">
        <v>111</v>
      </c>
      <c r="L47" s="77">
        <f t="shared" si="16"/>
        <v>6.2</v>
      </c>
      <c r="M47" s="77">
        <f t="shared" si="17"/>
        <v>6.2</v>
      </c>
    </row>
    <row r="48" spans="1:13" hidden="1" x14ac:dyDescent="0.3">
      <c r="A48" s="246" t="str">
        <f t="shared" si="9"/>
        <v>2023-NAT-01</v>
      </c>
      <c r="B48" s="241">
        <f t="shared" si="10"/>
        <v>45001</v>
      </c>
      <c r="C48" s="246" t="str">
        <f t="shared" si="11"/>
        <v>Day 1</v>
      </c>
      <c r="D48" s="78" t="s">
        <v>1724</v>
      </c>
      <c r="E48" s="46" t="str">
        <f t="shared" si="12"/>
        <v>Ricku</v>
      </c>
      <c r="F48" s="46" t="str">
        <f t="shared" si="13"/>
        <v>Mans</v>
      </c>
      <c r="G48" s="46" t="str">
        <f t="shared" si="14"/>
        <v>Men Senior</v>
      </c>
      <c r="H48" s="46" t="str">
        <f t="shared" si="15"/>
        <v>Henties Bay</v>
      </c>
      <c r="I48" s="78"/>
      <c r="J48" s="78" t="s">
        <v>1265</v>
      </c>
      <c r="K48" s="78">
        <v>75</v>
      </c>
      <c r="L48" s="77">
        <f t="shared" si="16"/>
        <v>7.7</v>
      </c>
      <c r="M48" s="77">
        <f t="shared" si="17"/>
        <v>7.7</v>
      </c>
    </row>
    <row r="49" spans="1:13" hidden="1" x14ac:dyDescent="0.3">
      <c r="A49" s="246" t="str">
        <f t="shared" si="9"/>
        <v>2023-NAT-01</v>
      </c>
      <c r="B49" s="241">
        <f t="shared" si="10"/>
        <v>45001</v>
      </c>
      <c r="C49" s="246" t="str">
        <f t="shared" si="11"/>
        <v>Day 1</v>
      </c>
      <c r="D49" s="78" t="s">
        <v>1724</v>
      </c>
      <c r="E49" s="46" t="str">
        <f t="shared" si="12"/>
        <v>Ricku</v>
      </c>
      <c r="F49" s="46" t="str">
        <f t="shared" si="13"/>
        <v>Mans</v>
      </c>
      <c r="G49" s="46" t="str">
        <f t="shared" si="14"/>
        <v>Men Senior</v>
      </c>
      <c r="H49" s="46" t="str">
        <f t="shared" si="15"/>
        <v>Henties Bay</v>
      </c>
      <c r="I49" s="78" t="s">
        <v>19</v>
      </c>
      <c r="J49" s="78"/>
      <c r="K49" s="78">
        <v>44</v>
      </c>
      <c r="L49" s="77">
        <f t="shared" si="16"/>
        <v>0.9</v>
      </c>
      <c r="M49" s="77">
        <f t="shared" si="17"/>
        <v>0.9</v>
      </c>
    </row>
    <row r="50" spans="1:13" hidden="1" x14ac:dyDescent="0.3">
      <c r="A50" s="246" t="str">
        <f t="shared" si="9"/>
        <v>2023-NAT-01</v>
      </c>
      <c r="B50" s="241">
        <f t="shared" si="10"/>
        <v>45001</v>
      </c>
      <c r="C50" s="246" t="str">
        <f t="shared" si="11"/>
        <v>Day 1</v>
      </c>
      <c r="D50" s="78" t="s">
        <v>1400</v>
      </c>
      <c r="E50" s="46" t="str">
        <f t="shared" si="12"/>
        <v>Jacomine</v>
      </c>
      <c r="F50" s="46" t="str">
        <f t="shared" si="13"/>
        <v>Heath</v>
      </c>
      <c r="G50" s="46" t="str">
        <f t="shared" si="14"/>
        <v>Ladies Senior</v>
      </c>
      <c r="H50" s="46" t="str">
        <f t="shared" si="15"/>
        <v>Steenbras</v>
      </c>
      <c r="I50" s="78"/>
      <c r="J50" s="78" t="s">
        <v>1287</v>
      </c>
      <c r="K50" s="78">
        <v>153</v>
      </c>
      <c r="L50" s="77">
        <f t="shared" si="16"/>
        <v>18.600000000000001</v>
      </c>
      <c r="M50" s="77">
        <f t="shared" si="17"/>
        <v>18.600000000000001</v>
      </c>
    </row>
    <row r="51" spans="1:13" hidden="1" x14ac:dyDescent="0.3">
      <c r="A51" s="246" t="str">
        <f t="shared" si="9"/>
        <v>2023-NAT-01</v>
      </c>
      <c r="B51" s="241">
        <f t="shared" si="10"/>
        <v>45001</v>
      </c>
      <c r="C51" s="246" t="str">
        <f t="shared" si="11"/>
        <v>Day 1</v>
      </c>
      <c r="D51" s="78" t="s">
        <v>568</v>
      </c>
      <c r="E51" s="46" t="str">
        <f t="shared" si="12"/>
        <v>Michele</v>
      </c>
      <c r="F51" s="46" t="str">
        <f t="shared" si="13"/>
        <v>Andersen</v>
      </c>
      <c r="G51" s="46" t="str">
        <f t="shared" si="14"/>
        <v>Ladies Grand Masters</v>
      </c>
      <c r="H51" s="46" t="str">
        <f t="shared" si="15"/>
        <v>Henties Bay</v>
      </c>
      <c r="I51" s="78" t="s">
        <v>19</v>
      </c>
      <c r="J51" s="78"/>
      <c r="K51" s="78">
        <v>41</v>
      </c>
      <c r="L51" s="77">
        <f t="shared" si="16"/>
        <v>0.7</v>
      </c>
      <c r="M51" s="77">
        <f t="shared" si="17"/>
        <v>0.7</v>
      </c>
    </row>
    <row r="52" spans="1:13" hidden="1" x14ac:dyDescent="0.3">
      <c r="A52" s="246" t="str">
        <f t="shared" si="9"/>
        <v>2023-NAT-01</v>
      </c>
      <c r="B52" s="241">
        <f t="shared" si="10"/>
        <v>45001</v>
      </c>
      <c r="C52" s="246" t="str">
        <f t="shared" si="11"/>
        <v>Day 1</v>
      </c>
      <c r="D52" s="78" t="s">
        <v>568</v>
      </c>
      <c r="E52" s="46" t="str">
        <f t="shared" si="12"/>
        <v>Michele</v>
      </c>
      <c r="F52" s="46" t="str">
        <f t="shared" si="13"/>
        <v>Andersen</v>
      </c>
      <c r="G52" s="46" t="str">
        <f t="shared" si="14"/>
        <v>Ladies Grand Masters</v>
      </c>
      <c r="H52" s="46" t="str">
        <f t="shared" si="15"/>
        <v>Henties Bay</v>
      </c>
      <c r="I52" s="78"/>
      <c r="J52" s="78" t="s">
        <v>1314</v>
      </c>
      <c r="K52" s="78">
        <v>83</v>
      </c>
      <c r="L52" s="77">
        <f t="shared" si="16"/>
        <v>7</v>
      </c>
      <c r="M52" s="77">
        <f t="shared" si="17"/>
        <v>7</v>
      </c>
    </row>
    <row r="53" spans="1:13" hidden="1" x14ac:dyDescent="0.3">
      <c r="A53" s="246" t="str">
        <f t="shared" si="9"/>
        <v>2023-NAT-01</v>
      </c>
      <c r="B53" s="241">
        <f t="shared" si="10"/>
        <v>45001</v>
      </c>
      <c r="C53" s="246" t="str">
        <f t="shared" si="11"/>
        <v>Day 1</v>
      </c>
      <c r="D53" s="78" t="s">
        <v>549</v>
      </c>
      <c r="E53" s="46" t="str">
        <f t="shared" si="12"/>
        <v>Simen</v>
      </c>
      <c r="F53" s="46" t="str">
        <f t="shared" si="13"/>
        <v>Andersen</v>
      </c>
      <c r="G53" s="46" t="str">
        <f t="shared" si="14"/>
        <v>Men Grand Masters</v>
      </c>
      <c r="H53" s="46" t="str">
        <f t="shared" si="15"/>
        <v>Henties Bay</v>
      </c>
      <c r="I53" s="78"/>
      <c r="J53" s="78" t="s">
        <v>1287</v>
      </c>
      <c r="K53" s="78">
        <v>126</v>
      </c>
      <c r="L53" s="77">
        <f t="shared" si="16"/>
        <v>9.6</v>
      </c>
      <c r="M53" s="77">
        <f t="shared" si="17"/>
        <v>9.6</v>
      </c>
    </row>
    <row r="54" spans="1:13" hidden="1" x14ac:dyDescent="0.3">
      <c r="A54" s="246" t="str">
        <f t="shared" si="9"/>
        <v>2023-NAT-01</v>
      </c>
      <c r="B54" s="241">
        <f t="shared" si="10"/>
        <v>45001</v>
      </c>
      <c r="C54" s="246" t="str">
        <f t="shared" si="11"/>
        <v>Day 1</v>
      </c>
      <c r="D54" s="78" t="s">
        <v>549</v>
      </c>
      <c r="E54" s="46" t="str">
        <f t="shared" si="12"/>
        <v>Simen</v>
      </c>
      <c r="F54" s="46" t="str">
        <f t="shared" si="13"/>
        <v>Andersen</v>
      </c>
      <c r="G54" s="46" t="str">
        <f t="shared" si="14"/>
        <v>Men Grand Masters</v>
      </c>
      <c r="H54" s="46" t="str">
        <f t="shared" si="15"/>
        <v>Henties Bay</v>
      </c>
      <c r="I54" s="78"/>
      <c r="J54" s="78" t="s">
        <v>1287</v>
      </c>
      <c r="K54" s="78">
        <v>102</v>
      </c>
      <c r="L54" s="77">
        <f t="shared" si="16"/>
        <v>4.5999999999999996</v>
      </c>
      <c r="M54" s="77">
        <f t="shared" si="17"/>
        <v>4.5999999999999996</v>
      </c>
    </row>
    <row r="55" spans="1:13" hidden="1" x14ac:dyDescent="0.3">
      <c r="A55" s="246" t="str">
        <f t="shared" si="9"/>
        <v>2023-NAT-01</v>
      </c>
      <c r="B55" s="241">
        <f t="shared" si="10"/>
        <v>45001</v>
      </c>
      <c r="C55" s="246" t="str">
        <f t="shared" si="11"/>
        <v>Day 1</v>
      </c>
      <c r="D55" s="78" t="s">
        <v>549</v>
      </c>
      <c r="E55" s="46" t="str">
        <f t="shared" si="12"/>
        <v>Simen</v>
      </c>
      <c r="F55" s="46" t="str">
        <f t="shared" si="13"/>
        <v>Andersen</v>
      </c>
      <c r="G55" s="46" t="str">
        <f t="shared" si="14"/>
        <v>Men Grand Masters</v>
      </c>
      <c r="H55" s="46" t="str">
        <f t="shared" si="15"/>
        <v>Henties Bay</v>
      </c>
      <c r="I55" s="78"/>
      <c r="J55" s="78" t="s">
        <v>20</v>
      </c>
      <c r="K55" s="78">
        <v>91</v>
      </c>
      <c r="L55" s="77">
        <f t="shared" si="16"/>
        <v>2.8</v>
      </c>
      <c r="M55" s="77">
        <f t="shared" si="17"/>
        <v>2.8</v>
      </c>
    </row>
    <row r="56" spans="1:13" hidden="1" x14ac:dyDescent="0.3">
      <c r="A56" s="246" t="str">
        <f t="shared" si="9"/>
        <v>2023-NAT-01</v>
      </c>
      <c r="B56" s="241">
        <f t="shared" si="10"/>
        <v>45001</v>
      </c>
      <c r="C56" s="246" t="str">
        <f t="shared" si="11"/>
        <v>Day 1</v>
      </c>
      <c r="D56" s="78" t="s">
        <v>549</v>
      </c>
      <c r="E56" s="46" t="str">
        <f t="shared" si="12"/>
        <v>Simen</v>
      </c>
      <c r="F56" s="46" t="str">
        <f t="shared" si="13"/>
        <v>Andersen</v>
      </c>
      <c r="G56" s="46" t="str">
        <f t="shared" si="14"/>
        <v>Men Grand Masters</v>
      </c>
      <c r="H56" s="46" t="str">
        <f t="shared" si="15"/>
        <v>Henties Bay</v>
      </c>
      <c r="I56" s="78" t="s">
        <v>19</v>
      </c>
      <c r="J56" s="78"/>
      <c r="K56" s="78">
        <v>50</v>
      </c>
      <c r="L56" s="77">
        <f t="shared" si="16"/>
        <v>1.3</v>
      </c>
      <c r="M56" s="77">
        <f t="shared" si="17"/>
        <v>1.3</v>
      </c>
    </row>
    <row r="57" spans="1:13" hidden="1" x14ac:dyDescent="0.3">
      <c r="A57" s="246" t="str">
        <f t="shared" si="9"/>
        <v>2023-NAT-01</v>
      </c>
      <c r="B57" s="241">
        <f t="shared" si="10"/>
        <v>45001</v>
      </c>
      <c r="C57" s="246" t="str">
        <f t="shared" si="11"/>
        <v>Day 1</v>
      </c>
      <c r="D57" s="78" t="s">
        <v>485</v>
      </c>
      <c r="E57" s="46" t="str">
        <f t="shared" si="12"/>
        <v>Emil</v>
      </c>
      <c r="F57" s="46" t="str">
        <f t="shared" si="13"/>
        <v>Prinsloo</v>
      </c>
      <c r="G57" s="46" t="str">
        <f t="shared" si="14"/>
        <v>Men Veteran</v>
      </c>
      <c r="H57" s="46" t="str">
        <f t="shared" si="15"/>
        <v>Henties Bay</v>
      </c>
      <c r="I57" s="78"/>
      <c r="J57" s="78" t="s">
        <v>1288</v>
      </c>
      <c r="K57" s="78">
        <v>106</v>
      </c>
      <c r="L57" s="77">
        <f t="shared" si="16"/>
        <v>4.5</v>
      </c>
      <c r="M57" s="77">
        <f t="shared" si="17"/>
        <v>4.5</v>
      </c>
    </row>
    <row r="58" spans="1:13" hidden="1" x14ac:dyDescent="0.3">
      <c r="A58" s="246" t="str">
        <f t="shared" si="9"/>
        <v>2023-NAT-01</v>
      </c>
      <c r="B58" s="241">
        <f t="shared" si="10"/>
        <v>45001</v>
      </c>
      <c r="C58" s="246" t="str">
        <f t="shared" si="11"/>
        <v>Day 1</v>
      </c>
      <c r="D58" s="78" t="s">
        <v>485</v>
      </c>
      <c r="E58" s="46" t="str">
        <f t="shared" si="12"/>
        <v>Emil</v>
      </c>
      <c r="F58" s="46" t="str">
        <f t="shared" si="13"/>
        <v>Prinsloo</v>
      </c>
      <c r="G58" s="46" t="str">
        <f t="shared" si="14"/>
        <v>Men Veteran</v>
      </c>
      <c r="H58" s="46" t="str">
        <f t="shared" si="15"/>
        <v>Henties Bay</v>
      </c>
      <c r="I58" s="78"/>
      <c r="J58" s="78" t="s">
        <v>1287</v>
      </c>
      <c r="K58" s="78">
        <v>113</v>
      </c>
      <c r="L58" s="77">
        <f t="shared" si="16"/>
        <v>6.6</v>
      </c>
      <c r="M58" s="77">
        <f t="shared" si="17"/>
        <v>6.6</v>
      </c>
    </row>
    <row r="59" spans="1:13" hidden="1" x14ac:dyDescent="0.3">
      <c r="A59" s="246" t="str">
        <f t="shared" si="9"/>
        <v>2023-NAT-01</v>
      </c>
      <c r="B59" s="241">
        <f t="shared" si="10"/>
        <v>45001</v>
      </c>
      <c r="C59" s="246" t="str">
        <f t="shared" si="11"/>
        <v>Day 1</v>
      </c>
      <c r="D59" s="78" t="s">
        <v>485</v>
      </c>
      <c r="E59" s="46" t="str">
        <f t="shared" si="12"/>
        <v>Emil</v>
      </c>
      <c r="F59" s="46" t="str">
        <f t="shared" si="13"/>
        <v>Prinsloo</v>
      </c>
      <c r="G59" s="46" t="str">
        <f t="shared" si="14"/>
        <v>Men Veteran</v>
      </c>
      <c r="H59" s="46" t="str">
        <f t="shared" si="15"/>
        <v>Henties Bay</v>
      </c>
      <c r="I59" s="78"/>
      <c r="J59" s="78" t="s">
        <v>1287</v>
      </c>
      <c r="K59" s="78">
        <v>103</v>
      </c>
      <c r="L59" s="77">
        <f t="shared" si="16"/>
        <v>4.8</v>
      </c>
      <c r="M59" s="77">
        <f t="shared" si="17"/>
        <v>4.8</v>
      </c>
    </row>
    <row r="60" spans="1:13" hidden="1" x14ac:dyDescent="0.3">
      <c r="A60" s="246" t="str">
        <f t="shared" si="9"/>
        <v>2023-NAT-01</v>
      </c>
      <c r="B60" s="241">
        <f t="shared" si="10"/>
        <v>45001</v>
      </c>
      <c r="C60" s="246" t="str">
        <f t="shared" si="11"/>
        <v>Day 1</v>
      </c>
      <c r="D60" s="78" t="s">
        <v>485</v>
      </c>
      <c r="E60" s="46" t="str">
        <f t="shared" si="12"/>
        <v>Emil</v>
      </c>
      <c r="F60" s="46" t="str">
        <f t="shared" si="13"/>
        <v>Prinsloo</v>
      </c>
      <c r="G60" s="46" t="str">
        <f t="shared" si="14"/>
        <v>Men Veteran</v>
      </c>
      <c r="H60" s="46" t="str">
        <f t="shared" si="15"/>
        <v>Henties Bay</v>
      </c>
      <c r="I60" s="78"/>
      <c r="J60" s="78" t="s">
        <v>1287</v>
      </c>
      <c r="K60" s="78">
        <v>105</v>
      </c>
      <c r="L60" s="77">
        <f t="shared" si="16"/>
        <v>5.0999999999999996</v>
      </c>
      <c r="M60" s="77">
        <f t="shared" si="17"/>
        <v>5.0999999999999996</v>
      </c>
    </row>
    <row r="61" spans="1:13" hidden="1" x14ac:dyDescent="0.3">
      <c r="A61" s="246" t="str">
        <f t="shared" si="9"/>
        <v>2023-NAT-01</v>
      </c>
      <c r="B61" s="241">
        <f t="shared" si="10"/>
        <v>45001</v>
      </c>
      <c r="C61" s="246" t="str">
        <f t="shared" si="11"/>
        <v>Day 1</v>
      </c>
      <c r="D61" s="78" t="s">
        <v>485</v>
      </c>
      <c r="E61" s="46" t="str">
        <f t="shared" si="12"/>
        <v>Emil</v>
      </c>
      <c r="F61" s="46" t="str">
        <f t="shared" si="13"/>
        <v>Prinsloo</v>
      </c>
      <c r="G61" s="46" t="str">
        <f t="shared" si="14"/>
        <v>Men Veteran</v>
      </c>
      <c r="H61" s="46" t="str">
        <f t="shared" si="15"/>
        <v>Henties Bay</v>
      </c>
      <c r="I61" s="78"/>
      <c r="J61" s="78" t="s">
        <v>1287</v>
      </c>
      <c r="K61" s="78">
        <v>108</v>
      </c>
      <c r="L61" s="77">
        <f t="shared" si="16"/>
        <v>5.6</v>
      </c>
      <c r="M61" s="77">
        <f t="shared" si="17"/>
        <v>5.6</v>
      </c>
    </row>
    <row r="62" spans="1:13" hidden="1" x14ac:dyDescent="0.3">
      <c r="A62" s="246" t="str">
        <f t="shared" si="9"/>
        <v>2023-NAT-01</v>
      </c>
      <c r="B62" s="241">
        <f t="shared" si="10"/>
        <v>45001</v>
      </c>
      <c r="C62" s="246" t="str">
        <f t="shared" si="11"/>
        <v>Day 1</v>
      </c>
      <c r="D62" s="78" t="s">
        <v>485</v>
      </c>
      <c r="E62" s="46" t="str">
        <f t="shared" si="12"/>
        <v>Emil</v>
      </c>
      <c r="F62" s="46" t="str">
        <f t="shared" si="13"/>
        <v>Prinsloo</v>
      </c>
      <c r="G62" s="46" t="str">
        <f t="shared" si="14"/>
        <v>Men Veteran</v>
      </c>
      <c r="H62" s="46" t="str">
        <f t="shared" si="15"/>
        <v>Henties Bay</v>
      </c>
      <c r="I62" s="78"/>
      <c r="J62" s="78" t="s">
        <v>1287</v>
      </c>
      <c r="K62" s="78">
        <v>141</v>
      </c>
      <c r="L62" s="77">
        <f t="shared" si="16"/>
        <v>14.1</v>
      </c>
      <c r="M62" s="77">
        <f t="shared" si="17"/>
        <v>14.1</v>
      </c>
    </row>
    <row r="63" spans="1:13" hidden="1" x14ac:dyDescent="0.3">
      <c r="A63" s="246" t="str">
        <f t="shared" si="9"/>
        <v>2023-NAT-01</v>
      </c>
      <c r="B63" s="241">
        <f t="shared" si="10"/>
        <v>45001</v>
      </c>
      <c r="C63" s="246" t="str">
        <f t="shared" si="11"/>
        <v>Day 1</v>
      </c>
      <c r="D63" s="78" t="s">
        <v>485</v>
      </c>
      <c r="E63" s="46" t="str">
        <f t="shared" si="12"/>
        <v>Emil</v>
      </c>
      <c r="F63" s="46" t="str">
        <f t="shared" si="13"/>
        <v>Prinsloo</v>
      </c>
      <c r="G63" s="46" t="str">
        <f t="shared" si="14"/>
        <v>Men Veteran</v>
      </c>
      <c r="H63" s="46" t="str">
        <f t="shared" si="15"/>
        <v>Henties Bay</v>
      </c>
      <c r="I63" s="78"/>
      <c r="J63" s="78" t="s">
        <v>1287</v>
      </c>
      <c r="K63" s="78">
        <v>149</v>
      </c>
      <c r="L63" s="77">
        <f t="shared" si="16"/>
        <v>17</v>
      </c>
      <c r="M63" s="77">
        <f t="shared" si="17"/>
        <v>17</v>
      </c>
    </row>
    <row r="64" spans="1:13" hidden="1" x14ac:dyDescent="0.3">
      <c r="A64" s="246" t="str">
        <f t="shared" si="9"/>
        <v>2023-NAT-01</v>
      </c>
      <c r="B64" s="241">
        <f t="shared" si="10"/>
        <v>45001</v>
      </c>
      <c r="C64" s="246" t="str">
        <f t="shared" si="11"/>
        <v>Day 1</v>
      </c>
      <c r="D64" s="78" t="s">
        <v>485</v>
      </c>
      <c r="E64" s="46" t="str">
        <f t="shared" si="12"/>
        <v>Emil</v>
      </c>
      <c r="F64" s="46" t="str">
        <f t="shared" si="13"/>
        <v>Prinsloo</v>
      </c>
      <c r="G64" s="46" t="str">
        <f t="shared" si="14"/>
        <v>Men Veteran</v>
      </c>
      <c r="H64" s="46" t="str">
        <f t="shared" si="15"/>
        <v>Henties Bay</v>
      </c>
      <c r="I64" s="78"/>
      <c r="J64" s="78" t="s">
        <v>1287</v>
      </c>
      <c r="K64" s="78">
        <v>127</v>
      </c>
      <c r="L64" s="77">
        <f t="shared" si="16"/>
        <v>9.8000000000000007</v>
      </c>
      <c r="M64" s="77">
        <f t="shared" si="17"/>
        <v>9.8000000000000007</v>
      </c>
    </row>
    <row r="65" spans="1:13" hidden="1" x14ac:dyDescent="0.3">
      <c r="A65" s="246" t="str">
        <f t="shared" si="9"/>
        <v>2023-NAT-01</v>
      </c>
      <c r="B65" s="241">
        <f t="shared" si="10"/>
        <v>45001</v>
      </c>
      <c r="C65" s="246" t="str">
        <f t="shared" si="11"/>
        <v>Day 1</v>
      </c>
      <c r="D65" s="78" t="s">
        <v>1165</v>
      </c>
      <c r="E65" s="46" t="str">
        <f t="shared" si="12"/>
        <v>Lourens</v>
      </c>
      <c r="F65" s="46" t="str">
        <f t="shared" si="13"/>
        <v>Fourie</v>
      </c>
      <c r="G65" s="46" t="str">
        <f t="shared" si="14"/>
        <v>Men Master</v>
      </c>
      <c r="H65" s="46" t="str">
        <f t="shared" si="15"/>
        <v>Henties Bay</v>
      </c>
      <c r="I65" s="78"/>
      <c r="J65" s="78" t="s">
        <v>1287</v>
      </c>
      <c r="K65" s="78">
        <v>130</v>
      </c>
      <c r="L65" s="77">
        <f t="shared" si="16"/>
        <v>10.7</v>
      </c>
      <c r="M65" s="77">
        <f t="shared" si="17"/>
        <v>10.7</v>
      </c>
    </row>
    <row r="66" spans="1:13" hidden="1" x14ac:dyDescent="0.3">
      <c r="A66" s="246" t="str">
        <f t="shared" si="9"/>
        <v>2023-NAT-01</v>
      </c>
      <c r="B66" s="241">
        <f t="shared" si="10"/>
        <v>45001</v>
      </c>
      <c r="C66" s="246" t="str">
        <f t="shared" si="11"/>
        <v>Day 1</v>
      </c>
      <c r="D66" s="78" t="s">
        <v>1376</v>
      </c>
      <c r="E66" s="46" t="str">
        <f t="shared" si="12"/>
        <v>Nadine</v>
      </c>
      <c r="F66" s="46" t="str">
        <f t="shared" si="13"/>
        <v>Downing</v>
      </c>
      <c r="G66" s="46" t="str">
        <f t="shared" si="14"/>
        <v>Ladies Master</v>
      </c>
      <c r="H66" s="46" t="str">
        <f t="shared" si="15"/>
        <v>Henties Bay</v>
      </c>
      <c r="I66" s="78"/>
      <c r="J66" s="78" t="s">
        <v>1287</v>
      </c>
      <c r="K66" s="78">
        <v>149</v>
      </c>
      <c r="L66" s="77">
        <f t="shared" si="16"/>
        <v>17</v>
      </c>
      <c r="M66" s="77">
        <f t="shared" si="17"/>
        <v>17</v>
      </c>
    </row>
    <row r="67" spans="1:13" hidden="1" x14ac:dyDescent="0.3">
      <c r="A67" s="246" t="str">
        <f t="shared" si="9"/>
        <v>2023-NAT-01</v>
      </c>
      <c r="B67" s="241">
        <f t="shared" si="10"/>
        <v>45001</v>
      </c>
      <c r="C67" s="246" t="str">
        <f t="shared" si="11"/>
        <v>Day 1</v>
      </c>
      <c r="D67" s="78" t="s">
        <v>1448</v>
      </c>
      <c r="E67" s="46" t="str">
        <f t="shared" si="12"/>
        <v>Tiaan</v>
      </c>
      <c r="F67" s="46" t="str">
        <f t="shared" si="13"/>
        <v>Fourie</v>
      </c>
      <c r="G67" s="46" t="str">
        <f t="shared" si="14"/>
        <v>Men Senior</v>
      </c>
      <c r="H67" s="46" t="str">
        <f t="shared" si="15"/>
        <v>Henties Bay</v>
      </c>
      <c r="I67" s="78"/>
      <c r="J67" s="78"/>
      <c r="K67" s="78"/>
      <c r="L67" s="77" t="str">
        <f t="shared" si="16"/>
        <v/>
      </c>
      <c r="M67" s="77" t="str">
        <f t="shared" si="17"/>
        <v/>
      </c>
    </row>
    <row r="68" spans="1:13" hidden="1" x14ac:dyDescent="0.3">
      <c r="A68" s="246" t="str">
        <f t="shared" ref="A68:A131" si="18">IF(D68="","",A67)</f>
        <v>2023-NAT-01</v>
      </c>
      <c r="B68" s="241">
        <f t="shared" ref="B68:B131" si="19">IF(D68="","",B67)</f>
        <v>45001</v>
      </c>
      <c r="C68" s="246" t="str">
        <f t="shared" ref="C68:C131" si="20">IF(D68="","",C67)</f>
        <v>Day 1</v>
      </c>
      <c r="D68" s="78" t="s">
        <v>1010</v>
      </c>
      <c r="E68" s="46" t="str">
        <f t="shared" si="12"/>
        <v>Jorg</v>
      </c>
      <c r="F68" s="46" t="str">
        <f t="shared" si="13"/>
        <v>Walder</v>
      </c>
      <c r="G68" s="46" t="str">
        <f t="shared" si="14"/>
        <v>Men Master</v>
      </c>
      <c r="H68" s="46" t="str">
        <f t="shared" si="15"/>
        <v>Mako</v>
      </c>
      <c r="I68" s="78"/>
      <c r="J68" s="78" t="s">
        <v>1287</v>
      </c>
      <c r="K68" s="78">
        <v>148</v>
      </c>
      <c r="L68" s="77">
        <f t="shared" si="16"/>
        <v>16.600000000000001</v>
      </c>
      <c r="M68" s="77">
        <f t="shared" si="17"/>
        <v>16.600000000000001</v>
      </c>
    </row>
    <row r="69" spans="1:13" hidden="1" x14ac:dyDescent="0.3">
      <c r="A69" s="246" t="str">
        <f t="shared" si="18"/>
        <v>2023-NAT-01</v>
      </c>
      <c r="B69" s="241">
        <f t="shared" si="19"/>
        <v>45001</v>
      </c>
      <c r="C69" s="246" t="str">
        <f t="shared" si="20"/>
        <v>Day 1</v>
      </c>
      <c r="D69" s="78" t="s">
        <v>1083</v>
      </c>
      <c r="E69" s="46" t="str">
        <f t="shared" si="12"/>
        <v>Murray</v>
      </c>
      <c r="F69" s="46" t="str">
        <f t="shared" si="13"/>
        <v>Lewis</v>
      </c>
      <c r="G69" s="46" t="str">
        <f t="shared" si="14"/>
        <v>Men Veteran</v>
      </c>
      <c r="H69" s="46" t="str">
        <f t="shared" si="15"/>
        <v>Mako</v>
      </c>
      <c r="I69" s="78"/>
      <c r="J69" s="78" t="s">
        <v>1287</v>
      </c>
      <c r="K69" s="78">
        <v>146</v>
      </c>
      <c r="L69" s="77">
        <f t="shared" si="16"/>
        <v>15.9</v>
      </c>
      <c r="M69" s="77">
        <f t="shared" si="17"/>
        <v>15.9</v>
      </c>
    </row>
    <row r="70" spans="1:13" hidden="1" x14ac:dyDescent="0.3">
      <c r="A70" s="246" t="str">
        <f t="shared" si="18"/>
        <v>2023-NAT-01</v>
      </c>
      <c r="B70" s="241">
        <f t="shared" si="19"/>
        <v>45001</v>
      </c>
      <c r="C70" s="246" t="str">
        <f t="shared" si="20"/>
        <v>Day 1</v>
      </c>
      <c r="D70" s="78" t="s">
        <v>974</v>
      </c>
      <c r="E70" s="46" t="str">
        <f t="shared" si="12"/>
        <v>Rudi</v>
      </c>
      <c r="F70" s="46" t="str">
        <f t="shared" si="13"/>
        <v>Swartz</v>
      </c>
      <c r="G70" s="46" t="str">
        <f t="shared" si="14"/>
        <v>Men Veteran</v>
      </c>
      <c r="H70" s="46" t="str">
        <f t="shared" si="15"/>
        <v>Mako</v>
      </c>
      <c r="I70" s="78"/>
      <c r="J70" s="78" t="s">
        <v>20</v>
      </c>
      <c r="K70" s="78">
        <v>78</v>
      </c>
      <c r="L70" s="77">
        <f t="shared" si="16"/>
        <v>1.7</v>
      </c>
      <c r="M70" s="77">
        <f t="shared" si="17"/>
        <v>1.7</v>
      </c>
    </row>
    <row r="71" spans="1:13" hidden="1" x14ac:dyDescent="0.3">
      <c r="A71" s="246" t="str">
        <f t="shared" si="18"/>
        <v>2023-NAT-01</v>
      </c>
      <c r="B71" s="241">
        <f t="shared" si="19"/>
        <v>45001</v>
      </c>
      <c r="C71" s="246" t="str">
        <f t="shared" si="20"/>
        <v>Day 1</v>
      </c>
      <c r="D71" s="78" t="s">
        <v>456</v>
      </c>
      <c r="E71" s="46" t="str">
        <f t="shared" si="12"/>
        <v>Marco</v>
      </c>
      <c r="F71" s="46" t="str">
        <f t="shared" si="13"/>
        <v>Klein</v>
      </c>
      <c r="G71" s="46" t="str">
        <f t="shared" si="14"/>
        <v>Men Veteran</v>
      </c>
      <c r="H71" s="46" t="str">
        <f t="shared" si="15"/>
        <v>Mako</v>
      </c>
      <c r="I71" s="78"/>
      <c r="J71" s="78" t="s">
        <v>1287</v>
      </c>
      <c r="K71" s="78">
        <v>152</v>
      </c>
      <c r="L71" s="77">
        <f t="shared" si="16"/>
        <v>18.2</v>
      </c>
      <c r="M71" s="77">
        <f t="shared" si="17"/>
        <v>18.2</v>
      </c>
    </row>
    <row r="72" spans="1:13" hidden="1" x14ac:dyDescent="0.3">
      <c r="A72" s="246" t="str">
        <f t="shared" si="18"/>
        <v>2023-NAT-01</v>
      </c>
      <c r="B72" s="241">
        <f t="shared" si="19"/>
        <v>45001</v>
      </c>
      <c r="C72" s="246" t="str">
        <f t="shared" si="20"/>
        <v>Day 1</v>
      </c>
      <c r="D72" s="78" t="s">
        <v>456</v>
      </c>
      <c r="E72" s="46" t="str">
        <f t="shared" si="12"/>
        <v>Marco</v>
      </c>
      <c r="F72" s="46" t="str">
        <f t="shared" si="13"/>
        <v>Klein</v>
      </c>
      <c r="G72" s="46" t="str">
        <f t="shared" si="14"/>
        <v>Men Veteran</v>
      </c>
      <c r="H72" s="46" t="str">
        <f t="shared" si="15"/>
        <v>Mako</v>
      </c>
      <c r="I72" s="78"/>
      <c r="J72" s="78" t="s">
        <v>1287</v>
      </c>
      <c r="K72" s="78">
        <v>150</v>
      </c>
      <c r="L72" s="77">
        <f t="shared" si="16"/>
        <v>17.399999999999999</v>
      </c>
      <c r="M72" s="77">
        <f t="shared" si="17"/>
        <v>17.399999999999999</v>
      </c>
    </row>
    <row r="73" spans="1:13" hidden="1" x14ac:dyDescent="0.3">
      <c r="A73" s="246" t="str">
        <f t="shared" si="18"/>
        <v>2023-NAT-01</v>
      </c>
      <c r="B73" s="241">
        <f t="shared" si="19"/>
        <v>45001</v>
      </c>
      <c r="C73" s="246" t="str">
        <f t="shared" si="20"/>
        <v>Day 1</v>
      </c>
      <c r="D73" s="78" t="s">
        <v>456</v>
      </c>
      <c r="E73" s="46" t="str">
        <f t="shared" si="12"/>
        <v>Marco</v>
      </c>
      <c r="F73" s="46" t="str">
        <f t="shared" si="13"/>
        <v>Klein</v>
      </c>
      <c r="G73" s="46" t="str">
        <f t="shared" si="14"/>
        <v>Men Veteran</v>
      </c>
      <c r="H73" s="46" t="str">
        <f t="shared" si="15"/>
        <v>Mako</v>
      </c>
      <c r="I73" s="78"/>
      <c r="J73" s="78" t="s">
        <v>1287</v>
      </c>
      <c r="K73" s="78">
        <v>106</v>
      </c>
      <c r="L73" s="77">
        <f t="shared" si="16"/>
        <v>5.3</v>
      </c>
      <c r="M73" s="77">
        <f t="shared" si="17"/>
        <v>5.3</v>
      </c>
    </row>
    <row r="74" spans="1:13" hidden="1" x14ac:dyDescent="0.3">
      <c r="A74" s="246" t="str">
        <f t="shared" si="18"/>
        <v>2023-NAT-01</v>
      </c>
      <c r="B74" s="241">
        <f t="shared" si="19"/>
        <v>45001</v>
      </c>
      <c r="C74" s="246" t="str">
        <f t="shared" si="20"/>
        <v>Day 1</v>
      </c>
      <c r="D74" s="78" t="s">
        <v>456</v>
      </c>
      <c r="E74" s="46" t="str">
        <f t="shared" si="12"/>
        <v>Marco</v>
      </c>
      <c r="F74" s="46" t="str">
        <f t="shared" si="13"/>
        <v>Klein</v>
      </c>
      <c r="G74" s="46" t="str">
        <f t="shared" si="14"/>
        <v>Men Veteran</v>
      </c>
      <c r="H74" s="46" t="str">
        <f t="shared" si="15"/>
        <v>Mako</v>
      </c>
      <c r="I74" s="78"/>
      <c r="J74" s="78" t="s">
        <v>8</v>
      </c>
      <c r="K74" s="78">
        <v>77</v>
      </c>
      <c r="L74" s="77">
        <f t="shared" si="16"/>
        <v>3.6</v>
      </c>
      <c r="M74" s="77">
        <f t="shared" si="17"/>
        <v>3.6</v>
      </c>
    </row>
    <row r="75" spans="1:13" hidden="1" x14ac:dyDescent="0.3">
      <c r="A75" s="246" t="str">
        <f t="shared" si="18"/>
        <v>2023-NAT-01</v>
      </c>
      <c r="B75" s="241">
        <f t="shared" si="19"/>
        <v>45001</v>
      </c>
      <c r="C75" s="246" t="str">
        <f t="shared" si="20"/>
        <v>Day 1</v>
      </c>
      <c r="D75" s="78" t="s">
        <v>456</v>
      </c>
      <c r="E75" s="46" t="str">
        <f t="shared" si="12"/>
        <v>Marco</v>
      </c>
      <c r="F75" s="46" t="str">
        <f t="shared" si="13"/>
        <v>Klein</v>
      </c>
      <c r="G75" s="46" t="str">
        <f t="shared" si="14"/>
        <v>Men Veteran</v>
      </c>
      <c r="H75" s="46" t="str">
        <f t="shared" si="15"/>
        <v>Mako</v>
      </c>
      <c r="I75" s="78"/>
      <c r="J75" s="78" t="s">
        <v>1288</v>
      </c>
      <c r="K75" s="78">
        <v>75</v>
      </c>
      <c r="L75" s="77">
        <f t="shared" si="16"/>
        <v>1.3</v>
      </c>
      <c r="M75" s="77">
        <f t="shared" si="17"/>
        <v>1.3</v>
      </c>
    </row>
    <row r="76" spans="1:13" hidden="1" x14ac:dyDescent="0.3">
      <c r="A76" s="246" t="str">
        <f t="shared" si="18"/>
        <v>2023-NAT-01</v>
      </c>
      <c r="B76" s="241">
        <f t="shared" si="19"/>
        <v>45001</v>
      </c>
      <c r="C76" s="246" t="str">
        <f t="shared" si="20"/>
        <v>Day 1</v>
      </c>
      <c r="D76" s="78" t="s">
        <v>1012</v>
      </c>
      <c r="E76" s="46" t="str">
        <f t="shared" si="12"/>
        <v>Theo</v>
      </c>
      <c r="F76" s="46" t="str">
        <f t="shared" si="13"/>
        <v>Wormsbaecher</v>
      </c>
      <c r="G76" s="46" t="str">
        <f t="shared" si="14"/>
        <v>Men Senior</v>
      </c>
      <c r="H76" s="46" t="str">
        <f t="shared" si="15"/>
        <v>Mako</v>
      </c>
      <c r="I76" s="78"/>
      <c r="J76" s="78" t="s">
        <v>1287</v>
      </c>
      <c r="K76" s="78">
        <v>151</v>
      </c>
      <c r="L76" s="77">
        <f t="shared" si="16"/>
        <v>17.8</v>
      </c>
      <c r="M76" s="77">
        <f t="shared" si="17"/>
        <v>17.8</v>
      </c>
    </row>
    <row r="77" spans="1:13" hidden="1" x14ac:dyDescent="0.3">
      <c r="A77" s="246" t="str">
        <f t="shared" si="18"/>
        <v>2023-NAT-01</v>
      </c>
      <c r="B77" s="241">
        <f t="shared" si="19"/>
        <v>45001</v>
      </c>
      <c r="C77" s="246" t="str">
        <f t="shared" si="20"/>
        <v>Day 1</v>
      </c>
      <c r="D77" s="78" t="s">
        <v>489</v>
      </c>
      <c r="E77" s="46" t="str">
        <f t="shared" si="12"/>
        <v>Johan</v>
      </c>
      <c r="F77" s="46" t="str">
        <f t="shared" si="13"/>
        <v>Van Wyk</v>
      </c>
      <c r="G77" s="46" t="str">
        <f t="shared" si="14"/>
        <v>Men Veteran</v>
      </c>
      <c r="H77" s="46" t="str">
        <f t="shared" si="15"/>
        <v>Mako</v>
      </c>
      <c r="I77" s="78"/>
      <c r="J77" s="78" t="s">
        <v>1287</v>
      </c>
      <c r="K77" s="78">
        <v>127</v>
      </c>
      <c r="L77" s="77">
        <f t="shared" si="16"/>
        <v>9.8000000000000007</v>
      </c>
      <c r="M77" s="77">
        <f t="shared" si="17"/>
        <v>9.8000000000000007</v>
      </c>
    </row>
    <row r="78" spans="1:13" hidden="1" x14ac:dyDescent="0.3">
      <c r="A78" s="246" t="str">
        <f t="shared" si="18"/>
        <v>2023-NAT-01</v>
      </c>
      <c r="B78" s="241">
        <f t="shared" si="19"/>
        <v>45001</v>
      </c>
      <c r="C78" s="246" t="str">
        <f t="shared" si="20"/>
        <v>Day 1</v>
      </c>
      <c r="D78" s="78" t="s">
        <v>489</v>
      </c>
      <c r="E78" s="46" t="str">
        <f t="shared" si="12"/>
        <v>Johan</v>
      </c>
      <c r="F78" s="46" t="str">
        <f t="shared" si="13"/>
        <v>Van Wyk</v>
      </c>
      <c r="G78" s="46" t="str">
        <f t="shared" si="14"/>
        <v>Men Veteran</v>
      </c>
      <c r="H78" s="46" t="str">
        <f t="shared" si="15"/>
        <v>Mako</v>
      </c>
      <c r="I78" s="78"/>
      <c r="J78" s="78" t="s">
        <v>1287</v>
      </c>
      <c r="K78" s="78">
        <v>125</v>
      </c>
      <c r="L78" s="77">
        <f t="shared" si="16"/>
        <v>9.3000000000000007</v>
      </c>
      <c r="M78" s="77">
        <f t="shared" si="17"/>
        <v>9.3000000000000007</v>
      </c>
    </row>
    <row r="79" spans="1:13" hidden="1" x14ac:dyDescent="0.3">
      <c r="A79" s="246" t="str">
        <f t="shared" si="18"/>
        <v>2023-NAT-01</v>
      </c>
      <c r="B79" s="241">
        <f t="shared" si="19"/>
        <v>45001</v>
      </c>
      <c r="C79" s="246" t="str">
        <f t="shared" si="20"/>
        <v>Day 1</v>
      </c>
      <c r="D79" s="78" t="s">
        <v>473</v>
      </c>
      <c r="E79" s="46" t="str">
        <f t="shared" si="12"/>
        <v>Johan</v>
      </c>
      <c r="F79" s="46" t="str">
        <f t="shared" si="13"/>
        <v>Visser</v>
      </c>
      <c r="G79" s="46" t="str">
        <f t="shared" si="14"/>
        <v>Men Veteran</v>
      </c>
      <c r="H79" s="46" t="str">
        <f t="shared" si="15"/>
        <v>Mako</v>
      </c>
      <c r="I79" s="78"/>
      <c r="J79" s="78" t="s">
        <v>1287</v>
      </c>
      <c r="K79" s="78">
        <v>149</v>
      </c>
      <c r="L79" s="77">
        <f t="shared" si="16"/>
        <v>17</v>
      </c>
      <c r="M79" s="77">
        <f t="shared" si="17"/>
        <v>17</v>
      </c>
    </row>
    <row r="80" spans="1:13" hidden="1" x14ac:dyDescent="0.3">
      <c r="A80" s="246" t="str">
        <f t="shared" si="18"/>
        <v>2023-NAT-01</v>
      </c>
      <c r="B80" s="241">
        <f t="shared" si="19"/>
        <v>45001</v>
      </c>
      <c r="C80" s="246" t="str">
        <f t="shared" si="20"/>
        <v>Day 1</v>
      </c>
      <c r="D80" s="78" t="s">
        <v>473</v>
      </c>
      <c r="E80" s="46" t="str">
        <f t="shared" si="12"/>
        <v>Johan</v>
      </c>
      <c r="F80" s="46" t="str">
        <f t="shared" si="13"/>
        <v>Visser</v>
      </c>
      <c r="G80" s="46" t="str">
        <f t="shared" si="14"/>
        <v>Men Veteran</v>
      </c>
      <c r="H80" s="46" t="str">
        <f t="shared" si="15"/>
        <v>Mako</v>
      </c>
      <c r="I80" s="78"/>
      <c r="J80" s="78" t="s">
        <v>1287</v>
      </c>
      <c r="K80" s="78">
        <v>94</v>
      </c>
      <c r="L80" s="77">
        <f t="shared" si="16"/>
        <v>3.5</v>
      </c>
      <c r="M80" s="77">
        <f t="shared" si="17"/>
        <v>3.5</v>
      </c>
    </row>
    <row r="81" spans="1:13" hidden="1" x14ac:dyDescent="0.3">
      <c r="A81" s="246" t="str">
        <f t="shared" si="18"/>
        <v>2023-NAT-01</v>
      </c>
      <c r="B81" s="241">
        <f t="shared" si="19"/>
        <v>45001</v>
      </c>
      <c r="C81" s="246" t="str">
        <f t="shared" si="20"/>
        <v>Day 1</v>
      </c>
      <c r="D81" s="78" t="s">
        <v>473</v>
      </c>
      <c r="E81" s="46" t="str">
        <f t="shared" si="12"/>
        <v>Johan</v>
      </c>
      <c r="F81" s="46" t="str">
        <f t="shared" si="13"/>
        <v>Visser</v>
      </c>
      <c r="G81" s="46" t="str">
        <f t="shared" si="14"/>
        <v>Men Veteran</v>
      </c>
      <c r="H81" s="46" t="str">
        <f t="shared" si="15"/>
        <v>Mako</v>
      </c>
      <c r="I81" s="78"/>
      <c r="J81" s="78" t="s">
        <v>1287</v>
      </c>
      <c r="K81" s="78">
        <v>148</v>
      </c>
      <c r="L81" s="77">
        <f t="shared" si="16"/>
        <v>16.600000000000001</v>
      </c>
      <c r="M81" s="77">
        <f t="shared" si="17"/>
        <v>16.600000000000001</v>
      </c>
    </row>
    <row r="82" spans="1:13" hidden="1" x14ac:dyDescent="0.3">
      <c r="A82" s="246" t="str">
        <f t="shared" si="18"/>
        <v>2023-NAT-01</v>
      </c>
      <c r="B82" s="241">
        <f t="shared" si="19"/>
        <v>45001</v>
      </c>
      <c r="C82" s="246" t="str">
        <f t="shared" si="20"/>
        <v>Day 1</v>
      </c>
      <c r="D82" s="78" t="s">
        <v>473</v>
      </c>
      <c r="E82" s="46" t="str">
        <f t="shared" si="12"/>
        <v>Johan</v>
      </c>
      <c r="F82" s="46" t="str">
        <f t="shared" si="13"/>
        <v>Visser</v>
      </c>
      <c r="G82" s="46" t="str">
        <f t="shared" si="14"/>
        <v>Men Veteran</v>
      </c>
      <c r="H82" s="46" t="str">
        <f t="shared" si="15"/>
        <v>Mako</v>
      </c>
      <c r="I82" s="78"/>
      <c r="J82" s="78" t="s">
        <v>20</v>
      </c>
      <c r="K82" s="78">
        <v>71</v>
      </c>
      <c r="L82" s="77">
        <f t="shared" si="16"/>
        <v>1.3</v>
      </c>
      <c r="M82" s="77">
        <f t="shared" si="17"/>
        <v>1.3</v>
      </c>
    </row>
    <row r="83" spans="1:13" hidden="1" x14ac:dyDescent="0.3">
      <c r="A83" s="246" t="str">
        <f t="shared" si="18"/>
        <v>2023-NAT-01</v>
      </c>
      <c r="B83" s="241">
        <f t="shared" si="19"/>
        <v>45001</v>
      </c>
      <c r="C83" s="246" t="str">
        <f t="shared" si="20"/>
        <v>Day 1</v>
      </c>
      <c r="D83" s="78" t="s">
        <v>1061</v>
      </c>
      <c r="E83" s="46" t="str">
        <f t="shared" si="12"/>
        <v>Rudi(Jnr.)</v>
      </c>
      <c r="F83" s="46" t="str">
        <f t="shared" si="13"/>
        <v>Swartz</v>
      </c>
      <c r="G83" s="46" t="str">
        <f t="shared" si="14"/>
        <v>Men Seniors / U/21</v>
      </c>
      <c r="H83" s="46" t="str">
        <f t="shared" si="15"/>
        <v>Mako</v>
      </c>
      <c r="I83" s="78"/>
      <c r="J83" s="78" t="s">
        <v>1287</v>
      </c>
      <c r="K83" s="78">
        <v>147</v>
      </c>
      <c r="L83" s="77">
        <f t="shared" si="16"/>
        <v>16.2</v>
      </c>
      <c r="M83" s="77">
        <f t="shared" si="17"/>
        <v>16.2</v>
      </c>
    </row>
    <row r="84" spans="1:13" hidden="1" x14ac:dyDescent="0.3">
      <c r="A84" s="246" t="str">
        <f t="shared" si="18"/>
        <v>2023-NAT-01</v>
      </c>
      <c r="B84" s="241">
        <f t="shared" si="19"/>
        <v>45001</v>
      </c>
      <c r="C84" s="246" t="str">
        <f t="shared" si="20"/>
        <v>Day 1</v>
      </c>
      <c r="D84" s="78" t="s">
        <v>1061</v>
      </c>
      <c r="E84" s="46" t="str">
        <f t="shared" si="12"/>
        <v>Rudi(Jnr.)</v>
      </c>
      <c r="F84" s="46" t="str">
        <f t="shared" si="13"/>
        <v>Swartz</v>
      </c>
      <c r="G84" s="46" t="str">
        <f t="shared" si="14"/>
        <v>Men Seniors / U/21</v>
      </c>
      <c r="H84" s="46" t="str">
        <f t="shared" si="15"/>
        <v>Mako</v>
      </c>
      <c r="I84" s="78"/>
      <c r="J84" s="78" t="s">
        <v>1287</v>
      </c>
      <c r="K84" s="78">
        <v>160</v>
      </c>
      <c r="L84" s="77">
        <f t="shared" si="16"/>
        <v>21.7</v>
      </c>
      <c r="M84" s="77">
        <f t="shared" si="17"/>
        <v>21.7</v>
      </c>
    </row>
    <row r="85" spans="1:13" hidden="1" x14ac:dyDescent="0.3">
      <c r="A85" s="246" t="str">
        <f t="shared" si="18"/>
        <v>2023-NAT-01</v>
      </c>
      <c r="B85" s="241">
        <f t="shared" si="19"/>
        <v>45001</v>
      </c>
      <c r="C85" s="246" t="str">
        <f t="shared" si="20"/>
        <v>Day 1</v>
      </c>
      <c r="D85" s="78" t="s">
        <v>1061</v>
      </c>
      <c r="E85" s="46" t="str">
        <f t="shared" si="12"/>
        <v>Rudi(Jnr.)</v>
      </c>
      <c r="F85" s="46" t="str">
        <f t="shared" si="13"/>
        <v>Swartz</v>
      </c>
      <c r="G85" s="46" t="str">
        <f t="shared" si="14"/>
        <v>Men Seniors / U/21</v>
      </c>
      <c r="H85" s="46" t="str">
        <f t="shared" si="15"/>
        <v>Mako</v>
      </c>
      <c r="I85" s="78"/>
      <c r="J85" s="78" t="s">
        <v>1287</v>
      </c>
      <c r="K85" s="78">
        <v>132</v>
      </c>
      <c r="L85" s="77">
        <f t="shared" si="16"/>
        <v>11.2</v>
      </c>
      <c r="M85" s="77">
        <f t="shared" si="17"/>
        <v>11.2</v>
      </c>
    </row>
    <row r="86" spans="1:13" hidden="1" x14ac:dyDescent="0.3">
      <c r="A86" s="246" t="str">
        <f t="shared" si="18"/>
        <v>2023-NAT-01</v>
      </c>
      <c r="B86" s="241">
        <f t="shared" si="19"/>
        <v>45001</v>
      </c>
      <c r="C86" s="246" t="str">
        <f t="shared" si="20"/>
        <v>Day 1</v>
      </c>
      <c r="D86" s="78" t="s">
        <v>1061</v>
      </c>
      <c r="E86" s="46" t="str">
        <f t="shared" si="12"/>
        <v>Rudi(Jnr.)</v>
      </c>
      <c r="F86" s="46" t="str">
        <f t="shared" si="13"/>
        <v>Swartz</v>
      </c>
      <c r="G86" s="46" t="str">
        <f t="shared" si="14"/>
        <v>Men Seniors / U/21</v>
      </c>
      <c r="H86" s="46" t="str">
        <f t="shared" si="15"/>
        <v>Mako</v>
      </c>
      <c r="I86" s="78" t="s">
        <v>19</v>
      </c>
      <c r="J86" s="78"/>
      <c r="K86" s="78">
        <v>59</v>
      </c>
      <c r="L86" s="77">
        <f t="shared" si="16"/>
        <v>2.1</v>
      </c>
      <c r="M86" s="77">
        <f t="shared" si="17"/>
        <v>2.1</v>
      </c>
    </row>
    <row r="87" spans="1:13" hidden="1" x14ac:dyDescent="0.3">
      <c r="A87" s="246" t="str">
        <f t="shared" si="18"/>
        <v>2023-NAT-01</v>
      </c>
      <c r="B87" s="241">
        <f t="shared" si="19"/>
        <v>45001</v>
      </c>
      <c r="C87" s="246" t="str">
        <f t="shared" si="20"/>
        <v>Day 1</v>
      </c>
      <c r="D87" s="78" t="s">
        <v>846</v>
      </c>
      <c r="E87" s="46" t="str">
        <f t="shared" si="12"/>
        <v>Renate</v>
      </c>
      <c r="F87" s="46" t="str">
        <f t="shared" si="13"/>
        <v>Gruttemeyer</v>
      </c>
      <c r="G87" s="46" t="str">
        <f t="shared" si="14"/>
        <v>Ladies Grand Masters</v>
      </c>
      <c r="H87" s="46" t="str">
        <f t="shared" si="15"/>
        <v>Mako</v>
      </c>
      <c r="I87" s="78"/>
      <c r="J87" s="78" t="s">
        <v>8</v>
      </c>
      <c r="K87" s="78">
        <v>57</v>
      </c>
      <c r="L87" s="77">
        <f t="shared" si="16"/>
        <v>1.5</v>
      </c>
      <c r="M87" s="77">
        <f t="shared" si="17"/>
        <v>1.5</v>
      </c>
    </row>
    <row r="88" spans="1:13" hidden="1" x14ac:dyDescent="0.3">
      <c r="A88" s="246" t="str">
        <f t="shared" si="18"/>
        <v>2023-NAT-01</v>
      </c>
      <c r="B88" s="241">
        <f t="shared" si="19"/>
        <v>45001</v>
      </c>
      <c r="C88" s="246" t="str">
        <f t="shared" si="20"/>
        <v>Day 1</v>
      </c>
      <c r="D88" s="78" t="s">
        <v>846</v>
      </c>
      <c r="E88" s="46" t="str">
        <f t="shared" si="12"/>
        <v>Renate</v>
      </c>
      <c r="F88" s="46" t="str">
        <f t="shared" si="13"/>
        <v>Gruttemeyer</v>
      </c>
      <c r="G88" s="46" t="str">
        <f t="shared" si="14"/>
        <v>Ladies Grand Masters</v>
      </c>
      <c r="H88" s="46" t="str">
        <f t="shared" si="15"/>
        <v>Mako</v>
      </c>
      <c r="I88" s="78"/>
      <c r="J88" s="78" t="s">
        <v>1287</v>
      </c>
      <c r="K88" s="78">
        <v>154</v>
      </c>
      <c r="L88" s="77">
        <f t="shared" si="16"/>
        <v>19.100000000000001</v>
      </c>
      <c r="M88" s="77">
        <f t="shared" si="17"/>
        <v>19.100000000000001</v>
      </c>
    </row>
    <row r="89" spans="1:13" hidden="1" x14ac:dyDescent="0.3">
      <c r="A89" s="246" t="str">
        <f t="shared" si="18"/>
        <v>2023-NAT-01</v>
      </c>
      <c r="B89" s="241">
        <f t="shared" si="19"/>
        <v>45001</v>
      </c>
      <c r="C89" s="246" t="str">
        <f t="shared" si="20"/>
        <v>Day 1</v>
      </c>
      <c r="D89" s="78" t="s">
        <v>455</v>
      </c>
      <c r="E89" s="46" t="str">
        <f t="shared" si="12"/>
        <v>Philip</v>
      </c>
      <c r="F89" s="46" t="str">
        <f t="shared" si="13"/>
        <v>Swartz</v>
      </c>
      <c r="G89" s="46" t="str">
        <f t="shared" si="14"/>
        <v>Men U/16</v>
      </c>
      <c r="H89" s="46" t="str">
        <f t="shared" si="15"/>
        <v>Mako</v>
      </c>
      <c r="I89" s="78"/>
      <c r="J89" s="78" t="s">
        <v>1287</v>
      </c>
      <c r="K89" s="78">
        <v>98</v>
      </c>
      <c r="L89" s="77">
        <f t="shared" si="16"/>
        <v>4</v>
      </c>
      <c r="M89" s="77">
        <f t="shared" si="17"/>
        <v>4</v>
      </c>
    </row>
    <row r="90" spans="1:13" hidden="1" x14ac:dyDescent="0.3">
      <c r="A90" s="246" t="str">
        <f t="shared" si="18"/>
        <v>2023-NAT-01</v>
      </c>
      <c r="B90" s="241">
        <f t="shared" si="19"/>
        <v>45001</v>
      </c>
      <c r="C90" s="246" t="str">
        <f t="shared" si="20"/>
        <v>Day 1</v>
      </c>
      <c r="D90" s="78" t="s">
        <v>841</v>
      </c>
      <c r="E90" s="46" t="str">
        <f t="shared" si="12"/>
        <v>Org</v>
      </c>
      <c r="F90" s="46" t="str">
        <f t="shared" si="13"/>
        <v>Van Rensburg</v>
      </c>
      <c r="G90" s="46" t="str">
        <f t="shared" si="14"/>
        <v>Men Veteran</v>
      </c>
      <c r="H90" s="46" t="str">
        <f t="shared" si="15"/>
        <v>Mako</v>
      </c>
      <c r="I90" s="78"/>
      <c r="J90" s="78"/>
      <c r="K90" s="78"/>
      <c r="L90" s="77" t="str">
        <f t="shared" si="16"/>
        <v/>
      </c>
      <c r="M90" s="77" t="str">
        <f t="shared" si="17"/>
        <v/>
      </c>
    </row>
    <row r="91" spans="1:13" hidden="1" x14ac:dyDescent="0.3">
      <c r="A91" s="246" t="str">
        <f t="shared" si="18"/>
        <v>2023-NAT-01</v>
      </c>
      <c r="B91" s="241">
        <f t="shared" si="19"/>
        <v>45001</v>
      </c>
      <c r="C91" s="246" t="str">
        <f t="shared" si="20"/>
        <v>Day 1</v>
      </c>
      <c r="D91" s="78" t="s">
        <v>1335</v>
      </c>
      <c r="E91" s="46" t="str">
        <f t="shared" si="12"/>
        <v>Mark</v>
      </c>
      <c r="F91" s="46" t="str">
        <f t="shared" si="13"/>
        <v>Van Der Merwe</v>
      </c>
      <c r="G91" s="46" t="str">
        <f t="shared" si="14"/>
        <v>Men U/21</v>
      </c>
      <c r="H91" s="46" t="str">
        <f t="shared" si="15"/>
        <v>Namib Park</v>
      </c>
      <c r="I91" s="78" t="s">
        <v>19</v>
      </c>
      <c r="J91" s="78"/>
      <c r="K91" s="78">
        <v>48</v>
      </c>
      <c r="L91" s="77">
        <f t="shared" si="16"/>
        <v>1.1000000000000001</v>
      </c>
      <c r="M91" s="77">
        <f t="shared" si="17"/>
        <v>1.1000000000000001</v>
      </c>
    </row>
    <row r="92" spans="1:13" hidden="1" x14ac:dyDescent="0.3">
      <c r="A92" s="246" t="str">
        <f t="shared" si="18"/>
        <v>2023-NAT-01</v>
      </c>
      <c r="B92" s="241">
        <f t="shared" si="19"/>
        <v>45001</v>
      </c>
      <c r="C92" s="246" t="str">
        <f t="shared" si="20"/>
        <v>Day 1</v>
      </c>
      <c r="D92" s="78" t="s">
        <v>1335</v>
      </c>
      <c r="E92" s="46" t="str">
        <f t="shared" si="12"/>
        <v>Mark</v>
      </c>
      <c r="F92" s="46" t="str">
        <f t="shared" si="13"/>
        <v>Van Der Merwe</v>
      </c>
      <c r="G92" s="46" t="str">
        <f t="shared" si="14"/>
        <v>Men U/21</v>
      </c>
      <c r="H92" s="46" t="str">
        <f t="shared" si="15"/>
        <v>Namib Park</v>
      </c>
      <c r="I92" s="78"/>
      <c r="J92" s="78" t="s">
        <v>1288</v>
      </c>
      <c r="K92" s="78">
        <v>68</v>
      </c>
      <c r="L92" s="77">
        <f t="shared" si="16"/>
        <v>1</v>
      </c>
      <c r="M92" s="77">
        <f t="shared" si="17"/>
        <v>1</v>
      </c>
    </row>
    <row r="93" spans="1:13" hidden="1" x14ac:dyDescent="0.3">
      <c r="A93" s="246" t="str">
        <f t="shared" si="18"/>
        <v>2023-NAT-01</v>
      </c>
      <c r="B93" s="241">
        <f t="shared" si="19"/>
        <v>45001</v>
      </c>
      <c r="C93" s="246" t="str">
        <f t="shared" si="20"/>
        <v>Day 1</v>
      </c>
      <c r="D93" s="78" t="s">
        <v>1335</v>
      </c>
      <c r="E93" s="46" t="str">
        <f t="shared" si="12"/>
        <v>Mark</v>
      </c>
      <c r="F93" s="46" t="str">
        <f t="shared" si="13"/>
        <v>Van Der Merwe</v>
      </c>
      <c r="G93" s="46" t="str">
        <f t="shared" si="14"/>
        <v>Men U/21</v>
      </c>
      <c r="H93" s="46" t="str">
        <f t="shared" si="15"/>
        <v>Namib Park</v>
      </c>
      <c r="I93" s="78"/>
      <c r="J93" s="78" t="s">
        <v>1287</v>
      </c>
      <c r="K93" s="78">
        <v>152</v>
      </c>
      <c r="L93" s="77">
        <f t="shared" si="16"/>
        <v>18.2</v>
      </c>
      <c r="M93" s="77">
        <f t="shared" si="17"/>
        <v>18.2</v>
      </c>
    </row>
    <row r="94" spans="1:13" hidden="1" x14ac:dyDescent="0.3">
      <c r="A94" s="246" t="str">
        <f t="shared" si="18"/>
        <v>2023-NAT-01</v>
      </c>
      <c r="B94" s="241">
        <f t="shared" si="19"/>
        <v>45001</v>
      </c>
      <c r="C94" s="246" t="str">
        <f t="shared" si="20"/>
        <v>Day 1</v>
      </c>
      <c r="D94" s="78" t="s">
        <v>1616</v>
      </c>
      <c r="E94" s="46" t="str">
        <f t="shared" si="12"/>
        <v>Johan</v>
      </c>
      <c r="F94" s="46" t="str">
        <f t="shared" si="13"/>
        <v>Van Niekerk</v>
      </c>
      <c r="G94" s="46" t="str">
        <f t="shared" si="14"/>
        <v>Men Veteran</v>
      </c>
      <c r="H94" s="46" t="str">
        <f t="shared" si="15"/>
        <v>Namib Park</v>
      </c>
      <c r="I94" s="78"/>
      <c r="J94" s="78" t="s">
        <v>1287</v>
      </c>
      <c r="K94" s="78">
        <v>147</v>
      </c>
      <c r="L94" s="77">
        <f t="shared" si="16"/>
        <v>16.2</v>
      </c>
      <c r="M94" s="77">
        <f t="shared" si="17"/>
        <v>16.2</v>
      </c>
    </row>
    <row r="95" spans="1:13" hidden="1" x14ac:dyDescent="0.3">
      <c r="A95" s="246" t="str">
        <f t="shared" si="18"/>
        <v>2023-NAT-01</v>
      </c>
      <c r="B95" s="241">
        <f t="shared" si="19"/>
        <v>45001</v>
      </c>
      <c r="C95" s="246" t="str">
        <f t="shared" si="20"/>
        <v>Day 1</v>
      </c>
      <c r="D95" s="78" t="s">
        <v>561</v>
      </c>
      <c r="E95" s="46" t="str">
        <f t="shared" si="12"/>
        <v>Lance</v>
      </c>
      <c r="F95" s="46" t="str">
        <f t="shared" si="13"/>
        <v>Mills</v>
      </c>
      <c r="G95" s="46" t="str">
        <f t="shared" si="14"/>
        <v>Men Master</v>
      </c>
      <c r="H95" s="46" t="str">
        <f t="shared" si="15"/>
        <v>Namib Park</v>
      </c>
      <c r="I95" s="78"/>
      <c r="J95" s="78" t="s">
        <v>20</v>
      </c>
      <c r="K95" s="78">
        <v>84</v>
      </c>
      <c r="L95" s="77">
        <f t="shared" si="16"/>
        <v>2.2000000000000002</v>
      </c>
      <c r="M95" s="77">
        <f t="shared" si="17"/>
        <v>2.2000000000000002</v>
      </c>
    </row>
    <row r="96" spans="1:13" hidden="1" x14ac:dyDescent="0.3">
      <c r="A96" s="246" t="str">
        <f t="shared" si="18"/>
        <v>2023-NAT-01</v>
      </c>
      <c r="B96" s="241">
        <f t="shared" si="19"/>
        <v>45001</v>
      </c>
      <c r="C96" s="246" t="str">
        <f t="shared" si="20"/>
        <v>Day 1</v>
      </c>
      <c r="D96" s="78" t="s">
        <v>616</v>
      </c>
      <c r="E96" s="46" t="str">
        <f t="shared" si="12"/>
        <v>Coennie</v>
      </c>
      <c r="F96" s="46" t="str">
        <f t="shared" si="13"/>
        <v>Steyn</v>
      </c>
      <c r="G96" s="46" t="str">
        <f t="shared" si="14"/>
        <v>Men Grand Masters</v>
      </c>
      <c r="H96" s="46" t="str">
        <f t="shared" si="15"/>
        <v>Namib Park</v>
      </c>
      <c r="I96" s="78" t="s">
        <v>19</v>
      </c>
      <c r="J96" s="78"/>
      <c r="K96" s="78">
        <v>55</v>
      </c>
      <c r="L96" s="77">
        <f t="shared" si="16"/>
        <v>1.7</v>
      </c>
      <c r="M96" s="77">
        <f t="shared" si="17"/>
        <v>1.7</v>
      </c>
    </row>
    <row r="97" spans="1:13" hidden="1" x14ac:dyDescent="0.3">
      <c r="A97" s="246" t="str">
        <f t="shared" si="18"/>
        <v>2023-NAT-01</v>
      </c>
      <c r="B97" s="241">
        <f t="shared" si="19"/>
        <v>45001</v>
      </c>
      <c r="C97" s="246" t="str">
        <f t="shared" si="20"/>
        <v>Day 1</v>
      </c>
      <c r="D97" s="78" t="s">
        <v>616</v>
      </c>
      <c r="E97" s="46" t="str">
        <f t="shared" si="12"/>
        <v>Coennie</v>
      </c>
      <c r="F97" s="46" t="str">
        <f t="shared" si="13"/>
        <v>Steyn</v>
      </c>
      <c r="G97" s="46" t="str">
        <f t="shared" si="14"/>
        <v>Men Grand Masters</v>
      </c>
      <c r="H97" s="46" t="str">
        <f t="shared" si="15"/>
        <v>Namib Park</v>
      </c>
      <c r="I97" s="78"/>
      <c r="J97" s="78" t="s">
        <v>1287</v>
      </c>
      <c r="K97" s="78">
        <v>126</v>
      </c>
      <c r="L97" s="77">
        <f t="shared" si="16"/>
        <v>9.6</v>
      </c>
      <c r="M97" s="77">
        <f t="shared" si="17"/>
        <v>9.6</v>
      </c>
    </row>
    <row r="98" spans="1:13" hidden="1" x14ac:dyDescent="0.3">
      <c r="A98" s="246" t="str">
        <f t="shared" si="18"/>
        <v>2023-NAT-01</v>
      </c>
      <c r="B98" s="241">
        <f t="shared" si="19"/>
        <v>45001</v>
      </c>
      <c r="C98" s="246" t="str">
        <f t="shared" si="20"/>
        <v>Day 1</v>
      </c>
      <c r="D98" s="78" t="s">
        <v>595</v>
      </c>
      <c r="E98" s="46" t="str">
        <f t="shared" si="12"/>
        <v>Tiaan</v>
      </c>
      <c r="F98" s="46" t="str">
        <f t="shared" si="13"/>
        <v>Bornman</v>
      </c>
      <c r="G98" s="46" t="str">
        <f t="shared" si="14"/>
        <v>Men U/21</v>
      </c>
      <c r="H98" s="46" t="str">
        <f t="shared" si="15"/>
        <v>Namib Park</v>
      </c>
      <c r="I98" s="78"/>
      <c r="J98" s="78" t="s">
        <v>1287</v>
      </c>
      <c r="K98" s="78">
        <v>129</v>
      </c>
      <c r="L98" s="77">
        <f t="shared" si="16"/>
        <v>10.4</v>
      </c>
      <c r="M98" s="77">
        <f t="shared" si="17"/>
        <v>10.4</v>
      </c>
    </row>
    <row r="99" spans="1:13" hidden="1" x14ac:dyDescent="0.3">
      <c r="A99" s="246" t="str">
        <f t="shared" si="18"/>
        <v>2023-NAT-01</v>
      </c>
      <c r="B99" s="241">
        <f t="shared" si="19"/>
        <v>45001</v>
      </c>
      <c r="C99" s="246" t="str">
        <f t="shared" si="20"/>
        <v>Day 1</v>
      </c>
      <c r="D99" s="78" t="s">
        <v>491</v>
      </c>
      <c r="E99" s="46" t="str">
        <f t="shared" si="12"/>
        <v>Johan</v>
      </c>
      <c r="F99" s="46" t="str">
        <f t="shared" si="13"/>
        <v>Bruwer</v>
      </c>
      <c r="G99" s="46" t="str">
        <f t="shared" si="14"/>
        <v>Men Senior</v>
      </c>
      <c r="H99" s="46" t="str">
        <f t="shared" si="15"/>
        <v>Namib Park</v>
      </c>
      <c r="I99" s="78"/>
      <c r="J99" s="78"/>
      <c r="K99" s="78"/>
      <c r="L99" s="77" t="str">
        <f t="shared" si="16"/>
        <v/>
      </c>
      <c r="M99" s="77" t="str">
        <f t="shared" si="17"/>
        <v/>
      </c>
    </row>
    <row r="100" spans="1:13" hidden="1" x14ac:dyDescent="0.3">
      <c r="A100" s="246" t="str">
        <f t="shared" si="18"/>
        <v>2023-NAT-01</v>
      </c>
      <c r="B100" s="241">
        <f t="shared" si="19"/>
        <v>45001</v>
      </c>
      <c r="C100" s="246" t="str">
        <f t="shared" si="20"/>
        <v>Day 1</v>
      </c>
      <c r="D100" s="78" t="s">
        <v>810</v>
      </c>
      <c r="E100" s="46" t="str">
        <f t="shared" si="12"/>
        <v>Uwe</v>
      </c>
      <c r="F100" s="46" t="str">
        <f t="shared" si="13"/>
        <v>Hanssen</v>
      </c>
      <c r="G100" s="46" t="str">
        <f t="shared" si="14"/>
        <v>Men Senior</v>
      </c>
      <c r="H100" s="46" t="str">
        <f t="shared" si="15"/>
        <v>Namib Park</v>
      </c>
      <c r="I100" s="78"/>
      <c r="J100" s="78"/>
      <c r="K100" s="78"/>
      <c r="L100" s="77" t="str">
        <f t="shared" si="16"/>
        <v/>
      </c>
      <c r="M100" s="77" t="str">
        <f t="shared" si="17"/>
        <v/>
      </c>
    </row>
    <row r="101" spans="1:13" hidden="1" x14ac:dyDescent="0.3">
      <c r="A101" s="246" t="str">
        <f t="shared" si="18"/>
        <v>2023-NAT-01</v>
      </c>
      <c r="B101" s="241">
        <f t="shared" si="19"/>
        <v>45001</v>
      </c>
      <c r="C101" s="246" t="str">
        <f t="shared" si="20"/>
        <v>Day 1</v>
      </c>
      <c r="D101" s="78" t="s">
        <v>462</v>
      </c>
      <c r="E101" s="46" t="str">
        <f t="shared" si="12"/>
        <v>Andre</v>
      </c>
      <c r="F101" s="46" t="str">
        <f t="shared" si="13"/>
        <v>Coetzee</v>
      </c>
      <c r="G101" s="46" t="str">
        <f t="shared" si="14"/>
        <v>Men Grand Masters</v>
      </c>
      <c r="H101" s="46" t="str">
        <f t="shared" si="15"/>
        <v>Namib Park</v>
      </c>
      <c r="I101" s="78"/>
      <c r="J101" s="78"/>
      <c r="K101" s="78"/>
      <c r="L101" s="77" t="str">
        <f t="shared" si="16"/>
        <v/>
      </c>
      <c r="M101" s="77" t="str">
        <f t="shared" si="17"/>
        <v/>
      </c>
    </row>
    <row r="102" spans="1:13" hidden="1" x14ac:dyDescent="0.3">
      <c r="A102" s="246" t="str">
        <f t="shared" si="18"/>
        <v>2023-NAT-01</v>
      </c>
      <c r="B102" s="241">
        <f t="shared" si="19"/>
        <v>45001</v>
      </c>
      <c r="C102" s="246" t="str">
        <f t="shared" si="20"/>
        <v>Day 1</v>
      </c>
      <c r="D102" s="78" t="s">
        <v>1435</v>
      </c>
      <c r="E102" s="46" t="str">
        <f t="shared" si="12"/>
        <v>Stefan</v>
      </c>
      <c r="F102" s="46" t="str">
        <f t="shared" si="13"/>
        <v>Snyman</v>
      </c>
      <c r="G102" s="46" t="str">
        <f t="shared" si="14"/>
        <v>Men U/16</v>
      </c>
      <c r="H102" s="46" t="str">
        <f t="shared" si="15"/>
        <v>Penguin</v>
      </c>
      <c r="I102" s="78"/>
      <c r="J102" s="78" t="s">
        <v>1287</v>
      </c>
      <c r="K102" s="78">
        <v>112</v>
      </c>
      <c r="L102" s="77">
        <f t="shared" si="16"/>
        <v>6.4</v>
      </c>
      <c r="M102" s="77">
        <f t="shared" si="17"/>
        <v>6.4</v>
      </c>
    </row>
    <row r="103" spans="1:13" hidden="1" x14ac:dyDescent="0.3">
      <c r="A103" s="246" t="str">
        <f t="shared" si="18"/>
        <v>2023-NAT-01</v>
      </c>
      <c r="B103" s="241">
        <f t="shared" si="19"/>
        <v>45001</v>
      </c>
      <c r="C103" s="246" t="str">
        <f t="shared" si="20"/>
        <v>Day 1</v>
      </c>
      <c r="D103" s="78" t="s">
        <v>1559</v>
      </c>
      <c r="E103" s="46" t="str">
        <f t="shared" si="12"/>
        <v>JC</v>
      </c>
      <c r="F103" s="46" t="str">
        <f t="shared" si="13"/>
        <v>Knight</v>
      </c>
      <c r="G103" s="46" t="str">
        <f t="shared" si="14"/>
        <v>Men U/16</v>
      </c>
      <c r="H103" s="46" t="str">
        <f t="shared" si="15"/>
        <v>Penguin</v>
      </c>
      <c r="I103" s="78"/>
      <c r="J103" s="78" t="s">
        <v>1287</v>
      </c>
      <c r="K103" s="78">
        <v>83</v>
      </c>
      <c r="L103" s="77">
        <f t="shared" si="16"/>
        <v>2.2999999999999998</v>
      </c>
      <c r="M103" s="77">
        <f t="shared" si="17"/>
        <v>2.2999999999999998</v>
      </c>
    </row>
    <row r="104" spans="1:13" hidden="1" x14ac:dyDescent="0.3">
      <c r="A104" s="246" t="str">
        <f t="shared" si="18"/>
        <v>2023-NAT-01</v>
      </c>
      <c r="B104" s="241">
        <f t="shared" si="19"/>
        <v>45001</v>
      </c>
      <c r="C104" s="246" t="str">
        <f t="shared" si="20"/>
        <v>Day 1</v>
      </c>
      <c r="D104" s="78" t="s">
        <v>1559</v>
      </c>
      <c r="E104" s="46" t="str">
        <f t="shared" ref="E104:E167" si="21">IF(D104="","",VLOOKUP(D104,Master,3,FALSE))</f>
        <v>JC</v>
      </c>
      <c r="F104" s="46" t="str">
        <f t="shared" ref="F104:F167" si="22">IF(D104="","",VLOOKUP(D104,Master,4,FALSE))</f>
        <v>Knight</v>
      </c>
      <c r="G104" s="46" t="str">
        <f t="shared" ref="G104:G167" si="23">IF(D104="","",VLOOKUP(D104,Master,5,FALSE))</f>
        <v>Men U/16</v>
      </c>
      <c r="H104" s="46" t="str">
        <f t="shared" ref="H104:H167" si="24">IF(D104="","",VLOOKUP(D104,Master,2,FALSE))</f>
        <v>Penguin</v>
      </c>
      <c r="I104" s="78"/>
      <c r="J104" s="78" t="s">
        <v>20</v>
      </c>
      <c r="K104" s="78">
        <v>88</v>
      </c>
      <c r="L104" s="77">
        <f t="shared" ref="L104:L167" si="25">IF(K104="","",IF(I104="",ROUND(HLOOKUP(J104,kgList,K104,FALSE),1),ROUND(HLOOKUP(I104,kgList,K104,FALSE),1)))</f>
        <v>2.5</v>
      </c>
      <c r="M104" s="77">
        <f t="shared" ref="M104:M167" si="26">IF(L104="","",IF(COUNTA(I104:J104)&gt;1,"Edible or Inedible",IF(COUNTA(I104)=1,L104*1,IF(COUNTA(J104)=1,L104*1,"ERROR"))))</f>
        <v>2.5</v>
      </c>
    </row>
    <row r="105" spans="1:13" hidden="1" x14ac:dyDescent="0.3">
      <c r="A105" s="246" t="str">
        <f t="shared" si="18"/>
        <v>2023-NAT-01</v>
      </c>
      <c r="B105" s="241">
        <f t="shared" si="19"/>
        <v>45001</v>
      </c>
      <c r="C105" s="246" t="str">
        <f t="shared" si="20"/>
        <v>Day 1</v>
      </c>
      <c r="D105" s="78" t="s">
        <v>735</v>
      </c>
      <c r="E105" s="46" t="str">
        <f t="shared" si="21"/>
        <v>Kevin</v>
      </c>
      <c r="F105" s="46" t="str">
        <f t="shared" si="22"/>
        <v>Page</v>
      </c>
      <c r="G105" s="46" t="str">
        <f t="shared" si="23"/>
        <v>Men Senior</v>
      </c>
      <c r="H105" s="46" t="str">
        <f t="shared" si="24"/>
        <v>Penguin</v>
      </c>
      <c r="I105" s="78"/>
      <c r="J105" s="78" t="s">
        <v>1287</v>
      </c>
      <c r="K105" s="78">
        <v>149</v>
      </c>
      <c r="L105" s="77">
        <f t="shared" si="25"/>
        <v>17</v>
      </c>
      <c r="M105" s="77">
        <f t="shared" si="26"/>
        <v>17</v>
      </c>
    </row>
    <row r="106" spans="1:13" hidden="1" x14ac:dyDescent="0.3">
      <c r="A106" s="246" t="str">
        <f t="shared" si="18"/>
        <v>2023-NAT-01</v>
      </c>
      <c r="B106" s="241">
        <f t="shared" si="19"/>
        <v>45001</v>
      </c>
      <c r="C106" s="246" t="str">
        <f t="shared" si="20"/>
        <v>Day 1</v>
      </c>
      <c r="D106" s="78" t="s">
        <v>1368</v>
      </c>
      <c r="E106" s="46" t="str">
        <f t="shared" si="21"/>
        <v>Allen</v>
      </c>
      <c r="F106" s="46" t="str">
        <f t="shared" si="22"/>
        <v>Langenstrassen</v>
      </c>
      <c r="G106" s="46" t="str">
        <f t="shared" si="23"/>
        <v>Men Veteran</v>
      </c>
      <c r="H106" s="46" t="str">
        <f t="shared" si="24"/>
        <v>Penguin</v>
      </c>
      <c r="I106" s="78"/>
      <c r="J106" s="78" t="s">
        <v>1287</v>
      </c>
      <c r="K106" s="78">
        <v>155</v>
      </c>
      <c r="L106" s="77">
        <f t="shared" si="25"/>
        <v>19.5</v>
      </c>
      <c r="M106" s="77">
        <f t="shared" si="26"/>
        <v>19.5</v>
      </c>
    </row>
    <row r="107" spans="1:13" hidden="1" x14ac:dyDescent="0.3">
      <c r="A107" s="246" t="str">
        <f t="shared" si="18"/>
        <v>2023-NAT-01</v>
      </c>
      <c r="B107" s="241">
        <f t="shared" si="19"/>
        <v>45001</v>
      </c>
      <c r="C107" s="246" t="str">
        <f t="shared" si="20"/>
        <v>Day 1</v>
      </c>
      <c r="D107" s="78" t="s">
        <v>1368</v>
      </c>
      <c r="E107" s="46" t="str">
        <f t="shared" si="21"/>
        <v>Allen</v>
      </c>
      <c r="F107" s="46" t="str">
        <f t="shared" si="22"/>
        <v>Langenstrassen</v>
      </c>
      <c r="G107" s="46" t="str">
        <f t="shared" si="23"/>
        <v>Men Veteran</v>
      </c>
      <c r="H107" s="46" t="str">
        <f t="shared" si="24"/>
        <v>Penguin</v>
      </c>
      <c r="I107" s="78"/>
      <c r="J107" s="78" t="s">
        <v>1287</v>
      </c>
      <c r="K107" s="78">
        <v>84</v>
      </c>
      <c r="L107" s="77">
        <f t="shared" si="25"/>
        <v>2.4</v>
      </c>
      <c r="M107" s="77">
        <f t="shared" si="26"/>
        <v>2.4</v>
      </c>
    </row>
    <row r="108" spans="1:13" hidden="1" x14ac:dyDescent="0.3">
      <c r="A108" s="246" t="str">
        <f t="shared" si="18"/>
        <v>2023-NAT-01</v>
      </c>
      <c r="B108" s="241">
        <f t="shared" si="19"/>
        <v>45001</v>
      </c>
      <c r="C108" s="246" t="str">
        <f t="shared" si="20"/>
        <v>Day 1</v>
      </c>
      <c r="D108" s="78" t="s">
        <v>707</v>
      </c>
      <c r="E108" s="46" t="str">
        <f t="shared" si="21"/>
        <v>Grant</v>
      </c>
      <c r="F108" s="46" t="str">
        <f t="shared" si="22"/>
        <v>Knight</v>
      </c>
      <c r="G108" s="46" t="str">
        <f t="shared" si="23"/>
        <v>Men Veteran</v>
      </c>
      <c r="H108" s="46" t="str">
        <f t="shared" si="24"/>
        <v>Penguin</v>
      </c>
      <c r="I108" s="78"/>
      <c r="J108" s="78" t="s">
        <v>1287</v>
      </c>
      <c r="K108" s="78">
        <v>103</v>
      </c>
      <c r="L108" s="77">
        <f t="shared" si="25"/>
        <v>4.8</v>
      </c>
      <c r="M108" s="77">
        <f t="shared" si="26"/>
        <v>4.8</v>
      </c>
    </row>
    <row r="109" spans="1:13" hidden="1" x14ac:dyDescent="0.3">
      <c r="A109" s="246" t="str">
        <f t="shared" si="18"/>
        <v>2023-NAT-01</v>
      </c>
      <c r="B109" s="241">
        <f t="shared" si="19"/>
        <v>45001</v>
      </c>
      <c r="C109" s="246" t="str">
        <f t="shared" si="20"/>
        <v>Day 1</v>
      </c>
      <c r="D109" s="78" t="s">
        <v>707</v>
      </c>
      <c r="E109" s="46" t="str">
        <f t="shared" si="21"/>
        <v>Grant</v>
      </c>
      <c r="F109" s="46" t="str">
        <f t="shared" si="22"/>
        <v>Knight</v>
      </c>
      <c r="G109" s="46" t="str">
        <f t="shared" si="23"/>
        <v>Men Veteran</v>
      </c>
      <c r="H109" s="46" t="str">
        <f t="shared" si="24"/>
        <v>Penguin</v>
      </c>
      <c r="I109" s="78"/>
      <c r="J109" s="78" t="s">
        <v>1287</v>
      </c>
      <c r="K109" s="78">
        <v>116</v>
      </c>
      <c r="L109" s="77">
        <f t="shared" si="25"/>
        <v>7.2</v>
      </c>
      <c r="M109" s="77">
        <f t="shared" si="26"/>
        <v>7.2</v>
      </c>
    </row>
    <row r="110" spans="1:13" hidden="1" x14ac:dyDescent="0.3">
      <c r="A110" s="246" t="str">
        <f t="shared" si="18"/>
        <v>2023-NAT-01</v>
      </c>
      <c r="B110" s="241">
        <f t="shared" si="19"/>
        <v>45001</v>
      </c>
      <c r="C110" s="246" t="str">
        <f t="shared" si="20"/>
        <v>Day 1</v>
      </c>
      <c r="D110" s="78" t="s">
        <v>712</v>
      </c>
      <c r="E110" s="46" t="str">
        <f t="shared" si="21"/>
        <v>Henri</v>
      </c>
      <c r="F110" s="46" t="str">
        <f t="shared" si="22"/>
        <v>Snyman</v>
      </c>
      <c r="G110" s="46" t="str">
        <f t="shared" si="23"/>
        <v>Men Master</v>
      </c>
      <c r="H110" s="46" t="str">
        <f t="shared" si="24"/>
        <v>Penguin</v>
      </c>
      <c r="I110" s="78"/>
      <c r="J110" s="78" t="s">
        <v>1287</v>
      </c>
      <c r="K110" s="78">
        <v>139</v>
      </c>
      <c r="L110" s="77">
        <f t="shared" si="25"/>
        <v>13.4</v>
      </c>
      <c r="M110" s="77">
        <f t="shared" si="26"/>
        <v>13.4</v>
      </c>
    </row>
    <row r="111" spans="1:13" hidden="1" x14ac:dyDescent="0.3">
      <c r="A111" s="246" t="str">
        <f t="shared" si="18"/>
        <v>2023-NAT-01</v>
      </c>
      <c r="B111" s="241">
        <f t="shared" si="19"/>
        <v>45001</v>
      </c>
      <c r="C111" s="246" t="str">
        <f t="shared" si="20"/>
        <v>Day 1</v>
      </c>
      <c r="D111" s="78" t="s">
        <v>712</v>
      </c>
      <c r="E111" s="46" t="str">
        <f t="shared" si="21"/>
        <v>Henri</v>
      </c>
      <c r="F111" s="46" t="str">
        <f t="shared" si="22"/>
        <v>Snyman</v>
      </c>
      <c r="G111" s="46" t="str">
        <f t="shared" si="23"/>
        <v>Men Master</v>
      </c>
      <c r="H111" s="46" t="str">
        <f t="shared" si="24"/>
        <v>Penguin</v>
      </c>
      <c r="I111" s="78"/>
      <c r="J111" s="78" t="s">
        <v>1287</v>
      </c>
      <c r="K111" s="78">
        <v>119</v>
      </c>
      <c r="L111" s="77">
        <f t="shared" si="25"/>
        <v>7.9</v>
      </c>
      <c r="M111" s="77">
        <f t="shared" si="26"/>
        <v>7.9</v>
      </c>
    </row>
    <row r="112" spans="1:13" hidden="1" x14ac:dyDescent="0.3">
      <c r="A112" s="246" t="str">
        <f t="shared" si="18"/>
        <v>2023-NAT-01</v>
      </c>
      <c r="B112" s="241">
        <f t="shared" si="19"/>
        <v>45001</v>
      </c>
      <c r="C112" s="246" t="str">
        <f t="shared" si="20"/>
        <v>Day 1</v>
      </c>
      <c r="D112" s="78" t="s">
        <v>843</v>
      </c>
      <c r="E112" s="46" t="str">
        <f t="shared" si="21"/>
        <v>Henco</v>
      </c>
      <c r="F112" s="46" t="str">
        <f t="shared" si="22"/>
        <v>Snyman</v>
      </c>
      <c r="G112" s="46" t="str">
        <f t="shared" si="23"/>
        <v>Men Senior</v>
      </c>
      <c r="H112" s="46" t="str">
        <f t="shared" si="24"/>
        <v>Penguin</v>
      </c>
      <c r="I112" s="78"/>
      <c r="J112" s="78" t="s">
        <v>8</v>
      </c>
      <c r="K112" s="78">
        <v>66</v>
      </c>
      <c r="L112" s="77">
        <f t="shared" si="25"/>
        <v>2.2999999999999998</v>
      </c>
      <c r="M112" s="77">
        <f t="shared" si="26"/>
        <v>2.2999999999999998</v>
      </c>
    </row>
    <row r="113" spans="1:13" hidden="1" x14ac:dyDescent="0.3">
      <c r="A113" s="246" t="str">
        <f t="shared" si="18"/>
        <v>2023-NAT-01</v>
      </c>
      <c r="B113" s="241">
        <f t="shared" si="19"/>
        <v>45001</v>
      </c>
      <c r="C113" s="246" t="str">
        <f t="shared" si="20"/>
        <v>Day 1</v>
      </c>
      <c r="D113" s="78" t="s">
        <v>1414</v>
      </c>
      <c r="E113" s="46" t="str">
        <f t="shared" si="21"/>
        <v>Barren</v>
      </c>
      <c r="F113" s="46" t="str">
        <f t="shared" si="22"/>
        <v>Van Es</v>
      </c>
      <c r="G113" s="46" t="str">
        <f t="shared" si="23"/>
        <v>Men Senior</v>
      </c>
      <c r="H113" s="46" t="str">
        <f t="shared" si="24"/>
        <v>Penguin</v>
      </c>
      <c r="I113" s="78" t="s">
        <v>19</v>
      </c>
      <c r="J113" s="78"/>
      <c r="K113" s="78">
        <v>64</v>
      </c>
      <c r="L113" s="77">
        <f t="shared" si="25"/>
        <v>2.7</v>
      </c>
      <c r="M113" s="77">
        <f t="shared" si="26"/>
        <v>2.7</v>
      </c>
    </row>
    <row r="114" spans="1:13" hidden="1" x14ac:dyDescent="0.3">
      <c r="A114" s="246" t="str">
        <f t="shared" si="18"/>
        <v>2023-NAT-01</v>
      </c>
      <c r="B114" s="241">
        <f t="shared" si="19"/>
        <v>45001</v>
      </c>
      <c r="C114" s="246" t="str">
        <f t="shared" si="20"/>
        <v>Day 1</v>
      </c>
      <c r="D114" s="78" t="s">
        <v>1414</v>
      </c>
      <c r="E114" s="46" t="str">
        <f t="shared" si="21"/>
        <v>Barren</v>
      </c>
      <c r="F114" s="46" t="str">
        <f t="shared" si="22"/>
        <v>Van Es</v>
      </c>
      <c r="G114" s="46" t="str">
        <f t="shared" si="23"/>
        <v>Men Senior</v>
      </c>
      <c r="H114" s="46" t="str">
        <f t="shared" si="24"/>
        <v>Penguin</v>
      </c>
      <c r="I114" s="78"/>
      <c r="J114" s="78" t="s">
        <v>1287</v>
      </c>
      <c r="K114" s="78">
        <v>131</v>
      </c>
      <c r="L114" s="77">
        <f t="shared" si="25"/>
        <v>10.9</v>
      </c>
      <c r="M114" s="77">
        <f t="shared" si="26"/>
        <v>10.9</v>
      </c>
    </row>
    <row r="115" spans="1:13" hidden="1" x14ac:dyDescent="0.3">
      <c r="A115" s="246" t="str">
        <f t="shared" si="18"/>
        <v>2023-NAT-01</v>
      </c>
      <c r="B115" s="241">
        <f t="shared" si="19"/>
        <v>45001</v>
      </c>
      <c r="C115" s="246" t="str">
        <f t="shared" si="20"/>
        <v>Day 1</v>
      </c>
      <c r="D115" s="78" t="s">
        <v>1414</v>
      </c>
      <c r="E115" s="46" t="str">
        <f t="shared" si="21"/>
        <v>Barren</v>
      </c>
      <c r="F115" s="46" t="str">
        <f t="shared" si="22"/>
        <v>Van Es</v>
      </c>
      <c r="G115" s="46" t="str">
        <f t="shared" si="23"/>
        <v>Men Senior</v>
      </c>
      <c r="H115" s="46" t="str">
        <f t="shared" si="24"/>
        <v>Penguin</v>
      </c>
      <c r="I115" s="78"/>
      <c r="J115" s="78" t="s">
        <v>1287</v>
      </c>
      <c r="K115" s="78">
        <v>85</v>
      </c>
      <c r="L115" s="77">
        <f t="shared" si="25"/>
        <v>2.5</v>
      </c>
      <c r="M115" s="77">
        <f t="shared" si="26"/>
        <v>2.5</v>
      </c>
    </row>
    <row r="116" spans="1:13" hidden="1" x14ac:dyDescent="0.3">
      <c r="A116" s="246" t="str">
        <f t="shared" si="18"/>
        <v>2023-NAT-01</v>
      </c>
      <c r="B116" s="241">
        <f t="shared" si="19"/>
        <v>45001</v>
      </c>
      <c r="C116" s="246" t="str">
        <f t="shared" si="20"/>
        <v>Day 1</v>
      </c>
      <c r="D116" s="78" t="s">
        <v>814</v>
      </c>
      <c r="E116" s="46" t="str">
        <f t="shared" si="21"/>
        <v>Henno</v>
      </c>
      <c r="F116" s="46" t="str">
        <f t="shared" si="22"/>
        <v>Snyman</v>
      </c>
      <c r="G116" s="46" t="str">
        <f t="shared" si="23"/>
        <v>Men Master</v>
      </c>
      <c r="H116" s="46" t="str">
        <f t="shared" si="24"/>
        <v>Penguin</v>
      </c>
      <c r="I116" s="78"/>
      <c r="J116" s="78"/>
      <c r="K116" s="78"/>
      <c r="L116" s="77" t="str">
        <f t="shared" si="25"/>
        <v/>
      </c>
      <c r="M116" s="77" t="str">
        <f t="shared" si="26"/>
        <v/>
      </c>
    </row>
    <row r="117" spans="1:13" hidden="1" x14ac:dyDescent="0.3">
      <c r="A117" s="246" t="str">
        <f t="shared" si="18"/>
        <v>2023-NAT-01</v>
      </c>
      <c r="B117" s="241">
        <f t="shared" si="19"/>
        <v>45001</v>
      </c>
      <c r="C117" s="246" t="str">
        <f t="shared" si="20"/>
        <v>Day 1</v>
      </c>
      <c r="D117" s="78" t="s">
        <v>644</v>
      </c>
      <c r="E117" s="46" t="str">
        <f t="shared" si="21"/>
        <v>Chris Junior</v>
      </c>
      <c r="F117" s="46" t="str">
        <f t="shared" si="22"/>
        <v>Orffer</v>
      </c>
      <c r="G117" s="46" t="str">
        <f t="shared" si="23"/>
        <v>Men Senior</v>
      </c>
      <c r="H117" s="46" t="str">
        <f t="shared" si="24"/>
        <v>Penguin</v>
      </c>
      <c r="I117" s="78"/>
      <c r="J117" s="78"/>
      <c r="K117" s="78"/>
      <c r="L117" s="77" t="str">
        <f t="shared" si="25"/>
        <v/>
      </c>
      <c r="M117" s="77" t="str">
        <f t="shared" si="26"/>
        <v/>
      </c>
    </row>
    <row r="118" spans="1:13" hidden="1" x14ac:dyDescent="0.3">
      <c r="A118" s="246" t="str">
        <f t="shared" si="18"/>
        <v>2023-NAT-01</v>
      </c>
      <c r="B118" s="241">
        <f t="shared" si="19"/>
        <v>45001</v>
      </c>
      <c r="C118" s="246" t="str">
        <f t="shared" si="20"/>
        <v>Day 1</v>
      </c>
      <c r="D118" s="78" t="s">
        <v>1717</v>
      </c>
      <c r="E118" s="46" t="str">
        <f t="shared" si="21"/>
        <v>Heiko Jnr</v>
      </c>
      <c r="F118" s="46" t="str">
        <f t="shared" si="22"/>
        <v>Doll</v>
      </c>
      <c r="G118" s="46" t="str">
        <f t="shared" si="23"/>
        <v>Men U/16</v>
      </c>
      <c r="H118" s="46" t="str">
        <f t="shared" si="24"/>
        <v>Seagull Angling Club</v>
      </c>
      <c r="I118" s="78"/>
      <c r="J118" s="78"/>
      <c r="K118" s="78"/>
      <c r="L118" s="77" t="str">
        <f t="shared" si="25"/>
        <v/>
      </c>
      <c r="M118" s="77" t="str">
        <f t="shared" si="26"/>
        <v/>
      </c>
    </row>
    <row r="119" spans="1:13" hidden="1" x14ac:dyDescent="0.3">
      <c r="A119" s="246" t="str">
        <f t="shared" si="18"/>
        <v>2023-NAT-01</v>
      </c>
      <c r="B119" s="241">
        <f t="shared" si="19"/>
        <v>45001</v>
      </c>
      <c r="C119" s="246" t="str">
        <f t="shared" si="20"/>
        <v>Day 1</v>
      </c>
      <c r="D119" s="78" t="s">
        <v>1633</v>
      </c>
      <c r="E119" s="46" t="str">
        <f t="shared" si="21"/>
        <v>Danie</v>
      </c>
      <c r="F119" s="46" t="str">
        <f t="shared" si="22"/>
        <v>Van Wyk</v>
      </c>
      <c r="G119" s="46" t="str">
        <f t="shared" si="23"/>
        <v>Men Senior</v>
      </c>
      <c r="H119" s="46" t="str">
        <f t="shared" si="24"/>
        <v>Okahandja</v>
      </c>
      <c r="I119" s="78"/>
      <c r="J119" s="78" t="s">
        <v>1287</v>
      </c>
      <c r="K119" s="78">
        <v>159</v>
      </c>
      <c r="L119" s="77">
        <f t="shared" si="25"/>
        <v>21.3</v>
      </c>
      <c r="M119" s="77">
        <f t="shared" si="26"/>
        <v>21.3</v>
      </c>
    </row>
    <row r="120" spans="1:13" hidden="1" x14ac:dyDescent="0.3">
      <c r="A120" s="246" t="str">
        <f t="shared" si="18"/>
        <v>2023-NAT-01</v>
      </c>
      <c r="B120" s="241">
        <f t="shared" si="19"/>
        <v>45001</v>
      </c>
      <c r="C120" s="246" t="str">
        <f t="shared" si="20"/>
        <v>Day 1</v>
      </c>
      <c r="D120" s="78" t="s">
        <v>1633</v>
      </c>
      <c r="E120" s="46" t="str">
        <f t="shared" si="21"/>
        <v>Danie</v>
      </c>
      <c r="F120" s="46" t="str">
        <f t="shared" si="22"/>
        <v>Van Wyk</v>
      </c>
      <c r="G120" s="46" t="str">
        <f t="shared" si="23"/>
        <v>Men Senior</v>
      </c>
      <c r="H120" s="46" t="str">
        <f t="shared" si="24"/>
        <v>Okahandja</v>
      </c>
      <c r="I120" s="78"/>
      <c r="J120" s="78" t="s">
        <v>1287</v>
      </c>
      <c r="K120" s="78">
        <v>142</v>
      </c>
      <c r="L120" s="77">
        <f t="shared" si="25"/>
        <v>14.4</v>
      </c>
      <c r="M120" s="77">
        <f t="shared" si="26"/>
        <v>14.4</v>
      </c>
    </row>
    <row r="121" spans="1:13" hidden="1" x14ac:dyDescent="0.3">
      <c r="A121" s="246" t="str">
        <f t="shared" si="18"/>
        <v>2023-NAT-01</v>
      </c>
      <c r="B121" s="241">
        <f t="shared" si="19"/>
        <v>45001</v>
      </c>
      <c r="C121" s="246" t="str">
        <f t="shared" si="20"/>
        <v>Day 1</v>
      </c>
      <c r="D121" s="78" t="s">
        <v>1635</v>
      </c>
      <c r="E121" s="46" t="str">
        <f t="shared" si="21"/>
        <v>Duan</v>
      </c>
      <c r="F121" s="46" t="str">
        <f t="shared" si="22"/>
        <v>Kotze</v>
      </c>
      <c r="G121" s="46" t="str">
        <f t="shared" si="23"/>
        <v>Men Veteran</v>
      </c>
      <c r="H121" s="46" t="str">
        <f t="shared" si="24"/>
        <v>Okahandja</v>
      </c>
      <c r="I121" s="78" t="s">
        <v>19</v>
      </c>
      <c r="J121" s="78"/>
      <c r="K121" s="78">
        <v>47</v>
      </c>
      <c r="L121" s="77">
        <f t="shared" si="25"/>
        <v>1.1000000000000001</v>
      </c>
      <c r="M121" s="77">
        <f t="shared" si="26"/>
        <v>1.1000000000000001</v>
      </c>
    </row>
    <row r="122" spans="1:13" hidden="1" x14ac:dyDescent="0.3">
      <c r="A122" s="246" t="str">
        <f t="shared" si="18"/>
        <v>2023-NAT-01</v>
      </c>
      <c r="B122" s="241">
        <f t="shared" si="19"/>
        <v>45001</v>
      </c>
      <c r="C122" s="246" t="str">
        <f t="shared" si="20"/>
        <v>Day 1</v>
      </c>
      <c r="D122" s="78" t="s">
        <v>1526</v>
      </c>
      <c r="E122" s="46" t="str">
        <f t="shared" si="21"/>
        <v>Tinus</v>
      </c>
      <c r="F122" s="46" t="str">
        <f t="shared" si="22"/>
        <v>Du Plessis</v>
      </c>
      <c r="G122" s="46" t="str">
        <f t="shared" si="23"/>
        <v>Men Veteran</v>
      </c>
      <c r="H122" s="46" t="str">
        <f t="shared" si="24"/>
        <v>Okahandja</v>
      </c>
      <c r="I122" s="78" t="s">
        <v>19</v>
      </c>
      <c r="J122" s="78"/>
      <c r="K122" s="78">
        <v>113</v>
      </c>
      <c r="L122" s="77">
        <f t="shared" si="25"/>
        <v>15.3</v>
      </c>
      <c r="M122" s="77">
        <f t="shared" si="26"/>
        <v>15.3</v>
      </c>
    </row>
    <row r="123" spans="1:13" hidden="1" x14ac:dyDescent="0.3">
      <c r="A123" s="246" t="str">
        <f t="shared" si="18"/>
        <v>2023-NAT-01</v>
      </c>
      <c r="B123" s="241">
        <f t="shared" si="19"/>
        <v>45001</v>
      </c>
      <c r="C123" s="246" t="str">
        <f t="shared" si="20"/>
        <v>Day 1</v>
      </c>
      <c r="D123" s="78" t="s">
        <v>1526</v>
      </c>
      <c r="E123" s="46" t="str">
        <f t="shared" si="21"/>
        <v>Tinus</v>
      </c>
      <c r="F123" s="46" t="str">
        <f t="shared" si="22"/>
        <v>Du Plessis</v>
      </c>
      <c r="G123" s="46" t="str">
        <f t="shared" si="23"/>
        <v>Men Veteran</v>
      </c>
      <c r="H123" s="46" t="str">
        <f t="shared" si="24"/>
        <v>Okahandja</v>
      </c>
      <c r="I123" s="78"/>
      <c r="J123" s="78" t="s">
        <v>1287</v>
      </c>
      <c r="K123" s="78">
        <v>115</v>
      </c>
      <c r="L123" s="77">
        <f t="shared" si="25"/>
        <v>7</v>
      </c>
      <c r="M123" s="77">
        <f t="shared" si="26"/>
        <v>7</v>
      </c>
    </row>
    <row r="124" spans="1:13" hidden="1" x14ac:dyDescent="0.3">
      <c r="A124" s="246" t="str">
        <f t="shared" si="18"/>
        <v>2023-NAT-01</v>
      </c>
      <c r="B124" s="241">
        <f t="shared" si="19"/>
        <v>45001</v>
      </c>
      <c r="C124" s="246" t="str">
        <f t="shared" si="20"/>
        <v>Day 1</v>
      </c>
      <c r="D124" s="78" t="s">
        <v>1526</v>
      </c>
      <c r="E124" s="46" t="str">
        <f t="shared" si="21"/>
        <v>Tinus</v>
      </c>
      <c r="F124" s="46" t="str">
        <f t="shared" si="22"/>
        <v>Du Plessis</v>
      </c>
      <c r="G124" s="46" t="str">
        <f t="shared" si="23"/>
        <v>Men Veteran</v>
      </c>
      <c r="H124" s="46" t="str">
        <f t="shared" si="24"/>
        <v>Okahandja</v>
      </c>
      <c r="I124" s="78"/>
      <c r="J124" s="78" t="s">
        <v>1287</v>
      </c>
      <c r="K124" s="78">
        <v>91</v>
      </c>
      <c r="L124" s="77">
        <f t="shared" si="25"/>
        <v>3.1</v>
      </c>
      <c r="M124" s="77">
        <f t="shared" si="26"/>
        <v>3.1</v>
      </c>
    </row>
    <row r="125" spans="1:13" hidden="1" x14ac:dyDescent="0.3">
      <c r="A125" s="246" t="str">
        <f t="shared" si="18"/>
        <v>2023-NAT-01</v>
      </c>
      <c r="B125" s="241">
        <f t="shared" si="19"/>
        <v>45001</v>
      </c>
      <c r="C125" s="246" t="str">
        <f t="shared" si="20"/>
        <v>Day 1</v>
      </c>
      <c r="D125" s="78" t="s">
        <v>1358</v>
      </c>
      <c r="E125" s="46" t="str">
        <f t="shared" si="21"/>
        <v>Johan Spyker</v>
      </c>
      <c r="F125" s="46" t="str">
        <f t="shared" si="22"/>
        <v>Kotze</v>
      </c>
      <c r="G125" s="46" t="str">
        <f t="shared" si="23"/>
        <v>Men Veteran</v>
      </c>
      <c r="H125" s="46" t="str">
        <f t="shared" si="24"/>
        <v>Okahandja</v>
      </c>
      <c r="I125" s="78" t="s">
        <v>19</v>
      </c>
      <c r="J125" s="78"/>
      <c r="K125" s="78">
        <v>49</v>
      </c>
      <c r="L125" s="77">
        <f t="shared" si="25"/>
        <v>1.2</v>
      </c>
      <c r="M125" s="77">
        <f t="shared" si="26"/>
        <v>1.2</v>
      </c>
    </row>
    <row r="126" spans="1:13" hidden="1" x14ac:dyDescent="0.3">
      <c r="A126" s="246" t="str">
        <f t="shared" si="18"/>
        <v>2023-NAT-01</v>
      </c>
      <c r="B126" s="241">
        <f t="shared" si="19"/>
        <v>45001</v>
      </c>
      <c r="C126" s="246" t="str">
        <f t="shared" si="20"/>
        <v>Day 1</v>
      </c>
      <c r="D126" s="78" t="s">
        <v>1358</v>
      </c>
      <c r="E126" s="46" t="str">
        <f t="shared" si="21"/>
        <v>Johan Spyker</v>
      </c>
      <c r="F126" s="46" t="str">
        <f t="shared" si="22"/>
        <v>Kotze</v>
      </c>
      <c r="G126" s="46" t="str">
        <f t="shared" si="23"/>
        <v>Men Veteran</v>
      </c>
      <c r="H126" s="46" t="str">
        <f t="shared" si="24"/>
        <v>Okahandja</v>
      </c>
      <c r="I126" s="78"/>
      <c r="J126" s="78" t="s">
        <v>1287</v>
      </c>
      <c r="K126" s="78">
        <v>123</v>
      </c>
      <c r="L126" s="77">
        <f t="shared" si="25"/>
        <v>8.8000000000000007</v>
      </c>
      <c r="M126" s="77">
        <f t="shared" si="26"/>
        <v>8.8000000000000007</v>
      </c>
    </row>
    <row r="127" spans="1:13" hidden="1" x14ac:dyDescent="0.3">
      <c r="A127" s="246" t="str">
        <f t="shared" si="18"/>
        <v>2023-NAT-01</v>
      </c>
      <c r="B127" s="241">
        <f t="shared" si="19"/>
        <v>45001</v>
      </c>
      <c r="C127" s="246" t="str">
        <f t="shared" si="20"/>
        <v>Day 1</v>
      </c>
      <c r="D127" s="78" t="s">
        <v>1358</v>
      </c>
      <c r="E127" s="46" t="str">
        <f t="shared" si="21"/>
        <v>Johan Spyker</v>
      </c>
      <c r="F127" s="46" t="str">
        <f t="shared" si="22"/>
        <v>Kotze</v>
      </c>
      <c r="G127" s="46" t="str">
        <f t="shared" si="23"/>
        <v>Men Veteran</v>
      </c>
      <c r="H127" s="46" t="str">
        <f t="shared" si="24"/>
        <v>Okahandja</v>
      </c>
      <c r="I127" s="78"/>
      <c r="J127" s="78" t="s">
        <v>1287</v>
      </c>
      <c r="K127" s="78">
        <v>156</v>
      </c>
      <c r="L127" s="77">
        <f t="shared" si="25"/>
        <v>19.899999999999999</v>
      </c>
      <c r="M127" s="77">
        <f t="shared" si="26"/>
        <v>19.899999999999999</v>
      </c>
    </row>
    <row r="128" spans="1:13" hidden="1" x14ac:dyDescent="0.3">
      <c r="A128" s="246" t="str">
        <f t="shared" si="18"/>
        <v>2023-NAT-01</v>
      </c>
      <c r="B128" s="241">
        <f t="shared" si="19"/>
        <v>45001</v>
      </c>
      <c r="C128" s="246" t="str">
        <f t="shared" si="20"/>
        <v>Day 1</v>
      </c>
      <c r="D128" s="78" t="s">
        <v>1330</v>
      </c>
      <c r="E128" s="46" t="str">
        <f t="shared" si="21"/>
        <v>Kiaan</v>
      </c>
      <c r="F128" s="46" t="str">
        <f t="shared" si="22"/>
        <v>Fourie</v>
      </c>
      <c r="G128" s="46" t="str">
        <f t="shared" si="23"/>
        <v>Men Senior</v>
      </c>
      <c r="H128" s="46" t="str">
        <f t="shared" si="24"/>
        <v>Okahandja</v>
      </c>
      <c r="I128" s="78" t="s">
        <v>19</v>
      </c>
      <c r="J128" s="78"/>
      <c r="K128" s="78">
        <v>57</v>
      </c>
      <c r="L128" s="77">
        <f t="shared" si="25"/>
        <v>1.9</v>
      </c>
      <c r="M128" s="77">
        <f t="shared" si="26"/>
        <v>1.9</v>
      </c>
    </row>
    <row r="129" spans="1:13" hidden="1" x14ac:dyDescent="0.3">
      <c r="A129" s="246" t="str">
        <f t="shared" si="18"/>
        <v>2023-NAT-01</v>
      </c>
      <c r="B129" s="241">
        <f t="shared" si="19"/>
        <v>45001</v>
      </c>
      <c r="C129" s="246" t="str">
        <f t="shared" si="20"/>
        <v>Day 1</v>
      </c>
      <c r="D129" s="78" t="s">
        <v>1330</v>
      </c>
      <c r="E129" s="46" t="str">
        <f t="shared" si="21"/>
        <v>Kiaan</v>
      </c>
      <c r="F129" s="46" t="str">
        <f t="shared" si="22"/>
        <v>Fourie</v>
      </c>
      <c r="G129" s="46" t="str">
        <f t="shared" si="23"/>
        <v>Men Senior</v>
      </c>
      <c r="H129" s="46" t="str">
        <f t="shared" si="24"/>
        <v>Okahandja</v>
      </c>
      <c r="I129" s="78" t="s">
        <v>19</v>
      </c>
      <c r="J129" s="78"/>
      <c r="K129" s="78">
        <v>109</v>
      </c>
      <c r="L129" s="77">
        <f t="shared" si="25"/>
        <v>13.7</v>
      </c>
      <c r="M129" s="77">
        <f t="shared" si="26"/>
        <v>13.7</v>
      </c>
    </row>
    <row r="130" spans="1:13" hidden="1" x14ac:dyDescent="0.3">
      <c r="A130" s="246" t="str">
        <f t="shared" si="18"/>
        <v>2023-NAT-01</v>
      </c>
      <c r="B130" s="241">
        <f t="shared" si="19"/>
        <v>45001</v>
      </c>
      <c r="C130" s="246" t="str">
        <f t="shared" si="20"/>
        <v>Day 1</v>
      </c>
      <c r="D130" s="78" t="s">
        <v>1330</v>
      </c>
      <c r="E130" s="46" t="str">
        <f t="shared" si="21"/>
        <v>Kiaan</v>
      </c>
      <c r="F130" s="46" t="str">
        <f t="shared" si="22"/>
        <v>Fourie</v>
      </c>
      <c r="G130" s="46" t="str">
        <f t="shared" si="23"/>
        <v>Men Senior</v>
      </c>
      <c r="H130" s="46" t="str">
        <f t="shared" si="24"/>
        <v>Okahandja</v>
      </c>
      <c r="I130" s="78" t="s">
        <v>22</v>
      </c>
      <c r="J130" s="78"/>
      <c r="K130" s="78">
        <v>56</v>
      </c>
      <c r="L130" s="77">
        <f t="shared" si="25"/>
        <v>2.2999999999999998</v>
      </c>
      <c r="M130" s="77">
        <f t="shared" si="26"/>
        <v>2.2999999999999998</v>
      </c>
    </row>
    <row r="131" spans="1:13" hidden="1" x14ac:dyDescent="0.3">
      <c r="A131" s="246" t="str">
        <f t="shared" si="18"/>
        <v>2023-NAT-01</v>
      </c>
      <c r="B131" s="241">
        <f t="shared" si="19"/>
        <v>45001</v>
      </c>
      <c r="C131" s="246" t="str">
        <f t="shared" si="20"/>
        <v>Day 1</v>
      </c>
      <c r="D131" s="78" t="s">
        <v>1716</v>
      </c>
      <c r="E131" s="46" t="str">
        <f t="shared" si="21"/>
        <v>Eugene</v>
      </c>
      <c r="F131" s="46" t="str">
        <f t="shared" si="22"/>
        <v>Rautenbach</v>
      </c>
      <c r="G131" s="46" t="str">
        <f t="shared" si="23"/>
        <v>Men Senior</v>
      </c>
      <c r="H131" s="46" t="str">
        <f t="shared" si="24"/>
        <v>Okahandja</v>
      </c>
      <c r="I131" s="78"/>
      <c r="J131" s="78" t="s">
        <v>1287</v>
      </c>
      <c r="K131" s="78">
        <v>103</v>
      </c>
      <c r="L131" s="77">
        <f t="shared" si="25"/>
        <v>4.8</v>
      </c>
      <c r="M131" s="77">
        <f t="shared" si="26"/>
        <v>4.8</v>
      </c>
    </row>
    <row r="132" spans="1:13" hidden="1" x14ac:dyDescent="0.3">
      <c r="A132" s="246" t="str">
        <f t="shared" ref="A132:A195" si="27">IF(D132="","",A131)</f>
        <v>2023-NAT-01</v>
      </c>
      <c r="B132" s="241">
        <f t="shared" ref="B132:B195" si="28">IF(D132="","",B131)</f>
        <v>45001</v>
      </c>
      <c r="C132" s="246" t="str">
        <f t="shared" ref="C132:C195" si="29">IF(D132="","",C131)</f>
        <v>Day 1</v>
      </c>
      <c r="D132" s="78" t="s">
        <v>1716</v>
      </c>
      <c r="E132" s="46" t="str">
        <f t="shared" si="21"/>
        <v>Eugene</v>
      </c>
      <c r="F132" s="46" t="str">
        <f t="shared" si="22"/>
        <v>Rautenbach</v>
      </c>
      <c r="G132" s="46" t="str">
        <f t="shared" si="23"/>
        <v>Men Senior</v>
      </c>
      <c r="H132" s="46" t="str">
        <f t="shared" si="24"/>
        <v>Okahandja</v>
      </c>
      <c r="I132" s="78"/>
      <c r="J132" s="78" t="s">
        <v>1287</v>
      </c>
      <c r="K132" s="78">
        <v>151</v>
      </c>
      <c r="L132" s="77">
        <f t="shared" si="25"/>
        <v>17.8</v>
      </c>
      <c r="M132" s="77">
        <f t="shared" si="26"/>
        <v>17.8</v>
      </c>
    </row>
    <row r="133" spans="1:13" hidden="1" x14ac:dyDescent="0.3">
      <c r="A133" s="246" t="str">
        <f t="shared" si="27"/>
        <v>2023-NAT-01</v>
      </c>
      <c r="B133" s="241">
        <f t="shared" si="28"/>
        <v>45001</v>
      </c>
      <c r="C133" s="246" t="str">
        <f t="shared" si="29"/>
        <v>Day 1</v>
      </c>
      <c r="D133" s="78" t="s">
        <v>1119</v>
      </c>
      <c r="E133" s="46" t="str">
        <f t="shared" si="21"/>
        <v>Christo</v>
      </c>
      <c r="F133" s="46" t="str">
        <f t="shared" si="22"/>
        <v>Senekal</v>
      </c>
      <c r="G133" s="46" t="str">
        <f t="shared" si="23"/>
        <v>Men Veteran</v>
      </c>
      <c r="H133" s="46" t="str">
        <f t="shared" si="24"/>
        <v>Okahandja</v>
      </c>
      <c r="I133" s="78"/>
      <c r="J133" s="78" t="s">
        <v>1287</v>
      </c>
      <c r="K133" s="78">
        <v>148</v>
      </c>
      <c r="L133" s="77">
        <f t="shared" si="25"/>
        <v>16.600000000000001</v>
      </c>
      <c r="M133" s="77">
        <f t="shared" si="26"/>
        <v>16.600000000000001</v>
      </c>
    </row>
    <row r="134" spans="1:13" hidden="1" x14ac:dyDescent="0.3">
      <c r="A134" s="246" t="str">
        <f t="shared" si="27"/>
        <v>2023-NAT-01</v>
      </c>
      <c r="B134" s="241">
        <f t="shared" si="28"/>
        <v>45001</v>
      </c>
      <c r="C134" s="246" t="str">
        <f t="shared" si="29"/>
        <v>Day 1</v>
      </c>
      <c r="D134" s="78" t="s">
        <v>604</v>
      </c>
      <c r="E134" s="46" t="str">
        <f t="shared" si="21"/>
        <v>Lindie</v>
      </c>
      <c r="F134" s="46" t="str">
        <f t="shared" si="22"/>
        <v>Krauze</v>
      </c>
      <c r="G134" s="46" t="str">
        <f t="shared" si="23"/>
        <v>Ladies Veteran</v>
      </c>
      <c r="H134" s="46" t="str">
        <f t="shared" si="24"/>
        <v>Orca Angling Club</v>
      </c>
      <c r="I134" s="78"/>
      <c r="J134" s="78" t="s">
        <v>1314</v>
      </c>
      <c r="K134" s="78">
        <v>79</v>
      </c>
      <c r="L134" s="77">
        <f t="shared" si="25"/>
        <v>6.2</v>
      </c>
      <c r="M134" s="77">
        <f t="shared" si="26"/>
        <v>6.2</v>
      </c>
    </row>
    <row r="135" spans="1:13" hidden="1" x14ac:dyDescent="0.3">
      <c r="A135" s="246" t="str">
        <f t="shared" si="27"/>
        <v>2023-NAT-01</v>
      </c>
      <c r="B135" s="241">
        <f t="shared" si="28"/>
        <v>45001</v>
      </c>
      <c r="C135" s="246" t="str">
        <f t="shared" si="29"/>
        <v>Day 1</v>
      </c>
      <c r="D135" s="78" t="s">
        <v>604</v>
      </c>
      <c r="E135" s="46" t="str">
        <f t="shared" si="21"/>
        <v>Lindie</v>
      </c>
      <c r="F135" s="46" t="str">
        <f t="shared" si="22"/>
        <v>Krauze</v>
      </c>
      <c r="G135" s="46" t="str">
        <f t="shared" si="23"/>
        <v>Ladies Veteran</v>
      </c>
      <c r="H135" s="46" t="str">
        <f t="shared" si="24"/>
        <v>Orca Angling Club</v>
      </c>
      <c r="I135" s="78"/>
      <c r="J135" s="78" t="s">
        <v>1265</v>
      </c>
      <c r="K135" s="78">
        <v>56</v>
      </c>
      <c r="L135" s="77">
        <f t="shared" si="25"/>
        <v>3.2</v>
      </c>
      <c r="M135" s="77">
        <f t="shared" si="26"/>
        <v>3.2</v>
      </c>
    </row>
    <row r="136" spans="1:13" hidden="1" x14ac:dyDescent="0.3">
      <c r="A136" s="246" t="str">
        <f t="shared" si="27"/>
        <v>2023-NAT-01</v>
      </c>
      <c r="B136" s="241">
        <f t="shared" si="28"/>
        <v>45001</v>
      </c>
      <c r="C136" s="246" t="str">
        <f t="shared" si="29"/>
        <v>Day 1</v>
      </c>
      <c r="D136" s="78" t="s">
        <v>634</v>
      </c>
      <c r="E136" s="46" t="str">
        <f t="shared" si="21"/>
        <v>Elaine</v>
      </c>
      <c r="F136" s="46" t="str">
        <f t="shared" si="22"/>
        <v>Vorster</v>
      </c>
      <c r="G136" s="46" t="str">
        <f t="shared" si="23"/>
        <v>Ladies Veteran</v>
      </c>
      <c r="H136" s="46" t="str">
        <f t="shared" si="24"/>
        <v>Orca Angling Club</v>
      </c>
      <c r="I136" s="78"/>
      <c r="J136" s="78" t="s">
        <v>20</v>
      </c>
      <c r="K136" s="78">
        <v>83</v>
      </c>
      <c r="L136" s="77">
        <f t="shared" si="25"/>
        <v>2.1</v>
      </c>
      <c r="M136" s="77">
        <f t="shared" si="26"/>
        <v>2.1</v>
      </c>
    </row>
    <row r="137" spans="1:13" hidden="1" x14ac:dyDescent="0.3">
      <c r="A137" s="246" t="str">
        <f t="shared" si="27"/>
        <v>2023-NAT-01</v>
      </c>
      <c r="B137" s="241">
        <f t="shared" si="28"/>
        <v>45001</v>
      </c>
      <c r="C137" s="246" t="str">
        <f t="shared" si="29"/>
        <v>Day 1</v>
      </c>
      <c r="D137" s="78" t="s">
        <v>634</v>
      </c>
      <c r="E137" s="46" t="str">
        <f t="shared" si="21"/>
        <v>Elaine</v>
      </c>
      <c r="F137" s="46" t="str">
        <f t="shared" si="22"/>
        <v>Vorster</v>
      </c>
      <c r="G137" s="46" t="str">
        <f t="shared" si="23"/>
        <v>Ladies Veteran</v>
      </c>
      <c r="H137" s="46" t="str">
        <f t="shared" si="24"/>
        <v>Orca Angling Club</v>
      </c>
      <c r="I137" s="78"/>
      <c r="J137" s="78" t="s">
        <v>1287</v>
      </c>
      <c r="K137" s="78">
        <v>95</v>
      </c>
      <c r="L137" s="77">
        <f t="shared" si="25"/>
        <v>3.6</v>
      </c>
      <c r="M137" s="77">
        <f t="shared" si="26"/>
        <v>3.6</v>
      </c>
    </row>
    <row r="138" spans="1:13" hidden="1" x14ac:dyDescent="0.3">
      <c r="A138" s="246" t="str">
        <f t="shared" si="27"/>
        <v>2023-NAT-01</v>
      </c>
      <c r="B138" s="241">
        <f t="shared" si="28"/>
        <v>45001</v>
      </c>
      <c r="C138" s="246" t="str">
        <f t="shared" si="29"/>
        <v>Day 1</v>
      </c>
      <c r="D138" s="78" t="s">
        <v>634</v>
      </c>
      <c r="E138" s="46" t="str">
        <f t="shared" si="21"/>
        <v>Elaine</v>
      </c>
      <c r="F138" s="46" t="str">
        <f t="shared" si="22"/>
        <v>Vorster</v>
      </c>
      <c r="G138" s="46" t="str">
        <f t="shared" si="23"/>
        <v>Ladies Veteran</v>
      </c>
      <c r="H138" s="46" t="str">
        <f t="shared" si="24"/>
        <v>Orca Angling Club</v>
      </c>
      <c r="I138" s="78"/>
      <c r="J138" s="78" t="s">
        <v>8</v>
      </c>
      <c r="K138" s="78">
        <v>82</v>
      </c>
      <c r="L138" s="77">
        <f t="shared" si="25"/>
        <v>4.4000000000000004</v>
      </c>
      <c r="M138" s="77">
        <f t="shared" si="26"/>
        <v>4.4000000000000004</v>
      </c>
    </row>
    <row r="139" spans="1:13" hidden="1" x14ac:dyDescent="0.3">
      <c r="A139" s="246" t="str">
        <f t="shared" si="27"/>
        <v>2023-NAT-01</v>
      </c>
      <c r="B139" s="241">
        <f t="shared" si="28"/>
        <v>45001</v>
      </c>
      <c r="C139" s="246" t="str">
        <f t="shared" si="29"/>
        <v>Day 1</v>
      </c>
      <c r="D139" s="78" t="s">
        <v>634</v>
      </c>
      <c r="E139" s="46" t="str">
        <f t="shared" si="21"/>
        <v>Elaine</v>
      </c>
      <c r="F139" s="46" t="str">
        <f t="shared" si="22"/>
        <v>Vorster</v>
      </c>
      <c r="G139" s="46" t="str">
        <f t="shared" si="23"/>
        <v>Ladies Veteran</v>
      </c>
      <c r="H139" s="46" t="str">
        <f t="shared" si="24"/>
        <v>Orca Angling Club</v>
      </c>
      <c r="I139" s="78"/>
      <c r="J139" s="78" t="s">
        <v>1287</v>
      </c>
      <c r="K139" s="78">
        <v>127</v>
      </c>
      <c r="L139" s="77">
        <f t="shared" si="25"/>
        <v>9.8000000000000007</v>
      </c>
      <c r="M139" s="77">
        <f t="shared" si="26"/>
        <v>9.8000000000000007</v>
      </c>
    </row>
    <row r="140" spans="1:13" hidden="1" x14ac:dyDescent="0.3">
      <c r="A140" s="246" t="str">
        <f t="shared" si="27"/>
        <v>2023-NAT-01</v>
      </c>
      <c r="B140" s="241">
        <f t="shared" si="28"/>
        <v>45001</v>
      </c>
      <c r="C140" s="246" t="str">
        <f t="shared" si="29"/>
        <v>Day 1</v>
      </c>
      <c r="D140" s="78" t="s">
        <v>759</v>
      </c>
      <c r="E140" s="46" t="str">
        <f t="shared" si="21"/>
        <v>Dania</v>
      </c>
      <c r="F140" s="46" t="str">
        <f t="shared" si="22"/>
        <v>Maas</v>
      </c>
      <c r="G140" s="46" t="str">
        <f t="shared" si="23"/>
        <v>Ladies U/16</v>
      </c>
      <c r="H140" s="46" t="str">
        <f t="shared" si="24"/>
        <v>xOrca Angling Club</v>
      </c>
      <c r="I140" s="78"/>
      <c r="J140" s="78" t="s">
        <v>20</v>
      </c>
      <c r="K140" s="78">
        <v>86</v>
      </c>
      <c r="L140" s="77">
        <f t="shared" si="25"/>
        <v>2.2999999999999998</v>
      </c>
      <c r="M140" s="77">
        <f t="shared" si="26"/>
        <v>2.2999999999999998</v>
      </c>
    </row>
    <row r="141" spans="1:13" hidden="1" x14ac:dyDescent="0.3">
      <c r="A141" s="246" t="str">
        <f t="shared" si="27"/>
        <v>2023-NAT-01</v>
      </c>
      <c r="B141" s="241">
        <f t="shared" si="28"/>
        <v>45001</v>
      </c>
      <c r="C141" s="246" t="str">
        <f t="shared" si="29"/>
        <v>Day 1</v>
      </c>
      <c r="D141" s="78" t="s">
        <v>759</v>
      </c>
      <c r="E141" s="46" t="str">
        <f t="shared" si="21"/>
        <v>Dania</v>
      </c>
      <c r="F141" s="46" t="str">
        <f t="shared" si="22"/>
        <v>Maas</v>
      </c>
      <c r="G141" s="46" t="str">
        <f t="shared" si="23"/>
        <v>Ladies U/16</v>
      </c>
      <c r="H141" s="46" t="str">
        <f t="shared" si="24"/>
        <v>xOrca Angling Club</v>
      </c>
      <c r="I141" s="78"/>
      <c r="J141" s="78" t="s">
        <v>20</v>
      </c>
      <c r="K141" s="78">
        <v>85</v>
      </c>
      <c r="L141" s="77">
        <f t="shared" si="25"/>
        <v>2.2000000000000002</v>
      </c>
      <c r="M141" s="77">
        <f t="shared" si="26"/>
        <v>2.2000000000000002</v>
      </c>
    </row>
    <row r="142" spans="1:13" hidden="1" x14ac:dyDescent="0.3">
      <c r="A142" s="246" t="str">
        <f t="shared" si="27"/>
        <v>2023-NAT-01</v>
      </c>
      <c r="B142" s="241">
        <f t="shared" si="28"/>
        <v>45001</v>
      </c>
      <c r="C142" s="246" t="str">
        <f t="shared" si="29"/>
        <v>Day 1</v>
      </c>
      <c r="D142" s="78" t="s">
        <v>759</v>
      </c>
      <c r="E142" s="46" t="str">
        <f t="shared" si="21"/>
        <v>Dania</v>
      </c>
      <c r="F142" s="46" t="str">
        <f t="shared" si="22"/>
        <v>Maas</v>
      </c>
      <c r="G142" s="46" t="str">
        <f t="shared" si="23"/>
        <v>Ladies U/16</v>
      </c>
      <c r="H142" s="46" t="str">
        <f t="shared" si="24"/>
        <v>xOrca Angling Club</v>
      </c>
      <c r="I142" s="78"/>
      <c r="J142" s="78" t="s">
        <v>1287</v>
      </c>
      <c r="K142" s="78">
        <v>146</v>
      </c>
      <c r="L142" s="77">
        <f t="shared" si="25"/>
        <v>15.9</v>
      </c>
      <c r="M142" s="77">
        <f t="shared" si="26"/>
        <v>15.9</v>
      </c>
    </row>
    <row r="143" spans="1:13" hidden="1" x14ac:dyDescent="0.3">
      <c r="A143" s="246" t="str">
        <f t="shared" si="27"/>
        <v>2023-NAT-01</v>
      </c>
      <c r="B143" s="241">
        <f t="shared" si="28"/>
        <v>45001</v>
      </c>
      <c r="C143" s="246" t="str">
        <f t="shared" si="29"/>
        <v>Day 1</v>
      </c>
      <c r="D143" s="78" t="s">
        <v>759</v>
      </c>
      <c r="E143" s="46" t="str">
        <f t="shared" si="21"/>
        <v>Dania</v>
      </c>
      <c r="F143" s="46" t="str">
        <f t="shared" si="22"/>
        <v>Maas</v>
      </c>
      <c r="G143" s="46" t="str">
        <f t="shared" si="23"/>
        <v>Ladies U/16</v>
      </c>
      <c r="H143" s="46" t="str">
        <f t="shared" si="24"/>
        <v>xOrca Angling Club</v>
      </c>
      <c r="I143" s="78"/>
      <c r="J143" s="78" t="s">
        <v>1287</v>
      </c>
      <c r="K143" s="78">
        <v>155</v>
      </c>
      <c r="L143" s="77">
        <f t="shared" si="25"/>
        <v>19.5</v>
      </c>
      <c r="M143" s="77">
        <f t="shared" si="26"/>
        <v>19.5</v>
      </c>
    </row>
    <row r="144" spans="1:13" hidden="1" x14ac:dyDescent="0.3">
      <c r="A144" s="246" t="str">
        <f t="shared" si="27"/>
        <v>2023-NAT-01</v>
      </c>
      <c r="B144" s="241">
        <f t="shared" si="28"/>
        <v>45001</v>
      </c>
      <c r="C144" s="246" t="str">
        <f t="shared" si="29"/>
        <v>Day 1</v>
      </c>
      <c r="D144" s="78" t="s">
        <v>461</v>
      </c>
      <c r="E144" s="46" t="str">
        <f t="shared" si="21"/>
        <v>Brian</v>
      </c>
      <c r="F144" s="46" t="str">
        <f t="shared" si="22"/>
        <v>Curtis</v>
      </c>
      <c r="G144" s="46" t="str">
        <f t="shared" si="23"/>
        <v>Men Senior</v>
      </c>
      <c r="H144" s="46" t="str">
        <f t="shared" si="24"/>
        <v>Orca Angling Club</v>
      </c>
      <c r="I144" s="78" t="s">
        <v>19</v>
      </c>
      <c r="J144" s="78"/>
      <c r="K144" s="78">
        <v>57</v>
      </c>
      <c r="L144" s="77">
        <f t="shared" si="25"/>
        <v>1.9</v>
      </c>
      <c r="M144" s="77">
        <f t="shared" si="26"/>
        <v>1.9</v>
      </c>
    </row>
    <row r="145" spans="1:13" hidden="1" x14ac:dyDescent="0.3">
      <c r="A145" s="246" t="str">
        <f t="shared" si="27"/>
        <v>2023-NAT-01</v>
      </c>
      <c r="B145" s="241">
        <f t="shared" si="28"/>
        <v>45001</v>
      </c>
      <c r="C145" s="246" t="str">
        <f t="shared" si="29"/>
        <v>Day 1</v>
      </c>
      <c r="D145" s="78" t="s">
        <v>461</v>
      </c>
      <c r="E145" s="46" t="str">
        <f t="shared" si="21"/>
        <v>Brian</v>
      </c>
      <c r="F145" s="46" t="str">
        <f t="shared" si="22"/>
        <v>Curtis</v>
      </c>
      <c r="G145" s="46" t="str">
        <f t="shared" si="23"/>
        <v>Men Senior</v>
      </c>
      <c r="H145" s="46" t="str">
        <f t="shared" si="24"/>
        <v>Orca Angling Club</v>
      </c>
      <c r="I145" s="78"/>
      <c r="J145" s="78" t="s">
        <v>1287</v>
      </c>
      <c r="K145" s="78">
        <v>116</v>
      </c>
      <c r="L145" s="77">
        <f t="shared" si="25"/>
        <v>7.2</v>
      </c>
      <c r="M145" s="77">
        <f t="shared" si="26"/>
        <v>7.2</v>
      </c>
    </row>
    <row r="146" spans="1:13" hidden="1" x14ac:dyDescent="0.3">
      <c r="A146" s="246" t="str">
        <f t="shared" si="27"/>
        <v>2023-NAT-01</v>
      </c>
      <c r="B146" s="241">
        <f t="shared" si="28"/>
        <v>45001</v>
      </c>
      <c r="C146" s="246" t="str">
        <f t="shared" si="29"/>
        <v>Day 1</v>
      </c>
      <c r="D146" s="78" t="s">
        <v>461</v>
      </c>
      <c r="E146" s="46" t="str">
        <f t="shared" si="21"/>
        <v>Brian</v>
      </c>
      <c r="F146" s="46" t="str">
        <f t="shared" si="22"/>
        <v>Curtis</v>
      </c>
      <c r="G146" s="46" t="str">
        <f t="shared" si="23"/>
        <v>Men Senior</v>
      </c>
      <c r="H146" s="46" t="str">
        <f t="shared" si="24"/>
        <v>Orca Angling Club</v>
      </c>
      <c r="I146" s="78"/>
      <c r="J146" s="78" t="s">
        <v>1287</v>
      </c>
      <c r="K146" s="78">
        <v>120</v>
      </c>
      <c r="L146" s="77">
        <f t="shared" si="25"/>
        <v>8.1</v>
      </c>
      <c r="M146" s="77">
        <f t="shared" si="26"/>
        <v>8.1</v>
      </c>
    </row>
    <row r="147" spans="1:13" hidden="1" x14ac:dyDescent="0.3">
      <c r="A147" s="246" t="str">
        <f t="shared" si="27"/>
        <v>2023-NAT-01</v>
      </c>
      <c r="B147" s="241">
        <f t="shared" si="28"/>
        <v>45001</v>
      </c>
      <c r="C147" s="246" t="str">
        <f t="shared" si="29"/>
        <v>Day 1</v>
      </c>
      <c r="D147" s="78" t="s">
        <v>461</v>
      </c>
      <c r="E147" s="46" t="str">
        <f t="shared" si="21"/>
        <v>Brian</v>
      </c>
      <c r="F147" s="46" t="str">
        <f t="shared" si="22"/>
        <v>Curtis</v>
      </c>
      <c r="G147" s="46" t="str">
        <f t="shared" si="23"/>
        <v>Men Senior</v>
      </c>
      <c r="H147" s="46" t="str">
        <f t="shared" si="24"/>
        <v>Orca Angling Club</v>
      </c>
      <c r="I147" s="78"/>
      <c r="J147" s="78" t="s">
        <v>1287</v>
      </c>
      <c r="K147" s="78">
        <v>79</v>
      </c>
      <c r="L147" s="77">
        <f t="shared" si="25"/>
        <v>1.9</v>
      </c>
      <c r="M147" s="77">
        <f t="shared" si="26"/>
        <v>1.9</v>
      </c>
    </row>
    <row r="148" spans="1:13" hidden="1" x14ac:dyDescent="0.3">
      <c r="A148" s="246" t="str">
        <f t="shared" si="27"/>
        <v>2023-NAT-01</v>
      </c>
      <c r="B148" s="241">
        <f t="shared" si="28"/>
        <v>45001</v>
      </c>
      <c r="C148" s="246" t="str">
        <f t="shared" si="29"/>
        <v>Day 1</v>
      </c>
      <c r="D148" s="78" t="s">
        <v>461</v>
      </c>
      <c r="E148" s="46" t="str">
        <f t="shared" si="21"/>
        <v>Brian</v>
      </c>
      <c r="F148" s="46" t="str">
        <f t="shared" si="22"/>
        <v>Curtis</v>
      </c>
      <c r="G148" s="46" t="str">
        <f t="shared" si="23"/>
        <v>Men Senior</v>
      </c>
      <c r="H148" s="46" t="str">
        <f t="shared" si="24"/>
        <v>Orca Angling Club</v>
      </c>
      <c r="I148" s="78"/>
      <c r="J148" s="78" t="s">
        <v>1287</v>
      </c>
      <c r="K148" s="78">
        <v>164</v>
      </c>
      <c r="L148" s="77">
        <f t="shared" si="25"/>
        <v>23.6</v>
      </c>
      <c r="M148" s="77">
        <f t="shared" si="26"/>
        <v>23.6</v>
      </c>
    </row>
    <row r="149" spans="1:13" hidden="1" x14ac:dyDescent="0.3">
      <c r="A149" s="246" t="str">
        <f t="shared" si="27"/>
        <v>2023-NAT-01</v>
      </c>
      <c r="B149" s="241">
        <f t="shared" si="28"/>
        <v>45001</v>
      </c>
      <c r="C149" s="246" t="str">
        <f t="shared" si="29"/>
        <v>Day 1</v>
      </c>
      <c r="D149" s="78" t="s">
        <v>576</v>
      </c>
      <c r="E149" s="46" t="str">
        <f t="shared" si="21"/>
        <v>Immo</v>
      </c>
      <c r="F149" s="46" t="str">
        <f t="shared" si="22"/>
        <v>Dresselhaus</v>
      </c>
      <c r="G149" s="46" t="str">
        <f t="shared" si="23"/>
        <v>Men Senior</v>
      </c>
      <c r="H149" s="46" t="str">
        <f t="shared" si="24"/>
        <v>Orca Angling Club</v>
      </c>
      <c r="I149" s="78"/>
      <c r="J149" s="78" t="s">
        <v>10</v>
      </c>
      <c r="K149" s="78">
        <v>44</v>
      </c>
      <c r="L149" s="77">
        <f t="shared" si="25"/>
        <v>1.3</v>
      </c>
      <c r="M149" s="77">
        <f t="shared" si="26"/>
        <v>1.3</v>
      </c>
    </row>
    <row r="150" spans="1:13" hidden="1" x14ac:dyDescent="0.3">
      <c r="A150" s="246" t="str">
        <f t="shared" si="27"/>
        <v>2023-NAT-01</v>
      </c>
      <c r="B150" s="241">
        <f t="shared" si="28"/>
        <v>45001</v>
      </c>
      <c r="C150" s="246" t="str">
        <f t="shared" si="29"/>
        <v>Day 1</v>
      </c>
      <c r="D150" s="78" t="s">
        <v>576</v>
      </c>
      <c r="E150" s="46" t="str">
        <f t="shared" si="21"/>
        <v>Immo</v>
      </c>
      <c r="F150" s="46" t="str">
        <f t="shared" si="22"/>
        <v>Dresselhaus</v>
      </c>
      <c r="G150" s="46" t="str">
        <f t="shared" si="23"/>
        <v>Men Senior</v>
      </c>
      <c r="H150" s="46" t="str">
        <f t="shared" si="24"/>
        <v>Orca Angling Club</v>
      </c>
      <c r="I150" s="78"/>
      <c r="J150" s="78" t="s">
        <v>1287</v>
      </c>
      <c r="K150" s="78">
        <v>128</v>
      </c>
      <c r="L150" s="77">
        <f t="shared" si="25"/>
        <v>10.1</v>
      </c>
      <c r="M150" s="77">
        <f t="shared" si="26"/>
        <v>10.1</v>
      </c>
    </row>
    <row r="151" spans="1:13" hidden="1" x14ac:dyDescent="0.3">
      <c r="A151" s="246" t="str">
        <f t="shared" si="27"/>
        <v>2023-NAT-01</v>
      </c>
      <c r="B151" s="241">
        <f t="shared" si="28"/>
        <v>45001</v>
      </c>
      <c r="C151" s="246" t="str">
        <f t="shared" si="29"/>
        <v>Day 1</v>
      </c>
      <c r="D151" s="78" t="s">
        <v>576</v>
      </c>
      <c r="E151" s="46" t="str">
        <f t="shared" si="21"/>
        <v>Immo</v>
      </c>
      <c r="F151" s="46" t="str">
        <f t="shared" si="22"/>
        <v>Dresselhaus</v>
      </c>
      <c r="G151" s="46" t="str">
        <f t="shared" si="23"/>
        <v>Men Senior</v>
      </c>
      <c r="H151" s="46" t="str">
        <f t="shared" si="24"/>
        <v>Orca Angling Club</v>
      </c>
      <c r="I151" s="78"/>
      <c r="J151" s="78" t="s">
        <v>1287</v>
      </c>
      <c r="K151" s="78">
        <v>133</v>
      </c>
      <c r="L151" s="77">
        <f t="shared" si="25"/>
        <v>11.5</v>
      </c>
      <c r="M151" s="77">
        <f t="shared" si="26"/>
        <v>11.5</v>
      </c>
    </row>
    <row r="152" spans="1:13" hidden="1" x14ac:dyDescent="0.3">
      <c r="A152" s="246" t="str">
        <f t="shared" si="27"/>
        <v>2023-NAT-01</v>
      </c>
      <c r="B152" s="241">
        <f t="shared" si="28"/>
        <v>45001</v>
      </c>
      <c r="C152" s="246" t="str">
        <f t="shared" si="29"/>
        <v>Day 1</v>
      </c>
      <c r="D152" s="78" t="s">
        <v>576</v>
      </c>
      <c r="E152" s="46" t="str">
        <f t="shared" si="21"/>
        <v>Immo</v>
      </c>
      <c r="F152" s="46" t="str">
        <f t="shared" si="22"/>
        <v>Dresselhaus</v>
      </c>
      <c r="G152" s="46" t="str">
        <f t="shared" si="23"/>
        <v>Men Senior</v>
      </c>
      <c r="H152" s="46" t="str">
        <f t="shared" si="24"/>
        <v>Orca Angling Club</v>
      </c>
      <c r="I152" s="78"/>
      <c r="J152" s="78" t="s">
        <v>1287</v>
      </c>
      <c r="K152" s="78">
        <v>126</v>
      </c>
      <c r="L152" s="77">
        <f t="shared" si="25"/>
        <v>9.6</v>
      </c>
      <c r="M152" s="77">
        <f t="shared" si="26"/>
        <v>9.6</v>
      </c>
    </row>
    <row r="153" spans="1:13" hidden="1" x14ac:dyDescent="0.3">
      <c r="A153" s="246" t="str">
        <f t="shared" si="27"/>
        <v>2023-NAT-01</v>
      </c>
      <c r="B153" s="241">
        <f t="shared" si="28"/>
        <v>45001</v>
      </c>
      <c r="C153" s="246" t="str">
        <f t="shared" si="29"/>
        <v>Day 1</v>
      </c>
      <c r="D153" s="78" t="s">
        <v>573</v>
      </c>
      <c r="E153" s="46" t="str">
        <f t="shared" si="21"/>
        <v xml:space="preserve">Joe </v>
      </c>
      <c r="F153" s="46" t="str">
        <f t="shared" si="22"/>
        <v>Herman</v>
      </c>
      <c r="G153" s="46" t="str">
        <f t="shared" si="23"/>
        <v>Men Senior</v>
      </c>
      <c r="H153" s="46" t="str">
        <f t="shared" si="24"/>
        <v>Orca Angling Club</v>
      </c>
      <c r="I153" s="78" t="s">
        <v>19</v>
      </c>
      <c r="J153" s="78"/>
      <c r="K153" s="78">
        <v>60</v>
      </c>
      <c r="L153" s="77">
        <f t="shared" si="25"/>
        <v>2.2000000000000002</v>
      </c>
      <c r="M153" s="77">
        <f t="shared" si="26"/>
        <v>2.2000000000000002</v>
      </c>
    </row>
    <row r="154" spans="1:13" hidden="1" x14ac:dyDescent="0.3">
      <c r="A154" s="246" t="str">
        <f t="shared" si="27"/>
        <v>2023-NAT-01</v>
      </c>
      <c r="B154" s="241">
        <f t="shared" si="28"/>
        <v>45001</v>
      </c>
      <c r="C154" s="246" t="str">
        <f t="shared" si="29"/>
        <v>Day 1</v>
      </c>
      <c r="D154" s="78" t="s">
        <v>573</v>
      </c>
      <c r="E154" s="46" t="str">
        <f t="shared" si="21"/>
        <v xml:space="preserve">Joe </v>
      </c>
      <c r="F154" s="46" t="str">
        <f t="shared" si="22"/>
        <v>Herman</v>
      </c>
      <c r="G154" s="46" t="str">
        <f t="shared" si="23"/>
        <v>Men Senior</v>
      </c>
      <c r="H154" s="46" t="str">
        <f t="shared" si="24"/>
        <v>Orca Angling Club</v>
      </c>
      <c r="I154" s="78" t="s">
        <v>19</v>
      </c>
      <c r="J154" s="78"/>
      <c r="K154" s="78">
        <v>42</v>
      </c>
      <c r="L154" s="77">
        <f t="shared" si="25"/>
        <v>0.8</v>
      </c>
      <c r="M154" s="77">
        <f t="shared" si="26"/>
        <v>0.8</v>
      </c>
    </row>
    <row r="155" spans="1:13" hidden="1" x14ac:dyDescent="0.3">
      <c r="A155" s="246" t="str">
        <f t="shared" si="27"/>
        <v>2023-NAT-01</v>
      </c>
      <c r="B155" s="241">
        <f t="shared" si="28"/>
        <v>45001</v>
      </c>
      <c r="C155" s="246" t="str">
        <f t="shared" si="29"/>
        <v>Day 1</v>
      </c>
      <c r="D155" s="78" t="s">
        <v>573</v>
      </c>
      <c r="E155" s="46" t="str">
        <f t="shared" si="21"/>
        <v xml:space="preserve">Joe </v>
      </c>
      <c r="F155" s="46" t="str">
        <f t="shared" si="22"/>
        <v>Herman</v>
      </c>
      <c r="G155" s="46" t="str">
        <f t="shared" si="23"/>
        <v>Men Senior</v>
      </c>
      <c r="H155" s="46" t="str">
        <f t="shared" si="24"/>
        <v>Orca Angling Club</v>
      </c>
      <c r="I155" s="78"/>
      <c r="J155" s="78" t="s">
        <v>1281</v>
      </c>
      <c r="K155" s="78">
        <v>145</v>
      </c>
      <c r="L155" s="77">
        <f t="shared" si="25"/>
        <v>41.1</v>
      </c>
      <c r="M155" s="77">
        <f t="shared" si="26"/>
        <v>41.1</v>
      </c>
    </row>
    <row r="156" spans="1:13" hidden="1" x14ac:dyDescent="0.3">
      <c r="A156" s="246" t="str">
        <f t="shared" si="27"/>
        <v>2023-NAT-01</v>
      </c>
      <c r="B156" s="241">
        <f t="shared" si="28"/>
        <v>45001</v>
      </c>
      <c r="C156" s="246" t="str">
        <f t="shared" si="29"/>
        <v>Day 1</v>
      </c>
      <c r="D156" s="78" t="s">
        <v>573</v>
      </c>
      <c r="E156" s="46" t="str">
        <f t="shared" si="21"/>
        <v xml:space="preserve">Joe </v>
      </c>
      <c r="F156" s="46" t="str">
        <f t="shared" si="22"/>
        <v>Herman</v>
      </c>
      <c r="G156" s="46" t="str">
        <f t="shared" si="23"/>
        <v>Men Senior</v>
      </c>
      <c r="H156" s="46" t="str">
        <f t="shared" si="24"/>
        <v>Orca Angling Club</v>
      </c>
      <c r="I156" s="78"/>
      <c r="J156" s="78" t="s">
        <v>1287</v>
      </c>
      <c r="K156" s="78">
        <v>137</v>
      </c>
      <c r="L156" s="77">
        <f t="shared" si="25"/>
        <v>12.8</v>
      </c>
      <c r="M156" s="77">
        <f t="shared" si="26"/>
        <v>12.8</v>
      </c>
    </row>
    <row r="157" spans="1:13" hidden="1" x14ac:dyDescent="0.3">
      <c r="A157" s="246" t="str">
        <f t="shared" si="27"/>
        <v>2023-NAT-01</v>
      </c>
      <c r="B157" s="241">
        <f t="shared" si="28"/>
        <v>45001</v>
      </c>
      <c r="C157" s="246" t="str">
        <f t="shared" si="29"/>
        <v>Day 1</v>
      </c>
      <c r="D157" s="78" t="s">
        <v>781</v>
      </c>
      <c r="E157" s="46" t="str">
        <f t="shared" si="21"/>
        <v>Gelhar</v>
      </c>
      <c r="F157" s="46" t="str">
        <f t="shared" si="22"/>
        <v>Slabbert</v>
      </c>
      <c r="G157" s="46" t="str">
        <f t="shared" si="23"/>
        <v>Men Senior</v>
      </c>
      <c r="H157" s="46" t="str">
        <f t="shared" si="24"/>
        <v>Orca Angling Club</v>
      </c>
      <c r="I157" s="78"/>
      <c r="J157" s="78" t="s">
        <v>1287</v>
      </c>
      <c r="K157" s="78">
        <v>148</v>
      </c>
      <c r="L157" s="77">
        <f t="shared" si="25"/>
        <v>16.600000000000001</v>
      </c>
      <c r="M157" s="77">
        <f t="shared" si="26"/>
        <v>16.600000000000001</v>
      </c>
    </row>
    <row r="158" spans="1:13" hidden="1" x14ac:dyDescent="0.3">
      <c r="A158" s="246" t="str">
        <f t="shared" si="27"/>
        <v>2023-NAT-01</v>
      </c>
      <c r="B158" s="241">
        <f t="shared" si="28"/>
        <v>45001</v>
      </c>
      <c r="C158" s="246" t="str">
        <f t="shared" si="29"/>
        <v>Day 1</v>
      </c>
      <c r="D158" s="78" t="s">
        <v>757</v>
      </c>
      <c r="E158" s="46" t="str">
        <f t="shared" si="21"/>
        <v>Herman</v>
      </c>
      <c r="F158" s="46" t="str">
        <f t="shared" si="22"/>
        <v>Krauze</v>
      </c>
      <c r="G158" s="46" t="str">
        <f t="shared" si="23"/>
        <v>Men Seniors / U/21</v>
      </c>
      <c r="H158" s="46" t="str">
        <f t="shared" si="24"/>
        <v>Orca Angling Club</v>
      </c>
      <c r="I158" s="78"/>
      <c r="J158" s="78" t="s">
        <v>1287</v>
      </c>
      <c r="K158" s="78">
        <v>143</v>
      </c>
      <c r="L158" s="77">
        <f t="shared" si="25"/>
        <v>14.8</v>
      </c>
      <c r="M158" s="77">
        <f t="shared" si="26"/>
        <v>14.8</v>
      </c>
    </row>
    <row r="159" spans="1:13" hidden="1" x14ac:dyDescent="0.3">
      <c r="A159" s="246" t="str">
        <f t="shared" si="27"/>
        <v>2023-NAT-01</v>
      </c>
      <c r="B159" s="241">
        <f t="shared" si="28"/>
        <v>45001</v>
      </c>
      <c r="C159" s="246" t="str">
        <f t="shared" si="29"/>
        <v>Day 1</v>
      </c>
      <c r="D159" s="78" t="s">
        <v>757</v>
      </c>
      <c r="E159" s="46" t="str">
        <f t="shared" si="21"/>
        <v>Herman</v>
      </c>
      <c r="F159" s="46" t="str">
        <f t="shared" si="22"/>
        <v>Krauze</v>
      </c>
      <c r="G159" s="46" t="str">
        <f t="shared" si="23"/>
        <v>Men Seniors / U/21</v>
      </c>
      <c r="H159" s="46" t="str">
        <f t="shared" si="24"/>
        <v>Orca Angling Club</v>
      </c>
      <c r="I159" s="78"/>
      <c r="J159" s="78" t="s">
        <v>1287</v>
      </c>
      <c r="K159" s="78">
        <v>145</v>
      </c>
      <c r="L159" s="77">
        <f t="shared" si="25"/>
        <v>15.5</v>
      </c>
      <c r="M159" s="77">
        <f t="shared" si="26"/>
        <v>15.5</v>
      </c>
    </row>
    <row r="160" spans="1:13" hidden="1" x14ac:dyDescent="0.3">
      <c r="A160" s="246" t="str">
        <f t="shared" si="27"/>
        <v>2023-NAT-01</v>
      </c>
      <c r="B160" s="241">
        <f t="shared" si="28"/>
        <v>45001</v>
      </c>
      <c r="C160" s="246" t="str">
        <f t="shared" si="29"/>
        <v>Day 1</v>
      </c>
      <c r="D160" s="78" t="s">
        <v>757</v>
      </c>
      <c r="E160" s="46" t="str">
        <f t="shared" si="21"/>
        <v>Herman</v>
      </c>
      <c r="F160" s="46" t="str">
        <f t="shared" si="22"/>
        <v>Krauze</v>
      </c>
      <c r="G160" s="46" t="str">
        <f t="shared" si="23"/>
        <v>Men Seniors / U/21</v>
      </c>
      <c r="H160" s="46" t="str">
        <f t="shared" si="24"/>
        <v>Orca Angling Club</v>
      </c>
      <c r="I160" s="78"/>
      <c r="J160" s="78" t="s">
        <v>1287</v>
      </c>
      <c r="K160" s="78">
        <v>88</v>
      </c>
      <c r="L160" s="77">
        <f t="shared" si="25"/>
        <v>2.8</v>
      </c>
      <c r="M160" s="77">
        <f t="shared" si="26"/>
        <v>2.8</v>
      </c>
    </row>
    <row r="161" spans="1:13" hidden="1" x14ac:dyDescent="0.3">
      <c r="A161" s="246" t="str">
        <f t="shared" si="27"/>
        <v>2023-NAT-01</v>
      </c>
      <c r="B161" s="241">
        <f t="shared" si="28"/>
        <v>45001</v>
      </c>
      <c r="C161" s="246" t="str">
        <f t="shared" si="29"/>
        <v>Day 1</v>
      </c>
      <c r="D161" s="78" t="s">
        <v>757</v>
      </c>
      <c r="E161" s="46" t="str">
        <f t="shared" si="21"/>
        <v>Herman</v>
      </c>
      <c r="F161" s="46" t="str">
        <f t="shared" si="22"/>
        <v>Krauze</v>
      </c>
      <c r="G161" s="46" t="str">
        <f t="shared" si="23"/>
        <v>Men Seniors / U/21</v>
      </c>
      <c r="H161" s="46" t="str">
        <f t="shared" si="24"/>
        <v>Orca Angling Club</v>
      </c>
      <c r="I161" s="78"/>
      <c r="J161" s="78" t="s">
        <v>1287</v>
      </c>
      <c r="K161" s="78">
        <v>110</v>
      </c>
      <c r="L161" s="77">
        <f t="shared" si="25"/>
        <v>6</v>
      </c>
      <c r="M161" s="77">
        <f t="shared" si="26"/>
        <v>6</v>
      </c>
    </row>
    <row r="162" spans="1:13" hidden="1" x14ac:dyDescent="0.3">
      <c r="A162" s="246" t="str">
        <f t="shared" si="27"/>
        <v>2023-NAT-01</v>
      </c>
      <c r="B162" s="241">
        <f t="shared" si="28"/>
        <v>45001</v>
      </c>
      <c r="C162" s="246" t="str">
        <f t="shared" si="29"/>
        <v>Day 1</v>
      </c>
      <c r="D162" s="78" t="s">
        <v>498</v>
      </c>
      <c r="E162" s="46" t="str">
        <f t="shared" si="21"/>
        <v>Leon</v>
      </c>
      <c r="F162" s="46" t="str">
        <f t="shared" si="22"/>
        <v>Krauze</v>
      </c>
      <c r="G162" s="46" t="str">
        <f t="shared" si="23"/>
        <v>Men Veteran</v>
      </c>
      <c r="H162" s="46" t="str">
        <f t="shared" si="24"/>
        <v>Orca Angling Club</v>
      </c>
      <c r="I162" s="78" t="s">
        <v>19</v>
      </c>
      <c r="J162" s="78"/>
      <c r="K162" s="78">
        <v>51</v>
      </c>
      <c r="L162" s="77">
        <f t="shared" si="25"/>
        <v>1.4</v>
      </c>
      <c r="M162" s="77">
        <f t="shared" si="26"/>
        <v>1.4</v>
      </c>
    </row>
    <row r="163" spans="1:13" hidden="1" x14ac:dyDescent="0.3">
      <c r="A163" s="246" t="str">
        <f t="shared" si="27"/>
        <v>2023-NAT-01</v>
      </c>
      <c r="B163" s="241">
        <f t="shared" si="28"/>
        <v>45001</v>
      </c>
      <c r="C163" s="246" t="str">
        <f t="shared" si="29"/>
        <v>Day 1</v>
      </c>
      <c r="D163" s="78" t="s">
        <v>498</v>
      </c>
      <c r="E163" s="46" t="str">
        <f t="shared" si="21"/>
        <v>Leon</v>
      </c>
      <c r="F163" s="46" t="str">
        <f t="shared" si="22"/>
        <v>Krauze</v>
      </c>
      <c r="G163" s="46" t="str">
        <f t="shared" si="23"/>
        <v>Men Veteran</v>
      </c>
      <c r="H163" s="46" t="str">
        <f t="shared" si="24"/>
        <v>Orca Angling Club</v>
      </c>
      <c r="I163" s="78"/>
      <c r="J163" s="78" t="s">
        <v>1287</v>
      </c>
      <c r="K163" s="78">
        <v>163</v>
      </c>
      <c r="L163" s="77">
        <f t="shared" si="25"/>
        <v>23.1</v>
      </c>
      <c r="M163" s="77">
        <f t="shared" si="26"/>
        <v>23.1</v>
      </c>
    </row>
    <row r="164" spans="1:13" hidden="1" x14ac:dyDescent="0.3">
      <c r="A164" s="246" t="str">
        <f t="shared" si="27"/>
        <v>2023-NAT-01</v>
      </c>
      <c r="B164" s="241">
        <f t="shared" si="28"/>
        <v>45001</v>
      </c>
      <c r="C164" s="246" t="str">
        <f t="shared" si="29"/>
        <v>Day 1</v>
      </c>
      <c r="D164" s="78" t="s">
        <v>498</v>
      </c>
      <c r="E164" s="46" t="str">
        <f t="shared" si="21"/>
        <v>Leon</v>
      </c>
      <c r="F164" s="46" t="str">
        <f t="shared" si="22"/>
        <v>Krauze</v>
      </c>
      <c r="G164" s="46" t="str">
        <f t="shared" si="23"/>
        <v>Men Veteran</v>
      </c>
      <c r="H164" s="46" t="str">
        <f t="shared" si="24"/>
        <v>Orca Angling Club</v>
      </c>
      <c r="I164" s="78"/>
      <c r="J164" s="78" t="s">
        <v>1287</v>
      </c>
      <c r="K164" s="78">
        <v>129</v>
      </c>
      <c r="L164" s="77">
        <f t="shared" si="25"/>
        <v>10.4</v>
      </c>
      <c r="M164" s="77">
        <f t="shared" si="26"/>
        <v>10.4</v>
      </c>
    </row>
    <row r="165" spans="1:13" hidden="1" x14ac:dyDescent="0.3">
      <c r="A165" s="246" t="str">
        <f t="shared" si="27"/>
        <v>2023-NAT-01</v>
      </c>
      <c r="B165" s="241">
        <f t="shared" si="28"/>
        <v>45001</v>
      </c>
      <c r="C165" s="246" t="str">
        <f t="shared" si="29"/>
        <v>Day 1</v>
      </c>
      <c r="D165" s="78" t="s">
        <v>498</v>
      </c>
      <c r="E165" s="46" t="str">
        <f t="shared" si="21"/>
        <v>Leon</v>
      </c>
      <c r="F165" s="46" t="str">
        <f t="shared" si="22"/>
        <v>Krauze</v>
      </c>
      <c r="G165" s="46" t="str">
        <f t="shared" si="23"/>
        <v>Men Veteran</v>
      </c>
      <c r="H165" s="46" t="str">
        <f t="shared" si="24"/>
        <v>Orca Angling Club</v>
      </c>
      <c r="I165" s="78"/>
      <c r="J165" s="78" t="s">
        <v>1287</v>
      </c>
      <c r="K165" s="78">
        <v>138</v>
      </c>
      <c r="L165" s="77">
        <f t="shared" si="25"/>
        <v>13.1</v>
      </c>
      <c r="M165" s="77">
        <f t="shared" si="26"/>
        <v>13.1</v>
      </c>
    </row>
    <row r="166" spans="1:13" hidden="1" x14ac:dyDescent="0.3">
      <c r="A166" s="246" t="str">
        <f t="shared" si="27"/>
        <v>2023-NAT-01</v>
      </c>
      <c r="B166" s="241">
        <f t="shared" si="28"/>
        <v>45001</v>
      </c>
      <c r="C166" s="246" t="str">
        <f t="shared" si="29"/>
        <v>Day 1</v>
      </c>
      <c r="D166" s="78" t="s">
        <v>498</v>
      </c>
      <c r="E166" s="46" t="str">
        <f t="shared" si="21"/>
        <v>Leon</v>
      </c>
      <c r="F166" s="46" t="str">
        <f t="shared" si="22"/>
        <v>Krauze</v>
      </c>
      <c r="G166" s="46" t="str">
        <f t="shared" si="23"/>
        <v>Men Veteran</v>
      </c>
      <c r="H166" s="46" t="str">
        <f t="shared" si="24"/>
        <v>Orca Angling Club</v>
      </c>
      <c r="I166" s="78"/>
      <c r="J166" s="78" t="s">
        <v>1287</v>
      </c>
      <c r="K166" s="78">
        <v>152</v>
      </c>
      <c r="L166" s="77">
        <f t="shared" si="25"/>
        <v>18.2</v>
      </c>
      <c r="M166" s="77">
        <f t="shared" si="26"/>
        <v>18.2</v>
      </c>
    </row>
    <row r="167" spans="1:13" hidden="1" x14ac:dyDescent="0.3">
      <c r="A167" s="246" t="str">
        <f t="shared" si="27"/>
        <v>2023-NAT-01</v>
      </c>
      <c r="B167" s="241">
        <f t="shared" si="28"/>
        <v>45001</v>
      </c>
      <c r="C167" s="246" t="str">
        <f t="shared" si="29"/>
        <v>Day 1</v>
      </c>
      <c r="D167" s="78" t="s">
        <v>498</v>
      </c>
      <c r="E167" s="46" t="str">
        <f t="shared" si="21"/>
        <v>Leon</v>
      </c>
      <c r="F167" s="46" t="str">
        <f t="shared" si="22"/>
        <v>Krauze</v>
      </c>
      <c r="G167" s="46" t="str">
        <f t="shared" si="23"/>
        <v>Men Veteran</v>
      </c>
      <c r="H167" s="46" t="str">
        <f t="shared" si="24"/>
        <v>Orca Angling Club</v>
      </c>
      <c r="I167" s="78" t="s">
        <v>19</v>
      </c>
      <c r="J167" s="78"/>
      <c r="K167" s="78">
        <v>64</v>
      </c>
      <c r="L167" s="77">
        <f t="shared" si="25"/>
        <v>2.7</v>
      </c>
      <c r="M167" s="77">
        <f t="shared" si="26"/>
        <v>2.7</v>
      </c>
    </row>
    <row r="168" spans="1:13" hidden="1" x14ac:dyDescent="0.3">
      <c r="A168" s="246" t="str">
        <f t="shared" si="27"/>
        <v>2023-NAT-01</v>
      </c>
      <c r="B168" s="241">
        <f t="shared" si="28"/>
        <v>45001</v>
      </c>
      <c r="C168" s="246" t="str">
        <f t="shared" si="29"/>
        <v>Day 1</v>
      </c>
      <c r="D168" s="78" t="s">
        <v>716</v>
      </c>
      <c r="E168" s="46" t="str">
        <f t="shared" ref="E168:E231" si="30">IF(D168="","",VLOOKUP(D168,Master,3,FALSE))</f>
        <v>Morne</v>
      </c>
      <c r="F168" s="46" t="str">
        <f t="shared" ref="F168:F231" si="31">IF(D168="","",VLOOKUP(D168,Master,4,FALSE))</f>
        <v>Human</v>
      </c>
      <c r="G168" s="46" t="str">
        <f t="shared" ref="G168:G231" si="32">IF(D168="","",VLOOKUP(D168,Master,5,FALSE))</f>
        <v>Men Veteran</v>
      </c>
      <c r="H168" s="46" t="str">
        <f t="shared" ref="H168:H231" si="33">IF(D168="","",VLOOKUP(D168,Master,2,FALSE))</f>
        <v>Orca Angling Club</v>
      </c>
      <c r="I168" s="78"/>
      <c r="J168" s="78" t="s">
        <v>1281</v>
      </c>
      <c r="K168" s="78">
        <v>144</v>
      </c>
      <c r="L168" s="77">
        <f t="shared" ref="L168:L231" si="34">IF(K168="","",IF(I168="",ROUND(HLOOKUP(J168,kgList,K168,FALSE),1),ROUND(HLOOKUP(I168,kgList,K168,FALSE),1)))</f>
        <v>40.200000000000003</v>
      </c>
      <c r="M168" s="77">
        <f t="shared" ref="M168:M231" si="35">IF(L168="","",IF(COUNTA(I168:J168)&gt;1,"Edible or Inedible",IF(COUNTA(I168)=1,L168*1,IF(COUNTA(J168)=1,L168*1,"ERROR"))))</f>
        <v>40.200000000000003</v>
      </c>
    </row>
    <row r="169" spans="1:13" hidden="1" x14ac:dyDescent="0.3">
      <c r="A169" s="246" t="str">
        <f t="shared" si="27"/>
        <v>2023-NAT-01</v>
      </c>
      <c r="B169" s="241">
        <f t="shared" si="28"/>
        <v>45001</v>
      </c>
      <c r="C169" s="246" t="str">
        <f t="shared" si="29"/>
        <v>Day 1</v>
      </c>
      <c r="D169" s="78" t="s">
        <v>716</v>
      </c>
      <c r="E169" s="46" t="str">
        <f t="shared" si="30"/>
        <v>Morne</v>
      </c>
      <c r="F169" s="46" t="str">
        <f t="shared" si="31"/>
        <v>Human</v>
      </c>
      <c r="G169" s="46" t="str">
        <f t="shared" si="32"/>
        <v>Men Veteran</v>
      </c>
      <c r="H169" s="46" t="str">
        <f t="shared" si="33"/>
        <v>Orca Angling Club</v>
      </c>
      <c r="I169" s="78"/>
      <c r="J169" s="78" t="s">
        <v>8</v>
      </c>
      <c r="K169" s="78">
        <v>71</v>
      </c>
      <c r="L169" s="77">
        <f t="shared" si="34"/>
        <v>2.9</v>
      </c>
      <c r="M169" s="77">
        <f t="shared" si="35"/>
        <v>2.9</v>
      </c>
    </row>
    <row r="170" spans="1:13" hidden="1" x14ac:dyDescent="0.3">
      <c r="A170" s="246" t="str">
        <f t="shared" si="27"/>
        <v>2023-NAT-01</v>
      </c>
      <c r="B170" s="241">
        <f t="shared" si="28"/>
        <v>45001</v>
      </c>
      <c r="C170" s="246" t="str">
        <f t="shared" si="29"/>
        <v>Day 1</v>
      </c>
      <c r="D170" s="78" t="s">
        <v>716</v>
      </c>
      <c r="E170" s="46" t="str">
        <f t="shared" si="30"/>
        <v>Morne</v>
      </c>
      <c r="F170" s="46" t="str">
        <f t="shared" si="31"/>
        <v>Human</v>
      </c>
      <c r="G170" s="46" t="str">
        <f t="shared" si="32"/>
        <v>Men Veteran</v>
      </c>
      <c r="H170" s="46" t="str">
        <f t="shared" si="33"/>
        <v>Orca Angling Club</v>
      </c>
      <c r="I170" s="78"/>
      <c r="J170" s="78" t="s">
        <v>1287</v>
      </c>
      <c r="K170" s="78">
        <v>85</v>
      </c>
      <c r="L170" s="77">
        <f t="shared" si="34"/>
        <v>2.5</v>
      </c>
      <c r="M170" s="77">
        <f t="shared" si="35"/>
        <v>2.5</v>
      </c>
    </row>
    <row r="171" spans="1:13" hidden="1" x14ac:dyDescent="0.3">
      <c r="A171" s="246" t="str">
        <f t="shared" si="27"/>
        <v>2023-NAT-01</v>
      </c>
      <c r="B171" s="241">
        <f t="shared" si="28"/>
        <v>45001</v>
      </c>
      <c r="C171" s="246" t="str">
        <f t="shared" si="29"/>
        <v>Day 1</v>
      </c>
      <c r="D171" s="78" t="s">
        <v>1141</v>
      </c>
      <c r="E171" s="46" t="str">
        <f t="shared" si="30"/>
        <v>Rinus</v>
      </c>
      <c r="F171" s="46" t="str">
        <f t="shared" si="31"/>
        <v>Van Der Westhuizen</v>
      </c>
      <c r="G171" s="46" t="str">
        <f t="shared" si="32"/>
        <v>Men Veteran</v>
      </c>
      <c r="H171" s="46" t="str">
        <f t="shared" si="33"/>
        <v>Otjiwarongo</v>
      </c>
      <c r="I171" s="78"/>
      <c r="J171" s="78" t="s">
        <v>1265</v>
      </c>
      <c r="K171" s="78">
        <v>80</v>
      </c>
      <c r="L171" s="77">
        <f t="shared" si="34"/>
        <v>9.4</v>
      </c>
      <c r="M171" s="77">
        <f t="shared" si="35"/>
        <v>9.4</v>
      </c>
    </row>
    <row r="172" spans="1:13" hidden="1" x14ac:dyDescent="0.3">
      <c r="A172" s="246" t="str">
        <f t="shared" si="27"/>
        <v>2023-NAT-01</v>
      </c>
      <c r="B172" s="241">
        <f t="shared" si="28"/>
        <v>45001</v>
      </c>
      <c r="C172" s="246" t="str">
        <f t="shared" si="29"/>
        <v>Day 1</v>
      </c>
      <c r="D172" s="78" t="s">
        <v>523</v>
      </c>
      <c r="E172" s="46" t="str">
        <f t="shared" si="30"/>
        <v>Maritz</v>
      </c>
      <c r="F172" s="46" t="str">
        <f t="shared" si="31"/>
        <v>Jansen van Vuuren</v>
      </c>
      <c r="G172" s="46" t="str">
        <f t="shared" si="32"/>
        <v>Men Veteran</v>
      </c>
      <c r="H172" s="46" t="str">
        <f t="shared" si="33"/>
        <v>Otjiwarongo</v>
      </c>
      <c r="I172" s="78"/>
      <c r="J172" s="78" t="s">
        <v>1286</v>
      </c>
      <c r="K172" s="78">
        <v>136</v>
      </c>
      <c r="L172" s="77">
        <f t="shared" si="34"/>
        <v>32.9</v>
      </c>
      <c r="M172" s="77">
        <f t="shared" si="35"/>
        <v>32.9</v>
      </c>
    </row>
    <row r="173" spans="1:13" hidden="1" x14ac:dyDescent="0.3">
      <c r="A173" s="246" t="str">
        <f t="shared" si="27"/>
        <v>2023-NAT-01</v>
      </c>
      <c r="B173" s="241">
        <f t="shared" si="28"/>
        <v>45001</v>
      </c>
      <c r="C173" s="246" t="str">
        <f t="shared" si="29"/>
        <v>Day 1</v>
      </c>
      <c r="D173" s="78" t="s">
        <v>523</v>
      </c>
      <c r="E173" s="46" t="str">
        <f t="shared" si="30"/>
        <v>Maritz</v>
      </c>
      <c r="F173" s="46" t="str">
        <f t="shared" si="31"/>
        <v>Jansen van Vuuren</v>
      </c>
      <c r="G173" s="46" t="str">
        <f t="shared" si="32"/>
        <v>Men Veteran</v>
      </c>
      <c r="H173" s="46" t="str">
        <f t="shared" si="33"/>
        <v>Otjiwarongo</v>
      </c>
      <c r="I173" s="78"/>
      <c r="J173" s="78" t="s">
        <v>1287</v>
      </c>
      <c r="K173" s="78">
        <v>141</v>
      </c>
      <c r="L173" s="77">
        <f t="shared" si="34"/>
        <v>14.1</v>
      </c>
      <c r="M173" s="77">
        <f t="shared" si="35"/>
        <v>14.1</v>
      </c>
    </row>
    <row r="174" spans="1:13" hidden="1" x14ac:dyDescent="0.3">
      <c r="A174" s="246" t="str">
        <f t="shared" si="27"/>
        <v>2023-NAT-01</v>
      </c>
      <c r="B174" s="241">
        <f t="shared" si="28"/>
        <v>45001</v>
      </c>
      <c r="C174" s="246" t="str">
        <f t="shared" si="29"/>
        <v>Day 1</v>
      </c>
      <c r="D174" s="78" t="s">
        <v>522</v>
      </c>
      <c r="E174" s="46" t="str">
        <f t="shared" si="30"/>
        <v>Chris</v>
      </c>
      <c r="F174" s="46" t="str">
        <f t="shared" si="31"/>
        <v>Feyerabend</v>
      </c>
      <c r="G174" s="46" t="str">
        <f t="shared" si="32"/>
        <v>Men Veteran</v>
      </c>
      <c r="H174" s="46" t="str">
        <f t="shared" si="33"/>
        <v>Otjiwarongo</v>
      </c>
      <c r="I174" s="78"/>
      <c r="J174" s="78" t="s">
        <v>1287</v>
      </c>
      <c r="K174" s="78">
        <v>134</v>
      </c>
      <c r="L174" s="77">
        <f t="shared" si="34"/>
        <v>11.8</v>
      </c>
      <c r="M174" s="77">
        <f t="shared" si="35"/>
        <v>11.8</v>
      </c>
    </row>
    <row r="175" spans="1:13" hidden="1" x14ac:dyDescent="0.3">
      <c r="A175" s="246" t="str">
        <f t="shared" si="27"/>
        <v>2023-NAT-01</v>
      </c>
      <c r="B175" s="241">
        <f t="shared" si="28"/>
        <v>45001</v>
      </c>
      <c r="C175" s="246" t="str">
        <f t="shared" si="29"/>
        <v>Day 1</v>
      </c>
      <c r="D175" s="78" t="s">
        <v>1356</v>
      </c>
      <c r="E175" s="46" t="str">
        <f t="shared" si="30"/>
        <v>Hannes</v>
      </c>
      <c r="F175" s="46" t="str">
        <f t="shared" si="31"/>
        <v>DeHaast</v>
      </c>
      <c r="G175" s="46" t="str">
        <f t="shared" si="32"/>
        <v>Men Veteran</v>
      </c>
      <c r="H175" s="46" t="str">
        <f t="shared" si="33"/>
        <v>Otjiwarongo</v>
      </c>
      <c r="I175" s="78"/>
      <c r="J175" s="78" t="s">
        <v>1314</v>
      </c>
      <c r="K175" s="78">
        <v>68</v>
      </c>
      <c r="L175" s="77">
        <f t="shared" si="34"/>
        <v>4.4000000000000004</v>
      </c>
      <c r="M175" s="77">
        <f t="shared" si="35"/>
        <v>4.4000000000000004</v>
      </c>
    </row>
    <row r="176" spans="1:13" hidden="1" x14ac:dyDescent="0.3">
      <c r="A176" s="246" t="str">
        <f t="shared" si="27"/>
        <v>2023-NAT-01</v>
      </c>
      <c r="B176" s="241">
        <f t="shared" si="28"/>
        <v>45001</v>
      </c>
      <c r="C176" s="246" t="str">
        <f t="shared" si="29"/>
        <v>Day 1</v>
      </c>
      <c r="D176" s="78" t="s">
        <v>1356</v>
      </c>
      <c r="E176" s="46" t="str">
        <f t="shared" si="30"/>
        <v>Hannes</v>
      </c>
      <c r="F176" s="46" t="str">
        <f t="shared" si="31"/>
        <v>DeHaast</v>
      </c>
      <c r="G176" s="46" t="str">
        <f t="shared" si="32"/>
        <v>Men Veteran</v>
      </c>
      <c r="H176" s="46" t="str">
        <f t="shared" si="33"/>
        <v>Otjiwarongo</v>
      </c>
      <c r="I176" s="78"/>
      <c r="J176" s="78" t="s">
        <v>8</v>
      </c>
      <c r="K176" s="78">
        <v>57</v>
      </c>
      <c r="L176" s="77">
        <f t="shared" si="34"/>
        <v>1.5</v>
      </c>
      <c r="M176" s="77">
        <f t="shared" si="35"/>
        <v>1.5</v>
      </c>
    </row>
    <row r="177" spans="1:13" hidden="1" x14ac:dyDescent="0.3">
      <c r="A177" s="246" t="str">
        <f t="shared" si="27"/>
        <v>2023-NAT-01</v>
      </c>
      <c r="B177" s="241">
        <f t="shared" si="28"/>
        <v>45001</v>
      </c>
      <c r="C177" s="246" t="str">
        <f t="shared" si="29"/>
        <v>Day 1</v>
      </c>
      <c r="D177" s="78" t="s">
        <v>1356</v>
      </c>
      <c r="E177" s="46" t="str">
        <f t="shared" si="30"/>
        <v>Hannes</v>
      </c>
      <c r="F177" s="46" t="str">
        <f t="shared" si="31"/>
        <v>DeHaast</v>
      </c>
      <c r="G177" s="46" t="str">
        <f t="shared" si="32"/>
        <v>Men Veteran</v>
      </c>
      <c r="H177" s="46" t="str">
        <f t="shared" si="33"/>
        <v>Otjiwarongo</v>
      </c>
      <c r="I177" s="78"/>
      <c r="J177" s="78" t="s">
        <v>1287</v>
      </c>
      <c r="K177" s="78">
        <v>147</v>
      </c>
      <c r="L177" s="77">
        <f t="shared" si="34"/>
        <v>16.2</v>
      </c>
      <c r="M177" s="77">
        <f t="shared" si="35"/>
        <v>16.2</v>
      </c>
    </row>
    <row r="178" spans="1:13" hidden="1" x14ac:dyDescent="0.3">
      <c r="A178" s="246" t="str">
        <f t="shared" si="27"/>
        <v>2023-NAT-01</v>
      </c>
      <c r="B178" s="241">
        <f t="shared" si="28"/>
        <v>45001</v>
      </c>
      <c r="C178" s="246" t="str">
        <f t="shared" si="29"/>
        <v>Day 1</v>
      </c>
      <c r="D178" s="78" t="s">
        <v>979</v>
      </c>
      <c r="E178" s="46" t="str">
        <f t="shared" si="30"/>
        <v>Otto</v>
      </c>
      <c r="F178" s="46" t="str">
        <f t="shared" si="31"/>
        <v>Feyerabend</v>
      </c>
      <c r="G178" s="46" t="str">
        <f t="shared" si="32"/>
        <v>Men Seniors / U/21</v>
      </c>
      <c r="H178" s="46" t="str">
        <f t="shared" si="33"/>
        <v>Otjiwarongo</v>
      </c>
      <c r="I178" s="78"/>
      <c r="J178" s="78" t="s">
        <v>1287</v>
      </c>
      <c r="K178" s="78">
        <v>109</v>
      </c>
      <c r="L178" s="77">
        <f t="shared" si="34"/>
        <v>5.8</v>
      </c>
      <c r="M178" s="77">
        <f t="shared" si="35"/>
        <v>5.8</v>
      </c>
    </row>
    <row r="179" spans="1:13" hidden="1" x14ac:dyDescent="0.3">
      <c r="A179" s="246" t="str">
        <f t="shared" si="27"/>
        <v>2023-NAT-01</v>
      </c>
      <c r="B179" s="241">
        <f t="shared" si="28"/>
        <v>45001</v>
      </c>
      <c r="C179" s="246" t="str">
        <f t="shared" si="29"/>
        <v>Day 1</v>
      </c>
      <c r="D179" s="78" t="s">
        <v>979</v>
      </c>
      <c r="E179" s="46" t="str">
        <f t="shared" si="30"/>
        <v>Otto</v>
      </c>
      <c r="F179" s="46" t="str">
        <f t="shared" si="31"/>
        <v>Feyerabend</v>
      </c>
      <c r="G179" s="46" t="str">
        <f t="shared" si="32"/>
        <v>Men Seniors / U/21</v>
      </c>
      <c r="H179" s="46" t="str">
        <f t="shared" si="33"/>
        <v>Otjiwarongo</v>
      </c>
      <c r="I179" s="78"/>
      <c r="J179" s="78" t="s">
        <v>1287</v>
      </c>
      <c r="K179" s="78">
        <v>130</v>
      </c>
      <c r="L179" s="77">
        <f t="shared" si="34"/>
        <v>10.7</v>
      </c>
      <c r="M179" s="77">
        <f t="shared" si="35"/>
        <v>10.7</v>
      </c>
    </row>
    <row r="180" spans="1:13" hidden="1" x14ac:dyDescent="0.3">
      <c r="A180" s="246" t="str">
        <f t="shared" si="27"/>
        <v>2023-NAT-01</v>
      </c>
      <c r="B180" s="241">
        <f t="shared" si="28"/>
        <v>45001</v>
      </c>
      <c r="C180" s="246" t="str">
        <f t="shared" si="29"/>
        <v>Day 1</v>
      </c>
      <c r="D180" s="78" t="s">
        <v>1197</v>
      </c>
      <c r="E180" s="46" t="str">
        <f t="shared" si="30"/>
        <v>Martinus</v>
      </c>
      <c r="F180" s="46" t="str">
        <f t="shared" si="31"/>
        <v>Venter</v>
      </c>
      <c r="G180" s="46" t="str">
        <f t="shared" si="32"/>
        <v>Men Veteran</v>
      </c>
      <c r="H180" s="46" t="str">
        <f t="shared" si="33"/>
        <v>Otjiwarongo</v>
      </c>
      <c r="I180" s="78"/>
      <c r="J180" s="78"/>
      <c r="K180" s="78"/>
      <c r="L180" s="77" t="str">
        <f t="shared" si="34"/>
        <v/>
      </c>
      <c r="M180" s="77" t="str">
        <f t="shared" si="35"/>
        <v/>
      </c>
    </row>
    <row r="181" spans="1:13" hidden="1" x14ac:dyDescent="0.3">
      <c r="A181" s="246" t="str">
        <f t="shared" si="27"/>
        <v>2023-NAT-01</v>
      </c>
      <c r="B181" s="241">
        <f t="shared" si="28"/>
        <v>45001</v>
      </c>
      <c r="C181" s="246" t="str">
        <f t="shared" si="29"/>
        <v>Day 1</v>
      </c>
      <c r="D181" s="78" t="s">
        <v>665</v>
      </c>
      <c r="E181" s="46" t="str">
        <f t="shared" si="30"/>
        <v>Stephan</v>
      </c>
      <c r="F181" s="46" t="str">
        <f t="shared" si="31"/>
        <v>Hauptfleisch</v>
      </c>
      <c r="G181" s="46" t="str">
        <f t="shared" si="32"/>
        <v>Men Senior</v>
      </c>
      <c r="H181" s="46" t="str">
        <f t="shared" si="33"/>
        <v>Otjiwarongo</v>
      </c>
      <c r="I181" s="78"/>
      <c r="J181" s="78"/>
      <c r="K181" s="78"/>
      <c r="L181" s="77" t="str">
        <f t="shared" si="34"/>
        <v/>
      </c>
      <c r="M181" s="77" t="str">
        <f t="shared" si="35"/>
        <v/>
      </c>
    </row>
    <row r="182" spans="1:13" hidden="1" x14ac:dyDescent="0.3">
      <c r="A182" s="246" t="str">
        <f t="shared" si="27"/>
        <v>2023-NAT-01</v>
      </c>
      <c r="B182" s="241">
        <f t="shared" si="28"/>
        <v>45001</v>
      </c>
      <c r="C182" s="246" t="str">
        <f t="shared" si="29"/>
        <v>Day 1</v>
      </c>
      <c r="D182" s="78" t="s">
        <v>633</v>
      </c>
      <c r="E182" s="46" t="str">
        <f t="shared" si="30"/>
        <v>Andre</v>
      </c>
      <c r="F182" s="46" t="str">
        <f t="shared" si="31"/>
        <v>Strydom</v>
      </c>
      <c r="G182" s="46" t="str">
        <f t="shared" si="32"/>
        <v>Men Senior</v>
      </c>
      <c r="H182" s="46" t="str">
        <f t="shared" si="33"/>
        <v>Seagull Angling Club</v>
      </c>
      <c r="I182" s="78"/>
      <c r="J182" s="78" t="s">
        <v>1287</v>
      </c>
      <c r="K182" s="78">
        <v>152</v>
      </c>
      <c r="L182" s="77">
        <f t="shared" si="34"/>
        <v>18.2</v>
      </c>
      <c r="M182" s="77">
        <f t="shared" si="35"/>
        <v>18.2</v>
      </c>
    </row>
    <row r="183" spans="1:13" hidden="1" x14ac:dyDescent="0.3">
      <c r="A183" s="246" t="str">
        <f t="shared" si="27"/>
        <v>2023-NAT-01</v>
      </c>
      <c r="B183" s="241">
        <f t="shared" si="28"/>
        <v>45001</v>
      </c>
      <c r="C183" s="246" t="str">
        <f t="shared" si="29"/>
        <v>Day 1</v>
      </c>
      <c r="D183" s="78" t="s">
        <v>633</v>
      </c>
      <c r="E183" s="46" t="str">
        <f t="shared" si="30"/>
        <v>Andre</v>
      </c>
      <c r="F183" s="46" t="str">
        <f t="shared" si="31"/>
        <v>Strydom</v>
      </c>
      <c r="G183" s="46" t="str">
        <f t="shared" si="32"/>
        <v>Men Senior</v>
      </c>
      <c r="H183" s="46" t="str">
        <f t="shared" si="33"/>
        <v>Seagull Angling Club</v>
      </c>
      <c r="I183" s="78"/>
      <c r="J183" s="78" t="s">
        <v>1287</v>
      </c>
      <c r="K183" s="78">
        <v>140</v>
      </c>
      <c r="L183" s="77">
        <f t="shared" si="34"/>
        <v>13.7</v>
      </c>
      <c r="M183" s="77">
        <f t="shared" si="35"/>
        <v>13.7</v>
      </c>
    </row>
    <row r="184" spans="1:13" hidden="1" x14ac:dyDescent="0.3">
      <c r="A184" s="246" t="str">
        <f t="shared" si="27"/>
        <v>2023-NAT-01</v>
      </c>
      <c r="B184" s="241">
        <f t="shared" si="28"/>
        <v>45001</v>
      </c>
      <c r="C184" s="246" t="str">
        <f t="shared" si="29"/>
        <v>Day 1</v>
      </c>
      <c r="D184" s="78" t="s">
        <v>633</v>
      </c>
      <c r="E184" s="46" t="str">
        <f t="shared" si="30"/>
        <v>Andre</v>
      </c>
      <c r="F184" s="46" t="str">
        <f t="shared" si="31"/>
        <v>Strydom</v>
      </c>
      <c r="G184" s="46" t="str">
        <f t="shared" si="32"/>
        <v>Men Senior</v>
      </c>
      <c r="H184" s="46" t="str">
        <f t="shared" si="33"/>
        <v>Seagull Angling Club</v>
      </c>
      <c r="I184" s="78"/>
      <c r="J184" s="78" t="s">
        <v>1287</v>
      </c>
      <c r="K184" s="78">
        <v>145</v>
      </c>
      <c r="L184" s="77">
        <f t="shared" si="34"/>
        <v>15.5</v>
      </c>
      <c r="M184" s="77">
        <f t="shared" si="35"/>
        <v>15.5</v>
      </c>
    </row>
    <row r="185" spans="1:13" hidden="1" x14ac:dyDescent="0.3">
      <c r="A185" s="246" t="str">
        <f t="shared" si="27"/>
        <v>2023-NAT-01</v>
      </c>
      <c r="B185" s="241">
        <f t="shared" si="28"/>
        <v>45001</v>
      </c>
      <c r="C185" s="246" t="str">
        <f t="shared" si="29"/>
        <v>Day 1</v>
      </c>
      <c r="D185" s="78" t="s">
        <v>633</v>
      </c>
      <c r="E185" s="46" t="str">
        <f t="shared" si="30"/>
        <v>Andre</v>
      </c>
      <c r="F185" s="46" t="str">
        <f t="shared" si="31"/>
        <v>Strydom</v>
      </c>
      <c r="G185" s="46" t="str">
        <f t="shared" si="32"/>
        <v>Men Senior</v>
      </c>
      <c r="H185" s="46" t="str">
        <f t="shared" si="33"/>
        <v>Seagull Angling Club</v>
      </c>
      <c r="I185" s="78"/>
      <c r="J185" s="78" t="s">
        <v>1287</v>
      </c>
      <c r="K185" s="78">
        <v>139</v>
      </c>
      <c r="L185" s="77">
        <f t="shared" si="34"/>
        <v>13.4</v>
      </c>
      <c r="M185" s="77">
        <f t="shared" si="35"/>
        <v>13.4</v>
      </c>
    </row>
    <row r="186" spans="1:13" hidden="1" x14ac:dyDescent="0.3">
      <c r="A186" s="246" t="str">
        <f t="shared" si="27"/>
        <v>2023-NAT-01</v>
      </c>
      <c r="B186" s="241">
        <f t="shared" si="28"/>
        <v>45001</v>
      </c>
      <c r="C186" s="246" t="str">
        <f t="shared" si="29"/>
        <v>Day 1</v>
      </c>
      <c r="D186" s="78" t="s">
        <v>555</v>
      </c>
      <c r="E186" s="46" t="str">
        <f t="shared" si="30"/>
        <v>Tertius</v>
      </c>
      <c r="F186" s="46" t="str">
        <f t="shared" si="31"/>
        <v>Potgieter</v>
      </c>
      <c r="G186" s="46" t="str">
        <f t="shared" si="32"/>
        <v>Men Senior</v>
      </c>
      <c r="H186" s="46" t="str">
        <f t="shared" si="33"/>
        <v>Seagull Angling Club</v>
      </c>
      <c r="I186" s="78"/>
      <c r="J186" s="78" t="s">
        <v>1287</v>
      </c>
      <c r="K186" s="78">
        <v>137</v>
      </c>
      <c r="L186" s="77">
        <f t="shared" si="34"/>
        <v>12.8</v>
      </c>
      <c r="M186" s="77">
        <f t="shared" si="35"/>
        <v>12.8</v>
      </c>
    </row>
    <row r="187" spans="1:13" hidden="1" x14ac:dyDescent="0.3">
      <c r="A187" s="246" t="str">
        <f t="shared" si="27"/>
        <v>2023-NAT-01</v>
      </c>
      <c r="B187" s="241">
        <f t="shared" si="28"/>
        <v>45001</v>
      </c>
      <c r="C187" s="246" t="str">
        <f t="shared" si="29"/>
        <v>Day 1</v>
      </c>
      <c r="D187" s="78" t="s">
        <v>555</v>
      </c>
      <c r="E187" s="46" t="str">
        <f t="shared" si="30"/>
        <v>Tertius</v>
      </c>
      <c r="F187" s="46" t="str">
        <f t="shared" si="31"/>
        <v>Potgieter</v>
      </c>
      <c r="G187" s="46" t="str">
        <f t="shared" si="32"/>
        <v>Men Senior</v>
      </c>
      <c r="H187" s="46" t="str">
        <f t="shared" si="33"/>
        <v>Seagull Angling Club</v>
      </c>
      <c r="I187" s="78"/>
      <c r="J187" s="78" t="s">
        <v>1281</v>
      </c>
      <c r="K187" s="78">
        <v>136</v>
      </c>
      <c r="L187" s="77">
        <f t="shared" si="34"/>
        <v>33.6</v>
      </c>
      <c r="M187" s="77">
        <f t="shared" si="35"/>
        <v>33.6</v>
      </c>
    </row>
    <row r="188" spans="1:13" hidden="1" x14ac:dyDescent="0.3">
      <c r="A188" s="246" t="str">
        <f t="shared" si="27"/>
        <v>2023-NAT-01</v>
      </c>
      <c r="B188" s="241">
        <f t="shared" si="28"/>
        <v>45001</v>
      </c>
      <c r="C188" s="246" t="str">
        <f t="shared" si="29"/>
        <v>Day 1</v>
      </c>
      <c r="D188" s="78" t="s">
        <v>555</v>
      </c>
      <c r="E188" s="46" t="str">
        <f t="shared" si="30"/>
        <v>Tertius</v>
      </c>
      <c r="F188" s="46" t="str">
        <f t="shared" si="31"/>
        <v>Potgieter</v>
      </c>
      <c r="G188" s="46" t="str">
        <f t="shared" si="32"/>
        <v>Men Senior</v>
      </c>
      <c r="H188" s="46" t="str">
        <f t="shared" si="33"/>
        <v>Seagull Angling Club</v>
      </c>
      <c r="I188" s="78"/>
      <c r="J188" s="78" t="s">
        <v>1281</v>
      </c>
      <c r="K188" s="78">
        <v>156</v>
      </c>
      <c r="L188" s="77">
        <f t="shared" si="34"/>
        <v>51.7</v>
      </c>
      <c r="M188" s="77">
        <f t="shared" si="35"/>
        <v>51.7</v>
      </c>
    </row>
    <row r="189" spans="1:13" hidden="1" x14ac:dyDescent="0.3">
      <c r="A189" s="246" t="str">
        <f t="shared" si="27"/>
        <v>2023-NAT-01</v>
      </c>
      <c r="B189" s="241">
        <f t="shared" si="28"/>
        <v>45001</v>
      </c>
      <c r="C189" s="246" t="str">
        <f t="shared" si="29"/>
        <v>Day 1</v>
      </c>
      <c r="D189" s="78" t="s">
        <v>583</v>
      </c>
      <c r="E189" s="46" t="str">
        <f t="shared" si="30"/>
        <v>Pieter</v>
      </c>
      <c r="F189" s="46" t="str">
        <f t="shared" si="31"/>
        <v>van Aarde</v>
      </c>
      <c r="G189" s="46" t="str">
        <f t="shared" si="32"/>
        <v>Men Senior</v>
      </c>
      <c r="H189" s="46" t="str">
        <f t="shared" si="33"/>
        <v>Seagull Angling Club</v>
      </c>
      <c r="I189" s="78"/>
      <c r="J189" s="78" t="s">
        <v>1287</v>
      </c>
      <c r="K189" s="78">
        <v>94</v>
      </c>
      <c r="L189" s="77">
        <f t="shared" si="34"/>
        <v>3.5</v>
      </c>
      <c r="M189" s="77">
        <f t="shared" si="35"/>
        <v>3.5</v>
      </c>
    </row>
    <row r="190" spans="1:13" hidden="1" x14ac:dyDescent="0.3">
      <c r="A190" s="246" t="str">
        <f t="shared" si="27"/>
        <v>2023-NAT-01</v>
      </c>
      <c r="B190" s="241">
        <f t="shared" si="28"/>
        <v>45001</v>
      </c>
      <c r="C190" s="246" t="str">
        <f t="shared" si="29"/>
        <v>Day 1</v>
      </c>
      <c r="D190" s="78" t="s">
        <v>583</v>
      </c>
      <c r="E190" s="46" t="str">
        <f t="shared" si="30"/>
        <v>Pieter</v>
      </c>
      <c r="F190" s="46" t="str">
        <f t="shared" si="31"/>
        <v>van Aarde</v>
      </c>
      <c r="G190" s="46" t="str">
        <f t="shared" si="32"/>
        <v>Men Senior</v>
      </c>
      <c r="H190" s="46" t="str">
        <f t="shared" si="33"/>
        <v>Seagull Angling Club</v>
      </c>
      <c r="I190" s="78"/>
      <c r="J190" s="78" t="s">
        <v>1281</v>
      </c>
      <c r="K190" s="78">
        <v>140</v>
      </c>
      <c r="L190" s="77">
        <f t="shared" si="34"/>
        <v>36.799999999999997</v>
      </c>
      <c r="M190" s="77">
        <f t="shared" si="35"/>
        <v>36.799999999999997</v>
      </c>
    </row>
    <row r="191" spans="1:13" hidden="1" x14ac:dyDescent="0.3">
      <c r="A191" s="246" t="str">
        <f t="shared" si="27"/>
        <v>2023-NAT-01</v>
      </c>
      <c r="B191" s="241">
        <f t="shared" si="28"/>
        <v>45001</v>
      </c>
      <c r="C191" s="246" t="str">
        <f t="shared" si="29"/>
        <v>Day 1</v>
      </c>
      <c r="D191" s="78" t="s">
        <v>751</v>
      </c>
      <c r="E191" s="46" t="str">
        <f t="shared" si="30"/>
        <v>Danie</v>
      </c>
      <c r="F191" s="46" t="str">
        <f t="shared" si="31"/>
        <v>Smith</v>
      </c>
      <c r="G191" s="46" t="str">
        <f t="shared" si="32"/>
        <v>Men Veteran</v>
      </c>
      <c r="H191" s="46" t="str">
        <f t="shared" si="33"/>
        <v>Seagull Angling Club</v>
      </c>
      <c r="I191" s="78"/>
      <c r="J191" s="78" t="s">
        <v>1314</v>
      </c>
      <c r="K191" s="78">
        <v>59</v>
      </c>
      <c r="L191" s="77">
        <f t="shared" si="34"/>
        <v>3.1</v>
      </c>
      <c r="M191" s="77">
        <f t="shared" si="35"/>
        <v>3.1</v>
      </c>
    </row>
    <row r="192" spans="1:13" hidden="1" x14ac:dyDescent="0.3">
      <c r="A192" s="246" t="str">
        <f t="shared" si="27"/>
        <v>2023-NAT-01</v>
      </c>
      <c r="B192" s="241">
        <f t="shared" si="28"/>
        <v>45001</v>
      </c>
      <c r="C192" s="246" t="str">
        <f t="shared" si="29"/>
        <v>Day 1</v>
      </c>
      <c r="D192" s="78" t="s">
        <v>751</v>
      </c>
      <c r="E192" s="46" t="str">
        <f t="shared" si="30"/>
        <v>Danie</v>
      </c>
      <c r="F192" s="46" t="str">
        <f t="shared" si="31"/>
        <v>Smith</v>
      </c>
      <c r="G192" s="46" t="str">
        <f t="shared" si="32"/>
        <v>Men Veteran</v>
      </c>
      <c r="H192" s="46" t="str">
        <f t="shared" si="33"/>
        <v>Seagull Angling Club</v>
      </c>
      <c r="I192" s="78"/>
      <c r="J192" s="78" t="s">
        <v>1288</v>
      </c>
      <c r="K192" s="78">
        <v>102</v>
      </c>
      <c r="L192" s="77">
        <f t="shared" si="34"/>
        <v>4</v>
      </c>
      <c r="M192" s="77">
        <f t="shared" si="35"/>
        <v>4</v>
      </c>
    </row>
    <row r="193" spans="1:13" hidden="1" x14ac:dyDescent="0.3">
      <c r="A193" s="246" t="str">
        <f t="shared" si="27"/>
        <v>2023-NAT-01</v>
      </c>
      <c r="B193" s="241">
        <f t="shared" si="28"/>
        <v>45001</v>
      </c>
      <c r="C193" s="246" t="str">
        <f t="shared" si="29"/>
        <v>Day 1</v>
      </c>
      <c r="D193" s="78" t="s">
        <v>751</v>
      </c>
      <c r="E193" s="46" t="str">
        <f t="shared" si="30"/>
        <v>Danie</v>
      </c>
      <c r="F193" s="46" t="str">
        <f t="shared" si="31"/>
        <v>Smith</v>
      </c>
      <c r="G193" s="46" t="str">
        <f t="shared" si="32"/>
        <v>Men Veteran</v>
      </c>
      <c r="H193" s="46" t="str">
        <f t="shared" si="33"/>
        <v>Seagull Angling Club</v>
      </c>
      <c r="I193" s="78"/>
      <c r="J193" s="78" t="s">
        <v>1288</v>
      </c>
      <c r="K193" s="78">
        <v>103</v>
      </c>
      <c r="L193" s="77">
        <f t="shared" si="34"/>
        <v>4.0999999999999996</v>
      </c>
      <c r="M193" s="77">
        <f t="shared" si="35"/>
        <v>4.0999999999999996</v>
      </c>
    </row>
    <row r="194" spans="1:13" hidden="1" x14ac:dyDescent="0.3">
      <c r="A194" s="246" t="str">
        <f t="shared" si="27"/>
        <v>2023-NAT-01</v>
      </c>
      <c r="B194" s="241">
        <f t="shared" si="28"/>
        <v>45001</v>
      </c>
      <c r="C194" s="246" t="str">
        <f t="shared" si="29"/>
        <v>Day 1</v>
      </c>
      <c r="D194" s="78" t="s">
        <v>751</v>
      </c>
      <c r="E194" s="46" t="str">
        <f t="shared" si="30"/>
        <v>Danie</v>
      </c>
      <c r="F194" s="46" t="str">
        <f t="shared" si="31"/>
        <v>Smith</v>
      </c>
      <c r="G194" s="46" t="str">
        <f t="shared" si="32"/>
        <v>Men Veteran</v>
      </c>
      <c r="H194" s="46" t="str">
        <f t="shared" si="33"/>
        <v>Seagull Angling Club</v>
      </c>
      <c r="I194" s="78"/>
      <c r="J194" s="78" t="s">
        <v>1287</v>
      </c>
      <c r="K194" s="78">
        <v>126</v>
      </c>
      <c r="L194" s="77">
        <f t="shared" si="34"/>
        <v>9.6</v>
      </c>
      <c r="M194" s="77">
        <f t="shared" si="35"/>
        <v>9.6</v>
      </c>
    </row>
    <row r="195" spans="1:13" hidden="1" x14ac:dyDescent="0.3">
      <c r="A195" s="246" t="str">
        <f t="shared" si="27"/>
        <v>2023-NAT-01</v>
      </c>
      <c r="B195" s="241">
        <f t="shared" si="28"/>
        <v>45001</v>
      </c>
      <c r="C195" s="246" t="str">
        <f t="shared" si="29"/>
        <v>Day 1</v>
      </c>
      <c r="D195" s="78" t="s">
        <v>504</v>
      </c>
      <c r="E195" s="46" t="str">
        <f t="shared" si="30"/>
        <v>Sean</v>
      </c>
      <c r="F195" s="46" t="str">
        <f t="shared" si="31"/>
        <v>Van Den Heuvel</v>
      </c>
      <c r="G195" s="46" t="str">
        <f t="shared" si="32"/>
        <v>Men Veteran</v>
      </c>
      <c r="H195" s="46" t="str">
        <f t="shared" si="33"/>
        <v>Seagull Angling Club</v>
      </c>
      <c r="I195" s="78"/>
      <c r="J195" s="78" t="s">
        <v>1288</v>
      </c>
      <c r="K195" s="78">
        <v>84</v>
      </c>
      <c r="L195" s="77">
        <f t="shared" si="34"/>
        <v>2</v>
      </c>
      <c r="M195" s="77">
        <f t="shared" si="35"/>
        <v>2</v>
      </c>
    </row>
    <row r="196" spans="1:13" hidden="1" x14ac:dyDescent="0.3">
      <c r="A196" s="246" t="str">
        <f t="shared" ref="A196:A259" si="36">IF(D196="","",A195)</f>
        <v>2023-NAT-01</v>
      </c>
      <c r="B196" s="241">
        <f t="shared" ref="B196:B259" si="37">IF(D196="","",B195)</f>
        <v>45001</v>
      </c>
      <c r="C196" s="246" t="str">
        <f t="shared" ref="C196:C259" si="38">IF(D196="","",C195)</f>
        <v>Day 1</v>
      </c>
      <c r="D196" s="78" t="s">
        <v>648</v>
      </c>
      <c r="E196" s="46" t="str">
        <f t="shared" si="30"/>
        <v>Cecilia</v>
      </c>
      <c r="F196" s="46" t="str">
        <f t="shared" si="31"/>
        <v>Brandt</v>
      </c>
      <c r="G196" s="46" t="str">
        <f t="shared" si="32"/>
        <v>Ladies Senior</v>
      </c>
      <c r="H196" s="46" t="str">
        <f t="shared" si="33"/>
        <v>Seagull Angling Club</v>
      </c>
      <c r="I196" s="78"/>
      <c r="J196" s="78" t="s">
        <v>1287</v>
      </c>
      <c r="K196" s="78">
        <v>157</v>
      </c>
      <c r="L196" s="77">
        <f t="shared" si="34"/>
        <v>20.399999999999999</v>
      </c>
      <c r="M196" s="77">
        <f t="shared" si="35"/>
        <v>20.399999999999999</v>
      </c>
    </row>
    <row r="197" spans="1:13" hidden="1" x14ac:dyDescent="0.3">
      <c r="A197" s="246" t="str">
        <f t="shared" si="36"/>
        <v>2023-NAT-01</v>
      </c>
      <c r="B197" s="241">
        <f t="shared" si="37"/>
        <v>45001</v>
      </c>
      <c r="C197" s="246" t="str">
        <f t="shared" si="38"/>
        <v>Day 1</v>
      </c>
      <c r="D197" s="78" t="s">
        <v>499</v>
      </c>
      <c r="E197" s="46" t="str">
        <f t="shared" si="30"/>
        <v>Chrisjan</v>
      </c>
      <c r="F197" s="46" t="str">
        <f t="shared" si="31"/>
        <v>Potgieter</v>
      </c>
      <c r="G197" s="46" t="str">
        <f t="shared" si="32"/>
        <v>Men Veteran</v>
      </c>
      <c r="H197" s="46" t="str">
        <f t="shared" si="33"/>
        <v>Seagull Angling Club</v>
      </c>
      <c r="I197" s="78"/>
      <c r="J197" s="78" t="s">
        <v>1287</v>
      </c>
      <c r="K197" s="78">
        <v>104</v>
      </c>
      <c r="L197" s="77">
        <f t="shared" si="34"/>
        <v>5</v>
      </c>
      <c r="M197" s="77">
        <f t="shared" si="35"/>
        <v>5</v>
      </c>
    </row>
    <row r="198" spans="1:13" hidden="1" x14ac:dyDescent="0.3">
      <c r="A198" s="246" t="str">
        <f t="shared" si="36"/>
        <v>2023-NAT-01</v>
      </c>
      <c r="B198" s="241">
        <f t="shared" si="37"/>
        <v>45001</v>
      </c>
      <c r="C198" s="246" t="str">
        <f t="shared" si="38"/>
        <v>Day 1</v>
      </c>
      <c r="D198" s="78" t="s">
        <v>499</v>
      </c>
      <c r="E198" s="46" t="str">
        <f t="shared" si="30"/>
        <v>Chrisjan</v>
      </c>
      <c r="F198" s="46" t="str">
        <f t="shared" si="31"/>
        <v>Potgieter</v>
      </c>
      <c r="G198" s="46" t="str">
        <f t="shared" si="32"/>
        <v>Men Veteran</v>
      </c>
      <c r="H198" s="46" t="str">
        <f t="shared" si="33"/>
        <v>Seagull Angling Club</v>
      </c>
      <c r="I198" s="78"/>
      <c r="J198" s="78" t="s">
        <v>1287</v>
      </c>
      <c r="K198" s="78">
        <v>149</v>
      </c>
      <c r="L198" s="77">
        <f t="shared" si="34"/>
        <v>17</v>
      </c>
      <c r="M198" s="77">
        <f t="shared" si="35"/>
        <v>17</v>
      </c>
    </row>
    <row r="199" spans="1:13" hidden="1" x14ac:dyDescent="0.3">
      <c r="A199" s="246" t="str">
        <f t="shared" si="36"/>
        <v>2023-NAT-01</v>
      </c>
      <c r="B199" s="241">
        <f t="shared" si="37"/>
        <v>45001</v>
      </c>
      <c r="C199" s="246" t="str">
        <f t="shared" si="38"/>
        <v>Day 1</v>
      </c>
      <c r="D199" s="78" t="s">
        <v>723</v>
      </c>
      <c r="E199" s="46" t="str">
        <f t="shared" si="30"/>
        <v>Christiaan</v>
      </c>
      <c r="F199" s="46" t="str">
        <f t="shared" si="31"/>
        <v>Potgieter</v>
      </c>
      <c r="G199" s="46" t="str">
        <f t="shared" si="32"/>
        <v>Men U/16</v>
      </c>
      <c r="H199" s="46" t="str">
        <f t="shared" si="33"/>
        <v>Seagull Angling Club</v>
      </c>
      <c r="I199" s="78"/>
      <c r="J199" s="78"/>
      <c r="K199" s="78"/>
      <c r="L199" s="77" t="str">
        <f t="shared" si="34"/>
        <v/>
      </c>
      <c r="M199" s="77" t="str">
        <f t="shared" si="35"/>
        <v/>
      </c>
    </row>
    <row r="200" spans="1:13" hidden="1" x14ac:dyDescent="0.3">
      <c r="A200" s="246" t="str">
        <f t="shared" si="36"/>
        <v>2023-NAT-01</v>
      </c>
      <c r="B200" s="241">
        <f t="shared" si="37"/>
        <v>45001</v>
      </c>
      <c r="C200" s="246" t="str">
        <f t="shared" si="38"/>
        <v>Day 1</v>
      </c>
      <c r="D200" s="78" t="s">
        <v>710</v>
      </c>
      <c r="E200" s="46" t="str">
        <f t="shared" si="30"/>
        <v>Lu-Andre</v>
      </c>
      <c r="F200" s="46" t="str">
        <f t="shared" si="31"/>
        <v>Duvenhage</v>
      </c>
      <c r="G200" s="46" t="str">
        <f t="shared" si="32"/>
        <v>Men Senior</v>
      </c>
      <c r="H200" s="46" t="str">
        <f t="shared" si="33"/>
        <v>Seagull Angling Club</v>
      </c>
      <c r="I200" s="78"/>
      <c r="J200" s="78"/>
      <c r="K200" s="78"/>
      <c r="L200" s="77" t="str">
        <f t="shared" si="34"/>
        <v/>
      </c>
      <c r="M200" s="77" t="str">
        <f t="shared" si="35"/>
        <v/>
      </c>
    </row>
    <row r="201" spans="1:13" hidden="1" x14ac:dyDescent="0.3">
      <c r="A201" s="246" t="str">
        <f t="shared" si="36"/>
        <v>2023-NAT-01</v>
      </c>
      <c r="B201" s="241">
        <f t="shared" si="37"/>
        <v>45001</v>
      </c>
      <c r="C201" s="246" t="str">
        <f t="shared" si="38"/>
        <v>Day 1</v>
      </c>
      <c r="D201" s="78" t="s">
        <v>547</v>
      </c>
      <c r="E201" s="46" t="str">
        <f t="shared" si="30"/>
        <v>Burger</v>
      </c>
      <c r="F201" s="46" t="str">
        <f t="shared" si="31"/>
        <v>Van Taak</v>
      </c>
      <c r="G201" s="46" t="str">
        <f t="shared" si="32"/>
        <v>Men Senior</v>
      </c>
      <c r="H201" s="46" t="str">
        <f t="shared" si="33"/>
        <v>Steenbras</v>
      </c>
      <c r="I201" s="78" t="s">
        <v>19</v>
      </c>
      <c r="J201" s="78"/>
      <c r="K201" s="78">
        <v>45</v>
      </c>
      <c r="L201" s="77">
        <f t="shared" si="34"/>
        <v>0.9</v>
      </c>
      <c r="M201" s="77">
        <f t="shared" si="35"/>
        <v>0.9</v>
      </c>
    </row>
    <row r="202" spans="1:13" hidden="1" x14ac:dyDescent="0.3">
      <c r="A202" s="246" t="str">
        <f t="shared" si="36"/>
        <v>2023-NAT-01</v>
      </c>
      <c r="B202" s="241">
        <f t="shared" si="37"/>
        <v>45001</v>
      </c>
      <c r="C202" s="246" t="str">
        <f t="shared" si="38"/>
        <v>Day 1</v>
      </c>
      <c r="D202" s="78" t="s">
        <v>547</v>
      </c>
      <c r="E202" s="46" t="str">
        <f t="shared" si="30"/>
        <v>Burger</v>
      </c>
      <c r="F202" s="46" t="str">
        <f t="shared" si="31"/>
        <v>Van Taak</v>
      </c>
      <c r="G202" s="46" t="str">
        <f t="shared" si="32"/>
        <v>Men Senior</v>
      </c>
      <c r="H202" s="46" t="str">
        <f t="shared" si="33"/>
        <v>Steenbras</v>
      </c>
      <c r="I202" s="78"/>
      <c r="J202" s="78" t="s">
        <v>1265</v>
      </c>
      <c r="K202" s="78">
        <v>86</v>
      </c>
      <c r="L202" s="77">
        <f t="shared" si="34"/>
        <v>11.7</v>
      </c>
      <c r="M202" s="77">
        <f t="shared" si="35"/>
        <v>11.7</v>
      </c>
    </row>
    <row r="203" spans="1:13" hidden="1" x14ac:dyDescent="0.3">
      <c r="A203" s="246" t="str">
        <f t="shared" si="36"/>
        <v>2023-NAT-01</v>
      </c>
      <c r="B203" s="241">
        <f t="shared" si="37"/>
        <v>45001</v>
      </c>
      <c r="C203" s="246" t="str">
        <f t="shared" si="38"/>
        <v>Day 1</v>
      </c>
      <c r="D203" s="78" t="s">
        <v>748</v>
      </c>
      <c r="E203" s="46" t="str">
        <f t="shared" si="30"/>
        <v>David</v>
      </c>
      <c r="F203" s="46" t="str">
        <f t="shared" si="31"/>
        <v>Smith</v>
      </c>
      <c r="G203" s="46" t="str">
        <f t="shared" si="32"/>
        <v>Men Veteran</v>
      </c>
      <c r="H203" s="46" t="str">
        <f t="shared" si="33"/>
        <v>Steenbras</v>
      </c>
      <c r="I203" s="78"/>
      <c r="J203" s="78" t="s">
        <v>1288</v>
      </c>
      <c r="K203" s="78">
        <v>82</v>
      </c>
      <c r="L203" s="77">
        <f t="shared" si="34"/>
        <v>1.9</v>
      </c>
      <c r="M203" s="77">
        <f t="shared" si="35"/>
        <v>1.9</v>
      </c>
    </row>
    <row r="204" spans="1:13" hidden="1" x14ac:dyDescent="0.3">
      <c r="A204" s="246" t="str">
        <f t="shared" si="36"/>
        <v>2023-NAT-01</v>
      </c>
      <c r="B204" s="241">
        <f t="shared" si="37"/>
        <v>45001</v>
      </c>
      <c r="C204" s="246" t="str">
        <f t="shared" si="38"/>
        <v>Day 1</v>
      </c>
      <c r="D204" s="78" t="s">
        <v>654</v>
      </c>
      <c r="E204" s="46" t="str">
        <f t="shared" si="30"/>
        <v>Abriana</v>
      </c>
      <c r="F204" s="46" t="str">
        <f t="shared" si="31"/>
        <v>Koberzig</v>
      </c>
      <c r="G204" s="46" t="str">
        <f t="shared" si="32"/>
        <v>Ladies Senior</v>
      </c>
      <c r="H204" s="46" t="str">
        <f t="shared" si="33"/>
        <v>Steenbras</v>
      </c>
      <c r="I204" s="78" t="s">
        <v>19</v>
      </c>
      <c r="J204" s="78"/>
      <c r="K204" s="78">
        <v>42</v>
      </c>
      <c r="L204" s="77">
        <f t="shared" si="34"/>
        <v>0.8</v>
      </c>
      <c r="M204" s="77">
        <f t="shared" si="35"/>
        <v>0.8</v>
      </c>
    </row>
    <row r="205" spans="1:13" hidden="1" x14ac:dyDescent="0.3">
      <c r="A205" s="246" t="str">
        <f t="shared" si="36"/>
        <v>2023-NAT-01</v>
      </c>
      <c r="B205" s="241">
        <f t="shared" si="37"/>
        <v>45001</v>
      </c>
      <c r="C205" s="246" t="str">
        <f t="shared" si="38"/>
        <v>Day 1</v>
      </c>
      <c r="D205" s="78" t="s">
        <v>654</v>
      </c>
      <c r="E205" s="46" t="str">
        <f t="shared" si="30"/>
        <v>Abriana</v>
      </c>
      <c r="F205" s="46" t="str">
        <f t="shared" si="31"/>
        <v>Koberzig</v>
      </c>
      <c r="G205" s="46" t="str">
        <f t="shared" si="32"/>
        <v>Ladies Senior</v>
      </c>
      <c r="H205" s="46" t="str">
        <f t="shared" si="33"/>
        <v>Steenbras</v>
      </c>
      <c r="I205" s="78" t="s">
        <v>19</v>
      </c>
      <c r="J205" s="78"/>
      <c r="K205" s="78">
        <v>69</v>
      </c>
      <c r="L205" s="77">
        <f t="shared" si="34"/>
        <v>3.4</v>
      </c>
      <c r="M205" s="77">
        <f t="shared" si="35"/>
        <v>3.4</v>
      </c>
    </row>
    <row r="206" spans="1:13" hidden="1" x14ac:dyDescent="0.3">
      <c r="A206" s="246" t="str">
        <f t="shared" si="36"/>
        <v>2023-NAT-01</v>
      </c>
      <c r="B206" s="241">
        <f t="shared" si="37"/>
        <v>45001</v>
      </c>
      <c r="C206" s="246" t="str">
        <f t="shared" si="38"/>
        <v>Day 1</v>
      </c>
      <c r="D206" s="78" t="s">
        <v>654</v>
      </c>
      <c r="E206" s="46" t="str">
        <f t="shared" si="30"/>
        <v>Abriana</v>
      </c>
      <c r="F206" s="46" t="str">
        <f t="shared" si="31"/>
        <v>Koberzig</v>
      </c>
      <c r="G206" s="46" t="str">
        <f t="shared" si="32"/>
        <v>Ladies Senior</v>
      </c>
      <c r="H206" s="46" t="str">
        <f t="shared" si="33"/>
        <v>Steenbras</v>
      </c>
      <c r="I206" s="78"/>
      <c r="J206" s="78" t="s">
        <v>1287</v>
      </c>
      <c r="K206" s="78">
        <v>107</v>
      </c>
      <c r="L206" s="77">
        <f t="shared" si="34"/>
        <v>5.5</v>
      </c>
      <c r="M206" s="77">
        <f t="shared" si="35"/>
        <v>5.5</v>
      </c>
    </row>
    <row r="207" spans="1:13" hidden="1" x14ac:dyDescent="0.3">
      <c r="A207" s="246" t="str">
        <f t="shared" si="36"/>
        <v>2023-NAT-01</v>
      </c>
      <c r="B207" s="241">
        <f t="shared" si="37"/>
        <v>45001</v>
      </c>
      <c r="C207" s="246" t="str">
        <f t="shared" si="38"/>
        <v>Day 1</v>
      </c>
      <c r="D207" s="78" t="s">
        <v>1513</v>
      </c>
      <c r="E207" s="46" t="str">
        <f t="shared" si="30"/>
        <v>Maryna</v>
      </c>
      <c r="F207" s="46" t="str">
        <f t="shared" si="31"/>
        <v>Viljoen</v>
      </c>
      <c r="G207" s="46" t="str">
        <f t="shared" si="32"/>
        <v>Ladies Senior</v>
      </c>
      <c r="H207" s="46" t="str">
        <f t="shared" si="33"/>
        <v>Steenbras</v>
      </c>
      <c r="I207" s="78"/>
      <c r="J207" s="78" t="s">
        <v>1314</v>
      </c>
      <c r="K207" s="78">
        <v>81</v>
      </c>
      <c r="L207" s="77">
        <f t="shared" si="34"/>
        <v>6.6</v>
      </c>
      <c r="M207" s="77">
        <f t="shared" si="35"/>
        <v>6.6</v>
      </c>
    </row>
    <row r="208" spans="1:13" hidden="1" x14ac:dyDescent="0.3">
      <c r="A208" s="246" t="str">
        <f t="shared" si="36"/>
        <v>2023-NAT-01</v>
      </c>
      <c r="B208" s="241">
        <f t="shared" si="37"/>
        <v>45001</v>
      </c>
      <c r="C208" s="246" t="str">
        <f t="shared" si="38"/>
        <v>Day 1</v>
      </c>
      <c r="D208" s="78" t="s">
        <v>1513</v>
      </c>
      <c r="E208" s="46" t="str">
        <f t="shared" si="30"/>
        <v>Maryna</v>
      </c>
      <c r="F208" s="46" t="str">
        <f t="shared" si="31"/>
        <v>Viljoen</v>
      </c>
      <c r="G208" s="46" t="str">
        <f t="shared" si="32"/>
        <v>Ladies Senior</v>
      </c>
      <c r="H208" s="46" t="str">
        <f t="shared" si="33"/>
        <v>Steenbras</v>
      </c>
      <c r="I208" s="78"/>
      <c r="J208" s="78" t="s">
        <v>1287</v>
      </c>
      <c r="K208" s="78">
        <v>110</v>
      </c>
      <c r="L208" s="77">
        <f t="shared" si="34"/>
        <v>6</v>
      </c>
      <c r="M208" s="77">
        <f t="shared" si="35"/>
        <v>6</v>
      </c>
    </row>
    <row r="209" spans="1:13" hidden="1" x14ac:dyDescent="0.3">
      <c r="A209" s="246" t="str">
        <f t="shared" si="36"/>
        <v>2023-NAT-01</v>
      </c>
      <c r="B209" s="241">
        <f t="shared" si="37"/>
        <v>45001</v>
      </c>
      <c r="C209" s="246" t="str">
        <f t="shared" si="38"/>
        <v>Day 1</v>
      </c>
      <c r="D209" s="78" t="s">
        <v>1513</v>
      </c>
      <c r="E209" s="46" t="str">
        <f t="shared" si="30"/>
        <v>Maryna</v>
      </c>
      <c r="F209" s="46" t="str">
        <f t="shared" si="31"/>
        <v>Viljoen</v>
      </c>
      <c r="G209" s="46" t="str">
        <f t="shared" si="32"/>
        <v>Ladies Senior</v>
      </c>
      <c r="H209" s="46" t="str">
        <f t="shared" si="33"/>
        <v>Steenbras</v>
      </c>
      <c r="I209" s="78"/>
      <c r="J209" s="78" t="s">
        <v>1287</v>
      </c>
      <c r="K209" s="78">
        <v>150</v>
      </c>
      <c r="L209" s="77">
        <f t="shared" si="34"/>
        <v>17.399999999999999</v>
      </c>
      <c r="M209" s="77">
        <f t="shared" si="35"/>
        <v>17.399999999999999</v>
      </c>
    </row>
    <row r="210" spans="1:13" hidden="1" x14ac:dyDescent="0.3">
      <c r="A210" s="246" t="str">
        <f t="shared" si="36"/>
        <v>2023-NAT-01</v>
      </c>
      <c r="B210" s="241">
        <f t="shared" si="37"/>
        <v>45001</v>
      </c>
      <c r="C210" s="246" t="str">
        <f t="shared" si="38"/>
        <v>Day 1</v>
      </c>
      <c r="D210" s="78" t="s">
        <v>1649</v>
      </c>
      <c r="E210" s="46" t="str">
        <f t="shared" si="30"/>
        <v>Herman</v>
      </c>
      <c r="F210" s="46" t="str">
        <f t="shared" si="31"/>
        <v>Swanepoel</v>
      </c>
      <c r="G210" s="46" t="str">
        <f t="shared" si="32"/>
        <v>Men Veteran</v>
      </c>
      <c r="H210" s="46" t="str">
        <f t="shared" si="33"/>
        <v>Steenbras</v>
      </c>
      <c r="I210" s="78"/>
      <c r="J210" s="78" t="s">
        <v>1288</v>
      </c>
      <c r="K210" s="78">
        <v>104</v>
      </c>
      <c r="L210" s="77">
        <f t="shared" si="34"/>
        <v>4.2</v>
      </c>
      <c r="M210" s="77">
        <f t="shared" si="35"/>
        <v>4.2</v>
      </c>
    </row>
    <row r="211" spans="1:13" hidden="1" x14ac:dyDescent="0.3">
      <c r="A211" s="246" t="str">
        <f t="shared" si="36"/>
        <v>2023-NAT-01</v>
      </c>
      <c r="B211" s="241">
        <f t="shared" si="37"/>
        <v>45001</v>
      </c>
      <c r="C211" s="246" t="str">
        <f t="shared" si="38"/>
        <v>Day 1</v>
      </c>
      <c r="D211" s="78" t="s">
        <v>1649</v>
      </c>
      <c r="E211" s="46" t="str">
        <f t="shared" si="30"/>
        <v>Herman</v>
      </c>
      <c r="F211" s="46" t="str">
        <f t="shared" si="31"/>
        <v>Swanepoel</v>
      </c>
      <c r="G211" s="46" t="str">
        <f t="shared" si="32"/>
        <v>Men Veteran</v>
      </c>
      <c r="H211" s="46" t="str">
        <f t="shared" si="33"/>
        <v>Steenbras</v>
      </c>
      <c r="I211" s="78"/>
      <c r="J211" s="78" t="s">
        <v>8</v>
      </c>
      <c r="K211" s="78">
        <v>88</v>
      </c>
      <c r="L211" s="77">
        <f t="shared" si="34"/>
        <v>5.4</v>
      </c>
      <c r="M211" s="77">
        <f t="shared" si="35"/>
        <v>5.4</v>
      </c>
    </row>
    <row r="212" spans="1:13" hidden="1" x14ac:dyDescent="0.3">
      <c r="A212" s="246" t="str">
        <f t="shared" si="36"/>
        <v>2023-NAT-01</v>
      </c>
      <c r="B212" s="241">
        <f t="shared" si="37"/>
        <v>45001</v>
      </c>
      <c r="C212" s="246" t="str">
        <f t="shared" si="38"/>
        <v>Day 1</v>
      </c>
      <c r="D212" s="78" t="s">
        <v>1649</v>
      </c>
      <c r="E212" s="46" t="str">
        <f t="shared" si="30"/>
        <v>Herman</v>
      </c>
      <c r="F212" s="46" t="str">
        <f t="shared" si="31"/>
        <v>Swanepoel</v>
      </c>
      <c r="G212" s="46" t="str">
        <f t="shared" si="32"/>
        <v>Men Veteran</v>
      </c>
      <c r="H212" s="46" t="str">
        <f t="shared" si="33"/>
        <v>Steenbras</v>
      </c>
      <c r="I212" s="78"/>
      <c r="J212" s="78" t="s">
        <v>20</v>
      </c>
      <c r="K212" s="78">
        <v>77</v>
      </c>
      <c r="L212" s="77">
        <f t="shared" si="34"/>
        <v>1.6</v>
      </c>
      <c r="M212" s="77">
        <f t="shared" si="35"/>
        <v>1.6</v>
      </c>
    </row>
    <row r="213" spans="1:13" hidden="1" x14ac:dyDescent="0.3">
      <c r="A213" s="246" t="str">
        <f t="shared" si="36"/>
        <v>2023-NAT-01</v>
      </c>
      <c r="B213" s="241">
        <f t="shared" si="37"/>
        <v>45001</v>
      </c>
      <c r="C213" s="246" t="str">
        <f t="shared" si="38"/>
        <v>Day 1</v>
      </c>
      <c r="D213" s="78" t="s">
        <v>1582</v>
      </c>
      <c r="E213" s="46" t="str">
        <f t="shared" si="30"/>
        <v>Frank</v>
      </c>
      <c r="F213" s="46" t="str">
        <f t="shared" si="31"/>
        <v>Oberholster</v>
      </c>
      <c r="G213" s="46" t="str">
        <f t="shared" si="32"/>
        <v>Men Senior</v>
      </c>
      <c r="H213" s="46" t="str">
        <f t="shared" si="33"/>
        <v>Steenbras</v>
      </c>
      <c r="I213" s="78" t="s">
        <v>19</v>
      </c>
      <c r="J213" s="78"/>
      <c r="K213" s="78">
        <v>45</v>
      </c>
      <c r="L213" s="77">
        <f t="shared" si="34"/>
        <v>0.9</v>
      </c>
      <c r="M213" s="77">
        <f t="shared" si="35"/>
        <v>0.9</v>
      </c>
    </row>
    <row r="214" spans="1:13" hidden="1" x14ac:dyDescent="0.3">
      <c r="A214" s="246" t="str">
        <f t="shared" si="36"/>
        <v>2023-NAT-01</v>
      </c>
      <c r="B214" s="241">
        <f t="shared" si="37"/>
        <v>45001</v>
      </c>
      <c r="C214" s="246" t="str">
        <f t="shared" si="38"/>
        <v>Day 1</v>
      </c>
      <c r="D214" s="78" t="s">
        <v>1582</v>
      </c>
      <c r="E214" s="46" t="str">
        <f t="shared" si="30"/>
        <v>Frank</v>
      </c>
      <c r="F214" s="46" t="str">
        <f t="shared" si="31"/>
        <v>Oberholster</v>
      </c>
      <c r="G214" s="46" t="str">
        <f t="shared" si="32"/>
        <v>Men Senior</v>
      </c>
      <c r="H214" s="46" t="str">
        <f t="shared" si="33"/>
        <v>Steenbras</v>
      </c>
      <c r="I214" s="78"/>
      <c r="J214" s="78" t="s">
        <v>1265</v>
      </c>
      <c r="K214" s="78">
        <v>49</v>
      </c>
      <c r="L214" s="77">
        <f t="shared" si="34"/>
        <v>2.1</v>
      </c>
      <c r="M214" s="77">
        <f t="shared" si="35"/>
        <v>2.1</v>
      </c>
    </row>
    <row r="215" spans="1:13" hidden="1" x14ac:dyDescent="0.3">
      <c r="A215" s="246" t="str">
        <f t="shared" si="36"/>
        <v>2023-NAT-01</v>
      </c>
      <c r="B215" s="241">
        <f t="shared" si="37"/>
        <v>45001</v>
      </c>
      <c r="C215" s="246" t="str">
        <f t="shared" si="38"/>
        <v>Day 1</v>
      </c>
      <c r="D215" s="78" t="s">
        <v>1512</v>
      </c>
      <c r="E215" s="46" t="str">
        <f t="shared" si="30"/>
        <v>Wikus</v>
      </c>
      <c r="F215" s="46" t="str">
        <f t="shared" si="31"/>
        <v>Viljoen</v>
      </c>
      <c r="G215" s="46" t="str">
        <f t="shared" si="32"/>
        <v>Men Veteran</v>
      </c>
      <c r="H215" s="46" t="str">
        <f t="shared" si="33"/>
        <v>Steenbras</v>
      </c>
      <c r="I215" s="78"/>
      <c r="J215" s="78" t="s">
        <v>1287</v>
      </c>
      <c r="K215" s="78">
        <v>143</v>
      </c>
      <c r="L215" s="77">
        <f t="shared" si="34"/>
        <v>14.8</v>
      </c>
      <c r="M215" s="77">
        <f t="shared" si="35"/>
        <v>14.8</v>
      </c>
    </row>
    <row r="216" spans="1:13" hidden="1" x14ac:dyDescent="0.3">
      <c r="A216" s="246" t="str">
        <f t="shared" si="36"/>
        <v>2023-NAT-01</v>
      </c>
      <c r="B216" s="241">
        <f t="shared" si="37"/>
        <v>45001</v>
      </c>
      <c r="C216" s="246" t="str">
        <f t="shared" si="38"/>
        <v>Day 1</v>
      </c>
      <c r="D216" s="78" t="s">
        <v>1512</v>
      </c>
      <c r="E216" s="46" t="str">
        <f t="shared" si="30"/>
        <v>Wikus</v>
      </c>
      <c r="F216" s="46" t="str">
        <f t="shared" si="31"/>
        <v>Viljoen</v>
      </c>
      <c r="G216" s="46" t="str">
        <f t="shared" si="32"/>
        <v>Men Veteran</v>
      </c>
      <c r="H216" s="46" t="str">
        <f t="shared" si="33"/>
        <v>Steenbras</v>
      </c>
      <c r="I216" s="78"/>
      <c r="J216" s="78" t="s">
        <v>1287</v>
      </c>
      <c r="K216" s="78">
        <v>131</v>
      </c>
      <c r="L216" s="77">
        <f t="shared" si="34"/>
        <v>10.9</v>
      </c>
      <c r="M216" s="77">
        <f t="shared" si="35"/>
        <v>10.9</v>
      </c>
    </row>
    <row r="217" spans="1:13" hidden="1" x14ac:dyDescent="0.3">
      <c r="A217" s="246" t="str">
        <f t="shared" si="36"/>
        <v>2023-NAT-01</v>
      </c>
      <c r="B217" s="241">
        <f t="shared" si="37"/>
        <v>45001</v>
      </c>
      <c r="C217" s="246" t="str">
        <f t="shared" si="38"/>
        <v>Day 1</v>
      </c>
      <c r="D217" s="78" t="s">
        <v>700</v>
      </c>
      <c r="E217" s="46" t="str">
        <f t="shared" si="30"/>
        <v>Rhyno</v>
      </c>
      <c r="F217" s="46" t="str">
        <f t="shared" si="31"/>
        <v>Koberzig</v>
      </c>
      <c r="G217" s="46" t="str">
        <f t="shared" si="32"/>
        <v>Men Senior</v>
      </c>
      <c r="H217" s="46" t="str">
        <f t="shared" si="33"/>
        <v>Steenbras</v>
      </c>
      <c r="I217" s="78"/>
      <c r="J217" s="78" t="s">
        <v>1287</v>
      </c>
      <c r="K217" s="78">
        <v>109</v>
      </c>
      <c r="L217" s="77">
        <f t="shared" si="34"/>
        <v>5.8</v>
      </c>
      <c r="M217" s="77">
        <f t="shared" si="35"/>
        <v>5.8</v>
      </c>
    </row>
    <row r="218" spans="1:13" hidden="1" x14ac:dyDescent="0.3">
      <c r="A218" s="246" t="str">
        <f t="shared" si="36"/>
        <v>2023-NAT-01</v>
      </c>
      <c r="B218" s="241">
        <f t="shared" si="37"/>
        <v>45001</v>
      </c>
      <c r="C218" s="246" t="str">
        <f t="shared" si="38"/>
        <v>Day 1</v>
      </c>
      <c r="D218" s="78" t="s">
        <v>696</v>
      </c>
      <c r="E218" s="46" t="str">
        <f t="shared" si="30"/>
        <v>Dirk</v>
      </c>
      <c r="F218" s="46" t="str">
        <f t="shared" si="31"/>
        <v>Hansen</v>
      </c>
      <c r="G218" s="46" t="str">
        <f t="shared" si="32"/>
        <v>Men Veteran</v>
      </c>
      <c r="H218" s="46" t="str">
        <f t="shared" si="33"/>
        <v>Steenbras</v>
      </c>
      <c r="I218" s="78"/>
      <c r="J218" s="78"/>
      <c r="K218" s="78"/>
      <c r="L218" s="77" t="str">
        <f t="shared" si="34"/>
        <v/>
      </c>
      <c r="M218" s="77" t="str">
        <f t="shared" si="35"/>
        <v/>
      </c>
    </row>
    <row r="219" spans="1:13" hidden="1" x14ac:dyDescent="0.3">
      <c r="A219" s="246" t="str">
        <f t="shared" si="36"/>
        <v>2023-NAT-01</v>
      </c>
      <c r="B219" s="241">
        <f t="shared" si="37"/>
        <v>45001</v>
      </c>
      <c r="C219" s="246" t="str">
        <f t="shared" si="38"/>
        <v>Day 1</v>
      </c>
      <c r="D219" s="78" t="s">
        <v>1722</v>
      </c>
      <c r="E219" s="46" t="str">
        <f t="shared" si="30"/>
        <v>Ryno</v>
      </c>
      <c r="F219" s="46" t="str">
        <f t="shared" si="31"/>
        <v>Enslin</v>
      </c>
      <c r="G219" s="46" t="str">
        <f t="shared" si="32"/>
        <v>Men Senior</v>
      </c>
      <c r="H219" s="46" t="str">
        <f t="shared" si="33"/>
        <v>Namib Park</v>
      </c>
      <c r="I219" s="78"/>
      <c r="J219" s="78" t="s">
        <v>1265</v>
      </c>
      <c r="K219" s="78">
        <v>80</v>
      </c>
      <c r="L219" s="77">
        <f t="shared" si="34"/>
        <v>9.4</v>
      </c>
      <c r="M219" s="77">
        <f t="shared" si="35"/>
        <v>9.4</v>
      </c>
    </row>
    <row r="220" spans="1:13" hidden="1" x14ac:dyDescent="0.3">
      <c r="A220" s="246" t="str">
        <f t="shared" si="36"/>
        <v>2023-NAT-01</v>
      </c>
      <c r="B220" s="241">
        <f t="shared" si="37"/>
        <v>45001</v>
      </c>
      <c r="C220" s="246" t="str">
        <f t="shared" si="38"/>
        <v>Day 1</v>
      </c>
      <c r="D220" s="78" t="s">
        <v>1722</v>
      </c>
      <c r="E220" s="46" t="str">
        <f t="shared" si="30"/>
        <v>Ryno</v>
      </c>
      <c r="F220" s="46" t="str">
        <f t="shared" si="31"/>
        <v>Enslin</v>
      </c>
      <c r="G220" s="46" t="str">
        <f t="shared" si="32"/>
        <v>Men Senior</v>
      </c>
      <c r="H220" s="46" t="str">
        <f t="shared" si="33"/>
        <v>Namib Park</v>
      </c>
      <c r="I220" s="78"/>
      <c r="J220" s="78" t="s">
        <v>1287</v>
      </c>
      <c r="K220" s="78">
        <v>83</v>
      </c>
      <c r="L220" s="77">
        <f t="shared" si="34"/>
        <v>2.2999999999999998</v>
      </c>
      <c r="M220" s="77">
        <f t="shared" si="35"/>
        <v>2.2999999999999998</v>
      </c>
    </row>
    <row r="221" spans="1:13" hidden="1" x14ac:dyDescent="0.3">
      <c r="A221" s="246" t="str">
        <f t="shared" si="36"/>
        <v>2023-NAT-01</v>
      </c>
      <c r="B221" s="241">
        <f t="shared" si="37"/>
        <v>45001</v>
      </c>
      <c r="C221" s="246" t="str">
        <f t="shared" si="38"/>
        <v>Day 1</v>
      </c>
      <c r="D221" s="78" t="s">
        <v>1722</v>
      </c>
      <c r="E221" s="46" t="str">
        <f t="shared" si="30"/>
        <v>Ryno</v>
      </c>
      <c r="F221" s="46" t="str">
        <f t="shared" si="31"/>
        <v>Enslin</v>
      </c>
      <c r="G221" s="46" t="str">
        <f t="shared" si="32"/>
        <v>Men Senior</v>
      </c>
      <c r="H221" s="46" t="str">
        <f t="shared" si="33"/>
        <v>Namib Park</v>
      </c>
      <c r="I221" s="78"/>
      <c r="J221" s="78" t="s">
        <v>1288</v>
      </c>
      <c r="K221" s="78">
        <v>104</v>
      </c>
      <c r="L221" s="77">
        <f t="shared" si="34"/>
        <v>4.2</v>
      </c>
      <c r="M221" s="77">
        <f t="shared" si="35"/>
        <v>4.2</v>
      </c>
    </row>
    <row r="222" spans="1:13" hidden="1" x14ac:dyDescent="0.3">
      <c r="A222" s="246" t="str">
        <f t="shared" si="36"/>
        <v>2023-NAT-01</v>
      </c>
      <c r="B222" s="241">
        <f t="shared" si="37"/>
        <v>45001</v>
      </c>
      <c r="C222" s="246" t="str">
        <f t="shared" si="38"/>
        <v>Day 1</v>
      </c>
      <c r="D222" s="78" t="s">
        <v>1210</v>
      </c>
      <c r="E222" s="46" t="str">
        <f t="shared" si="30"/>
        <v>Flippie</v>
      </c>
      <c r="F222" s="46" t="str">
        <f t="shared" si="31"/>
        <v>Scheepers</v>
      </c>
      <c r="G222" s="46" t="str">
        <f t="shared" si="32"/>
        <v>Men Veteran</v>
      </c>
      <c r="H222" s="46" t="str">
        <f t="shared" si="33"/>
        <v>Walvis Bay</v>
      </c>
      <c r="I222" s="78"/>
      <c r="J222" s="78" t="s">
        <v>1265</v>
      </c>
      <c r="K222" s="78">
        <v>87</v>
      </c>
      <c r="L222" s="77">
        <f t="shared" si="34"/>
        <v>12.1</v>
      </c>
      <c r="M222" s="77">
        <f t="shared" si="35"/>
        <v>12.1</v>
      </c>
    </row>
    <row r="223" spans="1:13" hidden="1" x14ac:dyDescent="0.3">
      <c r="A223" s="246" t="str">
        <f t="shared" si="36"/>
        <v>2023-NAT-01</v>
      </c>
      <c r="B223" s="241">
        <f t="shared" si="37"/>
        <v>45001</v>
      </c>
      <c r="C223" s="246" t="str">
        <f t="shared" si="38"/>
        <v>Day 1</v>
      </c>
      <c r="D223" s="78" t="s">
        <v>1210</v>
      </c>
      <c r="E223" s="46" t="str">
        <f t="shared" si="30"/>
        <v>Flippie</v>
      </c>
      <c r="F223" s="46" t="str">
        <f t="shared" si="31"/>
        <v>Scheepers</v>
      </c>
      <c r="G223" s="46" t="str">
        <f t="shared" si="32"/>
        <v>Men Veteran</v>
      </c>
      <c r="H223" s="46" t="str">
        <f t="shared" si="33"/>
        <v>Walvis Bay</v>
      </c>
      <c r="I223" s="78"/>
      <c r="J223" s="78" t="s">
        <v>1287</v>
      </c>
      <c r="K223" s="78">
        <v>145</v>
      </c>
      <c r="L223" s="77">
        <f t="shared" si="34"/>
        <v>15.5</v>
      </c>
      <c r="M223" s="77">
        <f t="shared" si="35"/>
        <v>15.5</v>
      </c>
    </row>
    <row r="224" spans="1:13" hidden="1" x14ac:dyDescent="0.3">
      <c r="A224" s="246" t="str">
        <f t="shared" si="36"/>
        <v>2023-NAT-01</v>
      </c>
      <c r="B224" s="241">
        <f t="shared" si="37"/>
        <v>45001</v>
      </c>
      <c r="C224" s="246" t="str">
        <f t="shared" si="38"/>
        <v>Day 1</v>
      </c>
      <c r="D224" s="78" t="s">
        <v>1210</v>
      </c>
      <c r="E224" s="46" t="str">
        <f t="shared" si="30"/>
        <v>Flippie</v>
      </c>
      <c r="F224" s="46" t="str">
        <f t="shared" si="31"/>
        <v>Scheepers</v>
      </c>
      <c r="G224" s="46" t="str">
        <f t="shared" si="32"/>
        <v>Men Veteran</v>
      </c>
      <c r="H224" s="46" t="str">
        <f t="shared" si="33"/>
        <v>Walvis Bay</v>
      </c>
      <c r="I224" s="78"/>
      <c r="J224" s="78" t="s">
        <v>1287</v>
      </c>
      <c r="K224" s="78">
        <v>135</v>
      </c>
      <c r="L224" s="77">
        <f t="shared" si="34"/>
        <v>12.1</v>
      </c>
      <c r="M224" s="77">
        <f t="shared" si="35"/>
        <v>12.1</v>
      </c>
    </row>
    <row r="225" spans="1:13" hidden="1" x14ac:dyDescent="0.3">
      <c r="A225" s="246" t="str">
        <f t="shared" si="36"/>
        <v>2023-NAT-01</v>
      </c>
      <c r="B225" s="241">
        <f t="shared" si="37"/>
        <v>45001</v>
      </c>
      <c r="C225" s="246" t="str">
        <f t="shared" si="38"/>
        <v>Day 1</v>
      </c>
      <c r="D225" s="78" t="s">
        <v>1210</v>
      </c>
      <c r="E225" s="46" t="str">
        <f t="shared" si="30"/>
        <v>Flippie</v>
      </c>
      <c r="F225" s="46" t="str">
        <f t="shared" si="31"/>
        <v>Scheepers</v>
      </c>
      <c r="G225" s="46" t="str">
        <f t="shared" si="32"/>
        <v>Men Veteran</v>
      </c>
      <c r="H225" s="46" t="str">
        <f t="shared" si="33"/>
        <v>Walvis Bay</v>
      </c>
      <c r="I225" s="78"/>
      <c r="J225" s="78" t="s">
        <v>1287</v>
      </c>
      <c r="K225" s="78">
        <v>88</v>
      </c>
      <c r="L225" s="77">
        <f t="shared" si="34"/>
        <v>2.8</v>
      </c>
      <c r="M225" s="77">
        <f t="shared" si="35"/>
        <v>2.8</v>
      </c>
    </row>
    <row r="226" spans="1:13" hidden="1" x14ac:dyDescent="0.3">
      <c r="A226" s="246" t="str">
        <f t="shared" si="36"/>
        <v>2023-NAT-01</v>
      </c>
      <c r="B226" s="241">
        <f t="shared" si="37"/>
        <v>45001</v>
      </c>
      <c r="C226" s="246" t="str">
        <f t="shared" si="38"/>
        <v>Day 1</v>
      </c>
      <c r="D226" s="78" t="s">
        <v>792</v>
      </c>
      <c r="E226" s="46" t="str">
        <f t="shared" si="30"/>
        <v>Morne</v>
      </c>
      <c r="F226" s="46" t="str">
        <f t="shared" si="31"/>
        <v>Hugo</v>
      </c>
      <c r="G226" s="46" t="str">
        <f t="shared" si="32"/>
        <v>Men Veteran</v>
      </c>
      <c r="H226" s="46" t="str">
        <f t="shared" si="33"/>
        <v>Walvis Bay</v>
      </c>
      <c r="I226" s="78"/>
      <c r="J226" s="78" t="s">
        <v>20</v>
      </c>
      <c r="K226" s="78">
        <v>78</v>
      </c>
      <c r="L226" s="77">
        <f t="shared" si="34"/>
        <v>1.7</v>
      </c>
      <c r="M226" s="77">
        <f t="shared" si="35"/>
        <v>1.7</v>
      </c>
    </row>
    <row r="227" spans="1:13" hidden="1" x14ac:dyDescent="0.3">
      <c r="A227" s="246" t="str">
        <f t="shared" si="36"/>
        <v>2023-NAT-01</v>
      </c>
      <c r="B227" s="241">
        <f t="shared" si="37"/>
        <v>45001</v>
      </c>
      <c r="C227" s="246" t="str">
        <f t="shared" si="38"/>
        <v>Day 1</v>
      </c>
      <c r="D227" s="78" t="s">
        <v>792</v>
      </c>
      <c r="E227" s="46" t="str">
        <f t="shared" si="30"/>
        <v>Morne</v>
      </c>
      <c r="F227" s="46" t="str">
        <f t="shared" si="31"/>
        <v>Hugo</v>
      </c>
      <c r="G227" s="46" t="str">
        <f t="shared" si="32"/>
        <v>Men Veteran</v>
      </c>
      <c r="H227" s="46" t="str">
        <f t="shared" si="33"/>
        <v>Walvis Bay</v>
      </c>
      <c r="I227" s="78"/>
      <c r="J227" s="78" t="s">
        <v>1287</v>
      </c>
      <c r="K227" s="78">
        <v>107</v>
      </c>
      <c r="L227" s="77">
        <f t="shared" si="34"/>
        <v>5.5</v>
      </c>
      <c r="M227" s="77">
        <f t="shared" si="35"/>
        <v>5.5</v>
      </c>
    </row>
    <row r="228" spans="1:13" hidden="1" x14ac:dyDescent="0.3">
      <c r="A228" s="246" t="str">
        <f t="shared" si="36"/>
        <v>2023-NAT-01</v>
      </c>
      <c r="B228" s="241">
        <f t="shared" si="37"/>
        <v>45001</v>
      </c>
      <c r="C228" s="246" t="str">
        <f t="shared" si="38"/>
        <v>Day 1</v>
      </c>
      <c r="D228" s="78" t="s">
        <v>792</v>
      </c>
      <c r="E228" s="46" t="str">
        <f t="shared" si="30"/>
        <v>Morne</v>
      </c>
      <c r="F228" s="46" t="str">
        <f t="shared" si="31"/>
        <v>Hugo</v>
      </c>
      <c r="G228" s="46" t="str">
        <f t="shared" si="32"/>
        <v>Men Veteran</v>
      </c>
      <c r="H228" s="46" t="str">
        <f t="shared" si="33"/>
        <v>Walvis Bay</v>
      </c>
      <c r="I228" s="78"/>
      <c r="J228" s="78" t="s">
        <v>1287</v>
      </c>
      <c r="K228" s="78">
        <v>80</v>
      </c>
      <c r="L228" s="77">
        <f t="shared" si="34"/>
        <v>2</v>
      </c>
      <c r="M228" s="77">
        <f t="shared" si="35"/>
        <v>2</v>
      </c>
    </row>
    <row r="229" spans="1:13" hidden="1" x14ac:dyDescent="0.3">
      <c r="A229" s="246" t="str">
        <f t="shared" si="36"/>
        <v>2023-NAT-01</v>
      </c>
      <c r="B229" s="241">
        <f t="shared" si="37"/>
        <v>45001</v>
      </c>
      <c r="C229" s="246" t="str">
        <f t="shared" si="38"/>
        <v>Day 1</v>
      </c>
      <c r="D229" s="78" t="s">
        <v>792</v>
      </c>
      <c r="E229" s="46" t="str">
        <f t="shared" si="30"/>
        <v>Morne</v>
      </c>
      <c r="F229" s="46" t="str">
        <f t="shared" si="31"/>
        <v>Hugo</v>
      </c>
      <c r="G229" s="46" t="str">
        <f t="shared" si="32"/>
        <v>Men Veteran</v>
      </c>
      <c r="H229" s="46" t="str">
        <f t="shared" si="33"/>
        <v>Walvis Bay</v>
      </c>
      <c r="I229" s="78"/>
      <c r="J229" s="78" t="s">
        <v>1287</v>
      </c>
      <c r="K229" s="78">
        <v>87</v>
      </c>
      <c r="L229" s="77">
        <f t="shared" si="34"/>
        <v>2.7</v>
      </c>
      <c r="M229" s="77">
        <f t="shared" si="35"/>
        <v>2.7</v>
      </c>
    </row>
    <row r="230" spans="1:13" hidden="1" x14ac:dyDescent="0.3">
      <c r="A230" s="246" t="str">
        <f t="shared" si="36"/>
        <v>2023-NAT-01</v>
      </c>
      <c r="B230" s="241">
        <f t="shared" si="37"/>
        <v>45001</v>
      </c>
      <c r="C230" s="246" t="str">
        <f t="shared" si="38"/>
        <v>Day 1</v>
      </c>
      <c r="D230" s="78" t="s">
        <v>1154</v>
      </c>
      <c r="E230" s="46" t="str">
        <f t="shared" si="30"/>
        <v>Martin</v>
      </c>
      <c r="F230" s="46" t="str">
        <f t="shared" si="31"/>
        <v>Cordier</v>
      </c>
      <c r="G230" s="46" t="str">
        <f t="shared" si="32"/>
        <v>Men Veteran</v>
      </c>
      <c r="H230" s="46" t="str">
        <f t="shared" si="33"/>
        <v>Walvis Bay</v>
      </c>
      <c r="I230" s="78"/>
      <c r="J230" s="78" t="s">
        <v>1287</v>
      </c>
      <c r="K230" s="78">
        <v>88</v>
      </c>
      <c r="L230" s="77">
        <f t="shared" si="34"/>
        <v>2.8</v>
      </c>
      <c r="M230" s="77">
        <f t="shared" si="35"/>
        <v>2.8</v>
      </c>
    </row>
    <row r="231" spans="1:13" hidden="1" x14ac:dyDescent="0.3">
      <c r="A231" s="246" t="str">
        <f t="shared" si="36"/>
        <v>2023-NAT-01</v>
      </c>
      <c r="B231" s="241">
        <f t="shared" si="37"/>
        <v>45001</v>
      </c>
      <c r="C231" s="246" t="str">
        <f t="shared" si="38"/>
        <v>Day 1</v>
      </c>
      <c r="D231" s="78" t="s">
        <v>780</v>
      </c>
      <c r="E231" s="46" t="str">
        <f t="shared" si="30"/>
        <v xml:space="preserve">Emile </v>
      </c>
      <c r="F231" s="46" t="str">
        <f t="shared" si="31"/>
        <v>Van Heerden</v>
      </c>
      <c r="G231" s="46" t="str">
        <f t="shared" si="32"/>
        <v>Men Senior</v>
      </c>
      <c r="H231" s="46" t="str">
        <f t="shared" si="33"/>
        <v>Walvis Bay</v>
      </c>
      <c r="I231" s="78"/>
      <c r="J231" s="78" t="s">
        <v>1287</v>
      </c>
      <c r="K231" s="78">
        <v>114</v>
      </c>
      <c r="L231" s="77">
        <f t="shared" si="34"/>
        <v>6.8</v>
      </c>
      <c r="M231" s="77">
        <f t="shared" si="35"/>
        <v>6.8</v>
      </c>
    </row>
    <row r="232" spans="1:13" hidden="1" x14ac:dyDescent="0.3">
      <c r="A232" s="246" t="str">
        <f t="shared" si="36"/>
        <v>2023-NAT-01</v>
      </c>
      <c r="B232" s="241">
        <f t="shared" si="37"/>
        <v>45001</v>
      </c>
      <c r="C232" s="246" t="str">
        <f t="shared" si="38"/>
        <v>Day 1</v>
      </c>
      <c r="D232" s="78" t="s">
        <v>1365</v>
      </c>
      <c r="E232" s="46" t="str">
        <f t="shared" ref="E232:E295" si="39">IF(D232="","",VLOOKUP(D232,Master,3,FALSE))</f>
        <v>Donavin</v>
      </c>
      <c r="F232" s="46" t="str">
        <f t="shared" ref="F232:F295" si="40">IF(D232="","",VLOOKUP(D232,Master,4,FALSE))</f>
        <v>Bezuidehoudt</v>
      </c>
      <c r="G232" s="46" t="str">
        <f t="shared" ref="G232:G295" si="41">IF(D232="","",VLOOKUP(D232,Master,5,FALSE))</f>
        <v>Men Senior</v>
      </c>
      <c r="H232" s="46" t="str">
        <f t="shared" ref="H232:H295" si="42">IF(D232="","",VLOOKUP(D232,Master,2,FALSE))</f>
        <v>Walvis Bay</v>
      </c>
      <c r="I232" s="78"/>
      <c r="J232" s="78" t="s">
        <v>20</v>
      </c>
      <c r="K232" s="78">
        <v>84</v>
      </c>
      <c r="L232" s="77">
        <f t="shared" ref="L232:L295" si="43">IF(K232="","",IF(I232="",ROUND(HLOOKUP(J232,kgList,K232,FALSE),1),ROUND(HLOOKUP(I232,kgList,K232,FALSE),1)))</f>
        <v>2.2000000000000002</v>
      </c>
      <c r="M232" s="77">
        <f t="shared" ref="M232:M295" si="44">IF(L232="","",IF(COUNTA(I232:J232)&gt;1,"Edible or Inedible",IF(COUNTA(I232)=1,L232*1,IF(COUNTA(J232)=1,L232*1,"ERROR"))))</f>
        <v>2.2000000000000002</v>
      </c>
    </row>
    <row r="233" spans="1:13" hidden="1" x14ac:dyDescent="0.3">
      <c r="A233" s="246" t="str">
        <f t="shared" si="36"/>
        <v>2023-NAT-01</v>
      </c>
      <c r="B233" s="241">
        <f t="shared" si="37"/>
        <v>45001</v>
      </c>
      <c r="C233" s="246" t="str">
        <f t="shared" si="38"/>
        <v>Day 1</v>
      </c>
      <c r="D233" s="78" t="s">
        <v>1365</v>
      </c>
      <c r="E233" s="46" t="str">
        <f t="shared" si="39"/>
        <v>Donavin</v>
      </c>
      <c r="F233" s="46" t="str">
        <f t="shared" si="40"/>
        <v>Bezuidehoudt</v>
      </c>
      <c r="G233" s="46" t="str">
        <f t="shared" si="41"/>
        <v>Men Senior</v>
      </c>
      <c r="H233" s="46" t="str">
        <f t="shared" si="42"/>
        <v>Walvis Bay</v>
      </c>
      <c r="I233" s="78" t="s">
        <v>19</v>
      </c>
      <c r="J233" s="78"/>
      <c r="K233" s="78">
        <v>68</v>
      </c>
      <c r="L233" s="77">
        <f t="shared" si="43"/>
        <v>3.3</v>
      </c>
      <c r="M233" s="77">
        <f t="shared" si="44"/>
        <v>3.3</v>
      </c>
    </row>
    <row r="234" spans="1:13" hidden="1" x14ac:dyDescent="0.3">
      <c r="A234" s="246" t="str">
        <f t="shared" si="36"/>
        <v>2023-NAT-01</v>
      </c>
      <c r="B234" s="241">
        <f t="shared" si="37"/>
        <v>45001</v>
      </c>
      <c r="C234" s="246" t="str">
        <f t="shared" si="38"/>
        <v>Day 1</v>
      </c>
      <c r="D234" s="78" t="s">
        <v>1365</v>
      </c>
      <c r="E234" s="46" t="str">
        <f t="shared" si="39"/>
        <v>Donavin</v>
      </c>
      <c r="F234" s="46" t="str">
        <f t="shared" si="40"/>
        <v>Bezuidehoudt</v>
      </c>
      <c r="G234" s="46" t="str">
        <f t="shared" si="41"/>
        <v>Men Senior</v>
      </c>
      <c r="H234" s="46" t="str">
        <f t="shared" si="42"/>
        <v>Walvis Bay</v>
      </c>
      <c r="I234" s="78"/>
      <c r="J234" s="78" t="s">
        <v>1287</v>
      </c>
      <c r="K234" s="78">
        <v>88</v>
      </c>
      <c r="L234" s="77">
        <f t="shared" si="43"/>
        <v>2.8</v>
      </c>
      <c r="M234" s="77">
        <f t="shared" si="44"/>
        <v>2.8</v>
      </c>
    </row>
    <row r="235" spans="1:13" hidden="1" x14ac:dyDescent="0.3">
      <c r="A235" s="246" t="str">
        <f t="shared" si="36"/>
        <v>2023-NAT-01</v>
      </c>
      <c r="B235" s="241">
        <f t="shared" si="37"/>
        <v>45001</v>
      </c>
      <c r="C235" s="246" t="str">
        <f t="shared" si="38"/>
        <v>Day 1</v>
      </c>
      <c r="D235" s="78" t="s">
        <v>1365</v>
      </c>
      <c r="E235" s="46" t="str">
        <f t="shared" si="39"/>
        <v>Donavin</v>
      </c>
      <c r="F235" s="46" t="str">
        <f t="shared" si="40"/>
        <v>Bezuidehoudt</v>
      </c>
      <c r="G235" s="46" t="str">
        <f t="shared" si="41"/>
        <v>Men Senior</v>
      </c>
      <c r="H235" s="46" t="str">
        <f t="shared" si="42"/>
        <v>Walvis Bay</v>
      </c>
      <c r="I235" s="78"/>
      <c r="J235" s="78" t="s">
        <v>1288</v>
      </c>
      <c r="K235" s="78">
        <v>77</v>
      </c>
      <c r="L235" s="77">
        <f t="shared" si="43"/>
        <v>1.5</v>
      </c>
      <c r="M235" s="77">
        <f t="shared" si="44"/>
        <v>1.5</v>
      </c>
    </row>
    <row r="236" spans="1:13" hidden="1" x14ac:dyDescent="0.3">
      <c r="A236" s="246" t="str">
        <f t="shared" si="36"/>
        <v>2023-NAT-01</v>
      </c>
      <c r="B236" s="241">
        <f t="shared" si="37"/>
        <v>45001</v>
      </c>
      <c r="C236" s="246" t="str">
        <f t="shared" si="38"/>
        <v>Day 1</v>
      </c>
      <c r="D236" s="78" t="s">
        <v>1740</v>
      </c>
      <c r="E236" s="46" t="str">
        <f t="shared" si="39"/>
        <v>Andre</v>
      </c>
      <c r="F236" s="46" t="str">
        <f t="shared" si="40"/>
        <v>Bezuidehout</v>
      </c>
      <c r="G236" s="46" t="str">
        <f t="shared" si="41"/>
        <v>Men Master</v>
      </c>
      <c r="H236" s="46" t="str">
        <f t="shared" si="42"/>
        <v>Walvis Bay</v>
      </c>
      <c r="I236" s="78" t="s">
        <v>19</v>
      </c>
      <c r="J236" s="78"/>
      <c r="K236" s="78">
        <v>61</v>
      </c>
      <c r="L236" s="77">
        <f t="shared" si="43"/>
        <v>2.2999999999999998</v>
      </c>
      <c r="M236" s="77">
        <f t="shared" si="44"/>
        <v>2.2999999999999998</v>
      </c>
    </row>
    <row r="237" spans="1:13" hidden="1" x14ac:dyDescent="0.3">
      <c r="A237" s="246" t="str">
        <f t="shared" si="36"/>
        <v>2023-NAT-01</v>
      </c>
      <c r="B237" s="241">
        <f t="shared" si="37"/>
        <v>45001</v>
      </c>
      <c r="C237" s="246" t="str">
        <f t="shared" si="38"/>
        <v>Day 1</v>
      </c>
      <c r="D237" s="78" t="s">
        <v>1740</v>
      </c>
      <c r="E237" s="46" t="str">
        <f t="shared" si="39"/>
        <v>Andre</v>
      </c>
      <c r="F237" s="46" t="str">
        <f t="shared" si="40"/>
        <v>Bezuidehout</v>
      </c>
      <c r="G237" s="46" t="str">
        <f t="shared" si="41"/>
        <v>Men Master</v>
      </c>
      <c r="H237" s="46" t="str">
        <f t="shared" si="42"/>
        <v>Walvis Bay</v>
      </c>
      <c r="I237" s="78"/>
      <c r="J237" s="78" t="s">
        <v>1287</v>
      </c>
      <c r="K237" s="78">
        <v>146</v>
      </c>
      <c r="L237" s="77">
        <f t="shared" si="43"/>
        <v>15.9</v>
      </c>
      <c r="M237" s="77">
        <f t="shared" si="44"/>
        <v>15.9</v>
      </c>
    </row>
    <row r="238" spans="1:13" hidden="1" x14ac:dyDescent="0.3">
      <c r="A238" s="246" t="str">
        <f t="shared" si="36"/>
        <v>2023-NAT-01</v>
      </c>
      <c r="B238" s="241">
        <f t="shared" si="37"/>
        <v>45001</v>
      </c>
      <c r="C238" s="246" t="str">
        <f t="shared" si="38"/>
        <v>Day 1</v>
      </c>
      <c r="D238" s="78" t="s">
        <v>1740</v>
      </c>
      <c r="E238" s="46" t="str">
        <f t="shared" si="39"/>
        <v>Andre</v>
      </c>
      <c r="F238" s="46" t="str">
        <f t="shared" si="40"/>
        <v>Bezuidehout</v>
      </c>
      <c r="G238" s="46" t="str">
        <f t="shared" si="41"/>
        <v>Men Master</v>
      </c>
      <c r="H238" s="46" t="str">
        <f t="shared" si="42"/>
        <v>Walvis Bay</v>
      </c>
      <c r="I238" s="78"/>
      <c r="J238" s="78" t="s">
        <v>1287</v>
      </c>
      <c r="K238" s="78">
        <v>156</v>
      </c>
      <c r="L238" s="77">
        <f t="shared" si="43"/>
        <v>19.899999999999999</v>
      </c>
      <c r="M238" s="77">
        <f t="shared" si="44"/>
        <v>19.899999999999999</v>
      </c>
    </row>
    <row r="239" spans="1:13" hidden="1" x14ac:dyDescent="0.3">
      <c r="A239" s="246" t="str">
        <f t="shared" si="36"/>
        <v>2023-NAT-01</v>
      </c>
      <c r="B239" s="241">
        <f t="shared" si="37"/>
        <v>45001</v>
      </c>
      <c r="C239" s="246" t="str">
        <f t="shared" si="38"/>
        <v>Day 1</v>
      </c>
      <c r="D239" s="78" t="s">
        <v>1740</v>
      </c>
      <c r="E239" s="46" t="str">
        <f t="shared" si="39"/>
        <v>Andre</v>
      </c>
      <c r="F239" s="46" t="str">
        <f t="shared" si="40"/>
        <v>Bezuidehout</v>
      </c>
      <c r="G239" s="46" t="str">
        <f t="shared" si="41"/>
        <v>Men Master</v>
      </c>
      <c r="H239" s="46" t="str">
        <f t="shared" si="42"/>
        <v>Walvis Bay</v>
      </c>
      <c r="I239" s="78"/>
      <c r="J239" s="78" t="s">
        <v>1287</v>
      </c>
      <c r="K239" s="78">
        <v>144</v>
      </c>
      <c r="L239" s="77">
        <f t="shared" si="43"/>
        <v>15.1</v>
      </c>
      <c r="M239" s="77">
        <f t="shared" si="44"/>
        <v>15.1</v>
      </c>
    </row>
    <row r="240" spans="1:13" hidden="1" x14ac:dyDescent="0.3">
      <c r="A240" s="246" t="str">
        <f t="shared" si="36"/>
        <v>2023-NAT-01</v>
      </c>
      <c r="B240" s="241">
        <f t="shared" si="37"/>
        <v>45001</v>
      </c>
      <c r="C240" s="246" t="str">
        <f t="shared" si="38"/>
        <v>Day 1</v>
      </c>
      <c r="D240" s="78" t="s">
        <v>1740</v>
      </c>
      <c r="E240" s="46" t="str">
        <f t="shared" si="39"/>
        <v>Andre</v>
      </c>
      <c r="F240" s="46" t="str">
        <f t="shared" si="40"/>
        <v>Bezuidehout</v>
      </c>
      <c r="G240" s="46" t="str">
        <f t="shared" si="41"/>
        <v>Men Master</v>
      </c>
      <c r="H240" s="46" t="str">
        <f t="shared" si="42"/>
        <v>Walvis Bay</v>
      </c>
      <c r="I240" s="78"/>
      <c r="J240" s="78" t="s">
        <v>1287</v>
      </c>
      <c r="K240" s="78">
        <v>141</v>
      </c>
      <c r="L240" s="77">
        <f t="shared" si="43"/>
        <v>14.1</v>
      </c>
      <c r="M240" s="77">
        <f t="shared" si="44"/>
        <v>14.1</v>
      </c>
    </row>
    <row r="241" spans="1:13" hidden="1" x14ac:dyDescent="0.3">
      <c r="A241" s="246" t="str">
        <f t="shared" si="36"/>
        <v>2023-NAT-01</v>
      </c>
      <c r="B241" s="241">
        <f t="shared" si="37"/>
        <v>45001</v>
      </c>
      <c r="C241" s="246" t="str">
        <f t="shared" si="38"/>
        <v>Day 1</v>
      </c>
      <c r="D241" s="78" t="s">
        <v>1579</v>
      </c>
      <c r="E241" s="46" t="str">
        <f t="shared" si="39"/>
        <v>Francois Jnr</v>
      </c>
      <c r="F241" s="46" t="str">
        <f t="shared" si="40"/>
        <v>Wolfaardt</v>
      </c>
      <c r="G241" s="46" t="str">
        <f t="shared" si="41"/>
        <v>Men U/21</v>
      </c>
      <c r="H241" s="46" t="str">
        <f t="shared" si="42"/>
        <v>Walvis Bay</v>
      </c>
      <c r="I241" s="78"/>
      <c r="J241" s="78" t="s">
        <v>1287</v>
      </c>
      <c r="K241" s="78">
        <v>80</v>
      </c>
      <c r="L241" s="77">
        <f t="shared" si="43"/>
        <v>2</v>
      </c>
      <c r="M241" s="77">
        <f t="shared" si="44"/>
        <v>2</v>
      </c>
    </row>
    <row r="242" spans="1:13" hidden="1" x14ac:dyDescent="0.3">
      <c r="A242" s="246" t="str">
        <f t="shared" si="36"/>
        <v>2023-NAT-01</v>
      </c>
      <c r="B242" s="241">
        <f t="shared" si="37"/>
        <v>45001</v>
      </c>
      <c r="C242" s="246" t="str">
        <f t="shared" si="38"/>
        <v>Day 1</v>
      </c>
      <c r="D242" s="78" t="s">
        <v>1795</v>
      </c>
      <c r="E242" s="46" t="str">
        <f t="shared" si="39"/>
        <v>Alexander Albert</v>
      </c>
      <c r="F242" s="46" t="str">
        <f t="shared" si="40"/>
        <v>Jansen</v>
      </c>
      <c r="G242" s="46" t="str">
        <f t="shared" si="41"/>
        <v>Men Senior / U/21</v>
      </c>
      <c r="H242" s="46" t="str">
        <f t="shared" si="42"/>
        <v>Orca Angling Club</v>
      </c>
      <c r="I242" s="78"/>
      <c r="J242" s="78" t="s">
        <v>1287</v>
      </c>
      <c r="K242" s="78">
        <v>119</v>
      </c>
      <c r="L242" s="77">
        <f t="shared" si="43"/>
        <v>7.9</v>
      </c>
      <c r="M242" s="77">
        <f t="shared" si="44"/>
        <v>7.9</v>
      </c>
    </row>
    <row r="243" spans="1:13" hidden="1" x14ac:dyDescent="0.3">
      <c r="A243" s="246" t="str">
        <f t="shared" si="36"/>
        <v>2023-NAT-01</v>
      </c>
      <c r="B243" s="241">
        <f t="shared" si="37"/>
        <v>45001</v>
      </c>
      <c r="C243" s="246" t="str">
        <f t="shared" si="38"/>
        <v>Day 1</v>
      </c>
      <c r="D243" s="78" t="s">
        <v>1795</v>
      </c>
      <c r="E243" s="46" t="str">
        <f t="shared" si="39"/>
        <v>Alexander Albert</v>
      </c>
      <c r="F243" s="46" t="str">
        <f t="shared" si="40"/>
        <v>Jansen</v>
      </c>
      <c r="G243" s="46" t="str">
        <f t="shared" si="41"/>
        <v>Men Senior / U/21</v>
      </c>
      <c r="H243" s="46" t="str">
        <f t="shared" si="42"/>
        <v>Orca Angling Club</v>
      </c>
      <c r="I243" s="78"/>
      <c r="J243" s="78" t="s">
        <v>1287</v>
      </c>
      <c r="K243" s="78">
        <v>156</v>
      </c>
      <c r="L243" s="77">
        <f t="shared" si="43"/>
        <v>19.899999999999999</v>
      </c>
      <c r="M243" s="77">
        <f t="shared" si="44"/>
        <v>19.899999999999999</v>
      </c>
    </row>
    <row r="244" spans="1:13" hidden="1" x14ac:dyDescent="0.3">
      <c r="A244" s="246" t="str">
        <f t="shared" si="36"/>
        <v>2023-NAT-01</v>
      </c>
      <c r="B244" s="241">
        <f t="shared" si="37"/>
        <v>45001</v>
      </c>
      <c r="C244" s="246" t="str">
        <f t="shared" si="38"/>
        <v>Day 1</v>
      </c>
      <c r="D244" s="78" t="s">
        <v>1795</v>
      </c>
      <c r="E244" s="46" t="str">
        <f t="shared" si="39"/>
        <v>Alexander Albert</v>
      </c>
      <c r="F244" s="46" t="str">
        <f t="shared" si="40"/>
        <v>Jansen</v>
      </c>
      <c r="G244" s="46" t="str">
        <f t="shared" si="41"/>
        <v>Men Senior / U/21</v>
      </c>
      <c r="H244" s="46" t="str">
        <f t="shared" si="42"/>
        <v>Orca Angling Club</v>
      </c>
      <c r="I244" s="78"/>
      <c r="J244" s="78" t="s">
        <v>1287</v>
      </c>
      <c r="K244" s="78">
        <v>150</v>
      </c>
      <c r="L244" s="77">
        <f t="shared" si="43"/>
        <v>17.399999999999999</v>
      </c>
      <c r="M244" s="77">
        <f t="shared" si="44"/>
        <v>17.399999999999999</v>
      </c>
    </row>
    <row r="245" spans="1:13" hidden="1" x14ac:dyDescent="0.3">
      <c r="A245" s="246" t="str">
        <f t="shared" si="36"/>
        <v>2023-NAT-01</v>
      </c>
      <c r="B245" s="241">
        <f t="shared" si="37"/>
        <v>45001</v>
      </c>
      <c r="C245" s="246" t="str">
        <f t="shared" si="38"/>
        <v>Day 1</v>
      </c>
      <c r="D245" s="78" t="s">
        <v>562</v>
      </c>
      <c r="E245" s="46" t="str">
        <f t="shared" si="39"/>
        <v>Dian</v>
      </c>
      <c r="F245" s="46" t="str">
        <f t="shared" si="40"/>
        <v>Neethling</v>
      </c>
      <c r="G245" s="46" t="str">
        <f t="shared" si="41"/>
        <v>Men U/21</v>
      </c>
      <c r="H245" s="46" t="str">
        <f t="shared" si="42"/>
        <v>Welwitschia</v>
      </c>
      <c r="I245" s="78"/>
      <c r="J245" s="78" t="s">
        <v>1287</v>
      </c>
      <c r="K245" s="78">
        <v>145</v>
      </c>
      <c r="L245" s="77">
        <f t="shared" si="43"/>
        <v>15.5</v>
      </c>
      <c r="M245" s="77">
        <f t="shared" si="44"/>
        <v>15.5</v>
      </c>
    </row>
    <row r="246" spans="1:13" hidden="1" x14ac:dyDescent="0.3">
      <c r="A246" s="246" t="str">
        <f t="shared" si="36"/>
        <v>2023-NAT-01</v>
      </c>
      <c r="B246" s="241">
        <f t="shared" si="37"/>
        <v>45001</v>
      </c>
      <c r="C246" s="246" t="str">
        <f t="shared" si="38"/>
        <v>Day 1</v>
      </c>
      <c r="D246" s="78" t="s">
        <v>578</v>
      </c>
      <c r="E246" s="46" t="str">
        <f t="shared" si="39"/>
        <v>Stefan Jnr</v>
      </c>
      <c r="F246" s="46" t="str">
        <f t="shared" si="40"/>
        <v>Du Preez</v>
      </c>
      <c r="G246" s="46" t="str">
        <f t="shared" si="41"/>
        <v>Men U/21</v>
      </c>
      <c r="H246" s="46" t="str">
        <f t="shared" si="42"/>
        <v>Walvis Bay</v>
      </c>
      <c r="I246" s="78"/>
      <c r="J246" s="78" t="s">
        <v>1287</v>
      </c>
      <c r="K246" s="78">
        <v>143</v>
      </c>
      <c r="L246" s="77">
        <f t="shared" si="43"/>
        <v>14.8</v>
      </c>
      <c r="M246" s="77">
        <f t="shared" si="44"/>
        <v>14.8</v>
      </c>
    </row>
    <row r="247" spans="1:13" hidden="1" x14ac:dyDescent="0.3">
      <c r="A247" s="246" t="str">
        <f t="shared" si="36"/>
        <v>2023-NAT-01</v>
      </c>
      <c r="B247" s="241">
        <f t="shared" si="37"/>
        <v>45001</v>
      </c>
      <c r="C247" s="246" t="str">
        <f t="shared" si="38"/>
        <v>Day 1</v>
      </c>
      <c r="D247" s="78" t="s">
        <v>578</v>
      </c>
      <c r="E247" s="46" t="str">
        <f t="shared" si="39"/>
        <v>Stefan Jnr</v>
      </c>
      <c r="F247" s="46" t="str">
        <f t="shared" si="40"/>
        <v>Du Preez</v>
      </c>
      <c r="G247" s="46" t="str">
        <f t="shared" si="41"/>
        <v>Men U/21</v>
      </c>
      <c r="H247" s="46" t="str">
        <f t="shared" si="42"/>
        <v>Walvis Bay</v>
      </c>
      <c r="I247" s="78"/>
      <c r="J247" s="78" t="s">
        <v>1287</v>
      </c>
      <c r="K247" s="78">
        <v>71</v>
      </c>
      <c r="L247" s="77">
        <f t="shared" si="43"/>
        <v>1.3</v>
      </c>
      <c r="M247" s="77">
        <f t="shared" si="44"/>
        <v>1.3</v>
      </c>
    </row>
    <row r="248" spans="1:13" hidden="1" x14ac:dyDescent="0.3">
      <c r="A248" s="246" t="str">
        <f t="shared" si="36"/>
        <v>2023-NAT-01</v>
      </c>
      <c r="B248" s="241">
        <f t="shared" si="37"/>
        <v>45001</v>
      </c>
      <c r="C248" s="246" t="str">
        <f t="shared" si="38"/>
        <v>Day 1</v>
      </c>
      <c r="D248" s="78" t="s">
        <v>1575</v>
      </c>
      <c r="E248" s="46" t="str">
        <f t="shared" si="39"/>
        <v>Hannelie</v>
      </c>
      <c r="F248" s="46" t="str">
        <f t="shared" si="40"/>
        <v>Joubert</v>
      </c>
      <c r="G248" s="46" t="str">
        <f t="shared" si="41"/>
        <v>Ladies Master</v>
      </c>
      <c r="H248" s="46" t="str">
        <f t="shared" si="42"/>
        <v>Walvis Bay</v>
      </c>
      <c r="I248" s="78"/>
      <c r="J248" s="78" t="s">
        <v>20</v>
      </c>
      <c r="K248" s="78">
        <v>90</v>
      </c>
      <c r="L248" s="77">
        <f t="shared" si="43"/>
        <v>2.7</v>
      </c>
      <c r="M248" s="77">
        <f t="shared" si="44"/>
        <v>2.7</v>
      </c>
    </row>
    <row r="249" spans="1:13" hidden="1" x14ac:dyDescent="0.3">
      <c r="A249" s="246" t="str">
        <f t="shared" si="36"/>
        <v>2023-NAT-01</v>
      </c>
      <c r="B249" s="241">
        <f t="shared" si="37"/>
        <v>45001</v>
      </c>
      <c r="C249" s="246" t="str">
        <f t="shared" si="38"/>
        <v>Day 1</v>
      </c>
      <c r="D249" s="78" t="s">
        <v>538</v>
      </c>
      <c r="E249" s="46" t="str">
        <f t="shared" si="39"/>
        <v>Sarah-Ann</v>
      </c>
      <c r="F249" s="46" t="str">
        <f t="shared" si="40"/>
        <v>Mills</v>
      </c>
      <c r="G249" s="46" t="str">
        <f t="shared" si="41"/>
        <v>Ladies Master</v>
      </c>
      <c r="H249" s="46" t="str">
        <f t="shared" si="42"/>
        <v>Walvis Bay</v>
      </c>
      <c r="I249" s="78"/>
      <c r="J249" s="78" t="s">
        <v>20</v>
      </c>
      <c r="K249" s="78">
        <v>72</v>
      </c>
      <c r="L249" s="77">
        <f t="shared" si="43"/>
        <v>1.3</v>
      </c>
      <c r="M249" s="77">
        <f t="shared" si="44"/>
        <v>1.3</v>
      </c>
    </row>
    <row r="250" spans="1:13" hidden="1" x14ac:dyDescent="0.3">
      <c r="A250" s="246" t="str">
        <f t="shared" si="36"/>
        <v>2023-NAT-01</v>
      </c>
      <c r="B250" s="241">
        <f t="shared" si="37"/>
        <v>45001</v>
      </c>
      <c r="C250" s="246" t="str">
        <f t="shared" si="38"/>
        <v>Day 1</v>
      </c>
      <c r="D250" s="78" t="s">
        <v>885</v>
      </c>
      <c r="E250" s="46" t="str">
        <f t="shared" si="39"/>
        <v>Marinda</v>
      </c>
      <c r="F250" s="46" t="str">
        <f t="shared" si="40"/>
        <v>Parr</v>
      </c>
      <c r="G250" s="46" t="str">
        <f t="shared" si="41"/>
        <v>Ladies Master</v>
      </c>
      <c r="H250" s="46" t="str">
        <f t="shared" si="42"/>
        <v>Welwitschia</v>
      </c>
      <c r="I250" s="78"/>
      <c r="J250" s="78"/>
      <c r="K250" s="78"/>
      <c r="L250" s="77" t="str">
        <f t="shared" si="43"/>
        <v/>
      </c>
      <c r="M250" s="77" t="str">
        <f t="shared" si="44"/>
        <v/>
      </c>
    </row>
    <row r="251" spans="1:13" hidden="1" x14ac:dyDescent="0.3">
      <c r="A251" s="246" t="str">
        <f t="shared" si="36"/>
        <v>2023-NAT-01</v>
      </c>
      <c r="B251" s="241">
        <f t="shared" si="37"/>
        <v>45001</v>
      </c>
      <c r="C251" s="246" t="str">
        <f t="shared" si="38"/>
        <v>Day 1</v>
      </c>
      <c r="D251" s="78" t="s">
        <v>1578</v>
      </c>
      <c r="E251" s="46" t="str">
        <f t="shared" si="39"/>
        <v>Breggie</v>
      </c>
      <c r="F251" s="46" t="str">
        <f t="shared" si="40"/>
        <v>Ferreira</v>
      </c>
      <c r="G251" s="46" t="str">
        <f t="shared" si="41"/>
        <v>Ladies Master</v>
      </c>
      <c r="H251" s="46" t="str">
        <f t="shared" si="42"/>
        <v>Walvis Bay</v>
      </c>
      <c r="I251" s="78" t="s">
        <v>19</v>
      </c>
      <c r="J251" s="78"/>
      <c r="K251" s="78">
        <v>43</v>
      </c>
      <c r="L251" s="77">
        <f t="shared" si="43"/>
        <v>0.8</v>
      </c>
      <c r="M251" s="77">
        <f t="shared" si="44"/>
        <v>0.8</v>
      </c>
    </row>
    <row r="252" spans="1:13" hidden="1" x14ac:dyDescent="0.3">
      <c r="A252" s="246" t="str">
        <f t="shared" si="36"/>
        <v>2023-NAT-01</v>
      </c>
      <c r="B252" s="241">
        <f t="shared" si="37"/>
        <v>45001</v>
      </c>
      <c r="C252" s="246" t="str">
        <f t="shared" si="38"/>
        <v>Day 1</v>
      </c>
      <c r="D252" s="78" t="s">
        <v>1578</v>
      </c>
      <c r="E252" s="46" t="str">
        <f t="shared" si="39"/>
        <v>Breggie</v>
      </c>
      <c r="F252" s="46" t="str">
        <f t="shared" si="40"/>
        <v>Ferreira</v>
      </c>
      <c r="G252" s="46" t="str">
        <f t="shared" si="41"/>
        <v>Ladies Master</v>
      </c>
      <c r="H252" s="46" t="str">
        <f t="shared" si="42"/>
        <v>Walvis Bay</v>
      </c>
      <c r="I252" s="78"/>
      <c r="J252" s="78" t="s">
        <v>1287</v>
      </c>
      <c r="K252" s="78">
        <v>128</v>
      </c>
      <c r="L252" s="77">
        <f t="shared" si="43"/>
        <v>10.1</v>
      </c>
      <c r="M252" s="77">
        <f t="shared" si="44"/>
        <v>10.1</v>
      </c>
    </row>
    <row r="253" spans="1:13" hidden="1" x14ac:dyDescent="0.3">
      <c r="A253" s="246" t="str">
        <f t="shared" si="36"/>
        <v>2023-NAT-01</v>
      </c>
      <c r="B253" s="241">
        <f t="shared" si="37"/>
        <v>45001</v>
      </c>
      <c r="C253" s="246" t="str">
        <f t="shared" si="38"/>
        <v>Day 1</v>
      </c>
      <c r="D253" s="78" t="s">
        <v>1792</v>
      </c>
      <c r="E253" s="46" t="str">
        <f t="shared" si="39"/>
        <v>Morne</v>
      </c>
      <c r="F253" s="46" t="str">
        <f t="shared" si="40"/>
        <v>Riekert</v>
      </c>
      <c r="G253" s="46" t="str">
        <f t="shared" si="41"/>
        <v>Men U/21</v>
      </c>
      <c r="H253" s="46" t="str">
        <f t="shared" si="42"/>
        <v>Walvis Bay</v>
      </c>
      <c r="I253" s="78"/>
      <c r="J253" s="78"/>
      <c r="K253" s="78"/>
      <c r="L253" s="77" t="str">
        <f t="shared" si="43"/>
        <v/>
      </c>
      <c r="M253" s="77" t="str">
        <f t="shared" si="44"/>
        <v/>
      </c>
    </row>
    <row r="254" spans="1:13" hidden="1" x14ac:dyDescent="0.3">
      <c r="A254" s="246" t="str">
        <f t="shared" si="36"/>
        <v>2023-NAT-01</v>
      </c>
      <c r="B254" s="241">
        <f t="shared" si="37"/>
        <v>45001</v>
      </c>
      <c r="C254" s="246" t="str">
        <f t="shared" si="38"/>
        <v>Day 1</v>
      </c>
      <c r="D254" s="78" t="s">
        <v>732</v>
      </c>
      <c r="E254" s="46" t="str">
        <f t="shared" si="39"/>
        <v>Ras</v>
      </c>
      <c r="F254" s="46" t="str">
        <f t="shared" si="40"/>
        <v>Van Der Westhuizen</v>
      </c>
      <c r="G254" s="46" t="str">
        <f t="shared" si="41"/>
        <v>Men Senior</v>
      </c>
      <c r="H254" s="46" t="str">
        <f t="shared" si="42"/>
        <v>Welwitschia</v>
      </c>
      <c r="I254" s="78"/>
      <c r="J254" s="78" t="s">
        <v>1265</v>
      </c>
      <c r="K254" s="78">
        <v>86</v>
      </c>
      <c r="L254" s="77">
        <f t="shared" si="43"/>
        <v>11.7</v>
      </c>
      <c r="M254" s="77">
        <f t="shared" si="44"/>
        <v>11.7</v>
      </c>
    </row>
    <row r="255" spans="1:13" hidden="1" x14ac:dyDescent="0.3">
      <c r="A255" s="246" t="str">
        <f t="shared" si="36"/>
        <v>2023-NAT-01</v>
      </c>
      <c r="B255" s="241">
        <f t="shared" si="37"/>
        <v>45001</v>
      </c>
      <c r="C255" s="246" t="str">
        <f t="shared" si="38"/>
        <v>Day 1</v>
      </c>
      <c r="D255" s="78" t="s">
        <v>732</v>
      </c>
      <c r="E255" s="46" t="str">
        <f t="shared" si="39"/>
        <v>Ras</v>
      </c>
      <c r="F255" s="46" t="str">
        <f t="shared" si="40"/>
        <v>Van Der Westhuizen</v>
      </c>
      <c r="G255" s="46" t="str">
        <f t="shared" si="41"/>
        <v>Men Senior</v>
      </c>
      <c r="H255" s="46" t="str">
        <f t="shared" si="42"/>
        <v>Welwitschia</v>
      </c>
      <c r="I255" s="78"/>
      <c r="J255" s="78" t="s">
        <v>1287</v>
      </c>
      <c r="K255" s="78">
        <v>144</v>
      </c>
      <c r="L255" s="77">
        <f t="shared" si="43"/>
        <v>15.1</v>
      </c>
      <c r="M255" s="77">
        <f t="shared" si="44"/>
        <v>15.1</v>
      </c>
    </row>
    <row r="256" spans="1:13" hidden="1" x14ac:dyDescent="0.3">
      <c r="A256" s="246" t="str">
        <f t="shared" si="36"/>
        <v>2023-NAT-01</v>
      </c>
      <c r="B256" s="241">
        <f t="shared" si="37"/>
        <v>45001</v>
      </c>
      <c r="C256" s="246" t="str">
        <f t="shared" si="38"/>
        <v>Day 1</v>
      </c>
      <c r="D256" s="78" t="s">
        <v>732</v>
      </c>
      <c r="E256" s="46" t="str">
        <f t="shared" si="39"/>
        <v>Ras</v>
      </c>
      <c r="F256" s="46" t="str">
        <f t="shared" si="40"/>
        <v>Van Der Westhuizen</v>
      </c>
      <c r="G256" s="46" t="str">
        <f t="shared" si="41"/>
        <v>Men Senior</v>
      </c>
      <c r="H256" s="46" t="str">
        <f t="shared" si="42"/>
        <v>Welwitschia</v>
      </c>
      <c r="I256" s="78"/>
      <c r="J256" s="78" t="s">
        <v>1287</v>
      </c>
      <c r="K256" s="78">
        <v>108</v>
      </c>
      <c r="L256" s="77">
        <f t="shared" si="43"/>
        <v>5.6</v>
      </c>
      <c r="M256" s="77">
        <f t="shared" si="44"/>
        <v>5.6</v>
      </c>
    </row>
    <row r="257" spans="1:13" hidden="1" x14ac:dyDescent="0.3">
      <c r="A257" s="246" t="str">
        <f t="shared" si="36"/>
        <v>2023-NAT-01</v>
      </c>
      <c r="B257" s="241">
        <f t="shared" si="37"/>
        <v>45001</v>
      </c>
      <c r="C257" s="246" t="str">
        <f t="shared" si="38"/>
        <v>Day 1</v>
      </c>
      <c r="D257" s="78" t="s">
        <v>732</v>
      </c>
      <c r="E257" s="46" t="str">
        <f t="shared" si="39"/>
        <v>Ras</v>
      </c>
      <c r="F257" s="46" t="str">
        <f t="shared" si="40"/>
        <v>Van Der Westhuizen</v>
      </c>
      <c r="G257" s="46" t="str">
        <f t="shared" si="41"/>
        <v>Men Senior</v>
      </c>
      <c r="H257" s="46" t="str">
        <f t="shared" si="42"/>
        <v>Welwitschia</v>
      </c>
      <c r="I257" s="78"/>
      <c r="J257" s="78" t="s">
        <v>1287</v>
      </c>
      <c r="K257" s="78">
        <v>110</v>
      </c>
      <c r="L257" s="77">
        <f t="shared" si="43"/>
        <v>6</v>
      </c>
      <c r="M257" s="77">
        <f t="shared" si="44"/>
        <v>6</v>
      </c>
    </row>
    <row r="258" spans="1:13" hidden="1" x14ac:dyDescent="0.3">
      <c r="A258" s="246" t="str">
        <f t="shared" si="36"/>
        <v>2023-NAT-01</v>
      </c>
      <c r="B258" s="241">
        <f t="shared" si="37"/>
        <v>45001</v>
      </c>
      <c r="C258" s="246" t="str">
        <f t="shared" si="38"/>
        <v>Day 1</v>
      </c>
      <c r="D258" s="78" t="s">
        <v>457</v>
      </c>
      <c r="E258" s="46" t="str">
        <f t="shared" si="39"/>
        <v>Bertie</v>
      </c>
      <c r="F258" s="46" t="str">
        <f t="shared" si="40"/>
        <v>Diedericks</v>
      </c>
      <c r="G258" s="46" t="str">
        <f t="shared" si="41"/>
        <v>Men Grand Masters</v>
      </c>
      <c r="H258" s="46" t="str">
        <f t="shared" si="42"/>
        <v>Welwitschia</v>
      </c>
      <c r="I258" s="78"/>
      <c r="J258" s="78" t="s">
        <v>1265</v>
      </c>
      <c r="K258" s="78">
        <v>71</v>
      </c>
      <c r="L258" s="77">
        <f t="shared" si="43"/>
        <v>6.5</v>
      </c>
      <c r="M258" s="77">
        <f t="shared" si="44"/>
        <v>6.5</v>
      </c>
    </row>
    <row r="259" spans="1:13" hidden="1" x14ac:dyDescent="0.3">
      <c r="A259" s="246" t="str">
        <f t="shared" si="36"/>
        <v>2023-NAT-01</v>
      </c>
      <c r="B259" s="241">
        <f t="shared" si="37"/>
        <v>45001</v>
      </c>
      <c r="C259" s="246" t="str">
        <f t="shared" si="38"/>
        <v>Day 1</v>
      </c>
      <c r="D259" s="78" t="s">
        <v>457</v>
      </c>
      <c r="E259" s="46" t="str">
        <f t="shared" si="39"/>
        <v>Bertie</v>
      </c>
      <c r="F259" s="46" t="str">
        <f t="shared" si="40"/>
        <v>Diedericks</v>
      </c>
      <c r="G259" s="46" t="str">
        <f t="shared" si="41"/>
        <v>Men Grand Masters</v>
      </c>
      <c r="H259" s="46" t="str">
        <f t="shared" si="42"/>
        <v>Welwitschia</v>
      </c>
      <c r="I259" s="78"/>
      <c r="J259" s="78" t="s">
        <v>1287</v>
      </c>
      <c r="K259" s="78">
        <v>123</v>
      </c>
      <c r="L259" s="77">
        <f t="shared" si="43"/>
        <v>8.8000000000000007</v>
      </c>
      <c r="M259" s="77">
        <f t="shared" si="44"/>
        <v>8.8000000000000007</v>
      </c>
    </row>
    <row r="260" spans="1:13" hidden="1" x14ac:dyDescent="0.3">
      <c r="A260" s="246" t="str">
        <f t="shared" ref="A260:A323" si="45">IF(D260="","",A259)</f>
        <v>2023-NAT-01</v>
      </c>
      <c r="B260" s="241">
        <f t="shared" ref="B260:B323" si="46">IF(D260="","",B259)</f>
        <v>45001</v>
      </c>
      <c r="C260" s="246" t="str">
        <f t="shared" ref="C260:C323" si="47">IF(D260="","",C259)</f>
        <v>Day 1</v>
      </c>
      <c r="D260" s="78" t="s">
        <v>470</v>
      </c>
      <c r="E260" s="46" t="str">
        <f t="shared" si="39"/>
        <v>Johan</v>
      </c>
      <c r="F260" s="46" t="str">
        <f t="shared" si="40"/>
        <v>Diedericks</v>
      </c>
      <c r="G260" s="46" t="str">
        <f t="shared" si="41"/>
        <v>Men Veteran</v>
      </c>
      <c r="H260" s="46" t="str">
        <f t="shared" si="42"/>
        <v>Welwitschia</v>
      </c>
      <c r="I260" s="78"/>
      <c r="J260" s="78" t="s">
        <v>1287</v>
      </c>
      <c r="K260" s="78">
        <v>155</v>
      </c>
      <c r="L260" s="77">
        <f t="shared" si="43"/>
        <v>19.5</v>
      </c>
      <c r="M260" s="77">
        <f t="shared" si="44"/>
        <v>19.5</v>
      </c>
    </row>
    <row r="261" spans="1:13" hidden="1" x14ac:dyDescent="0.3">
      <c r="A261" s="246" t="str">
        <f t="shared" si="45"/>
        <v>2023-NAT-01</v>
      </c>
      <c r="B261" s="241">
        <f t="shared" si="46"/>
        <v>45001</v>
      </c>
      <c r="C261" s="246" t="str">
        <f t="shared" si="47"/>
        <v>Day 1</v>
      </c>
      <c r="D261" s="78" t="s">
        <v>1728</v>
      </c>
      <c r="E261" s="46" t="str">
        <f t="shared" si="39"/>
        <v>Wentzel</v>
      </c>
      <c r="F261" s="46" t="str">
        <f t="shared" si="40"/>
        <v>Smal</v>
      </c>
      <c r="G261" s="46" t="str">
        <f t="shared" si="41"/>
        <v>Men Senior</v>
      </c>
      <c r="H261" s="46" t="str">
        <f t="shared" si="42"/>
        <v>Walvis Bay</v>
      </c>
      <c r="I261" s="78"/>
      <c r="J261" s="78" t="s">
        <v>1288</v>
      </c>
      <c r="K261" s="78">
        <v>87</v>
      </c>
      <c r="L261" s="77">
        <f t="shared" si="43"/>
        <v>2.2999999999999998</v>
      </c>
      <c r="M261" s="77">
        <f t="shared" si="44"/>
        <v>2.2999999999999998</v>
      </c>
    </row>
    <row r="262" spans="1:13" hidden="1" x14ac:dyDescent="0.3">
      <c r="A262" s="246" t="str">
        <f t="shared" si="45"/>
        <v>2023-NAT-01</v>
      </c>
      <c r="B262" s="241">
        <f t="shared" si="46"/>
        <v>45001</v>
      </c>
      <c r="C262" s="246" t="str">
        <f t="shared" si="47"/>
        <v>Day 1</v>
      </c>
      <c r="D262" s="78" t="s">
        <v>1728</v>
      </c>
      <c r="E262" s="46" t="str">
        <f t="shared" si="39"/>
        <v>Wentzel</v>
      </c>
      <c r="F262" s="46" t="str">
        <f t="shared" si="40"/>
        <v>Smal</v>
      </c>
      <c r="G262" s="46" t="str">
        <f t="shared" si="41"/>
        <v>Men Senior</v>
      </c>
      <c r="H262" s="46" t="str">
        <f t="shared" si="42"/>
        <v>Walvis Bay</v>
      </c>
      <c r="I262" s="78"/>
      <c r="J262" s="78" t="s">
        <v>1287</v>
      </c>
      <c r="K262" s="78">
        <v>86</v>
      </c>
      <c r="L262" s="77">
        <f t="shared" si="43"/>
        <v>2.6</v>
      </c>
      <c r="M262" s="77">
        <f t="shared" si="44"/>
        <v>2.6</v>
      </c>
    </row>
    <row r="263" spans="1:13" hidden="1" x14ac:dyDescent="0.3">
      <c r="A263" s="246" t="str">
        <f t="shared" si="45"/>
        <v>2023-NAT-01</v>
      </c>
      <c r="B263" s="241">
        <f t="shared" si="46"/>
        <v>45001</v>
      </c>
      <c r="C263" s="246" t="str">
        <f t="shared" si="47"/>
        <v>Day 1</v>
      </c>
      <c r="D263" s="78" t="s">
        <v>1728</v>
      </c>
      <c r="E263" s="46" t="str">
        <f t="shared" si="39"/>
        <v>Wentzel</v>
      </c>
      <c r="F263" s="46" t="str">
        <f t="shared" si="40"/>
        <v>Smal</v>
      </c>
      <c r="G263" s="46" t="str">
        <f t="shared" si="41"/>
        <v>Men Senior</v>
      </c>
      <c r="H263" s="46" t="str">
        <f t="shared" si="42"/>
        <v>Walvis Bay</v>
      </c>
      <c r="I263" s="78"/>
      <c r="J263" s="78" t="s">
        <v>1287</v>
      </c>
      <c r="K263" s="78">
        <v>107</v>
      </c>
      <c r="L263" s="77">
        <f t="shared" si="43"/>
        <v>5.5</v>
      </c>
      <c r="M263" s="77">
        <f t="shared" si="44"/>
        <v>5.5</v>
      </c>
    </row>
    <row r="264" spans="1:13" hidden="1" x14ac:dyDescent="0.3">
      <c r="A264" s="246" t="str">
        <f t="shared" si="45"/>
        <v>2023-NAT-01</v>
      </c>
      <c r="B264" s="241">
        <f t="shared" si="46"/>
        <v>45001</v>
      </c>
      <c r="C264" s="246" t="str">
        <f t="shared" si="47"/>
        <v>Day 1</v>
      </c>
      <c r="D264" s="78" t="s">
        <v>1728</v>
      </c>
      <c r="E264" s="46" t="str">
        <f t="shared" si="39"/>
        <v>Wentzel</v>
      </c>
      <c r="F264" s="46" t="str">
        <f t="shared" si="40"/>
        <v>Smal</v>
      </c>
      <c r="G264" s="46" t="str">
        <f t="shared" si="41"/>
        <v>Men Senior</v>
      </c>
      <c r="H264" s="46" t="str">
        <f t="shared" si="42"/>
        <v>Walvis Bay</v>
      </c>
      <c r="I264" s="78"/>
      <c r="J264" s="78" t="s">
        <v>1287</v>
      </c>
      <c r="K264" s="78">
        <v>123</v>
      </c>
      <c r="L264" s="77">
        <f t="shared" si="43"/>
        <v>8.8000000000000007</v>
      </c>
      <c r="M264" s="77">
        <f t="shared" si="44"/>
        <v>8.8000000000000007</v>
      </c>
    </row>
    <row r="265" spans="1:13" hidden="1" x14ac:dyDescent="0.3">
      <c r="A265" s="246" t="str">
        <f t="shared" si="45"/>
        <v>2023-NAT-01</v>
      </c>
      <c r="B265" s="241">
        <f t="shared" si="46"/>
        <v>45001</v>
      </c>
      <c r="C265" s="246" t="str">
        <f t="shared" si="47"/>
        <v>Day 1</v>
      </c>
      <c r="D265" s="78" t="s">
        <v>746</v>
      </c>
      <c r="E265" s="46" t="str">
        <f t="shared" si="39"/>
        <v>Bradd</v>
      </c>
      <c r="F265" s="46" t="str">
        <f t="shared" si="40"/>
        <v>Biller</v>
      </c>
      <c r="G265" s="46" t="str">
        <f t="shared" si="41"/>
        <v>Men Senior</v>
      </c>
      <c r="H265" s="46" t="str">
        <f t="shared" si="42"/>
        <v>Welwitschia</v>
      </c>
      <c r="I265" s="78"/>
      <c r="J265" s="78"/>
      <c r="K265" s="78"/>
      <c r="L265" s="77" t="str">
        <f t="shared" si="43"/>
        <v/>
      </c>
      <c r="M265" s="77" t="str">
        <f t="shared" si="44"/>
        <v/>
      </c>
    </row>
    <row r="266" spans="1:13" hidden="1" x14ac:dyDescent="0.3">
      <c r="A266" s="246" t="str">
        <f t="shared" si="45"/>
        <v>2023-NAT-01</v>
      </c>
      <c r="B266" s="241">
        <f t="shared" si="46"/>
        <v>45001</v>
      </c>
      <c r="C266" s="246" t="str">
        <f t="shared" si="47"/>
        <v>Day 1</v>
      </c>
      <c r="D266" s="78" t="s">
        <v>1018</v>
      </c>
      <c r="E266" s="46" t="str">
        <f t="shared" si="39"/>
        <v>Dean</v>
      </c>
      <c r="F266" s="46" t="str">
        <f t="shared" si="40"/>
        <v>Biller</v>
      </c>
      <c r="G266" s="46" t="str">
        <f t="shared" si="41"/>
        <v>Men Senior</v>
      </c>
      <c r="H266" s="46" t="str">
        <f t="shared" si="42"/>
        <v>Welwitschia</v>
      </c>
      <c r="I266" s="78"/>
      <c r="J266" s="78"/>
      <c r="K266" s="78"/>
      <c r="L266" s="77" t="str">
        <f t="shared" si="43"/>
        <v/>
      </c>
      <c r="M266" s="77" t="str">
        <f t="shared" si="44"/>
        <v/>
      </c>
    </row>
    <row r="267" spans="1:13" hidden="1" x14ac:dyDescent="0.3">
      <c r="A267" s="246" t="str">
        <f t="shared" si="45"/>
        <v>2023-NAT-01</v>
      </c>
      <c r="B267" s="241">
        <f t="shared" si="46"/>
        <v>45001</v>
      </c>
      <c r="C267" s="246" t="str">
        <f t="shared" si="47"/>
        <v>Day 1</v>
      </c>
      <c r="D267" s="78" t="s">
        <v>520</v>
      </c>
      <c r="E267" s="46" t="str">
        <f t="shared" si="39"/>
        <v>Nols</v>
      </c>
      <c r="F267" s="46" t="str">
        <f t="shared" si="40"/>
        <v>Diedericks</v>
      </c>
      <c r="G267" s="46" t="str">
        <f t="shared" si="41"/>
        <v>Men Senior</v>
      </c>
      <c r="H267" s="46" t="str">
        <f t="shared" si="42"/>
        <v>Welwitschia</v>
      </c>
      <c r="I267" s="78"/>
      <c r="J267" s="78"/>
      <c r="K267" s="78"/>
      <c r="L267" s="77" t="str">
        <f t="shared" si="43"/>
        <v/>
      </c>
      <c r="M267" s="77" t="str">
        <f t="shared" si="44"/>
        <v/>
      </c>
    </row>
    <row r="268" spans="1:13" hidden="1" x14ac:dyDescent="0.3">
      <c r="A268" s="246" t="s">
        <v>2060</v>
      </c>
      <c r="B268" s="241">
        <v>45002</v>
      </c>
      <c r="C268" s="246" t="s">
        <v>2061</v>
      </c>
      <c r="D268" s="78" t="s">
        <v>914</v>
      </c>
      <c r="E268" s="46" t="str">
        <f t="shared" si="39"/>
        <v>Sarel</v>
      </c>
      <c r="F268" s="46" t="str">
        <f t="shared" si="40"/>
        <v>Mynhardt</v>
      </c>
      <c r="G268" s="46" t="str">
        <f t="shared" si="41"/>
        <v>Men Master</v>
      </c>
      <c r="H268" s="46" t="str">
        <f t="shared" si="42"/>
        <v>Atlantic Angling Club</v>
      </c>
      <c r="I268" s="78"/>
      <c r="J268" s="78" t="s">
        <v>1287</v>
      </c>
      <c r="K268" s="78">
        <v>155</v>
      </c>
      <c r="L268" s="77">
        <f t="shared" si="43"/>
        <v>19.5</v>
      </c>
      <c r="M268" s="77">
        <f t="shared" si="44"/>
        <v>19.5</v>
      </c>
    </row>
    <row r="269" spans="1:13" hidden="1" x14ac:dyDescent="0.3">
      <c r="A269" s="246" t="str">
        <f t="shared" si="45"/>
        <v>2023-NAT-02</v>
      </c>
      <c r="B269" s="241">
        <f t="shared" si="46"/>
        <v>45002</v>
      </c>
      <c r="C269" s="246" t="str">
        <f t="shared" si="47"/>
        <v>Day 2</v>
      </c>
      <c r="D269" s="78" t="s">
        <v>914</v>
      </c>
      <c r="E269" s="46" t="str">
        <f t="shared" si="39"/>
        <v>Sarel</v>
      </c>
      <c r="F269" s="46" t="str">
        <f t="shared" si="40"/>
        <v>Mynhardt</v>
      </c>
      <c r="G269" s="46" t="str">
        <f t="shared" si="41"/>
        <v>Men Master</v>
      </c>
      <c r="H269" s="46" t="str">
        <f t="shared" si="42"/>
        <v>Atlantic Angling Club</v>
      </c>
      <c r="I269" s="78"/>
      <c r="J269" s="78" t="s">
        <v>20</v>
      </c>
      <c r="K269" s="78">
        <v>93</v>
      </c>
      <c r="L269" s="77">
        <f t="shared" si="43"/>
        <v>3</v>
      </c>
      <c r="M269" s="77">
        <f t="shared" si="44"/>
        <v>3</v>
      </c>
    </row>
    <row r="270" spans="1:13" hidden="1" x14ac:dyDescent="0.3">
      <c r="A270" s="246" t="str">
        <f t="shared" si="45"/>
        <v>2023-NAT-02</v>
      </c>
      <c r="B270" s="241">
        <f t="shared" si="46"/>
        <v>45002</v>
      </c>
      <c r="C270" s="246" t="str">
        <f t="shared" si="47"/>
        <v>Day 2</v>
      </c>
      <c r="D270" s="78" t="s">
        <v>910</v>
      </c>
      <c r="E270" s="46" t="str">
        <f t="shared" si="39"/>
        <v>Jaco</v>
      </c>
      <c r="F270" s="46" t="str">
        <f t="shared" si="40"/>
        <v>Venter</v>
      </c>
      <c r="G270" s="46" t="str">
        <f t="shared" si="41"/>
        <v>Men Master</v>
      </c>
      <c r="H270" s="46" t="str">
        <f t="shared" si="42"/>
        <v>Atlantic Angling Club</v>
      </c>
      <c r="I270" s="78"/>
      <c r="J270" s="78" t="s">
        <v>1287</v>
      </c>
      <c r="K270" s="78">
        <v>166</v>
      </c>
      <c r="L270" s="77">
        <f t="shared" si="43"/>
        <v>24.6</v>
      </c>
      <c r="M270" s="77">
        <f t="shared" si="44"/>
        <v>24.6</v>
      </c>
    </row>
    <row r="271" spans="1:13" hidden="1" x14ac:dyDescent="0.3">
      <c r="A271" s="246" t="str">
        <f t="shared" si="45"/>
        <v>2023-NAT-02</v>
      </c>
      <c r="B271" s="241">
        <f t="shared" si="46"/>
        <v>45002</v>
      </c>
      <c r="C271" s="246" t="str">
        <f t="shared" si="47"/>
        <v>Day 2</v>
      </c>
      <c r="D271" s="78" t="s">
        <v>910</v>
      </c>
      <c r="E271" s="46" t="str">
        <f t="shared" si="39"/>
        <v>Jaco</v>
      </c>
      <c r="F271" s="46" t="str">
        <f t="shared" si="40"/>
        <v>Venter</v>
      </c>
      <c r="G271" s="46" t="str">
        <f t="shared" si="41"/>
        <v>Men Master</v>
      </c>
      <c r="H271" s="46" t="str">
        <f t="shared" si="42"/>
        <v>Atlantic Angling Club</v>
      </c>
      <c r="I271" s="78"/>
      <c r="J271" s="78" t="s">
        <v>20</v>
      </c>
      <c r="K271" s="78">
        <v>84</v>
      </c>
      <c r="L271" s="77">
        <f t="shared" si="43"/>
        <v>2.2000000000000002</v>
      </c>
      <c r="M271" s="77">
        <f t="shared" si="44"/>
        <v>2.2000000000000002</v>
      </c>
    </row>
    <row r="272" spans="1:13" hidden="1" x14ac:dyDescent="0.3">
      <c r="A272" s="246" t="str">
        <f t="shared" si="45"/>
        <v>2023-NAT-02</v>
      </c>
      <c r="B272" s="241">
        <f t="shared" si="46"/>
        <v>45002</v>
      </c>
      <c r="C272" s="246" t="str">
        <f t="shared" si="47"/>
        <v>Day 2</v>
      </c>
      <c r="D272" s="78" t="s">
        <v>910</v>
      </c>
      <c r="E272" s="46" t="str">
        <f t="shared" si="39"/>
        <v>Jaco</v>
      </c>
      <c r="F272" s="46" t="str">
        <f t="shared" si="40"/>
        <v>Venter</v>
      </c>
      <c r="G272" s="46" t="str">
        <f t="shared" si="41"/>
        <v>Men Master</v>
      </c>
      <c r="H272" s="46" t="str">
        <f t="shared" si="42"/>
        <v>Atlantic Angling Club</v>
      </c>
      <c r="I272" s="78"/>
      <c r="J272" s="78" t="s">
        <v>1288</v>
      </c>
      <c r="K272" s="78">
        <v>157</v>
      </c>
      <c r="L272" s="77">
        <f t="shared" si="43"/>
        <v>17.899999999999999</v>
      </c>
      <c r="M272" s="77">
        <f t="shared" si="44"/>
        <v>17.899999999999999</v>
      </c>
    </row>
    <row r="273" spans="1:13" hidden="1" x14ac:dyDescent="0.3">
      <c r="A273" s="246" t="str">
        <f t="shared" si="45"/>
        <v>2023-NAT-02</v>
      </c>
      <c r="B273" s="241">
        <f t="shared" si="46"/>
        <v>45002</v>
      </c>
      <c r="C273" s="246" t="str">
        <f t="shared" si="47"/>
        <v>Day 2</v>
      </c>
      <c r="D273" s="78" t="s">
        <v>1564</v>
      </c>
      <c r="E273" s="46" t="str">
        <f t="shared" si="39"/>
        <v>Stefano</v>
      </c>
      <c r="F273" s="46" t="str">
        <f t="shared" si="40"/>
        <v>Strappazzon</v>
      </c>
      <c r="G273" s="46" t="str">
        <f t="shared" si="41"/>
        <v>Men Veteran</v>
      </c>
      <c r="H273" s="46" t="str">
        <f t="shared" si="42"/>
        <v>Atlantic Angling Club</v>
      </c>
      <c r="I273" s="78"/>
      <c r="J273" s="78" t="s">
        <v>1288</v>
      </c>
      <c r="K273" s="78">
        <v>68</v>
      </c>
      <c r="L273" s="77">
        <f t="shared" si="43"/>
        <v>1</v>
      </c>
      <c r="M273" s="77">
        <f t="shared" si="44"/>
        <v>1</v>
      </c>
    </row>
    <row r="274" spans="1:13" hidden="1" x14ac:dyDescent="0.3">
      <c r="A274" s="246" t="str">
        <f t="shared" si="45"/>
        <v>2023-NAT-02</v>
      </c>
      <c r="B274" s="241">
        <f t="shared" si="46"/>
        <v>45002</v>
      </c>
      <c r="C274" s="246" t="str">
        <f t="shared" si="47"/>
        <v>Day 2</v>
      </c>
      <c r="D274" s="78" t="s">
        <v>1564</v>
      </c>
      <c r="E274" s="46" t="str">
        <f t="shared" si="39"/>
        <v>Stefano</v>
      </c>
      <c r="F274" s="46" t="str">
        <f t="shared" si="40"/>
        <v>Strappazzon</v>
      </c>
      <c r="G274" s="46" t="str">
        <f t="shared" si="41"/>
        <v>Men Veteran</v>
      </c>
      <c r="H274" s="46" t="str">
        <f t="shared" si="42"/>
        <v>Atlantic Angling Club</v>
      </c>
      <c r="I274" s="78"/>
      <c r="J274" s="78" t="s">
        <v>1265</v>
      </c>
      <c r="K274" s="78">
        <v>41</v>
      </c>
      <c r="L274" s="77">
        <f t="shared" si="43"/>
        <v>1.2</v>
      </c>
      <c r="M274" s="77">
        <f t="shared" si="44"/>
        <v>1.2</v>
      </c>
    </row>
    <row r="275" spans="1:13" hidden="1" x14ac:dyDescent="0.3">
      <c r="A275" s="246" t="str">
        <f t="shared" si="45"/>
        <v>2023-NAT-02</v>
      </c>
      <c r="B275" s="241">
        <f t="shared" si="46"/>
        <v>45002</v>
      </c>
      <c r="C275" s="246" t="str">
        <f t="shared" si="47"/>
        <v>Day 2</v>
      </c>
      <c r="D275" s="78" t="s">
        <v>1564</v>
      </c>
      <c r="E275" s="46" t="str">
        <f t="shared" si="39"/>
        <v>Stefano</v>
      </c>
      <c r="F275" s="46" t="str">
        <f t="shared" si="40"/>
        <v>Strappazzon</v>
      </c>
      <c r="G275" s="46" t="str">
        <f t="shared" si="41"/>
        <v>Men Veteran</v>
      </c>
      <c r="H275" s="46" t="str">
        <f t="shared" si="42"/>
        <v>Atlantic Angling Club</v>
      </c>
      <c r="I275" s="78"/>
      <c r="J275" s="78" t="s">
        <v>20</v>
      </c>
      <c r="K275" s="78">
        <v>85</v>
      </c>
      <c r="L275" s="77">
        <f t="shared" si="43"/>
        <v>2.2000000000000002</v>
      </c>
      <c r="M275" s="77">
        <f t="shared" si="44"/>
        <v>2.2000000000000002</v>
      </c>
    </row>
    <row r="276" spans="1:13" hidden="1" x14ac:dyDescent="0.3">
      <c r="A276" s="246" t="str">
        <f t="shared" si="45"/>
        <v>2023-NAT-02</v>
      </c>
      <c r="B276" s="241">
        <f t="shared" si="46"/>
        <v>45002</v>
      </c>
      <c r="C276" s="246" t="str">
        <f t="shared" si="47"/>
        <v>Day 2</v>
      </c>
      <c r="D276" s="78" t="s">
        <v>1235</v>
      </c>
      <c r="E276" s="46" t="str">
        <f t="shared" si="39"/>
        <v>Ryan</v>
      </c>
      <c r="F276" s="46" t="str">
        <f t="shared" si="40"/>
        <v>Wolmarans</v>
      </c>
      <c r="G276" s="46" t="str">
        <f t="shared" si="41"/>
        <v>Men Senior</v>
      </c>
      <c r="H276" s="46" t="str">
        <f t="shared" si="42"/>
        <v>Walvis Bay</v>
      </c>
      <c r="I276" s="78"/>
      <c r="J276" s="78"/>
      <c r="K276" s="78"/>
      <c r="L276" s="77" t="str">
        <f t="shared" si="43"/>
        <v/>
      </c>
      <c r="M276" s="77" t="str">
        <f t="shared" si="44"/>
        <v/>
      </c>
    </row>
    <row r="277" spans="1:13" hidden="1" x14ac:dyDescent="0.3">
      <c r="A277" s="246" t="str">
        <f t="shared" si="45"/>
        <v>2023-NAT-02</v>
      </c>
      <c r="B277" s="241">
        <f t="shared" si="46"/>
        <v>45002</v>
      </c>
      <c r="C277" s="246" t="str">
        <f t="shared" si="47"/>
        <v>Day 2</v>
      </c>
      <c r="D277" s="78" t="s">
        <v>1574</v>
      </c>
      <c r="E277" s="46" t="str">
        <f t="shared" si="39"/>
        <v>Sven</v>
      </c>
      <c r="F277" s="46" t="str">
        <f t="shared" si="40"/>
        <v>Welzig</v>
      </c>
      <c r="G277" s="46" t="str">
        <f t="shared" si="41"/>
        <v>Men Seniors / U/21</v>
      </c>
      <c r="H277" s="46" t="str">
        <f t="shared" si="42"/>
        <v>Mako</v>
      </c>
      <c r="I277" s="78"/>
      <c r="J277" s="78" t="s">
        <v>1288</v>
      </c>
      <c r="K277" s="78">
        <v>127</v>
      </c>
      <c r="L277" s="77">
        <f t="shared" si="43"/>
        <v>8.5</v>
      </c>
      <c r="M277" s="77">
        <f t="shared" si="44"/>
        <v>8.5</v>
      </c>
    </row>
    <row r="278" spans="1:13" hidden="1" x14ac:dyDescent="0.3">
      <c r="A278" s="246" t="str">
        <f t="shared" si="45"/>
        <v>2023-NAT-02</v>
      </c>
      <c r="B278" s="241">
        <f t="shared" si="46"/>
        <v>45002</v>
      </c>
      <c r="C278" s="246" t="str">
        <f t="shared" si="47"/>
        <v>Day 2</v>
      </c>
      <c r="D278" s="78" t="s">
        <v>1574</v>
      </c>
      <c r="E278" s="46" t="str">
        <f t="shared" si="39"/>
        <v>Sven</v>
      </c>
      <c r="F278" s="46" t="str">
        <f t="shared" si="40"/>
        <v>Welzig</v>
      </c>
      <c r="G278" s="46" t="str">
        <f t="shared" si="41"/>
        <v>Men Seniors / U/21</v>
      </c>
      <c r="H278" s="46" t="str">
        <f t="shared" si="42"/>
        <v>Mako</v>
      </c>
      <c r="I278" s="78"/>
      <c r="J278" s="78" t="s">
        <v>1287</v>
      </c>
      <c r="K278" s="78">
        <v>168</v>
      </c>
      <c r="L278" s="77">
        <f t="shared" si="43"/>
        <v>25.7</v>
      </c>
      <c r="M278" s="77">
        <f t="shared" si="44"/>
        <v>25.7</v>
      </c>
    </row>
    <row r="279" spans="1:13" hidden="1" x14ac:dyDescent="0.3">
      <c r="A279" s="246" t="str">
        <f t="shared" si="45"/>
        <v>2023-NAT-02</v>
      </c>
      <c r="B279" s="241">
        <f t="shared" si="46"/>
        <v>45002</v>
      </c>
      <c r="C279" s="246" t="str">
        <f t="shared" si="47"/>
        <v>Day 2</v>
      </c>
      <c r="D279" s="78" t="s">
        <v>1574</v>
      </c>
      <c r="E279" s="46" t="str">
        <f t="shared" si="39"/>
        <v>Sven</v>
      </c>
      <c r="F279" s="46" t="str">
        <f t="shared" si="40"/>
        <v>Welzig</v>
      </c>
      <c r="G279" s="46" t="str">
        <f t="shared" si="41"/>
        <v>Men Seniors / U/21</v>
      </c>
      <c r="H279" s="46" t="str">
        <f t="shared" si="42"/>
        <v>Mako</v>
      </c>
      <c r="I279" s="78"/>
      <c r="J279" s="78" t="s">
        <v>1287</v>
      </c>
      <c r="K279" s="78">
        <v>168</v>
      </c>
      <c r="L279" s="77">
        <f t="shared" si="43"/>
        <v>25.7</v>
      </c>
      <c r="M279" s="77">
        <f t="shared" si="44"/>
        <v>25.7</v>
      </c>
    </row>
    <row r="280" spans="1:13" hidden="1" x14ac:dyDescent="0.3">
      <c r="A280" s="246" t="str">
        <f t="shared" si="45"/>
        <v>2023-NAT-02</v>
      </c>
      <c r="B280" s="241">
        <f t="shared" si="46"/>
        <v>45002</v>
      </c>
      <c r="C280" s="246" t="str">
        <f t="shared" si="47"/>
        <v>Day 2</v>
      </c>
      <c r="D280" s="78" t="s">
        <v>1574</v>
      </c>
      <c r="E280" s="46" t="str">
        <f t="shared" si="39"/>
        <v>Sven</v>
      </c>
      <c r="F280" s="46" t="str">
        <f t="shared" si="40"/>
        <v>Welzig</v>
      </c>
      <c r="G280" s="46" t="str">
        <f t="shared" si="41"/>
        <v>Men Seniors / U/21</v>
      </c>
      <c r="H280" s="46" t="str">
        <f t="shared" si="42"/>
        <v>Mako</v>
      </c>
      <c r="I280" s="78"/>
      <c r="J280" s="78" t="s">
        <v>1287</v>
      </c>
      <c r="K280" s="78">
        <v>160</v>
      </c>
      <c r="L280" s="77">
        <f t="shared" si="43"/>
        <v>21.7</v>
      </c>
      <c r="M280" s="77">
        <f t="shared" si="44"/>
        <v>21.7</v>
      </c>
    </row>
    <row r="281" spans="1:13" hidden="1" x14ac:dyDescent="0.3">
      <c r="A281" s="246" t="str">
        <f t="shared" si="45"/>
        <v>2023-NAT-02</v>
      </c>
      <c r="B281" s="241">
        <f t="shared" si="46"/>
        <v>45002</v>
      </c>
      <c r="C281" s="246" t="str">
        <f t="shared" si="47"/>
        <v>Day 2</v>
      </c>
      <c r="D281" s="78" t="s">
        <v>1574</v>
      </c>
      <c r="E281" s="46" t="str">
        <f t="shared" si="39"/>
        <v>Sven</v>
      </c>
      <c r="F281" s="46" t="str">
        <f t="shared" si="40"/>
        <v>Welzig</v>
      </c>
      <c r="G281" s="46" t="str">
        <f t="shared" si="41"/>
        <v>Men Seniors / U/21</v>
      </c>
      <c r="H281" s="46" t="str">
        <f t="shared" si="42"/>
        <v>Mako</v>
      </c>
      <c r="I281" s="78"/>
      <c r="J281" s="78" t="s">
        <v>1287</v>
      </c>
      <c r="K281" s="78">
        <v>159</v>
      </c>
      <c r="L281" s="77">
        <f t="shared" si="43"/>
        <v>21.3</v>
      </c>
      <c r="M281" s="77">
        <f t="shared" si="44"/>
        <v>21.3</v>
      </c>
    </row>
    <row r="282" spans="1:13" hidden="1" x14ac:dyDescent="0.3">
      <c r="A282" s="246" t="str">
        <f t="shared" si="45"/>
        <v>2023-NAT-02</v>
      </c>
      <c r="B282" s="241">
        <f t="shared" si="46"/>
        <v>45002</v>
      </c>
      <c r="C282" s="246" t="str">
        <f t="shared" si="47"/>
        <v>Day 2</v>
      </c>
      <c r="D282" s="78" t="s">
        <v>1574</v>
      </c>
      <c r="E282" s="46" t="str">
        <f t="shared" si="39"/>
        <v>Sven</v>
      </c>
      <c r="F282" s="46" t="str">
        <f t="shared" si="40"/>
        <v>Welzig</v>
      </c>
      <c r="G282" s="46" t="str">
        <f t="shared" si="41"/>
        <v>Men Seniors / U/21</v>
      </c>
      <c r="H282" s="46" t="str">
        <f t="shared" si="42"/>
        <v>Mako</v>
      </c>
      <c r="I282" s="78"/>
      <c r="J282" s="78" t="s">
        <v>1287</v>
      </c>
      <c r="K282" s="78">
        <v>157</v>
      </c>
      <c r="L282" s="77">
        <f t="shared" si="43"/>
        <v>20.399999999999999</v>
      </c>
      <c r="M282" s="77">
        <f t="shared" si="44"/>
        <v>20.399999999999999</v>
      </c>
    </row>
    <row r="283" spans="1:13" hidden="1" x14ac:dyDescent="0.3">
      <c r="A283" s="246" t="str">
        <f t="shared" si="45"/>
        <v>2023-NAT-02</v>
      </c>
      <c r="B283" s="241">
        <f t="shared" si="46"/>
        <v>45002</v>
      </c>
      <c r="C283" s="246" t="str">
        <f t="shared" si="47"/>
        <v>Day 2</v>
      </c>
      <c r="D283" s="78" t="s">
        <v>1443</v>
      </c>
      <c r="E283" s="46" t="str">
        <f t="shared" si="39"/>
        <v>Kay</v>
      </c>
      <c r="F283" s="46" t="str">
        <f t="shared" si="40"/>
        <v>Bachran</v>
      </c>
      <c r="G283" s="46" t="str">
        <f t="shared" si="41"/>
        <v>Men Senior / U/21</v>
      </c>
      <c r="H283" s="46" t="str">
        <f t="shared" si="42"/>
        <v>Mako</v>
      </c>
      <c r="I283" s="78"/>
      <c r="J283" s="78" t="s">
        <v>1287</v>
      </c>
      <c r="K283" s="78">
        <v>157</v>
      </c>
      <c r="L283" s="77">
        <f t="shared" si="43"/>
        <v>20.399999999999999</v>
      </c>
      <c r="M283" s="77">
        <f t="shared" si="44"/>
        <v>20.399999999999999</v>
      </c>
    </row>
    <row r="284" spans="1:13" hidden="1" x14ac:dyDescent="0.3">
      <c r="A284" s="246" t="str">
        <f t="shared" si="45"/>
        <v>2023-NAT-02</v>
      </c>
      <c r="B284" s="241">
        <f t="shared" si="46"/>
        <v>45002</v>
      </c>
      <c r="C284" s="246" t="str">
        <f t="shared" si="47"/>
        <v>Day 2</v>
      </c>
      <c r="D284" s="78" t="s">
        <v>1443</v>
      </c>
      <c r="E284" s="46" t="str">
        <f t="shared" si="39"/>
        <v>Kay</v>
      </c>
      <c r="F284" s="46" t="str">
        <f t="shared" si="40"/>
        <v>Bachran</v>
      </c>
      <c r="G284" s="46" t="str">
        <f t="shared" si="41"/>
        <v>Men Senior / U/21</v>
      </c>
      <c r="H284" s="46" t="str">
        <f t="shared" si="42"/>
        <v>Mako</v>
      </c>
      <c r="I284" s="78"/>
      <c r="J284" s="78" t="s">
        <v>1287</v>
      </c>
      <c r="K284" s="78">
        <v>157</v>
      </c>
      <c r="L284" s="77">
        <f t="shared" si="43"/>
        <v>20.399999999999999</v>
      </c>
      <c r="M284" s="77">
        <f t="shared" si="44"/>
        <v>20.399999999999999</v>
      </c>
    </row>
    <row r="285" spans="1:13" hidden="1" x14ac:dyDescent="0.3">
      <c r="A285" s="246" t="str">
        <f t="shared" si="45"/>
        <v>2023-NAT-02</v>
      </c>
      <c r="B285" s="241">
        <f t="shared" si="46"/>
        <v>45002</v>
      </c>
      <c r="C285" s="246" t="str">
        <f t="shared" si="47"/>
        <v>Day 2</v>
      </c>
      <c r="D285" s="78" t="s">
        <v>1443</v>
      </c>
      <c r="E285" s="46" t="str">
        <f t="shared" si="39"/>
        <v>Kay</v>
      </c>
      <c r="F285" s="46" t="str">
        <f t="shared" si="40"/>
        <v>Bachran</v>
      </c>
      <c r="G285" s="46" t="str">
        <f t="shared" si="41"/>
        <v>Men Senior / U/21</v>
      </c>
      <c r="H285" s="46" t="str">
        <f t="shared" si="42"/>
        <v>Mako</v>
      </c>
      <c r="I285" s="78"/>
      <c r="J285" s="78" t="s">
        <v>20</v>
      </c>
      <c r="K285" s="78">
        <v>97</v>
      </c>
      <c r="L285" s="77">
        <f t="shared" si="43"/>
        <v>3.4</v>
      </c>
      <c r="M285" s="77">
        <f t="shared" si="44"/>
        <v>3.4</v>
      </c>
    </row>
    <row r="286" spans="1:13" hidden="1" x14ac:dyDescent="0.3">
      <c r="A286" s="246" t="str">
        <f t="shared" si="45"/>
        <v>2023-NAT-02</v>
      </c>
      <c r="B286" s="241">
        <f t="shared" si="46"/>
        <v>45002</v>
      </c>
      <c r="C286" s="246" t="str">
        <f t="shared" si="47"/>
        <v>Day 2</v>
      </c>
      <c r="D286" s="78" t="s">
        <v>687</v>
      </c>
      <c r="E286" s="46" t="str">
        <f t="shared" si="39"/>
        <v>Henning</v>
      </c>
      <c r="F286" s="46" t="str">
        <f t="shared" si="40"/>
        <v>Du Plessis</v>
      </c>
      <c r="G286" s="46" t="str">
        <f t="shared" si="41"/>
        <v>Men Master</v>
      </c>
      <c r="H286" s="46" t="str">
        <f t="shared" si="42"/>
        <v>Atlantic Angling Club</v>
      </c>
      <c r="I286" s="78"/>
      <c r="J286" s="78" t="s">
        <v>20</v>
      </c>
      <c r="K286" s="78">
        <v>87</v>
      </c>
      <c r="L286" s="77">
        <f t="shared" si="43"/>
        <v>2.4</v>
      </c>
      <c r="M286" s="77">
        <f t="shared" si="44"/>
        <v>2.4</v>
      </c>
    </row>
    <row r="287" spans="1:13" hidden="1" x14ac:dyDescent="0.3">
      <c r="A287" s="246" t="str">
        <f t="shared" si="45"/>
        <v>2023-NAT-02</v>
      </c>
      <c r="B287" s="241">
        <f t="shared" si="46"/>
        <v>45002</v>
      </c>
      <c r="C287" s="246" t="str">
        <f t="shared" si="47"/>
        <v>Day 2</v>
      </c>
      <c r="D287" s="78" t="s">
        <v>687</v>
      </c>
      <c r="E287" s="46" t="str">
        <f t="shared" si="39"/>
        <v>Henning</v>
      </c>
      <c r="F287" s="46" t="str">
        <f t="shared" si="40"/>
        <v>Du Plessis</v>
      </c>
      <c r="G287" s="46" t="str">
        <f t="shared" si="41"/>
        <v>Men Master</v>
      </c>
      <c r="H287" s="46" t="str">
        <f t="shared" si="42"/>
        <v>Atlantic Angling Club</v>
      </c>
      <c r="I287" s="78"/>
      <c r="J287" s="78" t="s">
        <v>1288</v>
      </c>
      <c r="K287" s="78">
        <v>95</v>
      </c>
      <c r="L287" s="77">
        <f t="shared" si="43"/>
        <v>3.1</v>
      </c>
      <c r="M287" s="77">
        <f t="shared" si="44"/>
        <v>3.1</v>
      </c>
    </row>
    <row r="288" spans="1:13" hidden="1" x14ac:dyDescent="0.3">
      <c r="A288" s="246" t="str">
        <f t="shared" si="45"/>
        <v>2023-NAT-02</v>
      </c>
      <c r="B288" s="241">
        <f t="shared" si="46"/>
        <v>45002</v>
      </c>
      <c r="C288" s="246" t="str">
        <f t="shared" si="47"/>
        <v>Day 2</v>
      </c>
      <c r="D288" s="78" t="s">
        <v>1157</v>
      </c>
      <c r="E288" s="46" t="str">
        <f t="shared" si="39"/>
        <v>Karmen</v>
      </c>
      <c r="F288" s="46" t="str">
        <f t="shared" si="40"/>
        <v>Mynhardt</v>
      </c>
      <c r="G288" s="46" t="str">
        <f t="shared" si="41"/>
        <v>Ladies Master</v>
      </c>
      <c r="H288" s="46" t="str">
        <f t="shared" si="42"/>
        <v>Atlantic Angling Club</v>
      </c>
      <c r="I288" s="78"/>
      <c r="J288" s="78" t="s">
        <v>1287</v>
      </c>
      <c r="K288" s="78">
        <v>107</v>
      </c>
      <c r="L288" s="77">
        <f t="shared" si="43"/>
        <v>5.5</v>
      </c>
      <c r="M288" s="77">
        <f t="shared" si="44"/>
        <v>5.5</v>
      </c>
    </row>
    <row r="289" spans="1:13" hidden="1" x14ac:dyDescent="0.3">
      <c r="A289" s="246" t="str">
        <f t="shared" si="45"/>
        <v>2023-NAT-02</v>
      </c>
      <c r="B289" s="241">
        <f t="shared" si="46"/>
        <v>45002</v>
      </c>
      <c r="C289" s="246" t="str">
        <f t="shared" si="47"/>
        <v>Day 2</v>
      </c>
      <c r="D289" s="78" t="s">
        <v>1616</v>
      </c>
      <c r="E289" s="46" t="str">
        <f t="shared" si="39"/>
        <v>Johan</v>
      </c>
      <c r="F289" s="46" t="str">
        <f t="shared" si="40"/>
        <v>Van Niekerk</v>
      </c>
      <c r="G289" s="46" t="str">
        <f t="shared" si="41"/>
        <v>Men Veteran</v>
      </c>
      <c r="H289" s="46" t="str">
        <f t="shared" si="42"/>
        <v>Namib Park</v>
      </c>
      <c r="I289" s="78"/>
      <c r="J289" s="78" t="s">
        <v>1288</v>
      </c>
      <c r="K289" s="78">
        <v>166</v>
      </c>
      <c r="L289" s="77">
        <f t="shared" si="43"/>
        <v>21.8</v>
      </c>
      <c r="M289" s="77">
        <f t="shared" si="44"/>
        <v>21.8</v>
      </c>
    </row>
    <row r="290" spans="1:13" hidden="1" x14ac:dyDescent="0.3">
      <c r="A290" s="246" t="str">
        <f t="shared" si="45"/>
        <v>2023-NAT-02</v>
      </c>
      <c r="B290" s="241">
        <f t="shared" si="46"/>
        <v>45002</v>
      </c>
      <c r="C290" s="246" t="str">
        <f t="shared" si="47"/>
        <v>Day 2</v>
      </c>
      <c r="D290" s="78" t="s">
        <v>595</v>
      </c>
      <c r="E290" s="46" t="str">
        <f t="shared" si="39"/>
        <v>Tiaan</v>
      </c>
      <c r="F290" s="46" t="str">
        <f t="shared" si="40"/>
        <v>Bornman</v>
      </c>
      <c r="G290" s="46" t="str">
        <f t="shared" si="41"/>
        <v>Men U/21</v>
      </c>
      <c r="H290" s="46" t="str">
        <f t="shared" si="42"/>
        <v>Namib Park</v>
      </c>
      <c r="I290" s="78"/>
      <c r="J290" s="78" t="s">
        <v>1288</v>
      </c>
      <c r="K290" s="78">
        <v>130</v>
      </c>
      <c r="L290" s="77">
        <f t="shared" si="43"/>
        <v>9.3000000000000007</v>
      </c>
      <c r="M290" s="77">
        <f t="shared" si="44"/>
        <v>9.3000000000000007</v>
      </c>
    </row>
    <row r="291" spans="1:13" hidden="1" x14ac:dyDescent="0.3">
      <c r="A291" s="246" t="str">
        <f t="shared" si="45"/>
        <v>2023-NAT-02</v>
      </c>
      <c r="B291" s="241">
        <f t="shared" si="46"/>
        <v>45002</v>
      </c>
      <c r="C291" s="246" t="str">
        <f t="shared" si="47"/>
        <v>Day 2</v>
      </c>
      <c r="D291" s="78" t="s">
        <v>595</v>
      </c>
      <c r="E291" s="46" t="str">
        <f t="shared" si="39"/>
        <v>Tiaan</v>
      </c>
      <c r="F291" s="46" t="str">
        <f t="shared" si="40"/>
        <v>Bornman</v>
      </c>
      <c r="G291" s="46" t="str">
        <f t="shared" si="41"/>
        <v>Men U/21</v>
      </c>
      <c r="H291" s="46" t="str">
        <f t="shared" si="42"/>
        <v>Namib Park</v>
      </c>
      <c r="I291" s="78"/>
      <c r="J291" s="78" t="s">
        <v>1288</v>
      </c>
      <c r="K291" s="78">
        <v>126</v>
      </c>
      <c r="L291" s="77">
        <f t="shared" si="43"/>
        <v>8.3000000000000007</v>
      </c>
      <c r="M291" s="77">
        <f t="shared" si="44"/>
        <v>8.3000000000000007</v>
      </c>
    </row>
    <row r="292" spans="1:13" hidden="1" x14ac:dyDescent="0.3">
      <c r="A292" s="246" t="str">
        <f t="shared" si="45"/>
        <v>2023-NAT-02</v>
      </c>
      <c r="B292" s="241">
        <f t="shared" si="46"/>
        <v>45002</v>
      </c>
      <c r="C292" s="246" t="str">
        <f t="shared" si="47"/>
        <v>Day 2</v>
      </c>
      <c r="D292" s="78" t="s">
        <v>595</v>
      </c>
      <c r="E292" s="46" t="str">
        <f t="shared" si="39"/>
        <v>Tiaan</v>
      </c>
      <c r="F292" s="46" t="str">
        <f t="shared" si="40"/>
        <v>Bornman</v>
      </c>
      <c r="G292" s="46" t="str">
        <f t="shared" si="41"/>
        <v>Men U/21</v>
      </c>
      <c r="H292" s="46" t="str">
        <f t="shared" si="42"/>
        <v>Namib Park</v>
      </c>
      <c r="I292" s="78"/>
      <c r="J292" s="78" t="s">
        <v>1287</v>
      </c>
      <c r="K292" s="78">
        <v>152</v>
      </c>
      <c r="L292" s="77">
        <f t="shared" si="43"/>
        <v>18.2</v>
      </c>
      <c r="M292" s="77">
        <f t="shared" si="44"/>
        <v>18.2</v>
      </c>
    </row>
    <row r="293" spans="1:13" hidden="1" x14ac:dyDescent="0.3">
      <c r="A293" s="246" t="str">
        <f t="shared" si="45"/>
        <v>2023-NAT-02</v>
      </c>
      <c r="B293" s="241">
        <f t="shared" si="46"/>
        <v>45002</v>
      </c>
      <c r="C293" s="246" t="str">
        <f t="shared" si="47"/>
        <v>Day 2</v>
      </c>
      <c r="D293" s="78" t="s">
        <v>561</v>
      </c>
      <c r="E293" s="46" t="str">
        <f t="shared" si="39"/>
        <v>Lance</v>
      </c>
      <c r="F293" s="46" t="str">
        <f t="shared" si="40"/>
        <v>Mills</v>
      </c>
      <c r="G293" s="46" t="str">
        <f t="shared" si="41"/>
        <v>Men Master</v>
      </c>
      <c r="H293" s="46" t="str">
        <f t="shared" si="42"/>
        <v>Namib Park</v>
      </c>
      <c r="I293" s="78"/>
      <c r="J293" s="78" t="s">
        <v>1288</v>
      </c>
      <c r="K293" s="78">
        <v>127</v>
      </c>
      <c r="L293" s="77">
        <f t="shared" si="43"/>
        <v>8.5</v>
      </c>
      <c r="M293" s="77">
        <f t="shared" si="44"/>
        <v>8.5</v>
      </c>
    </row>
    <row r="294" spans="1:13" hidden="1" x14ac:dyDescent="0.3">
      <c r="A294" s="246" t="str">
        <f t="shared" si="45"/>
        <v>2023-NAT-02</v>
      </c>
      <c r="B294" s="241">
        <f t="shared" si="46"/>
        <v>45002</v>
      </c>
      <c r="C294" s="246" t="str">
        <f t="shared" si="47"/>
        <v>Day 2</v>
      </c>
      <c r="D294" s="78" t="s">
        <v>561</v>
      </c>
      <c r="E294" s="46" t="str">
        <f t="shared" si="39"/>
        <v>Lance</v>
      </c>
      <c r="F294" s="46" t="str">
        <f t="shared" si="40"/>
        <v>Mills</v>
      </c>
      <c r="G294" s="46" t="str">
        <f t="shared" si="41"/>
        <v>Men Master</v>
      </c>
      <c r="H294" s="46" t="str">
        <f t="shared" si="42"/>
        <v>Namib Park</v>
      </c>
      <c r="I294" s="78"/>
      <c r="J294" s="78" t="s">
        <v>1287</v>
      </c>
      <c r="K294" s="78">
        <v>162</v>
      </c>
      <c r="L294" s="77">
        <f t="shared" si="43"/>
        <v>22.7</v>
      </c>
      <c r="M294" s="77">
        <f t="shared" si="44"/>
        <v>22.7</v>
      </c>
    </row>
    <row r="295" spans="1:13" hidden="1" x14ac:dyDescent="0.3">
      <c r="A295" s="246" t="str">
        <f t="shared" si="45"/>
        <v>2023-NAT-02</v>
      </c>
      <c r="B295" s="241">
        <f t="shared" si="46"/>
        <v>45002</v>
      </c>
      <c r="C295" s="246" t="str">
        <f t="shared" si="47"/>
        <v>Day 2</v>
      </c>
      <c r="D295" s="78" t="s">
        <v>561</v>
      </c>
      <c r="E295" s="46" t="str">
        <f t="shared" si="39"/>
        <v>Lance</v>
      </c>
      <c r="F295" s="46" t="str">
        <f t="shared" si="40"/>
        <v>Mills</v>
      </c>
      <c r="G295" s="46" t="str">
        <f t="shared" si="41"/>
        <v>Men Master</v>
      </c>
      <c r="H295" s="46" t="str">
        <f t="shared" si="42"/>
        <v>Namib Park</v>
      </c>
      <c r="I295" s="78"/>
      <c r="J295" s="78" t="s">
        <v>1281</v>
      </c>
      <c r="K295" s="78">
        <v>178</v>
      </c>
      <c r="L295" s="77">
        <f t="shared" si="43"/>
        <v>78.2</v>
      </c>
      <c r="M295" s="77">
        <f t="shared" si="44"/>
        <v>78.2</v>
      </c>
    </row>
    <row r="296" spans="1:13" hidden="1" x14ac:dyDescent="0.3">
      <c r="A296" s="246" t="str">
        <f t="shared" si="45"/>
        <v>2023-NAT-02</v>
      </c>
      <c r="B296" s="241">
        <f t="shared" si="46"/>
        <v>45002</v>
      </c>
      <c r="C296" s="246" t="str">
        <f t="shared" si="47"/>
        <v>Day 2</v>
      </c>
      <c r="D296" s="78" t="s">
        <v>616</v>
      </c>
      <c r="E296" s="46" t="str">
        <f t="shared" ref="E296:E359" si="48">IF(D296="","",VLOOKUP(D296,Master,3,FALSE))</f>
        <v>Coennie</v>
      </c>
      <c r="F296" s="46" t="str">
        <f t="shared" ref="F296:F359" si="49">IF(D296="","",VLOOKUP(D296,Master,4,FALSE))</f>
        <v>Steyn</v>
      </c>
      <c r="G296" s="46" t="str">
        <f t="shared" ref="G296:G359" si="50">IF(D296="","",VLOOKUP(D296,Master,5,FALSE))</f>
        <v>Men Grand Masters</v>
      </c>
      <c r="H296" s="46" t="str">
        <f t="shared" ref="H296:H359" si="51">IF(D296="","",VLOOKUP(D296,Master,2,FALSE))</f>
        <v>Namib Park</v>
      </c>
      <c r="I296" s="78"/>
      <c r="J296" s="78" t="s">
        <v>1288</v>
      </c>
      <c r="K296" s="78">
        <v>156</v>
      </c>
      <c r="L296" s="77">
        <f t="shared" ref="L296:L359" si="52">IF(K296="","",IF(I296="",ROUND(HLOOKUP(J296,kgList,K296,FALSE),1),ROUND(HLOOKUP(I296,kgList,K296,FALSE),1)))</f>
        <v>17.5</v>
      </c>
      <c r="M296" s="77">
        <f t="shared" ref="M296:M359" si="53">IF(L296="","",IF(COUNTA(I296:J296)&gt;1,"Edible or Inedible",IF(COUNTA(I296)=1,L296*1,IF(COUNTA(J296)=1,L296*1,"ERROR"))))</f>
        <v>17.5</v>
      </c>
    </row>
    <row r="297" spans="1:13" hidden="1" x14ac:dyDescent="0.3">
      <c r="A297" s="246" t="str">
        <f t="shared" si="45"/>
        <v>2023-NAT-02</v>
      </c>
      <c r="B297" s="241">
        <f t="shared" si="46"/>
        <v>45002</v>
      </c>
      <c r="C297" s="246" t="str">
        <f t="shared" si="47"/>
        <v>Day 2</v>
      </c>
      <c r="D297" s="78" t="s">
        <v>616</v>
      </c>
      <c r="E297" s="46" t="str">
        <f t="shared" si="48"/>
        <v>Coennie</v>
      </c>
      <c r="F297" s="46" t="str">
        <f t="shared" si="49"/>
        <v>Steyn</v>
      </c>
      <c r="G297" s="46" t="str">
        <f t="shared" si="50"/>
        <v>Men Grand Masters</v>
      </c>
      <c r="H297" s="46" t="str">
        <f t="shared" si="51"/>
        <v>Namib Park</v>
      </c>
      <c r="I297" s="78"/>
      <c r="J297" s="78" t="s">
        <v>1287</v>
      </c>
      <c r="K297" s="78">
        <v>169</v>
      </c>
      <c r="L297" s="77">
        <f t="shared" si="52"/>
        <v>26.2</v>
      </c>
      <c r="M297" s="77">
        <f t="shared" si="53"/>
        <v>26.2</v>
      </c>
    </row>
    <row r="298" spans="1:13" hidden="1" x14ac:dyDescent="0.3">
      <c r="A298" s="246" t="str">
        <f t="shared" si="45"/>
        <v>2023-NAT-02</v>
      </c>
      <c r="B298" s="241">
        <f t="shared" si="46"/>
        <v>45002</v>
      </c>
      <c r="C298" s="246" t="str">
        <f t="shared" si="47"/>
        <v>Day 2</v>
      </c>
      <c r="D298" s="78" t="s">
        <v>616</v>
      </c>
      <c r="E298" s="46" t="str">
        <f t="shared" si="48"/>
        <v>Coennie</v>
      </c>
      <c r="F298" s="46" t="str">
        <f t="shared" si="49"/>
        <v>Steyn</v>
      </c>
      <c r="G298" s="46" t="str">
        <f t="shared" si="50"/>
        <v>Men Grand Masters</v>
      </c>
      <c r="H298" s="46" t="str">
        <f t="shared" si="51"/>
        <v>Namib Park</v>
      </c>
      <c r="I298" s="78"/>
      <c r="J298" s="78" t="s">
        <v>1287</v>
      </c>
      <c r="K298" s="78">
        <v>167</v>
      </c>
      <c r="L298" s="77">
        <f t="shared" si="52"/>
        <v>25.2</v>
      </c>
      <c r="M298" s="77">
        <f t="shared" si="53"/>
        <v>25.2</v>
      </c>
    </row>
    <row r="299" spans="1:13" hidden="1" x14ac:dyDescent="0.3">
      <c r="A299" s="246" t="str">
        <f t="shared" si="45"/>
        <v>2023-NAT-02</v>
      </c>
      <c r="B299" s="241">
        <f t="shared" si="46"/>
        <v>45002</v>
      </c>
      <c r="C299" s="246" t="str">
        <f t="shared" si="47"/>
        <v>Day 2</v>
      </c>
      <c r="D299" s="78" t="s">
        <v>616</v>
      </c>
      <c r="E299" s="46" t="str">
        <f t="shared" si="48"/>
        <v>Coennie</v>
      </c>
      <c r="F299" s="46" t="str">
        <f t="shared" si="49"/>
        <v>Steyn</v>
      </c>
      <c r="G299" s="46" t="str">
        <f t="shared" si="50"/>
        <v>Men Grand Masters</v>
      </c>
      <c r="H299" s="46" t="str">
        <f t="shared" si="51"/>
        <v>Namib Park</v>
      </c>
      <c r="I299" s="78"/>
      <c r="J299" s="78" t="s">
        <v>1287</v>
      </c>
      <c r="K299" s="78">
        <v>124</v>
      </c>
      <c r="L299" s="77">
        <f t="shared" si="52"/>
        <v>9.1</v>
      </c>
      <c r="M299" s="77">
        <f t="shared" si="53"/>
        <v>9.1</v>
      </c>
    </row>
    <row r="300" spans="1:13" hidden="1" x14ac:dyDescent="0.3">
      <c r="A300" s="246" t="str">
        <f t="shared" si="45"/>
        <v>2023-NAT-02</v>
      </c>
      <c r="B300" s="241">
        <f t="shared" si="46"/>
        <v>45002</v>
      </c>
      <c r="C300" s="246" t="str">
        <f t="shared" si="47"/>
        <v>Day 2</v>
      </c>
      <c r="D300" s="78" t="s">
        <v>1335</v>
      </c>
      <c r="E300" s="46" t="str">
        <f t="shared" si="48"/>
        <v>Mark</v>
      </c>
      <c r="F300" s="46" t="str">
        <f t="shared" si="49"/>
        <v>Van Der Merwe</v>
      </c>
      <c r="G300" s="46" t="str">
        <f t="shared" si="50"/>
        <v>Men U/21</v>
      </c>
      <c r="H300" s="46" t="str">
        <f t="shared" si="51"/>
        <v>Namib Park</v>
      </c>
      <c r="I300" s="78"/>
      <c r="J300" s="78" t="s">
        <v>1288</v>
      </c>
      <c r="K300" s="78">
        <v>138</v>
      </c>
      <c r="L300" s="77">
        <f t="shared" si="52"/>
        <v>11.4</v>
      </c>
      <c r="M300" s="77">
        <f t="shared" si="53"/>
        <v>11.4</v>
      </c>
    </row>
    <row r="301" spans="1:13" hidden="1" x14ac:dyDescent="0.3">
      <c r="A301" s="246" t="str">
        <f t="shared" si="45"/>
        <v>2023-NAT-02</v>
      </c>
      <c r="B301" s="241">
        <f t="shared" si="46"/>
        <v>45002</v>
      </c>
      <c r="C301" s="246" t="str">
        <f t="shared" si="47"/>
        <v>Day 2</v>
      </c>
      <c r="D301" s="78" t="s">
        <v>1335</v>
      </c>
      <c r="E301" s="46" t="str">
        <f t="shared" si="48"/>
        <v>Mark</v>
      </c>
      <c r="F301" s="46" t="str">
        <f t="shared" si="49"/>
        <v>Van Der Merwe</v>
      </c>
      <c r="G301" s="46" t="str">
        <f t="shared" si="50"/>
        <v>Men U/21</v>
      </c>
      <c r="H301" s="46" t="str">
        <f t="shared" si="51"/>
        <v>Namib Park</v>
      </c>
      <c r="I301" s="78"/>
      <c r="J301" s="78" t="s">
        <v>1288</v>
      </c>
      <c r="K301" s="78">
        <v>149</v>
      </c>
      <c r="L301" s="77">
        <f t="shared" si="52"/>
        <v>14.9</v>
      </c>
      <c r="M301" s="77">
        <f t="shared" si="53"/>
        <v>14.9</v>
      </c>
    </row>
    <row r="302" spans="1:13" hidden="1" x14ac:dyDescent="0.3">
      <c r="A302" s="246" t="str">
        <f t="shared" si="45"/>
        <v>2023-NAT-02</v>
      </c>
      <c r="B302" s="241">
        <f t="shared" si="46"/>
        <v>45002</v>
      </c>
      <c r="C302" s="246" t="str">
        <f t="shared" si="47"/>
        <v>Day 2</v>
      </c>
      <c r="D302" s="78" t="s">
        <v>1335</v>
      </c>
      <c r="E302" s="46" t="str">
        <f t="shared" si="48"/>
        <v>Mark</v>
      </c>
      <c r="F302" s="46" t="str">
        <f t="shared" si="49"/>
        <v>Van Der Merwe</v>
      </c>
      <c r="G302" s="46" t="str">
        <f t="shared" si="50"/>
        <v>Men U/21</v>
      </c>
      <c r="H302" s="46" t="str">
        <f t="shared" si="51"/>
        <v>Namib Park</v>
      </c>
      <c r="I302" s="78"/>
      <c r="J302" s="78" t="s">
        <v>1287</v>
      </c>
      <c r="K302" s="78">
        <v>150</v>
      </c>
      <c r="L302" s="77">
        <f t="shared" si="52"/>
        <v>17.399999999999999</v>
      </c>
      <c r="M302" s="77">
        <f t="shared" si="53"/>
        <v>17.399999999999999</v>
      </c>
    </row>
    <row r="303" spans="1:13" hidden="1" x14ac:dyDescent="0.3">
      <c r="A303" s="246" t="str">
        <f t="shared" si="45"/>
        <v>2023-NAT-02</v>
      </c>
      <c r="B303" s="241">
        <f t="shared" si="46"/>
        <v>45002</v>
      </c>
      <c r="C303" s="246" t="str">
        <f t="shared" si="47"/>
        <v>Day 2</v>
      </c>
      <c r="D303" s="78" t="s">
        <v>1335</v>
      </c>
      <c r="E303" s="46" t="str">
        <f t="shared" si="48"/>
        <v>Mark</v>
      </c>
      <c r="F303" s="46" t="str">
        <f t="shared" si="49"/>
        <v>Van Der Merwe</v>
      </c>
      <c r="G303" s="46" t="str">
        <f t="shared" si="50"/>
        <v>Men U/21</v>
      </c>
      <c r="H303" s="46" t="str">
        <f t="shared" si="51"/>
        <v>Namib Park</v>
      </c>
      <c r="I303" s="78"/>
      <c r="J303" s="78" t="s">
        <v>1287</v>
      </c>
      <c r="K303" s="78">
        <v>170</v>
      </c>
      <c r="L303" s="77">
        <f t="shared" si="52"/>
        <v>26.7</v>
      </c>
      <c r="M303" s="77">
        <f t="shared" si="53"/>
        <v>26.7</v>
      </c>
    </row>
    <row r="304" spans="1:13" hidden="1" x14ac:dyDescent="0.3">
      <c r="A304" s="246" t="str">
        <f t="shared" si="45"/>
        <v>2023-NAT-02</v>
      </c>
      <c r="B304" s="241">
        <f t="shared" si="46"/>
        <v>45002</v>
      </c>
      <c r="C304" s="246" t="str">
        <f t="shared" si="47"/>
        <v>Day 2</v>
      </c>
      <c r="D304" s="78" t="s">
        <v>1335</v>
      </c>
      <c r="E304" s="46" t="str">
        <f t="shared" si="48"/>
        <v>Mark</v>
      </c>
      <c r="F304" s="46" t="str">
        <f t="shared" si="49"/>
        <v>Van Der Merwe</v>
      </c>
      <c r="G304" s="46" t="str">
        <f t="shared" si="50"/>
        <v>Men U/21</v>
      </c>
      <c r="H304" s="46" t="str">
        <f t="shared" si="51"/>
        <v>Namib Park</v>
      </c>
      <c r="I304" s="78"/>
      <c r="J304" s="78" t="s">
        <v>1287</v>
      </c>
      <c r="K304" s="78">
        <v>167</v>
      </c>
      <c r="L304" s="77">
        <f t="shared" si="52"/>
        <v>25.2</v>
      </c>
      <c r="M304" s="77">
        <f t="shared" si="53"/>
        <v>25.2</v>
      </c>
    </row>
    <row r="305" spans="1:13" hidden="1" x14ac:dyDescent="0.3">
      <c r="A305" s="246" t="str">
        <f t="shared" si="45"/>
        <v>2023-NAT-02</v>
      </c>
      <c r="B305" s="241">
        <f t="shared" si="46"/>
        <v>45002</v>
      </c>
      <c r="C305" s="246" t="str">
        <f t="shared" si="47"/>
        <v>Day 2</v>
      </c>
      <c r="D305" s="78" t="s">
        <v>491</v>
      </c>
      <c r="E305" s="46" t="str">
        <f t="shared" si="48"/>
        <v>Johan</v>
      </c>
      <c r="F305" s="46" t="str">
        <f t="shared" si="49"/>
        <v>Bruwer</v>
      </c>
      <c r="G305" s="46" t="str">
        <f t="shared" si="50"/>
        <v>Men Senior</v>
      </c>
      <c r="H305" s="46" t="str">
        <f t="shared" si="51"/>
        <v>Namib Park</v>
      </c>
      <c r="I305" s="78"/>
      <c r="J305" s="78" t="s">
        <v>20</v>
      </c>
      <c r="K305" s="78">
        <v>88</v>
      </c>
      <c r="L305" s="77">
        <f t="shared" si="52"/>
        <v>2.5</v>
      </c>
      <c r="M305" s="77">
        <f t="shared" si="53"/>
        <v>2.5</v>
      </c>
    </row>
    <row r="306" spans="1:13" hidden="1" x14ac:dyDescent="0.3">
      <c r="A306" s="246" t="str">
        <f t="shared" si="45"/>
        <v>2023-NAT-02</v>
      </c>
      <c r="B306" s="241">
        <f t="shared" si="46"/>
        <v>45002</v>
      </c>
      <c r="C306" s="246" t="str">
        <f t="shared" si="47"/>
        <v>Day 2</v>
      </c>
      <c r="D306" s="78" t="s">
        <v>491</v>
      </c>
      <c r="E306" s="46" t="str">
        <f t="shared" si="48"/>
        <v>Johan</v>
      </c>
      <c r="F306" s="46" t="str">
        <f t="shared" si="49"/>
        <v>Bruwer</v>
      </c>
      <c r="G306" s="46" t="str">
        <f t="shared" si="50"/>
        <v>Men Senior</v>
      </c>
      <c r="H306" s="46" t="str">
        <f t="shared" si="51"/>
        <v>Namib Park</v>
      </c>
      <c r="I306" s="78"/>
      <c r="J306" s="78" t="s">
        <v>1287</v>
      </c>
      <c r="K306" s="78">
        <v>144</v>
      </c>
      <c r="L306" s="77">
        <f t="shared" si="52"/>
        <v>15.1</v>
      </c>
      <c r="M306" s="77">
        <f t="shared" si="53"/>
        <v>15.1</v>
      </c>
    </row>
    <row r="307" spans="1:13" hidden="1" x14ac:dyDescent="0.3">
      <c r="A307" s="246" t="str">
        <f t="shared" si="45"/>
        <v>2023-NAT-02</v>
      </c>
      <c r="B307" s="241">
        <f t="shared" si="46"/>
        <v>45002</v>
      </c>
      <c r="C307" s="246" t="str">
        <f t="shared" si="47"/>
        <v>Day 2</v>
      </c>
      <c r="D307" s="78" t="s">
        <v>462</v>
      </c>
      <c r="E307" s="46" t="str">
        <f t="shared" si="48"/>
        <v>Andre</v>
      </c>
      <c r="F307" s="46" t="str">
        <f t="shared" si="49"/>
        <v>Coetzee</v>
      </c>
      <c r="G307" s="46" t="str">
        <f t="shared" si="50"/>
        <v>Men Grand Masters</v>
      </c>
      <c r="H307" s="46" t="str">
        <f t="shared" si="51"/>
        <v>Namib Park</v>
      </c>
      <c r="I307" s="78"/>
      <c r="J307" s="78" t="s">
        <v>1287</v>
      </c>
      <c r="K307" s="78">
        <v>138</v>
      </c>
      <c r="L307" s="77">
        <f t="shared" si="52"/>
        <v>13.1</v>
      </c>
      <c r="M307" s="77">
        <f t="shared" si="53"/>
        <v>13.1</v>
      </c>
    </row>
    <row r="308" spans="1:13" hidden="1" x14ac:dyDescent="0.3">
      <c r="A308" s="246" t="str">
        <f t="shared" si="45"/>
        <v>2023-NAT-02</v>
      </c>
      <c r="B308" s="241">
        <f t="shared" si="46"/>
        <v>45002</v>
      </c>
      <c r="C308" s="246" t="str">
        <f t="shared" si="47"/>
        <v>Day 2</v>
      </c>
      <c r="D308" s="78" t="s">
        <v>462</v>
      </c>
      <c r="E308" s="46" t="str">
        <f t="shared" si="48"/>
        <v>Andre</v>
      </c>
      <c r="F308" s="46" t="str">
        <f t="shared" si="49"/>
        <v>Coetzee</v>
      </c>
      <c r="G308" s="46" t="str">
        <f t="shared" si="50"/>
        <v>Men Grand Masters</v>
      </c>
      <c r="H308" s="46" t="str">
        <f t="shared" si="51"/>
        <v>Namib Park</v>
      </c>
      <c r="I308" s="78"/>
      <c r="J308" s="78" t="s">
        <v>1287</v>
      </c>
      <c r="K308" s="78">
        <v>73</v>
      </c>
      <c r="L308" s="77">
        <f t="shared" si="52"/>
        <v>1.4</v>
      </c>
      <c r="M308" s="77">
        <f t="shared" si="53"/>
        <v>1.4</v>
      </c>
    </row>
    <row r="309" spans="1:13" hidden="1" x14ac:dyDescent="0.3">
      <c r="A309" s="246" t="str">
        <f t="shared" si="45"/>
        <v>2023-NAT-02</v>
      </c>
      <c r="B309" s="241">
        <f t="shared" si="46"/>
        <v>45002</v>
      </c>
      <c r="C309" s="246" t="str">
        <f t="shared" si="47"/>
        <v>Day 2</v>
      </c>
      <c r="D309" s="78" t="s">
        <v>462</v>
      </c>
      <c r="E309" s="46" t="str">
        <f t="shared" si="48"/>
        <v>Andre</v>
      </c>
      <c r="F309" s="46" t="str">
        <f t="shared" si="49"/>
        <v>Coetzee</v>
      </c>
      <c r="G309" s="46" t="str">
        <f t="shared" si="50"/>
        <v>Men Grand Masters</v>
      </c>
      <c r="H309" s="46" t="str">
        <f t="shared" si="51"/>
        <v>Namib Park</v>
      </c>
      <c r="I309" s="78"/>
      <c r="J309" s="78" t="s">
        <v>1287</v>
      </c>
      <c r="K309" s="78">
        <v>98</v>
      </c>
      <c r="L309" s="77">
        <f t="shared" si="52"/>
        <v>4</v>
      </c>
      <c r="M309" s="77">
        <f t="shared" si="53"/>
        <v>4</v>
      </c>
    </row>
    <row r="310" spans="1:13" hidden="1" x14ac:dyDescent="0.3">
      <c r="A310" s="246" t="str">
        <f t="shared" si="45"/>
        <v>2023-NAT-02</v>
      </c>
      <c r="B310" s="241">
        <f t="shared" si="46"/>
        <v>45002</v>
      </c>
      <c r="C310" s="246" t="str">
        <f t="shared" si="47"/>
        <v>Day 2</v>
      </c>
      <c r="D310" s="78" t="s">
        <v>462</v>
      </c>
      <c r="E310" s="46" t="str">
        <f t="shared" si="48"/>
        <v>Andre</v>
      </c>
      <c r="F310" s="46" t="str">
        <f t="shared" si="49"/>
        <v>Coetzee</v>
      </c>
      <c r="G310" s="46" t="str">
        <f t="shared" si="50"/>
        <v>Men Grand Masters</v>
      </c>
      <c r="H310" s="46" t="str">
        <f t="shared" si="51"/>
        <v>Namib Park</v>
      </c>
      <c r="I310" s="78"/>
      <c r="J310" s="78" t="s">
        <v>1287</v>
      </c>
      <c r="K310" s="78">
        <v>150</v>
      </c>
      <c r="L310" s="77">
        <f t="shared" si="52"/>
        <v>17.399999999999999</v>
      </c>
      <c r="M310" s="77">
        <f t="shared" si="53"/>
        <v>17.399999999999999</v>
      </c>
    </row>
    <row r="311" spans="1:13" hidden="1" x14ac:dyDescent="0.3">
      <c r="A311" s="246" t="str">
        <f t="shared" si="45"/>
        <v>2023-NAT-02</v>
      </c>
      <c r="B311" s="241">
        <f t="shared" si="46"/>
        <v>45002</v>
      </c>
      <c r="C311" s="246" t="str">
        <f t="shared" si="47"/>
        <v>Day 2</v>
      </c>
      <c r="D311" s="78" t="s">
        <v>462</v>
      </c>
      <c r="E311" s="46" t="str">
        <f t="shared" si="48"/>
        <v>Andre</v>
      </c>
      <c r="F311" s="46" t="str">
        <f t="shared" si="49"/>
        <v>Coetzee</v>
      </c>
      <c r="G311" s="46" t="str">
        <f t="shared" si="50"/>
        <v>Men Grand Masters</v>
      </c>
      <c r="H311" s="46" t="str">
        <f t="shared" si="51"/>
        <v>Namib Park</v>
      </c>
      <c r="I311" s="78"/>
      <c r="J311" s="78" t="s">
        <v>1287</v>
      </c>
      <c r="K311" s="78">
        <v>155</v>
      </c>
      <c r="L311" s="77">
        <f t="shared" si="52"/>
        <v>19.5</v>
      </c>
      <c r="M311" s="77">
        <f t="shared" si="53"/>
        <v>19.5</v>
      </c>
    </row>
    <row r="312" spans="1:13" hidden="1" x14ac:dyDescent="0.3">
      <c r="A312" s="246" t="str">
        <f t="shared" si="45"/>
        <v>2023-NAT-02</v>
      </c>
      <c r="B312" s="241">
        <f t="shared" si="46"/>
        <v>45002</v>
      </c>
      <c r="C312" s="246" t="str">
        <f t="shared" si="47"/>
        <v>Day 2</v>
      </c>
      <c r="D312" s="78" t="s">
        <v>810</v>
      </c>
      <c r="E312" s="46" t="str">
        <f t="shared" si="48"/>
        <v>Uwe</v>
      </c>
      <c r="F312" s="46" t="str">
        <f t="shared" si="49"/>
        <v>Hanssen</v>
      </c>
      <c r="G312" s="46" t="str">
        <f t="shared" si="50"/>
        <v>Men Senior</v>
      </c>
      <c r="H312" s="46" t="str">
        <f t="shared" si="51"/>
        <v>Namib Park</v>
      </c>
      <c r="I312" s="78"/>
      <c r="J312" s="78" t="s">
        <v>1287</v>
      </c>
      <c r="K312" s="78">
        <v>138</v>
      </c>
      <c r="L312" s="77">
        <f t="shared" si="52"/>
        <v>13.1</v>
      </c>
      <c r="M312" s="77">
        <f t="shared" si="53"/>
        <v>13.1</v>
      </c>
    </row>
    <row r="313" spans="1:13" hidden="1" x14ac:dyDescent="0.3">
      <c r="A313" s="246" t="str">
        <f t="shared" si="45"/>
        <v>2023-NAT-02</v>
      </c>
      <c r="B313" s="241">
        <f t="shared" si="46"/>
        <v>45002</v>
      </c>
      <c r="C313" s="246" t="str">
        <f t="shared" si="47"/>
        <v>Day 2</v>
      </c>
      <c r="D313" s="78" t="s">
        <v>810</v>
      </c>
      <c r="E313" s="46" t="str">
        <f t="shared" si="48"/>
        <v>Uwe</v>
      </c>
      <c r="F313" s="46" t="str">
        <f t="shared" si="49"/>
        <v>Hanssen</v>
      </c>
      <c r="G313" s="46" t="str">
        <f t="shared" si="50"/>
        <v>Men Senior</v>
      </c>
      <c r="H313" s="46" t="str">
        <f t="shared" si="51"/>
        <v>Namib Park</v>
      </c>
      <c r="I313" s="78"/>
      <c r="J313" s="78" t="s">
        <v>1287</v>
      </c>
      <c r="K313" s="78">
        <v>167</v>
      </c>
      <c r="L313" s="77">
        <f t="shared" si="52"/>
        <v>25.2</v>
      </c>
      <c r="M313" s="77">
        <f t="shared" si="53"/>
        <v>25.2</v>
      </c>
    </row>
    <row r="314" spans="1:13" hidden="1" x14ac:dyDescent="0.3">
      <c r="A314" s="246" t="str">
        <f t="shared" si="45"/>
        <v>2023-NAT-02</v>
      </c>
      <c r="B314" s="241">
        <f t="shared" si="46"/>
        <v>45002</v>
      </c>
      <c r="C314" s="246" t="str">
        <f t="shared" si="47"/>
        <v>Day 2</v>
      </c>
      <c r="D314" s="78" t="s">
        <v>520</v>
      </c>
      <c r="E314" s="46" t="str">
        <f t="shared" si="48"/>
        <v>Nols</v>
      </c>
      <c r="F314" s="46" t="str">
        <f t="shared" si="49"/>
        <v>Diedericks</v>
      </c>
      <c r="G314" s="46" t="str">
        <f t="shared" si="50"/>
        <v>Men Senior</v>
      </c>
      <c r="H314" s="46" t="str">
        <f t="shared" si="51"/>
        <v>Welwitschia</v>
      </c>
      <c r="I314" s="78"/>
      <c r="J314" s="78" t="s">
        <v>1287</v>
      </c>
      <c r="K314" s="78">
        <v>69</v>
      </c>
      <c r="L314" s="77">
        <f t="shared" si="52"/>
        <v>1.2</v>
      </c>
      <c r="M314" s="77">
        <f t="shared" si="53"/>
        <v>1.2</v>
      </c>
    </row>
    <row r="315" spans="1:13" hidden="1" x14ac:dyDescent="0.3">
      <c r="A315" s="246" t="str">
        <f t="shared" si="45"/>
        <v>2023-NAT-02</v>
      </c>
      <c r="B315" s="241">
        <f t="shared" si="46"/>
        <v>45002</v>
      </c>
      <c r="C315" s="246" t="str">
        <f t="shared" si="47"/>
        <v>Day 2</v>
      </c>
      <c r="D315" s="78" t="s">
        <v>520</v>
      </c>
      <c r="E315" s="46" t="str">
        <f t="shared" si="48"/>
        <v>Nols</v>
      </c>
      <c r="F315" s="46" t="str">
        <f t="shared" si="49"/>
        <v>Diedericks</v>
      </c>
      <c r="G315" s="46" t="str">
        <f t="shared" si="50"/>
        <v>Men Senior</v>
      </c>
      <c r="H315" s="46" t="str">
        <f t="shared" si="51"/>
        <v>Welwitschia</v>
      </c>
      <c r="I315" s="78"/>
      <c r="J315" s="78" t="s">
        <v>1287</v>
      </c>
      <c r="K315" s="78">
        <v>130</v>
      </c>
      <c r="L315" s="77">
        <f t="shared" si="52"/>
        <v>10.7</v>
      </c>
      <c r="M315" s="77">
        <f t="shared" si="53"/>
        <v>10.7</v>
      </c>
    </row>
    <row r="316" spans="1:13" hidden="1" x14ac:dyDescent="0.3">
      <c r="A316" s="246" t="str">
        <f t="shared" si="45"/>
        <v>2023-NAT-02</v>
      </c>
      <c r="B316" s="241">
        <f t="shared" si="46"/>
        <v>45002</v>
      </c>
      <c r="C316" s="246" t="str">
        <f t="shared" si="47"/>
        <v>Day 2</v>
      </c>
      <c r="D316" s="78" t="s">
        <v>520</v>
      </c>
      <c r="E316" s="46" t="str">
        <f t="shared" si="48"/>
        <v>Nols</v>
      </c>
      <c r="F316" s="46" t="str">
        <f t="shared" si="49"/>
        <v>Diedericks</v>
      </c>
      <c r="G316" s="46" t="str">
        <f t="shared" si="50"/>
        <v>Men Senior</v>
      </c>
      <c r="H316" s="46" t="str">
        <f t="shared" si="51"/>
        <v>Welwitschia</v>
      </c>
      <c r="I316" s="78"/>
      <c r="J316" s="78" t="s">
        <v>1287</v>
      </c>
      <c r="K316" s="78">
        <v>141</v>
      </c>
      <c r="L316" s="77">
        <f t="shared" si="52"/>
        <v>14.1</v>
      </c>
      <c r="M316" s="77">
        <f t="shared" si="53"/>
        <v>14.1</v>
      </c>
    </row>
    <row r="317" spans="1:13" hidden="1" x14ac:dyDescent="0.3">
      <c r="A317" s="246" t="str">
        <f t="shared" si="45"/>
        <v>2023-NAT-02</v>
      </c>
      <c r="B317" s="241">
        <f t="shared" si="46"/>
        <v>45002</v>
      </c>
      <c r="C317" s="246" t="str">
        <f t="shared" si="47"/>
        <v>Day 2</v>
      </c>
      <c r="D317" s="78" t="s">
        <v>520</v>
      </c>
      <c r="E317" s="46" t="str">
        <f t="shared" si="48"/>
        <v>Nols</v>
      </c>
      <c r="F317" s="46" t="str">
        <f t="shared" si="49"/>
        <v>Diedericks</v>
      </c>
      <c r="G317" s="46" t="str">
        <f t="shared" si="50"/>
        <v>Men Senior</v>
      </c>
      <c r="H317" s="46" t="str">
        <f t="shared" si="51"/>
        <v>Welwitschia</v>
      </c>
      <c r="I317" s="78"/>
      <c r="J317" s="78" t="s">
        <v>1287</v>
      </c>
      <c r="K317" s="78">
        <v>116</v>
      </c>
      <c r="L317" s="77">
        <f t="shared" si="52"/>
        <v>7.2</v>
      </c>
      <c r="M317" s="77">
        <f t="shared" si="53"/>
        <v>7.2</v>
      </c>
    </row>
    <row r="318" spans="1:13" hidden="1" x14ac:dyDescent="0.3">
      <c r="A318" s="246" t="str">
        <f t="shared" si="45"/>
        <v>2023-NAT-02</v>
      </c>
      <c r="B318" s="241">
        <f t="shared" si="46"/>
        <v>45002</v>
      </c>
      <c r="C318" s="246" t="str">
        <f t="shared" si="47"/>
        <v>Day 2</v>
      </c>
      <c r="D318" s="78" t="s">
        <v>520</v>
      </c>
      <c r="E318" s="46" t="str">
        <f t="shared" si="48"/>
        <v>Nols</v>
      </c>
      <c r="F318" s="46" t="str">
        <f t="shared" si="49"/>
        <v>Diedericks</v>
      </c>
      <c r="G318" s="46" t="str">
        <f t="shared" si="50"/>
        <v>Men Senior</v>
      </c>
      <c r="H318" s="46" t="str">
        <f t="shared" si="51"/>
        <v>Welwitschia</v>
      </c>
      <c r="I318" s="78"/>
      <c r="J318" s="78" t="s">
        <v>20</v>
      </c>
      <c r="K318" s="78">
        <v>81</v>
      </c>
      <c r="L318" s="77">
        <f t="shared" si="52"/>
        <v>1.9</v>
      </c>
      <c r="M318" s="77">
        <f t="shared" si="53"/>
        <v>1.9</v>
      </c>
    </row>
    <row r="319" spans="1:13" hidden="1" x14ac:dyDescent="0.3">
      <c r="A319" s="246" t="str">
        <f t="shared" si="45"/>
        <v>2023-NAT-02</v>
      </c>
      <c r="B319" s="241">
        <f t="shared" si="46"/>
        <v>45002</v>
      </c>
      <c r="C319" s="246" t="str">
        <f t="shared" si="47"/>
        <v>Day 2</v>
      </c>
      <c r="D319" s="78" t="s">
        <v>520</v>
      </c>
      <c r="E319" s="46" t="str">
        <f t="shared" si="48"/>
        <v>Nols</v>
      </c>
      <c r="F319" s="46" t="str">
        <f t="shared" si="49"/>
        <v>Diedericks</v>
      </c>
      <c r="G319" s="46" t="str">
        <f t="shared" si="50"/>
        <v>Men Senior</v>
      </c>
      <c r="H319" s="46" t="str">
        <f t="shared" si="51"/>
        <v>Welwitschia</v>
      </c>
      <c r="I319" s="78"/>
      <c r="J319" s="78" t="s">
        <v>1288</v>
      </c>
      <c r="K319" s="78">
        <v>130</v>
      </c>
      <c r="L319" s="77">
        <f t="shared" si="52"/>
        <v>9.3000000000000007</v>
      </c>
      <c r="M319" s="77">
        <f t="shared" si="53"/>
        <v>9.3000000000000007</v>
      </c>
    </row>
    <row r="320" spans="1:13" hidden="1" x14ac:dyDescent="0.3">
      <c r="A320" s="246" t="str">
        <f t="shared" si="45"/>
        <v>2023-NAT-02</v>
      </c>
      <c r="B320" s="241">
        <f t="shared" si="46"/>
        <v>45002</v>
      </c>
      <c r="C320" s="246" t="str">
        <f t="shared" si="47"/>
        <v>Day 2</v>
      </c>
      <c r="D320" s="78" t="s">
        <v>520</v>
      </c>
      <c r="E320" s="46" t="str">
        <f t="shared" si="48"/>
        <v>Nols</v>
      </c>
      <c r="F320" s="46" t="str">
        <f t="shared" si="49"/>
        <v>Diedericks</v>
      </c>
      <c r="G320" s="46" t="str">
        <f t="shared" si="50"/>
        <v>Men Senior</v>
      </c>
      <c r="H320" s="46" t="str">
        <f t="shared" si="51"/>
        <v>Welwitschia</v>
      </c>
      <c r="I320" s="78"/>
      <c r="J320" s="78" t="s">
        <v>1281</v>
      </c>
      <c r="K320" s="78">
        <v>170</v>
      </c>
      <c r="L320" s="77">
        <f t="shared" si="52"/>
        <v>67.7</v>
      </c>
      <c r="M320" s="77">
        <f t="shared" si="53"/>
        <v>67.7</v>
      </c>
    </row>
    <row r="321" spans="1:13" hidden="1" x14ac:dyDescent="0.3">
      <c r="A321" s="246" t="str">
        <f t="shared" si="45"/>
        <v>2023-NAT-02</v>
      </c>
      <c r="B321" s="241">
        <f t="shared" si="46"/>
        <v>45002</v>
      </c>
      <c r="C321" s="246" t="str">
        <f t="shared" si="47"/>
        <v>Day 2</v>
      </c>
      <c r="D321" s="78" t="s">
        <v>1728</v>
      </c>
      <c r="E321" s="46" t="str">
        <f t="shared" si="48"/>
        <v>Wentzel</v>
      </c>
      <c r="F321" s="46" t="str">
        <f t="shared" si="49"/>
        <v>Smal</v>
      </c>
      <c r="G321" s="46" t="str">
        <f t="shared" si="50"/>
        <v>Men Senior</v>
      </c>
      <c r="H321" s="46" t="str">
        <f t="shared" si="51"/>
        <v>Walvis Bay</v>
      </c>
      <c r="I321" s="78"/>
      <c r="J321" s="78" t="s">
        <v>1287</v>
      </c>
      <c r="K321" s="78">
        <v>144</v>
      </c>
      <c r="L321" s="77">
        <f t="shared" si="52"/>
        <v>15.1</v>
      </c>
      <c r="M321" s="77">
        <f t="shared" si="53"/>
        <v>15.1</v>
      </c>
    </row>
    <row r="322" spans="1:13" hidden="1" x14ac:dyDescent="0.3">
      <c r="A322" s="246" t="str">
        <f t="shared" si="45"/>
        <v>2023-NAT-02</v>
      </c>
      <c r="B322" s="241">
        <f t="shared" si="46"/>
        <v>45002</v>
      </c>
      <c r="C322" s="246" t="str">
        <f t="shared" si="47"/>
        <v>Day 2</v>
      </c>
      <c r="D322" s="78" t="s">
        <v>1728</v>
      </c>
      <c r="E322" s="46" t="str">
        <f t="shared" si="48"/>
        <v>Wentzel</v>
      </c>
      <c r="F322" s="46" t="str">
        <f t="shared" si="49"/>
        <v>Smal</v>
      </c>
      <c r="G322" s="46" t="str">
        <f t="shared" si="50"/>
        <v>Men Senior</v>
      </c>
      <c r="H322" s="46" t="str">
        <f t="shared" si="51"/>
        <v>Walvis Bay</v>
      </c>
      <c r="I322" s="78"/>
      <c r="J322" s="78" t="s">
        <v>1287</v>
      </c>
      <c r="K322" s="78">
        <v>159</v>
      </c>
      <c r="L322" s="77">
        <f t="shared" si="52"/>
        <v>21.3</v>
      </c>
      <c r="M322" s="77">
        <f t="shared" si="53"/>
        <v>21.3</v>
      </c>
    </row>
    <row r="323" spans="1:13" hidden="1" x14ac:dyDescent="0.3">
      <c r="A323" s="246" t="str">
        <f t="shared" si="45"/>
        <v>2023-NAT-02</v>
      </c>
      <c r="B323" s="241">
        <f t="shared" si="46"/>
        <v>45002</v>
      </c>
      <c r="C323" s="246" t="str">
        <f t="shared" si="47"/>
        <v>Day 2</v>
      </c>
      <c r="D323" s="78" t="s">
        <v>1728</v>
      </c>
      <c r="E323" s="46" t="str">
        <f t="shared" si="48"/>
        <v>Wentzel</v>
      </c>
      <c r="F323" s="46" t="str">
        <f t="shared" si="49"/>
        <v>Smal</v>
      </c>
      <c r="G323" s="46" t="str">
        <f t="shared" si="50"/>
        <v>Men Senior</v>
      </c>
      <c r="H323" s="46" t="str">
        <f t="shared" si="51"/>
        <v>Walvis Bay</v>
      </c>
      <c r="I323" s="78"/>
      <c r="J323" s="78" t="s">
        <v>1287</v>
      </c>
      <c r="K323" s="78">
        <v>156</v>
      </c>
      <c r="L323" s="77">
        <f t="shared" si="52"/>
        <v>19.899999999999999</v>
      </c>
      <c r="M323" s="77">
        <f t="shared" si="53"/>
        <v>19.899999999999999</v>
      </c>
    </row>
    <row r="324" spans="1:13" hidden="1" x14ac:dyDescent="0.3">
      <c r="A324" s="246" t="str">
        <f t="shared" ref="A324:A387" si="54">IF(D324="","",A323)</f>
        <v>2023-NAT-02</v>
      </c>
      <c r="B324" s="241">
        <f t="shared" ref="B324:B387" si="55">IF(D324="","",B323)</f>
        <v>45002</v>
      </c>
      <c r="C324" s="246" t="str">
        <f t="shared" ref="C324:C387" si="56">IF(D324="","",C323)</f>
        <v>Day 2</v>
      </c>
      <c r="D324" s="78" t="s">
        <v>1728</v>
      </c>
      <c r="E324" s="46" t="str">
        <f t="shared" si="48"/>
        <v>Wentzel</v>
      </c>
      <c r="F324" s="46" t="str">
        <f t="shared" si="49"/>
        <v>Smal</v>
      </c>
      <c r="G324" s="46" t="str">
        <f t="shared" si="50"/>
        <v>Men Senior</v>
      </c>
      <c r="H324" s="46" t="str">
        <f t="shared" si="51"/>
        <v>Walvis Bay</v>
      </c>
      <c r="I324" s="78"/>
      <c r="J324" s="78" t="s">
        <v>1288</v>
      </c>
      <c r="K324" s="78">
        <v>156</v>
      </c>
      <c r="L324" s="77">
        <f t="shared" si="52"/>
        <v>17.5</v>
      </c>
      <c r="M324" s="77">
        <f t="shared" si="53"/>
        <v>17.5</v>
      </c>
    </row>
    <row r="325" spans="1:13" hidden="1" x14ac:dyDescent="0.3">
      <c r="A325" s="246" t="str">
        <f t="shared" si="54"/>
        <v>2023-NAT-02</v>
      </c>
      <c r="B325" s="241">
        <f t="shared" si="55"/>
        <v>45002</v>
      </c>
      <c r="C325" s="246" t="str">
        <f t="shared" si="56"/>
        <v>Day 2</v>
      </c>
      <c r="D325" s="78" t="s">
        <v>1728</v>
      </c>
      <c r="E325" s="46" t="str">
        <f t="shared" si="48"/>
        <v>Wentzel</v>
      </c>
      <c r="F325" s="46" t="str">
        <f t="shared" si="49"/>
        <v>Smal</v>
      </c>
      <c r="G325" s="46" t="str">
        <f t="shared" si="50"/>
        <v>Men Senior</v>
      </c>
      <c r="H325" s="46" t="str">
        <f t="shared" si="51"/>
        <v>Walvis Bay</v>
      </c>
      <c r="I325" s="78"/>
      <c r="J325" s="78" t="s">
        <v>1288</v>
      </c>
      <c r="K325" s="78">
        <v>138</v>
      </c>
      <c r="L325" s="77">
        <f t="shared" si="52"/>
        <v>11.4</v>
      </c>
      <c r="M325" s="77">
        <f t="shared" si="53"/>
        <v>11.4</v>
      </c>
    </row>
    <row r="326" spans="1:13" hidden="1" x14ac:dyDescent="0.3">
      <c r="A326" s="246" t="str">
        <f t="shared" si="54"/>
        <v>2023-NAT-02</v>
      </c>
      <c r="B326" s="241">
        <f t="shared" si="55"/>
        <v>45002</v>
      </c>
      <c r="C326" s="246" t="str">
        <f t="shared" si="56"/>
        <v>Day 2</v>
      </c>
      <c r="D326" s="78" t="s">
        <v>1728</v>
      </c>
      <c r="E326" s="46" t="str">
        <f t="shared" si="48"/>
        <v>Wentzel</v>
      </c>
      <c r="F326" s="46" t="str">
        <f t="shared" si="49"/>
        <v>Smal</v>
      </c>
      <c r="G326" s="46" t="str">
        <f t="shared" si="50"/>
        <v>Men Senior</v>
      </c>
      <c r="H326" s="46" t="str">
        <f t="shared" si="51"/>
        <v>Walvis Bay</v>
      </c>
      <c r="I326" s="78"/>
      <c r="J326" s="78" t="s">
        <v>1288</v>
      </c>
      <c r="K326" s="78">
        <v>129</v>
      </c>
      <c r="L326" s="77">
        <f t="shared" si="52"/>
        <v>9</v>
      </c>
      <c r="M326" s="77">
        <f t="shared" si="53"/>
        <v>9</v>
      </c>
    </row>
    <row r="327" spans="1:13" hidden="1" x14ac:dyDescent="0.3">
      <c r="A327" s="246" t="str">
        <f t="shared" si="54"/>
        <v>2023-NAT-02</v>
      </c>
      <c r="B327" s="241">
        <f t="shared" si="55"/>
        <v>45002</v>
      </c>
      <c r="C327" s="246" t="str">
        <f t="shared" si="56"/>
        <v>Day 2</v>
      </c>
      <c r="D327" s="78" t="s">
        <v>746</v>
      </c>
      <c r="E327" s="46" t="str">
        <f t="shared" si="48"/>
        <v>Bradd</v>
      </c>
      <c r="F327" s="46" t="str">
        <f t="shared" si="49"/>
        <v>Biller</v>
      </c>
      <c r="G327" s="46" t="str">
        <f t="shared" si="50"/>
        <v>Men Senior</v>
      </c>
      <c r="H327" s="46" t="str">
        <f t="shared" si="51"/>
        <v>Welwitschia</v>
      </c>
      <c r="I327" s="78"/>
      <c r="J327" s="78" t="s">
        <v>1287</v>
      </c>
      <c r="K327" s="78">
        <v>143</v>
      </c>
      <c r="L327" s="77">
        <f t="shared" si="52"/>
        <v>14.8</v>
      </c>
      <c r="M327" s="77">
        <f t="shared" si="53"/>
        <v>14.8</v>
      </c>
    </row>
    <row r="328" spans="1:13" hidden="1" x14ac:dyDescent="0.3">
      <c r="A328" s="246" t="str">
        <f t="shared" si="54"/>
        <v>2023-NAT-02</v>
      </c>
      <c r="B328" s="241">
        <f t="shared" si="55"/>
        <v>45002</v>
      </c>
      <c r="C328" s="246" t="str">
        <f t="shared" si="56"/>
        <v>Day 2</v>
      </c>
      <c r="D328" s="78" t="s">
        <v>746</v>
      </c>
      <c r="E328" s="46" t="str">
        <f t="shared" si="48"/>
        <v>Bradd</v>
      </c>
      <c r="F328" s="46" t="str">
        <f t="shared" si="49"/>
        <v>Biller</v>
      </c>
      <c r="G328" s="46" t="str">
        <f t="shared" si="50"/>
        <v>Men Senior</v>
      </c>
      <c r="H328" s="46" t="str">
        <f t="shared" si="51"/>
        <v>Welwitschia</v>
      </c>
      <c r="I328" s="78"/>
      <c r="J328" s="78" t="s">
        <v>1288</v>
      </c>
      <c r="K328" s="78">
        <v>154</v>
      </c>
      <c r="L328" s="77">
        <f t="shared" si="52"/>
        <v>16.8</v>
      </c>
      <c r="M328" s="77">
        <f t="shared" si="53"/>
        <v>16.8</v>
      </c>
    </row>
    <row r="329" spans="1:13" hidden="1" x14ac:dyDescent="0.3">
      <c r="A329" s="246" t="str">
        <f t="shared" si="54"/>
        <v>2023-NAT-02</v>
      </c>
      <c r="B329" s="241">
        <f t="shared" si="55"/>
        <v>45002</v>
      </c>
      <c r="C329" s="246" t="str">
        <f t="shared" si="56"/>
        <v>Day 2</v>
      </c>
      <c r="D329" s="78" t="s">
        <v>732</v>
      </c>
      <c r="E329" s="46" t="str">
        <f t="shared" si="48"/>
        <v>Ras</v>
      </c>
      <c r="F329" s="46" t="str">
        <f t="shared" si="49"/>
        <v>Van Der Westhuizen</v>
      </c>
      <c r="G329" s="46" t="str">
        <f t="shared" si="50"/>
        <v>Men Senior</v>
      </c>
      <c r="H329" s="46" t="str">
        <f t="shared" si="51"/>
        <v>Welwitschia</v>
      </c>
      <c r="I329" s="78"/>
      <c r="J329" s="78" t="s">
        <v>1287</v>
      </c>
      <c r="K329" s="78">
        <v>166</v>
      </c>
      <c r="L329" s="77">
        <f t="shared" si="52"/>
        <v>24.6</v>
      </c>
      <c r="M329" s="77">
        <f t="shared" si="53"/>
        <v>24.6</v>
      </c>
    </row>
    <row r="330" spans="1:13" hidden="1" x14ac:dyDescent="0.3">
      <c r="A330" s="246" t="str">
        <f t="shared" si="54"/>
        <v>2023-NAT-02</v>
      </c>
      <c r="B330" s="241">
        <f t="shared" si="55"/>
        <v>45002</v>
      </c>
      <c r="C330" s="246" t="str">
        <f t="shared" si="56"/>
        <v>Day 2</v>
      </c>
      <c r="D330" s="78" t="s">
        <v>732</v>
      </c>
      <c r="E330" s="46" t="str">
        <f t="shared" si="48"/>
        <v>Ras</v>
      </c>
      <c r="F330" s="46" t="str">
        <f t="shared" si="49"/>
        <v>Van Der Westhuizen</v>
      </c>
      <c r="G330" s="46" t="str">
        <f t="shared" si="50"/>
        <v>Men Senior</v>
      </c>
      <c r="H330" s="46" t="str">
        <f t="shared" si="51"/>
        <v>Welwitschia</v>
      </c>
      <c r="I330" s="78"/>
      <c r="J330" s="78" t="s">
        <v>1287</v>
      </c>
      <c r="K330" s="78">
        <v>115</v>
      </c>
      <c r="L330" s="77">
        <f t="shared" si="52"/>
        <v>7</v>
      </c>
      <c r="M330" s="77">
        <f t="shared" si="53"/>
        <v>7</v>
      </c>
    </row>
    <row r="331" spans="1:13" hidden="1" x14ac:dyDescent="0.3">
      <c r="A331" s="246" t="str">
        <f t="shared" si="54"/>
        <v>2023-NAT-02</v>
      </c>
      <c r="B331" s="241">
        <f t="shared" si="55"/>
        <v>45002</v>
      </c>
      <c r="C331" s="246" t="str">
        <f t="shared" si="56"/>
        <v>Day 2</v>
      </c>
      <c r="D331" s="78" t="s">
        <v>732</v>
      </c>
      <c r="E331" s="46" t="str">
        <f t="shared" si="48"/>
        <v>Ras</v>
      </c>
      <c r="F331" s="46" t="str">
        <f t="shared" si="49"/>
        <v>Van Der Westhuizen</v>
      </c>
      <c r="G331" s="46" t="str">
        <f t="shared" si="50"/>
        <v>Men Senior</v>
      </c>
      <c r="H331" s="46" t="str">
        <f t="shared" si="51"/>
        <v>Welwitschia</v>
      </c>
      <c r="I331" s="78"/>
      <c r="J331" s="78" t="s">
        <v>1287</v>
      </c>
      <c r="K331" s="78">
        <v>164</v>
      </c>
      <c r="L331" s="77">
        <f t="shared" si="52"/>
        <v>23.6</v>
      </c>
      <c r="M331" s="77">
        <f t="shared" si="53"/>
        <v>23.6</v>
      </c>
    </row>
    <row r="332" spans="1:13" hidden="1" x14ac:dyDescent="0.3">
      <c r="A332" s="246" t="str">
        <f t="shared" si="54"/>
        <v>2023-NAT-02</v>
      </c>
      <c r="B332" s="241">
        <f t="shared" si="55"/>
        <v>45002</v>
      </c>
      <c r="C332" s="246" t="str">
        <f t="shared" si="56"/>
        <v>Day 2</v>
      </c>
      <c r="D332" s="78" t="s">
        <v>732</v>
      </c>
      <c r="E332" s="46" t="str">
        <f t="shared" si="48"/>
        <v>Ras</v>
      </c>
      <c r="F332" s="46" t="str">
        <f t="shared" si="49"/>
        <v>Van Der Westhuizen</v>
      </c>
      <c r="G332" s="46" t="str">
        <f t="shared" si="50"/>
        <v>Men Senior</v>
      </c>
      <c r="H332" s="46" t="str">
        <f t="shared" si="51"/>
        <v>Welwitschia</v>
      </c>
      <c r="I332" s="78"/>
      <c r="J332" s="78" t="s">
        <v>20</v>
      </c>
      <c r="K332" s="78">
        <v>80</v>
      </c>
      <c r="L332" s="77">
        <f t="shared" si="52"/>
        <v>1.8</v>
      </c>
      <c r="M332" s="77">
        <f t="shared" si="53"/>
        <v>1.8</v>
      </c>
    </row>
    <row r="333" spans="1:13" hidden="1" x14ac:dyDescent="0.3">
      <c r="A333" s="246" t="str">
        <f t="shared" si="54"/>
        <v>2023-NAT-02</v>
      </c>
      <c r="B333" s="241">
        <f t="shared" si="55"/>
        <v>45002</v>
      </c>
      <c r="C333" s="246" t="str">
        <f t="shared" si="56"/>
        <v>Day 2</v>
      </c>
      <c r="D333" s="78" t="s">
        <v>732</v>
      </c>
      <c r="E333" s="46" t="str">
        <f t="shared" si="48"/>
        <v>Ras</v>
      </c>
      <c r="F333" s="46" t="str">
        <f t="shared" si="49"/>
        <v>Van Der Westhuizen</v>
      </c>
      <c r="G333" s="46" t="str">
        <f t="shared" si="50"/>
        <v>Men Senior</v>
      </c>
      <c r="H333" s="46" t="str">
        <f t="shared" si="51"/>
        <v>Welwitschia</v>
      </c>
      <c r="I333" s="78"/>
      <c r="J333" s="78" t="s">
        <v>1288</v>
      </c>
      <c r="K333" s="78">
        <v>140</v>
      </c>
      <c r="L333" s="77">
        <f t="shared" si="52"/>
        <v>12</v>
      </c>
      <c r="M333" s="77">
        <f t="shared" si="53"/>
        <v>12</v>
      </c>
    </row>
    <row r="334" spans="1:13" hidden="1" x14ac:dyDescent="0.3">
      <c r="A334" s="246" t="str">
        <f t="shared" si="54"/>
        <v>2023-NAT-02</v>
      </c>
      <c r="B334" s="241">
        <f t="shared" si="55"/>
        <v>45002</v>
      </c>
      <c r="C334" s="246" t="str">
        <f t="shared" si="56"/>
        <v>Day 2</v>
      </c>
      <c r="D334" s="78" t="s">
        <v>732</v>
      </c>
      <c r="E334" s="46" t="str">
        <f t="shared" si="48"/>
        <v>Ras</v>
      </c>
      <c r="F334" s="46" t="str">
        <f t="shared" si="49"/>
        <v>Van Der Westhuizen</v>
      </c>
      <c r="G334" s="46" t="str">
        <f t="shared" si="50"/>
        <v>Men Senior</v>
      </c>
      <c r="H334" s="46" t="str">
        <f t="shared" si="51"/>
        <v>Welwitschia</v>
      </c>
      <c r="I334" s="78"/>
      <c r="J334" s="78" t="s">
        <v>1288</v>
      </c>
      <c r="K334" s="78">
        <v>151</v>
      </c>
      <c r="L334" s="77">
        <f t="shared" si="52"/>
        <v>15.6</v>
      </c>
      <c r="M334" s="77">
        <f t="shared" si="53"/>
        <v>15.6</v>
      </c>
    </row>
    <row r="335" spans="1:13" hidden="1" x14ac:dyDescent="0.3">
      <c r="A335" s="246" t="str">
        <f t="shared" si="54"/>
        <v>2023-NAT-02</v>
      </c>
      <c r="B335" s="241">
        <f t="shared" si="55"/>
        <v>45002</v>
      </c>
      <c r="C335" s="246" t="str">
        <f t="shared" si="56"/>
        <v>Day 2</v>
      </c>
      <c r="D335" s="78" t="s">
        <v>732</v>
      </c>
      <c r="E335" s="46" t="str">
        <f t="shared" si="48"/>
        <v>Ras</v>
      </c>
      <c r="F335" s="46" t="str">
        <f t="shared" si="49"/>
        <v>Van Der Westhuizen</v>
      </c>
      <c r="G335" s="46" t="str">
        <f t="shared" si="50"/>
        <v>Men Senior</v>
      </c>
      <c r="H335" s="46" t="str">
        <f t="shared" si="51"/>
        <v>Welwitschia</v>
      </c>
      <c r="I335" s="78"/>
      <c r="J335" s="78" t="s">
        <v>1288</v>
      </c>
      <c r="K335" s="78">
        <v>158</v>
      </c>
      <c r="L335" s="77">
        <f t="shared" si="52"/>
        <v>18.3</v>
      </c>
      <c r="M335" s="77">
        <f t="shared" si="53"/>
        <v>18.3</v>
      </c>
    </row>
    <row r="336" spans="1:13" hidden="1" x14ac:dyDescent="0.3">
      <c r="A336" s="246" t="str">
        <f t="shared" si="54"/>
        <v>2023-NAT-02</v>
      </c>
      <c r="B336" s="241">
        <f t="shared" si="55"/>
        <v>45002</v>
      </c>
      <c r="C336" s="246" t="str">
        <f t="shared" si="56"/>
        <v>Day 2</v>
      </c>
      <c r="D336" s="78" t="s">
        <v>1018</v>
      </c>
      <c r="E336" s="46" t="str">
        <f t="shared" si="48"/>
        <v>Dean</v>
      </c>
      <c r="F336" s="46" t="str">
        <f t="shared" si="49"/>
        <v>Biller</v>
      </c>
      <c r="G336" s="46" t="str">
        <f t="shared" si="50"/>
        <v>Men Senior</v>
      </c>
      <c r="H336" s="46" t="str">
        <f t="shared" si="51"/>
        <v>Welwitschia</v>
      </c>
      <c r="I336" s="78"/>
      <c r="J336" s="78" t="s">
        <v>20</v>
      </c>
      <c r="K336" s="78">
        <v>88</v>
      </c>
      <c r="L336" s="77">
        <f t="shared" si="52"/>
        <v>2.5</v>
      </c>
      <c r="M336" s="77">
        <f t="shared" si="53"/>
        <v>2.5</v>
      </c>
    </row>
    <row r="337" spans="1:13" hidden="1" x14ac:dyDescent="0.3">
      <c r="A337" s="246" t="str">
        <f t="shared" si="54"/>
        <v>2023-NAT-02</v>
      </c>
      <c r="B337" s="241">
        <f t="shared" si="55"/>
        <v>45002</v>
      </c>
      <c r="C337" s="246" t="str">
        <f t="shared" si="56"/>
        <v>Day 2</v>
      </c>
      <c r="D337" s="78" t="s">
        <v>1018</v>
      </c>
      <c r="E337" s="46" t="str">
        <f t="shared" si="48"/>
        <v>Dean</v>
      </c>
      <c r="F337" s="46" t="str">
        <f t="shared" si="49"/>
        <v>Biller</v>
      </c>
      <c r="G337" s="46" t="str">
        <f t="shared" si="50"/>
        <v>Men Senior</v>
      </c>
      <c r="H337" s="46" t="str">
        <f t="shared" si="51"/>
        <v>Welwitschia</v>
      </c>
      <c r="I337" s="78"/>
      <c r="J337" s="78" t="s">
        <v>20</v>
      </c>
      <c r="K337" s="78">
        <v>85</v>
      </c>
      <c r="L337" s="77">
        <f t="shared" si="52"/>
        <v>2.2000000000000002</v>
      </c>
      <c r="M337" s="77">
        <f t="shared" si="53"/>
        <v>2.2000000000000002</v>
      </c>
    </row>
    <row r="338" spans="1:13" hidden="1" x14ac:dyDescent="0.3">
      <c r="A338" s="246" t="str">
        <f t="shared" si="54"/>
        <v>2023-NAT-02</v>
      </c>
      <c r="B338" s="241">
        <f t="shared" si="55"/>
        <v>45002</v>
      </c>
      <c r="C338" s="246" t="str">
        <f t="shared" si="56"/>
        <v>Day 2</v>
      </c>
      <c r="D338" s="78" t="s">
        <v>1018</v>
      </c>
      <c r="E338" s="46" t="str">
        <f t="shared" si="48"/>
        <v>Dean</v>
      </c>
      <c r="F338" s="46" t="str">
        <f t="shared" si="49"/>
        <v>Biller</v>
      </c>
      <c r="G338" s="46" t="str">
        <f t="shared" si="50"/>
        <v>Men Senior</v>
      </c>
      <c r="H338" s="46" t="str">
        <f t="shared" si="51"/>
        <v>Welwitschia</v>
      </c>
      <c r="I338" s="78"/>
      <c r="J338" s="78" t="s">
        <v>1287</v>
      </c>
      <c r="K338" s="78">
        <v>150</v>
      </c>
      <c r="L338" s="77">
        <f t="shared" si="52"/>
        <v>17.399999999999999</v>
      </c>
      <c r="M338" s="77">
        <f t="shared" si="53"/>
        <v>17.399999999999999</v>
      </c>
    </row>
    <row r="339" spans="1:13" hidden="1" x14ac:dyDescent="0.3">
      <c r="A339" s="246" t="str">
        <f t="shared" si="54"/>
        <v>2023-NAT-02</v>
      </c>
      <c r="B339" s="241">
        <f t="shared" si="55"/>
        <v>45002</v>
      </c>
      <c r="C339" s="246" t="str">
        <f t="shared" si="56"/>
        <v>Day 2</v>
      </c>
      <c r="D339" s="78" t="s">
        <v>470</v>
      </c>
      <c r="E339" s="46" t="str">
        <f t="shared" si="48"/>
        <v>Johan</v>
      </c>
      <c r="F339" s="46" t="str">
        <f t="shared" si="49"/>
        <v>Diedericks</v>
      </c>
      <c r="G339" s="46" t="str">
        <f t="shared" si="50"/>
        <v>Men Veteran</v>
      </c>
      <c r="H339" s="46" t="str">
        <f t="shared" si="51"/>
        <v>Welwitschia</v>
      </c>
      <c r="I339" s="78"/>
      <c r="J339" s="78" t="s">
        <v>1287</v>
      </c>
      <c r="K339" s="78">
        <v>162</v>
      </c>
      <c r="L339" s="77">
        <f t="shared" si="52"/>
        <v>22.7</v>
      </c>
      <c r="M339" s="77">
        <f t="shared" si="53"/>
        <v>22.7</v>
      </c>
    </row>
    <row r="340" spans="1:13" hidden="1" x14ac:dyDescent="0.3">
      <c r="A340" s="246" t="str">
        <f t="shared" si="54"/>
        <v>2023-NAT-02</v>
      </c>
      <c r="B340" s="241">
        <f t="shared" si="55"/>
        <v>45002</v>
      </c>
      <c r="C340" s="246" t="str">
        <f t="shared" si="56"/>
        <v>Day 2</v>
      </c>
      <c r="D340" s="78" t="s">
        <v>457</v>
      </c>
      <c r="E340" s="46" t="str">
        <f t="shared" si="48"/>
        <v>Bertie</v>
      </c>
      <c r="F340" s="46" t="str">
        <f t="shared" si="49"/>
        <v>Diedericks</v>
      </c>
      <c r="G340" s="46" t="str">
        <f t="shared" si="50"/>
        <v>Men Grand Masters</v>
      </c>
      <c r="H340" s="46" t="str">
        <f t="shared" si="51"/>
        <v>Welwitschia</v>
      </c>
      <c r="I340" s="78"/>
      <c r="J340" s="78" t="s">
        <v>1287</v>
      </c>
      <c r="K340" s="78">
        <v>131</v>
      </c>
      <c r="L340" s="77">
        <f t="shared" si="52"/>
        <v>10.9</v>
      </c>
      <c r="M340" s="77">
        <f t="shared" si="53"/>
        <v>10.9</v>
      </c>
    </row>
    <row r="341" spans="1:13" hidden="1" x14ac:dyDescent="0.3">
      <c r="A341" s="246" t="str">
        <f t="shared" si="54"/>
        <v>2023-NAT-02</v>
      </c>
      <c r="B341" s="241">
        <f t="shared" si="55"/>
        <v>45002</v>
      </c>
      <c r="C341" s="246" t="str">
        <f t="shared" si="56"/>
        <v>Day 2</v>
      </c>
      <c r="D341" s="78" t="s">
        <v>457</v>
      </c>
      <c r="E341" s="46" t="str">
        <f t="shared" si="48"/>
        <v>Bertie</v>
      </c>
      <c r="F341" s="46" t="str">
        <f t="shared" si="49"/>
        <v>Diedericks</v>
      </c>
      <c r="G341" s="46" t="str">
        <f t="shared" si="50"/>
        <v>Men Grand Masters</v>
      </c>
      <c r="H341" s="46" t="str">
        <f t="shared" si="51"/>
        <v>Welwitschia</v>
      </c>
      <c r="I341" s="78"/>
      <c r="J341" s="78" t="s">
        <v>1287</v>
      </c>
      <c r="K341" s="78">
        <v>156</v>
      </c>
      <c r="L341" s="77">
        <f t="shared" si="52"/>
        <v>19.899999999999999</v>
      </c>
      <c r="M341" s="77">
        <f t="shared" si="53"/>
        <v>19.899999999999999</v>
      </c>
    </row>
    <row r="342" spans="1:13" hidden="1" x14ac:dyDescent="0.3">
      <c r="A342" s="246" t="str">
        <f t="shared" si="54"/>
        <v>2023-NAT-02</v>
      </c>
      <c r="B342" s="241">
        <f t="shared" si="55"/>
        <v>45002</v>
      </c>
      <c r="C342" s="246" t="str">
        <f t="shared" si="56"/>
        <v>Day 2</v>
      </c>
      <c r="D342" s="78" t="s">
        <v>626</v>
      </c>
      <c r="E342" s="46" t="str">
        <f t="shared" si="48"/>
        <v>PJ</v>
      </c>
      <c r="F342" s="46" t="str">
        <f t="shared" si="49"/>
        <v>van Wyk</v>
      </c>
      <c r="G342" s="46" t="str">
        <f t="shared" si="50"/>
        <v>Men Senior</v>
      </c>
      <c r="H342" s="46" t="str">
        <f t="shared" si="51"/>
        <v>xBenguella</v>
      </c>
      <c r="I342" s="78"/>
      <c r="J342" s="78" t="s">
        <v>1288</v>
      </c>
      <c r="K342" s="78">
        <v>127</v>
      </c>
      <c r="L342" s="77">
        <f t="shared" si="52"/>
        <v>8.5</v>
      </c>
      <c r="M342" s="77">
        <f t="shared" si="53"/>
        <v>8.5</v>
      </c>
    </row>
    <row r="343" spans="1:13" hidden="1" x14ac:dyDescent="0.3">
      <c r="A343" s="246" t="str">
        <f t="shared" si="54"/>
        <v>2023-NAT-02</v>
      </c>
      <c r="B343" s="241">
        <f t="shared" si="55"/>
        <v>45002</v>
      </c>
      <c r="C343" s="246" t="str">
        <f t="shared" si="56"/>
        <v>Day 2</v>
      </c>
      <c r="D343" s="78" t="s">
        <v>626</v>
      </c>
      <c r="E343" s="46" t="str">
        <f t="shared" si="48"/>
        <v>PJ</v>
      </c>
      <c r="F343" s="46" t="str">
        <f t="shared" si="49"/>
        <v>van Wyk</v>
      </c>
      <c r="G343" s="46" t="str">
        <f t="shared" si="50"/>
        <v>Men Senior</v>
      </c>
      <c r="H343" s="46" t="str">
        <f t="shared" si="51"/>
        <v>xBenguella</v>
      </c>
      <c r="I343" s="78"/>
      <c r="J343" s="78" t="s">
        <v>1287</v>
      </c>
      <c r="K343" s="78">
        <v>139</v>
      </c>
      <c r="L343" s="77">
        <f t="shared" si="52"/>
        <v>13.4</v>
      </c>
      <c r="M343" s="77">
        <f t="shared" si="53"/>
        <v>13.4</v>
      </c>
    </row>
    <row r="344" spans="1:13" hidden="1" x14ac:dyDescent="0.3">
      <c r="A344" s="246" t="str">
        <f t="shared" si="54"/>
        <v>2023-NAT-02</v>
      </c>
      <c r="B344" s="241">
        <f t="shared" si="55"/>
        <v>45002</v>
      </c>
      <c r="C344" s="246" t="str">
        <f t="shared" si="56"/>
        <v>Day 2</v>
      </c>
      <c r="D344" s="78" t="s">
        <v>1322</v>
      </c>
      <c r="E344" s="46" t="str">
        <f t="shared" si="48"/>
        <v>Lydia</v>
      </c>
      <c r="F344" s="46" t="str">
        <f t="shared" si="49"/>
        <v>Cilliers</v>
      </c>
      <c r="G344" s="46" t="str">
        <f t="shared" si="50"/>
        <v>Ladies Veteran</v>
      </c>
      <c r="H344" s="46" t="str">
        <f t="shared" si="51"/>
        <v>xBenguella</v>
      </c>
      <c r="I344" s="78"/>
      <c r="J344" s="78" t="s">
        <v>1288</v>
      </c>
      <c r="K344" s="78">
        <v>74</v>
      </c>
      <c r="L344" s="77">
        <f t="shared" si="52"/>
        <v>1.3</v>
      </c>
      <c r="M344" s="77">
        <f t="shared" si="53"/>
        <v>1.3</v>
      </c>
    </row>
    <row r="345" spans="1:13" hidden="1" x14ac:dyDescent="0.3">
      <c r="A345" s="246" t="str">
        <f t="shared" si="54"/>
        <v>2023-NAT-02</v>
      </c>
      <c r="B345" s="241">
        <f t="shared" si="55"/>
        <v>45002</v>
      </c>
      <c r="C345" s="246" t="str">
        <f t="shared" si="56"/>
        <v>Day 2</v>
      </c>
      <c r="D345" s="78" t="s">
        <v>684</v>
      </c>
      <c r="E345" s="46" t="str">
        <f t="shared" si="48"/>
        <v>Bennie</v>
      </c>
      <c r="F345" s="46" t="str">
        <f t="shared" si="49"/>
        <v>Gabrielsen</v>
      </c>
      <c r="G345" s="46" t="str">
        <f t="shared" si="50"/>
        <v>Men Senior</v>
      </c>
      <c r="H345" s="46" t="str">
        <f t="shared" si="51"/>
        <v>Benguella</v>
      </c>
      <c r="I345" s="78"/>
      <c r="J345" s="78" t="s">
        <v>1287</v>
      </c>
      <c r="K345" s="78">
        <v>148</v>
      </c>
      <c r="L345" s="77">
        <f t="shared" si="52"/>
        <v>16.600000000000001</v>
      </c>
      <c r="M345" s="77">
        <f t="shared" si="53"/>
        <v>16.600000000000001</v>
      </c>
    </row>
    <row r="346" spans="1:13" hidden="1" x14ac:dyDescent="0.3">
      <c r="A346" s="246" t="str">
        <f t="shared" si="54"/>
        <v>2023-NAT-02</v>
      </c>
      <c r="B346" s="241">
        <f t="shared" si="55"/>
        <v>45002</v>
      </c>
      <c r="C346" s="246" t="str">
        <f t="shared" si="56"/>
        <v>Day 2</v>
      </c>
      <c r="D346" s="78" t="s">
        <v>1733</v>
      </c>
      <c r="E346" s="46" t="str">
        <f t="shared" si="48"/>
        <v>Adrian</v>
      </c>
      <c r="F346" s="46" t="str">
        <f t="shared" si="49"/>
        <v>Steenkamp</v>
      </c>
      <c r="G346" s="46" t="str">
        <f t="shared" si="50"/>
        <v>Men Seniors / U/21</v>
      </c>
      <c r="H346" s="46" t="str">
        <f t="shared" si="51"/>
        <v>Benguella</v>
      </c>
      <c r="I346" s="78"/>
      <c r="J346" s="78" t="s">
        <v>1287</v>
      </c>
      <c r="K346" s="78">
        <v>165</v>
      </c>
      <c r="L346" s="77">
        <f t="shared" si="52"/>
        <v>24.1</v>
      </c>
      <c r="M346" s="77">
        <f t="shared" si="53"/>
        <v>24.1</v>
      </c>
    </row>
    <row r="347" spans="1:13" hidden="1" x14ac:dyDescent="0.3">
      <c r="A347" s="246" t="str">
        <f t="shared" si="54"/>
        <v>2023-NAT-02</v>
      </c>
      <c r="B347" s="241">
        <f t="shared" si="55"/>
        <v>45002</v>
      </c>
      <c r="C347" s="246" t="str">
        <f t="shared" si="56"/>
        <v>Day 2</v>
      </c>
      <c r="D347" s="78" t="s">
        <v>1733</v>
      </c>
      <c r="E347" s="46" t="str">
        <f t="shared" si="48"/>
        <v>Adrian</v>
      </c>
      <c r="F347" s="46" t="str">
        <f t="shared" si="49"/>
        <v>Steenkamp</v>
      </c>
      <c r="G347" s="46" t="str">
        <f t="shared" si="50"/>
        <v>Men Seniors / U/21</v>
      </c>
      <c r="H347" s="46" t="str">
        <f t="shared" si="51"/>
        <v>Benguella</v>
      </c>
      <c r="I347" s="78"/>
      <c r="J347" s="78" t="s">
        <v>1287</v>
      </c>
      <c r="K347" s="78">
        <v>169</v>
      </c>
      <c r="L347" s="77">
        <f t="shared" si="52"/>
        <v>26.2</v>
      </c>
      <c r="M347" s="77">
        <f t="shared" si="53"/>
        <v>26.2</v>
      </c>
    </row>
    <row r="348" spans="1:13" hidden="1" x14ac:dyDescent="0.3">
      <c r="A348" s="246" t="str">
        <f t="shared" si="54"/>
        <v>2023-NAT-02</v>
      </c>
      <c r="B348" s="241">
        <f t="shared" si="55"/>
        <v>45002</v>
      </c>
      <c r="C348" s="246" t="str">
        <f t="shared" si="56"/>
        <v>Day 2</v>
      </c>
      <c r="D348" s="78" t="s">
        <v>1733</v>
      </c>
      <c r="E348" s="46" t="str">
        <f t="shared" si="48"/>
        <v>Adrian</v>
      </c>
      <c r="F348" s="46" t="str">
        <f t="shared" si="49"/>
        <v>Steenkamp</v>
      </c>
      <c r="G348" s="46" t="str">
        <f t="shared" si="50"/>
        <v>Men Seniors / U/21</v>
      </c>
      <c r="H348" s="46" t="str">
        <f t="shared" si="51"/>
        <v>Benguella</v>
      </c>
      <c r="I348" s="78"/>
      <c r="J348" s="78" t="s">
        <v>20</v>
      </c>
      <c r="K348" s="78">
        <v>86</v>
      </c>
      <c r="L348" s="77">
        <f t="shared" si="52"/>
        <v>2.2999999999999998</v>
      </c>
      <c r="M348" s="77">
        <f t="shared" si="53"/>
        <v>2.2999999999999998</v>
      </c>
    </row>
    <row r="349" spans="1:13" hidden="1" x14ac:dyDescent="0.3">
      <c r="A349" s="246" t="str">
        <f t="shared" si="54"/>
        <v>2023-NAT-02</v>
      </c>
      <c r="B349" s="241">
        <f t="shared" si="55"/>
        <v>45002</v>
      </c>
      <c r="C349" s="246" t="str">
        <f t="shared" si="56"/>
        <v>Day 2</v>
      </c>
      <c r="D349" s="78" t="s">
        <v>851</v>
      </c>
      <c r="E349" s="46" t="str">
        <f t="shared" si="48"/>
        <v xml:space="preserve">Andre-Louis </v>
      </c>
      <c r="F349" s="46" t="str">
        <f t="shared" si="49"/>
        <v>Stipp</v>
      </c>
      <c r="G349" s="46" t="str">
        <f t="shared" si="50"/>
        <v>Men Senior</v>
      </c>
      <c r="H349" s="46" t="str">
        <f t="shared" si="51"/>
        <v>xBenguella</v>
      </c>
      <c r="I349" s="78"/>
      <c r="J349" s="78" t="s">
        <v>1287</v>
      </c>
      <c r="K349" s="78">
        <v>160</v>
      </c>
      <c r="L349" s="77">
        <f t="shared" si="52"/>
        <v>21.7</v>
      </c>
      <c r="M349" s="77">
        <f t="shared" si="53"/>
        <v>21.7</v>
      </c>
    </row>
    <row r="350" spans="1:13" hidden="1" x14ac:dyDescent="0.3">
      <c r="A350" s="246" t="str">
        <f t="shared" si="54"/>
        <v>2023-NAT-02</v>
      </c>
      <c r="B350" s="241">
        <f t="shared" si="55"/>
        <v>45002</v>
      </c>
      <c r="C350" s="246" t="str">
        <f t="shared" si="56"/>
        <v>Day 2</v>
      </c>
      <c r="D350" s="78" t="s">
        <v>637</v>
      </c>
      <c r="E350" s="46" t="str">
        <f t="shared" si="48"/>
        <v>Ray</v>
      </c>
      <c r="F350" s="46" t="str">
        <f t="shared" si="49"/>
        <v>Moody</v>
      </c>
      <c r="G350" s="46" t="str">
        <f t="shared" si="50"/>
        <v>Men Senior</v>
      </c>
      <c r="H350" s="46" t="str">
        <f t="shared" si="51"/>
        <v>Benguella</v>
      </c>
      <c r="I350" s="78"/>
      <c r="J350" s="78" t="s">
        <v>1287</v>
      </c>
      <c r="K350" s="78">
        <v>97</v>
      </c>
      <c r="L350" s="77">
        <f t="shared" si="52"/>
        <v>3.9</v>
      </c>
      <c r="M350" s="77">
        <f t="shared" si="53"/>
        <v>3.9</v>
      </c>
    </row>
    <row r="351" spans="1:13" hidden="1" x14ac:dyDescent="0.3">
      <c r="A351" s="246" t="str">
        <f t="shared" si="54"/>
        <v>2023-NAT-02</v>
      </c>
      <c r="B351" s="241">
        <f t="shared" si="55"/>
        <v>45002</v>
      </c>
      <c r="C351" s="246" t="str">
        <f t="shared" si="56"/>
        <v>Day 2</v>
      </c>
      <c r="D351" s="78" t="s">
        <v>637</v>
      </c>
      <c r="E351" s="46" t="str">
        <f t="shared" si="48"/>
        <v>Ray</v>
      </c>
      <c r="F351" s="46" t="str">
        <f t="shared" si="49"/>
        <v>Moody</v>
      </c>
      <c r="G351" s="46" t="str">
        <f t="shared" si="50"/>
        <v>Men Senior</v>
      </c>
      <c r="H351" s="46" t="str">
        <f t="shared" si="51"/>
        <v>Benguella</v>
      </c>
      <c r="I351" s="78"/>
      <c r="J351" s="78" t="s">
        <v>1287</v>
      </c>
      <c r="K351" s="78">
        <v>162</v>
      </c>
      <c r="L351" s="77">
        <f t="shared" si="52"/>
        <v>22.7</v>
      </c>
      <c r="M351" s="77">
        <f t="shared" si="53"/>
        <v>22.7</v>
      </c>
    </row>
    <row r="352" spans="1:13" hidden="1" x14ac:dyDescent="0.3">
      <c r="A352" s="246" t="str">
        <f t="shared" si="54"/>
        <v>2023-NAT-02</v>
      </c>
      <c r="B352" s="241">
        <f t="shared" si="55"/>
        <v>45002</v>
      </c>
      <c r="C352" s="246" t="str">
        <f t="shared" si="56"/>
        <v>Day 2</v>
      </c>
      <c r="D352" s="78" t="s">
        <v>637</v>
      </c>
      <c r="E352" s="46" t="str">
        <f t="shared" si="48"/>
        <v>Ray</v>
      </c>
      <c r="F352" s="46" t="str">
        <f t="shared" si="49"/>
        <v>Moody</v>
      </c>
      <c r="G352" s="46" t="str">
        <f t="shared" si="50"/>
        <v>Men Senior</v>
      </c>
      <c r="H352" s="46" t="str">
        <f t="shared" si="51"/>
        <v>Benguella</v>
      </c>
      <c r="I352" s="78"/>
      <c r="J352" s="78" t="s">
        <v>1287</v>
      </c>
      <c r="K352" s="78">
        <v>161</v>
      </c>
      <c r="L352" s="77">
        <f t="shared" si="52"/>
        <v>22.2</v>
      </c>
      <c r="M352" s="77">
        <f t="shared" si="53"/>
        <v>22.2</v>
      </c>
    </row>
    <row r="353" spans="1:13" hidden="1" x14ac:dyDescent="0.3">
      <c r="A353" s="246" t="str">
        <f t="shared" si="54"/>
        <v>2023-NAT-02</v>
      </c>
      <c r="B353" s="241">
        <f t="shared" si="55"/>
        <v>45002</v>
      </c>
      <c r="C353" s="246" t="str">
        <f t="shared" si="56"/>
        <v>Day 2</v>
      </c>
      <c r="D353" s="78" t="s">
        <v>637</v>
      </c>
      <c r="E353" s="46" t="str">
        <f t="shared" si="48"/>
        <v>Ray</v>
      </c>
      <c r="F353" s="46" t="str">
        <f t="shared" si="49"/>
        <v>Moody</v>
      </c>
      <c r="G353" s="46" t="str">
        <f t="shared" si="50"/>
        <v>Men Senior</v>
      </c>
      <c r="H353" s="46" t="str">
        <f t="shared" si="51"/>
        <v>Benguella</v>
      </c>
      <c r="I353" s="78"/>
      <c r="J353" s="78" t="s">
        <v>1287</v>
      </c>
      <c r="K353" s="78">
        <v>151</v>
      </c>
      <c r="L353" s="77">
        <f t="shared" si="52"/>
        <v>17.8</v>
      </c>
      <c r="M353" s="77">
        <f t="shared" si="53"/>
        <v>17.8</v>
      </c>
    </row>
    <row r="354" spans="1:13" hidden="1" x14ac:dyDescent="0.3">
      <c r="A354" s="246" t="str">
        <f t="shared" si="54"/>
        <v>2023-NAT-02</v>
      </c>
      <c r="B354" s="241">
        <f t="shared" si="55"/>
        <v>45002</v>
      </c>
      <c r="C354" s="246" t="str">
        <f t="shared" si="56"/>
        <v>Day 2</v>
      </c>
      <c r="D354" s="78" t="s">
        <v>673</v>
      </c>
      <c r="E354" s="46" t="str">
        <f t="shared" si="48"/>
        <v>Nadia</v>
      </c>
      <c r="F354" s="46" t="str">
        <f t="shared" si="49"/>
        <v>Steenkamp</v>
      </c>
      <c r="G354" s="46" t="str">
        <f t="shared" si="50"/>
        <v>Ladies Master</v>
      </c>
      <c r="H354" s="46" t="str">
        <f t="shared" si="51"/>
        <v>Benguella</v>
      </c>
      <c r="I354" s="78"/>
      <c r="J354" s="78" t="s">
        <v>1287</v>
      </c>
      <c r="K354" s="78">
        <v>97</v>
      </c>
      <c r="L354" s="77">
        <f t="shared" si="52"/>
        <v>3.9</v>
      </c>
      <c r="M354" s="77">
        <f t="shared" si="53"/>
        <v>3.9</v>
      </c>
    </row>
    <row r="355" spans="1:13" hidden="1" x14ac:dyDescent="0.3">
      <c r="A355" s="246" t="str">
        <f t="shared" si="54"/>
        <v>2023-NAT-02</v>
      </c>
      <c r="B355" s="241">
        <f t="shared" si="55"/>
        <v>45002</v>
      </c>
      <c r="C355" s="246" t="str">
        <f t="shared" si="56"/>
        <v>Day 2</v>
      </c>
      <c r="D355" s="78" t="s">
        <v>673</v>
      </c>
      <c r="E355" s="46" t="str">
        <f t="shared" si="48"/>
        <v>Nadia</v>
      </c>
      <c r="F355" s="46" t="str">
        <f t="shared" si="49"/>
        <v>Steenkamp</v>
      </c>
      <c r="G355" s="46" t="str">
        <f t="shared" si="50"/>
        <v>Ladies Master</v>
      </c>
      <c r="H355" s="46" t="str">
        <f t="shared" si="51"/>
        <v>Benguella</v>
      </c>
      <c r="I355" s="78"/>
      <c r="J355" s="78" t="s">
        <v>20</v>
      </c>
      <c r="K355" s="78">
        <v>85</v>
      </c>
      <c r="L355" s="77">
        <f t="shared" si="52"/>
        <v>2.2000000000000002</v>
      </c>
      <c r="M355" s="77">
        <f t="shared" si="53"/>
        <v>2.2000000000000002</v>
      </c>
    </row>
    <row r="356" spans="1:13" hidden="1" x14ac:dyDescent="0.3">
      <c r="A356" s="246" t="str">
        <f t="shared" si="54"/>
        <v>2023-NAT-02</v>
      </c>
      <c r="B356" s="241">
        <f t="shared" si="55"/>
        <v>45002</v>
      </c>
      <c r="C356" s="246" t="str">
        <f t="shared" si="56"/>
        <v>Day 2</v>
      </c>
      <c r="D356" s="78" t="s">
        <v>575</v>
      </c>
      <c r="E356" s="46" t="str">
        <f t="shared" si="48"/>
        <v>Lezelle</v>
      </c>
      <c r="F356" s="46" t="str">
        <f t="shared" si="49"/>
        <v xml:space="preserve">Smit </v>
      </c>
      <c r="G356" s="46" t="str">
        <f t="shared" si="50"/>
        <v>Ladies Veteran</v>
      </c>
      <c r="H356" s="46" t="str">
        <f t="shared" si="51"/>
        <v>Benguella</v>
      </c>
      <c r="I356" s="78"/>
      <c r="J356" s="78" t="s">
        <v>1287</v>
      </c>
      <c r="K356" s="78">
        <v>114</v>
      </c>
      <c r="L356" s="77">
        <f t="shared" si="52"/>
        <v>6.8</v>
      </c>
      <c r="M356" s="77">
        <f t="shared" si="53"/>
        <v>6.8</v>
      </c>
    </row>
    <row r="357" spans="1:13" hidden="1" x14ac:dyDescent="0.3">
      <c r="A357" s="246" t="str">
        <f t="shared" si="54"/>
        <v>2023-NAT-02</v>
      </c>
      <c r="B357" s="241">
        <f t="shared" si="55"/>
        <v>45002</v>
      </c>
      <c r="C357" s="246" t="str">
        <f t="shared" si="56"/>
        <v>Day 2</v>
      </c>
      <c r="D357" s="78" t="s">
        <v>575</v>
      </c>
      <c r="E357" s="46" t="str">
        <f t="shared" si="48"/>
        <v>Lezelle</v>
      </c>
      <c r="F357" s="46" t="str">
        <f t="shared" si="49"/>
        <v xml:space="preserve">Smit </v>
      </c>
      <c r="G357" s="46" t="str">
        <f t="shared" si="50"/>
        <v>Ladies Veteran</v>
      </c>
      <c r="H357" s="46" t="str">
        <f t="shared" si="51"/>
        <v>Benguella</v>
      </c>
      <c r="I357" s="78"/>
      <c r="J357" s="78" t="s">
        <v>20</v>
      </c>
      <c r="K357" s="78">
        <v>80</v>
      </c>
      <c r="L357" s="77">
        <f t="shared" si="52"/>
        <v>1.8</v>
      </c>
      <c r="M357" s="77">
        <f t="shared" si="53"/>
        <v>1.8</v>
      </c>
    </row>
    <row r="358" spans="1:13" hidden="1" x14ac:dyDescent="0.3">
      <c r="A358" s="246" t="str">
        <f t="shared" si="54"/>
        <v>2023-NAT-02</v>
      </c>
      <c r="B358" s="241">
        <f t="shared" si="55"/>
        <v>45002</v>
      </c>
      <c r="C358" s="246" t="str">
        <f t="shared" si="56"/>
        <v>Day 2</v>
      </c>
      <c r="D358" s="78" t="s">
        <v>849</v>
      </c>
      <c r="E358" s="46" t="str">
        <f t="shared" si="48"/>
        <v>Renier</v>
      </c>
      <c r="F358" s="46" t="str">
        <f t="shared" si="49"/>
        <v>Van Zyl</v>
      </c>
      <c r="G358" s="46" t="str">
        <f t="shared" si="50"/>
        <v>Men Veteran</v>
      </c>
      <c r="H358" s="46" t="str">
        <f t="shared" si="51"/>
        <v>Benguella</v>
      </c>
      <c r="I358" s="78"/>
      <c r="J358" s="78" t="s">
        <v>1287</v>
      </c>
      <c r="K358" s="78">
        <v>153</v>
      </c>
      <c r="L358" s="77">
        <f t="shared" si="52"/>
        <v>18.600000000000001</v>
      </c>
      <c r="M358" s="77">
        <f t="shared" si="53"/>
        <v>18.600000000000001</v>
      </c>
    </row>
    <row r="359" spans="1:13" hidden="1" x14ac:dyDescent="0.3">
      <c r="A359" s="246" t="str">
        <f t="shared" si="54"/>
        <v>2023-NAT-02</v>
      </c>
      <c r="B359" s="241">
        <f t="shared" si="55"/>
        <v>45002</v>
      </c>
      <c r="C359" s="246" t="str">
        <f t="shared" si="56"/>
        <v>Day 2</v>
      </c>
      <c r="D359" s="78" t="s">
        <v>1709</v>
      </c>
      <c r="E359" s="46" t="str">
        <f t="shared" si="48"/>
        <v>Hendrik JNR</v>
      </c>
      <c r="F359" s="46" t="str">
        <f t="shared" si="49"/>
        <v>Cloete</v>
      </c>
      <c r="G359" s="46" t="str">
        <f t="shared" si="50"/>
        <v>Men Senior</v>
      </c>
      <c r="H359" s="46" t="str">
        <f t="shared" si="51"/>
        <v>xBenguella</v>
      </c>
      <c r="I359" s="78"/>
      <c r="J359" s="78" t="s">
        <v>20</v>
      </c>
      <c r="K359" s="78">
        <v>72</v>
      </c>
      <c r="L359" s="77">
        <f t="shared" si="52"/>
        <v>1.3</v>
      </c>
      <c r="M359" s="77">
        <f t="shared" si="53"/>
        <v>1.3</v>
      </c>
    </row>
    <row r="360" spans="1:13" hidden="1" x14ac:dyDescent="0.3">
      <c r="A360" s="246" t="str">
        <f t="shared" si="54"/>
        <v>2023-NAT-02</v>
      </c>
      <c r="B360" s="241">
        <f t="shared" si="55"/>
        <v>45002</v>
      </c>
      <c r="C360" s="246" t="str">
        <f t="shared" si="56"/>
        <v>Day 2</v>
      </c>
      <c r="D360" s="78" t="s">
        <v>1709</v>
      </c>
      <c r="E360" s="46" t="str">
        <f t="shared" ref="E360:E423" si="57">IF(D360="","",VLOOKUP(D360,Master,3,FALSE))</f>
        <v>Hendrik JNR</v>
      </c>
      <c r="F360" s="46" t="str">
        <f t="shared" ref="F360:F423" si="58">IF(D360="","",VLOOKUP(D360,Master,4,FALSE))</f>
        <v>Cloete</v>
      </c>
      <c r="G360" s="46" t="str">
        <f t="shared" ref="G360:G423" si="59">IF(D360="","",VLOOKUP(D360,Master,5,FALSE))</f>
        <v>Men Senior</v>
      </c>
      <c r="H360" s="46" t="str">
        <f t="shared" ref="H360:H423" si="60">IF(D360="","",VLOOKUP(D360,Master,2,FALSE))</f>
        <v>xBenguella</v>
      </c>
      <c r="I360" s="78"/>
      <c r="J360" s="78" t="s">
        <v>1267</v>
      </c>
      <c r="K360" s="78">
        <v>57</v>
      </c>
      <c r="L360" s="77">
        <f t="shared" ref="L360:L423" si="61">IF(K360="","",IF(I360="",ROUND(HLOOKUP(J360,kgList,K360,FALSE),1),ROUND(HLOOKUP(I360,kgList,K360,FALSE),1)))</f>
        <v>8.1999999999999993</v>
      </c>
      <c r="M360" s="77">
        <f t="shared" ref="M360:M423" si="62">IF(L360="","",IF(COUNTA(I360:J360)&gt;1,"Edible or Inedible",IF(COUNTA(I360)=1,L360*1,IF(COUNTA(J360)=1,L360*1,"ERROR"))))</f>
        <v>8.1999999999999993</v>
      </c>
    </row>
    <row r="361" spans="1:13" hidden="1" x14ac:dyDescent="0.3">
      <c r="A361" s="246" t="str">
        <f t="shared" si="54"/>
        <v>2023-NAT-02</v>
      </c>
      <c r="B361" s="241">
        <f t="shared" si="55"/>
        <v>45002</v>
      </c>
      <c r="C361" s="246" t="str">
        <f t="shared" si="56"/>
        <v>Day 2</v>
      </c>
      <c r="D361" s="78" t="s">
        <v>1325</v>
      </c>
      <c r="E361" s="46" t="str">
        <f t="shared" si="57"/>
        <v>Helmut</v>
      </c>
      <c r="F361" s="46" t="str">
        <f t="shared" si="58"/>
        <v>Dobberstein</v>
      </c>
      <c r="G361" s="46" t="str">
        <f t="shared" si="59"/>
        <v>Men U/16</v>
      </c>
      <c r="H361" s="46" t="str">
        <f t="shared" si="60"/>
        <v>Benguella</v>
      </c>
      <c r="I361" s="78"/>
      <c r="J361" s="78"/>
      <c r="K361" s="78"/>
      <c r="L361" s="77" t="str">
        <f t="shared" si="61"/>
        <v/>
      </c>
      <c r="M361" s="77" t="str">
        <f t="shared" si="62"/>
        <v/>
      </c>
    </row>
    <row r="362" spans="1:13" hidden="1" x14ac:dyDescent="0.3">
      <c r="A362" s="246" t="str">
        <f t="shared" si="54"/>
        <v>2023-NAT-02</v>
      </c>
      <c r="B362" s="241">
        <f t="shared" si="55"/>
        <v>45002</v>
      </c>
      <c r="C362" s="246" t="str">
        <f t="shared" si="56"/>
        <v>Day 2</v>
      </c>
      <c r="D362" s="78" t="s">
        <v>835</v>
      </c>
      <c r="E362" s="46" t="str">
        <f t="shared" si="57"/>
        <v>Estian</v>
      </c>
      <c r="F362" s="46" t="str">
        <f t="shared" si="58"/>
        <v>Jacobs</v>
      </c>
      <c r="G362" s="46" t="str">
        <f t="shared" si="59"/>
        <v>Men Senior</v>
      </c>
      <c r="H362" s="46" t="str">
        <f t="shared" si="60"/>
        <v>Benguella</v>
      </c>
      <c r="I362" s="78"/>
      <c r="J362" s="78"/>
      <c r="K362" s="78"/>
      <c r="L362" s="77" t="str">
        <f t="shared" si="61"/>
        <v/>
      </c>
      <c r="M362" s="77" t="str">
        <f t="shared" si="62"/>
        <v/>
      </c>
    </row>
    <row r="363" spans="1:13" hidden="1" x14ac:dyDescent="0.3">
      <c r="A363" s="246" t="str">
        <f t="shared" si="54"/>
        <v>2023-NAT-02</v>
      </c>
      <c r="B363" s="241">
        <f t="shared" si="55"/>
        <v>45002</v>
      </c>
      <c r="C363" s="246" t="str">
        <f t="shared" si="56"/>
        <v>Day 2</v>
      </c>
      <c r="D363" s="78" t="s">
        <v>1059</v>
      </c>
      <c r="E363" s="46" t="str">
        <f t="shared" si="57"/>
        <v>Anthony</v>
      </c>
      <c r="F363" s="46" t="str">
        <f t="shared" si="58"/>
        <v>Botha</v>
      </c>
      <c r="G363" s="46" t="str">
        <f t="shared" si="59"/>
        <v>Men Senior</v>
      </c>
      <c r="H363" s="46" t="str">
        <f t="shared" si="60"/>
        <v>Benguella</v>
      </c>
      <c r="I363" s="78"/>
      <c r="J363" s="78"/>
      <c r="K363" s="78"/>
      <c r="L363" s="77" t="str">
        <f t="shared" si="61"/>
        <v/>
      </c>
      <c r="M363" s="77" t="str">
        <f t="shared" si="62"/>
        <v/>
      </c>
    </row>
    <row r="364" spans="1:13" hidden="1" x14ac:dyDescent="0.3">
      <c r="A364" s="246" t="str">
        <f t="shared" si="54"/>
        <v>2023-NAT-02</v>
      </c>
      <c r="B364" s="241">
        <f t="shared" si="55"/>
        <v>45002</v>
      </c>
      <c r="C364" s="246" t="str">
        <f t="shared" si="56"/>
        <v>Day 2</v>
      </c>
      <c r="D364" s="78" t="s">
        <v>567</v>
      </c>
      <c r="E364" s="46" t="str">
        <f t="shared" si="57"/>
        <v>Shaun</v>
      </c>
      <c r="F364" s="46" t="str">
        <f t="shared" si="58"/>
        <v>Bothma</v>
      </c>
      <c r="G364" s="46" t="str">
        <f t="shared" si="59"/>
        <v>Men Veteran</v>
      </c>
      <c r="H364" s="46" t="str">
        <f t="shared" si="60"/>
        <v>xBenguella</v>
      </c>
      <c r="I364" s="78"/>
      <c r="J364" s="78"/>
      <c r="K364" s="78"/>
      <c r="L364" s="77" t="str">
        <f t="shared" si="61"/>
        <v/>
      </c>
      <c r="M364" s="77" t="str">
        <f t="shared" si="62"/>
        <v/>
      </c>
    </row>
    <row r="365" spans="1:13" hidden="1" x14ac:dyDescent="0.3">
      <c r="A365" s="246" t="str">
        <f t="shared" si="54"/>
        <v>2023-NAT-02</v>
      </c>
      <c r="B365" s="241">
        <f t="shared" si="55"/>
        <v>45002</v>
      </c>
      <c r="C365" s="246" t="str">
        <f t="shared" si="56"/>
        <v>Day 2</v>
      </c>
      <c r="D365" s="78" t="s">
        <v>2087</v>
      </c>
      <c r="E365" s="46" t="str">
        <f t="shared" si="57"/>
        <v>Ricku</v>
      </c>
      <c r="F365" s="46" t="str">
        <f t="shared" si="58"/>
        <v>Mans</v>
      </c>
      <c r="G365" s="46" t="str">
        <f t="shared" si="59"/>
        <v>Men Senior</v>
      </c>
      <c r="H365" s="46" t="str">
        <f t="shared" si="60"/>
        <v>Henties Bay</v>
      </c>
      <c r="I365" s="78"/>
      <c r="J365" s="78" t="s">
        <v>1288</v>
      </c>
      <c r="K365" s="78">
        <v>120</v>
      </c>
      <c r="L365" s="77">
        <f t="shared" si="61"/>
        <v>7</v>
      </c>
      <c r="M365" s="77">
        <f t="shared" si="62"/>
        <v>7</v>
      </c>
    </row>
    <row r="366" spans="1:13" hidden="1" x14ac:dyDescent="0.3">
      <c r="A366" s="246" t="str">
        <f t="shared" si="54"/>
        <v>2023-NAT-02</v>
      </c>
      <c r="B366" s="241">
        <f t="shared" si="55"/>
        <v>45002</v>
      </c>
      <c r="C366" s="246" t="str">
        <f t="shared" si="56"/>
        <v>Day 2</v>
      </c>
      <c r="D366" s="78" t="s">
        <v>2087</v>
      </c>
      <c r="E366" s="46" t="str">
        <f t="shared" si="57"/>
        <v>Ricku</v>
      </c>
      <c r="F366" s="46" t="str">
        <f t="shared" si="58"/>
        <v>Mans</v>
      </c>
      <c r="G366" s="46" t="str">
        <f t="shared" si="59"/>
        <v>Men Senior</v>
      </c>
      <c r="H366" s="46" t="str">
        <f t="shared" si="60"/>
        <v>Henties Bay</v>
      </c>
      <c r="I366" s="78"/>
      <c r="J366" s="78" t="s">
        <v>1287</v>
      </c>
      <c r="K366" s="78">
        <v>154</v>
      </c>
      <c r="L366" s="77">
        <f t="shared" si="61"/>
        <v>19.100000000000001</v>
      </c>
      <c r="M366" s="77">
        <f t="shared" si="62"/>
        <v>19.100000000000001</v>
      </c>
    </row>
    <row r="367" spans="1:13" hidden="1" x14ac:dyDescent="0.3">
      <c r="A367" s="246" t="str">
        <f t="shared" si="54"/>
        <v>2023-NAT-02</v>
      </c>
      <c r="B367" s="241">
        <f t="shared" si="55"/>
        <v>45002</v>
      </c>
      <c r="C367" s="246" t="str">
        <f t="shared" si="56"/>
        <v>Day 2</v>
      </c>
      <c r="D367" s="78" t="s">
        <v>2087</v>
      </c>
      <c r="E367" s="46" t="str">
        <f t="shared" si="57"/>
        <v>Ricku</v>
      </c>
      <c r="F367" s="46" t="str">
        <f t="shared" si="58"/>
        <v>Mans</v>
      </c>
      <c r="G367" s="46" t="str">
        <f t="shared" si="59"/>
        <v>Men Senior</v>
      </c>
      <c r="H367" s="46" t="str">
        <f t="shared" si="60"/>
        <v>Henties Bay</v>
      </c>
      <c r="I367" s="78"/>
      <c r="J367" s="78" t="s">
        <v>1287</v>
      </c>
      <c r="K367" s="78">
        <v>152</v>
      </c>
      <c r="L367" s="77">
        <f t="shared" si="61"/>
        <v>18.2</v>
      </c>
      <c r="M367" s="77">
        <f t="shared" si="62"/>
        <v>18.2</v>
      </c>
    </row>
    <row r="368" spans="1:13" hidden="1" x14ac:dyDescent="0.3">
      <c r="A368" s="246" t="str">
        <f t="shared" si="54"/>
        <v>2023-NAT-02</v>
      </c>
      <c r="B368" s="241">
        <f t="shared" si="55"/>
        <v>45002</v>
      </c>
      <c r="C368" s="246" t="str">
        <f t="shared" si="56"/>
        <v>Day 2</v>
      </c>
      <c r="D368" s="78" t="s">
        <v>1400</v>
      </c>
      <c r="E368" s="46" t="str">
        <f t="shared" si="57"/>
        <v>Jacomine</v>
      </c>
      <c r="F368" s="46" t="str">
        <f t="shared" si="58"/>
        <v>Heath</v>
      </c>
      <c r="G368" s="46" t="str">
        <f t="shared" si="59"/>
        <v>Ladies Senior</v>
      </c>
      <c r="H368" s="46" t="str">
        <f t="shared" si="60"/>
        <v>Steenbras</v>
      </c>
      <c r="I368" s="78"/>
      <c r="J368" s="78" t="s">
        <v>20</v>
      </c>
      <c r="K368" s="78">
        <v>83</v>
      </c>
      <c r="L368" s="77">
        <f t="shared" si="61"/>
        <v>2.1</v>
      </c>
      <c r="M368" s="77">
        <f t="shared" si="62"/>
        <v>2.1</v>
      </c>
    </row>
    <row r="369" spans="1:13" hidden="1" x14ac:dyDescent="0.3">
      <c r="A369" s="246" t="str">
        <f t="shared" si="54"/>
        <v>2023-NAT-02</v>
      </c>
      <c r="B369" s="241">
        <f t="shared" si="55"/>
        <v>45002</v>
      </c>
      <c r="C369" s="246" t="str">
        <f t="shared" si="56"/>
        <v>Day 2</v>
      </c>
      <c r="D369" s="78" t="s">
        <v>1400</v>
      </c>
      <c r="E369" s="46" t="str">
        <f t="shared" si="57"/>
        <v>Jacomine</v>
      </c>
      <c r="F369" s="46" t="str">
        <f t="shared" si="58"/>
        <v>Heath</v>
      </c>
      <c r="G369" s="46" t="str">
        <f t="shared" si="59"/>
        <v>Ladies Senior</v>
      </c>
      <c r="H369" s="46" t="str">
        <f t="shared" si="60"/>
        <v>Steenbras</v>
      </c>
      <c r="I369" s="78"/>
      <c r="J369" s="78" t="s">
        <v>20</v>
      </c>
      <c r="K369" s="78">
        <v>73</v>
      </c>
      <c r="L369" s="77">
        <f t="shared" si="61"/>
        <v>1.4</v>
      </c>
      <c r="M369" s="77">
        <f t="shared" si="62"/>
        <v>1.4</v>
      </c>
    </row>
    <row r="370" spans="1:13" hidden="1" x14ac:dyDescent="0.3">
      <c r="A370" s="246" t="str">
        <f t="shared" si="54"/>
        <v>2023-NAT-02</v>
      </c>
      <c r="B370" s="241">
        <f t="shared" si="55"/>
        <v>45002</v>
      </c>
      <c r="C370" s="246" t="str">
        <f t="shared" si="56"/>
        <v>Day 2</v>
      </c>
      <c r="D370" s="78" t="s">
        <v>1400</v>
      </c>
      <c r="E370" s="46" t="str">
        <f t="shared" si="57"/>
        <v>Jacomine</v>
      </c>
      <c r="F370" s="46" t="str">
        <f t="shared" si="58"/>
        <v>Heath</v>
      </c>
      <c r="G370" s="46" t="str">
        <f t="shared" si="59"/>
        <v>Ladies Senior</v>
      </c>
      <c r="H370" s="46" t="str">
        <f t="shared" si="60"/>
        <v>Steenbras</v>
      </c>
      <c r="I370" s="78"/>
      <c r="J370" s="78" t="s">
        <v>1288</v>
      </c>
      <c r="K370" s="78">
        <v>94</v>
      </c>
      <c r="L370" s="77">
        <f t="shared" si="61"/>
        <v>3</v>
      </c>
      <c r="M370" s="77">
        <f t="shared" si="62"/>
        <v>3</v>
      </c>
    </row>
    <row r="371" spans="1:13" hidden="1" x14ac:dyDescent="0.3">
      <c r="A371" s="246" t="str">
        <f t="shared" si="54"/>
        <v>2023-NAT-02</v>
      </c>
      <c r="B371" s="241">
        <f t="shared" si="55"/>
        <v>45002</v>
      </c>
      <c r="C371" s="246" t="str">
        <f t="shared" si="56"/>
        <v>Day 2</v>
      </c>
      <c r="D371" s="78" t="s">
        <v>1647</v>
      </c>
      <c r="E371" s="46" t="str">
        <f t="shared" si="57"/>
        <v>Clinton</v>
      </c>
      <c r="F371" s="46" t="str">
        <f t="shared" si="58"/>
        <v>Barnard</v>
      </c>
      <c r="G371" s="46" t="str">
        <f t="shared" si="59"/>
        <v>Men Senior</v>
      </c>
      <c r="H371" s="46" t="str">
        <f t="shared" si="60"/>
        <v>xHenties Bay</v>
      </c>
      <c r="I371" s="78"/>
      <c r="J371" s="78" t="s">
        <v>1288</v>
      </c>
      <c r="K371" s="78">
        <v>137</v>
      </c>
      <c r="L371" s="77">
        <f t="shared" si="61"/>
        <v>11.1</v>
      </c>
      <c r="M371" s="77">
        <f t="shared" si="62"/>
        <v>11.1</v>
      </c>
    </row>
    <row r="372" spans="1:13" hidden="1" x14ac:dyDescent="0.3">
      <c r="A372" s="246" t="str">
        <f t="shared" si="54"/>
        <v>2023-NAT-02</v>
      </c>
      <c r="B372" s="241">
        <f t="shared" si="55"/>
        <v>45002</v>
      </c>
      <c r="C372" s="246" t="str">
        <f t="shared" si="56"/>
        <v>Day 2</v>
      </c>
      <c r="D372" s="78" t="s">
        <v>1647</v>
      </c>
      <c r="E372" s="46" t="str">
        <f t="shared" si="57"/>
        <v>Clinton</v>
      </c>
      <c r="F372" s="46" t="str">
        <f t="shared" si="58"/>
        <v>Barnard</v>
      </c>
      <c r="G372" s="46" t="str">
        <f t="shared" si="59"/>
        <v>Men Senior</v>
      </c>
      <c r="H372" s="46" t="str">
        <f t="shared" si="60"/>
        <v>xHenties Bay</v>
      </c>
      <c r="I372" s="78"/>
      <c r="J372" s="78" t="s">
        <v>1287</v>
      </c>
      <c r="K372" s="78">
        <v>160</v>
      </c>
      <c r="L372" s="77">
        <f t="shared" si="61"/>
        <v>21.7</v>
      </c>
      <c r="M372" s="77">
        <f t="shared" si="62"/>
        <v>21.7</v>
      </c>
    </row>
    <row r="373" spans="1:13" hidden="1" x14ac:dyDescent="0.3">
      <c r="A373" s="246" t="str">
        <f t="shared" si="54"/>
        <v>2023-NAT-02</v>
      </c>
      <c r="B373" s="241">
        <f t="shared" si="55"/>
        <v>45002</v>
      </c>
      <c r="C373" s="246" t="str">
        <f t="shared" si="56"/>
        <v>Day 2</v>
      </c>
      <c r="D373" s="78" t="s">
        <v>485</v>
      </c>
      <c r="E373" s="46" t="str">
        <f t="shared" si="57"/>
        <v>Emil</v>
      </c>
      <c r="F373" s="46" t="str">
        <f t="shared" si="58"/>
        <v>Prinsloo</v>
      </c>
      <c r="G373" s="46" t="str">
        <f t="shared" si="59"/>
        <v>Men Veteran</v>
      </c>
      <c r="H373" s="46" t="str">
        <f t="shared" si="60"/>
        <v>Henties Bay</v>
      </c>
      <c r="I373" s="78"/>
      <c r="J373" s="78" t="s">
        <v>1288</v>
      </c>
      <c r="K373" s="78">
        <v>130</v>
      </c>
      <c r="L373" s="77">
        <f t="shared" si="61"/>
        <v>9.3000000000000007</v>
      </c>
      <c r="M373" s="77">
        <f t="shared" si="62"/>
        <v>9.3000000000000007</v>
      </c>
    </row>
    <row r="374" spans="1:13" hidden="1" x14ac:dyDescent="0.3">
      <c r="A374" s="246" t="str">
        <f t="shared" si="54"/>
        <v>2023-NAT-02</v>
      </c>
      <c r="B374" s="241">
        <f t="shared" si="55"/>
        <v>45002</v>
      </c>
      <c r="C374" s="246" t="str">
        <f t="shared" si="56"/>
        <v>Day 2</v>
      </c>
      <c r="D374" s="78" t="s">
        <v>485</v>
      </c>
      <c r="E374" s="46" t="str">
        <f t="shared" si="57"/>
        <v>Emil</v>
      </c>
      <c r="F374" s="46" t="str">
        <f t="shared" si="58"/>
        <v>Prinsloo</v>
      </c>
      <c r="G374" s="46" t="str">
        <f t="shared" si="59"/>
        <v>Men Veteran</v>
      </c>
      <c r="H374" s="46" t="str">
        <f t="shared" si="60"/>
        <v>Henties Bay</v>
      </c>
      <c r="I374" s="78"/>
      <c r="J374" s="78" t="s">
        <v>1287</v>
      </c>
      <c r="K374" s="78">
        <v>156</v>
      </c>
      <c r="L374" s="77">
        <f t="shared" si="61"/>
        <v>19.899999999999999</v>
      </c>
      <c r="M374" s="77">
        <f t="shared" si="62"/>
        <v>19.899999999999999</v>
      </c>
    </row>
    <row r="375" spans="1:13" hidden="1" x14ac:dyDescent="0.3">
      <c r="A375" s="246" t="str">
        <f t="shared" si="54"/>
        <v>2023-NAT-02</v>
      </c>
      <c r="B375" s="241">
        <f t="shared" si="55"/>
        <v>45002</v>
      </c>
      <c r="C375" s="246" t="str">
        <f t="shared" si="56"/>
        <v>Day 2</v>
      </c>
      <c r="D375" s="78" t="s">
        <v>485</v>
      </c>
      <c r="E375" s="46" t="str">
        <f t="shared" si="57"/>
        <v>Emil</v>
      </c>
      <c r="F375" s="46" t="str">
        <f t="shared" si="58"/>
        <v>Prinsloo</v>
      </c>
      <c r="G375" s="46" t="str">
        <f t="shared" si="59"/>
        <v>Men Veteran</v>
      </c>
      <c r="H375" s="46" t="str">
        <f t="shared" si="60"/>
        <v>Henties Bay</v>
      </c>
      <c r="I375" s="78"/>
      <c r="J375" s="78" t="s">
        <v>1287</v>
      </c>
      <c r="K375" s="78">
        <v>125</v>
      </c>
      <c r="L375" s="77">
        <f t="shared" si="61"/>
        <v>9.3000000000000007</v>
      </c>
      <c r="M375" s="77">
        <f t="shared" si="62"/>
        <v>9.3000000000000007</v>
      </c>
    </row>
    <row r="376" spans="1:13" hidden="1" x14ac:dyDescent="0.3">
      <c r="A376" s="246" t="str">
        <f t="shared" si="54"/>
        <v>2023-NAT-02</v>
      </c>
      <c r="B376" s="241">
        <f t="shared" si="55"/>
        <v>45002</v>
      </c>
      <c r="C376" s="246" t="str">
        <f t="shared" si="56"/>
        <v>Day 2</v>
      </c>
      <c r="D376" s="78" t="s">
        <v>480</v>
      </c>
      <c r="E376" s="46" t="str">
        <f t="shared" si="57"/>
        <v>Johan</v>
      </c>
      <c r="F376" s="46" t="str">
        <f t="shared" si="58"/>
        <v>Agenbag</v>
      </c>
      <c r="G376" s="46" t="str">
        <f t="shared" si="59"/>
        <v>Men Master</v>
      </c>
      <c r="H376" s="46" t="str">
        <f t="shared" si="60"/>
        <v>Henties Bay</v>
      </c>
      <c r="I376" s="78"/>
      <c r="J376" s="78" t="s">
        <v>1287</v>
      </c>
      <c r="K376" s="78">
        <v>109</v>
      </c>
      <c r="L376" s="77">
        <f t="shared" si="61"/>
        <v>5.8</v>
      </c>
      <c r="M376" s="77">
        <f t="shared" si="62"/>
        <v>5.8</v>
      </c>
    </row>
    <row r="377" spans="1:13" hidden="1" x14ac:dyDescent="0.3">
      <c r="A377" s="246" t="str">
        <f t="shared" si="54"/>
        <v>2023-NAT-02</v>
      </c>
      <c r="B377" s="241">
        <f t="shared" si="55"/>
        <v>45002</v>
      </c>
      <c r="C377" s="246" t="str">
        <f t="shared" si="56"/>
        <v>Day 2</v>
      </c>
      <c r="D377" s="78" t="s">
        <v>480</v>
      </c>
      <c r="E377" s="46" t="str">
        <f t="shared" si="57"/>
        <v>Johan</v>
      </c>
      <c r="F377" s="46" t="str">
        <f t="shared" si="58"/>
        <v>Agenbag</v>
      </c>
      <c r="G377" s="46" t="str">
        <f t="shared" si="59"/>
        <v>Men Master</v>
      </c>
      <c r="H377" s="46" t="str">
        <f t="shared" si="60"/>
        <v>Henties Bay</v>
      </c>
      <c r="I377" s="78"/>
      <c r="J377" s="78" t="s">
        <v>1288</v>
      </c>
      <c r="K377" s="78">
        <v>104</v>
      </c>
      <c r="L377" s="77">
        <f t="shared" si="61"/>
        <v>4.2</v>
      </c>
      <c r="M377" s="77">
        <f t="shared" si="62"/>
        <v>4.2</v>
      </c>
    </row>
    <row r="378" spans="1:13" hidden="1" x14ac:dyDescent="0.3">
      <c r="A378" s="246" t="str">
        <f t="shared" si="54"/>
        <v>2023-NAT-02</v>
      </c>
      <c r="B378" s="241">
        <f t="shared" si="55"/>
        <v>45002</v>
      </c>
      <c r="C378" s="246" t="str">
        <f t="shared" si="56"/>
        <v>Day 2</v>
      </c>
      <c r="D378" s="78" t="s">
        <v>480</v>
      </c>
      <c r="E378" s="46" t="str">
        <f t="shared" si="57"/>
        <v>Johan</v>
      </c>
      <c r="F378" s="46" t="str">
        <f t="shared" si="58"/>
        <v>Agenbag</v>
      </c>
      <c r="G378" s="46" t="str">
        <f t="shared" si="59"/>
        <v>Men Master</v>
      </c>
      <c r="H378" s="46" t="str">
        <f t="shared" si="60"/>
        <v>Henties Bay</v>
      </c>
      <c r="I378" s="78"/>
      <c r="J378" s="78" t="s">
        <v>1288</v>
      </c>
      <c r="K378" s="78">
        <v>118</v>
      </c>
      <c r="L378" s="77">
        <f t="shared" si="61"/>
        <v>6.6</v>
      </c>
      <c r="M378" s="77">
        <f t="shared" si="62"/>
        <v>6.6</v>
      </c>
    </row>
    <row r="379" spans="1:13" hidden="1" x14ac:dyDescent="0.3">
      <c r="A379" s="246" t="str">
        <f t="shared" si="54"/>
        <v>2023-NAT-02</v>
      </c>
      <c r="B379" s="241">
        <f t="shared" si="55"/>
        <v>45002</v>
      </c>
      <c r="C379" s="246" t="str">
        <f t="shared" si="56"/>
        <v>Day 2</v>
      </c>
      <c r="D379" s="78" t="s">
        <v>480</v>
      </c>
      <c r="E379" s="46" t="str">
        <f t="shared" si="57"/>
        <v>Johan</v>
      </c>
      <c r="F379" s="46" t="str">
        <f t="shared" si="58"/>
        <v>Agenbag</v>
      </c>
      <c r="G379" s="46" t="str">
        <f t="shared" si="59"/>
        <v>Men Master</v>
      </c>
      <c r="H379" s="46" t="str">
        <f t="shared" si="60"/>
        <v>Henties Bay</v>
      </c>
      <c r="I379" s="78"/>
      <c r="J379" s="78" t="s">
        <v>20</v>
      </c>
      <c r="K379" s="78">
        <v>103</v>
      </c>
      <c r="L379" s="77">
        <f t="shared" si="61"/>
        <v>4.0999999999999996</v>
      </c>
      <c r="M379" s="77">
        <f t="shared" si="62"/>
        <v>4.0999999999999996</v>
      </c>
    </row>
    <row r="380" spans="1:13" hidden="1" x14ac:dyDescent="0.3">
      <c r="A380" s="246" t="str">
        <f t="shared" si="54"/>
        <v>2023-NAT-02</v>
      </c>
      <c r="B380" s="241">
        <f t="shared" si="55"/>
        <v>45002</v>
      </c>
      <c r="C380" s="246" t="str">
        <f t="shared" si="56"/>
        <v>Day 2</v>
      </c>
      <c r="D380" s="78" t="s">
        <v>480</v>
      </c>
      <c r="E380" s="46" t="str">
        <f t="shared" si="57"/>
        <v>Johan</v>
      </c>
      <c r="F380" s="46" t="str">
        <f t="shared" si="58"/>
        <v>Agenbag</v>
      </c>
      <c r="G380" s="46" t="str">
        <f t="shared" si="59"/>
        <v>Men Master</v>
      </c>
      <c r="H380" s="46" t="str">
        <f t="shared" si="60"/>
        <v>Henties Bay</v>
      </c>
      <c r="I380" s="78"/>
      <c r="J380" s="78" t="s">
        <v>1281</v>
      </c>
      <c r="K380" s="78">
        <v>146</v>
      </c>
      <c r="L380" s="77">
        <f t="shared" si="61"/>
        <v>42</v>
      </c>
      <c r="M380" s="77">
        <f t="shared" si="62"/>
        <v>42</v>
      </c>
    </row>
    <row r="381" spans="1:13" hidden="1" x14ac:dyDescent="0.3">
      <c r="A381" s="246" t="str">
        <f t="shared" si="54"/>
        <v>2023-NAT-02</v>
      </c>
      <c r="B381" s="241">
        <f t="shared" si="55"/>
        <v>45002</v>
      </c>
      <c r="C381" s="246" t="str">
        <f t="shared" si="56"/>
        <v>Day 2</v>
      </c>
      <c r="D381" s="78" t="s">
        <v>1165</v>
      </c>
      <c r="E381" s="46" t="str">
        <f t="shared" si="57"/>
        <v>Lourens</v>
      </c>
      <c r="F381" s="46" t="str">
        <f t="shared" si="58"/>
        <v>Fourie</v>
      </c>
      <c r="G381" s="46" t="str">
        <f t="shared" si="59"/>
        <v>Men Master</v>
      </c>
      <c r="H381" s="46" t="str">
        <f t="shared" si="60"/>
        <v>Henties Bay</v>
      </c>
      <c r="I381" s="78"/>
      <c r="J381" s="78" t="s">
        <v>1281</v>
      </c>
      <c r="K381" s="78">
        <v>170</v>
      </c>
      <c r="L381" s="77">
        <f t="shared" si="61"/>
        <v>67.7</v>
      </c>
      <c r="M381" s="77">
        <f t="shared" si="62"/>
        <v>67.7</v>
      </c>
    </row>
    <row r="382" spans="1:13" hidden="1" x14ac:dyDescent="0.3">
      <c r="A382" s="246" t="str">
        <f t="shared" si="54"/>
        <v>2023-NAT-02</v>
      </c>
      <c r="B382" s="241">
        <f t="shared" si="55"/>
        <v>45002</v>
      </c>
      <c r="C382" s="246" t="str">
        <f t="shared" si="56"/>
        <v>Day 2</v>
      </c>
      <c r="D382" s="78" t="s">
        <v>1165</v>
      </c>
      <c r="E382" s="46" t="str">
        <f t="shared" si="57"/>
        <v>Lourens</v>
      </c>
      <c r="F382" s="46" t="str">
        <f t="shared" si="58"/>
        <v>Fourie</v>
      </c>
      <c r="G382" s="46" t="str">
        <f t="shared" si="59"/>
        <v>Men Master</v>
      </c>
      <c r="H382" s="46" t="str">
        <f t="shared" si="60"/>
        <v>Henties Bay</v>
      </c>
      <c r="I382" s="78"/>
      <c r="J382" s="78" t="s">
        <v>1287</v>
      </c>
      <c r="K382" s="78">
        <v>156</v>
      </c>
      <c r="L382" s="77">
        <f t="shared" si="61"/>
        <v>19.899999999999999</v>
      </c>
      <c r="M382" s="77">
        <f t="shared" si="62"/>
        <v>19.899999999999999</v>
      </c>
    </row>
    <row r="383" spans="1:13" hidden="1" x14ac:dyDescent="0.3">
      <c r="A383" s="246" t="str">
        <f t="shared" si="54"/>
        <v>2023-NAT-02</v>
      </c>
      <c r="B383" s="241">
        <f t="shared" si="55"/>
        <v>45002</v>
      </c>
      <c r="C383" s="246" t="str">
        <f t="shared" si="56"/>
        <v>Day 2</v>
      </c>
      <c r="D383" s="78" t="s">
        <v>568</v>
      </c>
      <c r="E383" s="46" t="str">
        <f t="shared" si="57"/>
        <v>Michele</v>
      </c>
      <c r="F383" s="46" t="str">
        <f t="shared" si="58"/>
        <v>Andersen</v>
      </c>
      <c r="G383" s="46" t="str">
        <f t="shared" si="59"/>
        <v>Ladies Grand Masters</v>
      </c>
      <c r="H383" s="46" t="str">
        <f t="shared" si="60"/>
        <v>Henties Bay</v>
      </c>
      <c r="I383" s="78"/>
      <c r="J383" s="78" t="s">
        <v>1287</v>
      </c>
      <c r="K383" s="78">
        <v>105</v>
      </c>
      <c r="L383" s="77">
        <f t="shared" si="61"/>
        <v>5.0999999999999996</v>
      </c>
      <c r="M383" s="77">
        <f t="shared" si="62"/>
        <v>5.0999999999999996</v>
      </c>
    </row>
    <row r="384" spans="1:13" hidden="1" x14ac:dyDescent="0.3">
      <c r="A384" s="246" t="str">
        <f t="shared" si="54"/>
        <v>2023-NAT-02</v>
      </c>
      <c r="B384" s="241">
        <f t="shared" si="55"/>
        <v>45002</v>
      </c>
      <c r="C384" s="246" t="str">
        <f t="shared" si="56"/>
        <v>Day 2</v>
      </c>
      <c r="D384" s="78" t="s">
        <v>1376</v>
      </c>
      <c r="E384" s="46" t="str">
        <f t="shared" si="57"/>
        <v>Nadine</v>
      </c>
      <c r="F384" s="46" t="str">
        <f t="shared" si="58"/>
        <v>Downing</v>
      </c>
      <c r="G384" s="46" t="str">
        <f t="shared" si="59"/>
        <v>Ladies Master</v>
      </c>
      <c r="H384" s="46" t="str">
        <f t="shared" si="60"/>
        <v>Henties Bay</v>
      </c>
      <c r="I384" s="78"/>
      <c r="J384" s="78" t="s">
        <v>10</v>
      </c>
      <c r="K384" s="78">
        <v>41</v>
      </c>
      <c r="L384" s="77">
        <f t="shared" si="61"/>
        <v>1.1000000000000001</v>
      </c>
      <c r="M384" s="77">
        <f t="shared" si="62"/>
        <v>1.1000000000000001</v>
      </c>
    </row>
    <row r="385" spans="1:13" hidden="1" x14ac:dyDescent="0.3">
      <c r="A385" s="246" t="str">
        <f t="shared" si="54"/>
        <v>2023-NAT-02</v>
      </c>
      <c r="B385" s="241">
        <f t="shared" si="55"/>
        <v>45002</v>
      </c>
      <c r="C385" s="246" t="str">
        <f t="shared" si="56"/>
        <v>Day 2</v>
      </c>
      <c r="D385" s="78" t="s">
        <v>1376</v>
      </c>
      <c r="E385" s="46" t="str">
        <f t="shared" si="57"/>
        <v>Nadine</v>
      </c>
      <c r="F385" s="46" t="str">
        <f t="shared" si="58"/>
        <v>Downing</v>
      </c>
      <c r="G385" s="46" t="str">
        <f t="shared" si="59"/>
        <v>Ladies Master</v>
      </c>
      <c r="H385" s="46" t="str">
        <f t="shared" si="60"/>
        <v>Henties Bay</v>
      </c>
      <c r="I385" s="78"/>
      <c r="J385" s="78" t="s">
        <v>20</v>
      </c>
      <c r="K385" s="78">
        <v>78</v>
      </c>
      <c r="L385" s="77">
        <f t="shared" si="61"/>
        <v>1.7</v>
      </c>
      <c r="M385" s="77">
        <f t="shared" si="62"/>
        <v>1.7</v>
      </c>
    </row>
    <row r="386" spans="1:13" hidden="1" x14ac:dyDescent="0.3">
      <c r="A386" s="246" t="str">
        <f t="shared" si="54"/>
        <v>2023-NAT-02</v>
      </c>
      <c r="B386" s="241">
        <f t="shared" si="55"/>
        <v>45002</v>
      </c>
      <c r="C386" s="246" t="str">
        <f t="shared" si="56"/>
        <v>Day 2</v>
      </c>
      <c r="D386" s="78" t="s">
        <v>1376</v>
      </c>
      <c r="E386" s="46" t="str">
        <f t="shared" si="57"/>
        <v>Nadine</v>
      </c>
      <c r="F386" s="46" t="str">
        <f t="shared" si="58"/>
        <v>Downing</v>
      </c>
      <c r="G386" s="46" t="str">
        <f t="shared" si="59"/>
        <v>Ladies Master</v>
      </c>
      <c r="H386" s="46" t="str">
        <f t="shared" si="60"/>
        <v>Henties Bay</v>
      </c>
      <c r="I386" s="78"/>
      <c r="J386" s="78" t="s">
        <v>1287</v>
      </c>
      <c r="K386" s="78">
        <v>120</v>
      </c>
      <c r="L386" s="77">
        <f t="shared" si="61"/>
        <v>8.1</v>
      </c>
      <c r="M386" s="77">
        <f t="shared" si="62"/>
        <v>8.1</v>
      </c>
    </row>
    <row r="387" spans="1:13" hidden="1" x14ac:dyDescent="0.3">
      <c r="A387" s="246" t="str">
        <f t="shared" si="54"/>
        <v>2023-NAT-02</v>
      </c>
      <c r="B387" s="241">
        <f t="shared" si="55"/>
        <v>45002</v>
      </c>
      <c r="C387" s="246" t="str">
        <f t="shared" si="56"/>
        <v>Day 2</v>
      </c>
      <c r="D387" s="78" t="s">
        <v>649</v>
      </c>
      <c r="E387" s="46" t="str">
        <f t="shared" si="57"/>
        <v>Louis</v>
      </c>
      <c r="F387" s="46" t="str">
        <f t="shared" si="58"/>
        <v>Fenaux</v>
      </c>
      <c r="G387" s="46" t="str">
        <f t="shared" si="59"/>
        <v>Men Veteran</v>
      </c>
      <c r="H387" s="46" t="str">
        <f t="shared" si="60"/>
        <v>Henties Bay</v>
      </c>
      <c r="I387" s="78"/>
      <c r="J387" s="78" t="s">
        <v>20</v>
      </c>
      <c r="K387" s="78">
        <v>89</v>
      </c>
      <c r="L387" s="77">
        <f t="shared" si="61"/>
        <v>2.6</v>
      </c>
      <c r="M387" s="77">
        <f t="shared" si="62"/>
        <v>2.6</v>
      </c>
    </row>
    <row r="388" spans="1:13" hidden="1" x14ac:dyDescent="0.3">
      <c r="A388" s="246" t="str">
        <f t="shared" ref="A388:A451" si="63">IF(D388="","",A387)</f>
        <v>2023-NAT-02</v>
      </c>
      <c r="B388" s="241">
        <f t="shared" ref="B388:B451" si="64">IF(D388="","",B387)</f>
        <v>45002</v>
      </c>
      <c r="C388" s="246" t="str">
        <f t="shared" ref="C388:C451" si="65">IF(D388="","",C387)</f>
        <v>Day 2</v>
      </c>
      <c r="D388" s="78" t="s">
        <v>649</v>
      </c>
      <c r="E388" s="46" t="str">
        <f t="shared" si="57"/>
        <v>Louis</v>
      </c>
      <c r="F388" s="46" t="str">
        <f t="shared" si="58"/>
        <v>Fenaux</v>
      </c>
      <c r="G388" s="46" t="str">
        <f t="shared" si="59"/>
        <v>Men Veteran</v>
      </c>
      <c r="H388" s="46" t="str">
        <f t="shared" si="60"/>
        <v>Henties Bay</v>
      </c>
      <c r="I388" s="78"/>
      <c r="J388" s="78" t="s">
        <v>1287</v>
      </c>
      <c r="K388" s="78">
        <v>156</v>
      </c>
      <c r="L388" s="77">
        <f t="shared" si="61"/>
        <v>19.899999999999999</v>
      </c>
      <c r="M388" s="77">
        <f t="shared" si="62"/>
        <v>19.899999999999999</v>
      </c>
    </row>
    <row r="389" spans="1:13" hidden="1" x14ac:dyDescent="0.3">
      <c r="A389" s="246" t="str">
        <f t="shared" si="63"/>
        <v>2023-NAT-02</v>
      </c>
      <c r="B389" s="241">
        <f t="shared" si="64"/>
        <v>45002</v>
      </c>
      <c r="C389" s="246" t="str">
        <f t="shared" si="65"/>
        <v>Day 2</v>
      </c>
      <c r="D389" s="78" t="s">
        <v>649</v>
      </c>
      <c r="E389" s="46" t="str">
        <f t="shared" si="57"/>
        <v>Louis</v>
      </c>
      <c r="F389" s="46" t="str">
        <f t="shared" si="58"/>
        <v>Fenaux</v>
      </c>
      <c r="G389" s="46" t="str">
        <f t="shared" si="59"/>
        <v>Men Veteran</v>
      </c>
      <c r="H389" s="46" t="str">
        <f t="shared" si="60"/>
        <v>Henties Bay</v>
      </c>
      <c r="I389" s="78"/>
      <c r="J389" s="78" t="s">
        <v>1287</v>
      </c>
      <c r="K389" s="78">
        <v>93</v>
      </c>
      <c r="L389" s="77">
        <f t="shared" si="61"/>
        <v>3.4</v>
      </c>
      <c r="M389" s="77">
        <f t="shared" si="62"/>
        <v>3.4</v>
      </c>
    </row>
    <row r="390" spans="1:13" hidden="1" x14ac:dyDescent="0.3">
      <c r="A390" s="246" t="str">
        <f t="shared" si="63"/>
        <v>2023-NAT-02</v>
      </c>
      <c r="B390" s="241">
        <f t="shared" si="64"/>
        <v>45002</v>
      </c>
      <c r="C390" s="246" t="str">
        <f t="shared" si="65"/>
        <v>Day 2</v>
      </c>
      <c r="D390" s="78" t="s">
        <v>649</v>
      </c>
      <c r="E390" s="46" t="str">
        <f t="shared" si="57"/>
        <v>Louis</v>
      </c>
      <c r="F390" s="46" t="str">
        <f t="shared" si="58"/>
        <v>Fenaux</v>
      </c>
      <c r="G390" s="46" t="str">
        <f t="shared" si="59"/>
        <v>Men Veteran</v>
      </c>
      <c r="H390" s="46" t="str">
        <f t="shared" si="60"/>
        <v>Henties Bay</v>
      </c>
      <c r="I390" s="78"/>
      <c r="J390" s="78" t="s">
        <v>1287</v>
      </c>
      <c r="K390" s="78">
        <v>156</v>
      </c>
      <c r="L390" s="77">
        <f t="shared" si="61"/>
        <v>19.899999999999999</v>
      </c>
      <c r="M390" s="77">
        <f t="shared" si="62"/>
        <v>19.899999999999999</v>
      </c>
    </row>
    <row r="391" spans="1:13" hidden="1" x14ac:dyDescent="0.3">
      <c r="A391" s="246" t="str">
        <f t="shared" si="63"/>
        <v>2023-NAT-02</v>
      </c>
      <c r="B391" s="241">
        <f t="shared" si="64"/>
        <v>45002</v>
      </c>
      <c r="C391" s="246" t="str">
        <f t="shared" si="65"/>
        <v>Day 2</v>
      </c>
      <c r="D391" s="78" t="s">
        <v>1633</v>
      </c>
      <c r="E391" s="46" t="str">
        <f t="shared" si="57"/>
        <v>Danie</v>
      </c>
      <c r="F391" s="46" t="str">
        <f t="shared" si="58"/>
        <v>Van Wyk</v>
      </c>
      <c r="G391" s="46" t="str">
        <f t="shared" si="59"/>
        <v>Men Senior</v>
      </c>
      <c r="H391" s="46" t="str">
        <f t="shared" si="60"/>
        <v>Okahandja</v>
      </c>
      <c r="I391" s="78"/>
      <c r="J391" s="78" t="s">
        <v>20</v>
      </c>
      <c r="K391" s="78">
        <v>81</v>
      </c>
      <c r="L391" s="77">
        <f t="shared" si="61"/>
        <v>1.9</v>
      </c>
      <c r="M391" s="77">
        <f t="shared" si="62"/>
        <v>1.9</v>
      </c>
    </row>
    <row r="392" spans="1:13" hidden="1" x14ac:dyDescent="0.3">
      <c r="A392" s="246" t="str">
        <f t="shared" si="63"/>
        <v>2023-NAT-02</v>
      </c>
      <c r="B392" s="241">
        <f t="shared" si="64"/>
        <v>45002</v>
      </c>
      <c r="C392" s="246" t="str">
        <f t="shared" si="65"/>
        <v>Day 2</v>
      </c>
      <c r="D392" s="78" t="s">
        <v>1633</v>
      </c>
      <c r="E392" s="46" t="str">
        <f t="shared" si="57"/>
        <v>Danie</v>
      </c>
      <c r="F392" s="46" t="str">
        <f t="shared" si="58"/>
        <v>Van Wyk</v>
      </c>
      <c r="G392" s="46" t="str">
        <f t="shared" si="59"/>
        <v>Men Senior</v>
      </c>
      <c r="H392" s="46" t="str">
        <f t="shared" si="60"/>
        <v>Okahandja</v>
      </c>
      <c r="I392" s="78"/>
      <c r="J392" s="78" t="s">
        <v>20</v>
      </c>
      <c r="K392" s="78">
        <v>87</v>
      </c>
      <c r="L392" s="77">
        <f t="shared" si="61"/>
        <v>2.4</v>
      </c>
      <c r="M392" s="77">
        <f t="shared" si="62"/>
        <v>2.4</v>
      </c>
    </row>
    <row r="393" spans="1:13" hidden="1" x14ac:dyDescent="0.3">
      <c r="A393" s="246" t="str">
        <f t="shared" si="63"/>
        <v>2023-NAT-02</v>
      </c>
      <c r="B393" s="241">
        <f t="shared" si="64"/>
        <v>45002</v>
      </c>
      <c r="C393" s="246" t="str">
        <f t="shared" si="65"/>
        <v>Day 2</v>
      </c>
      <c r="D393" s="78" t="s">
        <v>1633</v>
      </c>
      <c r="E393" s="46" t="str">
        <f t="shared" si="57"/>
        <v>Danie</v>
      </c>
      <c r="F393" s="46" t="str">
        <f t="shared" si="58"/>
        <v>Van Wyk</v>
      </c>
      <c r="G393" s="46" t="str">
        <f t="shared" si="59"/>
        <v>Men Senior</v>
      </c>
      <c r="H393" s="46" t="str">
        <f t="shared" si="60"/>
        <v>Okahandja</v>
      </c>
      <c r="I393" s="78"/>
      <c r="J393" s="78" t="s">
        <v>1287</v>
      </c>
      <c r="K393" s="78">
        <v>104</v>
      </c>
      <c r="L393" s="77">
        <f t="shared" si="61"/>
        <v>5</v>
      </c>
      <c r="M393" s="77">
        <f t="shared" si="62"/>
        <v>5</v>
      </c>
    </row>
    <row r="394" spans="1:13" hidden="1" x14ac:dyDescent="0.3">
      <c r="A394" s="246" t="str">
        <f t="shared" si="63"/>
        <v>2023-NAT-02</v>
      </c>
      <c r="B394" s="241">
        <f t="shared" si="64"/>
        <v>45002</v>
      </c>
      <c r="C394" s="246" t="str">
        <f t="shared" si="65"/>
        <v>Day 2</v>
      </c>
      <c r="D394" s="78" t="s">
        <v>1633</v>
      </c>
      <c r="E394" s="46" t="str">
        <f t="shared" si="57"/>
        <v>Danie</v>
      </c>
      <c r="F394" s="46" t="str">
        <f t="shared" si="58"/>
        <v>Van Wyk</v>
      </c>
      <c r="G394" s="46" t="str">
        <f t="shared" si="59"/>
        <v>Men Senior</v>
      </c>
      <c r="H394" s="46" t="str">
        <f t="shared" si="60"/>
        <v>Okahandja</v>
      </c>
      <c r="I394" s="78"/>
      <c r="J394" s="78" t="s">
        <v>1287</v>
      </c>
      <c r="K394" s="78">
        <v>150</v>
      </c>
      <c r="L394" s="77">
        <f t="shared" si="61"/>
        <v>17.399999999999999</v>
      </c>
      <c r="M394" s="77">
        <f t="shared" si="62"/>
        <v>17.399999999999999</v>
      </c>
    </row>
    <row r="395" spans="1:13" hidden="1" x14ac:dyDescent="0.3">
      <c r="A395" s="246" t="str">
        <f t="shared" si="63"/>
        <v>2023-NAT-02</v>
      </c>
      <c r="B395" s="241">
        <f t="shared" si="64"/>
        <v>45002</v>
      </c>
      <c r="C395" s="246" t="str">
        <f t="shared" si="65"/>
        <v>Day 2</v>
      </c>
      <c r="D395" s="78" t="s">
        <v>1633</v>
      </c>
      <c r="E395" s="46" t="str">
        <f t="shared" si="57"/>
        <v>Danie</v>
      </c>
      <c r="F395" s="46" t="str">
        <f t="shared" si="58"/>
        <v>Van Wyk</v>
      </c>
      <c r="G395" s="46" t="str">
        <f t="shared" si="59"/>
        <v>Men Senior</v>
      </c>
      <c r="H395" s="46" t="str">
        <f t="shared" si="60"/>
        <v>Okahandja</v>
      </c>
      <c r="I395" s="78"/>
      <c r="J395" s="78" t="s">
        <v>1288</v>
      </c>
      <c r="K395" s="78">
        <v>135</v>
      </c>
      <c r="L395" s="77">
        <f t="shared" si="61"/>
        <v>10.6</v>
      </c>
      <c r="M395" s="77">
        <f t="shared" si="62"/>
        <v>10.6</v>
      </c>
    </row>
    <row r="396" spans="1:13" hidden="1" x14ac:dyDescent="0.3">
      <c r="A396" s="246" t="str">
        <f t="shared" si="63"/>
        <v>2023-NAT-02</v>
      </c>
      <c r="B396" s="241">
        <f t="shared" si="64"/>
        <v>45002</v>
      </c>
      <c r="C396" s="246" t="str">
        <f t="shared" si="65"/>
        <v>Day 2</v>
      </c>
      <c r="D396" s="78" t="s">
        <v>1633</v>
      </c>
      <c r="E396" s="46" t="str">
        <f t="shared" si="57"/>
        <v>Danie</v>
      </c>
      <c r="F396" s="46" t="str">
        <f t="shared" si="58"/>
        <v>Van Wyk</v>
      </c>
      <c r="G396" s="46" t="str">
        <f t="shared" si="59"/>
        <v>Men Senior</v>
      </c>
      <c r="H396" s="46" t="str">
        <f t="shared" si="60"/>
        <v>Okahandja</v>
      </c>
      <c r="I396" s="78"/>
      <c r="J396" s="78" t="s">
        <v>1288</v>
      </c>
      <c r="K396" s="78">
        <v>74</v>
      </c>
      <c r="L396" s="77">
        <f t="shared" si="61"/>
        <v>1.3</v>
      </c>
      <c r="M396" s="77">
        <f t="shared" si="62"/>
        <v>1.3</v>
      </c>
    </row>
    <row r="397" spans="1:13" hidden="1" x14ac:dyDescent="0.3">
      <c r="A397" s="246" t="str">
        <f t="shared" si="63"/>
        <v>2023-NAT-02</v>
      </c>
      <c r="B397" s="241">
        <f t="shared" si="64"/>
        <v>45002</v>
      </c>
      <c r="C397" s="246" t="str">
        <f t="shared" si="65"/>
        <v>Day 2</v>
      </c>
      <c r="D397" s="78" t="s">
        <v>1716</v>
      </c>
      <c r="E397" s="46" t="str">
        <f t="shared" si="57"/>
        <v>Eugene</v>
      </c>
      <c r="F397" s="46" t="str">
        <f t="shared" si="58"/>
        <v>Rautenbach</v>
      </c>
      <c r="G397" s="46" t="str">
        <f t="shared" si="59"/>
        <v>Men Senior</v>
      </c>
      <c r="H397" s="46" t="str">
        <f t="shared" si="60"/>
        <v>Okahandja</v>
      </c>
      <c r="I397" s="78"/>
      <c r="J397" s="78" t="s">
        <v>1287</v>
      </c>
      <c r="K397" s="78">
        <v>160</v>
      </c>
      <c r="L397" s="77">
        <f t="shared" si="61"/>
        <v>21.7</v>
      </c>
      <c r="M397" s="77">
        <f t="shared" si="62"/>
        <v>21.7</v>
      </c>
    </row>
    <row r="398" spans="1:13" hidden="1" x14ac:dyDescent="0.3">
      <c r="A398" s="246" t="str">
        <f t="shared" si="63"/>
        <v>2023-NAT-02</v>
      </c>
      <c r="B398" s="241">
        <f t="shared" si="64"/>
        <v>45002</v>
      </c>
      <c r="C398" s="246" t="str">
        <f t="shared" si="65"/>
        <v>Day 2</v>
      </c>
      <c r="D398" s="78" t="s">
        <v>1716</v>
      </c>
      <c r="E398" s="46" t="str">
        <f t="shared" si="57"/>
        <v>Eugene</v>
      </c>
      <c r="F398" s="46" t="str">
        <f t="shared" si="58"/>
        <v>Rautenbach</v>
      </c>
      <c r="G398" s="46" t="str">
        <f t="shared" si="59"/>
        <v>Men Senior</v>
      </c>
      <c r="H398" s="46" t="str">
        <f t="shared" si="60"/>
        <v>Okahandja</v>
      </c>
      <c r="I398" s="78"/>
      <c r="J398" s="78" t="s">
        <v>1288</v>
      </c>
      <c r="K398" s="78">
        <v>137</v>
      </c>
      <c r="L398" s="77">
        <f t="shared" si="61"/>
        <v>11.1</v>
      </c>
      <c r="M398" s="77">
        <f t="shared" si="62"/>
        <v>11.1</v>
      </c>
    </row>
    <row r="399" spans="1:13" hidden="1" x14ac:dyDescent="0.3">
      <c r="A399" s="246" t="str">
        <f t="shared" si="63"/>
        <v>2023-NAT-02</v>
      </c>
      <c r="B399" s="241">
        <f t="shared" si="64"/>
        <v>45002</v>
      </c>
      <c r="C399" s="246" t="str">
        <f t="shared" si="65"/>
        <v>Day 2</v>
      </c>
      <c r="D399" s="78" t="s">
        <v>1119</v>
      </c>
      <c r="E399" s="46" t="str">
        <f t="shared" si="57"/>
        <v>Christo</v>
      </c>
      <c r="F399" s="46" t="str">
        <f t="shared" si="58"/>
        <v>Senekal</v>
      </c>
      <c r="G399" s="46" t="str">
        <f t="shared" si="59"/>
        <v>Men Veteran</v>
      </c>
      <c r="H399" s="46" t="str">
        <f t="shared" si="60"/>
        <v>Okahandja</v>
      </c>
      <c r="I399" s="78"/>
      <c r="J399" s="78" t="s">
        <v>1287</v>
      </c>
      <c r="K399" s="78">
        <v>99</v>
      </c>
      <c r="L399" s="77">
        <f t="shared" si="61"/>
        <v>4.2</v>
      </c>
      <c r="M399" s="77">
        <f t="shared" si="62"/>
        <v>4.2</v>
      </c>
    </row>
    <row r="400" spans="1:13" hidden="1" x14ac:dyDescent="0.3">
      <c r="A400" s="246" t="str">
        <f t="shared" si="63"/>
        <v>2023-NAT-02</v>
      </c>
      <c r="B400" s="241">
        <f t="shared" si="64"/>
        <v>45002</v>
      </c>
      <c r="C400" s="246" t="str">
        <f t="shared" si="65"/>
        <v>Day 2</v>
      </c>
      <c r="D400" s="78" t="s">
        <v>1717</v>
      </c>
      <c r="E400" s="46" t="str">
        <f t="shared" si="57"/>
        <v>Heiko Jnr</v>
      </c>
      <c r="F400" s="46" t="str">
        <f t="shared" si="58"/>
        <v>Doll</v>
      </c>
      <c r="G400" s="46" t="str">
        <f t="shared" si="59"/>
        <v>Men U/16</v>
      </c>
      <c r="H400" s="46" t="str">
        <f t="shared" si="60"/>
        <v>Seagull Angling Club</v>
      </c>
      <c r="I400" s="78" t="s">
        <v>19</v>
      </c>
      <c r="J400" s="78"/>
      <c r="K400" s="78">
        <v>50</v>
      </c>
      <c r="L400" s="77">
        <f t="shared" si="61"/>
        <v>1.3</v>
      </c>
      <c r="M400" s="77">
        <f t="shared" si="62"/>
        <v>1.3</v>
      </c>
    </row>
    <row r="401" spans="1:13" hidden="1" x14ac:dyDescent="0.3">
      <c r="A401" s="246" t="str">
        <f t="shared" si="63"/>
        <v>2023-NAT-02</v>
      </c>
      <c r="B401" s="241">
        <f t="shared" si="64"/>
        <v>45002</v>
      </c>
      <c r="C401" s="246" t="str">
        <f t="shared" si="65"/>
        <v>Day 2</v>
      </c>
      <c r="D401" s="78" t="s">
        <v>1717</v>
      </c>
      <c r="E401" s="46" t="str">
        <f t="shared" si="57"/>
        <v>Heiko Jnr</v>
      </c>
      <c r="F401" s="46" t="str">
        <f t="shared" si="58"/>
        <v>Doll</v>
      </c>
      <c r="G401" s="46" t="str">
        <f t="shared" si="59"/>
        <v>Men U/16</v>
      </c>
      <c r="H401" s="46" t="str">
        <f t="shared" si="60"/>
        <v>Seagull Angling Club</v>
      </c>
      <c r="I401" s="78"/>
      <c r="J401" s="78" t="s">
        <v>20</v>
      </c>
      <c r="K401" s="78">
        <v>73</v>
      </c>
      <c r="L401" s="77">
        <f t="shared" si="61"/>
        <v>1.4</v>
      </c>
      <c r="M401" s="77">
        <f t="shared" si="62"/>
        <v>1.4</v>
      </c>
    </row>
    <row r="402" spans="1:13" hidden="1" x14ac:dyDescent="0.3">
      <c r="A402" s="246" t="str">
        <f t="shared" si="63"/>
        <v>2023-NAT-02</v>
      </c>
      <c r="B402" s="241">
        <f t="shared" si="64"/>
        <v>45002</v>
      </c>
      <c r="C402" s="246" t="str">
        <f t="shared" si="65"/>
        <v>Day 2</v>
      </c>
      <c r="D402" s="78" t="s">
        <v>1635</v>
      </c>
      <c r="E402" s="46" t="str">
        <f t="shared" si="57"/>
        <v>Duan</v>
      </c>
      <c r="F402" s="46" t="str">
        <f t="shared" si="58"/>
        <v>Kotze</v>
      </c>
      <c r="G402" s="46" t="str">
        <f t="shared" si="59"/>
        <v>Men Veteran</v>
      </c>
      <c r="H402" s="46" t="str">
        <f t="shared" si="60"/>
        <v>Okahandja</v>
      </c>
      <c r="I402" s="78"/>
      <c r="J402" s="78" t="s">
        <v>1287</v>
      </c>
      <c r="K402" s="78">
        <v>99</v>
      </c>
      <c r="L402" s="77">
        <f t="shared" si="61"/>
        <v>4.2</v>
      </c>
      <c r="M402" s="77">
        <f t="shared" si="62"/>
        <v>4.2</v>
      </c>
    </row>
    <row r="403" spans="1:13" hidden="1" x14ac:dyDescent="0.3">
      <c r="A403" s="246" t="str">
        <f t="shared" si="63"/>
        <v>2023-NAT-02</v>
      </c>
      <c r="B403" s="241">
        <f t="shared" si="64"/>
        <v>45002</v>
      </c>
      <c r="C403" s="246" t="str">
        <f t="shared" si="65"/>
        <v>Day 2</v>
      </c>
      <c r="D403" s="78" t="s">
        <v>1526</v>
      </c>
      <c r="E403" s="46" t="str">
        <f t="shared" si="57"/>
        <v>Tinus</v>
      </c>
      <c r="F403" s="46" t="str">
        <f t="shared" si="58"/>
        <v>Du Plessis</v>
      </c>
      <c r="G403" s="46" t="str">
        <f t="shared" si="59"/>
        <v>Men Veteran</v>
      </c>
      <c r="H403" s="46" t="str">
        <f t="shared" si="60"/>
        <v>Okahandja</v>
      </c>
      <c r="I403" s="78"/>
      <c r="J403" s="78" t="s">
        <v>1287</v>
      </c>
      <c r="K403" s="78">
        <v>149</v>
      </c>
      <c r="L403" s="77">
        <f t="shared" si="61"/>
        <v>17</v>
      </c>
      <c r="M403" s="77">
        <f t="shared" si="62"/>
        <v>17</v>
      </c>
    </row>
    <row r="404" spans="1:13" hidden="1" x14ac:dyDescent="0.3">
      <c r="A404" s="246" t="str">
        <f t="shared" si="63"/>
        <v>2023-NAT-02</v>
      </c>
      <c r="B404" s="241">
        <f t="shared" si="64"/>
        <v>45002</v>
      </c>
      <c r="C404" s="246" t="str">
        <f t="shared" si="65"/>
        <v>Day 2</v>
      </c>
      <c r="D404" s="78" t="s">
        <v>1358</v>
      </c>
      <c r="E404" s="46" t="str">
        <f t="shared" si="57"/>
        <v>Johan Spyker</v>
      </c>
      <c r="F404" s="46" t="str">
        <f t="shared" si="58"/>
        <v>Kotze</v>
      </c>
      <c r="G404" s="46" t="str">
        <f t="shared" si="59"/>
        <v>Men Veteran</v>
      </c>
      <c r="H404" s="46" t="str">
        <f t="shared" si="60"/>
        <v>Okahandja</v>
      </c>
      <c r="I404" s="78"/>
      <c r="J404" s="78" t="s">
        <v>1287</v>
      </c>
      <c r="K404" s="78">
        <v>126</v>
      </c>
      <c r="L404" s="77">
        <f t="shared" si="61"/>
        <v>9.6</v>
      </c>
      <c r="M404" s="77">
        <f t="shared" si="62"/>
        <v>9.6</v>
      </c>
    </row>
    <row r="405" spans="1:13" hidden="1" x14ac:dyDescent="0.3">
      <c r="A405" s="246" t="str">
        <f t="shared" si="63"/>
        <v>2023-NAT-02</v>
      </c>
      <c r="B405" s="241">
        <f t="shared" si="64"/>
        <v>45002</v>
      </c>
      <c r="C405" s="246" t="str">
        <f t="shared" si="65"/>
        <v>Day 2</v>
      </c>
      <c r="D405" s="78" t="s">
        <v>1358</v>
      </c>
      <c r="E405" s="46" t="str">
        <f t="shared" si="57"/>
        <v>Johan Spyker</v>
      </c>
      <c r="F405" s="46" t="str">
        <f t="shared" si="58"/>
        <v>Kotze</v>
      </c>
      <c r="G405" s="46" t="str">
        <f t="shared" si="59"/>
        <v>Men Veteran</v>
      </c>
      <c r="H405" s="46" t="str">
        <f t="shared" si="60"/>
        <v>Okahandja</v>
      </c>
      <c r="I405" s="78"/>
      <c r="J405" s="78" t="s">
        <v>1287</v>
      </c>
      <c r="K405" s="78">
        <v>153</v>
      </c>
      <c r="L405" s="77">
        <f t="shared" si="61"/>
        <v>18.600000000000001</v>
      </c>
      <c r="M405" s="77">
        <f t="shared" si="62"/>
        <v>18.600000000000001</v>
      </c>
    </row>
    <row r="406" spans="1:13" hidden="1" x14ac:dyDescent="0.3">
      <c r="A406" s="246" t="str">
        <f t="shared" si="63"/>
        <v>2023-NAT-02</v>
      </c>
      <c r="B406" s="241">
        <f t="shared" si="64"/>
        <v>45002</v>
      </c>
      <c r="C406" s="246" t="str">
        <f t="shared" si="65"/>
        <v>Day 2</v>
      </c>
      <c r="D406" s="78" t="s">
        <v>1358</v>
      </c>
      <c r="E406" s="46" t="str">
        <f t="shared" si="57"/>
        <v>Johan Spyker</v>
      </c>
      <c r="F406" s="46" t="str">
        <f t="shared" si="58"/>
        <v>Kotze</v>
      </c>
      <c r="G406" s="46" t="str">
        <f t="shared" si="59"/>
        <v>Men Veteran</v>
      </c>
      <c r="H406" s="46" t="str">
        <f t="shared" si="60"/>
        <v>Okahandja</v>
      </c>
      <c r="I406" s="78"/>
      <c r="J406" s="78" t="s">
        <v>1287</v>
      </c>
      <c r="K406" s="78">
        <v>145</v>
      </c>
      <c r="L406" s="77">
        <f t="shared" si="61"/>
        <v>15.5</v>
      </c>
      <c r="M406" s="77">
        <f t="shared" si="62"/>
        <v>15.5</v>
      </c>
    </row>
    <row r="407" spans="1:13" hidden="1" x14ac:dyDescent="0.3">
      <c r="A407" s="246" t="str">
        <f t="shared" si="63"/>
        <v>2023-NAT-02</v>
      </c>
      <c r="B407" s="241">
        <f t="shared" si="64"/>
        <v>45002</v>
      </c>
      <c r="C407" s="246" t="str">
        <f t="shared" si="65"/>
        <v>Day 2</v>
      </c>
      <c r="D407" s="78" t="s">
        <v>1358</v>
      </c>
      <c r="E407" s="46" t="str">
        <f t="shared" si="57"/>
        <v>Johan Spyker</v>
      </c>
      <c r="F407" s="46" t="str">
        <f t="shared" si="58"/>
        <v>Kotze</v>
      </c>
      <c r="G407" s="46" t="str">
        <f t="shared" si="59"/>
        <v>Men Veteran</v>
      </c>
      <c r="H407" s="46" t="str">
        <f t="shared" si="60"/>
        <v>Okahandja</v>
      </c>
      <c r="I407" s="78"/>
      <c r="J407" s="78" t="s">
        <v>1287</v>
      </c>
      <c r="K407" s="78">
        <v>158</v>
      </c>
      <c r="L407" s="77">
        <f t="shared" si="61"/>
        <v>20.8</v>
      </c>
      <c r="M407" s="77">
        <f t="shared" si="62"/>
        <v>20.8</v>
      </c>
    </row>
    <row r="408" spans="1:13" hidden="1" x14ac:dyDescent="0.3">
      <c r="A408" s="246" t="str">
        <f t="shared" si="63"/>
        <v>2023-NAT-02</v>
      </c>
      <c r="B408" s="241">
        <f t="shared" si="64"/>
        <v>45002</v>
      </c>
      <c r="C408" s="246" t="str">
        <f t="shared" si="65"/>
        <v>Day 2</v>
      </c>
      <c r="D408" s="78" t="s">
        <v>1330</v>
      </c>
      <c r="E408" s="46" t="str">
        <f t="shared" si="57"/>
        <v>Kiaan</v>
      </c>
      <c r="F408" s="46" t="str">
        <f t="shared" si="58"/>
        <v>Fourie</v>
      </c>
      <c r="G408" s="46" t="str">
        <f t="shared" si="59"/>
        <v>Men Senior</v>
      </c>
      <c r="H408" s="46" t="str">
        <f t="shared" si="60"/>
        <v>Okahandja</v>
      </c>
      <c r="I408" s="78"/>
      <c r="J408" s="78"/>
      <c r="K408" s="78"/>
      <c r="L408" s="77" t="str">
        <f t="shared" si="61"/>
        <v/>
      </c>
      <c r="M408" s="77" t="str">
        <f t="shared" si="62"/>
        <v/>
      </c>
    </row>
    <row r="409" spans="1:13" hidden="1" x14ac:dyDescent="0.3">
      <c r="A409" s="246" t="str">
        <f t="shared" si="63"/>
        <v>2023-NAT-02</v>
      </c>
      <c r="B409" s="241">
        <f t="shared" si="64"/>
        <v>45002</v>
      </c>
      <c r="C409" s="246" t="str">
        <f t="shared" si="65"/>
        <v>Day 2</v>
      </c>
      <c r="D409" s="78" t="s">
        <v>461</v>
      </c>
      <c r="E409" s="46" t="str">
        <f t="shared" si="57"/>
        <v>Brian</v>
      </c>
      <c r="F409" s="46" t="str">
        <f t="shared" si="58"/>
        <v>Curtis</v>
      </c>
      <c r="G409" s="46" t="str">
        <f t="shared" si="59"/>
        <v>Men Senior</v>
      </c>
      <c r="H409" s="46" t="str">
        <f t="shared" si="60"/>
        <v>Orca Angling Club</v>
      </c>
      <c r="I409" s="78"/>
      <c r="J409" s="78" t="s">
        <v>1288</v>
      </c>
      <c r="K409" s="78">
        <v>138</v>
      </c>
      <c r="L409" s="77">
        <f t="shared" si="61"/>
        <v>11.4</v>
      </c>
      <c r="M409" s="77">
        <f t="shared" si="62"/>
        <v>11.4</v>
      </c>
    </row>
    <row r="410" spans="1:13" hidden="1" x14ac:dyDescent="0.3">
      <c r="A410" s="246" t="str">
        <f t="shared" si="63"/>
        <v>2023-NAT-02</v>
      </c>
      <c r="B410" s="241">
        <f t="shared" si="64"/>
        <v>45002</v>
      </c>
      <c r="C410" s="246" t="str">
        <f t="shared" si="65"/>
        <v>Day 2</v>
      </c>
      <c r="D410" s="78" t="s">
        <v>461</v>
      </c>
      <c r="E410" s="46" t="str">
        <f t="shared" si="57"/>
        <v>Brian</v>
      </c>
      <c r="F410" s="46" t="str">
        <f t="shared" si="58"/>
        <v>Curtis</v>
      </c>
      <c r="G410" s="46" t="str">
        <f t="shared" si="59"/>
        <v>Men Senior</v>
      </c>
      <c r="H410" s="46" t="str">
        <f t="shared" si="60"/>
        <v>Orca Angling Club</v>
      </c>
      <c r="I410" s="78"/>
      <c r="J410" s="78" t="s">
        <v>1288</v>
      </c>
      <c r="K410" s="78">
        <v>157</v>
      </c>
      <c r="L410" s="77">
        <f t="shared" si="61"/>
        <v>17.899999999999999</v>
      </c>
      <c r="M410" s="77">
        <f t="shared" si="62"/>
        <v>17.899999999999999</v>
      </c>
    </row>
    <row r="411" spans="1:13" hidden="1" x14ac:dyDescent="0.3">
      <c r="A411" s="246" t="str">
        <f t="shared" si="63"/>
        <v>2023-NAT-02</v>
      </c>
      <c r="B411" s="241">
        <f t="shared" si="64"/>
        <v>45002</v>
      </c>
      <c r="C411" s="246" t="str">
        <f t="shared" si="65"/>
        <v>Day 2</v>
      </c>
      <c r="D411" s="78" t="s">
        <v>461</v>
      </c>
      <c r="E411" s="46" t="str">
        <f t="shared" si="57"/>
        <v>Brian</v>
      </c>
      <c r="F411" s="46" t="str">
        <f t="shared" si="58"/>
        <v>Curtis</v>
      </c>
      <c r="G411" s="46" t="str">
        <f t="shared" si="59"/>
        <v>Men Senior</v>
      </c>
      <c r="H411" s="46" t="str">
        <f t="shared" si="60"/>
        <v>Orca Angling Club</v>
      </c>
      <c r="I411" s="78"/>
      <c r="J411" s="78" t="s">
        <v>1288</v>
      </c>
      <c r="K411" s="78">
        <v>150</v>
      </c>
      <c r="L411" s="77">
        <f t="shared" si="61"/>
        <v>15.3</v>
      </c>
      <c r="M411" s="77">
        <f t="shared" si="62"/>
        <v>15.3</v>
      </c>
    </row>
    <row r="412" spans="1:13" hidden="1" x14ac:dyDescent="0.3">
      <c r="A412" s="246" t="str">
        <f t="shared" si="63"/>
        <v>2023-NAT-02</v>
      </c>
      <c r="B412" s="241">
        <f t="shared" si="64"/>
        <v>45002</v>
      </c>
      <c r="C412" s="246" t="str">
        <f t="shared" si="65"/>
        <v>Day 2</v>
      </c>
      <c r="D412" s="78" t="s">
        <v>461</v>
      </c>
      <c r="E412" s="46" t="str">
        <f t="shared" si="57"/>
        <v>Brian</v>
      </c>
      <c r="F412" s="46" t="str">
        <f t="shared" si="58"/>
        <v>Curtis</v>
      </c>
      <c r="G412" s="46" t="str">
        <f t="shared" si="59"/>
        <v>Men Senior</v>
      </c>
      <c r="H412" s="46" t="str">
        <f t="shared" si="60"/>
        <v>Orca Angling Club</v>
      </c>
      <c r="I412" s="78"/>
      <c r="J412" s="78" t="s">
        <v>1288</v>
      </c>
      <c r="K412" s="78">
        <v>133</v>
      </c>
      <c r="L412" s="77">
        <f t="shared" si="61"/>
        <v>10</v>
      </c>
      <c r="M412" s="77">
        <f t="shared" si="62"/>
        <v>10</v>
      </c>
    </row>
    <row r="413" spans="1:13" hidden="1" x14ac:dyDescent="0.3">
      <c r="A413" s="246" t="str">
        <f t="shared" si="63"/>
        <v>2023-NAT-02</v>
      </c>
      <c r="B413" s="241">
        <f t="shared" si="64"/>
        <v>45002</v>
      </c>
      <c r="C413" s="246" t="str">
        <f t="shared" si="65"/>
        <v>Day 2</v>
      </c>
      <c r="D413" s="78" t="s">
        <v>461</v>
      </c>
      <c r="E413" s="46" t="str">
        <f t="shared" si="57"/>
        <v>Brian</v>
      </c>
      <c r="F413" s="46" t="str">
        <f t="shared" si="58"/>
        <v>Curtis</v>
      </c>
      <c r="G413" s="46" t="str">
        <f t="shared" si="59"/>
        <v>Men Senior</v>
      </c>
      <c r="H413" s="46" t="str">
        <f t="shared" si="60"/>
        <v>Orca Angling Club</v>
      </c>
      <c r="I413" s="78"/>
      <c r="J413" s="78" t="s">
        <v>20</v>
      </c>
      <c r="K413" s="78">
        <v>88</v>
      </c>
      <c r="L413" s="77">
        <f t="shared" si="61"/>
        <v>2.5</v>
      </c>
      <c r="M413" s="77">
        <f t="shared" si="62"/>
        <v>2.5</v>
      </c>
    </row>
    <row r="414" spans="1:13" hidden="1" x14ac:dyDescent="0.3">
      <c r="A414" s="246" t="str">
        <f t="shared" si="63"/>
        <v>2023-NAT-02</v>
      </c>
      <c r="B414" s="241">
        <f t="shared" si="64"/>
        <v>45002</v>
      </c>
      <c r="C414" s="246" t="str">
        <f t="shared" si="65"/>
        <v>Day 2</v>
      </c>
      <c r="D414" s="78" t="s">
        <v>461</v>
      </c>
      <c r="E414" s="46" t="str">
        <f t="shared" si="57"/>
        <v>Brian</v>
      </c>
      <c r="F414" s="46" t="str">
        <f t="shared" si="58"/>
        <v>Curtis</v>
      </c>
      <c r="G414" s="46" t="str">
        <f t="shared" si="59"/>
        <v>Men Senior</v>
      </c>
      <c r="H414" s="46" t="str">
        <f t="shared" si="60"/>
        <v>Orca Angling Club</v>
      </c>
      <c r="I414" s="78"/>
      <c r="J414" s="78" t="s">
        <v>20</v>
      </c>
      <c r="K414" s="78">
        <v>95</v>
      </c>
      <c r="L414" s="77">
        <f t="shared" si="61"/>
        <v>3.2</v>
      </c>
      <c r="M414" s="77">
        <f t="shared" si="62"/>
        <v>3.2</v>
      </c>
    </row>
    <row r="415" spans="1:13" hidden="1" x14ac:dyDescent="0.3">
      <c r="A415" s="246" t="str">
        <f t="shared" si="63"/>
        <v>2023-NAT-02</v>
      </c>
      <c r="B415" s="241">
        <f t="shared" si="64"/>
        <v>45002</v>
      </c>
      <c r="C415" s="246" t="str">
        <f t="shared" si="65"/>
        <v>Day 2</v>
      </c>
      <c r="D415" s="78" t="s">
        <v>461</v>
      </c>
      <c r="E415" s="46" t="str">
        <f t="shared" si="57"/>
        <v>Brian</v>
      </c>
      <c r="F415" s="46" t="str">
        <f t="shared" si="58"/>
        <v>Curtis</v>
      </c>
      <c r="G415" s="46" t="str">
        <f t="shared" si="59"/>
        <v>Men Senior</v>
      </c>
      <c r="H415" s="46" t="str">
        <f t="shared" si="60"/>
        <v>Orca Angling Club</v>
      </c>
      <c r="I415" s="78"/>
      <c r="J415" s="78" t="s">
        <v>1287</v>
      </c>
      <c r="K415" s="78">
        <v>159</v>
      </c>
      <c r="L415" s="77">
        <f t="shared" si="61"/>
        <v>21.3</v>
      </c>
      <c r="M415" s="77">
        <f t="shared" si="62"/>
        <v>21.3</v>
      </c>
    </row>
    <row r="416" spans="1:13" hidden="1" x14ac:dyDescent="0.3">
      <c r="A416" s="246" t="str">
        <f t="shared" si="63"/>
        <v>2023-NAT-02</v>
      </c>
      <c r="B416" s="241">
        <f t="shared" si="64"/>
        <v>45002</v>
      </c>
      <c r="C416" s="246" t="str">
        <f t="shared" si="65"/>
        <v>Day 2</v>
      </c>
      <c r="D416" s="78" t="s">
        <v>461</v>
      </c>
      <c r="E416" s="46" t="str">
        <f t="shared" si="57"/>
        <v>Brian</v>
      </c>
      <c r="F416" s="46" t="str">
        <f t="shared" si="58"/>
        <v>Curtis</v>
      </c>
      <c r="G416" s="46" t="str">
        <f t="shared" si="59"/>
        <v>Men Senior</v>
      </c>
      <c r="H416" s="46" t="str">
        <f t="shared" si="60"/>
        <v>Orca Angling Club</v>
      </c>
      <c r="I416" s="78"/>
      <c r="J416" s="78" t="s">
        <v>1287</v>
      </c>
      <c r="K416" s="78">
        <v>153</v>
      </c>
      <c r="L416" s="77">
        <f t="shared" si="61"/>
        <v>18.600000000000001</v>
      </c>
      <c r="M416" s="77">
        <f t="shared" si="62"/>
        <v>18.600000000000001</v>
      </c>
    </row>
    <row r="417" spans="1:13" hidden="1" x14ac:dyDescent="0.3">
      <c r="A417" s="246" t="str">
        <f t="shared" si="63"/>
        <v>2023-NAT-02</v>
      </c>
      <c r="B417" s="241">
        <f t="shared" si="64"/>
        <v>45002</v>
      </c>
      <c r="C417" s="246" t="str">
        <f t="shared" si="65"/>
        <v>Day 2</v>
      </c>
      <c r="D417" s="78" t="s">
        <v>461</v>
      </c>
      <c r="E417" s="46" t="str">
        <f t="shared" si="57"/>
        <v>Brian</v>
      </c>
      <c r="F417" s="46" t="str">
        <f t="shared" si="58"/>
        <v>Curtis</v>
      </c>
      <c r="G417" s="46" t="str">
        <f t="shared" si="59"/>
        <v>Men Senior</v>
      </c>
      <c r="H417" s="46" t="str">
        <f t="shared" si="60"/>
        <v>Orca Angling Club</v>
      </c>
      <c r="I417" s="78"/>
      <c r="J417" s="78" t="s">
        <v>1287</v>
      </c>
      <c r="K417" s="78">
        <v>163</v>
      </c>
      <c r="L417" s="77">
        <f t="shared" si="61"/>
        <v>23.1</v>
      </c>
      <c r="M417" s="77">
        <f t="shared" si="62"/>
        <v>23.1</v>
      </c>
    </row>
    <row r="418" spans="1:13" hidden="1" x14ac:dyDescent="0.3">
      <c r="A418" s="246" t="str">
        <f t="shared" si="63"/>
        <v>2023-NAT-02</v>
      </c>
      <c r="B418" s="241">
        <f t="shared" si="64"/>
        <v>45002</v>
      </c>
      <c r="C418" s="246" t="str">
        <f t="shared" si="65"/>
        <v>Day 2</v>
      </c>
      <c r="D418" s="78" t="s">
        <v>461</v>
      </c>
      <c r="E418" s="46" t="str">
        <f t="shared" si="57"/>
        <v>Brian</v>
      </c>
      <c r="F418" s="46" t="str">
        <f t="shared" si="58"/>
        <v>Curtis</v>
      </c>
      <c r="G418" s="46" t="str">
        <f t="shared" si="59"/>
        <v>Men Senior</v>
      </c>
      <c r="H418" s="46" t="str">
        <f t="shared" si="60"/>
        <v>Orca Angling Club</v>
      </c>
      <c r="I418" s="78"/>
      <c r="J418" s="78" t="s">
        <v>1287</v>
      </c>
      <c r="K418" s="78">
        <v>168</v>
      </c>
      <c r="L418" s="77">
        <f t="shared" si="61"/>
        <v>25.7</v>
      </c>
      <c r="M418" s="77">
        <f t="shared" si="62"/>
        <v>25.7</v>
      </c>
    </row>
    <row r="419" spans="1:13" hidden="1" x14ac:dyDescent="0.3">
      <c r="A419" s="246" t="str">
        <f t="shared" si="63"/>
        <v>2023-NAT-02</v>
      </c>
      <c r="B419" s="241">
        <f t="shared" si="64"/>
        <v>45002</v>
      </c>
      <c r="C419" s="246" t="str">
        <f t="shared" si="65"/>
        <v>Day 2</v>
      </c>
      <c r="D419" s="78" t="s">
        <v>461</v>
      </c>
      <c r="E419" s="46" t="str">
        <f t="shared" si="57"/>
        <v>Brian</v>
      </c>
      <c r="F419" s="46" t="str">
        <f t="shared" si="58"/>
        <v>Curtis</v>
      </c>
      <c r="G419" s="46" t="str">
        <f t="shared" si="59"/>
        <v>Men Senior</v>
      </c>
      <c r="H419" s="46" t="str">
        <f t="shared" si="60"/>
        <v>Orca Angling Club</v>
      </c>
      <c r="I419" s="78"/>
      <c r="J419" s="78" t="s">
        <v>1287</v>
      </c>
      <c r="K419" s="78">
        <v>171</v>
      </c>
      <c r="L419" s="77">
        <f t="shared" si="61"/>
        <v>27.3</v>
      </c>
      <c r="M419" s="77">
        <f t="shared" si="62"/>
        <v>27.3</v>
      </c>
    </row>
    <row r="420" spans="1:13" hidden="1" x14ac:dyDescent="0.3">
      <c r="A420" s="246" t="str">
        <f t="shared" si="63"/>
        <v>2023-NAT-02</v>
      </c>
      <c r="B420" s="241">
        <f t="shared" si="64"/>
        <v>45002</v>
      </c>
      <c r="C420" s="246" t="str">
        <f t="shared" si="65"/>
        <v>Day 2</v>
      </c>
      <c r="D420" s="78" t="s">
        <v>461</v>
      </c>
      <c r="E420" s="46" t="str">
        <f t="shared" si="57"/>
        <v>Brian</v>
      </c>
      <c r="F420" s="46" t="str">
        <f t="shared" si="58"/>
        <v>Curtis</v>
      </c>
      <c r="G420" s="46" t="str">
        <f t="shared" si="59"/>
        <v>Men Senior</v>
      </c>
      <c r="H420" s="46" t="str">
        <f t="shared" si="60"/>
        <v>Orca Angling Club</v>
      </c>
      <c r="I420" s="78"/>
      <c r="J420" s="78" t="s">
        <v>1287</v>
      </c>
      <c r="K420" s="78">
        <v>157</v>
      </c>
      <c r="L420" s="77">
        <f t="shared" si="61"/>
        <v>20.399999999999999</v>
      </c>
      <c r="M420" s="77">
        <f t="shared" si="62"/>
        <v>20.399999999999999</v>
      </c>
    </row>
    <row r="421" spans="1:13" hidden="1" x14ac:dyDescent="0.3">
      <c r="A421" s="246" t="str">
        <f t="shared" si="63"/>
        <v>2023-NAT-02</v>
      </c>
      <c r="B421" s="241">
        <f t="shared" si="64"/>
        <v>45002</v>
      </c>
      <c r="C421" s="246" t="str">
        <f t="shared" si="65"/>
        <v>Day 2</v>
      </c>
      <c r="D421" s="78" t="s">
        <v>461</v>
      </c>
      <c r="E421" s="46" t="str">
        <f t="shared" si="57"/>
        <v>Brian</v>
      </c>
      <c r="F421" s="46" t="str">
        <f t="shared" si="58"/>
        <v>Curtis</v>
      </c>
      <c r="G421" s="46" t="str">
        <f t="shared" si="59"/>
        <v>Men Senior</v>
      </c>
      <c r="H421" s="46" t="str">
        <f t="shared" si="60"/>
        <v>Orca Angling Club</v>
      </c>
      <c r="I421" s="78"/>
      <c r="J421" s="78" t="s">
        <v>1287</v>
      </c>
      <c r="K421" s="78">
        <v>161</v>
      </c>
      <c r="L421" s="77">
        <f t="shared" si="61"/>
        <v>22.2</v>
      </c>
      <c r="M421" s="77">
        <f t="shared" si="62"/>
        <v>22.2</v>
      </c>
    </row>
    <row r="422" spans="1:13" hidden="1" x14ac:dyDescent="0.3">
      <c r="A422" s="246" t="str">
        <f t="shared" si="63"/>
        <v>2023-NAT-02</v>
      </c>
      <c r="B422" s="241">
        <f t="shared" si="64"/>
        <v>45002</v>
      </c>
      <c r="C422" s="246" t="str">
        <f t="shared" si="65"/>
        <v>Day 2</v>
      </c>
      <c r="D422" s="78" t="s">
        <v>461</v>
      </c>
      <c r="E422" s="46" t="str">
        <f t="shared" si="57"/>
        <v>Brian</v>
      </c>
      <c r="F422" s="46" t="str">
        <f t="shared" si="58"/>
        <v>Curtis</v>
      </c>
      <c r="G422" s="46" t="str">
        <f t="shared" si="59"/>
        <v>Men Senior</v>
      </c>
      <c r="H422" s="46" t="str">
        <f t="shared" si="60"/>
        <v>Orca Angling Club</v>
      </c>
      <c r="I422" s="78"/>
      <c r="J422" s="78" t="s">
        <v>1287</v>
      </c>
      <c r="K422" s="78">
        <v>157</v>
      </c>
      <c r="L422" s="77">
        <f t="shared" si="61"/>
        <v>20.399999999999999</v>
      </c>
      <c r="M422" s="77">
        <f t="shared" si="62"/>
        <v>20.399999999999999</v>
      </c>
    </row>
    <row r="423" spans="1:13" hidden="1" x14ac:dyDescent="0.3">
      <c r="A423" s="246" t="str">
        <f t="shared" si="63"/>
        <v>2023-NAT-02</v>
      </c>
      <c r="B423" s="241">
        <f t="shared" si="64"/>
        <v>45002</v>
      </c>
      <c r="C423" s="246" t="str">
        <f t="shared" si="65"/>
        <v>Day 2</v>
      </c>
      <c r="D423" s="78" t="s">
        <v>757</v>
      </c>
      <c r="E423" s="46" t="str">
        <f t="shared" si="57"/>
        <v>Herman</v>
      </c>
      <c r="F423" s="46" t="str">
        <f t="shared" si="58"/>
        <v>Krauze</v>
      </c>
      <c r="G423" s="46" t="str">
        <f t="shared" si="59"/>
        <v>Men Seniors / U/21</v>
      </c>
      <c r="H423" s="46" t="str">
        <f t="shared" si="60"/>
        <v>Orca Angling Club</v>
      </c>
      <c r="I423" s="78"/>
      <c r="J423" s="78" t="s">
        <v>1287</v>
      </c>
      <c r="K423" s="78">
        <v>98</v>
      </c>
      <c r="L423" s="77">
        <f t="shared" si="61"/>
        <v>4</v>
      </c>
      <c r="M423" s="77">
        <f t="shared" si="62"/>
        <v>4</v>
      </c>
    </row>
    <row r="424" spans="1:13" hidden="1" x14ac:dyDescent="0.3">
      <c r="A424" s="246" t="str">
        <f t="shared" si="63"/>
        <v>2023-NAT-02</v>
      </c>
      <c r="B424" s="241">
        <f t="shared" si="64"/>
        <v>45002</v>
      </c>
      <c r="C424" s="246" t="str">
        <f t="shared" si="65"/>
        <v>Day 2</v>
      </c>
      <c r="D424" s="78" t="s">
        <v>757</v>
      </c>
      <c r="E424" s="46" t="str">
        <f t="shared" ref="E424:E487" si="66">IF(D424="","",VLOOKUP(D424,Master,3,FALSE))</f>
        <v>Herman</v>
      </c>
      <c r="F424" s="46" t="str">
        <f t="shared" ref="F424:F487" si="67">IF(D424="","",VLOOKUP(D424,Master,4,FALSE))</f>
        <v>Krauze</v>
      </c>
      <c r="G424" s="46" t="str">
        <f t="shared" ref="G424:G487" si="68">IF(D424="","",VLOOKUP(D424,Master,5,FALSE))</f>
        <v>Men Seniors / U/21</v>
      </c>
      <c r="H424" s="46" t="str">
        <f t="shared" ref="H424:H487" si="69">IF(D424="","",VLOOKUP(D424,Master,2,FALSE))</f>
        <v>Orca Angling Club</v>
      </c>
      <c r="I424" s="78"/>
      <c r="J424" s="78" t="s">
        <v>1287</v>
      </c>
      <c r="K424" s="78">
        <v>157</v>
      </c>
      <c r="L424" s="77">
        <f t="shared" ref="L424:L487" si="70">IF(K424="","",IF(I424="",ROUND(HLOOKUP(J424,kgList,K424,FALSE),1),ROUND(HLOOKUP(I424,kgList,K424,FALSE),1)))</f>
        <v>20.399999999999999</v>
      </c>
      <c r="M424" s="77">
        <f t="shared" ref="M424:M487" si="71">IF(L424="","",IF(COUNTA(I424:J424)&gt;1,"Edible or Inedible",IF(COUNTA(I424)=1,L424*1,IF(COUNTA(J424)=1,L424*1,"ERROR"))))</f>
        <v>20.399999999999999</v>
      </c>
    </row>
    <row r="425" spans="1:13" hidden="1" x14ac:dyDescent="0.3">
      <c r="A425" s="246" t="str">
        <f t="shared" si="63"/>
        <v>2023-NAT-02</v>
      </c>
      <c r="B425" s="241">
        <f t="shared" si="64"/>
        <v>45002</v>
      </c>
      <c r="C425" s="246" t="str">
        <f t="shared" si="65"/>
        <v>Day 2</v>
      </c>
      <c r="D425" s="78" t="s">
        <v>757</v>
      </c>
      <c r="E425" s="46" t="str">
        <f t="shared" si="66"/>
        <v>Herman</v>
      </c>
      <c r="F425" s="46" t="str">
        <f t="shared" si="67"/>
        <v>Krauze</v>
      </c>
      <c r="G425" s="46" t="str">
        <f t="shared" si="68"/>
        <v>Men Seniors / U/21</v>
      </c>
      <c r="H425" s="46" t="str">
        <f t="shared" si="69"/>
        <v>Orca Angling Club</v>
      </c>
      <c r="I425" s="78"/>
      <c r="J425" s="78" t="s">
        <v>1288</v>
      </c>
      <c r="K425" s="78">
        <v>118</v>
      </c>
      <c r="L425" s="77">
        <f t="shared" si="70"/>
        <v>6.6</v>
      </c>
      <c r="M425" s="77">
        <f t="shared" si="71"/>
        <v>6.6</v>
      </c>
    </row>
    <row r="426" spans="1:13" hidden="1" x14ac:dyDescent="0.3">
      <c r="A426" s="246" t="str">
        <f t="shared" si="63"/>
        <v>2023-NAT-02</v>
      </c>
      <c r="B426" s="241">
        <f t="shared" si="64"/>
        <v>45002</v>
      </c>
      <c r="C426" s="246" t="str">
        <f t="shared" si="65"/>
        <v>Day 2</v>
      </c>
      <c r="D426" s="78" t="s">
        <v>757</v>
      </c>
      <c r="E426" s="46" t="str">
        <f t="shared" si="66"/>
        <v>Herman</v>
      </c>
      <c r="F426" s="46" t="str">
        <f t="shared" si="67"/>
        <v>Krauze</v>
      </c>
      <c r="G426" s="46" t="str">
        <f t="shared" si="68"/>
        <v>Men Seniors / U/21</v>
      </c>
      <c r="H426" s="46" t="str">
        <f t="shared" si="69"/>
        <v>Orca Angling Club</v>
      </c>
      <c r="I426" s="78"/>
      <c r="J426" s="78" t="s">
        <v>1288</v>
      </c>
      <c r="K426" s="78">
        <v>131</v>
      </c>
      <c r="L426" s="77">
        <f t="shared" si="70"/>
        <v>9.5</v>
      </c>
      <c r="M426" s="77">
        <f t="shared" si="71"/>
        <v>9.5</v>
      </c>
    </row>
    <row r="427" spans="1:13" hidden="1" x14ac:dyDescent="0.3">
      <c r="A427" s="246" t="str">
        <f t="shared" si="63"/>
        <v>2023-NAT-02</v>
      </c>
      <c r="B427" s="241">
        <f t="shared" si="64"/>
        <v>45002</v>
      </c>
      <c r="C427" s="246" t="str">
        <f t="shared" si="65"/>
        <v>Day 2</v>
      </c>
      <c r="D427" s="78" t="s">
        <v>757</v>
      </c>
      <c r="E427" s="46" t="str">
        <f t="shared" si="66"/>
        <v>Herman</v>
      </c>
      <c r="F427" s="46" t="str">
        <f t="shared" si="67"/>
        <v>Krauze</v>
      </c>
      <c r="G427" s="46" t="str">
        <f t="shared" si="68"/>
        <v>Men Seniors / U/21</v>
      </c>
      <c r="H427" s="46" t="str">
        <f t="shared" si="69"/>
        <v>Orca Angling Club</v>
      </c>
      <c r="I427" s="78"/>
      <c r="J427" s="78" t="s">
        <v>20</v>
      </c>
      <c r="K427" s="78">
        <v>91</v>
      </c>
      <c r="L427" s="77">
        <f t="shared" si="70"/>
        <v>2.8</v>
      </c>
      <c r="M427" s="77">
        <f t="shared" si="71"/>
        <v>2.8</v>
      </c>
    </row>
    <row r="428" spans="1:13" hidden="1" x14ac:dyDescent="0.3">
      <c r="A428" s="246" t="str">
        <f t="shared" si="63"/>
        <v>2023-NAT-02</v>
      </c>
      <c r="B428" s="241">
        <f t="shared" si="64"/>
        <v>45002</v>
      </c>
      <c r="C428" s="246" t="str">
        <f t="shared" si="65"/>
        <v>Day 2</v>
      </c>
      <c r="D428" s="78" t="s">
        <v>757</v>
      </c>
      <c r="E428" s="46" t="str">
        <f t="shared" si="66"/>
        <v>Herman</v>
      </c>
      <c r="F428" s="46" t="str">
        <f t="shared" si="67"/>
        <v>Krauze</v>
      </c>
      <c r="G428" s="46" t="str">
        <f t="shared" si="68"/>
        <v>Men Seniors / U/21</v>
      </c>
      <c r="H428" s="46" t="str">
        <f t="shared" si="69"/>
        <v>Orca Angling Club</v>
      </c>
      <c r="I428" s="78"/>
      <c r="J428" s="78" t="s">
        <v>20</v>
      </c>
      <c r="K428" s="78">
        <v>94</v>
      </c>
      <c r="L428" s="77">
        <f t="shared" si="70"/>
        <v>3.1</v>
      </c>
      <c r="M428" s="77">
        <f t="shared" si="71"/>
        <v>3.1</v>
      </c>
    </row>
    <row r="429" spans="1:13" hidden="1" x14ac:dyDescent="0.3">
      <c r="A429" s="246" t="str">
        <f t="shared" si="63"/>
        <v>2023-NAT-02</v>
      </c>
      <c r="B429" s="241">
        <f t="shared" si="64"/>
        <v>45002</v>
      </c>
      <c r="C429" s="246" t="str">
        <f t="shared" si="65"/>
        <v>Day 2</v>
      </c>
      <c r="D429" s="78" t="s">
        <v>757</v>
      </c>
      <c r="E429" s="46" t="str">
        <f t="shared" si="66"/>
        <v>Herman</v>
      </c>
      <c r="F429" s="46" t="str">
        <f t="shared" si="67"/>
        <v>Krauze</v>
      </c>
      <c r="G429" s="46" t="str">
        <f t="shared" si="68"/>
        <v>Men Seniors / U/21</v>
      </c>
      <c r="H429" s="46" t="str">
        <f t="shared" si="69"/>
        <v>Orca Angling Club</v>
      </c>
      <c r="I429" s="78"/>
      <c r="J429" s="78" t="s">
        <v>20</v>
      </c>
      <c r="K429" s="78">
        <v>87</v>
      </c>
      <c r="L429" s="77">
        <f t="shared" si="70"/>
        <v>2.4</v>
      </c>
      <c r="M429" s="77">
        <f t="shared" si="71"/>
        <v>2.4</v>
      </c>
    </row>
    <row r="430" spans="1:13" hidden="1" x14ac:dyDescent="0.3">
      <c r="A430" s="246" t="str">
        <f t="shared" si="63"/>
        <v>2023-NAT-02</v>
      </c>
      <c r="B430" s="241">
        <f t="shared" si="64"/>
        <v>45002</v>
      </c>
      <c r="C430" s="246" t="str">
        <f t="shared" si="65"/>
        <v>Day 2</v>
      </c>
      <c r="D430" s="78" t="s">
        <v>757</v>
      </c>
      <c r="E430" s="46" t="str">
        <f t="shared" si="66"/>
        <v>Herman</v>
      </c>
      <c r="F430" s="46" t="str">
        <f t="shared" si="67"/>
        <v>Krauze</v>
      </c>
      <c r="G430" s="46" t="str">
        <f t="shared" si="68"/>
        <v>Men Seniors / U/21</v>
      </c>
      <c r="H430" s="46" t="str">
        <f t="shared" si="69"/>
        <v>Orca Angling Club</v>
      </c>
      <c r="I430" s="78"/>
      <c r="J430" s="78" t="s">
        <v>20</v>
      </c>
      <c r="K430" s="78">
        <v>81</v>
      </c>
      <c r="L430" s="77">
        <f t="shared" si="70"/>
        <v>1.9</v>
      </c>
      <c r="M430" s="77">
        <f t="shared" si="71"/>
        <v>1.9</v>
      </c>
    </row>
    <row r="431" spans="1:13" hidden="1" x14ac:dyDescent="0.3">
      <c r="A431" s="246" t="str">
        <f t="shared" si="63"/>
        <v>2023-NAT-02</v>
      </c>
      <c r="B431" s="241">
        <f t="shared" si="64"/>
        <v>45002</v>
      </c>
      <c r="C431" s="246" t="str">
        <f t="shared" si="65"/>
        <v>Day 2</v>
      </c>
      <c r="D431" s="78" t="s">
        <v>757</v>
      </c>
      <c r="E431" s="46" t="str">
        <f t="shared" si="66"/>
        <v>Herman</v>
      </c>
      <c r="F431" s="46" t="str">
        <f t="shared" si="67"/>
        <v>Krauze</v>
      </c>
      <c r="G431" s="46" t="str">
        <f t="shared" si="68"/>
        <v>Men Seniors / U/21</v>
      </c>
      <c r="H431" s="46" t="str">
        <f t="shared" si="69"/>
        <v>Orca Angling Club</v>
      </c>
      <c r="I431" s="78"/>
      <c r="J431" s="78" t="s">
        <v>1281</v>
      </c>
      <c r="K431" s="78">
        <v>206</v>
      </c>
      <c r="L431" s="77">
        <f t="shared" si="70"/>
        <v>123.7</v>
      </c>
      <c r="M431" s="77">
        <f t="shared" si="71"/>
        <v>123.7</v>
      </c>
    </row>
    <row r="432" spans="1:13" hidden="1" x14ac:dyDescent="0.3">
      <c r="A432" s="246" t="str">
        <f t="shared" si="63"/>
        <v>2023-NAT-02</v>
      </c>
      <c r="B432" s="241">
        <f t="shared" si="64"/>
        <v>45002</v>
      </c>
      <c r="C432" s="246" t="str">
        <f t="shared" si="65"/>
        <v>Day 2</v>
      </c>
      <c r="D432" s="78" t="s">
        <v>634</v>
      </c>
      <c r="E432" s="46" t="str">
        <f t="shared" si="66"/>
        <v>Elaine</v>
      </c>
      <c r="F432" s="46" t="str">
        <f t="shared" si="67"/>
        <v>Vorster</v>
      </c>
      <c r="G432" s="46" t="str">
        <f t="shared" si="68"/>
        <v>Ladies Veteran</v>
      </c>
      <c r="H432" s="46" t="str">
        <f t="shared" si="69"/>
        <v>Orca Angling Club</v>
      </c>
      <c r="I432" s="78"/>
      <c r="J432" s="78" t="s">
        <v>1287</v>
      </c>
      <c r="K432" s="78">
        <v>80</v>
      </c>
      <c r="L432" s="77">
        <f t="shared" si="70"/>
        <v>2</v>
      </c>
      <c r="M432" s="77">
        <f t="shared" si="71"/>
        <v>2</v>
      </c>
    </row>
    <row r="433" spans="1:13" hidden="1" x14ac:dyDescent="0.3">
      <c r="A433" s="246" t="str">
        <f t="shared" si="63"/>
        <v>2023-NAT-02</v>
      </c>
      <c r="B433" s="241">
        <f t="shared" si="64"/>
        <v>45002</v>
      </c>
      <c r="C433" s="246" t="str">
        <f t="shared" si="65"/>
        <v>Day 2</v>
      </c>
      <c r="D433" s="78" t="s">
        <v>634</v>
      </c>
      <c r="E433" s="46" t="str">
        <f t="shared" si="66"/>
        <v>Elaine</v>
      </c>
      <c r="F433" s="46" t="str">
        <f t="shared" si="67"/>
        <v>Vorster</v>
      </c>
      <c r="G433" s="46" t="str">
        <f t="shared" si="68"/>
        <v>Ladies Veteran</v>
      </c>
      <c r="H433" s="46" t="str">
        <f t="shared" si="69"/>
        <v>Orca Angling Club</v>
      </c>
      <c r="I433" s="78"/>
      <c r="J433" s="78" t="s">
        <v>1287</v>
      </c>
      <c r="K433" s="78">
        <v>113</v>
      </c>
      <c r="L433" s="77">
        <f t="shared" si="70"/>
        <v>6.6</v>
      </c>
      <c r="M433" s="77">
        <f t="shared" si="71"/>
        <v>6.6</v>
      </c>
    </row>
    <row r="434" spans="1:13" hidden="1" x14ac:dyDescent="0.3">
      <c r="A434" s="246" t="str">
        <f t="shared" si="63"/>
        <v>2023-NAT-02</v>
      </c>
      <c r="B434" s="241">
        <f t="shared" si="64"/>
        <v>45002</v>
      </c>
      <c r="C434" s="246" t="str">
        <f t="shared" si="65"/>
        <v>Day 2</v>
      </c>
      <c r="D434" s="78" t="s">
        <v>634</v>
      </c>
      <c r="E434" s="46" t="str">
        <f t="shared" si="66"/>
        <v>Elaine</v>
      </c>
      <c r="F434" s="46" t="str">
        <f t="shared" si="67"/>
        <v>Vorster</v>
      </c>
      <c r="G434" s="46" t="str">
        <f t="shared" si="68"/>
        <v>Ladies Veteran</v>
      </c>
      <c r="H434" s="46" t="str">
        <f t="shared" si="69"/>
        <v>Orca Angling Club</v>
      </c>
      <c r="I434" s="78"/>
      <c r="J434" s="78" t="s">
        <v>1288</v>
      </c>
      <c r="K434" s="78">
        <v>79</v>
      </c>
      <c r="L434" s="77">
        <f t="shared" si="70"/>
        <v>1.6</v>
      </c>
      <c r="M434" s="77">
        <f t="shared" si="71"/>
        <v>1.6</v>
      </c>
    </row>
    <row r="435" spans="1:13" hidden="1" x14ac:dyDescent="0.3">
      <c r="A435" s="246" t="str">
        <f t="shared" si="63"/>
        <v>2023-NAT-02</v>
      </c>
      <c r="B435" s="241">
        <f t="shared" si="64"/>
        <v>45002</v>
      </c>
      <c r="C435" s="246" t="str">
        <f t="shared" si="65"/>
        <v>Day 2</v>
      </c>
      <c r="D435" s="78" t="s">
        <v>498</v>
      </c>
      <c r="E435" s="46" t="str">
        <f t="shared" si="66"/>
        <v>Leon</v>
      </c>
      <c r="F435" s="46" t="str">
        <f t="shared" si="67"/>
        <v>Krauze</v>
      </c>
      <c r="G435" s="46" t="str">
        <f t="shared" si="68"/>
        <v>Men Veteran</v>
      </c>
      <c r="H435" s="46" t="str">
        <f t="shared" si="69"/>
        <v>Orca Angling Club</v>
      </c>
      <c r="I435" s="78"/>
      <c r="J435" s="78" t="s">
        <v>1287</v>
      </c>
      <c r="K435" s="78">
        <v>145</v>
      </c>
      <c r="L435" s="77">
        <f t="shared" si="70"/>
        <v>15.5</v>
      </c>
      <c r="M435" s="77">
        <f t="shared" si="71"/>
        <v>15.5</v>
      </c>
    </row>
    <row r="436" spans="1:13" hidden="1" x14ac:dyDescent="0.3">
      <c r="A436" s="246" t="str">
        <f t="shared" si="63"/>
        <v>2023-NAT-02</v>
      </c>
      <c r="B436" s="241">
        <f t="shared" si="64"/>
        <v>45002</v>
      </c>
      <c r="C436" s="246" t="str">
        <f t="shared" si="65"/>
        <v>Day 2</v>
      </c>
      <c r="D436" s="78" t="s">
        <v>498</v>
      </c>
      <c r="E436" s="46" t="str">
        <f t="shared" si="66"/>
        <v>Leon</v>
      </c>
      <c r="F436" s="46" t="str">
        <f t="shared" si="67"/>
        <v>Krauze</v>
      </c>
      <c r="G436" s="46" t="str">
        <f t="shared" si="68"/>
        <v>Men Veteran</v>
      </c>
      <c r="H436" s="46" t="str">
        <f t="shared" si="69"/>
        <v>Orca Angling Club</v>
      </c>
      <c r="I436" s="78"/>
      <c r="J436" s="78" t="s">
        <v>1287</v>
      </c>
      <c r="K436" s="78">
        <v>163</v>
      </c>
      <c r="L436" s="77">
        <f t="shared" si="70"/>
        <v>23.1</v>
      </c>
      <c r="M436" s="77">
        <f t="shared" si="71"/>
        <v>23.1</v>
      </c>
    </row>
    <row r="437" spans="1:13" hidden="1" x14ac:dyDescent="0.3">
      <c r="A437" s="246" t="str">
        <f t="shared" si="63"/>
        <v>2023-NAT-02</v>
      </c>
      <c r="B437" s="241">
        <f t="shared" si="64"/>
        <v>45002</v>
      </c>
      <c r="C437" s="246" t="str">
        <f t="shared" si="65"/>
        <v>Day 2</v>
      </c>
      <c r="D437" s="78" t="s">
        <v>498</v>
      </c>
      <c r="E437" s="46" t="str">
        <f t="shared" si="66"/>
        <v>Leon</v>
      </c>
      <c r="F437" s="46" t="str">
        <f t="shared" si="67"/>
        <v>Krauze</v>
      </c>
      <c r="G437" s="46" t="str">
        <f t="shared" si="68"/>
        <v>Men Veteran</v>
      </c>
      <c r="H437" s="46" t="str">
        <f t="shared" si="69"/>
        <v>Orca Angling Club</v>
      </c>
      <c r="I437" s="78"/>
      <c r="J437" s="78" t="s">
        <v>1287</v>
      </c>
      <c r="K437" s="78">
        <v>160</v>
      </c>
      <c r="L437" s="77">
        <f t="shared" si="70"/>
        <v>21.7</v>
      </c>
      <c r="M437" s="77">
        <f t="shared" si="71"/>
        <v>21.7</v>
      </c>
    </row>
    <row r="438" spans="1:13" hidden="1" x14ac:dyDescent="0.3">
      <c r="A438" s="246" t="str">
        <f t="shared" si="63"/>
        <v>2023-NAT-02</v>
      </c>
      <c r="B438" s="241">
        <f t="shared" si="64"/>
        <v>45002</v>
      </c>
      <c r="C438" s="246" t="str">
        <f t="shared" si="65"/>
        <v>Day 2</v>
      </c>
      <c r="D438" s="78" t="s">
        <v>498</v>
      </c>
      <c r="E438" s="46" t="str">
        <f t="shared" si="66"/>
        <v>Leon</v>
      </c>
      <c r="F438" s="46" t="str">
        <f t="shared" si="67"/>
        <v>Krauze</v>
      </c>
      <c r="G438" s="46" t="str">
        <f t="shared" si="68"/>
        <v>Men Veteran</v>
      </c>
      <c r="H438" s="46" t="str">
        <f t="shared" si="69"/>
        <v>Orca Angling Club</v>
      </c>
      <c r="I438" s="78"/>
      <c r="J438" s="78" t="s">
        <v>1288</v>
      </c>
      <c r="K438" s="78">
        <v>138</v>
      </c>
      <c r="L438" s="77">
        <f t="shared" si="70"/>
        <v>11.4</v>
      </c>
      <c r="M438" s="77">
        <f t="shared" si="71"/>
        <v>11.4</v>
      </c>
    </row>
    <row r="439" spans="1:13" hidden="1" x14ac:dyDescent="0.3">
      <c r="A439" s="246" t="str">
        <f t="shared" si="63"/>
        <v>2023-NAT-02</v>
      </c>
      <c r="B439" s="241">
        <f t="shared" si="64"/>
        <v>45002</v>
      </c>
      <c r="C439" s="246" t="str">
        <f t="shared" si="65"/>
        <v>Day 2</v>
      </c>
      <c r="D439" s="78" t="s">
        <v>498</v>
      </c>
      <c r="E439" s="46" t="str">
        <f t="shared" si="66"/>
        <v>Leon</v>
      </c>
      <c r="F439" s="46" t="str">
        <f t="shared" si="67"/>
        <v>Krauze</v>
      </c>
      <c r="G439" s="46" t="str">
        <f t="shared" si="68"/>
        <v>Men Veteran</v>
      </c>
      <c r="H439" s="46" t="str">
        <f t="shared" si="69"/>
        <v>Orca Angling Club</v>
      </c>
      <c r="I439" s="78"/>
      <c r="J439" s="78" t="s">
        <v>1288</v>
      </c>
      <c r="K439" s="78">
        <v>126</v>
      </c>
      <c r="L439" s="77">
        <f t="shared" si="70"/>
        <v>8.3000000000000007</v>
      </c>
      <c r="M439" s="77">
        <f t="shared" si="71"/>
        <v>8.3000000000000007</v>
      </c>
    </row>
    <row r="440" spans="1:13" hidden="1" x14ac:dyDescent="0.3">
      <c r="A440" s="246" t="str">
        <f t="shared" si="63"/>
        <v>2023-NAT-02</v>
      </c>
      <c r="B440" s="241">
        <f t="shared" si="64"/>
        <v>45002</v>
      </c>
      <c r="C440" s="246" t="str">
        <f t="shared" si="65"/>
        <v>Day 2</v>
      </c>
      <c r="D440" s="78" t="s">
        <v>498</v>
      </c>
      <c r="E440" s="46" t="str">
        <f t="shared" si="66"/>
        <v>Leon</v>
      </c>
      <c r="F440" s="46" t="str">
        <f t="shared" si="67"/>
        <v>Krauze</v>
      </c>
      <c r="G440" s="46" t="str">
        <f t="shared" si="68"/>
        <v>Men Veteran</v>
      </c>
      <c r="H440" s="46" t="str">
        <f t="shared" si="69"/>
        <v>Orca Angling Club</v>
      </c>
      <c r="I440" s="78"/>
      <c r="J440" s="78" t="s">
        <v>1288</v>
      </c>
      <c r="K440" s="78">
        <v>139</v>
      </c>
      <c r="L440" s="77">
        <f t="shared" si="70"/>
        <v>11.7</v>
      </c>
      <c r="M440" s="77">
        <f t="shared" si="71"/>
        <v>11.7</v>
      </c>
    </row>
    <row r="441" spans="1:13" hidden="1" x14ac:dyDescent="0.3">
      <c r="A441" s="246" t="str">
        <f t="shared" si="63"/>
        <v>2023-NAT-02</v>
      </c>
      <c r="B441" s="241">
        <f t="shared" si="64"/>
        <v>45002</v>
      </c>
      <c r="C441" s="246" t="str">
        <f t="shared" si="65"/>
        <v>Day 2</v>
      </c>
      <c r="D441" s="78" t="s">
        <v>716</v>
      </c>
      <c r="E441" s="46" t="str">
        <f t="shared" si="66"/>
        <v>Morne</v>
      </c>
      <c r="F441" s="46" t="str">
        <f t="shared" si="67"/>
        <v>Human</v>
      </c>
      <c r="G441" s="46" t="str">
        <f t="shared" si="68"/>
        <v>Men Veteran</v>
      </c>
      <c r="H441" s="46" t="str">
        <f t="shared" si="69"/>
        <v>Orca Angling Club</v>
      </c>
      <c r="I441" s="78"/>
      <c r="J441" s="78" t="s">
        <v>1288</v>
      </c>
      <c r="K441" s="78">
        <v>137</v>
      </c>
      <c r="L441" s="77">
        <f t="shared" si="70"/>
        <v>11.1</v>
      </c>
      <c r="M441" s="77">
        <f t="shared" si="71"/>
        <v>11.1</v>
      </c>
    </row>
    <row r="442" spans="1:13" hidden="1" x14ac:dyDescent="0.3">
      <c r="A442" s="246" t="str">
        <f t="shared" si="63"/>
        <v>2023-NAT-02</v>
      </c>
      <c r="B442" s="241">
        <f t="shared" si="64"/>
        <v>45002</v>
      </c>
      <c r="C442" s="246" t="str">
        <f t="shared" si="65"/>
        <v>Day 2</v>
      </c>
      <c r="D442" s="78" t="s">
        <v>716</v>
      </c>
      <c r="E442" s="46" t="str">
        <f t="shared" si="66"/>
        <v>Morne</v>
      </c>
      <c r="F442" s="46" t="str">
        <f t="shared" si="67"/>
        <v>Human</v>
      </c>
      <c r="G442" s="46" t="str">
        <f t="shared" si="68"/>
        <v>Men Veteran</v>
      </c>
      <c r="H442" s="46" t="str">
        <f t="shared" si="69"/>
        <v>Orca Angling Club</v>
      </c>
      <c r="I442" s="78"/>
      <c r="J442" s="78" t="s">
        <v>1288</v>
      </c>
      <c r="K442" s="78">
        <v>137</v>
      </c>
      <c r="L442" s="77">
        <f t="shared" si="70"/>
        <v>11.1</v>
      </c>
      <c r="M442" s="77">
        <f t="shared" si="71"/>
        <v>11.1</v>
      </c>
    </row>
    <row r="443" spans="1:13" hidden="1" x14ac:dyDescent="0.3">
      <c r="A443" s="246" t="str">
        <f t="shared" si="63"/>
        <v>2023-NAT-02</v>
      </c>
      <c r="B443" s="241">
        <f t="shared" si="64"/>
        <v>45002</v>
      </c>
      <c r="C443" s="246" t="str">
        <f t="shared" si="65"/>
        <v>Day 2</v>
      </c>
      <c r="D443" s="78" t="s">
        <v>716</v>
      </c>
      <c r="E443" s="46" t="str">
        <f t="shared" si="66"/>
        <v>Morne</v>
      </c>
      <c r="F443" s="46" t="str">
        <f t="shared" si="67"/>
        <v>Human</v>
      </c>
      <c r="G443" s="46" t="str">
        <f t="shared" si="68"/>
        <v>Men Veteran</v>
      </c>
      <c r="H443" s="46" t="str">
        <f t="shared" si="69"/>
        <v>Orca Angling Club</v>
      </c>
      <c r="I443" s="78"/>
      <c r="J443" s="78" t="s">
        <v>1288</v>
      </c>
      <c r="K443" s="78">
        <v>127</v>
      </c>
      <c r="L443" s="77">
        <f t="shared" si="70"/>
        <v>8.5</v>
      </c>
      <c r="M443" s="77">
        <f t="shared" si="71"/>
        <v>8.5</v>
      </c>
    </row>
    <row r="444" spans="1:13" hidden="1" x14ac:dyDescent="0.3">
      <c r="A444" s="246" t="str">
        <f t="shared" si="63"/>
        <v>2023-NAT-02</v>
      </c>
      <c r="B444" s="241">
        <f t="shared" si="64"/>
        <v>45002</v>
      </c>
      <c r="C444" s="246" t="str">
        <f t="shared" si="65"/>
        <v>Day 2</v>
      </c>
      <c r="D444" s="78" t="s">
        <v>716</v>
      </c>
      <c r="E444" s="46" t="str">
        <f t="shared" si="66"/>
        <v>Morne</v>
      </c>
      <c r="F444" s="46" t="str">
        <f t="shared" si="67"/>
        <v>Human</v>
      </c>
      <c r="G444" s="46" t="str">
        <f t="shared" si="68"/>
        <v>Men Veteran</v>
      </c>
      <c r="H444" s="46" t="str">
        <f t="shared" si="69"/>
        <v>Orca Angling Club</v>
      </c>
      <c r="I444" s="78"/>
      <c r="J444" s="78" t="s">
        <v>1287</v>
      </c>
      <c r="K444" s="78">
        <v>106</v>
      </c>
      <c r="L444" s="77">
        <f t="shared" si="70"/>
        <v>5.3</v>
      </c>
      <c r="M444" s="77">
        <f t="shared" si="71"/>
        <v>5.3</v>
      </c>
    </row>
    <row r="445" spans="1:13" hidden="1" x14ac:dyDescent="0.3">
      <c r="A445" s="246" t="str">
        <f t="shared" si="63"/>
        <v>2023-NAT-02</v>
      </c>
      <c r="B445" s="241">
        <f t="shared" si="64"/>
        <v>45002</v>
      </c>
      <c r="C445" s="246" t="str">
        <f t="shared" si="65"/>
        <v>Day 2</v>
      </c>
      <c r="D445" s="78" t="s">
        <v>716</v>
      </c>
      <c r="E445" s="46" t="str">
        <f t="shared" si="66"/>
        <v>Morne</v>
      </c>
      <c r="F445" s="46" t="str">
        <f t="shared" si="67"/>
        <v>Human</v>
      </c>
      <c r="G445" s="46" t="str">
        <f t="shared" si="68"/>
        <v>Men Veteran</v>
      </c>
      <c r="H445" s="46" t="str">
        <f t="shared" si="69"/>
        <v>Orca Angling Club</v>
      </c>
      <c r="I445" s="78"/>
      <c r="J445" s="78" t="s">
        <v>1287</v>
      </c>
      <c r="K445" s="78">
        <v>161</v>
      </c>
      <c r="L445" s="77">
        <f t="shared" si="70"/>
        <v>22.2</v>
      </c>
      <c r="M445" s="77">
        <f t="shared" si="71"/>
        <v>22.2</v>
      </c>
    </row>
    <row r="446" spans="1:13" hidden="1" x14ac:dyDescent="0.3">
      <c r="A446" s="246" t="str">
        <f t="shared" si="63"/>
        <v>2023-NAT-02</v>
      </c>
      <c r="B446" s="241">
        <f t="shared" si="64"/>
        <v>45002</v>
      </c>
      <c r="C446" s="246" t="str">
        <f t="shared" si="65"/>
        <v>Day 2</v>
      </c>
      <c r="D446" s="78" t="s">
        <v>573</v>
      </c>
      <c r="E446" s="46" t="str">
        <f t="shared" si="66"/>
        <v xml:space="preserve">Joe </v>
      </c>
      <c r="F446" s="46" t="str">
        <f t="shared" si="67"/>
        <v>Herman</v>
      </c>
      <c r="G446" s="46" t="str">
        <f t="shared" si="68"/>
        <v>Men Senior</v>
      </c>
      <c r="H446" s="46" t="str">
        <f t="shared" si="69"/>
        <v>Orca Angling Club</v>
      </c>
      <c r="I446" s="78"/>
      <c r="J446" s="78" t="s">
        <v>1287</v>
      </c>
      <c r="K446" s="78">
        <v>172</v>
      </c>
      <c r="L446" s="77">
        <f t="shared" si="70"/>
        <v>27.8</v>
      </c>
      <c r="M446" s="77">
        <f t="shared" si="71"/>
        <v>27.8</v>
      </c>
    </row>
    <row r="447" spans="1:13" hidden="1" x14ac:dyDescent="0.3">
      <c r="A447" s="246" t="str">
        <f t="shared" si="63"/>
        <v>2023-NAT-02</v>
      </c>
      <c r="B447" s="241">
        <f t="shared" si="64"/>
        <v>45002</v>
      </c>
      <c r="C447" s="246" t="str">
        <f t="shared" si="65"/>
        <v>Day 2</v>
      </c>
      <c r="D447" s="78" t="s">
        <v>573</v>
      </c>
      <c r="E447" s="46" t="str">
        <f t="shared" si="66"/>
        <v xml:space="preserve">Joe </v>
      </c>
      <c r="F447" s="46" t="str">
        <f t="shared" si="67"/>
        <v>Herman</v>
      </c>
      <c r="G447" s="46" t="str">
        <f t="shared" si="68"/>
        <v>Men Senior</v>
      </c>
      <c r="H447" s="46" t="str">
        <f t="shared" si="69"/>
        <v>Orca Angling Club</v>
      </c>
      <c r="I447" s="78"/>
      <c r="J447" s="78" t="s">
        <v>1287</v>
      </c>
      <c r="K447" s="78">
        <v>151</v>
      </c>
      <c r="L447" s="77">
        <f t="shared" si="70"/>
        <v>17.8</v>
      </c>
      <c r="M447" s="77">
        <f t="shared" si="71"/>
        <v>17.8</v>
      </c>
    </row>
    <row r="448" spans="1:13" hidden="1" x14ac:dyDescent="0.3">
      <c r="A448" s="246" t="str">
        <f t="shared" si="63"/>
        <v>2023-NAT-02</v>
      </c>
      <c r="B448" s="241">
        <f t="shared" si="64"/>
        <v>45002</v>
      </c>
      <c r="C448" s="246" t="str">
        <f t="shared" si="65"/>
        <v>Day 2</v>
      </c>
      <c r="D448" s="78" t="s">
        <v>573</v>
      </c>
      <c r="E448" s="46" t="str">
        <f t="shared" si="66"/>
        <v xml:space="preserve">Joe </v>
      </c>
      <c r="F448" s="46" t="str">
        <f t="shared" si="67"/>
        <v>Herman</v>
      </c>
      <c r="G448" s="46" t="str">
        <f t="shared" si="68"/>
        <v>Men Senior</v>
      </c>
      <c r="H448" s="46" t="str">
        <f t="shared" si="69"/>
        <v>Orca Angling Club</v>
      </c>
      <c r="I448" s="78"/>
      <c r="J448" s="78" t="s">
        <v>1288</v>
      </c>
      <c r="K448" s="78">
        <v>125</v>
      </c>
      <c r="L448" s="77">
        <f t="shared" si="70"/>
        <v>8.1</v>
      </c>
      <c r="M448" s="77">
        <f t="shared" si="71"/>
        <v>8.1</v>
      </c>
    </row>
    <row r="449" spans="1:13" hidden="1" x14ac:dyDescent="0.3">
      <c r="A449" s="246" t="str">
        <f t="shared" si="63"/>
        <v>2023-NAT-02</v>
      </c>
      <c r="B449" s="241">
        <f t="shared" si="64"/>
        <v>45002</v>
      </c>
      <c r="C449" s="246" t="str">
        <f t="shared" si="65"/>
        <v>Day 2</v>
      </c>
      <c r="D449" s="78" t="s">
        <v>573</v>
      </c>
      <c r="E449" s="46" t="str">
        <f t="shared" si="66"/>
        <v xml:space="preserve">Joe </v>
      </c>
      <c r="F449" s="46" t="str">
        <f t="shared" si="67"/>
        <v>Herman</v>
      </c>
      <c r="G449" s="46" t="str">
        <f t="shared" si="68"/>
        <v>Men Senior</v>
      </c>
      <c r="H449" s="46" t="str">
        <f t="shared" si="69"/>
        <v>Orca Angling Club</v>
      </c>
      <c r="I449" s="78" t="s">
        <v>19</v>
      </c>
      <c r="J449" s="78"/>
      <c r="K449" s="78">
        <v>46</v>
      </c>
      <c r="L449" s="77">
        <f t="shared" si="70"/>
        <v>1</v>
      </c>
      <c r="M449" s="77">
        <f t="shared" si="71"/>
        <v>1</v>
      </c>
    </row>
    <row r="450" spans="1:13" hidden="1" x14ac:dyDescent="0.3">
      <c r="A450" s="246" t="str">
        <f t="shared" si="63"/>
        <v>2023-NAT-02</v>
      </c>
      <c r="B450" s="241">
        <f t="shared" si="64"/>
        <v>45002</v>
      </c>
      <c r="C450" s="246" t="str">
        <f t="shared" si="65"/>
        <v>Day 2</v>
      </c>
      <c r="D450" s="78" t="s">
        <v>573</v>
      </c>
      <c r="E450" s="46" t="str">
        <f t="shared" si="66"/>
        <v xml:space="preserve">Joe </v>
      </c>
      <c r="F450" s="46" t="str">
        <f t="shared" si="67"/>
        <v>Herman</v>
      </c>
      <c r="G450" s="46" t="str">
        <f t="shared" si="68"/>
        <v>Men Senior</v>
      </c>
      <c r="H450" s="46" t="str">
        <f t="shared" si="69"/>
        <v>Orca Angling Club</v>
      </c>
      <c r="I450" s="78"/>
      <c r="J450" s="78" t="s">
        <v>20</v>
      </c>
      <c r="K450" s="78">
        <v>89</v>
      </c>
      <c r="L450" s="77">
        <f t="shared" si="70"/>
        <v>2.6</v>
      </c>
      <c r="M450" s="77">
        <f t="shared" si="71"/>
        <v>2.6</v>
      </c>
    </row>
    <row r="451" spans="1:13" hidden="1" x14ac:dyDescent="0.3">
      <c r="A451" s="246" t="str">
        <f t="shared" si="63"/>
        <v>2023-NAT-02</v>
      </c>
      <c r="B451" s="241">
        <f t="shared" si="64"/>
        <v>45002</v>
      </c>
      <c r="C451" s="246" t="str">
        <f t="shared" si="65"/>
        <v>Day 2</v>
      </c>
      <c r="D451" s="78" t="s">
        <v>576</v>
      </c>
      <c r="E451" s="46" t="str">
        <f t="shared" si="66"/>
        <v>Immo</v>
      </c>
      <c r="F451" s="46" t="str">
        <f t="shared" si="67"/>
        <v>Dresselhaus</v>
      </c>
      <c r="G451" s="46" t="str">
        <f t="shared" si="68"/>
        <v>Men Senior</v>
      </c>
      <c r="H451" s="46" t="str">
        <f t="shared" si="69"/>
        <v>Orca Angling Club</v>
      </c>
      <c r="I451" s="78"/>
      <c r="J451" s="78" t="s">
        <v>1287</v>
      </c>
      <c r="K451" s="78">
        <v>164</v>
      </c>
      <c r="L451" s="77">
        <f t="shared" si="70"/>
        <v>23.6</v>
      </c>
      <c r="M451" s="77">
        <f t="shared" si="71"/>
        <v>23.6</v>
      </c>
    </row>
    <row r="452" spans="1:13" hidden="1" x14ac:dyDescent="0.3">
      <c r="A452" s="246" t="str">
        <f t="shared" ref="A452:A515" si="72">IF(D452="","",A451)</f>
        <v>2023-NAT-02</v>
      </c>
      <c r="B452" s="241">
        <f t="shared" ref="B452:B515" si="73">IF(D452="","",B451)</f>
        <v>45002</v>
      </c>
      <c r="C452" s="246" t="str">
        <f t="shared" ref="C452:C515" si="74">IF(D452="","",C451)</f>
        <v>Day 2</v>
      </c>
      <c r="D452" s="78" t="s">
        <v>576</v>
      </c>
      <c r="E452" s="46" t="str">
        <f t="shared" si="66"/>
        <v>Immo</v>
      </c>
      <c r="F452" s="46" t="str">
        <f t="shared" si="67"/>
        <v>Dresselhaus</v>
      </c>
      <c r="G452" s="46" t="str">
        <f t="shared" si="68"/>
        <v>Men Senior</v>
      </c>
      <c r="H452" s="46" t="str">
        <f t="shared" si="69"/>
        <v>Orca Angling Club</v>
      </c>
      <c r="I452" s="78"/>
      <c r="J452" s="78" t="s">
        <v>1287</v>
      </c>
      <c r="K452" s="78">
        <v>154</v>
      </c>
      <c r="L452" s="77">
        <f t="shared" si="70"/>
        <v>19.100000000000001</v>
      </c>
      <c r="M452" s="77">
        <f t="shared" si="71"/>
        <v>19.100000000000001</v>
      </c>
    </row>
    <row r="453" spans="1:13" hidden="1" x14ac:dyDescent="0.3">
      <c r="A453" s="246" t="str">
        <f t="shared" si="72"/>
        <v>2023-NAT-02</v>
      </c>
      <c r="B453" s="241">
        <f t="shared" si="73"/>
        <v>45002</v>
      </c>
      <c r="C453" s="246" t="str">
        <f t="shared" si="74"/>
        <v>Day 2</v>
      </c>
      <c r="D453" s="78" t="s">
        <v>576</v>
      </c>
      <c r="E453" s="46" t="str">
        <f t="shared" si="66"/>
        <v>Immo</v>
      </c>
      <c r="F453" s="46" t="str">
        <f t="shared" si="67"/>
        <v>Dresselhaus</v>
      </c>
      <c r="G453" s="46" t="str">
        <f t="shared" si="68"/>
        <v>Men Senior</v>
      </c>
      <c r="H453" s="46" t="str">
        <f t="shared" si="69"/>
        <v>Orca Angling Club</v>
      </c>
      <c r="I453" s="78" t="s">
        <v>19</v>
      </c>
      <c r="J453" s="78"/>
      <c r="K453" s="78">
        <v>65</v>
      </c>
      <c r="L453" s="77">
        <f t="shared" si="70"/>
        <v>2.8</v>
      </c>
      <c r="M453" s="77">
        <f t="shared" si="71"/>
        <v>2.8</v>
      </c>
    </row>
    <row r="454" spans="1:13" hidden="1" x14ac:dyDescent="0.3">
      <c r="A454" s="246" t="str">
        <f t="shared" si="72"/>
        <v>2023-NAT-02</v>
      </c>
      <c r="B454" s="241">
        <f t="shared" si="73"/>
        <v>45002</v>
      </c>
      <c r="C454" s="246" t="str">
        <f t="shared" si="74"/>
        <v>Day 2</v>
      </c>
      <c r="D454" s="78" t="s">
        <v>759</v>
      </c>
      <c r="E454" s="46" t="str">
        <f t="shared" si="66"/>
        <v>Dania</v>
      </c>
      <c r="F454" s="46" t="str">
        <f t="shared" si="67"/>
        <v>Maas</v>
      </c>
      <c r="G454" s="46" t="str">
        <f t="shared" si="68"/>
        <v>Ladies U/16</v>
      </c>
      <c r="H454" s="46" t="str">
        <f t="shared" si="69"/>
        <v>xOrca Angling Club</v>
      </c>
      <c r="I454" s="78" t="s">
        <v>19</v>
      </c>
      <c r="J454" s="78"/>
      <c r="K454" s="78">
        <v>43</v>
      </c>
      <c r="L454" s="77">
        <f t="shared" si="70"/>
        <v>0.8</v>
      </c>
      <c r="M454" s="77">
        <f t="shared" si="71"/>
        <v>0.8</v>
      </c>
    </row>
    <row r="455" spans="1:13" hidden="1" x14ac:dyDescent="0.3">
      <c r="A455" s="246" t="str">
        <f t="shared" si="72"/>
        <v>2023-NAT-02</v>
      </c>
      <c r="B455" s="241">
        <f t="shared" si="73"/>
        <v>45002</v>
      </c>
      <c r="C455" s="246" t="str">
        <f t="shared" si="74"/>
        <v>Day 2</v>
      </c>
      <c r="D455" s="78" t="s">
        <v>759</v>
      </c>
      <c r="E455" s="46" t="str">
        <f t="shared" si="66"/>
        <v>Dania</v>
      </c>
      <c r="F455" s="46" t="str">
        <f t="shared" si="67"/>
        <v>Maas</v>
      </c>
      <c r="G455" s="46" t="str">
        <f t="shared" si="68"/>
        <v>Ladies U/16</v>
      </c>
      <c r="H455" s="46" t="str">
        <f t="shared" si="69"/>
        <v>xOrca Angling Club</v>
      </c>
      <c r="I455" s="78"/>
      <c r="J455" s="78" t="s">
        <v>20</v>
      </c>
      <c r="K455" s="78">
        <v>84</v>
      </c>
      <c r="L455" s="77">
        <f t="shared" si="70"/>
        <v>2.2000000000000002</v>
      </c>
      <c r="M455" s="77">
        <f t="shared" si="71"/>
        <v>2.2000000000000002</v>
      </c>
    </row>
    <row r="456" spans="1:13" hidden="1" x14ac:dyDescent="0.3">
      <c r="A456" s="246" t="str">
        <f t="shared" si="72"/>
        <v>2023-NAT-02</v>
      </c>
      <c r="B456" s="241">
        <f t="shared" si="73"/>
        <v>45002</v>
      </c>
      <c r="C456" s="246" t="str">
        <f t="shared" si="74"/>
        <v>Day 2</v>
      </c>
      <c r="D456" s="78" t="s">
        <v>759</v>
      </c>
      <c r="E456" s="46" t="str">
        <f t="shared" si="66"/>
        <v>Dania</v>
      </c>
      <c r="F456" s="46" t="str">
        <f t="shared" si="67"/>
        <v>Maas</v>
      </c>
      <c r="G456" s="46" t="str">
        <f t="shared" si="68"/>
        <v>Ladies U/16</v>
      </c>
      <c r="H456" s="46" t="str">
        <f t="shared" si="69"/>
        <v>xOrca Angling Club</v>
      </c>
      <c r="I456" s="78"/>
      <c r="J456" s="78" t="s">
        <v>20</v>
      </c>
      <c r="K456" s="78">
        <v>72</v>
      </c>
      <c r="L456" s="77">
        <f t="shared" si="70"/>
        <v>1.3</v>
      </c>
      <c r="M456" s="77">
        <f t="shared" si="71"/>
        <v>1.3</v>
      </c>
    </row>
    <row r="457" spans="1:13" hidden="1" x14ac:dyDescent="0.3">
      <c r="A457" s="246" t="str">
        <f t="shared" si="72"/>
        <v>2023-NAT-02</v>
      </c>
      <c r="B457" s="241">
        <f t="shared" si="73"/>
        <v>45002</v>
      </c>
      <c r="C457" s="246" t="str">
        <f t="shared" si="74"/>
        <v>Day 2</v>
      </c>
      <c r="D457" s="78" t="s">
        <v>759</v>
      </c>
      <c r="E457" s="46" t="str">
        <f t="shared" si="66"/>
        <v>Dania</v>
      </c>
      <c r="F457" s="46" t="str">
        <f t="shared" si="67"/>
        <v>Maas</v>
      </c>
      <c r="G457" s="46" t="str">
        <f t="shared" si="68"/>
        <v>Ladies U/16</v>
      </c>
      <c r="H457" s="46" t="str">
        <f t="shared" si="69"/>
        <v>xOrca Angling Club</v>
      </c>
      <c r="I457" s="78"/>
      <c r="J457" s="78" t="s">
        <v>1265</v>
      </c>
      <c r="K457" s="78">
        <v>84</v>
      </c>
      <c r="L457" s="77">
        <f t="shared" si="70"/>
        <v>10.9</v>
      </c>
      <c r="M457" s="77">
        <f t="shared" si="71"/>
        <v>10.9</v>
      </c>
    </row>
    <row r="458" spans="1:13" hidden="1" x14ac:dyDescent="0.3">
      <c r="A458" s="246" t="str">
        <f t="shared" si="72"/>
        <v>2023-NAT-02</v>
      </c>
      <c r="B458" s="241">
        <f t="shared" si="73"/>
        <v>45002</v>
      </c>
      <c r="C458" s="246" t="str">
        <f t="shared" si="74"/>
        <v>Day 2</v>
      </c>
      <c r="D458" s="78" t="s">
        <v>604</v>
      </c>
      <c r="E458" s="46" t="str">
        <f t="shared" si="66"/>
        <v>Lindie</v>
      </c>
      <c r="F458" s="46" t="str">
        <f t="shared" si="67"/>
        <v>Krauze</v>
      </c>
      <c r="G458" s="46" t="str">
        <f t="shared" si="68"/>
        <v>Ladies Veteran</v>
      </c>
      <c r="H458" s="46" t="str">
        <f t="shared" si="69"/>
        <v>Orca Angling Club</v>
      </c>
      <c r="I458" s="78"/>
      <c r="J458" s="78"/>
      <c r="K458" s="78"/>
      <c r="L458" s="77" t="str">
        <f t="shared" si="70"/>
        <v/>
      </c>
      <c r="M458" s="77" t="str">
        <f t="shared" si="71"/>
        <v/>
      </c>
    </row>
    <row r="459" spans="1:13" hidden="1" x14ac:dyDescent="0.3">
      <c r="A459" s="246" t="str">
        <f t="shared" si="72"/>
        <v>2023-NAT-02</v>
      </c>
      <c r="B459" s="241">
        <f t="shared" si="73"/>
        <v>45002</v>
      </c>
      <c r="C459" s="246" t="str">
        <f t="shared" si="74"/>
        <v>Day 2</v>
      </c>
      <c r="D459" s="78" t="s">
        <v>781</v>
      </c>
      <c r="E459" s="46" t="str">
        <f t="shared" si="66"/>
        <v>Gelhar</v>
      </c>
      <c r="F459" s="46" t="str">
        <f t="shared" si="67"/>
        <v>Slabbert</v>
      </c>
      <c r="G459" s="46" t="str">
        <f t="shared" si="68"/>
        <v>Men Senior</v>
      </c>
      <c r="H459" s="46" t="str">
        <f t="shared" si="69"/>
        <v>Orca Angling Club</v>
      </c>
      <c r="I459" s="78"/>
      <c r="J459" s="78" t="s">
        <v>1287</v>
      </c>
      <c r="K459" s="78">
        <v>95</v>
      </c>
      <c r="L459" s="77">
        <f t="shared" si="70"/>
        <v>3.6</v>
      </c>
      <c r="M459" s="77">
        <f t="shared" si="71"/>
        <v>3.6</v>
      </c>
    </row>
    <row r="460" spans="1:13" hidden="1" x14ac:dyDescent="0.3">
      <c r="A460" s="246" t="str">
        <f t="shared" si="72"/>
        <v>2023-NAT-02</v>
      </c>
      <c r="B460" s="241">
        <f t="shared" si="73"/>
        <v>45002</v>
      </c>
      <c r="C460" s="246" t="str">
        <f t="shared" si="74"/>
        <v>Day 2</v>
      </c>
      <c r="D460" s="78" t="s">
        <v>781</v>
      </c>
      <c r="E460" s="46" t="str">
        <f t="shared" si="66"/>
        <v>Gelhar</v>
      </c>
      <c r="F460" s="46" t="str">
        <f t="shared" si="67"/>
        <v>Slabbert</v>
      </c>
      <c r="G460" s="46" t="str">
        <f t="shared" si="68"/>
        <v>Men Senior</v>
      </c>
      <c r="H460" s="46" t="str">
        <f t="shared" si="69"/>
        <v>Orca Angling Club</v>
      </c>
      <c r="I460" s="78"/>
      <c r="J460" s="78" t="s">
        <v>1287</v>
      </c>
      <c r="K460" s="78">
        <v>124</v>
      </c>
      <c r="L460" s="77">
        <f t="shared" si="70"/>
        <v>9.1</v>
      </c>
      <c r="M460" s="77">
        <f t="shared" si="71"/>
        <v>9.1</v>
      </c>
    </row>
    <row r="461" spans="1:13" hidden="1" x14ac:dyDescent="0.3">
      <c r="A461" s="246" t="str">
        <f t="shared" si="72"/>
        <v>2023-NAT-02</v>
      </c>
      <c r="B461" s="241">
        <f t="shared" si="73"/>
        <v>45002</v>
      </c>
      <c r="C461" s="246" t="str">
        <f t="shared" si="74"/>
        <v>Day 2</v>
      </c>
      <c r="D461" s="78" t="s">
        <v>781</v>
      </c>
      <c r="E461" s="46" t="str">
        <f t="shared" si="66"/>
        <v>Gelhar</v>
      </c>
      <c r="F461" s="46" t="str">
        <f t="shared" si="67"/>
        <v>Slabbert</v>
      </c>
      <c r="G461" s="46" t="str">
        <f t="shared" si="68"/>
        <v>Men Senior</v>
      </c>
      <c r="H461" s="46" t="str">
        <f t="shared" si="69"/>
        <v>Orca Angling Club</v>
      </c>
      <c r="I461" s="78"/>
      <c r="J461" s="78" t="s">
        <v>1287</v>
      </c>
      <c r="K461" s="78">
        <v>161</v>
      </c>
      <c r="L461" s="77">
        <f t="shared" si="70"/>
        <v>22.2</v>
      </c>
      <c r="M461" s="77">
        <f t="shared" si="71"/>
        <v>22.2</v>
      </c>
    </row>
    <row r="462" spans="1:13" hidden="1" x14ac:dyDescent="0.3">
      <c r="A462" s="246" t="str">
        <f t="shared" si="72"/>
        <v>2023-NAT-02</v>
      </c>
      <c r="B462" s="241">
        <f t="shared" si="73"/>
        <v>45002</v>
      </c>
      <c r="C462" s="246" t="str">
        <f t="shared" si="74"/>
        <v>Day 2</v>
      </c>
      <c r="D462" s="78" t="s">
        <v>781</v>
      </c>
      <c r="E462" s="46" t="str">
        <f t="shared" si="66"/>
        <v>Gelhar</v>
      </c>
      <c r="F462" s="46" t="str">
        <f t="shared" si="67"/>
        <v>Slabbert</v>
      </c>
      <c r="G462" s="46" t="str">
        <f t="shared" si="68"/>
        <v>Men Senior</v>
      </c>
      <c r="H462" s="46" t="str">
        <f t="shared" si="69"/>
        <v>Orca Angling Club</v>
      </c>
      <c r="I462" s="78"/>
      <c r="J462" s="78" t="s">
        <v>1287</v>
      </c>
      <c r="K462" s="78">
        <v>157</v>
      </c>
      <c r="L462" s="77">
        <f t="shared" si="70"/>
        <v>20.399999999999999</v>
      </c>
      <c r="M462" s="77">
        <f t="shared" si="71"/>
        <v>20.399999999999999</v>
      </c>
    </row>
    <row r="463" spans="1:13" hidden="1" x14ac:dyDescent="0.3">
      <c r="A463" s="246" t="str">
        <f t="shared" si="72"/>
        <v>2023-NAT-02</v>
      </c>
      <c r="B463" s="241">
        <f t="shared" si="73"/>
        <v>45002</v>
      </c>
      <c r="C463" s="246" t="str">
        <f t="shared" si="74"/>
        <v>Day 2</v>
      </c>
      <c r="D463" s="78" t="s">
        <v>781</v>
      </c>
      <c r="E463" s="46" t="str">
        <f t="shared" si="66"/>
        <v>Gelhar</v>
      </c>
      <c r="F463" s="46" t="str">
        <f t="shared" si="67"/>
        <v>Slabbert</v>
      </c>
      <c r="G463" s="46" t="str">
        <f t="shared" si="68"/>
        <v>Men Senior</v>
      </c>
      <c r="H463" s="46" t="str">
        <f t="shared" si="69"/>
        <v>Orca Angling Club</v>
      </c>
      <c r="I463" s="78"/>
      <c r="J463" s="78" t="s">
        <v>1287</v>
      </c>
      <c r="K463" s="78">
        <v>158</v>
      </c>
      <c r="L463" s="77">
        <f t="shared" si="70"/>
        <v>20.8</v>
      </c>
      <c r="M463" s="77">
        <f t="shared" si="71"/>
        <v>20.8</v>
      </c>
    </row>
    <row r="464" spans="1:13" hidden="1" x14ac:dyDescent="0.3">
      <c r="A464" s="246" t="str">
        <f t="shared" si="72"/>
        <v>2023-NAT-02</v>
      </c>
      <c r="B464" s="241">
        <f t="shared" si="73"/>
        <v>45002</v>
      </c>
      <c r="C464" s="246" t="str">
        <f t="shared" si="74"/>
        <v>Day 2</v>
      </c>
      <c r="D464" s="78" t="s">
        <v>781</v>
      </c>
      <c r="E464" s="46" t="str">
        <f t="shared" si="66"/>
        <v>Gelhar</v>
      </c>
      <c r="F464" s="46" t="str">
        <f t="shared" si="67"/>
        <v>Slabbert</v>
      </c>
      <c r="G464" s="46" t="str">
        <f t="shared" si="68"/>
        <v>Men Senior</v>
      </c>
      <c r="H464" s="46" t="str">
        <f t="shared" si="69"/>
        <v>Orca Angling Club</v>
      </c>
      <c r="I464" s="78"/>
      <c r="J464" s="78" t="s">
        <v>20</v>
      </c>
      <c r="K464" s="78">
        <v>82</v>
      </c>
      <c r="L464" s="77">
        <f t="shared" si="70"/>
        <v>2</v>
      </c>
      <c r="M464" s="77">
        <f t="shared" si="71"/>
        <v>2</v>
      </c>
    </row>
    <row r="465" spans="1:13" hidden="1" x14ac:dyDescent="0.3">
      <c r="A465" s="246" t="str">
        <f t="shared" si="72"/>
        <v>2023-NAT-02</v>
      </c>
      <c r="B465" s="241">
        <f t="shared" si="73"/>
        <v>45002</v>
      </c>
      <c r="C465" s="246" t="str">
        <f t="shared" si="74"/>
        <v>Day 2</v>
      </c>
      <c r="D465" s="78" t="s">
        <v>781</v>
      </c>
      <c r="E465" s="46" t="str">
        <f t="shared" si="66"/>
        <v>Gelhar</v>
      </c>
      <c r="F465" s="46" t="str">
        <f t="shared" si="67"/>
        <v>Slabbert</v>
      </c>
      <c r="G465" s="46" t="str">
        <f t="shared" si="68"/>
        <v>Men Senior</v>
      </c>
      <c r="H465" s="46" t="str">
        <f t="shared" si="69"/>
        <v>Orca Angling Club</v>
      </c>
      <c r="I465" s="78"/>
      <c r="J465" s="78" t="s">
        <v>20</v>
      </c>
      <c r="K465" s="78">
        <v>95</v>
      </c>
      <c r="L465" s="77">
        <f t="shared" si="70"/>
        <v>3.2</v>
      </c>
      <c r="M465" s="77">
        <f t="shared" si="71"/>
        <v>3.2</v>
      </c>
    </row>
    <row r="466" spans="1:13" hidden="1" x14ac:dyDescent="0.3">
      <c r="A466" s="246" t="str">
        <f t="shared" si="72"/>
        <v>2023-NAT-02</v>
      </c>
      <c r="B466" s="241">
        <f t="shared" si="73"/>
        <v>45002</v>
      </c>
      <c r="C466" s="246" t="str">
        <f t="shared" si="74"/>
        <v>Day 2</v>
      </c>
      <c r="D466" s="78" t="s">
        <v>781</v>
      </c>
      <c r="E466" s="46" t="str">
        <f t="shared" si="66"/>
        <v>Gelhar</v>
      </c>
      <c r="F466" s="46" t="str">
        <f t="shared" si="67"/>
        <v>Slabbert</v>
      </c>
      <c r="G466" s="46" t="str">
        <f t="shared" si="68"/>
        <v>Men Senior</v>
      </c>
      <c r="H466" s="46" t="str">
        <f t="shared" si="69"/>
        <v>Orca Angling Club</v>
      </c>
      <c r="I466" s="78"/>
      <c r="J466" s="78" t="s">
        <v>20</v>
      </c>
      <c r="K466" s="78">
        <v>75</v>
      </c>
      <c r="L466" s="77">
        <f t="shared" si="70"/>
        <v>1.5</v>
      </c>
      <c r="M466" s="77">
        <f t="shared" si="71"/>
        <v>1.5</v>
      </c>
    </row>
    <row r="467" spans="1:13" hidden="1" x14ac:dyDescent="0.3">
      <c r="A467" s="246" t="str">
        <f t="shared" si="72"/>
        <v>2023-NAT-02</v>
      </c>
      <c r="B467" s="241">
        <f t="shared" si="73"/>
        <v>45002</v>
      </c>
      <c r="C467" s="246" t="str">
        <f t="shared" si="74"/>
        <v>Day 2</v>
      </c>
      <c r="D467" s="78" t="s">
        <v>489</v>
      </c>
      <c r="E467" s="46" t="str">
        <f t="shared" si="66"/>
        <v>Johan</v>
      </c>
      <c r="F467" s="46" t="str">
        <f t="shared" si="67"/>
        <v>Van Wyk</v>
      </c>
      <c r="G467" s="46" t="str">
        <f t="shared" si="68"/>
        <v>Men Veteran</v>
      </c>
      <c r="H467" s="46" t="str">
        <f t="shared" si="69"/>
        <v>Mako</v>
      </c>
      <c r="I467" s="78"/>
      <c r="J467" s="78" t="s">
        <v>1288</v>
      </c>
      <c r="K467" s="78">
        <v>101</v>
      </c>
      <c r="L467" s="77">
        <f t="shared" si="70"/>
        <v>3.8</v>
      </c>
      <c r="M467" s="77">
        <f t="shared" si="71"/>
        <v>3.8</v>
      </c>
    </row>
    <row r="468" spans="1:13" hidden="1" x14ac:dyDescent="0.3">
      <c r="A468" s="246" t="str">
        <f t="shared" si="72"/>
        <v>2023-NAT-02</v>
      </c>
      <c r="B468" s="241">
        <f t="shared" si="73"/>
        <v>45002</v>
      </c>
      <c r="C468" s="246" t="str">
        <f t="shared" si="74"/>
        <v>Day 2</v>
      </c>
      <c r="D468" s="78" t="s">
        <v>489</v>
      </c>
      <c r="E468" s="46" t="str">
        <f t="shared" si="66"/>
        <v>Johan</v>
      </c>
      <c r="F468" s="46" t="str">
        <f t="shared" si="67"/>
        <v>Van Wyk</v>
      </c>
      <c r="G468" s="46" t="str">
        <f t="shared" si="68"/>
        <v>Men Veteran</v>
      </c>
      <c r="H468" s="46" t="str">
        <f t="shared" si="69"/>
        <v>Mako</v>
      </c>
      <c r="I468" s="78"/>
      <c r="J468" s="78" t="s">
        <v>1288</v>
      </c>
      <c r="K468" s="78">
        <v>144</v>
      </c>
      <c r="L468" s="77">
        <f t="shared" si="70"/>
        <v>13.2</v>
      </c>
      <c r="M468" s="77">
        <f t="shared" si="71"/>
        <v>13.2</v>
      </c>
    </row>
    <row r="469" spans="1:13" hidden="1" x14ac:dyDescent="0.3">
      <c r="A469" s="246" t="str">
        <f t="shared" si="72"/>
        <v>2023-NAT-02</v>
      </c>
      <c r="B469" s="241">
        <f t="shared" si="73"/>
        <v>45002</v>
      </c>
      <c r="C469" s="246" t="str">
        <f t="shared" si="74"/>
        <v>Day 2</v>
      </c>
      <c r="D469" s="78" t="s">
        <v>489</v>
      </c>
      <c r="E469" s="46" t="str">
        <f t="shared" si="66"/>
        <v>Johan</v>
      </c>
      <c r="F469" s="46" t="str">
        <f t="shared" si="67"/>
        <v>Van Wyk</v>
      </c>
      <c r="G469" s="46" t="str">
        <f t="shared" si="68"/>
        <v>Men Veteran</v>
      </c>
      <c r="H469" s="46" t="str">
        <f t="shared" si="69"/>
        <v>Mako</v>
      </c>
      <c r="I469" s="78"/>
      <c r="J469" s="78" t="s">
        <v>1288</v>
      </c>
      <c r="K469" s="78">
        <v>150</v>
      </c>
      <c r="L469" s="77">
        <f t="shared" si="70"/>
        <v>15.3</v>
      </c>
      <c r="M469" s="77">
        <f t="shared" si="71"/>
        <v>15.3</v>
      </c>
    </row>
    <row r="470" spans="1:13" hidden="1" x14ac:dyDescent="0.3">
      <c r="A470" s="246" t="str">
        <f t="shared" si="72"/>
        <v>2023-NAT-02</v>
      </c>
      <c r="B470" s="241">
        <f t="shared" si="73"/>
        <v>45002</v>
      </c>
      <c r="C470" s="246" t="str">
        <f t="shared" si="74"/>
        <v>Day 2</v>
      </c>
      <c r="D470" s="78" t="s">
        <v>489</v>
      </c>
      <c r="E470" s="46" t="str">
        <f t="shared" si="66"/>
        <v>Johan</v>
      </c>
      <c r="F470" s="46" t="str">
        <f t="shared" si="67"/>
        <v>Van Wyk</v>
      </c>
      <c r="G470" s="46" t="str">
        <f t="shared" si="68"/>
        <v>Men Veteran</v>
      </c>
      <c r="H470" s="46" t="str">
        <f t="shared" si="69"/>
        <v>Mako</v>
      </c>
      <c r="I470" s="78"/>
      <c r="J470" s="78" t="s">
        <v>1288</v>
      </c>
      <c r="K470" s="78">
        <v>135</v>
      </c>
      <c r="L470" s="77">
        <f t="shared" si="70"/>
        <v>10.6</v>
      </c>
      <c r="M470" s="77">
        <f t="shared" si="71"/>
        <v>10.6</v>
      </c>
    </row>
    <row r="471" spans="1:13" hidden="1" x14ac:dyDescent="0.3">
      <c r="A471" s="246" t="str">
        <f t="shared" si="72"/>
        <v>2023-NAT-02</v>
      </c>
      <c r="B471" s="241">
        <f t="shared" si="73"/>
        <v>45002</v>
      </c>
      <c r="C471" s="246" t="str">
        <f t="shared" si="74"/>
        <v>Day 2</v>
      </c>
      <c r="D471" s="78" t="s">
        <v>489</v>
      </c>
      <c r="E471" s="46" t="str">
        <f t="shared" si="66"/>
        <v>Johan</v>
      </c>
      <c r="F471" s="46" t="str">
        <f t="shared" si="67"/>
        <v>Van Wyk</v>
      </c>
      <c r="G471" s="46" t="str">
        <f t="shared" si="68"/>
        <v>Men Veteran</v>
      </c>
      <c r="H471" s="46" t="str">
        <f t="shared" si="69"/>
        <v>Mako</v>
      </c>
      <c r="I471" s="78"/>
      <c r="J471" s="78" t="s">
        <v>1287</v>
      </c>
      <c r="K471" s="78">
        <v>155</v>
      </c>
      <c r="L471" s="77">
        <f t="shared" si="70"/>
        <v>19.5</v>
      </c>
      <c r="M471" s="77">
        <f t="shared" si="71"/>
        <v>19.5</v>
      </c>
    </row>
    <row r="472" spans="1:13" hidden="1" x14ac:dyDescent="0.3">
      <c r="A472" s="246" t="str">
        <f t="shared" si="72"/>
        <v>2023-NAT-02</v>
      </c>
      <c r="B472" s="241">
        <f t="shared" si="73"/>
        <v>45002</v>
      </c>
      <c r="C472" s="246" t="str">
        <f t="shared" si="74"/>
        <v>Day 2</v>
      </c>
      <c r="D472" s="78" t="s">
        <v>489</v>
      </c>
      <c r="E472" s="46" t="str">
        <f t="shared" si="66"/>
        <v>Johan</v>
      </c>
      <c r="F472" s="46" t="str">
        <f t="shared" si="67"/>
        <v>Van Wyk</v>
      </c>
      <c r="G472" s="46" t="str">
        <f t="shared" si="68"/>
        <v>Men Veteran</v>
      </c>
      <c r="H472" s="46" t="str">
        <f t="shared" si="69"/>
        <v>Mako</v>
      </c>
      <c r="I472" s="78"/>
      <c r="J472" s="78" t="s">
        <v>1287</v>
      </c>
      <c r="K472" s="78">
        <v>173</v>
      </c>
      <c r="L472" s="77">
        <f t="shared" si="70"/>
        <v>28.4</v>
      </c>
      <c r="M472" s="77">
        <f t="shared" si="71"/>
        <v>28.4</v>
      </c>
    </row>
    <row r="473" spans="1:13" hidden="1" x14ac:dyDescent="0.3">
      <c r="A473" s="246" t="str">
        <f t="shared" si="72"/>
        <v>2023-NAT-02</v>
      </c>
      <c r="B473" s="241">
        <f t="shared" si="73"/>
        <v>45002</v>
      </c>
      <c r="C473" s="246" t="str">
        <f t="shared" si="74"/>
        <v>Day 2</v>
      </c>
      <c r="D473" s="78" t="s">
        <v>489</v>
      </c>
      <c r="E473" s="46" t="str">
        <f t="shared" si="66"/>
        <v>Johan</v>
      </c>
      <c r="F473" s="46" t="str">
        <f t="shared" si="67"/>
        <v>Van Wyk</v>
      </c>
      <c r="G473" s="46" t="str">
        <f t="shared" si="68"/>
        <v>Men Veteran</v>
      </c>
      <c r="H473" s="46" t="str">
        <f t="shared" si="69"/>
        <v>Mako</v>
      </c>
      <c r="I473" s="78"/>
      <c r="J473" s="78" t="s">
        <v>1287</v>
      </c>
      <c r="K473" s="78">
        <v>159</v>
      </c>
      <c r="L473" s="77">
        <f t="shared" si="70"/>
        <v>21.3</v>
      </c>
      <c r="M473" s="77">
        <f t="shared" si="71"/>
        <v>21.3</v>
      </c>
    </row>
    <row r="474" spans="1:13" hidden="1" x14ac:dyDescent="0.3">
      <c r="A474" s="246" t="str">
        <f t="shared" si="72"/>
        <v>2023-NAT-02</v>
      </c>
      <c r="B474" s="241">
        <f t="shared" si="73"/>
        <v>45002</v>
      </c>
      <c r="C474" s="246" t="str">
        <f t="shared" si="74"/>
        <v>Day 2</v>
      </c>
      <c r="D474" s="78" t="s">
        <v>489</v>
      </c>
      <c r="E474" s="46" t="str">
        <f t="shared" si="66"/>
        <v>Johan</v>
      </c>
      <c r="F474" s="46" t="str">
        <f t="shared" si="67"/>
        <v>Van Wyk</v>
      </c>
      <c r="G474" s="46" t="str">
        <f t="shared" si="68"/>
        <v>Men Veteran</v>
      </c>
      <c r="H474" s="46" t="str">
        <f t="shared" si="69"/>
        <v>Mako</v>
      </c>
      <c r="I474" s="78"/>
      <c r="J474" s="78" t="s">
        <v>1287</v>
      </c>
      <c r="K474" s="78">
        <v>164</v>
      </c>
      <c r="L474" s="77">
        <f t="shared" si="70"/>
        <v>23.6</v>
      </c>
      <c r="M474" s="77">
        <f t="shared" si="71"/>
        <v>23.6</v>
      </c>
    </row>
    <row r="475" spans="1:13" hidden="1" x14ac:dyDescent="0.3">
      <c r="A475" s="246" t="str">
        <f t="shared" si="72"/>
        <v>2023-NAT-02</v>
      </c>
      <c r="B475" s="241">
        <f t="shared" si="73"/>
        <v>45002</v>
      </c>
      <c r="C475" s="246" t="str">
        <f t="shared" si="74"/>
        <v>Day 2</v>
      </c>
      <c r="D475" s="78" t="s">
        <v>1012</v>
      </c>
      <c r="E475" s="46" t="str">
        <f t="shared" si="66"/>
        <v>Theo</v>
      </c>
      <c r="F475" s="46" t="str">
        <f t="shared" si="67"/>
        <v>Wormsbaecher</v>
      </c>
      <c r="G475" s="46" t="str">
        <f t="shared" si="68"/>
        <v>Men Senior</v>
      </c>
      <c r="H475" s="46" t="str">
        <f t="shared" si="69"/>
        <v>Mako</v>
      </c>
      <c r="I475" s="78"/>
      <c r="J475" s="78" t="s">
        <v>1281</v>
      </c>
      <c r="K475" s="78">
        <v>139</v>
      </c>
      <c r="L475" s="77">
        <f t="shared" si="70"/>
        <v>36</v>
      </c>
      <c r="M475" s="77">
        <f t="shared" si="71"/>
        <v>36</v>
      </c>
    </row>
    <row r="476" spans="1:13" hidden="1" x14ac:dyDescent="0.3">
      <c r="A476" s="246" t="str">
        <f t="shared" si="72"/>
        <v>2023-NAT-02</v>
      </c>
      <c r="B476" s="241">
        <f t="shared" si="73"/>
        <v>45002</v>
      </c>
      <c r="C476" s="246" t="str">
        <f t="shared" si="74"/>
        <v>Day 2</v>
      </c>
      <c r="D476" s="78" t="s">
        <v>1012</v>
      </c>
      <c r="E476" s="46" t="str">
        <f t="shared" si="66"/>
        <v>Theo</v>
      </c>
      <c r="F476" s="46" t="str">
        <f t="shared" si="67"/>
        <v>Wormsbaecher</v>
      </c>
      <c r="G476" s="46" t="str">
        <f t="shared" si="68"/>
        <v>Men Senior</v>
      </c>
      <c r="H476" s="46" t="str">
        <f t="shared" si="69"/>
        <v>Mako</v>
      </c>
      <c r="I476" s="78"/>
      <c r="J476" s="78" t="s">
        <v>1281</v>
      </c>
      <c r="K476" s="78">
        <v>198</v>
      </c>
      <c r="L476" s="77">
        <f t="shared" si="70"/>
        <v>109.2</v>
      </c>
      <c r="M476" s="77">
        <f t="shared" si="71"/>
        <v>109.2</v>
      </c>
    </row>
    <row r="477" spans="1:13" hidden="1" x14ac:dyDescent="0.3">
      <c r="A477" s="246" t="str">
        <f t="shared" si="72"/>
        <v>2023-NAT-02</v>
      </c>
      <c r="B477" s="241">
        <f t="shared" si="73"/>
        <v>45002</v>
      </c>
      <c r="C477" s="246" t="str">
        <f t="shared" si="74"/>
        <v>Day 2</v>
      </c>
      <c r="D477" s="78" t="s">
        <v>1012</v>
      </c>
      <c r="E477" s="46" t="str">
        <f t="shared" si="66"/>
        <v>Theo</v>
      </c>
      <c r="F477" s="46" t="str">
        <f t="shared" si="67"/>
        <v>Wormsbaecher</v>
      </c>
      <c r="G477" s="46" t="str">
        <f t="shared" si="68"/>
        <v>Men Senior</v>
      </c>
      <c r="H477" s="46" t="str">
        <f t="shared" si="69"/>
        <v>Mako</v>
      </c>
      <c r="I477" s="78"/>
      <c r="J477" s="78" t="s">
        <v>1287</v>
      </c>
      <c r="K477" s="78">
        <v>150</v>
      </c>
      <c r="L477" s="77">
        <f t="shared" si="70"/>
        <v>17.399999999999999</v>
      </c>
      <c r="M477" s="77">
        <f t="shared" si="71"/>
        <v>17.399999999999999</v>
      </c>
    </row>
    <row r="478" spans="1:13" hidden="1" x14ac:dyDescent="0.3">
      <c r="A478" s="246" t="str">
        <f t="shared" si="72"/>
        <v>2023-NAT-02</v>
      </c>
      <c r="B478" s="241">
        <f t="shared" si="73"/>
        <v>45002</v>
      </c>
      <c r="C478" s="246" t="str">
        <f t="shared" si="74"/>
        <v>Day 2</v>
      </c>
      <c r="D478" s="78" t="s">
        <v>1012</v>
      </c>
      <c r="E478" s="46" t="str">
        <f t="shared" si="66"/>
        <v>Theo</v>
      </c>
      <c r="F478" s="46" t="str">
        <f t="shared" si="67"/>
        <v>Wormsbaecher</v>
      </c>
      <c r="G478" s="46" t="str">
        <f t="shared" si="68"/>
        <v>Men Senior</v>
      </c>
      <c r="H478" s="46" t="str">
        <f t="shared" si="69"/>
        <v>Mako</v>
      </c>
      <c r="I478" s="78"/>
      <c r="J478" s="78" t="s">
        <v>1287</v>
      </c>
      <c r="K478" s="78">
        <v>176</v>
      </c>
      <c r="L478" s="77">
        <f t="shared" si="70"/>
        <v>30.1</v>
      </c>
      <c r="M478" s="77">
        <f t="shared" si="71"/>
        <v>30.1</v>
      </c>
    </row>
    <row r="479" spans="1:13" hidden="1" x14ac:dyDescent="0.3">
      <c r="A479" s="246" t="str">
        <f t="shared" si="72"/>
        <v>2023-NAT-02</v>
      </c>
      <c r="B479" s="241">
        <f t="shared" si="73"/>
        <v>45002</v>
      </c>
      <c r="C479" s="246" t="str">
        <f t="shared" si="74"/>
        <v>Day 2</v>
      </c>
      <c r="D479" s="78" t="s">
        <v>1012</v>
      </c>
      <c r="E479" s="46" t="str">
        <f t="shared" si="66"/>
        <v>Theo</v>
      </c>
      <c r="F479" s="46" t="str">
        <f t="shared" si="67"/>
        <v>Wormsbaecher</v>
      </c>
      <c r="G479" s="46" t="str">
        <f t="shared" si="68"/>
        <v>Men Senior</v>
      </c>
      <c r="H479" s="46" t="str">
        <f t="shared" si="69"/>
        <v>Mako</v>
      </c>
      <c r="I479" s="78"/>
      <c r="J479" s="78" t="s">
        <v>1287</v>
      </c>
      <c r="K479" s="78">
        <v>157</v>
      </c>
      <c r="L479" s="77">
        <f t="shared" si="70"/>
        <v>20.399999999999999</v>
      </c>
      <c r="M479" s="77">
        <f t="shared" si="71"/>
        <v>20.399999999999999</v>
      </c>
    </row>
    <row r="480" spans="1:13" hidden="1" x14ac:dyDescent="0.3">
      <c r="A480" s="246" t="str">
        <f t="shared" si="72"/>
        <v>2023-NAT-02</v>
      </c>
      <c r="B480" s="241">
        <f t="shared" si="73"/>
        <v>45002</v>
      </c>
      <c r="C480" s="246" t="str">
        <f t="shared" si="74"/>
        <v>Day 2</v>
      </c>
      <c r="D480" s="78" t="s">
        <v>455</v>
      </c>
      <c r="E480" s="46" t="str">
        <f t="shared" si="66"/>
        <v>Philip</v>
      </c>
      <c r="F480" s="46" t="str">
        <f t="shared" si="67"/>
        <v>Swartz</v>
      </c>
      <c r="G480" s="46" t="str">
        <f t="shared" si="68"/>
        <v>Men U/16</v>
      </c>
      <c r="H480" s="46" t="str">
        <f t="shared" si="69"/>
        <v>Mako</v>
      </c>
      <c r="I480" s="78"/>
      <c r="J480" s="78" t="s">
        <v>20</v>
      </c>
      <c r="K480" s="78">
        <v>84</v>
      </c>
      <c r="L480" s="77">
        <f t="shared" si="70"/>
        <v>2.2000000000000002</v>
      </c>
      <c r="M480" s="77">
        <f t="shared" si="71"/>
        <v>2.2000000000000002</v>
      </c>
    </row>
    <row r="481" spans="1:13" hidden="1" x14ac:dyDescent="0.3">
      <c r="A481" s="246" t="str">
        <f t="shared" si="72"/>
        <v>2023-NAT-02</v>
      </c>
      <c r="B481" s="241">
        <f t="shared" si="73"/>
        <v>45002</v>
      </c>
      <c r="C481" s="246" t="str">
        <f t="shared" si="74"/>
        <v>Day 2</v>
      </c>
      <c r="D481" s="78" t="s">
        <v>455</v>
      </c>
      <c r="E481" s="46" t="str">
        <f t="shared" si="66"/>
        <v>Philip</v>
      </c>
      <c r="F481" s="46" t="str">
        <f t="shared" si="67"/>
        <v>Swartz</v>
      </c>
      <c r="G481" s="46" t="str">
        <f t="shared" si="68"/>
        <v>Men U/16</v>
      </c>
      <c r="H481" s="46" t="str">
        <f t="shared" si="69"/>
        <v>Mako</v>
      </c>
      <c r="I481" s="78"/>
      <c r="J481" s="78" t="s">
        <v>1287</v>
      </c>
      <c r="K481" s="78">
        <v>117</v>
      </c>
      <c r="L481" s="77">
        <f t="shared" si="70"/>
        <v>7.4</v>
      </c>
      <c r="M481" s="77">
        <f t="shared" si="71"/>
        <v>7.4</v>
      </c>
    </row>
    <row r="482" spans="1:13" hidden="1" x14ac:dyDescent="0.3">
      <c r="A482" s="246" t="str">
        <f t="shared" si="72"/>
        <v>2023-NAT-02</v>
      </c>
      <c r="B482" s="241">
        <f t="shared" si="73"/>
        <v>45002</v>
      </c>
      <c r="C482" s="246" t="str">
        <f t="shared" si="74"/>
        <v>Day 2</v>
      </c>
      <c r="D482" s="78" t="s">
        <v>455</v>
      </c>
      <c r="E482" s="46" t="str">
        <f t="shared" si="66"/>
        <v>Philip</v>
      </c>
      <c r="F482" s="46" t="str">
        <f t="shared" si="67"/>
        <v>Swartz</v>
      </c>
      <c r="G482" s="46" t="str">
        <f t="shared" si="68"/>
        <v>Men U/16</v>
      </c>
      <c r="H482" s="46" t="str">
        <f t="shared" si="69"/>
        <v>Mako</v>
      </c>
      <c r="I482" s="78"/>
      <c r="J482" s="78" t="s">
        <v>1287</v>
      </c>
      <c r="K482" s="78">
        <v>105</v>
      </c>
      <c r="L482" s="77">
        <f t="shared" si="70"/>
        <v>5.0999999999999996</v>
      </c>
      <c r="M482" s="77">
        <f t="shared" si="71"/>
        <v>5.0999999999999996</v>
      </c>
    </row>
    <row r="483" spans="1:13" hidden="1" x14ac:dyDescent="0.3">
      <c r="A483" s="246" t="str">
        <f t="shared" si="72"/>
        <v>2023-NAT-02</v>
      </c>
      <c r="B483" s="241">
        <f t="shared" si="73"/>
        <v>45002</v>
      </c>
      <c r="C483" s="246" t="str">
        <f t="shared" si="74"/>
        <v>Day 2</v>
      </c>
      <c r="D483" s="78" t="s">
        <v>455</v>
      </c>
      <c r="E483" s="46" t="str">
        <f t="shared" si="66"/>
        <v>Philip</v>
      </c>
      <c r="F483" s="46" t="str">
        <f t="shared" si="67"/>
        <v>Swartz</v>
      </c>
      <c r="G483" s="46" t="str">
        <f t="shared" si="68"/>
        <v>Men U/16</v>
      </c>
      <c r="H483" s="46" t="str">
        <f t="shared" si="69"/>
        <v>Mako</v>
      </c>
      <c r="I483" s="78"/>
      <c r="J483" s="78" t="s">
        <v>1287</v>
      </c>
      <c r="K483" s="78">
        <v>67</v>
      </c>
      <c r="L483" s="77">
        <f t="shared" si="70"/>
        <v>1.1000000000000001</v>
      </c>
      <c r="M483" s="77">
        <f t="shared" si="71"/>
        <v>1.1000000000000001</v>
      </c>
    </row>
    <row r="484" spans="1:13" hidden="1" x14ac:dyDescent="0.3">
      <c r="A484" s="246" t="str">
        <f t="shared" si="72"/>
        <v>2023-NAT-02</v>
      </c>
      <c r="B484" s="241">
        <f t="shared" si="73"/>
        <v>45002</v>
      </c>
      <c r="C484" s="246" t="str">
        <f t="shared" si="74"/>
        <v>Day 2</v>
      </c>
      <c r="D484" s="78" t="s">
        <v>455</v>
      </c>
      <c r="E484" s="46" t="str">
        <f t="shared" si="66"/>
        <v>Philip</v>
      </c>
      <c r="F484" s="46" t="str">
        <f t="shared" si="67"/>
        <v>Swartz</v>
      </c>
      <c r="G484" s="46" t="str">
        <f t="shared" si="68"/>
        <v>Men U/16</v>
      </c>
      <c r="H484" s="46" t="str">
        <f t="shared" si="69"/>
        <v>Mako</v>
      </c>
      <c r="I484" s="78"/>
      <c r="J484" s="78" t="s">
        <v>1287</v>
      </c>
      <c r="K484" s="78">
        <v>124</v>
      </c>
      <c r="L484" s="77">
        <f t="shared" si="70"/>
        <v>9.1</v>
      </c>
      <c r="M484" s="77">
        <f t="shared" si="71"/>
        <v>9.1</v>
      </c>
    </row>
    <row r="485" spans="1:13" hidden="1" x14ac:dyDescent="0.3">
      <c r="A485" s="246" t="str">
        <f t="shared" si="72"/>
        <v>2023-NAT-02</v>
      </c>
      <c r="B485" s="241">
        <f t="shared" si="73"/>
        <v>45002</v>
      </c>
      <c r="C485" s="246" t="str">
        <f t="shared" si="74"/>
        <v>Day 2</v>
      </c>
      <c r="D485" s="78" t="s">
        <v>1010</v>
      </c>
      <c r="E485" s="46" t="str">
        <f t="shared" si="66"/>
        <v>Jorg</v>
      </c>
      <c r="F485" s="46" t="str">
        <f t="shared" si="67"/>
        <v>Walder</v>
      </c>
      <c r="G485" s="46" t="str">
        <f t="shared" si="68"/>
        <v>Men Master</v>
      </c>
      <c r="H485" s="46" t="str">
        <f t="shared" si="69"/>
        <v>Mako</v>
      </c>
      <c r="I485" s="78"/>
      <c r="J485" s="78" t="s">
        <v>20</v>
      </c>
      <c r="K485" s="78">
        <v>69</v>
      </c>
      <c r="L485" s="77">
        <f t="shared" si="70"/>
        <v>1.2</v>
      </c>
      <c r="M485" s="77">
        <f t="shared" si="71"/>
        <v>1.2</v>
      </c>
    </row>
    <row r="486" spans="1:13" hidden="1" x14ac:dyDescent="0.3">
      <c r="A486" s="246" t="str">
        <f t="shared" si="72"/>
        <v>2023-NAT-02</v>
      </c>
      <c r="B486" s="241">
        <f t="shared" si="73"/>
        <v>45002</v>
      </c>
      <c r="C486" s="246" t="str">
        <f t="shared" si="74"/>
        <v>Day 2</v>
      </c>
      <c r="D486" s="78" t="s">
        <v>846</v>
      </c>
      <c r="E486" s="46" t="str">
        <f t="shared" si="66"/>
        <v>Renate</v>
      </c>
      <c r="F486" s="46" t="str">
        <f t="shared" si="67"/>
        <v>Gruttemeyer</v>
      </c>
      <c r="G486" s="46" t="str">
        <f t="shared" si="68"/>
        <v>Ladies Grand Masters</v>
      </c>
      <c r="H486" s="46" t="str">
        <f t="shared" si="69"/>
        <v>Mako</v>
      </c>
      <c r="I486" s="78"/>
      <c r="J486" s="78" t="s">
        <v>1287</v>
      </c>
      <c r="K486" s="78">
        <v>127</v>
      </c>
      <c r="L486" s="77">
        <f t="shared" si="70"/>
        <v>9.8000000000000007</v>
      </c>
      <c r="M486" s="77">
        <f t="shared" si="71"/>
        <v>9.8000000000000007</v>
      </c>
    </row>
    <row r="487" spans="1:13" hidden="1" x14ac:dyDescent="0.3">
      <c r="A487" s="246" t="str">
        <f t="shared" si="72"/>
        <v>2023-NAT-02</v>
      </c>
      <c r="B487" s="241">
        <f t="shared" si="73"/>
        <v>45002</v>
      </c>
      <c r="C487" s="246" t="str">
        <f t="shared" si="74"/>
        <v>Day 2</v>
      </c>
      <c r="D487" s="78" t="s">
        <v>846</v>
      </c>
      <c r="E487" s="46" t="str">
        <f t="shared" si="66"/>
        <v>Renate</v>
      </c>
      <c r="F487" s="46" t="str">
        <f t="shared" si="67"/>
        <v>Gruttemeyer</v>
      </c>
      <c r="G487" s="46" t="str">
        <f t="shared" si="68"/>
        <v>Ladies Grand Masters</v>
      </c>
      <c r="H487" s="46" t="str">
        <f t="shared" si="69"/>
        <v>Mako</v>
      </c>
      <c r="I487" s="78"/>
      <c r="J487" s="78" t="s">
        <v>20</v>
      </c>
      <c r="K487" s="78">
        <v>75</v>
      </c>
      <c r="L487" s="77">
        <f t="shared" si="70"/>
        <v>1.5</v>
      </c>
      <c r="M487" s="77">
        <f t="shared" si="71"/>
        <v>1.5</v>
      </c>
    </row>
    <row r="488" spans="1:13" hidden="1" x14ac:dyDescent="0.3">
      <c r="A488" s="246" t="str">
        <f t="shared" si="72"/>
        <v>2023-NAT-02</v>
      </c>
      <c r="B488" s="241">
        <f t="shared" si="73"/>
        <v>45002</v>
      </c>
      <c r="C488" s="246" t="str">
        <f t="shared" si="74"/>
        <v>Day 2</v>
      </c>
      <c r="D488" s="78" t="s">
        <v>456</v>
      </c>
      <c r="E488" s="46" t="str">
        <f t="shared" ref="E488:E539" si="75">IF(D488="","",VLOOKUP(D488,Master,3,FALSE))</f>
        <v>Marco</v>
      </c>
      <c r="F488" s="46" t="str">
        <f t="shared" ref="F488:F539" si="76">IF(D488="","",VLOOKUP(D488,Master,4,FALSE))</f>
        <v>Klein</v>
      </c>
      <c r="G488" s="46" t="str">
        <f t="shared" ref="G488:G539" si="77">IF(D488="","",VLOOKUP(D488,Master,5,FALSE))</f>
        <v>Men Veteran</v>
      </c>
      <c r="H488" s="46" t="str">
        <f t="shared" ref="H488:H539" si="78">IF(D488="","",VLOOKUP(D488,Master,2,FALSE))</f>
        <v>Mako</v>
      </c>
      <c r="I488" s="78"/>
      <c r="J488" s="78" t="s">
        <v>1287</v>
      </c>
      <c r="K488" s="78">
        <v>120</v>
      </c>
      <c r="L488" s="77">
        <f t="shared" ref="L488:L539" si="79">IF(K488="","",IF(I488="",ROUND(HLOOKUP(J488,kgList,K488,FALSE),1),ROUND(HLOOKUP(I488,kgList,K488,FALSE),1)))</f>
        <v>8.1</v>
      </c>
      <c r="M488" s="77">
        <f t="shared" ref="M488:M539" si="80">IF(L488="","",IF(COUNTA(I488:J488)&gt;1,"Edible or Inedible",IF(COUNTA(I488)=1,L488*1,IF(COUNTA(J488)=1,L488*1,"ERROR"))))</f>
        <v>8.1</v>
      </c>
    </row>
    <row r="489" spans="1:13" hidden="1" x14ac:dyDescent="0.3">
      <c r="A489" s="246" t="str">
        <f t="shared" si="72"/>
        <v>2023-NAT-02</v>
      </c>
      <c r="B489" s="241">
        <f t="shared" si="73"/>
        <v>45002</v>
      </c>
      <c r="C489" s="246" t="str">
        <f t="shared" si="74"/>
        <v>Day 2</v>
      </c>
      <c r="D489" s="78" t="s">
        <v>456</v>
      </c>
      <c r="E489" s="46" t="str">
        <f t="shared" si="75"/>
        <v>Marco</v>
      </c>
      <c r="F489" s="46" t="str">
        <f t="shared" si="76"/>
        <v>Klein</v>
      </c>
      <c r="G489" s="46" t="str">
        <f t="shared" si="77"/>
        <v>Men Veteran</v>
      </c>
      <c r="H489" s="46" t="str">
        <f t="shared" si="78"/>
        <v>Mako</v>
      </c>
      <c r="I489" s="78"/>
      <c r="J489" s="78" t="s">
        <v>1287</v>
      </c>
      <c r="K489" s="78">
        <v>152</v>
      </c>
      <c r="L489" s="77">
        <f t="shared" si="79"/>
        <v>18.2</v>
      </c>
      <c r="M489" s="77">
        <f t="shared" si="80"/>
        <v>18.2</v>
      </c>
    </row>
    <row r="490" spans="1:13" hidden="1" x14ac:dyDescent="0.3">
      <c r="A490" s="246" t="str">
        <f t="shared" si="72"/>
        <v>2023-NAT-02</v>
      </c>
      <c r="B490" s="241">
        <f t="shared" si="73"/>
        <v>45002</v>
      </c>
      <c r="C490" s="246" t="str">
        <f t="shared" si="74"/>
        <v>Day 2</v>
      </c>
      <c r="D490" s="78" t="s">
        <v>456</v>
      </c>
      <c r="E490" s="46" t="str">
        <f t="shared" si="75"/>
        <v>Marco</v>
      </c>
      <c r="F490" s="46" t="str">
        <f t="shared" si="76"/>
        <v>Klein</v>
      </c>
      <c r="G490" s="46" t="str">
        <f t="shared" si="77"/>
        <v>Men Veteran</v>
      </c>
      <c r="H490" s="46" t="str">
        <f t="shared" si="78"/>
        <v>Mako</v>
      </c>
      <c r="I490" s="78"/>
      <c r="J490" s="78" t="s">
        <v>1288</v>
      </c>
      <c r="K490" s="78">
        <v>137</v>
      </c>
      <c r="L490" s="77">
        <f t="shared" si="79"/>
        <v>11.1</v>
      </c>
      <c r="M490" s="77">
        <f t="shared" si="80"/>
        <v>11.1</v>
      </c>
    </row>
    <row r="491" spans="1:13" hidden="1" x14ac:dyDescent="0.3">
      <c r="A491" s="246" t="str">
        <f t="shared" si="72"/>
        <v>2023-NAT-02</v>
      </c>
      <c r="B491" s="241">
        <f t="shared" si="73"/>
        <v>45002</v>
      </c>
      <c r="C491" s="246" t="str">
        <f t="shared" si="74"/>
        <v>Day 2</v>
      </c>
      <c r="D491" s="78" t="s">
        <v>456</v>
      </c>
      <c r="E491" s="46" t="str">
        <f t="shared" si="75"/>
        <v>Marco</v>
      </c>
      <c r="F491" s="46" t="str">
        <f t="shared" si="76"/>
        <v>Klein</v>
      </c>
      <c r="G491" s="46" t="str">
        <f t="shared" si="77"/>
        <v>Men Veteran</v>
      </c>
      <c r="H491" s="46" t="str">
        <f t="shared" si="78"/>
        <v>Mako</v>
      </c>
      <c r="I491" s="78"/>
      <c r="J491" s="78" t="s">
        <v>1288</v>
      </c>
      <c r="K491" s="78">
        <v>138</v>
      </c>
      <c r="L491" s="77">
        <f t="shared" si="79"/>
        <v>11.4</v>
      </c>
      <c r="M491" s="77">
        <f t="shared" si="80"/>
        <v>11.4</v>
      </c>
    </row>
    <row r="492" spans="1:13" hidden="1" x14ac:dyDescent="0.3">
      <c r="A492" s="246" t="str">
        <f t="shared" si="72"/>
        <v>2023-NAT-02</v>
      </c>
      <c r="B492" s="241">
        <f t="shared" si="73"/>
        <v>45002</v>
      </c>
      <c r="C492" s="246" t="str">
        <f t="shared" si="74"/>
        <v>Day 2</v>
      </c>
      <c r="D492" s="78" t="s">
        <v>456</v>
      </c>
      <c r="E492" s="46" t="str">
        <f t="shared" si="75"/>
        <v>Marco</v>
      </c>
      <c r="F492" s="46" t="str">
        <f t="shared" si="76"/>
        <v>Klein</v>
      </c>
      <c r="G492" s="46" t="str">
        <f t="shared" si="77"/>
        <v>Men Veteran</v>
      </c>
      <c r="H492" s="46" t="str">
        <f t="shared" si="78"/>
        <v>Mako</v>
      </c>
      <c r="I492" s="78"/>
      <c r="J492" s="78" t="s">
        <v>10</v>
      </c>
      <c r="K492" s="78">
        <v>44</v>
      </c>
      <c r="L492" s="77">
        <f t="shared" si="79"/>
        <v>1.3</v>
      </c>
      <c r="M492" s="77">
        <f t="shared" si="80"/>
        <v>1.3</v>
      </c>
    </row>
    <row r="493" spans="1:13" hidden="1" x14ac:dyDescent="0.3">
      <c r="A493" s="246" t="str">
        <f t="shared" si="72"/>
        <v>2023-NAT-02</v>
      </c>
      <c r="B493" s="241">
        <f t="shared" si="73"/>
        <v>45002</v>
      </c>
      <c r="C493" s="246" t="str">
        <f t="shared" si="74"/>
        <v>Day 2</v>
      </c>
      <c r="D493" s="78" t="s">
        <v>1061</v>
      </c>
      <c r="E493" s="46" t="str">
        <f t="shared" si="75"/>
        <v>Rudi(Jnr.)</v>
      </c>
      <c r="F493" s="46" t="str">
        <f t="shared" si="76"/>
        <v>Swartz</v>
      </c>
      <c r="G493" s="46" t="str">
        <f t="shared" si="77"/>
        <v>Men Seniors / U/21</v>
      </c>
      <c r="H493" s="46" t="str">
        <f t="shared" si="78"/>
        <v>Mako</v>
      </c>
      <c r="I493" s="78"/>
      <c r="J493" s="78" t="s">
        <v>20</v>
      </c>
      <c r="K493" s="78">
        <v>76</v>
      </c>
      <c r="L493" s="77">
        <f t="shared" si="79"/>
        <v>1.6</v>
      </c>
      <c r="M493" s="77">
        <f t="shared" si="80"/>
        <v>1.6</v>
      </c>
    </row>
    <row r="494" spans="1:13" hidden="1" x14ac:dyDescent="0.3">
      <c r="A494" s="246" t="str">
        <f t="shared" si="72"/>
        <v>2023-NAT-02</v>
      </c>
      <c r="B494" s="241">
        <f t="shared" si="73"/>
        <v>45002</v>
      </c>
      <c r="C494" s="246" t="str">
        <f t="shared" si="74"/>
        <v>Day 2</v>
      </c>
      <c r="D494" s="78" t="s">
        <v>1061</v>
      </c>
      <c r="E494" s="46" t="str">
        <f t="shared" si="75"/>
        <v>Rudi(Jnr.)</v>
      </c>
      <c r="F494" s="46" t="str">
        <f t="shared" si="76"/>
        <v>Swartz</v>
      </c>
      <c r="G494" s="46" t="str">
        <f t="shared" si="77"/>
        <v>Men Seniors / U/21</v>
      </c>
      <c r="H494" s="46" t="str">
        <f t="shared" si="78"/>
        <v>Mako</v>
      </c>
      <c r="I494" s="78"/>
      <c r="J494" s="78" t="s">
        <v>20</v>
      </c>
      <c r="K494" s="78">
        <v>74</v>
      </c>
      <c r="L494" s="77">
        <f t="shared" si="79"/>
        <v>1.5</v>
      </c>
      <c r="M494" s="77">
        <f t="shared" si="80"/>
        <v>1.5</v>
      </c>
    </row>
    <row r="495" spans="1:13" hidden="1" x14ac:dyDescent="0.3">
      <c r="A495" s="246" t="str">
        <f t="shared" si="72"/>
        <v>2023-NAT-02</v>
      </c>
      <c r="B495" s="241">
        <f t="shared" si="73"/>
        <v>45002</v>
      </c>
      <c r="C495" s="246" t="str">
        <f t="shared" si="74"/>
        <v>Day 2</v>
      </c>
      <c r="D495" s="78" t="s">
        <v>974</v>
      </c>
      <c r="E495" s="46" t="str">
        <f t="shared" si="75"/>
        <v>Rudi</v>
      </c>
      <c r="F495" s="46" t="str">
        <f t="shared" si="76"/>
        <v>Swartz</v>
      </c>
      <c r="G495" s="46" t="str">
        <f t="shared" si="77"/>
        <v>Men Veteran</v>
      </c>
      <c r="H495" s="46" t="str">
        <f t="shared" si="78"/>
        <v>Mako</v>
      </c>
      <c r="I495" s="78"/>
      <c r="J495" s="78" t="s">
        <v>1288</v>
      </c>
      <c r="K495" s="78">
        <v>129</v>
      </c>
      <c r="L495" s="77">
        <f t="shared" si="79"/>
        <v>9</v>
      </c>
      <c r="M495" s="77">
        <f t="shared" si="80"/>
        <v>9</v>
      </c>
    </row>
    <row r="496" spans="1:13" hidden="1" x14ac:dyDescent="0.3">
      <c r="A496" s="246" t="str">
        <f t="shared" si="72"/>
        <v>2023-NAT-02</v>
      </c>
      <c r="B496" s="241">
        <f t="shared" si="73"/>
        <v>45002</v>
      </c>
      <c r="C496" s="246" t="str">
        <f t="shared" si="74"/>
        <v>Day 2</v>
      </c>
      <c r="D496" s="78" t="s">
        <v>974</v>
      </c>
      <c r="E496" s="46" t="str">
        <f t="shared" si="75"/>
        <v>Rudi</v>
      </c>
      <c r="F496" s="46" t="str">
        <f t="shared" si="76"/>
        <v>Swartz</v>
      </c>
      <c r="G496" s="46" t="str">
        <f t="shared" si="77"/>
        <v>Men Veteran</v>
      </c>
      <c r="H496" s="46" t="str">
        <f t="shared" si="78"/>
        <v>Mako</v>
      </c>
      <c r="I496" s="78"/>
      <c r="J496" s="78" t="s">
        <v>1288</v>
      </c>
      <c r="K496" s="78">
        <v>148</v>
      </c>
      <c r="L496" s="77">
        <f t="shared" si="79"/>
        <v>14.6</v>
      </c>
      <c r="M496" s="77">
        <f t="shared" si="80"/>
        <v>14.6</v>
      </c>
    </row>
    <row r="497" spans="1:13" hidden="1" x14ac:dyDescent="0.3">
      <c r="A497" s="246" t="str">
        <f t="shared" si="72"/>
        <v>2023-NAT-02</v>
      </c>
      <c r="B497" s="241">
        <f t="shared" si="73"/>
        <v>45002</v>
      </c>
      <c r="C497" s="246" t="str">
        <f t="shared" si="74"/>
        <v>Day 2</v>
      </c>
      <c r="D497" s="78" t="s">
        <v>974</v>
      </c>
      <c r="E497" s="46" t="str">
        <f t="shared" si="75"/>
        <v>Rudi</v>
      </c>
      <c r="F497" s="46" t="str">
        <f t="shared" si="76"/>
        <v>Swartz</v>
      </c>
      <c r="G497" s="46" t="str">
        <f t="shared" si="77"/>
        <v>Men Veteran</v>
      </c>
      <c r="H497" s="46" t="str">
        <f t="shared" si="78"/>
        <v>Mako</v>
      </c>
      <c r="I497" s="78"/>
      <c r="J497" s="78" t="s">
        <v>1288</v>
      </c>
      <c r="K497" s="78">
        <v>115</v>
      </c>
      <c r="L497" s="77">
        <f t="shared" si="79"/>
        <v>6</v>
      </c>
      <c r="M497" s="77">
        <f t="shared" si="80"/>
        <v>6</v>
      </c>
    </row>
    <row r="498" spans="1:13" hidden="1" x14ac:dyDescent="0.3">
      <c r="A498" s="246" t="str">
        <f t="shared" si="72"/>
        <v>2023-NAT-02</v>
      </c>
      <c r="B498" s="241">
        <f t="shared" si="73"/>
        <v>45002</v>
      </c>
      <c r="C498" s="246" t="str">
        <f t="shared" si="74"/>
        <v>Day 2</v>
      </c>
      <c r="D498" s="78" t="s">
        <v>974</v>
      </c>
      <c r="E498" s="46" t="str">
        <f t="shared" si="75"/>
        <v>Rudi</v>
      </c>
      <c r="F498" s="46" t="str">
        <f t="shared" si="76"/>
        <v>Swartz</v>
      </c>
      <c r="G498" s="46" t="str">
        <f t="shared" si="77"/>
        <v>Men Veteran</v>
      </c>
      <c r="H498" s="46" t="str">
        <f t="shared" si="78"/>
        <v>Mako</v>
      </c>
      <c r="I498" s="78"/>
      <c r="J498" s="78" t="s">
        <v>1288</v>
      </c>
      <c r="K498" s="78">
        <v>155</v>
      </c>
      <c r="L498" s="77">
        <f t="shared" si="79"/>
        <v>17.100000000000001</v>
      </c>
      <c r="M498" s="77">
        <f t="shared" si="80"/>
        <v>17.100000000000001</v>
      </c>
    </row>
    <row r="499" spans="1:13" hidden="1" x14ac:dyDescent="0.3">
      <c r="A499" s="246" t="str">
        <f t="shared" si="72"/>
        <v>2023-NAT-02</v>
      </c>
      <c r="B499" s="241">
        <f t="shared" si="73"/>
        <v>45002</v>
      </c>
      <c r="C499" s="246" t="str">
        <f t="shared" si="74"/>
        <v>Day 2</v>
      </c>
      <c r="D499" s="78" t="s">
        <v>974</v>
      </c>
      <c r="E499" s="46" t="str">
        <f t="shared" si="75"/>
        <v>Rudi</v>
      </c>
      <c r="F499" s="46" t="str">
        <f t="shared" si="76"/>
        <v>Swartz</v>
      </c>
      <c r="G499" s="46" t="str">
        <f t="shared" si="77"/>
        <v>Men Veteran</v>
      </c>
      <c r="H499" s="46" t="str">
        <f t="shared" si="78"/>
        <v>Mako</v>
      </c>
      <c r="I499" s="78"/>
      <c r="J499" s="78" t="s">
        <v>1287</v>
      </c>
      <c r="K499" s="78">
        <v>151</v>
      </c>
      <c r="L499" s="77">
        <f t="shared" si="79"/>
        <v>17.8</v>
      </c>
      <c r="M499" s="77">
        <f t="shared" si="80"/>
        <v>17.8</v>
      </c>
    </row>
    <row r="500" spans="1:13" hidden="1" x14ac:dyDescent="0.3">
      <c r="A500" s="246" t="str">
        <f t="shared" si="72"/>
        <v>2023-NAT-02</v>
      </c>
      <c r="B500" s="241">
        <f t="shared" si="73"/>
        <v>45002</v>
      </c>
      <c r="C500" s="246" t="str">
        <f t="shared" si="74"/>
        <v>Day 2</v>
      </c>
      <c r="D500" s="78" t="s">
        <v>974</v>
      </c>
      <c r="E500" s="46" t="str">
        <f t="shared" si="75"/>
        <v>Rudi</v>
      </c>
      <c r="F500" s="46" t="str">
        <f t="shared" si="76"/>
        <v>Swartz</v>
      </c>
      <c r="G500" s="46" t="str">
        <f t="shared" si="77"/>
        <v>Men Veteran</v>
      </c>
      <c r="H500" s="46" t="str">
        <f t="shared" si="78"/>
        <v>Mako</v>
      </c>
      <c r="I500" s="78"/>
      <c r="J500" s="78" t="s">
        <v>1287</v>
      </c>
      <c r="K500" s="78">
        <v>163</v>
      </c>
      <c r="L500" s="77">
        <f t="shared" si="79"/>
        <v>23.1</v>
      </c>
      <c r="M500" s="77">
        <f t="shared" si="80"/>
        <v>23.1</v>
      </c>
    </row>
    <row r="501" spans="1:13" hidden="1" x14ac:dyDescent="0.3">
      <c r="A501" s="246" t="str">
        <f t="shared" si="72"/>
        <v>2023-NAT-02</v>
      </c>
      <c r="B501" s="241">
        <f t="shared" si="73"/>
        <v>45002</v>
      </c>
      <c r="C501" s="246" t="str">
        <f t="shared" si="74"/>
        <v>Day 2</v>
      </c>
      <c r="D501" s="78" t="s">
        <v>974</v>
      </c>
      <c r="E501" s="46" t="str">
        <f t="shared" si="75"/>
        <v>Rudi</v>
      </c>
      <c r="F501" s="46" t="str">
        <f t="shared" si="76"/>
        <v>Swartz</v>
      </c>
      <c r="G501" s="46" t="str">
        <f t="shared" si="77"/>
        <v>Men Veteran</v>
      </c>
      <c r="H501" s="46" t="str">
        <f t="shared" si="78"/>
        <v>Mako</v>
      </c>
      <c r="I501" s="78"/>
      <c r="J501" s="78" t="s">
        <v>1287</v>
      </c>
      <c r="K501" s="78">
        <v>160</v>
      </c>
      <c r="L501" s="77">
        <f t="shared" si="79"/>
        <v>21.7</v>
      </c>
      <c r="M501" s="77">
        <f t="shared" si="80"/>
        <v>21.7</v>
      </c>
    </row>
    <row r="502" spans="1:13" hidden="1" x14ac:dyDescent="0.3">
      <c r="A502" s="246" t="str">
        <f t="shared" si="72"/>
        <v>2023-NAT-02</v>
      </c>
      <c r="B502" s="241">
        <f t="shared" si="73"/>
        <v>45002</v>
      </c>
      <c r="C502" s="246" t="str">
        <f t="shared" si="74"/>
        <v>Day 2</v>
      </c>
      <c r="D502" s="78" t="s">
        <v>974</v>
      </c>
      <c r="E502" s="46" t="str">
        <f t="shared" si="75"/>
        <v>Rudi</v>
      </c>
      <c r="F502" s="46" t="str">
        <f t="shared" si="76"/>
        <v>Swartz</v>
      </c>
      <c r="G502" s="46" t="str">
        <f t="shared" si="77"/>
        <v>Men Veteran</v>
      </c>
      <c r="H502" s="46" t="str">
        <f t="shared" si="78"/>
        <v>Mako</v>
      </c>
      <c r="I502" s="78"/>
      <c r="J502" s="78" t="s">
        <v>1287</v>
      </c>
      <c r="K502" s="78">
        <v>154</v>
      </c>
      <c r="L502" s="77">
        <f t="shared" si="79"/>
        <v>19.100000000000001</v>
      </c>
      <c r="M502" s="77">
        <f t="shared" si="80"/>
        <v>19.100000000000001</v>
      </c>
    </row>
    <row r="503" spans="1:13" hidden="1" x14ac:dyDescent="0.3">
      <c r="A503" s="246" t="str">
        <f t="shared" si="72"/>
        <v>2023-NAT-02</v>
      </c>
      <c r="B503" s="241">
        <f t="shared" si="73"/>
        <v>45002</v>
      </c>
      <c r="C503" s="246" t="str">
        <f t="shared" si="74"/>
        <v>Day 2</v>
      </c>
      <c r="D503" s="78" t="s">
        <v>974</v>
      </c>
      <c r="E503" s="46" t="str">
        <f t="shared" si="75"/>
        <v>Rudi</v>
      </c>
      <c r="F503" s="46" t="str">
        <f t="shared" si="76"/>
        <v>Swartz</v>
      </c>
      <c r="G503" s="46" t="str">
        <f t="shared" si="77"/>
        <v>Men Veteran</v>
      </c>
      <c r="H503" s="46" t="str">
        <f t="shared" si="78"/>
        <v>Mako</v>
      </c>
      <c r="I503" s="78"/>
      <c r="J503" s="78" t="s">
        <v>1287</v>
      </c>
      <c r="K503" s="78">
        <v>171</v>
      </c>
      <c r="L503" s="77">
        <f t="shared" si="79"/>
        <v>27.3</v>
      </c>
      <c r="M503" s="77">
        <f t="shared" si="80"/>
        <v>27.3</v>
      </c>
    </row>
    <row r="504" spans="1:13" hidden="1" x14ac:dyDescent="0.3">
      <c r="A504" s="246" t="str">
        <f t="shared" si="72"/>
        <v>2023-NAT-02</v>
      </c>
      <c r="B504" s="241">
        <f t="shared" si="73"/>
        <v>45002</v>
      </c>
      <c r="C504" s="246" t="str">
        <f t="shared" si="74"/>
        <v>Day 2</v>
      </c>
      <c r="D504" s="78" t="s">
        <v>1083</v>
      </c>
      <c r="E504" s="46" t="str">
        <f t="shared" si="75"/>
        <v>Murray</v>
      </c>
      <c r="F504" s="46" t="str">
        <f t="shared" si="76"/>
        <v>Lewis</v>
      </c>
      <c r="G504" s="46" t="str">
        <f t="shared" si="77"/>
        <v>Men Veteran</v>
      </c>
      <c r="H504" s="46" t="str">
        <f t="shared" si="78"/>
        <v>Mako</v>
      </c>
      <c r="I504" s="78"/>
      <c r="J504" s="78" t="s">
        <v>1288</v>
      </c>
      <c r="K504" s="78">
        <v>122</v>
      </c>
      <c r="L504" s="77">
        <f t="shared" si="79"/>
        <v>7.4</v>
      </c>
      <c r="M504" s="77">
        <f t="shared" si="80"/>
        <v>7.4</v>
      </c>
    </row>
    <row r="505" spans="1:13" hidden="1" x14ac:dyDescent="0.3">
      <c r="A505" s="246" t="str">
        <f t="shared" si="72"/>
        <v>2023-NAT-02</v>
      </c>
      <c r="B505" s="241">
        <f t="shared" si="73"/>
        <v>45002</v>
      </c>
      <c r="C505" s="246" t="str">
        <f t="shared" si="74"/>
        <v>Day 2</v>
      </c>
      <c r="D505" s="78" t="s">
        <v>1083</v>
      </c>
      <c r="E505" s="46" t="str">
        <f t="shared" si="75"/>
        <v>Murray</v>
      </c>
      <c r="F505" s="46" t="str">
        <f t="shared" si="76"/>
        <v>Lewis</v>
      </c>
      <c r="G505" s="46" t="str">
        <f t="shared" si="77"/>
        <v>Men Veteran</v>
      </c>
      <c r="H505" s="46" t="str">
        <f t="shared" si="78"/>
        <v>Mako</v>
      </c>
      <c r="I505" s="78"/>
      <c r="J505" s="78" t="s">
        <v>1288</v>
      </c>
      <c r="K505" s="78">
        <v>116</v>
      </c>
      <c r="L505" s="77">
        <f t="shared" si="79"/>
        <v>6.2</v>
      </c>
      <c r="M505" s="77">
        <f t="shared" si="80"/>
        <v>6.2</v>
      </c>
    </row>
    <row r="506" spans="1:13" hidden="1" x14ac:dyDescent="0.3">
      <c r="A506" s="246" t="str">
        <f t="shared" si="72"/>
        <v>2023-NAT-02</v>
      </c>
      <c r="B506" s="241">
        <f t="shared" si="73"/>
        <v>45002</v>
      </c>
      <c r="C506" s="246" t="str">
        <f t="shared" si="74"/>
        <v>Day 2</v>
      </c>
      <c r="D506" s="78" t="s">
        <v>1083</v>
      </c>
      <c r="E506" s="46" t="str">
        <f t="shared" si="75"/>
        <v>Murray</v>
      </c>
      <c r="F506" s="46" t="str">
        <f t="shared" si="76"/>
        <v>Lewis</v>
      </c>
      <c r="G506" s="46" t="str">
        <f t="shared" si="77"/>
        <v>Men Veteran</v>
      </c>
      <c r="H506" s="46" t="str">
        <f t="shared" si="78"/>
        <v>Mako</v>
      </c>
      <c r="I506" s="78"/>
      <c r="J506" s="78" t="s">
        <v>1288</v>
      </c>
      <c r="K506" s="78">
        <v>146</v>
      </c>
      <c r="L506" s="77">
        <f t="shared" si="79"/>
        <v>13.9</v>
      </c>
      <c r="M506" s="77">
        <f t="shared" si="80"/>
        <v>13.9</v>
      </c>
    </row>
    <row r="507" spans="1:13" hidden="1" x14ac:dyDescent="0.3">
      <c r="A507" s="246" t="str">
        <f t="shared" si="72"/>
        <v>2023-NAT-02</v>
      </c>
      <c r="B507" s="241">
        <f t="shared" si="73"/>
        <v>45002</v>
      </c>
      <c r="C507" s="246" t="str">
        <f t="shared" si="74"/>
        <v>Day 2</v>
      </c>
      <c r="D507" s="78" t="s">
        <v>1083</v>
      </c>
      <c r="E507" s="46" t="str">
        <f t="shared" si="75"/>
        <v>Murray</v>
      </c>
      <c r="F507" s="46" t="str">
        <f t="shared" si="76"/>
        <v>Lewis</v>
      </c>
      <c r="G507" s="46" t="str">
        <f t="shared" si="77"/>
        <v>Men Veteran</v>
      </c>
      <c r="H507" s="46" t="str">
        <f t="shared" si="78"/>
        <v>Mako</v>
      </c>
      <c r="I507" s="78"/>
      <c r="J507" s="78" t="s">
        <v>1288</v>
      </c>
      <c r="K507" s="78">
        <v>140</v>
      </c>
      <c r="L507" s="77">
        <f t="shared" si="79"/>
        <v>12</v>
      </c>
      <c r="M507" s="77">
        <f t="shared" si="80"/>
        <v>12</v>
      </c>
    </row>
    <row r="508" spans="1:13" hidden="1" x14ac:dyDescent="0.3">
      <c r="A508" s="246" t="str">
        <f t="shared" si="72"/>
        <v>2023-NAT-02</v>
      </c>
      <c r="B508" s="241">
        <f t="shared" si="73"/>
        <v>45002</v>
      </c>
      <c r="C508" s="246" t="str">
        <f t="shared" si="74"/>
        <v>Day 2</v>
      </c>
      <c r="D508" s="78" t="s">
        <v>1083</v>
      </c>
      <c r="E508" s="46" t="str">
        <f t="shared" si="75"/>
        <v>Murray</v>
      </c>
      <c r="F508" s="46" t="str">
        <f t="shared" si="76"/>
        <v>Lewis</v>
      </c>
      <c r="G508" s="46" t="str">
        <f t="shared" si="77"/>
        <v>Men Veteran</v>
      </c>
      <c r="H508" s="46" t="str">
        <f t="shared" si="78"/>
        <v>Mako</v>
      </c>
      <c r="I508" s="78"/>
      <c r="J508" s="78" t="s">
        <v>1287</v>
      </c>
      <c r="K508" s="78">
        <v>171</v>
      </c>
      <c r="L508" s="77">
        <f t="shared" si="79"/>
        <v>27.3</v>
      </c>
      <c r="M508" s="77">
        <f t="shared" si="80"/>
        <v>27.3</v>
      </c>
    </row>
    <row r="509" spans="1:13" hidden="1" x14ac:dyDescent="0.3">
      <c r="A509" s="246" t="str">
        <f t="shared" si="72"/>
        <v>2023-NAT-02</v>
      </c>
      <c r="B509" s="241">
        <f t="shared" si="73"/>
        <v>45002</v>
      </c>
      <c r="C509" s="246" t="str">
        <f t="shared" si="74"/>
        <v>Day 2</v>
      </c>
      <c r="D509" s="78" t="s">
        <v>1083</v>
      </c>
      <c r="E509" s="46" t="str">
        <f t="shared" si="75"/>
        <v>Murray</v>
      </c>
      <c r="F509" s="46" t="str">
        <f t="shared" si="76"/>
        <v>Lewis</v>
      </c>
      <c r="G509" s="46" t="str">
        <f t="shared" si="77"/>
        <v>Men Veteran</v>
      </c>
      <c r="H509" s="46" t="str">
        <f t="shared" si="78"/>
        <v>Mako</v>
      </c>
      <c r="I509" s="78"/>
      <c r="J509" s="78" t="s">
        <v>1287</v>
      </c>
      <c r="K509" s="78">
        <v>156</v>
      </c>
      <c r="L509" s="77">
        <f t="shared" si="79"/>
        <v>19.899999999999999</v>
      </c>
      <c r="M509" s="77">
        <f t="shared" si="80"/>
        <v>19.899999999999999</v>
      </c>
    </row>
    <row r="510" spans="1:13" hidden="1" x14ac:dyDescent="0.3">
      <c r="A510" s="246" t="str">
        <f t="shared" si="72"/>
        <v>2023-NAT-02</v>
      </c>
      <c r="B510" s="241">
        <f t="shared" si="73"/>
        <v>45002</v>
      </c>
      <c r="C510" s="246" t="str">
        <f t="shared" si="74"/>
        <v>Day 2</v>
      </c>
      <c r="D510" s="78" t="s">
        <v>1083</v>
      </c>
      <c r="E510" s="46" t="str">
        <f t="shared" si="75"/>
        <v>Murray</v>
      </c>
      <c r="F510" s="46" t="str">
        <f t="shared" si="76"/>
        <v>Lewis</v>
      </c>
      <c r="G510" s="46" t="str">
        <f t="shared" si="77"/>
        <v>Men Veteran</v>
      </c>
      <c r="H510" s="46" t="str">
        <f t="shared" si="78"/>
        <v>Mako</v>
      </c>
      <c r="I510" s="78"/>
      <c r="J510" s="78" t="s">
        <v>20</v>
      </c>
      <c r="K510" s="78">
        <v>81</v>
      </c>
      <c r="L510" s="77">
        <f t="shared" si="79"/>
        <v>1.9</v>
      </c>
      <c r="M510" s="77">
        <f t="shared" si="80"/>
        <v>1.9</v>
      </c>
    </row>
    <row r="511" spans="1:13" hidden="1" x14ac:dyDescent="0.3">
      <c r="A511" s="246" t="str">
        <f t="shared" si="72"/>
        <v>2023-NAT-02</v>
      </c>
      <c r="B511" s="241">
        <f t="shared" si="73"/>
        <v>45002</v>
      </c>
      <c r="C511" s="246" t="str">
        <f t="shared" si="74"/>
        <v>Day 2</v>
      </c>
      <c r="D511" s="78" t="s">
        <v>473</v>
      </c>
      <c r="E511" s="46" t="str">
        <f t="shared" si="75"/>
        <v>Johan</v>
      </c>
      <c r="F511" s="46" t="str">
        <f t="shared" si="76"/>
        <v>Visser</v>
      </c>
      <c r="G511" s="46" t="str">
        <f t="shared" si="77"/>
        <v>Men Veteran</v>
      </c>
      <c r="H511" s="46" t="str">
        <f t="shared" si="78"/>
        <v>Mako</v>
      </c>
      <c r="I511" s="78"/>
      <c r="J511" s="78" t="s">
        <v>1288</v>
      </c>
      <c r="K511" s="78">
        <v>122</v>
      </c>
      <c r="L511" s="77">
        <f t="shared" si="79"/>
        <v>7.4</v>
      </c>
      <c r="M511" s="77">
        <f t="shared" si="80"/>
        <v>7.4</v>
      </c>
    </row>
    <row r="512" spans="1:13" hidden="1" x14ac:dyDescent="0.3">
      <c r="A512" s="246" t="str">
        <f t="shared" si="72"/>
        <v>2023-NAT-02</v>
      </c>
      <c r="B512" s="241">
        <f t="shared" si="73"/>
        <v>45002</v>
      </c>
      <c r="C512" s="246" t="str">
        <f t="shared" si="74"/>
        <v>Day 2</v>
      </c>
      <c r="D512" s="78" t="s">
        <v>473</v>
      </c>
      <c r="E512" s="46" t="str">
        <f t="shared" si="75"/>
        <v>Johan</v>
      </c>
      <c r="F512" s="46" t="str">
        <f t="shared" si="76"/>
        <v>Visser</v>
      </c>
      <c r="G512" s="46" t="str">
        <f t="shared" si="77"/>
        <v>Men Veteran</v>
      </c>
      <c r="H512" s="46" t="str">
        <f t="shared" si="78"/>
        <v>Mako</v>
      </c>
      <c r="I512" s="78"/>
      <c r="J512" s="78" t="s">
        <v>1288</v>
      </c>
      <c r="K512" s="78">
        <v>167</v>
      </c>
      <c r="L512" s="77">
        <f t="shared" si="79"/>
        <v>22.2</v>
      </c>
      <c r="M512" s="77">
        <f t="shared" si="80"/>
        <v>22.2</v>
      </c>
    </row>
    <row r="513" spans="1:13" hidden="1" x14ac:dyDescent="0.3">
      <c r="A513" s="246" t="str">
        <f t="shared" si="72"/>
        <v>2023-NAT-02</v>
      </c>
      <c r="B513" s="241">
        <f t="shared" si="73"/>
        <v>45002</v>
      </c>
      <c r="C513" s="246" t="str">
        <f t="shared" si="74"/>
        <v>Day 2</v>
      </c>
      <c r="D513" s="78" t="s">
        <v>473</v>
      </c>
      <c r="E513" s="46" t="str">
        <f t="shared" si="75"/>
        <v>Johan</v>
      </c>
      <c r="F513" s="46" t="str">
        <f t="shared" si="76"/>
        <v>Visser</v>
      </c>
      <c r="G513" s="46" t="str">
        <f t="shared" si="77"/>
        <v>Men Veteran</v>
      </c>
      <c r="H513" s="46" t="str">
        <f t="shared" si="78"/>
        <v>Mako</v>
      </c>
      <c r="I513" s="78"/>
      <c r="J513" s="78" t="s">
        <v>1287</v>
      </c>
      <c r="K513" s="78">
        <v>153</v>
      </c>
      <c r="L513" s="77">
        <f t="shared" si="79"/>
        <v>18.600000000000001</v>
      </c>
      <c r="M513" s="77">
        <f t="shared" si="80"/>
        <v>18.600000000000001</v>
      </c>
    </row>
    <row r="514" spans="1:13" hidden="1" x14ac:dyDescent="0.3">
      <c r="A514" s="246" t="str">
        <f t="shared" si="72"/>
        <v>2023-NAT-02</v>
      </c>
      <c r="B514" s="241">
        <f t="shared" si="73"/>
        <v>45002</v>
      </c>
      <c r="C514" s="246" t="str">
        <f t="shared" si="74"/>
        <v>Day 2</v>
      </c>
      <c r="D514" s="78" t="s">
        <v>473</v>
      </c>
      <c r="E514" s="46" t="str">
        <f t="shared" si="75"/>
        <v>Johan</v>
      </c>
      <c r="F514" s="46" t="str">
        <f t="shared" si="76"/>
        <v>Visser</v>
      </c>
      <c r="G514" s="46" t="str">
        <f t="shared" si="77"/>
        <v>Men Veteran</v>
      </c>
      <c r="H514" s="46" t="str">
        <f t="shared" si="78"/>
        <v>Mako</v>
      </c>
      <c r="I514" s="78"/>
      <c r="J514" s="78" t="s">
        <v>1287</v>
      </c>
      <c r="K514" s="78">
        <v>161</v>
      </c>
      <c r="L514" s="77">
        <f t="shared" si="79"/>
        <v>22.2</v>
      </c>
      <c r="M514" s="77">
        <f t="shared" si="80"/>
        <v>22.2</v>
      </c>
    </row>
    <row r="515" spans="1:13" hidden="1" x14ac:dyDescent="0.3">
      <c r="A515" s="246" t="str">
        <f t="shared" si="72"/>
        <v>2023-NAT-02</v>
      </c>
      <c r="B515" s="241">
        <f t="shared" si="73"/>
        <v>45002</v>
      </c>
      <c r="C515" s="246" t="str">
        <f t="shared" si="74"/>
        <v>Day 2</v>
      </c>
      <c r="D515" s="78" t="s">
        <v>473</v>
      </c>
      <c r="E515" s="46" t="str">
        <f t="shared" si="75"/>
        <v>Johan</v>
      </c>
      <c r="F515" s="46" t="str">
        <f t="shared" si="76"/>
        <v>Visser</v>
      </c>
      <c r="G515" s="46" t="str">
        <f t="shared" si="77"/>
        <v>Men Veteran</v>
      </c>
      <c r="H515" s="46" t="str">
        <f t="shared" si="78"/>
        <v>Mako</v>
      </c>
      <c r="I515" s="78"/>
      <c r="J515" s="78" t="s">
        <v>1287</v>
      </c>
      <c r="K515" s="78">
        <v>146</v>
      </c>
      <c r="L515" s="77">
        <f t="shared" si="79"/>
        <v>15.9</v>
      </c>
      <c r="M515" s="77">
        <f t="shared" si="80"/>
        <v>15.9</v>
      </c>
    </row>
    <row r="516" spans="1:13" hidden="1" x14ac:dyDescent="0.3">
      <c r="A516" s="246" t="str">
        <f t="shared" ref="A516:A539" si="81">IF(D516="","",A515)</f>
        <v>2023-NAT-02</v>
      </c>
      <c r="B516" s="241">
        <f t="shared" ref="B516:B539" si="82">IF(D516="","",B515)</f>
        <v>45002</v>
      </c>
      <c r="C516" s="246" t="str">
        <f t="shared" ref="C516:C539" si="83">IF(D516="","",C515)</f>
        <v>Day 2</v>
      </c>
      <c r="D516" s="78" t="s">
        <v>473</v>
      </c>
      <c r="E516" s="46" t="str">
        <f t="shared" si="75"/>
        <v>Johan</v>
      </c>
      <c r="F516" s="46" t="str">
        <f t="shared" si="76"/>
        <v>Visser</v>
      </c>
      <c r="G516" s="46" t="str">
        <f t="shared" si="77"/>
        <v>Men Veteran</v>
      </c>
      <c r="H516" s="46" t="str">
        <f t="shared" si="78"/>
        <v>Mako</v>
      </c>
      <c r="I516" s="78"/>
      <c r="J516" s="78" t="s">
        <v>1281</v>
      </c>
      <c r="K516" s="78">
        <v>151</v>
      </c>
      <c r="L516" s="77">
        <f t="shared" si="79"/>
        <v>46.6</v>
      </c>
      <c r="M516" s="77">
        <f t="shared" si="80"/>
        <v>46.6</v>
      </c>
    </row>
    <row r="517" spans="1:13" hidden="1" x14ac:dyDescent="0.3">
      <c r="A517" s="246" t="str">
        <f t="shared" si="81"/>
        <v>2023-NAT-02</v>
      </c>
      <c r="B517" s="241">
        <f t="shared" si="82"/>
        <v>45002</v>
      </c>
      <c r="C517" s="246" t="str">
        <f t="shared" si="83"/>
        <v>Day 2</v>
      </c>
      <c r="D517" s="78" t="s">
        <v>841</v>
      </c>
      <c r="E517" s="46" t="str">
        <f t="shared" si="75"/>
        <v>Org</v>
      </c>
      <c r="F517" s="46" t="str">
        <f t="shared" si="76"/>
        <v>Van Rensburg</v>
      </c>
      <c r="G517" s="46" t="str">
        <f t="shared" si="77"/>
        <v>Men Veteran</v>
      </c>
      <c r="H517" s="46" t="str">
        <f t="shared" si="78"/>
        <v>Mako</v>
      </c>
      <c r="I517" s="78"/>
      <c r="J517" s="78"/>
      <c r="K517" s="78"/>
      <c r="L517" s="77" t="str">
        <f t="shared" si="79"/>
        <v/>
      </c>
      <c r="M517" s="77" t="str">
        <f t="shared" si="80"/>
        <v/>
      </c>
    </row>
    <row r="518" spans="1:13" hidden="1" x14ac:dyDescent="0.3">
      <c r="A518" s="246" t="str">
        <f t="shared" si="81"/>
        <v>2023-NAT-02</v>
      </c>
      <c r="B518" s="241">
        <f t="shared" si="82"/>
        <v>45002</v>
      </c>
      <c r="C518" s="246" t="str">
        <f t="shared" si="83"/>
        <v>Day 2</v>
      </c>
      <c r="D518" s="78" t="s">
        <v>1368</v>
      </c>
      <c r="E518" s="46" t="str">
        <f t="shared" si="75"/>
        <v>Allen</v>
      </c>
      <c r="F518" s="46" t="str">
        <f t="shared" si="76"/>
        <v>Langenstrassen</v>
      </c>
      <c r="G518" s="46" t="str">
        <f t="shared" si="77"/>
        <v>Men Veteran</v>
      </c>
      <c r="H518" s="46" t="str">
        <f t="shared" si="78"/>
        <v>Penguin</v>
      </c>
      <c r="I518" s="78"/>
      <c r="J518" s="78" t="s">
        <v>1288</v>
      </c>
      <c r="K518" s="78">
        <v>152</v>
      </c>
      <c r="L518" s="77">
        <f t="shared" si="79"/>
        <v>16</v>
      </c>
      <c r="M518" s="77">
        <f t="shared" si="80"/>
        <v>16</v>
      </c>
    </row>
    <row r="519" spans="1:13" hidden="1" x14ac:dyDescent="0.3">
      <c r="A519" s="246" t="str">
        <f t="shared" si="81"/>
        <v>2023-NAT-02</v>
      </c>
      <c r="B519" s="241">
        <f t="shared" si="82"/>
        <v>45002</v>
      </c>
      <c r="C519" s="246" t="str">
        <f t="shared" si="83"/>
        <v>Day 2</v>
      </c>
      <c r="D519" s="78" t="s">
        <v>1368</v>
      </c>
      <c r="E519" s="46" t="str">
        <f t="shared" si="75"/>
        <v>Allen</v>
      </c>
      <c r="F519" s="46" t="str">
        <f t="shared" si="76"/>
        <v>Langenstrassen</v>
      </c>
      <c r="G519" s="46" t="str">
        <f t="shared" si="77"/>
        <v>Men Veteran</v>
      </c>
      <c r="H519" s="46" t="str">
        <f t="shared" si="78"/>
        <v>Penguin</v>
      </c>
      <c r="I519" s="78"/>
      <c r="J519" s="78" t="s">
        <v>10</v>
      </c>
      <c r="K519" s="78">
        <v>46</v>
      </c>
      <c r="L519" s="77">
        <f t="shared" si="79"/>
        <v>1.5</v>
      </c>
      <c r="M519" s="77">
        <f t="shared" si="80"/>
        <v>1.5</v>
      </c>
    </row>
    <row r="520" spans="1:13" hidden="1" x14ac:dyDescent="0.3">
      <c r="A520" s="246" t="str">
        <f t="shared" si="81"/>
        <v>2023-NAT-02</v>
      </c>
      <c r="B520" s="241">
        <f t="shared" si="82"/>
        <v>45002</v>
      </c>
      <c r="C520" s="246" t="str">
        <f t="shared" si="83"/>
        <v>Day 2</v>
      </c>
      <c r="D520" s="78" t="s">
        <v>1368</v>
      </c>
      <c r="E520" s="46" t="str">
        <f t="shared" si="75"/>
        <v>Allen</v>
      </c>
      <c r="F520" s="46" t="str">
        <f t="shared" si="76"/>
        <v>Langenstrassen</v>
      </c>
      <c r="G520" s="46" t="str">
        <f t="shared" si="77"/>
        <v>Men Veteran</v>
      </c>
      <c r="H520" s="46" t="str">
        <f t="shared" si="78"/>
        <v>Penguin</v>
      </c>
      <c r="I520" s="78" t="s">
        <v>19</v>
      </c>
      <c r="J520" s="78"/>
      <c r="K520" s="78">
        <v>84</v>
      </c>
      <c r="L520" s="77">
        <f t="shared" si="79"/>
        <v>6.2</v>
      </c>
      <c r="M520" s="77">
        <f t="shared" si="80"/>
        <v>6.2</v>
      </c>
    </row>
    <row r="521" spans="1:13" hidden="1" x14ac:dyDescent="0.3">
      <c r="A521" s="246" t="str">
        <f t="shared" si="81"/>
        <v>2023-NAT-02</v>
      </c>
      <c r="B521" s="241">
        <f t="shared" si="82"/>
        <v>45002</v>
      </c>
      <c r="C521" s="246" t="str">
        <f t="shared" si="83"/>
        <v>Day 2</v>
      </c>
      <c r="D521" s="78" t="s">
        <v>1368</v>
      </c>
      <c r="E521" s="46" t="str">
        <f t="shared" si="75"/>
        <v>Allen</v>
      </c>
      <c r="F521" s="46" t="str">
        <f t="shared" si="76"/>
        <v>Langenstrassen</v>
      </c>
      <c r="G521" s="46" t="str">
        <f t="shared" si="77"/>
        <v>Men Veteran</v>
      </c>
      <c r="H521" s="46" t="str">
        <f t="shared" si="78"/>
        <v>Penguin</v>
      </c>
      <c r="I521" s="78"/>
      <c r="J521" s="78" t="s">
        <v>1287</v>
      </c>
      <c r="K521" s="78">
        <v>153</v>
      </c>
      <c r="L521" s="77">
        <f t="shared" si="79"/>
        <v>18.600000000000001</v>
      </c>
      <c r="M521" s="77">
        <f t="shared" si="80"/>
        <v>18.600000000000001</v>
      </c>
    </row>
    <row r="522" spans="1:13" hidden="1" x14ac:dyDescent="0.3">
      <c r="A522" s="246" t="str">
        <f t="shared" si="81"/>
        <v>2023-NAT-02</v>
      </c>
      <c r="B522" s="241">
        <f t="shared" si="82"/>
        <v>45002</v>
      </c>
      <c r="C522" s="246" t="str">
        <f t="shared" si="83"/>
        <v>Day 2</v>
      </c>
      <c r="D522" s="78" t="s">
        <v>1368</v>
      </c>
      <c r="E522" s="46" t="str">
        <f t="shared" si="75"/>
        <v>Allen</v>
      </c>
      <c r="F522" s="46" t="str">
        <f t="shared" si="76"/>
        <v>Langenstrassen</v>
      </c>
      <c r="G522" s="46" t="str">
        <f t="shared" si="77"/>
        <v>Men Veteran</v>
      </c>
      <c r="H522" s="46" t="str">
        <f t="shared" si="78"/>
        <v>Penguin</v>
      </c>
      <c r="I522" s="78"/>
      <c r="J522" s="78" t="s">
        <v>1287</v>
      </c>
      <c r="K522" s="78">
        <v>161</v>
      </c>
      <c r="L522" s="77">
        <f t="shared" si="79"/>
        <v>22.2</v>
      </c>
      <c r="M522" s="77">
        <f t="shared" si="80"/>
        <v>22.2</v>
      </c>
    </row>
    <row r="523" spans="1:13" hidden="1" x14ac:dyDescent="0.3">
      <c r="A523" s="246" t="str">
        <f t="shared" si="81"/>
        <v>2023-NAT-02</v>
      </c>
      <c r="B523" s="241">
        <f t="shared" si="82"/>
        <v>45002</v>
      </c>
      <c r="C523" s="246" t="str">
        <f t="shared" si="83"/>
        <v>Day 2</v>
      </c>
      <c r="D523" s="78" t="s">
        <v>644</v>
      </c>
      <c r="E523" s="46" t="str">
        <f t="shared" si="75"/>
        <v>Chris Junior</v>
      </c>
      <c r="F523" s="46" t="str">
        <f t="shared" si="76"/>
        <v>Orffer</v>
      </c>
      <c r="G523" s="46" t="str">
        <f t="shared" si="77"/>
        <v>Men Senior</v>
      </c>
      <c r="H523" s="46" t="str">
        <f t="shared" si="78"/>
        <v>Penguin</v>
      </c>
      <c r="I523" s="78"/>
      <c r="J523" s="78" t="s">
        <v>1288</v>
      </c>
      <c r="K523" s="78">
        <v>133</v>
      </c>
      <c r="L523" s="77">
        <f t="shared" si="79"/>
        <v>10</v>
      </c>
      <c r="M523" s="77">
        <f t="shared" si="80"/>
        <v>10</v>
      </c>
    </row>
    <row r="524" spans="1:13" hidden="1" x14ac:dyDescent="0.3">
      <c r="A524" s="246" t="str">
        <f t="shared" si="81"/>
        <v>2023-NAT-02</v>
      </c>
      <c r="B524" s="241">
        <f t="shared" si="82"/>
        <v>45002</v>
      </c>
      <c r="C524" s="246" t="str">
        <f t="shared" si="83"/>
        <v>Day 2</v>
      </c>
      <c r="D524" s="78" t="s">
        <v>707</v>
      </c>
      <c r="E524" s="46" t="str">
        <f t="shared" si="75"/>
        <v>Grant</v>
      </c>
      <c r="F524" s="46" t="str">
        <f t="shared" si="76"/>
        <v>Knight</v>
      </c>
      <c r="G524" s="46" t="str">
        <f t="shared" si="77"/>
        <v>Men Veteran</v>
      </c>
      <c r="H524" s="46" t="str">
        <f t="shared" si="78"/>
        <v>Penguin</v>
      </c>
      <c r="I524" s="78"/>
      <c r="J524" s="78" t="s">
        <v>1288</v>
      </c>
      <c r="K524" s="78">
        <v>120</v>
      </c>
      <c r="L524" s="77">
        <f t="shared" si="79"/>
        <v>7</v>
      </c>
      <c r="M524" s="77">
        <f t="shared" si="80"/>
        <v>7</v>
      </c>
    </row>
    <row r="525" spans="1:13" hidden="1" x14ac:dyDescent="0.3">
      <c r="A525" s="246" t="str">
        <f t="shared" si="81"/>
        <v>2023-NAT-02</v>
      </c>
      <c r="B525" s="241">
        <f t="shared" si="82"/>
        <v>45002</v>
      </c>
      <c r="C525" s="246" t="str">
        <f t="shared" si="83"/>
        <v>Day 2</v>
      </c>
      <c r="D525" s="78" t="s">
        <v>707</v>
      </c>
      <c r="E525" s="46" t="str">
        <f t="shared" si="75"/>
        <v>Grant</v>
      </c>
      <c r="F525" s="46" t="str">
        <f t="shared" si="76"/>
        <v>Knight</v>
      </c>
      <c r="G525" s="46" t="str">
        <f t="shared" si="77"/>
        <v>Men Veteran</v>
      </c>
      <c r="H525" s="46" t="str">
        <f t="shared" si="78"/>
        <v>Penguin</v>
      </c>
      <c r="I525" s="78"/>
      <c r="J525" s="78" t="s">
        <v>1288</v>
      </c>
      <c r="K525" s="78">
        <v>119</v>
      </c>
      <c r="L525" s="77">
        <f t="shared" si="79"/>
        <v>6.8</v>
      </c>
      <c r="M525" s="77">
        <f t="shared" si="80"/>
        <v>6.8</v>
      </c>
    </row>
    <row r="526" spans="1:13" hidden="1" x14ac:dyDescent="0.3">
      <c r="A526" s="246" t="str">
        <f t="shared" si="81"/>
        <v>2023-NAT-02</v>
      </c>
      <c r="B526" s="241">
        <f t="shared" si="82"/>
        <v>45002</v>
      </c>
      <c r="C526" s="246" t="str">
        <f t="shared" si="83"/>
        <v>Day 2</v>
      </c>
      <c r="D526" s="78" t="s">
        <v>707</v>
      </c>
      <c r="E526" s="46" t="str">
        <f t="shared" si="75"/>
        <v>Grant</v>
      </c>
      <c r="F526" s="46" t="str">
        <f t="shared" si="76"/>
        <v>Knight</v>
      </c>
      <c r="G526" s="46" t="str">
        <f t="shared" si="77"/>
        <v>Men Veteran</v>
      </c>
      <c r="H526" s="46" t="str">
        <f t="shared" si="78"/>
        <v>Penguin</v>
      </c>
      <c r="I526" s="78"/>
      <c r="J526" s="78" t="s">
        <v>1265</v>
      </c>
      <c r="K526" s="78">
        <v>47</v>
      </c>
      <c r="L526" s="77">
        <f t="shared" si="79"/>
        <v>1.8</v>
      </c>
      <c r="M526" s="77">
        <f t="shared" si="80"/>
        <v>1.8</v>
      </c>
    </row>
    <row r="527" spans="1:13" hidden="1" x14ac:dyDescent="0.3">
      <c r="A527" s="246" t="str">
        <f t="shared" si="81"/>
        <v>2023-NAT-02</v>
      </c>
      <c r="B527" s="241">
        <f t="shared" si="82"/>
        <v>45002</v>
      </c>
      <c r="C527" s="246" t="str">
        <f t="shared" si="83"/>
        <v>Day 2</v>
      </c>
      <c r="D527" s="78" t="s">
        <v>707</v>
      </c>
      <c r="E527" s="46" t="str">
        <f t="shared" si="75"/>
        <v>Grant</v>
      </c>
      <c r="F527" s="46" t="str">
        <f t="shared" si="76"/>
        <v>Knight</v>
      </c>
      <c r="G527" s="46" t="str">
        <f t="shared" si="77"/>
        <v>Men Veteran</v>
      </c>
      <c r="H527" s="46" t="str">
        <f t="shared" si="78"/>
        <v>Penguin</v>
      </c>
      <c r="I527" s="78"/>
      <c r="J527" s="78" t="s">
        <v>1287</v>
      </c>
      <c r="K527" s="78">
        <v>145</v>
      </c>
      <c r="L527" s="77">
        <f t="shared" si="79"/>
        <v>15.5</v>
      </c>
      <c r="M527" s="77">
        <f t="shared" si="80"/>
        <v>15.5</v>
      </c>
    </row>
    <row r="528" spans="1:13" hidden="1" x14ac:dyDescent="0.3">
      <c r="A528" s="246" t="str">
        <f t="shared" si="81"/>
        <v>2023-NAT-02</v>
      </c>
      <c r="B528" s="241">
        <f t="shared" si="82"/>
        <v>45002</v>
      </c>
      <c r="C528" s="246" t="str">
        <f t="shared" si="83"/>
        <v>Day 2</v>
      </c>
      <c r="D528" s="78" t="s">
        <v>707</v>
      </c>
      <c r="E528" s="46" t="str">
        <f t="shared" si="75"/>
        <v>Grant</v>
      </c>
      <c r="F528" s="46" t="str">
        <f t="shared" si="76"/>
        <v>Knight</v>
      </c>
      <c r="G528" s="46" t="str">
        <f t="shared" si="77"/>
        <v>Men Veteran</v>
      </c>
      <c r="H528" s="46" t="str">
        <f t="shared" si="78"/>
        <v>Penguin</v>
      </c>
      <c r="I528" s="78"/>
      <c r="J528" s="78" t="s">
        <v>1287</v>
      </c>
      <c r="K528" s="78">
        <v>151</v>
      </c>
      <c r="L528" s="77">
        <f t="shared" si="79"/>
        <v>17.8</v>
      </c>
      <c r="M528" s="77">
        <f t="shared" si="80"/>
        <v>17.8</v>
      </c>
    </row>
    <row r="529" spans="1:13" hidden="1" x14ac:dyDescent="0.3">
      <c r="A529" s="246" t="str">
        <f t="shared" si="81"/>
        <v>2023-NAT-02</v>
      </c>
      <c r="B529" s="241">
        <f t="shared" si="82"/>
        <v>45002</v>
      </c>
      <c r="C529" s="246" t="str">
        <f t="shared" si="83"/>
        <v>Day 2</v>
      </c>
      <c r="D529" s="78" t="s">
        <v>1559</v>
      </c>
      <c r="E529" s="46" t="str">
        <f t="shared" si="75"/>
        <v>JC</v>
      </c>
      <c r="F529" s="46" t="str">
        <f t="shared" si="76"/>
        <v>Knight</v>
      </c>
      <c r="G529" s="46" t="str">
        <f t="shared" si="77"/>
        <v>Men U/16</v>
      </c>
      <c r="H529" s="46" t="str">
        <f t="shared" si="78"/>
        <v>Penguin</v>
      </c>
      <c r="I529" s="78"/>
      <c r="J529" s="78" t="s">
        <v>1287</v>
      </c>
      <c r="K529" s="78">
        <v>108</v>
      </c>
      <c r="L529" s="77">
        <f t="shared" si="79"/>
        <v>5.6</v>
      </c>
      <c r="M529" s="77">
        <f t="shared" si="80"/>
        <v>5.6</v>
      </c>
    </row>
    <row r="530" spans="1:13" hidden="1" x14ac:dyDescent="0.3">
      <c r="A530" s="246" t="str">
        <f t="shared" si="81"/>
        <v>2023-NAT-02</v>
      </c>
      <c r="B530" s="241">
        <f t="shared" si="82"/>
        <v>45002</v>
      </c>
      <c r="C530" s="246" t="str">
        <f t="shared" si="83"/>
        <v>Day 2</v>
      </c>
      <c r="D530" s="78" t="s">
        <v>1559</v>
      </c>
      <c r="E530" s="46" t="str">
        <f t="shared" si="75"/>
        <v>JC</v>
      </c>
      <c r="F530" s="46" t="str">
        <f t="shared" si="76"/>
        <v>Knight</v>
      </c>
      <c r="G530" s="46" t="str">
        <f t="shared" si="77"/>
        <v>Men U/16</v>
      </c>
      <c r="H530" s="46" t="str">
        <f t="shared" si="78"/>
        <v>Penguin</v>
      </c>
      <c r="I530" s="78"/>
      <c r="J530" s="78" t="s">
        <v>1288</v>
      </c>
      <c r="K530" s="78">
        <v>115</v>
      </c>
      <c r="L530" s="77">
        <f t="shared" si="79"/>
        <v>6</v>
      </c>
      <c r="M530" s="77">
        <f t="shared" si="80"/>
        <v>6</v>
      </c>
    </row>
    <row r="531" spans="1:13" hidden="1" x14ac:dyDescent="0.3">
      <c r="A531" s="246" t="str">
        <f t="shared" si="81"/>
        <v>2023-NAT-02</v>
      </c>
      <c r="B531" s="241">
        <f t="shared" si="82"/>
        <v>45002</v>
      </c>
      <c r="C531" s="246" t="str">
        <f t="shared" si="83"/>
        <v>Day 2</v>
      </c>
      <c r="D531" s="78" t="s">
        <v>1559</v>
      </c>
      <c r="E531" s="46" t="str">
        <f t="shared" si="75"/>
        <v>JC</v>
      </c>
      <c r="F531" s="46" t="str">
        <f t="shared" si="76"/>
        <v>Knight</v>
      </c>
      <c r="G531" s="46" t="str">
        <f t="shared" si="77"/>
        <v>Men U/16</v>
      </c>
      <c r="H531" s="46" t="str">
        <f t="shared" si="78"/>
        <v>Penguin</v>
      </c>
      <c r="I531" s="78"/>
      <c r="J531" s="78" t="s">
        <v>8</v>
      </c>
      <c r="K531" s="78">
        <v>65</v>
      </c>
      <c r="L531" s="77">
        <f t="shared" si="79"/>
        <v>2.2000000000000002</v>
      </c>
      <c r="M531" s="77">
        <f t="shared" si="80"/>
        <v>2.2000000000000002</v>
      </c>
    </row>
    <row r="532" spans="1:13" hidden="1" x14ac:dyDescent="0.3">
      <c r="A532" s="246" t="str">
        <f t="shared" si="81"/>
        <v>2023-NAT-02</v>
      </c>
      <c r="B532" s="241">
        <f t="shared" si="82"/>
        <v>45002</v>
      </c>
      <c r="C532" s="246" t="str">
        <f t="shared" si="83"/>
        <v>Day 2</v>
      </c>
      <c r="D532" s="78" t="s">
        <v>843</v>
      </c>
      <c r="E532" s="46" t="str">
        <f t="shared" si="75"/>
        <v>Henco</v>
      </c>
      <c r="F532" s="46" t="str">
        <f t="shared" si="76"/>
        <v>Snyman</v>
      </c>
      <c r="G532" s="46" t="str">
        <f t="shared" si="77"/>
        <v>Men Senior</v>
      </c>
      <c r="H532" s="46" t="str">
        <f t="shared" si="78"/>
        <v>Penguin</v>
      </c>
      <c r="I532" s="78"/>
      <c r="J532" s="78" t="s">
        <v>20</v>
      </c>
      <c r="K532" s="78">
        <v>92</v>
      </c>
      <c r="L532" s="77">
        <f t="shared" si="79"/>
        <v>2.9</v>
      </c>
      <c r="M532" s="77">
        <f t="shared" si="80"/>
        <v>2.9</v>
      </c>
    </row>
    <row r="533" spans="1:13" hidden="1" x14ac:dyDescent="0.3">
      <c r="A533" s="246" t="str">
        <f t="shared" si="81"/>
        <v>2023-NAT-02</v>
      </c>
      <c r="B533" s="241">
        <f t="shared" si="82"/>
        <v>45002</v>
      </c>
      <c r="C533" s="246" t="str">
        <f t="shared" si="83"/>
        <v>Day 2</v>
      </c>
      <c r="D533" s="78" t="s">
        <v>843</v>
      </c>
      <c r="E533" s="46" t="str">
        <f t="shared" si="75"/>
        <v>Henco</v>
      </c>
      <c r="F533" s="46" t="str">
        <f t="shared" si="76"/>
        <v>Snyman</v>
      </c>
      <c r="G533" s="46" t="str">
        <f t="shared" si="77"/>
        <v>Men Senior</v>
      </c>
      <c r="H533" s="46" t="str">
        <f t="shared" si="78"/>
        <v>Penguin</v>
      </c>
      <c r="I533" s="78"/>
      <c r="J533" s="78" t="s">
        <v>20</v>
      </c>
      <c r="K533" s="78">
        <v>86</v>
      </c>
      <c r="L533" s="77">
        <f t="shared" si="79"/>
        <v>2.2999999999999998</v>
      </c>
      <c r="M533" s="77">
        <f t="shared" si="80"/>
        <v>2.2999999999999998</v>
      </c>
    </row>
    <row r="534" spans="1:13" hidden="1" x14ac:dyDescent="0.3">
      <c r="A534" s="246" t="str">
        <f t="shared" si="81"/>
        <v>2023-NAT-02</v>
      </c>
      <c r="B534" s="241">
        <f t="shared" si="82"/>
        <v>45002</v>
      </c>
      <c r="C534" s="246" t="str">
        <f t="shared" si="83"/>
        <v>Day 2</v>
      </c>
      <c r="D534" s="78" t="s">
        <v>843</v>
      </c>
      <c r="E534" s="46" t="str">
        <f t="shared" si="75"/>
        <v>Henco</v>
      </c>
      <c r="F534" s="46" t="str">
        <f t="shared" si="76"/>
        <v>Snyman</v>
      </c>
      <c r="G534" s="46" t="str">
        <f t="shared" si="77"/>
        <v>Men Senior</v>
      </c>
      <c r="H534" s="46" t="str">
        <f t="shared" si="78"/>
        <v>Penguin</v>
      </c>
      <c r="I534" s="78"/>
      <c r="J534" s="78" t="s">
        <v>1288</v>
      </c>
      <c r="K534" s="78">
        <v>141</v>
      </c>
      <c r="L534" s="77">
        <f t="shared" si="79"/>
        <v>12.3</v>
      </c>
      <c r="M534" s="77">
        <f t="shared" si="80"/>
        <v>12.3</v>
      </c>
    </row>
    <row r="535" spans="1:13" hidden="1" x14ac:dyDescent="0.3">
      <c r="A535" s="246" t="str">
        <f t="shared" si="81"/>
        <v>2023-NAT-02</v>
      </c>
      <c r="B535" s="241">
        <f t="shared" si="82"/>
        <v>45002</v>
      </c>
      <c r="C535" s="246" t="str">
        <f t="shared" si="83"/>
        <v>Day 2</v>
      </c>
      <c r="D535" s="78" t="s">
        <v>843</v>
      </c>
      <c r="E535" s="46" t="str">
        <f t="shared" si="75"/>
        <v>Henco</v>
      </c>
      <c r="F535" s="46" t="str">
        <f t="shared" si="76"/>
        <v>Snyman</v>
      </c>
      <c r="G535" s="46" t="str">
        <f t="shared" si="77"/>
        <v>Men Senior</v>
      </c>
      <c r="H535" s="46" t="str">
        <f t="shared" si="78"/>
        <v>Penguin</v>
      </c>
      <c r="I535" s="78"/>
      <c r="J535" s="78" t="s">
        <v>1288</v>
      </c>
      <c r="K535" s="78">
        <v>138</v>
      </c>
      <c r="L535" s="77">
        <f t="shared" si="79"/>
        <v>11.4</v>
      </c>
      <c r="M535" s="77">
        <f t="shared" si="80"/>
        <v>11.4</v>
      </c>
    </row>
    <row r="536" spans="1:13" hidden="1" x14ac:dyDescent="0.3">
      <c r="A536" s="246" t="str">
        <f t="shared" si="81"/>
        <v>2023-NAT-02</v>
      </c>
      <c r="B536" s="241">
        <f t="shared" si="82"/>
        <v>45002</v>
      </c>
      <c r="C536" s="246" t="str">
        <f t="shared" si="83"/>
        <v>Day 2</v>
      </c>
      <c r="D536" s="78" t="s">
        <v>843</v>
      </c>
      <c r="E536" s="46" t="str">
        <f t="shared" si="75"/>
        <v>Henco</v>
      </c>
      <c r="F536" s="46" t="str">
        <f t="shared" si="76"/>
        <v>Snyman</v>
      </c>
      <c r="G536" s="46" t="str">
        <f t="shared" si="77"/>
        <v>Men Senior</v>
      </c>
      <c r="H536" s="46" t="str">
        <f t="shared" si="78"/>
        <v>Penguin</v>
      </c>
      <c r="I536" s="78"/>
      <c r="J536" s="78" t="s">
        <v>1287</v>
      </c>
      <c r="K536" s="78">
        <v>157</v>
      </c>
      <c r="L536" s="77">
        <f t="shared" si="79"/>
        <v>20.399999999999999</v>
      </c>
      <c r="M536" s="77">
        <f t="shared" si="80"/>
        <v>20.399999999999999</v>
      </c>
    </row>
    <row r="537" spans="1:13" hidden="1" x14ac:dyDescent="0.3">
      <c r="A537" s="246" t="str">
        <f t="shared" si="81"/>
        <v>2023-NAT-02</v>
      </c>
      <c r="B537" s="241">
        <f t="shared" si="82"/>
        <v>45002</v>
      </c>
      <c r="C537" s="246" t="str">
        <f t="shared" si="83"/>
        <v>Day 2</v>
      </c>
      <c r="D537" s="78" t="s">
        <v>843</v>
      </c>
      <c r="E537" s="46" t="str">
        <f t="shared" si="75"/>
        <v>Henco</v>
      </c>
      <c r="F537" s="46" t="str">
        <f t="shared" si="76"/>
        <v>Snyman</v>
      </c>
      <c r="G537" s="46" t="str">
        <f t="shared" si="77"/>
        <v>Men Senior</v>
      </c>
      <c r="H537" s="46" t="str">
        <f t="shared" si="78"/>
        <v>Penguin</v>
      </c>
      <c r="I537" s="78"/>
      <c r="J537" s="78" t="s">
        <v>1287</v>
      </c>
      <c r="K537" s="78">
        <v>157</v>
      </c>
      <c r="L537" s="77">
        <f t="shared" si="79"/>
        <v>20.399999999999999</v>
      </c>
      <c r="M537" s="77">
        <f t="shared" si="80"/>
        <v>20.399999999999999</v>
      </c>
    </row>
    <row r="538" spans="1:13" hidden="1" x14ac:dyDescent="0.3">
      <c r="A538" s="246" t="str">
        <f t="shared" si="81"/>
        <v>2023-NAT-02</v>
      </c>
      <c r="B538" s="241">
        <f t="shared" si="82"/>
        <v>45002</v>
      </c>
      <c r="C538" s="246" t="str">
        <f t="shared" si="83"/>
        <v>Day 2</v>
      </c>
      <c r="D538" s="78" t="s">
        <v>735</v>
      </c>
      <c r="E538" s="46" t="str">
        <f t="shared" si="75"/>
        <v>Kevin</v>
      </c>
      <c r="F538" s="46" t="str">
        <f t="shared" si="76"/>
        <v>Page</v>
      </c>
      <c r="G538" s="46" t="str">
        <f t="shared" si="77"/>
        <v>Men Senior</v>
      </c>
      <c r="H538" s="46" t="str">
        <f t="shared" si="78"/>
        <v>Penguin</v>
      </c>
      <c r="I538" s="78"/>
      <c r="J538" s="78" t="s">
        <v>1288</v>
      </c>
      <c r="K538" s="78">
        <v>130</v>
      </c>
      <c r="L538" s="77">
        <f t="shared" si="79"/>
        <v>9.3000000000000007</v>
      </c>
      <c r="M538" s="77">
        <f t="shared" si="80"/>
        <v>9.3000000000000007</v>
      </c>
    </row>
    <row r="539" spans="1:13" hidden="1" x14ac:dyDescent="0.3">
      <c r="A539" s="246" t="str">
        <f t="shared" si="81"/>
        <v>2023-NAT-02</v>
      </c>
      <c r="B539" s="241">
        <f t="shared" si="82"/>
        <v>45002</v>
      </c>
      <c r="C539" s="246" t="str">
        <f t="shared" si="83"/>
        <v>Day 2</v>
      </c>
      <c r="D539" s="78" t="s">
        <v>735</v>
      </c>
      <c r="E539" s="46" t="str">
        <f t="shared" si="75"/>
        <v>Kevin</v>
      </c>
      <c r="F539" s="46" t="str">
        <f t="shared" si="76"/>
        <v>Page</v>
      </c>
      <c r="G539" s="46" t="str">
        <f t="shared" si="77"/>
        <v>Men Senior</v>
      </c>
      <c r="H539" s="46" t="str">
        <f t="shared" si="78"/>
        <v>Penguin</v>
      </c>
      <c r="I539" s="78"/>
      <c r="J539" s="78" t="s">
        <v>1288</v>
      </c>
      <c r="K539" s="78">
        <v>116</v>
      </c>
      <c r="L539" s="77">
        <f t="shared" si="79"/>
        <v>6.2</v>
      </c>
      <c r="M539" s="77">
        <f t="shared" si="80"/>
        <v>6.2</v>
      </c>
    </row>
    <row r="540" spans="1:13" hidden="1" x14ac:dyDescent="0.3">
      <c r="A540" s="246" t="str">
        <f t="shared" ref="A540:A603" si="84">IF(D540="","",A539)</f>
        <v>2023-NAT-02</v>
      </c>
      <c r="B540" s="241">
        <f t="shared" ref="B540:B603" si="85">IF(D540="","",B539)</f>
        <v>45002</v>
      </c>
      <c r="C540" s="246" t="str">
        <f t="shared" ref="C540:C603" si="86">IF(D540="","",C539)</f>
        <v>Day 2</v>
      </c>
      <c r="D540" s="78" t="s">
        <v>735</v>
      </c>
      <c r="E540" s="46" t="str">
        <f t="shared" ref="E540:E603" si="87">IF(D540="","",VLOOKUP(D540,Master,3,FALSE))</f>
        <v>Kevin</v>
      </c>
      <c r="F540" s="46" t="str">
        <f t="shared" ref="F540:F603" si="88">IF(D540="","",VLOOKUP(D540,Master,4,FALSE))</f>
        <v>Page</v>
      </c>
      <c r="G540" s="46" t="str">
        <f t="shared" ref="G540:G603" si="89">IF(D540="","",VLOOKUP(D540,Master,5,FALSE))</f>
        <v>Men Senior</v>
      </c>
      <c r="H540" s="46" t="str">
        <f t="shared" ref="H540:H603" si="90">IF(D540="","",VLOOKUP(D540,Master,2,FALSE))</f>
        <v>Penguin</v>
      </c>
      <c r="I540" s="78"/>
      <c r="J540" s="78" t="s">
        <v>1287</v>
      </c>
      <c r="K540" s="78">
        <v>179</v>
      </c>
      <c r="L540" s="77">
        <f t="shared" ref="L540:L603" si="91">IF(K540="","",IF(I540="",ROUND(HLOOKUP(J540,kgList,K540,FALSE),1),ROUND(HLOOKUP(I540,kgList,K540,FALSE),1)))</f>
        <v>31.9</v>
      </c>
      <c r="M540" s="77">
        <f t="shared" ref="M540:M603" si="92">IF(L540="","",IF(COUNTA(I540:J540)&gt;1,"Edible or Inedible",IF(COUNTA(I540)=1,L540*1,IF(COUNTA(J540)=1,L540*1,"ERROR"))))</f>
        <v>31.9</v>
      </c>
    </row>
    <row r="541" spans="1:13" hidden="1" x14ac:dyDescent="0.3">
      <c r="A541" s="246" t="str">
        <f t="shared" si="84"/>
        <v>2023-NAT-02</v>
      </c>
      <c r="B541" s="241">
        <f t="shared" si="85"/>
        <v>45002</v>
      </c>
      <c r="C541" s="246" t="str">
        <f t="shared" si="86"/>
        <v>Day 2</v>
      </c>
      <c r="D541" s="78" t="s">
        <v>735</v>
      </c>
      <c r="E541" s="46" t="str">
        <f t="shared" si="87"/>
        <v>Kevin</v>
      </c>
      <c r="F541" s="46" t="str">
        <f t="shared" si="88"/>
        <v>Page</v>
      </c>
      <c r="G541" s="46" t="str">
        <f t="shared" si="89"/>
        <v>Men Senior</v>
      </c>
      <c r="H541" s="46" t="str">
        <f t="shared" si="90"/>
        <v>Penguin</v>
      </c>
      <c r="I541" s="78"/>
      <c r="J541" s="78" t="s">
        <v>1287</v>
      </c>
      <c r="K541" s="78">
        <v>157</v>
      </c>
      <c r="L541" s="77">
        <f t="shared" si="91"/>
        <v>20.399999999999999</v>
      </c>
      <c r="M541" s="77">
        <f t="shared" si="92"/>
        <v>20.399999999999999</v>
      </c>
    </row>
    <row r="542" spans="1:13" hidden="1" x14ac:dyDescent="0.3">
      <c r="A542" s="246" t="str">
        <f t="shared" si="84"/>
        <v>2023-NAT-02</v>
      </c>
      <c r="B542" s="241">
        <f t="shared" si="85"/>
        <v>45002</v>
      </c>
      <c r="C542" s="246" t="str">
        <f t="shared" si="86"/>
        <v>Day 2</v>
      </c>
      <c r="D542" s="78" t="s">
        <v>712</v>
      </c>
      <c r="E542" s="46" t="str">
        <f t="shared" si="87"/>
        <v>Henri</v>
      </c>
      <c r="F542" s="46" t="str">
        <f t="shared" si="88"/>
        <v>Snyman</v>
      </c>
      <c r="G542" s="46" t="str">
        <f t="shared" si="89"/>
        <v>Men Master</v>
      </c>
      <c r="H542" s="46" t="str">
        <f t="shared" si="90"/>
        <v>Penguin</v>
      </c>
      <c r="I542" s="78"/>
      <c r="J542" s="78" t="s">
        <v>1287</v>
      </c>
      <c r="K542" s="78">
        <v>156</v>
      </c>
      <c r="L542" s="77">
        <f t="shared" si="91"/>
        <v>19.899999999999999</v>
      </c>
      <c r="M542" s="77">
        <f t="shared" si="92"/>
        <v>19.899999999999999</v>
      </c>
    </row>
    <row r="543" spans="1:13" hidden="1" x14ac:dyDescent="0.3">
      <c r="A543" s="246" t="str">
        <f t="shared" si="84"/>
        <v>2023-NAT-02</v>
      </c>
      <c r="B543" s="241">
        <f t="shared" si="85"/>
        <v>45002</v>
      </c>
      <c r="C543" s="246" t="str">
        <f t="shared" si="86"/>
        <v>Day 2</v>
      </c>
      <c r="D543" s="78" t="s">
        <v>712</v>
      </c>
      <c r="E543" s="46" t="str">
        <f t="shared" si="87"/>
        <v>Henri</v>
      </c>
      <c r="F543" s="46" t="str">
        <f t="shared" si="88"/>
        <v>Snyman</v>
      </c>
      <c r="G543" s="46" t="str">
        <f t="shared" si="89"/>
        <v>Men Master</v>
      </c>
      <c r="H543" s="46" t="str">
        <f t="shared" si="90"/>
        <v>Penguin</v>
      </c>
      <c r="I543" s="78"/>
      <c r="J543" s="78" t="s">
        <v>1287</v>
      </c>
      <c r="K543" s="78">
        <v>161</v>
      </c>
      <c r="L543" s="77">
        <f t="shared" si="91"/>
        <v>22.2</v>
      </c>
      <c r="M543" s="77">
        <f t="shared" si="92"/>
        <v>22.2</v>
      </c>
    </row>
    <row r="544" spans="1:13" hidden="1" x14ac:dyDescent="0.3">
      <c r="A544" s="246" t="str">
        <f t="shared" si="84"/>
        <v>2023-NAT-02</v>
      </c>
      <c r="B544" s="241">
        <f t="shared" si="85"/>
        <v>45002</v>
      </c>
      <c r="C544" s="246" t="str">
        <f t="shared" si="86"/>
        <v>Day 2</v>
      </c>
      <c r="D544" s="78" t="s">
        <v>712</v>
      </c>
      <c r="E544" s="46" t="str">
        <f t="shared" si="87"/>
        <v>Henri</v>
      </c>
      <c r="F544" s="46" t="str">
        <f t="shared" si="88"/>
        <v>Snyman</v>
      </c>
      <c r="G544" s="46" t="str">
        <f t="shared" si="89"/>
        <v>Men Master</v>
      </c>
      <c r="H544" s="46" t="str">
        <f t="shared" si="90"/>
        <v>Penguin</v>
      </c>
      <c r="I544" s="78"/>
      <c r="J544" s="78" t="s">
        <v>1287</v>
      </c>
      <c r="K544" s="78">
        <v>164</v>
      </c>
      <c r="L544" s="77">
        <f t="shared" si="91"/>
        <v>23.6</v>
      </c>
      <c r="M544" s="77">
        <f t="shared" si="92"/>
        <v>23.6</v>
      </c>
    </row>
    <row r="545" spans="1:13" hidden="1" x14ac:dyDescent="0.3">
      <c r="A545" s="246" t="str">
        <f t="shared" si="84"/>
        <v>2023-NAT-02</v>
      </c>
      <c r="B545" s="241">
        <f t="shared" si="85"/>
        <v>45002</v>
      </c>
      <c r="C545" s="246" t="str">
        <f t="shared" si="86"/>
        <v>Day 2</v>
      </c>
      <c r="D545" s="78" t="s">
        <v>712</v>
      </c>
      <c r="E545" s="46" t="str">
        <f t="shared" si="87"/>
        <v>Henri</v>
      </c>
      <c r="F545" s="46" t="str">
        <f t="shared" si="88"/>
        <v>Snyman</v>
      </c>
      <c r="G545" s="46" t="str">
        <f t="shared" si="89"/>
        <v>Men Master</v>
      </c>
      <c r="H545" s="46" t="str">
        <f t="shared" si="90"/>
        <v>Penguin</v>
      </c>
      <c r="I545" s="78"/>
      <c r="J545" s="78" t="s">
        <v>1288</v>
      </c>
      <c r="K545" s="78">
        <v>125</v>
      </c>
      <c r="L545" s="77">
        <f t="shared" si="91"/>
        <v>8.1</v>
      </c>
      <c r="M545" s="77">
        <f t="shared" si="92"/>
        <v>8.1</v>
      </c>
    </row>
    <row r="546" spans="1:13" hidden="1" x14ac:dyDescent="0.3">
      <c r="A546" s="246" t="str">
        <f t="shared" si="84"/>
        <v>2023-NAT-02</v>
      </c>
      <c r="B546" s="241">
        <f t="shared" si="85"/>
        <v>45002</v>
      </c>
      <c r="C546" s="246" t="str">
        <f t="shared" si="86"/>
        <v>Day 2</v>
      </c>
      <c r="D546" s="78" t="s">
        <v>712</v>
      </c>
      <c r="E546" s="46" t="str">
        <f t="shared" si="87"/>
        <v>Henri</v>
      </c>
      <c r="F546" s="46" t="str">
        <f t="shared" si="88"/>
        <v>Snyman</v>
      </c>
      <c r="G546" s="46" t="str">
        <f t="shared" si="89"/>
        <v>Men Master</v>
      </c>
      <c r="H546" s="46" t="str">
        <f t="shared" si="90"/>
        <v>Penguin</v>
      </c>
      <c r="I546" s="78"/>
      <c r="J546" s="78" t="s">
        <v>1288</v>
      </c>
      <c r="K546" s="78">
        <v>142</v>
      </c>
      <c r="L546" s="77">
        <f t="shared" si="91"/>
        <v>12.6</v>
      </c>
      <c r="M546" s="77">
        <f t="shared" si="92"/>
        <v>12.6</v>
      </c>
    </row>
    <row r="547" spans="1:13" hidden="1" x14ac:dyDescent="0.3">
      <c r="A547" s="246" t="str">
        <f t="shared" si="84"/>
        <v>2023-NAT-02</v>
      </c>
      <c r="B547" s="241">
        <f t="shared" si="85"/>
        <v>45002</v>
      </c>
      <c r="C547" s="246" t="str">
        <f t="shared" si="86"/>
        <v>Day 2</v>
      </c>
      <c r="D547" s="78" t="s">
        <v>712</v>
      </c>
      <c r="E547" s="46" t="str">
        <f t="shared" si="87"/>
        <v>Henri</v>
      </c>
      <c r="F547" s="46" t="str">
        <f t="shared" si="88"/>
        <v>Snyman</v>
      </c>
      <c r="G547" s="46" t="str">
        <f t="shared" si="89"/>
        <v>Men Master</v>
      </c>
      <c r="H547" s="46" t="str">
        <f t="shared" si="90"/>
        <v>Penguin</v>
      </c>
      <c r="I547" s="78"/>
      <c r="J547" s="78" t="s">
        <v>1288</v>
      </c>
      <c r="K547" s="78">
        <v>131</v>
      </c>
      <c r="L547" s="77">
        <f t="shared" si="91"/>
        <v>9.5</v>
      </c>
      <c r="M547" s="77">
        <f t="shared" si="92"/>
        <v>9.5</v>
      </c>
    </row>
    <row r="548" spans="1:13" hidden="1" x14ac:dyDescent="0.3">
      <c r="A548" s="246" t="str">
        <f t="shared" si="84"/>
        <v>2023-NAT-02</v>
      </c>
      <c r="B548" s="241">
        <f t="shared" si="85"/>
        <v>45002</v>
      </c>
      <c r="C548" s="246" t="str">
        <f t="shared" si="86"/>
        <v>Day 2</v>
      </c>
      <c r="D548" s="78" t="s">
        <v>712</v>
      </c>
      <c r="E548" s="46" t="str">
        <f t="shared" si="87"/>
        <v>Henri</v>
      </c>
      <c r="F548" s="46" t="str">
        <f t="shared" si="88"/>
        <v>Snyman</v>
      </c>
      <c r="G548" s="46" t="str">
        <f t="shared" si="89"/>
        <v>Men Master</v>
      </c>
      <c r="H548" s="46" t="str">
        <f t="shared" si="90"/>
        <v>Penguin</v>
      </c>
      <c r="I548" s="78"/>
      <c r="J548" s="78" t="s">
        <v>20</v>
      </c>
      <c r="K548" s="78">
        <v>84</v>
      </c>
      <c r="L548" s="77">
        <f t="shared" si="91"/>
        <v>2.2000000000000002</v>
      </c>
      <c r="M548" s="77">
        <f t="shared" si="92"/>
        <v>2.2000000000000002</v>
      </c>
    </row>
    <row r="549" spans="1:13" hidden="1" x14ac:dyDescent="0.3">
      <c r="A549" s="246" t="str">
        <f t="shared" si="84"/>
        <v>2023-NAT-02</v>
      </c>
      <c r="B549" s="241">
        <f t="shared" si="85"/>
        <v>45002</v>
      </c>
      <c r="C549" s="246" t="str">
        <f t="shared" si="86"/>
        <v>Day 2</v>
      </c>
      <c r="D549" s="78" t="s">
        <v>814</v>
      </c>
      <c r="E549" s="46" t="str">
        <f t="shared" si="87"/>
        <v>Henno</v>
      </c>
      <c r="F549" s="46" t="str">
        <f t="shared" si="88"/>
        <v>Snyman</v>
      </c>
      <c r="G549" s="46" t="str">
        <f t="shared" si="89"/>
        <v>Men Master</v>
      </c>
      <c r="H549" s="46" t="str">
        <f t="shared" si="90"/>
        <v>Penguin</v>
      </c>
      <c r="I549" s="78"/>
      <c r="J549" s="78" t="s">
        <v>1288</v>
      </c>
      <c r="K549" s="78">
        <v>132</v>
      </c>
      <c r="L549" s="77">
        <f t="shared" si="91"/>
        <v>9.8000000000000007</v>
      </c>
      <c r="M549" s="77">
        <f t="shared" si="92"/>
        <v>9.8000000000000007</v>
      </c>
    </row>
    <row r="550" spans="1:13" hidden="1" x14ac:dyDescent="0.3">
      <c r="A550" s="246" t="str">
        <f t="shared" si="84"/>
        <v>2023-NAT-02</v>
      </c>
      <c r="B550" s="241">
        <f t="shared" si="85"/>
        <v>45002</v>
      </c>
      <c r="C550" s="246" t="str">
        <f t="shared" si="86"/>
        <v>Day 2</v>
      </c>
      <c r="D550" s="78" t="s">
        <v>814</v>
      </c>
      <c r="E550" s="46" t="str">
        <f t="shared" si="87"/>
        <v>Henno</v>
      </c>
      <c r="F550" s="46" t="str">
        <f t="shared" si="88"/>
        <v>Snyman</v>
      </c>
      <c r="G550" s="46" t="str">
        <f t="shared" si="89"/>
        <v>Men Master</v>
      </c>
      <c r="H550" s="46" t="str">
        <f t="shared" si="90"/>
        <v>Penguin</v>
      </c>
      <c r="I550" s="78"/>
      <c r="J550" s="78" t="s">
        <v>1288</v>
      </c>
      <c r="K550" s="78">
        <v>132</v>
      </c>
      <c r="L550" s="77">
        <f t="shared" si="91"/>
        <v>9.8000000000000007</v>
      </c>
      <c r="M550" s="77">
        <f t="shared" si="92"/>
        <v>9.8000000000000007</v>
      </c>
    </row>
    <row r="551" spans="1:13" hidden="1" x14ac:dyDescent="0.3">
      <c r="A551" s="246" t="str">
        <f t="shared" si="84"/>
        <v>2023-NAT-02</v>
      </c>
      <c r="B551" s="241">
        <f t="shared" si="85"/>
        <v>45002</v>
      </c>
      <c r="C551" s="246" t="str">
        <f t="shared" si="86"/>
        <v>Day 2</v>
      </c>
      <c r="D551" s="78" t="s">
        <v>814</v>
      </c>
      <c r="E551" s="46" t="str">
        <f t="shared" si="87"/>
        <v>Henno</v>
      </c>
      <c r="F551" s="46" t="str">
        <f t="shared" si="88"/>
        <v>Snyman</v>
      </c>
      <c r="G551" s="46" t="str">
        <f t="shared" si="89"/>
        <v>Men Master</v>
      </c>
      <c r="H551" s="46" t="str">
        <f t="shared" si="90"/>
        <v>Penguin</v>
      </c>
      <c r="I551" s="78"/>
      <c r="J551" s="78" t="s">
        <v>1288</v>
      </c>
      <c r="K551" s="78">
        <v>125</v>
      </c>
      <c r="L551" s="77">
        <f t="shared" si="91"/>
        <v>8.1</v>
      </c>
      <c r="M551" s="77">
        <f t="shared" si="92"/>
        <v>8.1</v>
      </c>
    </row>
    <row r="552" spans="1:13" hidden="1" x14ac:dyDescent="0.3">
      <c r="A552" s="246" t="str">
        <f t="shared" si="84"/>
        <v>2023-NAT-02</v>
      </c>
      <c r="B552" s="241">
        <f t="shared" si="85"/>
        <v>45002</v>
      </c>
      <c r="C552" s="246" t="str">
        <f t="shared" si="86"/>
        <v>Day 2</v>
      </c>
      <c r="D552" s="78" t="s">
        <v>814</v>
      </c>
      <c r="E552" s="46" t="str">
        <f t="shared" si="87"/>
        <v>Henno</v>
      </c>
      <c r="F552" s="46" t="str">
        <f t="shared" si="88"/>
        <v>Snyman</v>
      </c>
      <c r="G552" s="46" t="str">
        <f t="shared" si="89"/>
        <v>Men Master</v>
      </c>
      <c r="H552" s="46" t="str">
        <f t="shared" si="90"/>
        <v>Penguin</v>
      </c>
      <c r="I552" s="78"/>
      <c r="J552" s="78" t="s">
        <v>1288</v>
      </c>
      <c r="K552" s="78">
        <v>123</v>
      </c>
      <c r="L552" s="77">
        <f t="shared" si="91"/>
        <v>7.6</v>
      </c>
      <c r="M552" s="77">
        <f t="shared" si="92"/>
        <v>7.6</v>
      </c>
    </row>
    <row r="553" spans="1:13" hidden="1" x14ac:dyDescent="0.3">
      <c r="A553" s="246" t="str">
        <f t="shared" si="84"/>
        <v>2023-NAT-02</v>
      </c>
      <c r="B553" s="241">
        <f t="shared" si="85"/>
        <v>45002</v>
      </c>
      <c r="C553" s="246" t="str">
        <f t="shared" si="86"/>
        <v>Day 2</v>
      </c>
      <c r="D553" s="78" t="s">
        <v>814</v>
      </c>
      <c r="E553" s="46" t="str">
        <f t="shared" si="87"/>
        <v>Henno</v>
      </c>
      <c r="F553" s="46" t="str">
        <f t="shared" si="88"/>
        <v>Snyman</v>
      </c>
      <c r="G553" s="46" t="str">
        <f t="shared" si="89"/>
        <v>Men Master</v>
      </c>
      <c r="H553" s="46" t="str">
        <f t="shared" si="90"/>
        <v>Penguin</v>
      </c>
      <c r="I553" s="78"/>
      <c r="J553" s="78" t="s">
        <v>1288</v>
      </c>
      <c r="K553" s="78">
        <v>141</v>
      </c>
      <c r="L553" s="77">
        <f t="shared" si="91"/>
        <v>12.3</v>
      </c>
      <c r="M553" s="77">
        <f t="shared" si="92"/>
        <v>12.3</v>
      </c>
    </row>
    <row r="554" spans="1:13" hidden="1" x14ac:dyDescent="0.3">
      <c r="A554" s="246" t="str">
        <f t="shared" si="84"/>
        <v>2023-NAT-02</v>
      </c>
      <c r="B554" s="241">
        <f t="shared" si="85"/>
        <v>45002</v>
      </c>
      <c r="C554" s="246" t="str">
        <f t="shared" si="86"/>
        <v>Day 2</v>
      </c>
      <c r="D554" s="78" t="s">
        <v>814</v>
      </c>
      <c r="E554" s="46" t="str">
        <f t="shared" si="87"/>
        <v>Henno</v>
      </c>
      <c r="F554" s="46" t="str">
        <f t="shared" si="88"/>
        <v>Snyman</v>
      </c>
      <c r="G554" s="46" t="str">
        <f t="shared" si="89"/>
        <v>Men Master</v>
      </c>
      <c r="H554" s="46" t="str">
        <f t="shared" si="90"/>
        <v>Penguin</v>
      </c>
      <c r="I554" s="78"/>
      <c r="J554" s="78" t="s">
        <v>1288</v>
      </c>
      <c r="K554" s="78">
        <v>150</v>
      </c>
      <c r="L554" s="77">
        <f t="shared" si="91"/>
        <v>15.3</v>
      </c>
      <c r="M554" s="77">
        <f t="shared" si="92"/>
        <v>15.3</v>
      </c>
    </row>
    <row r="555" spans="1:13" hidden="1" x14ac:dyDescent="0.3">
      <c r="A555" s="246" t="str">
        <f t="shared" si="84"/>
        <v>2023-NAT-02</v>
      </c>
      <c r="B555" s="241">
        <f t="shared" si="85"/>
        <v>45002</v>
      </c>
      <c r="C555" s="246" t="str">
        <f t="shared" si="86"/>
        <v>Day 2</v>
      </c>
      <c r="D555" s="78" t="s">
        <v>814</v>
      </c>
      <c r="E555" s="46" t="str">
        <f t="shared" si="87"/>
        <v>Henno</v>
      </c>
      <c r="F555" s="46" t="str">
        <f t="shared" si="88"/>
        <v>Snyman</v>
      </c>
      <c r="G555" s="46" t="str">
        <f t="shared" si="89"/>
        <v>Men Master</v>
      </c>
      <c r="H555" s="46" t="str">
        <f t="shared" si="90"/>
        <v>Penguin</v>
      </c>
      <c r="I555" s="78"/>
      <c r="J555" s="78" t="s">
        <v>1288</v>
      </c>
      <c r="K555" s="78">
        <v>140</v>
      </c>
      <c r="L555" s="77">
        <f t="shared" si="91"/>
        <v>12</v>
      </c>
      <c r="M555" s="77">
        <f t="shared" si="92"/>
        <v>12</v>
      </c>
    </row>
    <row r="556" spans="1:13" hidden="1" x14ac:dyDescent="0.3">
      <c r="A556" s="246" t="str">
        <f t="shared" si="84"/>
        <v>2023-NAT-02</v>
      </c>
      <c r="B556" s="241">
        <f t="shared" si="85"/>
        <v>45002</v>
      </c>
      <c r="C556" s="246" t="str">
        <f t="shared" si="86"/>
        <v>Day 2</v>
      </c>
      <c r="D556" s="78" t="s">
        <v>814</v>
      </c>
      <c r="E556" s="46" t="str">
        <f t="shared" si="87"/>
        <v>Henno</v>
      </c>
      <c r="F556" s="46" t="str">
        <f t="shared" si="88"/>
        <v>Snyman</v>
      </c>
      <c r="G556" s="46" t="str">
        <f t="shared" si="89"/>
        <v>Men Master</v>
      </c>
      <c r="H556" s="46" t="str">
        <f t="shared" si="90"/>
        <v>Penguin</v>
      </c>
      <c r="I556" s="78"/>
      <c r="J556" s="78" t="s">
        <v>1287</v>
      </c>
      <c r="K556" s="78">
        <v>159</v>
      </c>
      <c r="L556" s="77">
        <f t="shared" si="91"/>
        <v>21.3</v>
      </c>
      <c r="M556" s="77">
        <f t="shared" si="92"/>
        <v>21.3</v>
      </c>
    </row>
    <row r="557" spans="1:13" hidden="1" x14ac:dyDescent="0.3">
      <c r="A557" s="246" t="str">
        <f t="shared" si="84"/>
        <v>2023-NAT-02</v>
      </c>
      <c r="B557" s="241">
        <f t="shared" si="85"/>
        <v>45002</v>
      </c>
      <c r="C557" s="246" t="str">
        <f t="shared" si="86"/>
        <v>Day 2</v>
      </c>
      <c r="D557" s="78" t="s">
        <v>814</v>
      </c>
      <c r="E557" s="46" t="str">
        <f t="shared" si="87"/>
        <v>Henno</v>
      </c>
      <c r="F557" s="46" t="str">
        <f t="shared" si="88"/>
        <v>Snyman</v>
      </c>
      <c r="G557" s="46" t="str">
        <f t="shared" si="89"/>
        <v>Men Master</v>
      </c>
      <c r="H557" s="46" t="str">
        <f t="shared" si="90"/>
        <v>Penguin</v>
      </c>
      <c r="I557" s="78"/>
      <c r="J557" s="78" t="s">
        <v>1287</v>
      </c>
      <c r="K557" s="78">
        <v>164</v>
      </c>
      <c r="L557" s="77">
        <f t="shared" si="91"/>
        <v>23.6</v>
      </c>
      <c r="M557" s="77">
        <f t="shared" si="92"/>
        <v>23.6</v>
      </c>
    </row>
    <row r="558" spans="1:13" hidden="1" x14ac:dyDescent="0.3">
      <c r="A558" s="246" t="str">
        <f t="shared" si="84"/>
        <v>2023-NAT-02</v>
      </c>
      <c r="B558" s="241">
        <f t="shared" si="85"/>
        <v>45002</v>
      </c>
      <c r="C558" s="246" t="str">
        <f t="shared" si="86"/>
        <v>Day 2</v>
      </c>
      <c r="D558" s="78" t="s">
        <v>1435</v>
      </c>
      <c r="E558" s="46" t="str">
        <f t="shared" si="87"/>
        <v>Stefan</v>
      </c>
      <c r="F558" s="46" t="str">
        <f t="shared" si="88"/>
        <v>Snyman</v>
      </c>
      <c r="G558" s="46" t="str">
        <f t="shared" si="89"/>
        <v>Men U/16</v>
      </c>
      <c r="H558" s="46" t="str">
        <f t="shared" si="90"/>
        <v>Penguin</v>
      </c>
      <c r="I558" s="78"/>
      <c r="J558" s="78" t="s">
        <v>1287</v>
      </c>
      <c r="K558" s="78">
        <v>103</v>
      </c>
      <c r="L558" s="77">
        <f t="shared" si="91"/>
        <v>4.8</v>
      </c>
      <c r="M558" s="77">
        <f t="shared" si="92"/>
        <v>4.8</v>
      </c>
    </row>
    <row r="559" spans="1:13" hidden="1" x14ac:dyDescent="0.3">
      <c r="A559" s="246" t="str">
        <f t="shared" si="84"/>
        <v>2023-NAT-02</v>
      </c>
      <c r="B559" s="241">
        <f t="shared" si="85"/>
        <v>45002</v>
      </c>
      <c r="C559" s="246" t="str">
        <f t="shared" si="86"/>
        <v>Day 2</v>
      </c>
      <c r="D559" s="78" t="s">
        <v>1435</v>
      </c>
      <c r="E559" s="46" t="str">
        <f t="shared" si="87"/>
        <v>Stefan</v>
      </c>
      <c r="F559" s="46" t="str">
        <f t="shared" si="88"/>
        <v>Snyman</v>
      </c>
      <c r="G559" s="46" t="str">
        <f t="shared" si="89"/>
        <v>Men U/16</v>
      </c>
      <c r="H559" s="46" t="str">
        <f t="shared" si="90"/>
        <v>Penguin</v>
      </c>
      <c r="I559" s="78"/>
      <c r="J559" s="78" t="s">
        <v>1287</v>
      </c>
      <c r="K559" s="78">
        <v>107</v>
      </c>
      <c r="L559" s="77">
        <f t="shared" si="91"/>
        <v>5.5</v>
      </c>
      <c r="M559" s="77">
        <f t="shared" si="92"/>
        <v>5.5</v>
      </c>
    </row>
    <row r="560" spans="1:13" hidden="1" x14ac:dyDescent="0.3">
      <c r="A560" s="246" t="str">
        <f t="shared" si="84"/>
        <v>2023-NAT-02</v>
      </c>
      <c r="B560" s="241">
        <f t="shared" si="85"/>
        <v>45002</v>
      </c>
      <c r="C560" s="246" t="str">
        <f t="shared" si="86"/>
        <v>Day 2</v>
      </c>
      <c r="D560" s="78" t="s">
        <v>1435</v>
      </c>
      <c r="E560" s="46" t="str">
        <f t="shared" si="87"/>
        <v>Stefan</v>
      </c>
      <c r="F560" s="46" t="str">
        <f t="shared" si="88"/>
        <v>Snyman</v>
      </c>
      <c r="G560" s="46" t="str">
        <f t="shared" si="89"/>
        <v>Men U/16</v>
      </c>
      <c r="H560" s="46" t="str">
        <f t="shared" si="90"/>
        <v>Penguin</v>
      </c>
      <c r="I560" s="78"/>
      <c r="J560" s="78" t="s">
        <v>1287</v>
      </c>
      <c r="K560" s="78">
        <v>126</v>
      </c>
      <c r="L560" s="77">
        <f t="shared" si="91"/>
        <v>9.6</v>
      </c>
      <c r="M560" s="77">
        <f t="shared" si="92"/>
        <v>9.6</v>
      </c>
    </row>
    <row r="561" spans="1:13" hidden="1" x14ac:dyDescent="0.3">
      <c r="A561" s="246" t="str">
        <f t="shared" si="84"/>
        <v>2023-NAT-02</v>
      </c>
      <c r="B561" s="241">
        <f t="shared" si="85"/>
        <v>45002</v>
      </c>
      <c r="C561" s="246" t="str">
        <f t="shared" si="86"/>
        <v>Day 2</v>
      </c>
      <c r="D561" s="78" t="s">
        <v>1414</v>
      </c>
      <c r="E561" s="46" t="str">
        <f t="shared" si="87"/>
        <v>Barren</v>
      </c>
      <c r="F561" s="46" t="str">
        <f t="shared" si="88"/>
        <v>Van Es</v>
      </c>
      <c r="G561" s="46" t="str">
        <f t="shared" si="89"/>
        <v>Men Senior</v>
      </c>
      <c r="H561" s="46" t="str">
        <f t="shared" si="90"/>
        <v>Penguin</v>
      </c>
      <c r="I561" s="78"/>
      <c r="J561" s="78" t="s">
        <v>1287</v>
      </c>
      <c r="K561" s="78">
        <v>128</v>
      </c>
      <c r="L561" s="77">
        <f t="shared" si="91"/>
        <v>10.1</v>
      </c>
      <c r="M561" s="77">
        <f t="shared" si="92"/>
        <v>10.1</v>
      </c>
    </row>
    <row r="562" spans="1:13" hidden="1" x14ac:dyDescent="0.3">
      <c r="A562" s="246" t="str">
        <f t="shared" si="84"/>
        <v>2023-NAT-02</v>
      </c>
      <c r="B562" s="241">
        <f t="shared" si="85"/>
        <v>45002</v>
      </c>
      <c r="C562" s="246" t="str">
        <f t="shared" si="86"/>
        <v>Day 2</v>
      </c>
      <c r="D562" s="78" t="s">
        <v>1414</v>
      </c>
      <c r="E562" s="46" t="str">
        <f t="shared" si="87"/>
        <v>Barren</v>
      </c>
      <c r="F562" s="46" t="str">
        <f t="shared" si="88"/>
        <v>Van Es</v>
      </c>
      <c r="G562" s="46" t="str">
        <f t="shared" si="89"/>
        <v>Men Senior</v>
      </c>
      <c r="H562" s="46" t="str">
        <f t="shared" si="90"/>
        <v>Penguin</v>
      </c>
      <c r="I562" s="78"/>
      <c r="J562" s="78" t="s">
        <v>1287</v>
      </c>
      <c r="K562" s="78">
        <v>148</v>
      </c>
      <c r="L562" s="77">
        <f t="shared" si="91"/>
        <v>16.600000000000001</v>
      </c>
      <c r="M562" s="77">
        <f t="shared" si="92"/>
        <v>16.600000000000001</v>
      </c>
    </row>
    <row r="563" spans="1:13" hidden="1" x14ac:dyDescent="0.3">
      <c r="A563" s="246" t="str">
        <f t="shared" si="84"/>
        <v>2023-NAT-02</v>
      </c>
      <c r="B563" s="241">
        <f t="shared" si="85"/>
        <v>45002</v>
      </c>
      <c r="C563" s="246" t="str">
        <f t="shared" si="86"/>
        <v>Day 2</v>
      </c>
      <c r="D563" s="78" t="s">
        <v>1414</v>
      </c>
      <c r="E563" s="46" t="str">
        <f t="shared" si="87"/>
        <v>Barren</v>
      </c>
      <c r="F563" s="46" t="str">
        <f t="shared" si="88"/>
        <v>Van Es</v>
      </c>
      <c r="G563" s="46" t="str">
        <f t="shared" si="89"/>
        <v>Men Senior</v>
      </c>
      <c r="H563" s="46" t="str">
        <f t="shared" si="90"/>
        <v>Penguin</v>
      </c>
      <c r="I563" s="78"/>
      <c r="J563" s="78" t="s">
        <v>1287</v>
      </c>
      <c r="K563" s="78">
        <v>157</v>
      </c>
      <c r="L563" s="77">
        <f t="shared" si="91"/>
        <v>20.399999999999999</v>
      </c>
      <c r="M563" s="77">
        <f t="shared" si="92"/>
        <v>20.399999999999999</v>
      </c>
    </row>
    <row r="564" spans="1:13" hidden="1" x14ac:dyDescent="0.3">
      <c r="A564" s="246" t="str">
        <f t="shared" si="84"/>
        <v>2023-NAT-02</v>
      </c>
      <c r="B564" s="241">
        <f t="shared" si="85"/>
        <v>45002</v>
      </c>
      <c r="C564" s="246" t="str">
        <f t="shared" si="86"/>
        <v>Day 2</v>
      </c>
      <c r="D564" s="78" t="s">
        <v>1414</v>
      </c>
      <c r="E564" s="46" t="str">
        <f t="shared" si="87"/>
        <v>Barren</v>
      </c>
      <c r="F564" s="46" t="str">
        <f t="shared" si="88"/>
        <v>Van Es</v>
      </c>
      <c r="G564" s="46" t="str">
        <f t="shared" si="89"/>
        <v>Men Senior</v>
      </c>
      <c r="H564" s="46" t="str">
        <f t="shared" si="90"/>
        <v>Penguin</v>
      </c>
      <c r="I564" s="78"/>
      <c r="J564" s="78" t="s">
        <v>1287</v>
      </c>
      <c r="K564" s="78">
        <v>157</v>
      </c>
      <c r="L564" s="77">
        <f t="shared" si="91"/>
        <v>20.399999999999999</v>
      </c>
      <c r="M564" s="77">
        <f t="shared" si="92"/>
        <v>20.399999999999999</v>
      </c>
    </row>
    <row r="565" spans="1:13" hidden="1" x14ac:dyDescent="0.3">
      <c r="A565" s="246" t="str">
        <f t="shared" si="84"/>
        <v>2023-NAT-02</v>
      </c>
      <c r="B565" s="241">
        <f t="shared" si="85"/>
        <v>45002</v>
      </c>
      <c r="C565" s="246" t="str">
        <f t="shared" si="86"/>
        <v>Day 2</v>
      </c>
      <c r="D565" s="78" t="s">
        <v>1414</v>
      </c>
      <c r="E565" s="46" t="str">
        <f t="shared" si="87"/>
        <v>Barren</v>
      </c>
      <c r="F565" s="46" t="str">
        <f t="shared" si="88"/>
        <v>Van Es</v>
      </c>
      <c r="G565" s="46" t="str">
        <f t="shared" si="89"/>
        <v>Men Senior</v>
      </c>
      <c r="H565" s="46" t="str">
        <f t="shared" si="90"/>
        <v>Penguin</v>
      </c>
      <c r="I565" s="78"/>
      <c r="J565" s="78" t="s">
        <v>1287</v>
      </c>
      <c r="K565" s="78">
        <v>153</v>
      </c>
      <c r="L565" s="77">
        <f t="shared" si="91"/>
        <v>18.600000000000001</v>
      </c>
      <c r="M565" s="77">
        <f t="shared" si="92"/>
        <v>18.600000000000001</v>
      </c>
    </row>
    <row r="566" spans="1:13" hidden="1" x14ac:dyDescent="0.3">
      <c r="A566" s="246" t="str">
        <f t="shared" si="84"/>
        <v>2023-NAT-02</v>
      </c>
      <c r="B566" s="241">
        <f t="shared" si="85"/>
        <v>45002</v>
      </c>
      <c r="C566" s="246" t="str">
        <f t="shared" si="86"/>
        <v>Day 2</v>
      </c>
      <c r="D566" s="78" t="s">
        <v>1414</v>
      </c>
      <c r="E566" s="46" t="str">
        <f t="shared" si="87"/>
        <v>Barren</v>
      </c>
      <c r="F566" s="46" t="str">
        <f t="shared" si="88"/>
        <v>Van Es</v>
      </c>
      <c r="G566" s="46" t="str">
        <f t="shared" si="89"/>
        <v>Men Senior</v>
      </c>
      <c r="H566" s="46" t="str">
        <f t="shared" si="90"/>
        <v>Penguin</v>
      </c>
      <c r="I566" s="78"/>
      <c r="J566" s="78" t="s">
        <v>1287</v>
      </c>
      <c r="K566" s="78">
        <v>157</v>
      </c>
      <c r="L566" s="77">
        <f t="shared" si="91"/>
        <v>20.399999999999999</v>
      </c>
      <c r="M566" s="77">
        <f t="shared" si="92"/>
        <v>20.399999999999999</v>
      </c>
    </row>
    <row r="567" spans="1:13" hidden="1" x14ac:dyDescent="0.3">
      <c r="A567" s="246" t="str">
        <f t="shared" si="84"/>
        <v>2023-NAT-02</v>
      </c>
      <c r="B567" s="241">
        <f t="shared" si="85"/>
        <v>45002</v>
      </c>
      <c r="C567" s="246" t="str">
        <f t="shared" si="86"/>
        <v>Day 2</v>
      </c>
      <c r="D567" s="78" t="s">
        <v>1414</v>
      </c>
      <c r="E567" s="46" t="str">
        <f t="shared" si="87"/>
        <v>Barren</v>
      </c>
      <c r="F567" s="46" t="str">
        <f t="shared" si="88"/>
        <v>Van Es</v>
      </c>
      <c r="G567" s="46" t="str">
        <f t="shared" si="89"/>
        <v>Men Senior</v>
      </c>
      <c r="H567" s="46" t="str">
        <f t="shared" si="90"/>
        <v>Penguin</v>
      </c>
      <c r="I567" s="78"/>
      <c r="J567" s="78" t="s">
        <v>1287</v>
      </c>
      <c r="K567" s="78">
        <v>155</v>
      </c>
      <c r="L567" s="77">
        <f t="shared" si="91"/>
        <v>19.5</v>
      </c>
      <c r="M567" s="77">
        <f t="shared" si="92"/>
        <v>19.5</v>
      </c>
    </row>
    <row r="568" spans="1:13" hidden="1" x14ac:dyDescent="0.3">
      <c r="A568" s="246" t="str">
        <f t="shared" si="84"/>
        <v>2023-NAT-02</v>
      </c>
      <c r="B568" s="241">
        <f t="shared" si="85"/>
        <v>45002</v>
      </c>
      <c r="C568" s="246" t="str">
        <f t="shared" si="86"/>
        <v>Day 2</v>
      </c>
      <c r="D568" s="78" t="s">
        <v>1414</v>
      </c>
      <c r="E568" s="46" t="str">
        <f t="shared" si="87"/>
        <v>Barren</v>
      </c>
      <c r="F568" s="46" t="str">
        <f t="shared" si="88"/>
        <v>Van Es</v>
      </c>
      <c r="G568" s="46" t="str">
        <f t="shared" si="89"/>
        <v>Men Senior</v>
      </c>
      <c r="H568" s="46" t="str">
        <f t="shared" si="90"/>
        <v>Penguin</v>
      </c>
      <c r="I568" s="78"/>
      <c r="J568" s="78" t="s">
        <v>1287</v>
      </c>
      <c r="K568" s="78">
        <v>161</v>
      </c>
      <c r="L568" s="77">
        <f t="shared" si="91"/>
        <v>22.2</v>
      </c>
      <c r="M568" s="77">
        <f t="shared" si="92"/>
        <v>22.2</v>
      </c>
    </row>
    <row r="569" spans="1:13" hidden="1" x14ac:dyDescent="0.3">
      <c r="A569" s="246" t="str">
        <f t="shared" si="84"/>
        <v>2023-NAT-02</v>
      </c>
      <c r="B569" s="241">
        <f t="shared" si="85"/>
        <v>45002</v>
      </c>
      <c r="C569" s="246" t="str">
        <f t="shared" si="86"/>
        <v>Day 2</v>
      </c>
      <c r="D569" s="78" t="s">
        <v>1414</v>
      </c>
      <c r="E569" s="46" t="str">
        <f t="shared" si="87"/>
        <v>Barren</v>
      </c>
      <c r="F569" s="46" t="str">
        <f t="shared" si="88"/>
        <v>Van Es</v>
      </c>
      <c r="G569" s="46" t="str">
        <f t="shared" si="89"/>
        <v>Men Senior</v>
      </c>
      <c r="H569" s="46" t="str">
        <f t="shared" si="90"/>
        <v>Penguin</v>
      </c>
      <c r="I569" s="78"/>
      <c r="J569" s="78" t="s">
        <v>1288</v>
      </c>
      <c r="K569" s="78">
        <v>124</v>
      </c>
      <c r="L569" s="77">
        <f t="shared" si="91"/>
        <v>7.9</v>
      </c>
      <c r="M569" s="77">
        <f t="shared" si="92"/>
        <v>7.9</v>
      </c>
    </row>
    <row r="570" spans="1:13" hidden="1" x14ac:dyDescent="0.3">
      <c r="A570" s="246" t="str">
        <f t="shared" si="84"/>
        <v>2023-NAT-02</v>
      </c>
      <c r="B570" s="241">
        <f t="shared" si="85"/>
        <v>45002</v>
      </c>
      <c r="C570" s="246" t="str">
        <f t="shared" si="86"/>
        <v>Day 2</v>
      </c>
      <c r="D570" s="78" t="s">
        <v>1414</v>
      </c>
      <c r="E570" s="46" t="str">
        <f t="shared" si="87"/>
        <v>Barren</v>
      </c>
      <c r="F570" s="46" t="str">
        <f t="shared" si="88"/>
        <v>Van Es</v>
      </c>
      <c r="G570" s="46" t="str">
        <f t="shared" si="89"/>
        <v>Men Senior</v>
      </c>
      <c r="H570" s="46" t="str">
        <f t="shared" si="90"/>
        <v>Penguin</v>
      </c>
      <c r="I570" s="78"/>
      <c r="J570" s="78" t="s">
        <v>1288</v>
      </c>
      <c r="K570" s="78">
        <v>102</v>
      </c>
      <c r="L570" s="77">
        <f t="shared" si="91"/>
        <v>4</v>
      </c>
      <c r="M570" s="77">
        <f t="shared" si="92"/>
        <v>4</v>
      </c>
    </row>
    <row r="571" spans="1:13" hidden="1" x14ac:dyDescent="0.3">
      <c r="A571" s="246" t="str">
        <f t="shared" si="84"/>
        <v>2023-NAT-02</v>
      </c>
      <c r="B571" s="241">
        <f t="shared" si="85"/>
        <v>45002</v>
      </c>
      <c r="C571" s="246" t="str">
        <f t="shared" si="86"/>
        <v>Day 2</v>
      </c>
      <c r="D571" s="78" t="s">
        <v>1356</v>
      </c>
      <c r="E571" s="46" t="str">
        <f t="shared" si="87"/>
        <v>Hannes</v>
      </c>
      <c r="F571" s="46" t="str">
        <f t="shared" si="88"/>
        <v>DeHaast</v>
      </c>
      <c r="G571" s="46" t="str">
        <f t="shared" si="89"/>
        <v>Men Veteran</v>
      </c>
      <c r="H571" s="46" t="str">
        <f t="shared" si="90"/>
        <v>Otjiwarongo</v>
      </c>
      <c r="I571" s="78"/>
      <c r="J571" s="78" t="s">
        <v>1288</v>
      </c>
      <c r="K571" s="78">
        <v>144</v>
      </c>
      <c r="L571" s="77">
        <f t="shared" si="91"/>
        <v>13.2</v>
      </c>
      <c r="M571" s="77">
        <f t="shared" si="92"/>
        <v>13.2</v>
      </c>
    </row>
    <row r="572" spans="1:13" hidden="1" x14ac:dyDescent="0.3">
      <c r="A572" s="246" t="str">
        <f t="shared" si="84"/>
        <v>2023-NAT-02</v>
      </c>
      <c r="B572" s="241">
        <f t="shared" si="85"/>
        <v>45002</v>
      </c>
      <c r="C572" s="246" t="str">
        <f t="shared" si="86"/>
        <v>Day 2</v>
      </c>
      <c r="D572" s="78" t="s">
        <v>522</v>
      </c>
      <c r="E572" s="46" t="str">
        <f t="shared" si="87"/>
        <v>Chris</v>
      </c>
      <c r="F572" s="46" t="str">
        <f t="shared" si="88"/>
        <v>Feyerabend</v>
      </c>
      <c r="G572" s="46" t="str">
        <f t="shared" si="89"/>
        <v>Men Veteran</v>
      </c>
      <c r="H572" s="46" t="str">
        <f t="shared" si="90"/>
        <v>Otjiwarongo</v>
      </c>
      <c r="I572" s="78"/>
      <c r="J572" s="78" t="s">
        <v>10</v>
      </c>
      <c r="K572" s="78">
        <v>41</v>
      </c>
      <c r="L572" s="77">
        <f t="shared" si="91"/>
        <v>1.1000000000000001</v>
      </c>
      <c r="M572" s="77">
        <f t="shared" si="92"/>
        <v>1.1000000000000001</v>
      </c>
    </row>
    <row r="573" spans="1:13" hidden="1" x14ac:dyDescent="0.3">
      <c r="A573" s="246" t="str">
        <f t="shared" si="84"/>
        <v>2023-NAT-02</v>
      </c>
      <c r="B573" s="241">
        <f t="shared" si="85"/>
        <v>45002</v>
      </c>
      <c r="C573" s="246" t="str">
        <f t="shared" si="86"/>
        <v>Day 2</v>
      </c>
      <c r="D573" s="78" t="s">
        <v>522</v>
      </c>
      <c r="E573" s="46" t="str">
        <f t="shared" si="87"/>
        <v>Chris</v>
      </c>
      <c r="F573" s="46" t="str">
        <f t="shared" si="88"/>
        <v>Feyerabend</v>
      </c>
      <c r="G573" s="46" t="str">
        <f t="shared" si="89"/>
        <v>Men Veteran</v>
      </c>
      <c r="H573" s="46" t="str">
        <f t="shared" si="90"/>
        <v>Otjiwarongo</v>
      </c>
      <c r="I573" s="78"/>
      <c r="J573" s="78" t="s">
        <v>1288</v>
      </c>
      <c r="K573" s="78">
        <v>148</v>
      </c>
      <c r="L573" s="77">
        <f t="shared" si="91"/>
        <v>14.6</v>
      </c>
      <c r="M573" s="77">
        <f t="shared" si="92"/>
        <v>14.6</v>
      </c>
    </row>
    <row r="574" spans="1:13" hidden="1" x14ac:dyDescent="0.3">
      <c r="A574" s="246" t="str">
        <f t="shared" si="84"/>
        <v>2023-NAT-02</v>
      </c>
      <c r="B574" s="241">
        <f t="shared" si="85"/>
        <v>45002</v>
      </c>
      <c r="C574" s="246" t="str">
        <f t="shared" si="86"/>
        <v>Day 2</v>
      </c>
      <c r="D574" s="78" t="s">
        <v>522</v>
      </c>
      <c r="E574" s="46" t="str">
        <f t="shared" si="87"/>
        <v>Chris</v>
      </c>
      <c r="F574" s="46" t="str">
        <f t="shared" si="88"/>
        <v>Feyerabend</v>
      </c>
      <c r="G574" s="46" t="str">
        <f t="shared" si="89"/>
        <v>Men Veteran</v>
      </c>
      <c r="H574" s="46" t="str">
        <f t="shared" si="90"/>
        <v>Otjiwarongo</v>
      </c>
      <c r="I574" s="78" t="s">
        <v>19</v>
      </c>
      <c r="J574" s="78"/>
      <c r="K574" s="78">
        <v>70</v>
      </c>
      <c r="L574" s="77">
        <f t="shared" si="91"/>
        <v>3.6</v>
      </c>
      <c r="M574" s="77">
        <f t="shared" si="92"/>
        <v>3.6</v>
      </c>
    </row>
    <row r="575" spans="1:13" hidden="1" x14ac:dyDescent="0.3">
      <c r="A575" s="246" t="str">
        <f t="shared" si="84"/>
        <v>2023-NAT-02</v>
      </c>
      <c r="B575" s="241">
        <f t="shared" si="85"/>
        <v>45002</v>
      </c>
      <c r="C575" s="246" t="str">
        <f t="shared" si="86"/>
        <v>Day 2</v>
      </c>
      <c r="D575" s="78" t="s">
        <v>1197</v>
      </c>
      <c r="E575" s="46" t="str">
        <f t="shared" si="87"/>
        <v>Martinus</v>
      </c>
      <c r="F575" s="46" t="str">
        <f t="shared" si="88"/>
        <v>Venter</v>
      </c>
      <c r="G575" s="46" t="str">
        <f t="shared" si="89"/>
        <v>Men Veteran</v>
      </c>
      <c r="H575" s="46" t="str">
        <f t="shared" si="90"/>
        <v>Otjiwarongo</v>
      </c>
      <c r="I575" s="78"/>
      <c r="J575" s="78" t="s">
        <v>1288</v>
      </c>
      <c r="K575" s="78">
        <v>126</v>
      </c>
      <c r="L575" s="77">
        <f t="shared" si="91"/>
        <v>8.3000000000000007</v>
      </c>
      <c r="M575" s="77">
        <f t="shared" si="92"/>
        <v>8.3000000000000007</v>
      </c>
    </row>
    <row r="576" spans="1:13" hidden="1" x14ac:dyDescent="0.3">
      <c r="A576" s="246" t="str">
        <f t="shared" si="84"/>
        <v>2023-NAT-02</v>
      </c>
      <c r="B576" s="241">
        <f t="shared" si="85"/>
        <v>45002</v>
      </c>
      <c r="C576" s="246" t="str">
        <f t="shared" si="86"/>
        <v>Day 2</v>
      </c>
      <c r="D576" s="78" t="s">
        <v>1197</v>
      </c>
      <c r="E576" s="46" t="str">
        <f t="shared" si="87"/>
        <v>Martinus</v>
      </c>
      <c r="F576" s="46" t="str">
        <f t="shared" si="88"/>
        <v>Venter</v>
      </c>
      <c r="G576" s="46" t="str">
        <f t="shared" si="89"/>
        <v>Men Veteran</v>
      </c>
      <c r="H576" s="46" t="str">
        <f t="shared" si="90"/>
        <v>Otjiwarongo</v>
      </c>
      <c r="I576" s="78"/>
      <c r="J576" s="78" t="s">
        <v>1288</v>
      </c>
      <c r="K576" s="78">
        <v>135</v>
      </c>
      <c r="L576" s="77">
        <f t="shared" si="91"/>
        <v>10.6</v>
      </c>
      <c r="M576" s="77">
        <f t="shared" si="92"/>
        <v>10.6</v>
      </c>
    </row>
    <row r="577" spans="1:13" hidden="1" x14ac:dyDescent="0.3">
      <c r="A577" s="246" t="str">
        <f t="shared" si="84"/>
        <v>2023-NAT-02</v>
      </c>
      <c r="B577" s="241">
        <f t="shared" si="85"/>
        <v>45002</v>
      </c>
      <c r="C577" s="246" t="str">
        <f t="shared" si="86"/>
        <v>Day 2</v>
      </c>
      <c r="D577" s="78" t="s">
        <v>1197</v>
      </c>
      <c r="E577" s="46" t="str">
        <f t="shared" si="87"/>
        <v>Martinus</v>
      </c>
      <c r="F577" s="46" t="str">
        <f t="shared" si="88"/>
        <v>Venter</v>
      </c>
      <c r="G577" s="46" t="str">
        <f t="shared" si="89"/>
        <v>Men Veteran</v>
      </c>
      <c r="H577" s="46" t="str">
        <f t="shared" si="90"/>
        <v>Otjiwarongo</v>
      </c>
      <c r="I577" s="78"/>
      <c r="J577" s="78" t="s">
        <v>1288</v>
      </c>
      <c r="K577" s="78">
        <v>90</v>
      </c>
      <c r="L577" s="77">
        <f t="shared" si="91"/>
        <v>2.6</v>
      </c>
      <c r="M577" s="77">
        <f t="shared" si="92"/>
        <v>2.6</v>
      </c>
    </row>
    <row r="578" spans="1:13" hidden="1" x14ac:dyDescent="0.3">
      <c r="A578" s="246" t="str">
        <f t="shared" si="84"/>
        <v>2023-NAT-02</v>
      </c>
      <c r="B578" s="241">
        <f t="shared" si="85"/>
        <v>45002</v>
      </c>
      <c r="C578" s="246" t="str">
        <f t="shared" si="86"/>
        <v>Day 2</v>
      </c>
      <c r="D578" s="78" t="s">
        <v>1197</v>
      </c>
      <c r="E578" s="46" t="str">
        <f t="shared" si="87"/>
        <v>Martinus</v>
      </c>
      <c r="F578" s="46" t="str">
        <f t="shared" si="88"/>
        <v>Venter</v>
      </c>
      <c r="G578" s="46" t="str">
        <f t="shared" si="89"/>
        <v>Men Veteran</v>
      </c>
      <c r="H578" s="46" t="str">
        <f t="shared" si="90"/>
        <v>Otjiwarongo</v>
      </c>
      <c r="I578" s="78"/>
      <c r="J578" s="78" t="s">
        <v>1287</v>
      </c>
      <c r="K578" s="78">
        <v>160</v>
      </c>
      <c r="L578" s="77">
        <f t="shared" si="91"/>
        <v>21.7</v>
      </c>
      <c r="M578" s="77">
        <f t="shared" si="92"/>
        <v>21.7</v>
      </c>
    </row>
    <row r="579" spans="1:13" hidden="1" x14ac:dyDescent="0.3">
      <c r="A579" s="246" t="str">
        <f t="shared" si="84"/>
        <v>2023-NAT-02</v>
      </c>
      <c r="B579" s="241">
        <f t="shared" si="85"/>
        <v>45002</v>
      </c>
      <c r="C579" s="246" t="str">
        <f t="shared" si="86"/>
        <v>Day 2</v>
      </c>
      <c r="D579" s="78" t="s">
        <v>979</v>
      </c>
      <c r="E579" s="46" t="str">
        <f t="shared" si="87"/>
        <v>Otto</v>
      </c>
      <c r="F579" s="46" t="str">
        <f t="shared" si="88"/>
        <v>Feyerabend</v>
      </c>
      <c r="G579" s="46" t="str">
        <f t="shared" si="89"/>
        <v>Men Seniors / U/21</v>
      </c>
      <c r="H579" s="46" t="str">
        <f t="shared" si="90"/>
        <v>Otjiwarongo</v>
      </c>
      <c r="I579" s="78" t="s">
        <v>19</v>
      </c>
      <c r="J579" s="78"/>
      <c r="K579" s="78">
        <v>85</v>
      </c>
      <c r="L579" s="77">
        <f t="shared" si="91"/>
        <v>6.4</v>
      </c>
      <c r="M579" s="77">
        <f t="shared" si="92"/>
        <v>6.4</v>
      </c>
    </row>
    <row r="580" spans="1:13" hidden="1" x14ac:dyDescent="0.3">
      <c r="A580" s="246" t="str">
        <f t="shared" si="84"/>
        <v>2023-NAT-02</v>
      </c>
      <c r="B580" s="241">
        <f t="shared" si="85"/>
        <v>45002</v>
      </c>
      <c r="C580" s="246" t="str">
        <f t="shared" si="86"/>
        <v>Day 2</v>
      </c>
      <c r="D580" s="78" t="s">
        <v>979</v>
      </c>
      <c r="E580" s="46" t="str">
        <f t="shared" si="87"/>
        <v>Otto</v>
      </c>
      <c r="F580" s="46" t="str">
        <f t="shared" si="88"/>
        <v>Feyerabend</v>
      </c>
      <c r="G580" s="46" t="str">
        <f t="shared" si="89"/>
        <v>Men Seniors / U/21</v>
      </c>
      <c r="H580" s="46" t="str">
        <f t="shared" si="90"/>
        <v>Otjiwarongo</v>
      </c>
      <c r="I580" s="78"/>
      <c r="J580" s="78" t="s">
        <v>1288</v>
      </c>
      <c r="K580" s="78">
        <v>116</v>
      </c>
      <c r="L580" s="77">
        <f t="shared" si="91"/>
        <v>6.2</v>
      </c>
      <c r="M580" s="77">
        <f t="shared" si="92"/>
        <v>6.2</v>
      </c>
    </row>
    <row r="581" spans="1:13" hidden="1" x14ac:dyDescent="0.3">
      <c r="A581" s="246" t="str">
        <f t="shared" si="84"/>
        <v>2023-NAT-02</v>
      </c>
      <c r="B581" s="241">
        <f t="shared" si="85"/>
        <v>45002</v>
      </c>
      <c r="C581" s="246" t="str">
        <f t="shared" si="86"/>
        <v>Day 2</v>
      </c>
      <c r="D581" s="78" t="s">
        <v>1141</v>
      </c>
      <c r="E581" s="46" t="str">
        <f t="shared" si="87"/>
        <v>Rinus</v>
      </c>
      <c r="F581" s="46" t="str">
        <f t="shared" si="88"/>
        <v>Van Der Westhuizen</v>
      </c>
      <c r="G581" s="46" t="str">
        <f t="shared" si="89"/>
        <v>Men Veteran</v>
      </c>
      <c r="H581" s="46" t="str">
        <f t="shared" si="90"/>
        <v>Otjiwarongo</v>
      </c>
      <c r="I581" s="78"/>
      <c r="J581" s="78" t="s">
        <v>10</v>
      </c>
      <c r="K581" s="78">
        <v>43</v>
      </c>
      <c r="L581" s="77">
        <f t="shared" si="91"/>
        <v>1.2</v>
      </c>
      <c r="M581" s="77">
        <f t="shared" si="92"/>
        <v>1.2</v>
      </c>
    </row>
    <row r="582" spans="1:13" hidden="1" x14ac:dyDescent="0.3">
      <c r="A582" s="246" t="str">
        <f t="shared" si="84"/>
        <v>2023-NAT-02</v>
      </c>
      <c r="B582" s="241">
        <f t="shared" si="85"/>
        <v>45002</v>
      </c>
      <c r="C582" s="246" t="str">
        <f t="shared" si="86"/>
        <v>Day 2</v>
      </c>
      <c r="D582" s="78" t="s">
        <v>1141</v>
      </c>
      <c r="E582" s="46" t="str">
        <f t="shared" si="87"/>
        <v>Rinus</v>
      </c>
      <c r="F582" s="46" t="str">
        <f t="shared" si="88"/>
        <v>Van Der Westhuizen</v>
      </c>
      <c r="G582" s="46" t="str">
        <f t="shared" si="89"/>
        <v>Men Veteran</v>
      </c>
      <c r="H582" s="46" t="str">
        <f t="shared" si="90"/>
        <v>Otjiwarongo</v>
      </c>
      <c r="I582" s="78"/>
      <c r="J582" s="78" t="s">
        <v>10</v>
      </c>
      <c r="K582" s="78">
        <v>41</v>
      </c>
      <c r="L582" s="77">
        <f t="shared" si="91"/>
        <v>1.1000000000000001</v>
      </c>
      <c r="M582" s="77">
        <f t="shared" si="92"/>
        <v>1.1000000000000001</v>
      </c>
    </row>
    <row r="583" spans="1:13" hidden="1" x14ac:dyDescent="0.3">
      <c r="A583" s="246" t="str">
        <f t="shared" si="84"/>
        <v>2023-NAT-02</v>
      </c>
      <c r="B583" s="241">
        <f t="shared" si="85"/>
        <v>45002</v>
      </c>
      <c r="C583" s="246" t="str">
        <f t="shared" si="86"/>
        <v>Day 2</v>
      </c>
      <c r="D583" s="78" t="s">
        <v>1141</v>
      </c>
      <c r="E583" s="46" t="str">
        <f t="shared" si="87"/>
        <v>Rinus</v>
      </c>
      <c r="F583" s="46" t="str">
        <f t="shared" si="88"/>
        <v>Van Der Westhuizen</v>
      </c>
      <c r="G583" s="46" t="str">
        <f t="shared" si="89"/>
        <v>Men Veteran</v>
      </c>
      <c r="H583" s="46" t="str">
        <f t="shared" si="90"/>
        <v>Otjiwarongo</v>
      </c>
      <c r="I583" s="78"/>
      <c r="J583" s="78" t="s">
        <v>1287</v>
      </c>
      <c r="K583" s="78">
        <v>156</v>
      </c>
      <c r="L583" s="77">
        <f t="shared" si="91"/>
        <v>19.899999999999999</v>
      </c>
      <c r="M583" s="77">
        <f t="shared" si="92"/>
        <v>19.899999999999999</v>
      </c>
    </row>
    <row r="584" spans="1:13" hidden="1" x14ac:dyDescent="0.3">
      <c r="A584" s="246" t="str">
        <f t="shared" si="84"/>
        <v>2023-NAT-02</v>
      </c>
      <c r="B584" s="241">
        <f t="shared" si="85"/>
        <v>45002</v>
      </c>
      <c r="C584" s="246" t="str">
        <f t="shared" si="86"/>
        <v>Day 2</v>
      </c>
      <c r="D584" s="78" t="s">
        <v>1141</v>
      </c>
      <c r="E584" s="46" t="str">
        <f t="shared" si="87"/>
        <v>Rinus</v>
      </c>
      <c r="F584" s="46" t="str">
        <f t="shared" si="88"/>
        <v>Van Der Westhuizen</v>
      </c>
      <c r="G584" s="46" t="str">
        <f t="shared" si="89"/>
        <v>Men Veteran</v>
      </c>
      <c r="H584" s="46" t="str">
        <f t="shared" si="90"/>
        <v>Otjiwarongo</v>
      </c>
      <c r="I584" s="78"/>
      <c r="J584" s="78" t="s">
        <v>1287</v>
      </c>
      <c r="K584" s="78">
        <v>157</v>
      </c>
      <c r="L584" s="77">
        <f t="shared" si="91"/>
        <v>20.399999999999999</v>
      </c>
      <c r="M584" s="77">
        <f t="shared" si="92"/>
        <v>20.399999999999999</v>
      </c>
    </row>
    <row r="585" spans="1:13" hidden="1" x14ac:dyDescent="0.3">
      <c r="A585" s="246" t="str">
        <f t="shared" si="84"/>
        <v>2023-NAT-02</v>
      </c>
      <c r="B585" s="241">
        <f t="shared" si="85"/>
        <v>45002</v>
      </c>
      <c r="C585" s="246" t="str">
        <f t="shared" si="86"/>
        <v>Day 2</v>
      </c>
      <c r="D585" s="78" t="s">
        <v>1141</v>
      </c>
      <c r="E585" s="46" t="str">
        <f t="shared" si="87"/>
        <v>Rinus</v>
      </c>
      <c r="F585" s="46" t="str">
        <f t="shared" si="88"/>
        <v>Van Der Westhuizen</v>
      </c>
      <c r="G585" s="46" t="str">
        <f t="shared" si="89"/>
        <v>Men Veteran</v>
      </c>
      <c r="H585" s="46" t="str">
        <f t="shared" si="90"/>
        <v>Otjiwarongo</v>
      </c>
      <c r="I585" s="78"/>
      <c r="J585" s="78" t="s">
        <v>1287</v>
      </c>
      <c r="K585" s="78">
        <v>149</v>
      </c>
      <c r="L585" s="77">
        <f t="shared" si="91"/>
        <v>17</v>
      </c>
      <c r="M585" s="77">
        <f t="shared" si="92"/>
        <v>17</v>
      </c>
    </row>
    <row r="586" spans="1:13" hidden="1" x14ac:dyDescent="0.3">
      <c r="A586" s="246" t="str">
        <f t="shared" si="84"/>
        <v>2023-NAT-02</v>
      </c>
      <c r="B586" s="241">
        <f t="shared" si="85"/>
        <v>45002</v>
      </c>
      <c r="C586" s="246" t="str">
        <f t="shared" si="86"/>
        <v>Day 2</v>
      </c>
      <c r="D586" s="78" t="s">
        <v>665</v>
      </c>
      <c r="E586" s="46" t="str">
        <f t="shared" si="87"/>
        <v>Stephan</v>
      </c>
      <c r="F586" s="46" t="str">
        <f t="shared" si="88"/>
        <v>Hauptfleisch</v>
      </c>
      <c r="G586" s="46" t="str">
        <f t="shared" si="89"/>
        <v>Men Senior</v>
      </c>
      <c r="H586" s="46" t="str">
        <f t="shared" si="90"/>
        <v>Otjiwarongo</v>
      </c>
      <c r="I586" s="78" t="s">
        <v>19</v>
      </c>
      <c r="J586" s="78"/>
      <c r="K586" s="78">
        <v>52</v>
      </c>
      <c r="L586" s="77">
        <f t="shared" si="91"/>
        <v>1.4</v>
      </c>
      <c r="M586" s="77">
        <f t="shared" si="92"/>
        <v>1.4</v>
      </c>
    </row>
    <row r="587" spans="1:13" hidden="1" x14ac:dyDescent="0.3">
      <c r="A587" s="246" t="str">
        <f t="shared" si="84"/>
        <v>2023-NAT-02</v>
      </c>
      <c r="B587" s="241">
        <f t="shared" si="85"/>
        <v>45002</v>
      </c>
      <c r="C587" s="246" t="str">
        <f t="shared" si="86"/>
        <v>Day 2</v>
      </c>
      <c r="D587" s="78" t="s">
        <v>523</v>
      </c>
      <c r="E587" s="46" t="str">
        <f t="shared" si="87"/>
        <v>Maritz</v>
      </c>
      <c r="F587" s="46" t="str">
        <f t="shared" si="88"/>
        <v>Jansen van Vuuren</v>
      </c>
      <c r="G587" s="46" t="str">
        <f t="shared" si="89"/>
        <v>Men Veteran</v>
      </c>
      <c r="H587" s="46" t="str">
        <f t="shared" si="90"/>
        <v>Otjiwarongo</v>
      </c>
      <c r="I587" s="78"/>
      <c r="J587" s="78"/>
      <c r="K587" s="78"/>
      <c r="L587" s="77" t="str">
        <f t="shared" si="91"/>
        <v/>
      </c>
      <c r="M587" s="77" t="str">
        <f t="shared" si="92"/>
        <v/>
      </c>
    </row>
    <row r="588" spans="1:13" hidden="1" x14ac:dyDescent="0.3">
      <c r="A588" s="246" t="str">
        <f t="shared" si="84"/>
        <v>2023-NAT-02</v>
      </c>
      <c r="B588" s="241">
        <f t="shared" si="85"/>
        <v>45002</v>
      </c>
      <c r="C588" s="246" t="str">
        <f t="shared" si="86"/>
        <v>Day 2</v>
      </c>
      <c r="D588" s="78" t="s">
        <v>499</v>
      </c>
      <c r="E588" s="46" t="str">
        <f t="shared" si="87"/>
        <v>Chrisjan</v>
      </c>
      <c r="F588" s="46" t="str">
        <f t="shared" si="88"/>
        <v>Potgieter</v>
      </c>
      <c r="G588" s="46" t="str">
        <f t="shared" si="89"/>
        <v>Men Veteran</v>
      </c>
      <c r="H588" s="46" t="str">
        <f t="shared" si="90"/>
        <v>Seagull Angling Club</v>
      </c>
      <c r="I588" s="78"/>
      <c r="J588" s="78" t="s">
        <v>1287</v>
      </c>
      <c r="K588" s="78">
        <v>156</v>
      </c>
      <c r="L588" s="77">
        <f t="shared" si="91"/>
        <v>19.899999999999999</v>
      </c>
      <c r="M588" s="77">
        <f t="shared" si="92"/>
        <v>19.899999999999999</v>
      </c>
    </row>
    <row r="589" spans="1:13" hidden="1" x14ac:dyDescent="0.3">
      <c r="A589" s="246" t="str">
        <f t="shared" si="84"/>
        <v>2023-NAT-02</v>
      </c>
      <c r="B589" s="241">
        <f t="shared" si="85"/>
        <v>45002</v>
      </c>
      <c r="C589" s="246" t="str">
        <f t="shared" si="86"/>
        <v>Day 2</v>
      </c>
      <c r="D589" s="78" t="s">
        <v>499</v>
      </c>
      <c r="E589" s="46" t="str">
        <f t="shared" si="87"/>
        <v>Chrisjan</v>
      </c>
      <c r="F589" s="46" t="str">
        <f t="shared" si="88"/>
        <v>Potgieter</v>
      </c>
      <c r="G589" s="46" t="str">
        <f t="shared" si="89"/>
        <v>Men Veteran</v>
      </c>
      <c r="H589" s="46" t="str">
        <f t="shared" si="90"/>
        <v>Seagull Angling Club</v>
      </c>
      <c r="I589" s="78"/>
      <c r="J589" s="78" t="s">
        <v>1287</v>
      </c>
      <c r="K589" s="78">
        <v>153</v>
      </c>
      <c r="L589" s="77">
        <f t="shared" si="91"/>
        <v>18.600000000000001</v>
      </c>
      <c r="M589" s="77">
        <f t="shared" si="92"/>
        <v>18.600000000000001</v>
      </c>
    </row>
    <row r="590" spans="1:13" hidden="1" x14ac:dyDescent="0.3">
      <c r="A590" s="246" t="str">
        <f t="shared" si="84"/>
        <v>2023-NAT-02</v>
      </c>
      <c r="B590" s="241">
        <f t="shared" si="85"/>
        <v>45002</v>
      </c>
      <c r="C590" s="246" t="str">
        <f t="shared" si="86"/>
        <v>Day 2</v>
      </c>
      <c r="D590" s="78" t="s">
        <v>499</v>
      </c>
      <c r="E590" s="46" t="str">
        <f t="shared" si="87"/>
        <v>Chrisjan</v>
      </c>
      <c r="F590" s="46" t="str">
        <f t="shared" si="88"/>
        <v>Potgieter</v>
      </c>
      <c r="G590" s="46" t="str">
        <f t="shared" si="89"/>
        <v>Men Veteran</v>
      </c>
      <c r="H590" s="46" t="str">
        <f t="shared" si="90"/>
        <v>Seagull Angling Club</v>
      </c>
      <c r="I590" s="78"/>
      <c r="J590" s="78" t="s">
        <v>1288</v>
      </c>
      <c r="K590" s="78">
        <v>136</v>
      </c>
      <c r="L590" s="77">
        <f t="shared" si="91"/>
        <v>10.8</v>
      </c>
      <c r="M590" s="77">
        <f t="shared" si="92"/>
        <v>10.8</v>
      </c>
    </row>
    <row r="591" spans="1:13" hidden="1" x14ac:dyDescent="0.3">
      <c r="A591" s="246" t="str">
        <f t="shared" si="84"/>
        <v>2023-NAT-02</v>
      </c>
      <c r="B591" s="241">
        <f t="shared" si="85"/>
        <v>45002</v>
      </c>
      <c r="C591" s="246" t="str">
        <f t="shared" si="86"/>
        <v>Day 2</v>
      </c>
      <c r="D591" s="78" t="s">
        <v>499</v>
      </c>
      <c r="E591" s="46" t="str">
        <f t="shared" si="87"/>
        <v>Chrisjan</v>
      </c>
      <c r="F591" s="46" t="str">
        <f t="shared" si="88"/>
        <v>Potgieter</v>
      </c>
      <c r="G591" s="46" t="str">
        <f t="shared" si="89"/>
        <v>Men Veteran</v>
      </c>
      <c r="H591" s="46" t="str">
        <f t="shared" si="90"/>
        <v>Seagull Angling Club</v>
      </c>
      <c r="I591" s="78"/>
      <c r="J591" s="78" t="s">
        <v>1288</v>
      </c>
      <c r="K591" s="78">
        <v>144</v>
      </c>
      <c r="L591" s="77">
        <f t="shared" si="91"/>
        <v>13.2</v>
      </c>
      <c r="M591" s="77">
        <f t="shared" si="92"/>
        <v>13.2</v>
      </c>
    </row>
    <row r="592" spans="1:13" hidden="1" x14ac:dyDescent="0.3">
      <c r="A592" s="246" t="str">
        <f t="shared" si="84"/>
        <v>2023-NAT-02</v>
      </c>
      <c r="B592" s="241">
        <f t="shared" si="85"/>
        <v>45002</v>
      </c>
      <c r="C592" s="246" t="str">
        <f t="shared" si="86"/>
        <v>Day 2</v>
      </c>
      <c r="D592" s="78" t="s">
        <v>499</v>
      </c>
      <c r="E592" s="46" t="str">
        <f t="shared" si="87"/>
        <v>Chrisjan</v>
      </c>
      <c r="F592" s="46" t="str">
        <f t="shared" si="88"/>
        <v>Potgieter</v>
      </c>
      <c r="G592" s="46" t="str">
        <f t="shared" si="89"/>
        <v>Men Veteran</v>
      </c>
      <c r="H592" s="46" t="str">
        <f t="shared" si="90"/>
        <v>Seagull Angling Club</v>
      </c>
      <c r="I592" s="78"/>
      <c r="J592" s="78" t="s">
        <v>1282</v>
      </c>
      <c r="K592" s="78">
        <v>162</v>
      </c>
      <c r="L592" s="77">
        <f t="shared" si="91"/>
        <v>55.7</v>
      </c>
      <c r="M592" s="77">
        <f t="shared" si="92"/>
        <v>55.7</v>
      </c>
    </row>
    <row r="593" spans="1:13" hidden="1" x14ac:dyDescent="0.3">
      <c r="A593" s="246" t="str">
        <f t="shared" si="84"/>
        <v>2023-NAT-02</v>
      </c>
      <c r="B593" s="241">
        <f t="shared" si="85"/>
        <v>45002</v>
      </c>
      <c r="C593" s="246" t="str">
        <f t="shared" si="86"/>
        <v>Day 2</v>
      </c>
      <c r="D593" s="78" t="s">
        <v>504</v>
      </c>
      <c r="E593" s="46" t="str">
        <f t="shared" si="87"/>
        <v>Sean</v>
      </c>
      <c r="F593" s="46" t="str">
        <f t="shared" si="88"/>
        <v>Van Den Heuvel</v>
      </c>
      <c r="G593" s="46" t="str">
        <f t="shared" si="89"/>
        <v>Men Veteran</v>
      </c>
      <c r="H593" s="46" t="str">
        <f t="shared" si="90"/>
        <v>Seagull Angling Club</v>
      </c>
      <c r="I593" s="78"/>
      <c r="J593" s="78" t="s">
        <v>1287</v>
      </c>
      <c r="K593" s="78">
        <v>120</v>
      </c>
      <c r="L593" s="77">
        <f t="shared" si="91"/>
        <v>8.1</v>
      </c>
      <c r="M593" s="77">
        <f t="shared" si="92"/>
        <v>8.1</v>
      </c>
    </row>
    <row r="594" spans="1:13" hidden="1" x14ac:dyDescent="0.3">
      <c r="A594" s="246" t="str">
        <f t="shared" si="84"/>
        <v>2023-NAT-02</v>
      </c>
      <c r="B594" s="241">
        <f t="shared" si="85"/>
        <v>45002</v>
      </c>
      <c r="C594" s="246" t="str">
        <f t="shared" si="86"/>
        <v>Day 2</v>
      </c>
      <c r="D594" s="78" t="s">
        <v>504</v>
      </c>
      <c r="E594" s="46" t="str">
        <f t="shared" si="87"/>
        <v>Sean</v>
      </c>
      <c r="F594" s="46" t="str">
        <f t="shared" si="88"/>
        <v>Van Den Heuvel</v>
      </c>
      <c r="G594" s="46" t="str">
        <f t="shared" si="89"/>
        <v>Men Veteran</v>
      </c>
      <c r="H594" s="46" t="str">
        <f t="shared" si="90"/>
        <v>Seagull Angling Club</v>
      </c>
      <c r="I594" s="78"/>
      <c r="J594" s="78" t="s">
        <v>1288</v>
      </c>
      <c r="K594" s="78">
        <v>142</v>
      </c>
      <c r="L594" s="77">
        <f t="shared" si="91"/>
        <v>12.6</v>
      </c>
      <c r="M594" s="77">
        <f t="shared" si="92"/>
        <v>12.6</v>
      </c>
    </row>
    <row r="595" spans="1:13" hidden="1" x14ac:dyDescent="0.3">
      <c r="A595" s="246" t="str">
        <f t="shared" si="84"/>
        <v>2023-NAT-02</v>
      </c>
      <c r="B595" s="241">
        <f t="shared" si="85"/>
        <v>45002</v>
      </c>
      <c r="C595" s="246" t="str">
        <f t="shared" si="86"/>
        <v>Day 2</v>
      </c>
      <c r="D595" s="78" t="s">
        <v>583</v>
      </c>
      <c r="E595" s="46" t="str">
        <f t="shared" si="87"/>
        <v>Pieter</v>
      </c>
      <c r="F595" s="46" t="str">
        <f t="shared" si="88"/>
        <v>van Aarde</v>
      </c>
      <c r="G595" s="46" t="str">
        <f t="shared" si="89"/>
        <v>Men Senior</v>
      </c>
      <c r="H595" s="46" t="str">
        <f t="shared" si="90"/>
        <v>Seagull Angling Club</v>
      </c>
      <c r="I595" s="78"/>
      <c r="J595" s="78" t="s">
        <v>1287</v>
      </c>
      <c r="K595" s="78">
        <v>146</v>
      </c>
      <c r="L595" s="77">
        <f t="shared" si="91"/>
        <v>15.9</v>
      </c>
      <c r="M595" s="77">
        <f t="shared" si="92"/>
        <v>15.9</v>
      </c>
    </row>
    <row r="596" spans="1:13" hidden="1" x14ac:dyDescent="0.3">
      <c r="A596" s="246" t="str">
        <f t="shared" si="84"/>
        <v>2023-NAT-02</v>
      </c>
      <c r="B596" s="241">
        <f t="shared" si="85"/>
        <v>45002</v>
      </c>
      <c r="C596" s="246" t="str">
        <f t="shared" si="86"/>
        <v>Day 2</v>
      </c>
      <c r="D596" s="78" t="s">
        <v>583</v>
      </c>
      <c r="E596" s="46" t="str">
        <f t="shared" si="87"/>
        <v>Pieter</v>
      </c>
      <c r="F596" s="46" t="str">
        <f t="shared" si="88"/>
        <v>van Aarde</v>
      </c>
      <c r="G596" s="46" t="str">
        <f t="shared" si="89"/>
        <v>Men Senior</v>
      </c>
      <c r="H596" s="46" t="str">
        <f t="shared" si="90"/>
        <v>Seagull Angling Club</v>
      </c>
      <c r="I596" s="78"/>
      <c r="J596" s="78" t="s">
        <v>1288</v>
      </c>
      <c r="K596" s="78">
        <v>131</v>
      </c>
      <c r="L596" s="77">
        <f t="shared" si="91"/>
        <v>9.5</v>
      </c>
      <c r="M596" s="77">
        <f t="shared" si="92"/>
        <v>9.5</v>
      </c>
    </row>
    <row r="597" spans="1:13" hidden="1" x14ac:dyDescent="0.3">
      <c r="A597" s="246" t="str">
        <f t="shared" si="84"/>
        <v>2023-NAT-02</v>
      </c>
      <c r="B597" s="241">
        <f t="shared" si="85"/>
        <v>45002</v>
      </c>
      <c r="C597" s="246" t="str">
        <f t="shared" si="86"/>
        <v>Day 2</v>
      </c>
      <c r="D597" s="78" t="s">
        <v>583</v>
      </c>
      <c r="E597" s="46" t="str">
        <f t="shared" si="87"/>
        <v>Pieter</v>
      </c>
      <c r="F597" s="46" t="str">
        <f t="shared" si="88"/>
        <v>van Aarde</v>
      </c>
      <c r="G597" s="46" t="str">
        <f t="shared" si="89"/>
        <v>Men Senior</v>
      </c>
      <c r="H597" s="46" t="str">
        <f t="shared" si="90"/>
        <v>Seagull Angling Club</v>
      </c>
      <c r="I597" s="78"/>
      <c r="J597" s="78" t="s">
        <v>10</v>
      </c>
      <c r="K597" s="78">
        <v>45</v>
      </c>
      <c r="L597" s="77">
        <f t="shared" si="91"/>
        <v>1.4</v>
      </c>
      <c r="M597" s="77">
        <f t="shared" si="92"/>
        <v>1.4</v>
      </c>
    </row>
    <row r="598" spans="1:13" hidden="1" x14ac:dyDescent="0.3">
      <c r="A598" s="246" t="str">
        <f t="shared" si="84"/>
        <v>2023-NAT-02</v>
      </c>
      <c r="B598" s="241">
        <f t="shared" si="85"/>
        <v>45002</v>
      </c>
      <c r="C598" s="246" t="str">
        <f t="shared" si="86"/>
        <v>Day 2</v>
      </c>
      <c r="D598" s="78" t="s">
        <v>555</v>
      </c>
      <c r="E598" s="46" t="str">
        <f t="shared" si="87"/>
        <v>Tertius</v>
      </c>
      <c r="F598" s="46" t="str">
        <f t="shared" si="88"/>
        <v>Potgieter</v>
      </c>
      <c r="G598" s="46" t="str">
        <f t="shared" si="89"/>
        <v>Men Senior</v>
      </c>
      <c r="H598" s="46" t="str">
        <f t="shared" si="90"/>
        <v>Seagull Angling Club</v>
      </c>
      <c r="I598" s="78"/>
      <c r="J598" s="78" t="s">
        <v>20</v>
      </c>
      <c r="K598" s="78">
        <v>89</v>
      </c>
      <c r="L598" s="77">
        <f t="shared" si="91"/>
        <v>2.6</v>
      </c>
      <c r="M598" s="77">
        <f t="shared" si="92"/>
        <v>2.6</v>
      </c>
    </row>
    <row r="599" spans="1:13" hidden="1" x14ac:dyDescent="0.3">
      <c r="A599" s="246" t="str">
        <f t="shared" si="84"/>
        <v>2023-NAT-02</v>
      </c>
      <c r="B599" s="241">
        <f t="shared" si="85"/>
        <v>45002</v>
      </c>
      <c r="C599" s="246" t="str">
        <f t="shared" si="86"/>
        <v>Day 2</v>
      </c>
      <c r="D599" s="78" t="s">
        <v>555</v>
      </c>
      <c r="E599" s="46" t="str">
        <f t="shared" si="87"/>
        <v>Tertius</v>
      </c>
      <c r="F599" s="46" t="str">
        <f t="shared" si="88"/>
        <v>Potgieter</v>
      </c>
      <c r="G599" s="46" t="str">
        <f t="shared" si="89"/>
        <v>Men Senior</v>
      </c>
      <c r="H599" s="46" t="str">
        <f t="shared" si="90"/>
        <v>Seagull Angling Club</v>
      </c>
      <c r="I599" s="78"/>
      <c r="J599" s="78" t="s">
        <v>1287</v>
      </c>
      <c r="K599" s="78">
        <v>155</v>
      </c>
      <c r="L599" s="77">
        <f t="shared" si="91"/>
        <v>19.5</v>
      </c>
      <c r="M599" s="77">
        <f t="shared" si="92"/>
        <v>19.5</v>
      </c>
    </row>
    <row r="600" spans="1:13" hidden="1" x14ac:dyDescent="0.3">
      <c r="A600" s="246" t="str">
        <f t="shared" si="84"/>
        <v>2023-NAT-02</v>
      </c>
      <c r="B600" s="241">
        <f t="shared" si="85"/>
        <v>45002</v>
      </c>
      <c r="C600" s="246" t="str">
        <f t="shared" si="86"/>
        <v>Day 2</v>
      </c>
      <c r="D600" s="78" t="s">
        <v>555</v>
      </c>
      <c r="E600" s="46" t="str">
        <f t="shared" si="87"/>
        <v>Tertius</v>
      </c>
      <c r="F600" s="46" t="str">
        <f t="shared" si="88"/>
        <v>Potgieter</v>
      </c>
      <c r="G600" s="46" t="str">
        <f t="shared" si="89"/>
        <v>Men Senior</v>
      </c>
      <c r="H600" s="46" t="str">
        <f t="shared" si="90"/>
        <v>Seagull Angling Club</v>
      </c>
      <c r="I600" s="78"/>
      <c r="J600" s="78" t="s">
        <v>1287</v>
      </c>
      <c r="K600" s="78">
        <v>158</v>
      </c>
      <c r="L600" s="77">
        <f t="shared" si="91"/>
        <v>20.8</v>
      </c>
      <c r="M600" s="77">
        <f t="shared" si="92"/>
        <v>20.8</v>
      </c>
    </row>
    <row r="601" spans="1:13" hidden="1" x14ac:dyDescent="0.3">
      <c r="A601" s="246" t="str">
        <f t="shared" si="84"/>
        <v>2023-NAT-02</v>
      </c>
      <c r="B601" s="241">
        <f t="shared" si="85"/>
        <v>45002</v>
      </c>
      <c r="C601" s="246" t="str">
        <f t="shared" si="86"/>
        <v>Day 2</v>
      </c>
      <c r="D601" s="78" t="s">
        <v>633</v>
      </c>
      <c r="E601" s="46" t="str">
        <f t="shared" si="87"/>
        <v>Andre</v>
      </c>
      <c r="F601" s="46" t="str">
        <f t="shared" si="88"/>
        <v>Strydom</v>
      </c>
      <c r="G601" s="46" t="str">
        <f t="shared" si="89"/>
        <v>Men Senior</v>
      </c>
      <c r="H601" s="46" t="str">
        <f t="shared" si="90"/>
        <v>Seagull Angling Club</v>
      </c>
      <c r="I601" s="78"/>
      <c r="J601" s="78" t="s">
        <v>1287</v>
      </c>
      <c r="K601" s="78">
        <v>162</v>
      </c>
      <c r="L601" s="77">
        <f t="shared" si="91"/>
        <v>22.7</v>
      </c>
      <c r="M601" s="77">
        <f t="shared" si="92"/>
        <v>22.7</v>
      </c>
    </row>
    <row r="602" spans="1:13" hidden="1" x14ac:dyDescent="0.3">
      <c r="A602" s="246" t="str">
        <f t="shared" si="84"/>
        <v>2023-NAT-02</v>
      </c>
      <c r="B602" s="241">
        <f t="shared" si="85"/>
        <v>45002</v>
      </c>
      <c r="C602" s="246" t="str">
        <f t="shared" si="86"/>
        <v>Day 2</v>
      </c>
      <c r="D602" s="78" t="s">
        <v>633</v>
      </c>
      <c r="E602" s="46" t="str">
        <f t="shared" si="87"/>
        <v>Andre</v>
      </c>
      <c r="F602" s="46" t="str">
        <f t="shared" si="88"/>
        <v>Strydom</v>
      </c>
      <c r="G602" s="46" t="str">
        <f t="shared" si="89"/>
        <v>Men Senior</v>
      </c>
      <c r="H602" s="46" t="str">
        <f t="shared" si="90"/>
        <v>Seagull Angling Club</v>
      </c>
      <c r="I602" s="78"/>
      <c r="J602" s="78" t="s">
        <v>1287</v>
      </c>
      <c r="K602" s="78">
        <v>154</v>
      </c>
      <c r="L602" s="77">
        <f t="shared" si="91"/>
        <v>19.100000000000001</v>
      </c>
      <c r="M602" s="77">
        <f t="shared" si="92"/>
        <v>19.100000000000001</v>
      </c>
    </row>
    <row r="603" spans="1:13" hidden="1" x14ac:dyDescent="0.3">
      <c r="A603" s="246" t="str">
        <f t="shared" si="84"/>
        <v>2023-NAT-02</v>
      </c>
      <c r="B603" s="241">
        <f t="shared" si="85"/>
        <v>45002</v>
      </c>
      <c r="C603" s="246" t="str">
        <f t="shared" si="86"/>
        <v>Day 2</v>
      </c>
      <c r="D603" s="78" t="s">
        <v>633</v>
      </c>
      <c r="E603" s="46" t="str">
        <f t="shared" si="87"/>
        <v>Andre</v>
      </c>
      <c r="F603" s="46" t="str">
        <f t="shared" si="88"/>
        <v>Strydom</v>
      </c>
      <c r="G603" s="46" t="str">
        <f t="shared" si="89"/>
        <v>Men Senior</v>
      </c>
      <c r="H603" s="46" t="str">
        <f t="shared" si="90"/>
        <v>Seagull Angling Club</v>
      </c>
      <c r="I603" s="78"/>
      <c r="J603" s="78" t="s">
        <v>1287</v>
      </c>
      <c r="K603" s="78">
        <v>157</v>
      </c>
      <c r="L603" s="77">
        <f t="shared" si="91"/>
        <v>20.399999999999999</v>
      </c>
      <c r="M603" s="77">
        <f t="shared" si="92"/>
        <v>20.399999999999999</v>
      </c>
    </row>
    <row r="604" spans="1:13" hidden="1" x14ac:dyDescent="0.3">
      <c r="A604" s="246" t="str">
        <f t="shared" ref="A604:A667" si="93">IF(D604="","",A603)</f>
        <v>2023-NAT-02</v>
      </c>
      <c r="B604" s="241">
        <f t="shared" ref="B604:B667" si="94">IF(D604="","",B603)</f>
        <v>45002</v>
      </c>
      <c r="C604" s="246" t="str">
        <f t="shared" ref="C604:C667" si="95">IF(D604="","",C603)</f>
        <v>Day 2</v>
      </c>
      <c r="D604" s="78" t="s">
        <v>710</v>
      </c>
      <c r="E604" s="46" t="str">
        <f t="shared" ref="E604:E667" si="96">IF(D604="","",VLOOKUP(D604,Master,3,FALSE))</f>
        <v>Lu-Andre</v>
      </c>
      <c r="F604" s="46" t="str">
        <f t="shared" ref="F604:F667" si="97">IF(D604="","",VLOOKUP(D604,Master,4,FALSE))</f>
        <v>Duvenhage</v>
      </c>
      <c r="G604" s="46" t="str">
        <f t="shared" ref="G604:G667" si="98">IF(D604="","",VLOOKUP(D604,Master,5,FALSE))</f>
        <v>Men Senior</v>
      </c>
      <c r="H604" s="46" t="str">
        <f t="shared" ref="H604:H667" si="99">IF(D604="","",VLOOKUP(D604,Master,2,FALSE))</f>
        <v>Seagull Angling Club</v>
      </c>
      <c r="I604" s="78"/>
      <c r="J604" s="78" t="s">
        <v>20</v>
      </c>
      <c r="K604" s="78">
        <v>87</v>
      </c>
      <c r="L604" s="77">
        <f t="shared" ref="L604:L667" si="100">IF(K604="","",IF(I604="",ROUND(HLOOKUP(J604,kgList,K604,FALSE),1),ROUND(HLOOKUP(I604,kgList,K604,FALSE),1)))</f>
        <v>2.4</v>
      </c>
      <c r="M604" s="77">
        <f t="shared" ref="M604:M667" si="101">IF(L604="","",IF(COUNTA(I604:J604)&gt;1,"Edible or Inedible",IF(COUNTA(I604)=1,L604*1,IF(COUNTA(J604)=1,L604*1,"ERROR"))))</f>
        <v>2.4</v>
      </c>
    </row>
    <row r="605" spans="1:13" hidden="1" x14ac:dyDescent="0.3">
      <c r="A605" s="246" t="str">
        <f t="shared" si="93"/>
        <v>2023-NAT-02</v>
      </c>
      <c r="B605" s="241">
        <f t="shared" si="94"/>
        <v>45002</v>
      </c>
      <c r="C605" s="246" t="str">
        <f t="shared" si="95"/>
        <v>Day 2</v>
      </c>
      <c r="D605" s="78" t="s">
        <v>710</v>
      </c>
      <c r="E605" s="46" t="str">
        <f t="shared" si="96"/>
        <v>Lu-Andre</v>
      </c>
      <c r="F605" s="46" t="str">
        <f t="shared" si="97"/>
        <v>Duvenhage</v>
      </c>
      <c r="G605" s="46" t="str">
        <f t="shared" si="98"/>
        <v>Men Senior</v>
      </c>
      <c r="H605" s="46" t="str">
        <f t="shared" si="99"/>
        <v>Seagull Angling Club</v>
      </c>
      <c r="I605" s="78"/>
      <c r="J605" s="78" t="s">
        <v>1287</v>
      </c>
      <c r="K605" s="78">
        <v>145</v>
      </c>
      <c r="L605" s="77">
        <f t="shared" si="100"/>
        <v>15.5</v>
      </c>
      <c r="M605" s="77">
        <f t="shared" si="101"/>
        <v>15.5</v>
      </c>
    </row>
    <row r="606" spans="1:13" hidden="1" x14ac:dyDescent="0.3">
      <c r="A606" s="246" t="str">
        <f t="shared" si="93"/>
        <v>2023-NAT-02</v>
      </c>
      <c r="B606" s="241">
        <f t="shared" si="94"/>
        <v>45002</v>
      </c>
      <c r="C606" s="246" t="str">
        <f t="shared" si="95"/>
        <v>Day 2</v>
      </c>
      <c r="D606" s="78" t="s">
        <v>751</v>
      </c>
      <c r="E606" s="46" t="str">
        <f t="shared" si="96"/>
        <v>Danie</v>
      </c>
      <c r="F606" s="46" t="str">
        <f t="shared" si="97"/>
        <v>Smith</v>
      </c>
      <c r="G606" s="46" t="str">
        <f t="shared" si="98"/>
        <v>Men Veteran</v>
      </c>
      <c r="H606" s="46" t="str">
        <f t="shared" si="99"/>
        <v>Seagull Angling Club</v>
      </c>
      <c r="I606" s="78"/>
      <c r="J606" s="78" t="s">
        <v>20</v>
      </c>
      <c r="K606" s="78">
        <v>87</v>
      </c>
      <c r="L606" s="77">
        <f t="shared" si="100"/>
        <v>2.4</v>
      </c>
      <c r="M606" s="77">
        <f t="shared" si="101"/>
        <v>2.4</v>
      </c>
    </row>
    <row r="607" spans="1:13" hidden="1" x14ac:dyDescent="0.3">
      <c r="A607" s="246" t="str">
        <f t="shared" si="93"/>
        <v>2023-NAT-02</v>
      </c>
      <c r="B607" s="241">
        <f t="shared" si="94"/>
        <v>45002</v>
      </c>
      <c r="C607" s="246" t="str">
        <f t="shared" si="95"/>
        <v>Day 2</v>
      </c>
      <c r="D607" s="78" t="s">
        <v>751</v>
      </c>
      <c r="E607" s="46" t="str">
        <f t="shared" si="96"/>
        <v>Danie</v>
      </c>
      <c r="F607" s="46" t="str">
        <f t="shared" si="97"/>
        <v>Smith</v>
      </c>
      <c r="G607" s="46" t="str">
        <f t="shared" si="98"/>
        <v>Men Veteran</v>
      </c>
      <c r="H607" s="46" t="str">
        <f t="shared" si="99"/>
        <v>Seagull Angling Club</v>
      </c>
      <c r="I607" s="78"/>
      <c r="J607" s="78" t="s">
        <v>20</v>
      </c>
      <c r="K607" s="78">
        <v>86</v>
      </c>
      <c r="L607" s="77">
        <f t="shared" si="100"/>
        <v>2.2999999999999998</v>
      </c>
      <c r="M607" s="77">
        <f t="shared" si="101"/>
        <v>2.2999999999999998</v>
      </c>
    </row>
    <row r="608" spans="1:13" hidden="1" x14ac:dyDescent="0.3">
      <c r="A608" s="246" t="str">
        <f t="shared" si="93"/>
        <v>2023-NAT-02</v>
      </c>
      <c r="B608" s="241">
        <f t="shared" si="94"/>
        <v>45002</v>
      </c>
      <c r="C608" s="246" t="str">
        <f t="shared" si="95"/>
        <v>Day 2</v>
      </c>
      <c r="D608" s="78" t="s">
        <v>751</v>
      </c>
      <c r="E608" s="46" t="str">
        <f t="shared" si="96"/>
        <v>Danie</v>
      </c>
      <c r="F608" s="46" t="str">
        <f t="shared" si="97"/>
        <v>Smith</v>
      </c>
      <c r="G608" s="46" t="str">
        <f t="shared" si="98"/>
        <v>Men Veteran</v>
      </c>
      <c r="H608" s="46" t="str">
        <f t="shared" si="99"/>
        <v>Seagull Angling Club</v>
      </c>
      <c r="I608" s="78"/>
      <c r="J608" s="78" t="s">
        <v>20</v>
      </c>
      <c r="K608" s="78">
        <v>80</v>
      </c>
      <c r="L608" s="77">
        <f t="shared" si="100"/>
        <v>1.8</v>
      </c>
      <c r="M608" s="77">
        <f t="shared" si="101"/>
        <v>1.8</v>
      </c>
    </row>
    <row r="609" spans="1:13" hidden="1" x14ac:dyDescent="0.3">
      <c r="A609" s="246" t="str">
        <f t="shared" si="93"/>
        <v>2023-NAT-02</v>
      </c>
      <c r="B609" s="241">
        <f t="shared" si="94"/>
        <v>45002</v>
      </c>
      <c r="C609" s="246" t="str">
        <f t="shared" si="95"/>
        <v>Day 2</v>
      </c>
      <c r="D609" s="78" t="s">
        <v>751</v>
      </c>
      <c r="E609" s="46" t="str">
        <f t="shared" si="96"/>
        <v>Danie</v>
      </c>
      <c r="F609" s="46" t="str">
        <f t="shared" si="97"/>
        <v>Smith</v>
      </c>
      <c r="G609" s="46" t="str">
        <f t="shared" si="98"/>
        <v>Men Veteran</v>
      </c>
      <c r="H609" s="46" t="str">
        <f t="shared" si="99"/>
        <v>Seagull Angling Club</v>
      </c>
      <c r="I609" s="78"/>
      <c r="J609" s="78" t="s">
        <v>20</v>
      </c>
      <c r="K609" s="78">
        <v>84</v>
      </c>
      <c r="L609" s="77">
        <f t="shared" si="100"/>
        <v>2.2000000000000002</v>
      </c>
      <c r="M609" s="77">
        <f t="shared" si="101"/>
        <v>2.2000000000000002</v>
      </c>
    </row>
    <row r="610" spans="1:13" hidden="1" x14ac:dyDescent="0.3">
      <c r="A610" s="246" t="str">
        <f t="shared" si="93"/>
        <v>2023-NAT-02</v>
      </c>
      <c r="B610" s="241">
        <f t="shared" si="94"/>
        <v>45002</v>
      </c>
      <c r="C610" s="246" t="str">
        <f t="shared" si="95"/>
        <v>Day 2</v>
      </c>
      <c r="D610" s="78" t="s">
        <v>751</v>
      </c>
      <c r="E610" s="46" t="str">
        <f t="shared" si="96"/>
        <v>Danie</v>
      </c>
      <c r="F610" s="46" t="str">
        <f t="shared" si="97"/>
        <v>Smith</v>
      </c>
      <c r="G610" s="46" t="str">
        <f t="shared" si="98"/>
        <v>Men Veteran</v>
      </c>
      <c r="H610" s="46" t="str">
        <f t="shared" si="99"/>
        <v>Seagull Angling Club</v>
      </c>
      <c r="I610" s="78"/>
      <c r="J610" s="78" t="s">
        <v>1287</v>
      </c>
      <c r="K610" s="78">
        <v>152</v>
      </c>
      <c r="L610" s="77">
        <f t="shared" si="100"/>
        <v>18.2</v>
      </c>
      <c r="M610" s="77">
        <f t="shared" si="101"/>
        <v>18.2</v>
      </c>
    </row>
    <row r="611" spans="1:13" hidden="1" x14ac:dyDescent="0.3">
      <c r="A611" s="246" t="str">
        <f t="shared" si="93"/>
        <v>2023-NAT-02</v>
      </c>
      <c r="B611" s="241">
        <f t="shared" si="94"/>
        <v>45002</v>
      </c>
      <c r="C611" s="246" t="str">
        <f t="shared" si="95"/>
        <v>Day 2</v>
      </c>
      <c r="D611" s="78" t="s">
        <v>751</v>
      </c>
      <c r="E611" s="46" t="str">
        <f t="shared" si="96"/>
        <v>Danie</v>
      </c>
      <c r="F611" s="46" t="str">
        <f t="shared" si="97"/>
        <v>Smith</v>
      </c>
      <c r="G611" s="46" t="str">
        <f t="shared" si="98"/>
        <v>Men Veteran</v>
      </c>
      <c r="H611" s="46" t="str">
        <f t="shared" si="99"/>
        <v>Seagull Angling Club</v>
      </c>
      <c r="I611" s="78"/>
      <c r="J611" s="78" t="s">
        <v>1287</v>
      </c>
      <c r="K611" s="78">
        <v>161</v>
      </c>
      <c r="L611" s="77">
        <f t="shared" si="100"/>
        <v>22.2</v>
      </c>
      <c r="M611" s="77">
        <f t="shared" si="101"/>
        <v>22.2</v>
      </c>
    </row>
    <row r="612" spans="1:13" hidden="1" x14ac:dyDescent="0.3">
      <c r="A612" s="246" t="str">
        <f t="shared" si="93"/>
        <v>2023-NAT-02</v>
      </c>
      <c r="B612" s="241">
        <f t="shared" si="94"/>
        <v>45002</v>
      </c>
      <c r="C612" s="246" t="str">
        <f t="shared" si="95"/>
        <v>Day 2</v>
      </c>
      <c r="D612" s="78" t="s">
        <v>751</v>
      </c>
      <c r="E612" s="46" t="str">
        <f t="shared" si="96"/>
        <v>Danie</v>
      </c>
      <c r="F612" s="46" t="str">
        <f t="shared" si="97"/>
        <v>Smith</v>
      </c>
      <c r="G612" s="46" t="str">
        <f t="shared" si="98"/>
        <v>Men Veteran</v>
      </c>
      <c r="H612" s="46" t="str">
        <f t="shared" si="99"/>
        <v>Seagull Angling Club</v>
      </c>
      <c r="I612" s="78"/>
      <c r="J612" s="78" t="s">
        <v>1287</v>
      </c>
      <c r="K612" s="78">
        <v>160</v>
      </c>
      <c r="L612" s="77">
        <f t="shared" si="100"/>
        <v>21.7</v>
      </c>
      <c r="M612" s="77">
        <f t="shared" si="101"/>
        <v>21.7</v>
      </c>
    </row>
    <row r="613" spans="1:13" hidden="1" x14ac:dyDescent="0.3">
      <c r="A613" s="246" t="str">
        <f t="shared" si="93"/>
        <v>2023-NAT-02</v>
      </c>
      <c r="B613" s="241">
        <f t="shared" si="94"/>
        <v>45002</v>
      </c>
      <c r="C613" s="246" t="str">
        <f t="shared" si="95"/>
        <v>Day 2</v>
      </c>
      <c r="D613" s="78" t="s">
        <v>648</v>
      </c>
      <c r="E613" s="46" t="str">
        <f t="shared" si="96"/>
        <v>Cecilia</v>
      </c>
      <c r="F613" s="46" t="str">
        <f t="shared" si="97"/>
        <v>Brandt</v>
      </c>
      <c r="G613" s="46" t="str">
        <f t="shared" si="98"/>
        <v>Ladies Senior</v>
      </c>
      <c r="H613" s="46" t="str">
        <f t="shared" si="99"/>
        <v>Seagull Angling Club</v>
      </c>
      <c r="I613" s="78"/>
      <c r="J613" s="78" t="s">
        <v>20</v>
      </c>
      <c r="K613" s="78">
        <v>85</v>
      </c>
      <c r="L613" s="77">
        <f t="shared" si="100"/>
        <v>2.2000000000000002</v>
      </c>
      <c r="M613" s="77">
        <f t="shared" si="101"/>
        <v>2.2000000000000002</v>
      </c>
    </row>
    <row r="614" spans="1:13" hidden="1" x14ac:dyDescent="0.3">
      <c r="A614" s="246" t="str">
        <f t="shared" si="93"/>
        <v>2023-NAT-02</v>
      </c>
      <c r="B614" s="241">
        <f t="shared" si="94"/>
        <v>45002</v>
      </c>
      <c r="C614" s="246" t="str">
        <f t="shared" si="95"/>
        <v>Day 2</v>
      </c>
      <c r="D614" s="78" t="s">
        <v>648</v>
      </c>
      <c r="E614" s="46" t="str">
        <f t="shared" si="96"/>
        <v>Cecilia</v>
      </c>
      <c r="F614" s="46" t="str">
        <f t="shared" si="97"/>
        <v>Brandt</v>
      </c>
      <c r="G614" s="46" t="str">
        <f t="shared" si="98"/>
        <v>Ladies Senior</v>
      </c>
      <c r="H614" s="46" t="str">
        <f t="shared" si="99"/>
        <v>Seagull Angling Club</v>
      </c>
      <c r="I614" s="78"/>
      <c r="J614" s="78" t="s">
        <v>1287</v>
      </c>
      <c r="K614" s="78">
        <v>89</v>
      </c>
      <c r="L614" s="77">
        <f t="shared" si="100"/>
        <v>2.9</v>
      </c>
      <c r="M614" s="77">
        <f t="shared" si="101"/>
        <v>2.9</v>
      </c>
    </row>
    <row r="615" spans="1:13" hidden="1" x14ac:dyDescent="0.3">
      <c r="A615" s="246" t="str">
        <f t="shared" si="93"/>
        <v>2023-NAT-02</v>
      </c>
      <c r="B615" s="241">
        <f t="shared" si="94"/>
        <v>45002</v>
      </c>
      <c r="C615" s="246" t="str">
        <f t="shared" si="95"/>
        <v>Day 2</v>
      </c>
      <c r="D615" s="78" t="s">
        <v>723</v>
      </c>
      <c r="E615" s="46" t="str">
        <f t="shared" si="96"/>
        <v>Christiaan</v>
      </c>
      <c r="F615" s="46" t="str">
        <f t="shared" si="97"/>
        <v>Potgieter</v>
      </c>
      <c r="G615" s="46" t="str">
        <f t="shared" si="98"/>
        <v>Men U/16</v>
      </c>
      <c r="H615" s="46" t="str">
        <f t="shared" si="99"/>
        <v>Seagull Angling Club</v>
      </c>
      <c r="I615" s="78"/>
      <c r="J615" s="78"/>
      <c r="K615" s="78"/>
      <c r="L615" s="77" t="str">
        <f t="shared" si="100"/>
        <v/>
      </c>
      <c r="M615" s="77" t="str">
        <f t="shared" si="101"/>
        <v/>
      </c>
    </row>
    <row r="616" spans="1:13" hidden="1" x14ac:dyDescent="0.3">
      <c r="A616" s="246" t="str">
        <f t="shared" si="93"/>
        <v>2023-NAT-02</v>
      </c>
      <c r="B616" s="241">
        <f t="shared" si="94"/>
        <v>45002</v>
      </c>
      <c r="C616" s="246" t="str">
        <f t="shared" si="95"/>
        <v>Day 2</v>
      </c>
      <c r="D616" s="78" t="s">
        <v>1154</v>
      </c>
      <c r="E616" s="46" t="str">
        <f t="shared" si="96"/>
        <v>Martin</v>
      </c>
      <c r="F616" s="46" t="str">
        <f t="shared" si="97"/>
        <v>Cordier</v>
      </c>
      <c r="G616" s="46" t="str">
        <f t="shared" si="98"/>
        <v>Men Veteran</v>
      </c>
      <c r="H616" s="46" t="str">
        <f t="shared" si="99"/>
        <v>Walvis Bay</v>
      </c>
      <c r="I616" s="78"/>
      <c r="J616" s="78" t="s">
        <v>1288</v>
      </c>
      <c r="K616" s="78">
        <v>120</v>
      </c>
      <c r="L616" s="77">
        <f t="shared" si="100"/>
        <v>7</v>
      </c>
      <c r="M616" s="77">
        <f t="shared" si="101"/>
        <v>7</v>
      </c>
    </row>
    <row r="617" spans="1:13" hidden="1" x14ac:dyDescent="0.3">
      <c r="A617" s="246" t="str">
        <f t="shared" si="93"/>
        <v>2023-NAT-02</v>
      </c>
      <c r="B617" s="241">
        <f t="shared" si="94"/>
        <v>45002</v>
      </c>
      <c r="C617" s="246" t="str">
        <f t="shared" si="95"/>
        <v>Day 2</v>
      </c>
      <c r="D617" s="78" t="s">
        <v>1154</v>
      </c>
      <c r="E617" s="46" t="str">
        <f t="shared" si="96"/>
        <v>Martin</v>
      </c>
      <c r="F617" s="46" t="str">
        <f t="shared" si="97"/>
        <v>Cordier</v>
      </c>
      <c r="G617" s="46" t="str">
        <f t="shared" si="98"/>
        <v>Men Veteran</v>
      </c>
      <c r="H617" s="46" t="str">
        <f t="shared" si="99"/>
        <v>Walvis Bay</v>
      </c>
      <c r="I617" s="78"/>
      <c r="J617" s="78" t="s">
        <v>1288</v>
      </c>
      <c r="K617" s="78">
        <v>129</v>
      </c>
      <c r="L617" s="77">
        <f t="shared" si="100"/>
        <v>9</v>
      </c>
      <c r="M617" s="77">
        <f t="shared" si="101"/>
        <v>9</v>
      </c>
    </row>
    <row r="618" spans="1:13" hidden="1" x14ac:dyDescent="0.3">
      <c r="A618" s="246" t="str">
        <f t="shared" si="93"/>
        <v>2023-NAT-02</v>
      </c>
      <c r="B618" s="241">
        <f t="shared" si="94"/>
        <v>45002</v>
      </c>
      <c r="C618" s="246" t="str">
        <f t="shared" si="95"/>
        <v>Day 2</v>
      </c>
      <c r="D618" s="78" t="s">
        <v>1154</v>
      </c>
      <c r="E618" s="46" t="str">
        <f t="shared" si="96"/>
        <v>Martin</v>
      </c>
      <c r="F618" s="46" t="str">
        <f t="shared" si="97"/>
        <v>Cordier</v>
      </c>
      <c r="G618" s="46" t="str">
        <f t="shared" si="98"/>
        <v>Men Veteran</v>
      </c>
      <c r="H618" s="46" t="str">
        <f t="shared" si="99"/>
        <v>Walvis Bay</v>
      </c>
      <c r="I618" s="78"/>
      <c r="J618" s="78" t="s">
        <v>1288</v>
      </c>
      <c r="K618" s="78">
        <v>138</v>
      </c>
      <c r="L618" s="77">
        <f t="shared" si="100"/>
        <v>11.4</v>
      </c>
      <c r="M618" s="77">
        <f t="shared" si="101"/>
        <v>11.4</v>
      </c>
    </row>
    <row r="619" spans="1:13" hidden="1" x14ac:dyDescent="0.3">
      <c r="A619" s="246" t="str">
        <f t="shared" si="93"/>
        <v>2023-NAT-02</v>
      </c>
      <c r="B619" s="241">
        <f t="shared" si="94"/>
        <v>45002</v>
      </c>
      <c r="C619" s="246" t="str">
        <f t="shared" si="95"/>
        <v>Day 2</v>
      </c>
      <c r="D619" s="78" t="s">
        <v>1154</v>
      </c>
      <c r="E619" s="46" t="str">
        <f t="shared" si="96"/>
        <v>Martin</v>
      </c>
      <c r="F619" s="46" t="str">
        <f t="shared" si="97"/>
        <v>Cordier</v>
      </c>
      <c r="G619" s="46" t="str">
        <f t="shared" si="98"/>
        <v>Men Veteran</v>
      </c>
      <c r="H619" s="46" t="str">
        <f t="shared" si="99"/>
        <v>Walvis Bay</v>
      </c>
      <c r="I619" s="78"/>
      <c r="J619" s="78" t="s">
        <v>1288</v>
      </c>
      <c r="K619" s="78">
        <v>149</v>
      </c>
      <c r="L619" s="77">
        <f t="shared" si="100"/>
        <v>14.9</v>
      </c>
      <c r="M619" s="77">
        <f t="shared" si="101"/>
        <v>14.9</v>
      </c>
    </row>
    <row r="620" spans="1:13" hidden="1" x14ac:dyDescent="0.3">
      <c r="A620" s="246" t="str">
        <f t="shared" si="93"/>
        <v>2023-NAT-02</v>
      </c>
      <c r="B620" s="241">
        <f t="shared" si="94"/>
        <v>45002</v>
      </c>
      <c r="C620" s="246" t="str">
        <f t="shared" si="95"/>
        <v>Day 2</v>
      </c>
      <c r="D620" s="78" t="s">
        <v>1154</v>
      </c>
      <c r="E620" s="46" t="str">
        <f t="shared" si="96"/>
        <v>Martin</v>
      </c>
      <c r="F620" s="46" t="str">
        <f t="shared" si="97"/>
        <v>Cordier</v>
      </c>
      <c r="G620" s="46" t="str">
        <f t="shared" si="98"/>
        <v>Men Veteran</v>
      </c>
      <c r="H620" s="46" t="str">
        <f t="shared" si="99"/>
        <v>Walvis Bay</v>
      </c>
      <c r="I620" s="78"/>
      <c r="J620" s="78" t="s">
        <v>1287</v>
      </c>
      <c r="K620" s="78">
        <v>172</v>
      </c>
      <c r="L620" s="77">
        <f t="shared" si="100"/>
        <v>27.8</v>
      </c>
      <c r="M620" s="77">
        <f t="shared" si="101"/>
        <v>27.8</v>
      </c>
    </row>
    <row r="621" spans="1:13" hidden="1" x14ac:dyDescent="0.3">
      <c r="A621" s="246" t="str">
        <f t="shared" si="93"/>
        <v>2023-NAT-02</v>
      </c>
      <c r="B621" s="241">
        <f t="shared" si="94"/>
        <v>45002</v>
      </c>
      <c r="C621" s="246" t="str">
        <f t="shared" si="95"/>
        <v>Day 2</v>
      </c>
      <c r="D621" s="78" t="s">
        <v>1154</v>
      </c>
      <c r="E621" s="46" t="str">
        <f t="shared" si="96"/>
        <v>Martin</v>
      </c>
      <c r="F621" s="46" t="str">
        <f t="shared" si="97"/>
        <v>Cordier</v>
      </c>
      <c r="G621" s="46" t="str">
        <f t="shared" si="98"/>
        <v>Men Veteran</v>
      </c>
      <c r="H621" s="46" t="str">
        <f t="shared" si="99"/>
        <v>Walvis Bay</v>
      </c>
      <c r="I621" s="78"/>
      <c r="J621" s="78" t="s">
        <v>1287</v>
      </c>
      <c r="K621" s="78">
        <v>160</v>
      </c>
      <c r="L621" s="77">
        <f t="shared" si="100"/>
        <v>21.7</v>
      </c>
      <c r="M621" s="77">
        <f t="shared" si="101"/>
        <v>21.7</v>
      </c>
    </row>
    <row r="622" spans="1:13" hidden="1" x14ac:dyDescent="0.3">
      <c r="A622" s="246" t="str">
        <f t="shared" si="93"/>
        <v>2023-NAT-02</v>
      </c>
      <c r="B622" s="241">
        <f t="shared" si="94"/>
        <v>45002</v>
      </c>
      <c r="C622" s="246" t="str">
        <f t="shared" si="95"/>
        <v>Day 2</v>
      </c>
      <c r="D622" s="78" t="s">
        <v>1154</v>
      </c>
      <c r="E622" s="46" t="str">
        <f t="shared" si="96"/>
        <v>Martin</v>
      </c>
      <c r="F622" s="46" t="str">
        <f t="shared" si="97"/>
        <v>Cordier</v>
      </c>
      <c r="G622" s="46" t="str">
        <f t="shared" si="98"/>
        <v>Men Veteran</v>
      </c>
      <c r="H622" s="46" t="str">
        <f t="shared" si="99"/>
        <v>Walvis Bay</v>
      </c>
      <c r="I622" s="78"/>
      <c r="J622" s="78" t="s">
        <v>1287</v>
      </c>
      <c r="K622" s="78">
        <v>148</v>
      </c>
      <c r="L622" s="77">
        <f t="shared" si="100"/>
        <v>16.600000000000001</v>
      </c>
      <c r="M622" s="77">
        <f t="shared" si="101"/>
        <v>16.600000000000001</v>
      </c>
    </row>
    <row r="623" spans="1:13" hidden="1" x14ac:dyDescent="0.3">
      <c r="A623" s="246" t="str">
        <f t="shared" si="93"/>
        <v>2023-NAT-02</v>
      </c>
      <c r="B623" s="241">
        <f t="shared" si="94"/>
        <v>45002</v>
      </c>
      <c r="C623" s="246" t="str">
        <f t="shared" si="95"/>
        <v>Day 2</v>
      </c>
      <c r="D623" s="78" t="s">
        <v>780</v>
      </c>
      <c r="E623" s="46" t="str">
        <f t="shared" si="96"/>
        <v xml:space="preserve">Emile </v>
      </c>
      <c r="F623" s="46" t="str">
        <f t="shared" si="97"/>
        <v>Van Heerden</v>
      </c>
      <c r="G623" s="46" t="str">
        <f t="shared" si="98"/>
        <v>Men Senior</v>
      </c>
      <c r="H623" s="46" t="str">
        <f t="shared" si="99"/>
        <v>Walvis Bay</v>
      </c>
      <c r="I623" s="78"/>
      <c r="J623" s="78" t="s">
        <v>1288</v>
      </c>
      <c r="K623" s="78">
        <v>130</v>
      </c>
      <c r="L623" s="77">
        <f t="shared" si="100"/>
        <v>9.3000000000000007</v>
      </c>
      <c r="M623" s="77">
        <f t="shared" si="101"/>
        <v>9.3000000000000007</v>
      </c>
    </row>
    <row r="624" spans="1:13" hidden="1" x14ac:dyDescent="0.3">
      <c r="A624" s="246" t="str">
        <f t="shared" si="93"/>
        <v>2023-NAT-02</v>
      </c>
      <c r="B624" s="241">
        <f t="shared" si="94"/>
        <v>45002</v>
      </c>
      <c r="C624" s="246" t="str">
        <f t="shared" si="95"/>
        <v>Day 2</v>
      </c>
      <c r="D624" s="78" t="s">
        <v>780</v>
      </c>
      <c r="E624" s="46" t="str">
        <f t="shared" si="96"/>
        <v xml:space="preserve">Emile </v>
      </c>
      <c r="F624" s="46" t="str">
        <f t="shared" si="97"/>
        <v>Van Heerden</v>
      </c>
      <c r="G624" s="46" t="str">
        <f t="shared" si="98"/>
        <v>Men Senior</v>
      </c>
      <c r="H624" s="46" t="str">
        <f t="shared" si="99"/>
        <v>Walvis Bay</v>
      </c>
      <c r="I624" s="78"/>
      <c r="J624" s="78" t="s">
        <v>1287</v>
      </c>
      <c r="K624" s="78">
        <v>155</v>
      </c>
      <c r="L624" s="77">
        <f t="shared" si="100"/>
        <v>19.5</v>
      </c>
      <c r="M624" s="77">
        <f t="shared" si="101"/>
        <v>19.5</v>
      </c>
    </row>
    <row r="625" spans="1:13" hidden="1" x14ac:dyDescent="0.3">
      <c r="A625" s="246" t="str">
        <f t="shared" si="93"/>
        <v>2023-NAT-02</v>
      </c>
      <c r="B625" s="241">
        <f t="shared" si="94"/>
        <v>45002</v>
      </c>
      <c r="C625" s="246" t="str">
        <f t="shared" si="95"/>
        <v>Day 2</v>
      </c>
      <c r="D625" s="78" t="s">
        <v>780</v>
      </c>
      <c r="E625" s="46" t="str">
        <f t="shared" si="96"/>
        <v xml:space="preserve">Emile </v>
      </c>
      <c r="F625" s="46" t="str">
        <f t="shared" si="97"/>
        <v>Van Heerden</v>
      </c>
      <c r="G625" s="46" t="str">
        <f t="shared" si="98"/>
        <v>Men Senior</v>
      </c>
      <c r="H625" s="46" t="str">
        <f t="shared" si="99"/>
        <v>Walvis Bay</v>
      </c>
      <c r="I625" s="78"/>
      <c r="J625" s="78" t="s">
        <v>1287</v>
      </c>
      <c r="K625" s="78">
        <v>162</v>
      </c>
      <c r="L625" s="77">
        <f t="shared" si="100"/>
        <v>22.7</v>
      </c>
      <c r="M625" s="77">
        <f t="shared" si="101"/>
        <v>22.7</v>
      </c>
    </row>
    <row r="626" spans="1:13" hidden="1" x14ac:dyDescent="0.3">
      <c r="A626" s="246" t="str">
        <f t="shared" si="93"/>
        <v>2023-NAT-02</v>
      </c>
      <c r="B626" s="241">
        <f t="shared" si="94"/>
        <v>45002</v>
      </c>
      <c r="C626" s="246" t="str">
        <f t="shared" si="95"/>
        <v>Day 2</v>
      </c>
      <c r="D626" s="78" t="s">
        <v>1579</v>
      </c>
      <c r="E626" s="46" t="str">
        <f t="shared" si="96"/>
        <v>Francois Jnr</v>
      </c>
      <c r="F626" s="46" t="str">
        <f t="shared" si="97"/>
        <v>Wolfaardt</v>
      </c>
      <c r="G626" s="46" t="str">
        <f t="shared" si="98"/>
        <v>Men U/21</v>
      </c>
      <c r="H626" s="46" t="str">
        <f t="shared" si="99"/>
        <v>Walvis Bay</v>
      </c>
      <c r="I626" s="78"/>
      <c r="J626" s="78" t="s">
        <v>1288</v>
      </c>
      <c r="K626" s="78">
        <v>124</v>
      </c>
      <c r="L626" s="77">
        <f t="shared" si="100"/>
        <v>7.9</v>
      </c>
      <c r="M626" s="77">
        <f t="shared" si="101"/>
        <v>7.9</v>
      </c>
    </row>
    <row r="627" spans="1:13" hidden="1" x14ac:dyDescent="0.3">
      <c r="A627" s="246" t="str">
        <f t="shared" si="93"/>
        <v>2023-NAT-02</v>
      </c>
      <c r="B627" s="241">
        <f t="shared" si="94"/>
        <v>45002</v>
      </c>
      <c r="C627" s="246" t="str">
        <f t="shared" si="95"/>
        <v>Day 2</v>
      </c>
      <c r="D627" s="78" t="s">
        <v>1579</v>
      </c>
      <c r="E627" s="46" t="str">
        <f t="shared" si="96"/>
        <v>Francois Jnr</v>
      </c>
      <c r="F627" s="46" t="str">
        <f t="shared" si="97"/>
        <v>Wolfaardt</v>
      </c>
      <c r="G627" s="46" t="str">
        <f t="shared" si="98"/>
        <v>Men U/21</v>
      </c>
      <c r="H627" s="46" t="str">
        <f t="shared" si="99"/>
        <v>Walvis Bay</v>
      </c>
      <c r="I627" s="78"/>
      <c r="J627" s="78" t="s">
        <v>1288</v>
      </c>
      <c r="K627" s="78">
        <v>122</v>
      </c>
      <c r="L627" s="77">
        <f t="shared" si="100"/>
        <v>7.4</v>
      </c>
      <c r="M627" s="77">
        <f t="shared" si="101"/>
        <v>7.4</v>
      </c>
    </row>
    <row r="628" spans="1:13" hidden="1" x14ac:dyDescent="0.3">
      <c r="A628" s="246" t="str">
        <f t="shared" si="93"/>
        <v>2023-NAT-02</v>
      </c>
      <c r="B628" s="241">
        <f t="shared" si="94"/>
        <v>45002</v>
      </c>
      <c r="C628" s="246" t="str">
        <f t="shared" si="95"/>
        <v>Day 2</v>
      </c>
      <c r="D628" s="78" t="s">
        <v>1579</v>
      </c>
      <c r="E628" s="46" t="str">
        <f t="shared" si="96"/>
        <v>Francois Jnr</v>
      </c>
      <c r="F628" s="46" t="str">
        <f t="shared" si="97"/>
        <v>Wolfaardt</v>
      </c>
      <c r="G628" s="46" t="str">
        <f t="shared" si="98"/>
        <v>Men U/21</v>
      </c>
      <c r="H628" s="46" t="str">
        <f t="shared" si="99"/>
        <v>Walvis Bay</v>
      </c>
      <c r="I628" s="78"/>
      <c r="J628" s="78" t="s">
        <v>1287</v>
      </c>
      <c r="K628" s="78">
        <v>141</v>
      </c>
      <c r="L628" s="77">
        <f t="shared" si="100"/>
        <v>14.1</v>
      </c>
      <c r="M628" s="77">
        <f t="shared" si="101"/>
        <v>14.1</v>
      </c>
    </row>
    <row r="629" spans="1:13" hidden="1" x14ac:dyDescent="0.3">
      <c r="A629" s="246" t="str">
        <f t="shared" si="93"/>
        <v>2023-NAT-02</v>
      </c>
      <c r="B629" s="241">
        <f t="shared" si="94"/>
        <v>45002</v>
      </c>
      <c r="C629" s="246" t="str">
        <f t="shared" si="95"/>
        <v>Day 2</v>
      </c>
      <c r="D629" s="78" t="s">
        <v>1579</v>
      </c>
      <c r="E629" s="46" t="str">
        <f t="shared" si="96"/>
        <v>Francois Jnr</v>
      </c>
      <c r="F629" s="46" t="str">
        <f t="shared" si="97"/>
        <v>Wolfaardt</v>
      </c>
      <c r="G629" s="46" t="str">
        <f t="shared" si="98"/>
        <v>Men U/21</v>
      </c>
      <c r="H629" s="46" t="str">
        <f t="shared" si="99"/>
        <v>Walvis Bay</v>
      </c>
      <c r="I629" s="78"/>
      <c r="J629" s="78" t="s">
        <v>1287</v>
      </c>
      <c r="K629" s="78">
        <v>143</v>
      </c>
      <c r="L629" s="77">
        <f t="shared" si="100"/>
        <v>14.8</v>
      </c>
      <c r="M629" s="77">
        <f t="shared" si="101"/>
        <v>14.8</v>
      </c>
    </row>
    <row r="630" spans="1:13" hidden="1" x14ac:dyDescent="0.3">
      <c r="A630" s="246" t="str">
        <f t="shared" si="93"/>
        <v>2023-NAT-02</v>
      </c>
      <c r="B630" s="241">
        <f t="shared" si="94"/>
        <v>45002</v>
      </c>
      <c r="C630" s="246" t="str">
        <f t="shared" si="95"/>
        <v>Day 2</v>
      </c>
      <c r="D630" s="78" t="s">
        <v>1210</v>
      </c>
      <c r="E630" s="46" t="str">
        <f t="shared" si="96"/>
        <v>Flippie</v>
      </c>
      <c r="F630" s="46" t="str">
        <f t="shared" si="97"/>
        <v>Scheepers</v>
      </c>
      <c r="G630" s="46" t="str">
        <f t="shared" si="98"/>
        <v>Men Veteran</v>
      </c>
      <c r="H630" s="46" t="str">
        <f t="shared" si="99"/>
        <v>Walvis Bay</v>
      </c>
      <c r="I630" s="78"/>
      <c r="J630" s="78" t="s">
        <v>1288</v>
      </c>
      <c r="K630" s="78">
        <v>119</v>
      </c>
      <c r="L630" s="77">
        <f t="shared" si="100"/>
        <v>6.8</v>
      </c>
      <c r="M630" s="77">
        <f t="shared" si="101"/>
        <v>6.8</v>
      </c>
    </row>
    <row r="631" spans="1:13" hidden="1" x14ac:dyDescent="0.3">
      <c r="A631" s="246" t="str">
        <f t="shared" si="93"/>
        <v>2023-NAT-02</v>
      </c>
      <c r="B631" s="241">
        <f t="shared" si="94"/>
        <v>45002</v>
      </c>
      <c r="C631" s="246" t="str">
        <f t="shared" si="95"/>
        <v>Day 2</v>
      </c>
      <c r="D631" s="78" t="s">
        <v>1210</v>
      </c>
      <c r="E631" s="46" t="str">
        <f t="shared" si="96"/>
        <v>Flippie</v>
      </c>
      <c r="F631" s="46" t="str">
        <f t="shared" si="97"/>
        <v>Scheepers</v>
      </c>
      <c r="G631" s="46" t="str">
        <f t="shared" si="98"/>
        <v>Men Veteran</v>
      </c>
      <c r="H631" s="46" t="str">
        <f t="shared" si="99"/>
        <v>Walvis Bay</v>
      </c>
      <c r="I631" s="78"/>
      <c r="J631" s="78" t="s">
        <v>1288</v>
      </c>
      <c r="K631" s="78">
        <v>130</v>
      </c>
      <c r="L631" s="77">
        <f t="shared" si="100"/>
        <v>9.3000000000000007</v>
      </c>
      <c r="M631" s="77">
        <f t="shared" si="101"/>
        <v>9.3000000000000007</v>
      </c>
    </row>
    <row r="632" spans="1:13" hidden="1" x14ac:dyDescent="0.3">
      <c r="A632" s="246" t="str">
        <f t="shared" si="93"/>
        <v>2023-NAT-02</v>
      </c>
      <c r="B632" s="241">
        <f t="shared" si="94"/>
        <v>45002</v>
      </c>
      <c r="C632" s="246" t="str">
        <f t="shared" si="95"/>
        <v>Day 2</v>
      </c>
      <c r="D632" s="78" t="s">
        <v>1210</v>
      </c>
      <c r="E632" s="46" t="str">
        <f t="shared" si="96"/>
        <v>Flippie</v>
      </c>
      <c r="F632" s="46" t="str">
        <f t="shared" si="97"/>
        <v>Scheepers</v>
      </c>
      <c r="G632" s="46" t="str">
        <f t="shared" si="98"/>
        <v>Men Veteran</v>
      </c>
      <c r="H632" s="46" t="str">
        <f t="shared" si="99"/>
        <v>Walvis Bay</v>
      </c>
      <c r="I632" s="78"/>
      <c r="J632" s="78" t="s">
        <v>1288</v>
      </c>
      <c r="K632" s="78">
        <v>138</v>
      </c>
      <c r="L632" s="77">
        <f t="shared" si="100"/>
        <v>11.4</v>
      </c>
      <c r="M632" s="77">
        <f t="shared" si="101"/>
        <v>11.4</v>
      </c>
    </row>
    <row r="633" spans="1:13" hidden="1" x14ac:dyDescent="0.3">
      <c r="A633" s="246" t="str">
        <f t="shared" si="93"/>
        <v>2023-NAT-02</v>
      </c>
      <c r="B633" s="241">
        <f t="shared" si="94"/>
        <v>45002</v>
      </c>
      <c r="C633" s="246" t="str">
        <f t="shared" si="95"/>
        <v>Day 2</v>
      </c>
      <c r="D633" s="78" t="s">
        <v>1210</v>
      </c>
      <c r="E633" s="46" t="str">
        <f t="shared" si="96"/>
        <v>Flippie</v>
      </c>
      <c r="F633" s="46" t="str">
        <f t="shared" si="97"/>
        <v>Scheepers</v>
      </c>
      <c r="G633" s="46" t="str">
        <f t="shared" si="98"/>
        <v>Men Veteran</v>
      </c>
      <c r="H633" s="46" t="str">
        <f t="shared" si="99"/>
        <v>Walvis Bay</v>
      </c>
      <c r="I633" s="78"/>
      <c r="J633" s="78" t="s">
        <v>1267</v>
      </c>
      <c r="K633" s="78">
        <v>70</v>
      </c>
      <c r="L633" s="77">
        <f t="shared" si="100"/>
        <v>16</v>
      </c>
      <c r="M633" s="77">
        <f t="shared" si="101"/>
        <v>16</v>
      </c>
    </row>
    <row r="634" spans="1:13" hidden="1" x14ac:dyDescent="0.3">
      <c r="A634" s="246" t="str">
        <f t="shared" si="93"/>
        <v>2023-NAT-02</v>
      </c>
      <c r="B634" s="241">
        <f t="shared" si="94"/>
        <v>45002</v>
      </c>
      <c r="C634" s="246" t="str">
        <f t="shared" si="95"/>
        <v>Day 2</v>
      </c>
      <c r="D634" s="78" t="s">
        <v>1210</v>
      </c>
      <c r="E634" s="46" t="str">
        <f t="shared" si="96"/>
        <v>Flippie</v>
      </c>
      <c r="F634" s="46" t="str">
        <f t="shared" si="97"/>
        <v>Scheepers</v>
      </c>
      <c r="G634" s="46" t="str">
        <f t="shared" si="98"/>
        <v>Men Veteran</v>
      </c>
      <c r="H634" s="46" t="str">
        <f t="shared" si="99"/>
        <v>Walvis Bay</v>
      </c>
      <c r="I634" s="78"/>
      <c r="J634" s="78" t="s">
        <v>1287</v>
      </c>
      <c r="K634" s="78">
        <v>162</v>
      </c>
      <c r="L634" s="77">
        <f t="shared" si="100"/>
        <v>22.7</v>
      </c>
      <c r="M634" s="77">
        <f t="shared" si="101"/>
        <v>22.7</v>
      </c>
    </row>
    <row r="635" spans="1:13" hidden="1" x14ac:dyDescent="0.3">
      <c r="A635" s="246" t="str">
        <f t="shared" si="93"/>
        <v>2023-NAT-02</v>
      </c>
      <c r="B635" s="241">
        <f t="shared" si="94"/>
        <v>45002</v>
      </c>
      <c r="C635" s="246" t="str">
        <f t="shared" si="95"/>
        <v>Day 2</v>
      </c>
      <c r="D635" s="78" t="s">
        <v>578</v>
      </c>
      <c r="E635" s="46" t="str">
        <f t="shared" si="96"/>
        <v>Stefan Jnr</v>
      </c>
      <c r="F635" s="46" t="str">
        <f t="shared" si="97"/>
        <v>Du Preez</v>
      </c>
      <c r="G635" s="46" t="str">
        <f t="shared" si="98"/>
        <v>Men U/21</v>
      </c>
      <c r="H635" s="46" t="str">
        <f t="shared" si="99"/>
        <v>Walvis Bay</v>
      </c>
      <c r="I635" s="78"/>
      <c r="J635" s="78" t="s">
        <v>1287</v>
      </c>
      <c r="K635" s="78">
        <v>149</v>
      </c>
      <c r="L635" s="77">
        <f t="shared" si="100"/>
        <v>17</v>
      </c>
      <c r="M635" s="77">
        <f t="shared" si="101"/>
        <v>17</v>
      </c>
    </row>
    <row r="636" spans="1:13" hidden="1" x14ac:dyDescent="0.3">
      <c r="A636" s="246" t="str">
        <f t="shared" si="93"/>
        <v>2023-NAT-02</v>
      </c>
      <c r="B636" s="241">
        <f t="shared" si="94"/>
        <v>45002</v>
      </c>
      <c r="C636" s="246" t="str">
        <f t="shared" si="95"/>
        <v>Day 2</v>
      </c>
      <c r="D636" s="78" t="s">
        <v>578</v>
      </c>
      <c r="E636" s="46" t="str">
        <f t="shared" si="96"/>
        <v>Stefan Jnr</v>
      </c>
      <c r="F636" s="46" t="str">
        <f t="shared" si="97"/>
        <v>Du Preez</v>
      </c>
      <c r="G636" s="46" t="str">
        <f t="shared" si="98"/>
        <v>Men U/21</v>
      </c>
      <c r="H636" s="46" t="str">
        <f t="shared" si="99"/>
        <v>Walvis Bay</v>
      </c>
      <c r="I636" s="78"/>
      <c r="J636" s="78" t="s">
        <v>1287</v>
      </c>
      <c r="K636" s="78">
        <v>156</v>
      </c>
      <c r="L636" s="77">
        <f t="shared" si="100"/>
        <v>19.899999999999999</v>
      </c>
      <c r="M636" s="77">
        <f t="shared" si="101"/>
        <v>19.899999999999999</v>
      </c>
    </row>
    <row r="637" spans="1:13" hidden="1" x14ac:dyDescent="0.3">
      <c r="A637" s="246" t="str">
        <f t="shared" si="93"/>
        <v>2023-NAT-02</v>
      </c>
      <c r="B637" s="241">
        <f t="shared" si="94"/>
        <v>45002</v>
      </c>
      <c r="C637" s="246" t="str">
        <f t="shared" si="95"/>
        <v>Day 2</v>
      </c>
      <c r="D637" s="78" t="s">
        <v>578</v>
      </c>
      <c r="E637" s="46" t="str">
        <f t="shared" si="96"/>
        <v>Stefan Jnr</v>
      </c>
      <c r="F637" s="46" t="str">
        <f t="shared" si="97"/>
        <v>Du Preez</v>
      </c>
      <c r="G637" s="46" t="str">
        <f t="shared" si="98"/>
        <v>Men U/21</v>
      </c>
      <c r="H637" s="46" t="str">
        <f t="shared" si="99"/>
        <v>Walvis Bay</v>
      </c>
      <c r="I637" s="78"/>
      <c r="J637" s="78" t="s">
        <v>1287</v>
      </c>
      <c r="K637" s="78">
        <v>153</v>
      </c>
      <c r="L637" s="77">
        <f t="shared" si="100"/>
        <v>18.600000000000001</v>
      </c>
      <c r="M637" s="77">
        <f t="shared" si="101"/>
        <v>18.600000000000001</v>
      </c>
    </row>
    <row r="638" spans="1:13" hidden="1" x14ac:dyDescent="0.3">
      <c r="A638" s="246" t="str">
        <f t="shared" si="93"/>
        <v>2023-NAT-02</v>
      </c>
      <c r="B638" s="241">
        <f t="shared" si="94"/>
        <v>45002</v>
      </c>
      <c r="C638" s="246" t="str">
        <f t="shared" si="95"/>
        <v>Day 2</v>
      </c>
      <c r="D638" s="78" t="s">
        <v>578</v>
      </c>
      <c r="E638" s="46" t="str">
        <f t="shared" si="96"/>
        <v>Stefan Jnr</v>
      </c>
      <c r="F638" s="46" t="str">
        <f t="shared" si="97"/>
        <v>Du Preez</v>
      </c>
      <c r="G638" s="46" t="str">
        <f t="shared" si="98"/>
        <v>Men U/21</v>
      </c>
      <c r="H638" s="46" t="str">
        <f t="shared" si="99"/>
        <v>Walvis Bay</v>
      </c>
      <c r="I638" s="78"/>
      <c r="J638" s="78" t="s">
        <v>1288</v>
      </c>
      <c r="K638" s="78">
        <v>121</v>
      </c>
      <c r="L638" s="77">
        <f t="shared" si="100"/>
        <v>7.2</v>
      </c>
      <c r="M638" s="77">
        <f t="shared" si="101"/>
        <v>7.2</v>
      </c>
    </row>
    <row r="639" spans="1:13" hidden="1" x14ac:dyDescent="0.3">
      <c r="A639" s="246" t="str">
        <f t="shared" si="93"/>
        <v>2023-NAT-02</v>
      </c>
      <c r="B639" s="241">
        <f t="shared" si="94"/>
        <v>45002</v>
      </c>
      <c r="C639" s="246" t="str">
        <f t="shared" si="95"/>
        <v>Day 2</v>
      </c>
      <c r="D639" s="78" t="s">
        <v>578</v>
      </c>
      <c r="E639" s="46" t="str">
        <f t="shared" si="96"/>
        <v>Stefan Jnr</v>
      </c>
      <c r="F639" s="46" t="str">
        <f t="shared" si="97"/>
        <v>Du Preez</v>
      </c>
      <c r="G639" s="46" t="str">
        <f t="shared" si="98"/>
        <v>Men U/21</v>
      </c>
      <c r="H639" s="46" t="str">
        <f t="shared" si="99"/>
        <v>Walvis Bay</v>
      </c>
      <c r="I639" s="78"/>
      <c r="J639" s="78" t="s">
        <v>1288</v>
      </c>
      <c r="K639" s="78">
        <v>132</v>
      </c>
      <c r="L639" s="77">
        <f t="shared" si="100"/>
        <v>9.8000000000000007</v>
      </c>
      <c r="M639" s="77">
        <f t="shared" si="101"/>
        <v>9.8000000000000007</v>
      </c>
    </row>
    <row r="640" spans="1:13" hidden="1" x14ac:dyDescent="0.3">
      <c r="A640" s="246" t="str">
        <f t="shared" si="93"/>
        <v>2023-NAT-02</v>
      </c>
      <c r="B640" s="241">
        <f t="shared" si="94"/>
        <v>45002</v>
      </c>
      <c r="C640" s="246" t="str">
        <f t="shared" si="95"/>
        <v>Day 2</v>
      </c>
      <c r="D640" s="78" t="s">
        <v>1722</v>
      </c>
      <c r="E640" s="46" t="str">
        <f t="shared" si="96"/>
        <v>Ryno</v>
      </c>
      <c r="F640" s="46" t="str">
        <f t="shared" si="97"/>
        <v>Enslin</v>
      </c>
      <c r="G640" s="46" t="str">
        <f t="shared" si="98"/>
        <v>Men Senior</v>
      </c>
      <c r="H640" s="46" t="str">
        <f t="shared" si="99"/>
        <v>Namib Park</v>
      </c>
      <c r="I640" s="78"/>
      <c r="J640" s="78" t="s">
        <v>1288</v>
      </c>
      <c r="K640" s="78">
        <v>146</v>
      </c>
      <c r="L640" s="77">
        <f t="shared" si="100"/>
        <v>13.9</v>
      </c>
      <c r="M640" s="77">
        <f t="shared" si="101"/>
        <v>13.9</v>
      </c>
    </row>
    <row r="641" spans="1:13" hidden="1" x14ac:dyDescent="0.3">
      <c r="A641" s="246" t="str">
        <f t="shared" si="93"/>
        <v>2023-NAT-02</v>
      </c>
      <c r="B641" s="241">
        <f t="shared" si="94"/>
        <v>45002</v>
      </c>
      <c r="C641" s="246" t="str">
        <f t="shared" si="95"/>
        <v>Day 2</v>
      </c>
      <c r="D641" s="78" t="s">
        <v>1795</v>
      </c>
      <c r="E641" s="46" t="str">
        <f t="shared" si="96"/>
        <v>Alexander Albert</v>
      </c>
      <c r="F641" s="46" t="str">
        <f t="shared" si="97"/>
        <v>Jansen</v>
      </c>
      <c r="G641" s="46" t="str">
        <f t="shared" si="98"/>
        <v>Men Senior / U/21</v>
      </c>
      <c r="H641" s="46" t="str">
        <f t="shared" si="99"/>
        <v>Orca Angling Club</v>
      </c>
      <c r="I641" s="78"/>
      <c r="J641" s="78" t="s">
        <v>1288</v>
      </c>
      <c r="K641" s="78">
        <v>151</v>
      </c>
      <c r="L641" s="77">
        <f t="shared" si="100"/>
        <v>15.6</v>
      </c>
      <c r="M641" s="77">
        <f t="shared" si="101"/>
        <v>15.6</v>
      </c>
    </row>
    <row r="642" spans="1:13" hidden="1" x14ac:dyDescent="0.3">
      <c r="A642" s="246" t="str">
        <f t="shared" si="93"/>
        <v>2023-NAT-02</v>
      </c>
      <c r="B642" s="241">
        <f t="shared" si="94"/>
        <v>45002</v>
      </c>
      <c r="C642" s="246" t="str">
        <f t="shared" si="95"/>
        <v>Day 2</v>
      </c>
      <c r="D642" s="78" t="s">
        <v>1795</v>
      </c>
      <c r="E642" s="46" t="str">
        <f t="shared" si="96"/>
        <v>Alexander Albert</v>
      </c>
      <c r="F642" s="46" t="str">
        <f t="shared" si="97"/>
        <v>Jansen</v>
      </c>
      <c r="G642" s="46" t="str">
        <f t="shared" si="98"/>
        <v>Men Senior / U/21</v>
      </c>
      <c r="H642" s="46" t="str">
        <f t="shared" si="99"/>
        <v>Orca Angling Club</v>
      </c>
      <c r="I642" s="78"/>
      <c r="J642" s="78" t="s">
        <v>1288</v>
      </c>
      <c r="K642" s="78">
        <v>142</v>
      </c>
      <c r="L642" s="77">
        <f t="shared" si="100"/>
        <v>12.6</v>
      </c>
      <c r="M642" s="77">
        <f t="shared" si="101"/>
        <v>12.6</v>
      </c>
    </row>
    <row r="643" spans="1:13" hidden="1" x14ac:dyDescent="0.3">
      <c r="A643" s="246" t="str">
        <f t="shared" si="93"/>
        <v>2023-NAT-02</v>
      </c>
      <c r="B643" s="241">
        <f t="shared" si="94"/>
        <v>45002</v>
      </c>
      <c r="C643" s="246" t="str">
        <f t="shared" si="95"/>
        <v>Day 2</v>
      </c>
      <c r="D643" s="78" t="s">
        <v>1795</v>
      </c>
      <c r="E643" s="46" t="str">
        <f t="shared" si="96"/>
        <v>Alexander Albert</v>
      </c>
      <c r="F643" s="46" t="str">
        <f t="shared" si="97"/>
        <v>Jansen</v>
      </c>
      <c r="G643" s="46" t="str">
        <f t="shared" si="98"/>
        <v>Men Senior / U/21</v>
      </c>
      <c r="H643" s="46" t="str">
        <f t="shared" si="99"/>
        <v>Orca Angling Club</v>
      </c>
      <c r="I643" s="78"/>
      <c r="J643" s="78" t="s">
        <v>1288</v>
      </c>
      <c r="K643" s="78">
        <v>140</v>
      </c>
      <c r="L643" s="77">
        <f t="shared" si="100"/>
        <v>12</v>
      </c>
      <c r="M643" s="77">
        <f t="shared" si="101"/>
        <v>12</v>
      </c>
    </row>
    <row r="644" spans="1:13" hidden="1" x14ac:dyDescent="0.3">
      <c r="A644" s="246" t="str">
        <f t="shared" si="93"/>
        <v>2023-NAT-02</v>
      </c>
      <c r="B644" s="241">
        <f t="shared" si="94"/>
        <v>45002</v>
      </c>
      <c r="C644" s="246" t="str">
        <f t="shared" si="95"/>
        <v>Day 2</v>
      </c>
      <c r="D644" s="78" t="s">
        <v>1795</v>
      </c>
      <c r="E644" s="46" t="str">
        <f t="shared" si="96"/>
        <v>Alexander Albert</v>
      </c>
      <c r="F644" s="46" t="str">
        <f t="shared" si="97"/>
        <v>Jansen</v>
      </c>
      <c r="G644" s="46" t="str">
        <f t="shared" si="98"/>
        <v>Men Senior / U/21</v>
      </c>
      <c r="H644" s="46" t="str">
        <f t="shared" si="99"/>
        <v>Orca Angling Club</v>
      </c>
      <c r="I644" s="78"/>
      <c r="J644" s="78" t="s">
        <v>1288</v>
      </c>
      <c r="K644" s="78">
        <v>154</v>
      </c>
      <c r="L644" s="77">
        <f t="shared" si="100"/>
        <v>16.8</v>
      </c>
      <c r="M644" s="77">
        <f t="shared" si="101"/>
        <v>16.8</v>
      </c>
    </row>
    <row r="645" spans="1:13" hidden="1" x14ac:dyDescent="0.3">
      <c r="A645" s="246" t="str">
        <f t="shared" si="93"/>
        <v>2023-NAT-02</v>
      </c>
      <c r="B645" s="241">
        <f t="shared" si="94"/>
        <v>45002</v>
      </c>
      <c r="C645" s="246" t="str">
        <f t="shared" si="95"/>
        <v>Day 2</v>
      </c>
      <c r="D645" s="78" t="s">
        <v>1795</v>
      </c>
      <c r="E645" s="46" t="str">
        <f t="shared" si="96"/>
        <v>Alexander Albert</v>
      </c>
      <c r="F645" s="46" t="str">
        <f t="shared" si="97"/>
        <v>Jansen</v>
      </c>
      <c r="G645" s="46" t="str">
        <f t="shared" si="98"/>
        <v>Men Senior / U/21</v>
      </c>
      <c r="H645" s="46" t="str">
        <f t="shared" si="99"/>
        <v>Orca Angling Club</v>
      </c>
      <c r="I645" s="78"/>
      <c r="J645" s="78" t="s">
        <v>10</v>
      </c>
      <c r="K645" s="78">
        <v>43</v>
      </c>
      <c r="L645" s="77">
        <f t="shared" si="100"/>
        <v>1.2</v>
      </c>
      <c r="M645" s="77">
        <f t="shared" si="101"/>
        <v>1.2</v>
      </c>
    </row>
    <row r="646" spans="1:13" hidden="1" x14ac:dyDescent="0.3">
      <c r="A646" s="246" t="str">
        <f t="shared" si="93"/>
        <v>2023-NAT-02</v>
      </c>
      <c r="B646" s="241">
        <f t="shared" si="94"/>
        <v>45002</v>
      </c>
      <c r="C646" s="246" t="str">
        <f t="shared" si="95"/>
        <v>Day 2</v>
      </c>
      <c r="D646" s="78" t="s">
        <v>1795</v>
      </c>
      <c r="E646" s="46" t="str">
        <f t="shared" si="96"/>
        <v>Alexander Albert</v>
      </c>
      <c r="F646" s="46" t="str">
        <f t="shared" si="97"/>
        <v>Jansen</v>
      </c>
      <c r="G646" s="46" t="str">
        <f t="shared" si="98"/>
        <v>Men Senior / U/21</v>
      </c>
      <c r="H646" s="46" t="str">
        <f t="shared" si="99"/>
        <v>Orca Angling Club</v>
      </c>
      <c r="I646" s="78"/>
      <c r="J646" s="78" t="s">
        <v>1287</v>
      </c>
      <c r="K646" s="78">
        <v>153</v>
      </c>
      <c r="L646" s="77">
        <f t="shared" si="100"/>
        <v>18.600000000000001</v>
      </c>
      <c r="M646" s="77">
        <f t="shared" si="101"/>
        <v>18.600000000000001</v>
      </c>
    </row>
    <row r="647" spans="1:13" hidden="1" x14ac:dyDescent="0.3">
      <c r="A647" s="246" t="str">
        <f t="shared" si="93"/>
        <v>2023-NAT-02</v>
      </c>
      <c r="B647" s="241">
        <f t="shared" si="94"/>
        <v>45002</v>
      </c>
      <c r="C647" s="246" t="str">
        <f t="shared" si="95"/>
        <v>Day 2</v>
      </c>
      <c r="D647" s="78" t="s">
        <v>1795</v>
      </c>
      <c r="E647" s="46" t="str">
        <f t="shared" si="96"/>
        <v>Alexander Albert</v>
      </c>
      <c r="F647" s="46" t="str">
        <f t="shared" si="97"/>
        <v>Jansen</v>
      </c>
      <c r="G647" s="46" t="str">
        <f t="shared" si="98"/>
        <v>Men Senior / U/21</v>
      </c>
      <c r="H647" s="46" t="str">
        <f t="shared" si="99"/>
        <v>Orca Angling Club</v>
      </c>
      <c r="I647" s="78"/>
      <c r="J647" s="78" t="s">
        <v>1287</v>
      </c>
      <c r="K647" s="78">
        <v>160</v>
      </c>
      <c r="L647" s="77">
        <f t="shared" si="100"/>
        <v>21.7</v>
      </c>
      <c r="M647" s="77">
        <f t="shared" si="101"/>
        <v>21.7</v>
      </c>
    </row>
    <row r="648" spans="1:13" hidden="1" x14ac:dyDescent="0.3">
      <c r="A648" s="246" t="str">
        <f t="shared" si="93"/>
        <v>2023-NAT-02</v>
      </c>
      <c r="B648" s="241">
        <f t="shared" si="94"/>
        <v>45002</v>
      </c>
      <c r="C648" s="246" t="str">
        <f t="shared" si="95"/>
        <v>Day 2</v>
      </c>
      <c r="D648" s="78" t="s">
        <v>1795</v>
      </c>
      <c r="E648" s="46" t="str">
        <f t="shared" si="96"/>
        <v>Alexander Albert</v>
      </c>
      <c r="F648" s="46" t="str">
        <f t="shared" si="97"/>
        <v>Jansen</v>
      </c>
      <c r="G648" s="46" t="str">
        <f t="shared" si="98"/>
        <v>Men Senior / U/21</v>
      </c>
      <c r="H648" s="46" t="str">
        <f t="shared" si="99"/>
        <v>Orca Angling Club</v>
      </c>
      <c r="I648" s="78"/>
      <c r="J648" s="78" t="s">
        <v>1287</v>
      </c>
      <c r="K648" s="78">
        <v>165</v>
      </c>
      <c r="L648" s="77">
        <f t="shared" si="100"/>
        <v>24.1</v>
      </c>
      <c r="M648" s="77">
        <f t="shared" si="101"/>
        <v>24.1</v>
      </c>
    </row>
    <row r="649" spans="1:13" hidden="1" x14ac:dyDescent="0.3">
      <c r="A649" s="246" t="str">
        <f t="shared" si="93"/>
        <v>2023-NAT-02</v>
      </c>
      <c r="B649" s="241">
        <f t="shared" si="94"/>
        <v>45002</v>
      </c>
      <c r="C649" s="246" t="str">
        <f t="shared" si="95"/>
        <v>Day 2</v>
      </c>
      <c r="D649" s="78" t="s">
        <v>1795</v>
      </c>
      <c r="E649" s="46" t="str">
        <f t="shared" si="96"/>
        <v>Alexander Albert</v>
      </c>
      <c r="F649" s="46" t="str">
        <f t="shared" si="97"/>
        <v>Jansen</v>
      </c>
      <c r="G649" s="46" t="str">
        <f t="shared" si="98"/>
        <v>Men Senior / U/21</v>
      </c>
      <c r="H649" s="46" t="str">
        <f t="shared" si="99"/>
        <v>Orca Angling Club</v>
      </c>
      <c r="I649" s="78"/>
      <c r="J649" s="78" t="s">
        <v>1287</v>
      </c>
      <c r="K649" s="78">
        <v>160</v>
      </c>
      <c r="L649" s="77">
        <f t="shared" si="100"/>
        <v>21.7</v>
      </c>
      <c r="M649" s="77">
        <f t="shared" si="101"/>
        <v>21.7</v>
      </c>
    </row>
    <row r="650" spans="1:13" hidden="1" x14ac:dyDescent="0.3">
      <c r="A650" s="246" t="str">
        <f t="shared" si="93"/>
        <v>2023-NAT-02</v>
      </c>
      <c r="B650" s="241">
        <f t="shared" si="94"/>
        <v>45002</v>
      </c>
      <c r="C650" s="246" t="str">
        <f t="shared" si="95"/>
        <v>Day 2</v>
      </c>
      <c r="D650" s="78" t="s">
        <v>562</v>
      </c>
      <c r="E650" s="46" t="str">
        <f t="shared" si="96"/>
        <v>Dian</v>
      </c>
      <c r="F650" s="46" t="str">
        <f t="shared" si="97"/>
        <v>Neethling</v>
      </c>
      <c r="G650" s="46" t="str">
        <f t="shared" si="98"/>
        <v>Men U/21</v>
      </c>
      <c r="H650" s="46" t="str">
        <f t="shared" si="99"/>
        <v>Welwitschia</v>
      </c>
      <c r="I650" s="78"/>
      <c r="J650" s="78" t="s">
        <v>1287</v>
      </c>
      <c r="K650" s="78">
        <v>167</v>
      </c>
      <c r="L650" s="77">
        <f t="shared" si="100"/>
        <v>25.2</v>
      </c>
      <c r="M650" s="77">
        <f t="shared" si="101"/>
        <v>25.2</v>
      </c>
    </row>
    <row r="651" spans="1:13" hidden="1" x14ac:dyDescent="0.3">
      <c r="A651" s="246" t="str">
        <f t="shared" si="93"/>
        <v>2023-NAT-02</v>
      </c>
      <c r="B651" s="241">
        <f t="shared" si="94"/>
        <v>45002</v>
      </c>
      <c r="C651" s="246" t="str">
        <f t="shared" si="95"/>
        <v>Day 2</v>
      </c>
      <c r="D651" s="78" t="s">
        <v>562</v>
      </c>
      <c r="E651" s="46" t="str">
        <f t="shared" si="96"/>
        <v>Dian</v>
      </c>
      <c r="F651" s="46" t="str">
        <f t="shared" si="97"/>
        <v>Neethling</v>
      </c>
      <c r="G651" s="46" t="str">
        <f t="shared" si="98"/>
        <v>Men U/21</v>
      </c>
      <c r="H651" s="46" t="str">
        <f t="shared" si="99"/>
        <v>Welwitschia</v>
      </c>
      <c r="I651" s="78"/>
      <c r="J651" s="78" t="s">
        <v>1288</v>
      </c>
      <c r="K651" s="78">
        <v>151</v>
      </c>
      <c r="L651" s="77">
        <f t="shared" si="100"/>
        <v>15.6</v>
      </c>
      <c r="M651" s="77">
        <f t="shared" si="101"/>
        <v>15.6</v>
      </c>
    </row>
    <row r="652" spans="1:13" hidden="1" x14ac:dyDescent="0.3">
      <c r="A652" s="246" t="str">
        <f t="shared" si="93"/>
        <v>2023-NAT-02</v>
      </c>
      <c r="B652" s="241">
        <f t="shared" si="94"/>
        <v>45002</v>
      </c>
      <c r="C652" s="246" t="str">
        <f t="shared" si="95"/>
        <v>Day 2</v>
      </c>
      <c r="D652" s="78" t="s">
        <v>562</v>
      </c>
      <c r="E652" s="46" t="str">
        <f t="shared" si="96"/>
        <v>Dian</v>
      </c>
      <c r="F652" s="46" t="str">
        <f t="shared" si="97"/>
        <v>Neethling</v>
      </c>
      <c r="G652" s="46" t="str">
        <f t="shared" si="98"/>
        <v>Men U/21</v>
      </c>
      <c r="H652" s="46" t="str">
        <f t="shared" si="99"/>
        <v>Welwitschia</v>
      </c>
      <c r="I652" s="78"/>
      <c r="J652" s="78" t="s">
        <v>20</v>
      </c>
      <c r="K652" s="78">
        <v>91</v>
      </c>
      <c r="L652" s="77">
        <f t="shared" si="100"/>
        <v>2.8</v>
      </c>
      <c r="M652" s="77">
        <f t="shared" si="101"/>
        <v>2.8</v>
      </c>
    </row>
    <row r="653" spans="1:13" hidden="1" x14ac:dyDescent="0.3">
      <c r="A653" s="246" t="str">
        <f t="shared" si="93"/>
        <v>2023-NAT-02</v>
      </c>
      <c r="B653" s="241">
        <f t="shared" si="94"/>
        <v>45002</v>
      </c>
      <c r="C653" s="246" t="str">
        <f t="shared" si="95"/>
        <v>Day 2</v>
      </c>
      <c r="D653" s="78" t="s">
        <v>1792</v>
      </c>
      <c r="E653" s="46" t="str">
        <f t="shared" si="96"/>
        <v>Morne</v>
      </c>
      <c r="F653" s="46" t="str">
        <f t="shared" si="97"/>
        <v>Riekert</v>
      </c>
      <c r="G653" s="46" t="str">
        <f t="shared" si="98"/>
        <v>Men U/21</v>
      </c>
      <c r="H653" s="46" t="str">
        <f t="shared" si="99"/>
        <v>Walvis Bay</v>
      </c>
      <c r="I653" s="78"/>
      <c r="J653" s="78" t="s">
        <v>1287</v>
      </c>
      <c r="K653" s="78">
        <v>154</v>
      </c>
      <c r="L653" s="77">
        <f t="shared" si="100"/>
        <v>19.100000000000001</v>
      </c>
      <c r="M653" s="77">
        <f t="shared" si="101"/>
        <v>19.100000000000001</v>
      </c>
    </row>
    <row r="654" spans="1:13" hidden="1" x14ac:dyDescent="0.3">
      <c r="A654" s="246" t="str">
        <f t="shared" si="93"/>
        <v>2023-NAT-02</v>
      </c>
      <c r="B654" s="241">
        <f t="shared" si="94"/>
        <v>45002</v>
      </c>
      <c r="C654" s="246" t="str">
        <f t="shared" si="95"/>
        <v>Day 2</v>
      </c>
      <c r="D654" s="78" t="s">
        <v>1792</v>
      </c>
      <c r="E654" s="46" t="str">
        <f t="shared" si="96"/>
        <v>Morne</v>
      </c>
      <c r="F654" s="46" t="str">
        <f t="shared" si="97"/>
        <v>Riekert</v>
      </c>
      <c r="G654" s="46" t="str">
        <f t="shared" si="98"/>
        <v>Men U/21</v>
      </c>
      <c r="H654" s="46" t="str">
        <f t="shared" si="99"/>
        <v>Walvis Bay</v>
      </c>
      <c r="I654" s="78"/>
      <c r="J654" s="78" t="s">
        <v>1265</v>
      </c>
      <c r="K654" s="78">
        <v>77</v>
      </c>
      <c r="L654" s="77">
        <f t="shared" si="100"/>
        <v>8.4</v>
      </c>
      <c r="M654" s="77">
        <f t="shared" si="101"/>
        <v>8.4</v>
      </c>
    </row>
    <row r="655" spans="1:13" hidden="1" x14ac:dyDescent="0.3">
      <c r="A655" s="246" t="str">
        <f t="shared" si="93"/>
        <v>2023-NAT-02</v>
      </c>
      <c r="B655" s="241">
        <f t="shared" si="94"/>
        <v>45002</v>
      </c>
      <c r="C655" s="246" t="str">
        <f t="shared" si="95"/>
        <v>Day 2</v>
      </c>
      <c r="D655" s="78" t="s">
        <v>1365</v>
      </c>
      <c r="E655" s="46" t="str">
        <f t="shared" si="96"/>
        <v>Donavin</v>
      </c>
      <c r="F655" s="46" t="str">
        <f t="shared" si="97"/>
        <v>Bezuidehoudt</v>
      </c>
      <c r="G655" s="46" t="str">
        <f t="shared" si="98"/>
        <v>Men Senior</v>
      </c>
      <c r="H655" s="46" t="str">
        <f t="shared" si="99"/>
        <v>Walvis Bay</v>
      </c>
      <c r="I655" s="78"/>
      <c r="J655" s="78" t="s">
        <v>1287</v>
      </c>
      <c r="K655" s="78">
        <v>155</v>
      </c>
      <c r="L655" s="77">
        <f t="shared" si="100"/>
        <v>19.5</v>
      </c>
      <c r="M655" s="77">
        <f t="shared" si="101"/>
        <v>19.5</v>
      </c>
    </row>
    <row r="656" spans="1:13" hidden="1" x14ac:dyDescent="0.3">
      <c r="A656" s="246" t="str">
        <f t="shared" si="93"/>
        <v>2023-NAT-02</v>
      </c>
      <c r="B656" s="241">
        <f t="shared" si="94"/>
        <v>45002</v>
      </c>
      <c r="C656" s="246" t="str">
        <f t="shared" si="95"/>
        <v>Day 2</v>
      </c>
      <c r="D656" s="78" t="s">
        <v>1365</v>
      </c>
      <c r="E656" s="46" t="str">
        <f t="shared" si="96"/>
        <v>Donavin</v>
      </c>
      <c r="F656" s="46" t="str">
        <f t="shared" si="97"/>
        <v>Bezuidehoudt</v>
      </c>
      <c r="G656" s="46" t="str">
        <f t="shared" si="98"/>
        <v>Men Senior</v>
      </c>
      <c r="H656" s="46" t="str">
        <f t="shared" si="99"/>
        <v>Walvis Bay</v>
      </c>
      <c r="I656" s="78"/>
      <c r="J656" s="78" t="s">
        <v>1287</v>
      </c>
      <c r="K656" s="78">
        <v>155</v>
      </c>
      <c r="L656" s="77">
        <f t="shared" si="100"/>
        <v>19.5</v>
      </c>
      <c r="M656" s="77">
        <f t="shared" si="101"/>
        <v>19.5</v>
      </c>
    </row>
    <row r="657" spans="1:13" hidden="1" x14ac:dyDescent="0.3">
      <c r="A657" s="246" t="str">
        <f t="shared" si="93"/>
        <v>2023-NAT-02</v>
      </c>
      <c r="B657" s="241">
        <f t="shared" si="94"/>
        <v>45002</v>
      </c>
      <c r="C657" s="246" t="str">
        <f t="shared" si="95"/>
        <v>Day 2</v>
      </c>
      <c r="D657" s="78" t="s">
        <v>1365</v>
      </c>
      <c r="E657" s="46" t="str">
        <f t="shared" si="96"/>
        <v>Donavin</v>
      </c>
      <c r="F657" s="46" t="str">
        <f t="shared" si="97"/>
        <v>Bezuidehoudt</v>
      </c>
      <c r="G657" s="46" t="str">
        <f t="shared" si="98"/>
        <v>Men Senior</v>
      </c>
      <c r="H657" s="46" t="str">
        <f t="shared" si="99"/>
        <v>Walvis Bay</v>
      </c>
      <c r="I657" s="78"/>
      <c r="J657" s="78" t="s">
        <v>1288</v>
      </c>
      <c r="K657" s="78">
        <v>146</v>
      </c>
      <c r="L657" s="77">
        <f t="shared" si="100"/>
        <v>13.9</v>
      </c>
      <c r="M657" s="77">
        <f t="shared" si="101"/>
        <v>13.9</v>
      </c>
    </row>
    <row r="658" spans="1:13" hidden="1" x14ac:dyDescent="0.3">
      <c r="A658" s="246" t="str">
        <f t="shared" si="93"/>
        <v>2023-NAT-02</v>
      </c>
      <c r="B658" s="241">
        <f t="shared" si="94"/>
        <v>45002</v>
      </c>
      <c r="C658" s="246" t="str">
        <f t="shared" si="95"/>
        <v>Day 2</v>
      </c>
      <c r="D658" s="78" t="s">
        <v>1365</v>
      </c>
      <c r="E658" s="46" t="str">
        <f t="shared" si="96"/>
        <v>Donavin</v>
      </c>
      <c r="F658" s="46" t="str">
        <f t="shared" si="97"/>
        <v>Bezuidehoudt</v>
      </c>
      <c r="G658" s="46" t="str">
        <f t="shared" si="98"/>
        <v>Men Senior</v>
      </c>
      <c r="H658" s="46" t="str">
        <f t="shared" si="99"/>
        <v>Walvis Bay</v>
      </c>
      <c r="I658" s="78"/>
      <c r="J658" s="78" t="s">
        <v>1288</v>
      </c>
      <c r="K658" s="78">
        <v>120</v>
      </c>
      <c r="L658" s="77">
        <f t="shared" si="100"/>
        <v>7</v>
      </c>
      <c r="M658" s="77">
        <f t="shared" si="101"/>
        <v>7</v>
      </c>
    </row>
    <row r="659" spans="1:13" hidden="1" x14ac:dyDescent="0.3">
      <c r="A659" s="246" t="str">
        <f t="shared" si="93"/>
        <v>2023-NAT-02</v>
      </c>
      <c r="B659" s="241">
        <f t="shared" si="94"/>
        <v>45002</v>
      </c>
      <c r="C659" s="246" t="str">
        <f t="shared" si="95"/>
        <v>Day 2</v>
      </c>
      <c r="D659" s="78" t="s">
        <v>792</v>
      </c>
      <c r="E659" s="46" t="str">
        <f t="shared" si="96"/>
        <v>Morne</v>
      </c>
      <c r="F659" s="46" t="str">
        <f t="shared" si="97"/>
        <v>Hugo</v>
      </c>
      <c r="G659" s="46" t="str">
        <f t="shared" si="98"/>
        <v>Men Veteran</v>
      </c>
      <c r="H659" s="46" t="str">
        <f t="shared" si="99"/>
        <v>Walvis Bay</v>
      </c>
      <c r="I659" s="78"/>
      <c r="J659" s="78" t="s">
        <v>1288</v>
      </c>
      <c r="K659" s="78">
        <v>132</v>
      </c>
      <c r="L659" s="77">
        <f t="shared" si="100"/>
        <v>9.8000000000000007</v>
      </c>
      <c r="M659" s="77">
        <f t="shared" si="101"/>
        <v>9.8000000000000007</v>
      </c>
    </row>
    <row r="660" spans="1:13" hidden="1" x14ac:dyDescent="0.3">
      <c r="A660" s="246" t="str">
        <f t="shared" si="93"/>
        <v>2023-NAT-02</v>
      </c>
      <c r="B660" s="241">
        <f t="shared" si="94"/>
        <v>45002</v>
      </c>
      <c r="C660" s="246" t="str">
        <f t="shared" si="95"/>
        <v>Day 2</v>
      </c>
      <c r="D660" s="78" t="s">
        <v>792</v>
      </c>
      <c r="E660" s="46" t="str">
        <f t="shared" si="96"/>
        <v>Morne</v>
      </c>
      <c r="F660" s="46" t="str">
        <f t="shared" si="97"/>
        <v>Hugo</v>
      </c>
      <c r="G660" s="46" t="str">
        <f t="shared" si="98"/>
        <v>Men Veteran</v>
      </c>
      <c r="H660" s="46" t="str">
        <f t="shared" si="99"/>
        <v>Walvis Bay</v>
      </c>
      <c r="I660" s="78"/>
      <c r="J660" s="78" t="s">
        <v>1287</v>
      </c>
      <c r="K660" s="78">
        <v>160</v>
      </c>
      <c r="L660" s="77">
        <f t="shared" si="100"/>
        <v>21.7</v>
      </c>
      <c r="M660" s="77">
        <f t="shared" si="101"/>
        <v>21.7</v>
      </c>
    </row>
    <row r="661" spans="1:13" hidden="1" x14ac:dyDescent="0.3">
      <c r="A661" s="246" t="str">
        <f t="shared" si="93"/>
        <v>2023-NAT-02</v>
      </c>
      <c r="B661" s="241">
        <f t="shared" si="94"/>
        <v>45002</v>
      </c>
      <c r="C661" s="246" t="str">
        <f t="shared" si="95"/>
        <v>Day 2</v>
      </c>
      <c r="D661" s="78" t="s">
        <v>792</v>
      </c>
      <c r="E661" s="46" t="str">
        <f t="shared" si="96"/>
        <v>Morne</v>
      </c>
      <c r="F661" s="46" t="str">
        <f t="shared" si="97"/>
        <v>Hugo</v>
      </c>
      <c r="G661" s="46" t="str">
        <f t="shared" si="98"/>
        <v>Men Veteran</v>
      </c>
      <c r="H661" s="46" t="str">
        <f t="shared" si="99"/>
        <v>Walvis Bay</v>
      </c>
      <c r="I661" s="78"/>
      <c r="J661" s="78" t="s">
        <v>1287</v>
      </c>
      <c r="K661" s="78">
        <v>157</v>
      </c>
      <c r="L661" s="77">
        <f t="shared" si="100"/>
        <v>20.399999999999999</v>
      </c>
      <c r="M661" s="77">
        <f t="shared" si="101"/>
        <v>20.399999999999999</v>
      </c>
    </row>
    <row r="662" spans="1:13" hidden="1" x14ac:dyDescent="0.3">
      <c r="A662" s="246" t="str">
        <f t="shared" si="93"/>
        <v>2023-NAT-02</v>
      </c>
      <c r="B662" s="241">
        <f t="shared" si="94"/>
        <v>45002</v>
      </c>
      <c r="C662" s="246" t="str">
        <f t="shared" si="95"/>
        <v>Day 2</v>
      </c>
      <c r="D662" s="78" t="s">
        <v>792</v>
      </c>
      <c r="E662" s="46" t="str">
        <f t="shared" si="96"/>
        <v>Morne</v>
      </c>
      <c r="F662" s="46" t="str">
        <f t="shared" si="97"/>
        <v>Hugo</v>
      </c>
      <c r="G662" s="46" t="str">
        <f t="shared" si="98"/>
        <v>Men Veteran</v>
      </c>
      <c r="H662" s="46" t="str">
        <f t="shared" si="99"/>
        <v>Walvis Bay</v>
      </c>
      <c r="I662" s="78"/>
      <c r="J662" s="78" t="s">
        <v>1287</v>
      </c>
      <c r="K662" s="78">
        <v>166</v>
      </c>
      <c r="L662" s="77">
        <f t="shared" si="100"/>
        <v>24.6</v>
      </c>
      <c r="M662" s="77">
        <f t="shared" si="101"/>
        <v>24.6</v>
      </c>
    </row>
    <row r="663" spans="1:13" hidden="1" x14ac:dyDescent="0.3">
      <c r="A663" s="246" t="str">
        <f t="shared" si="93"/>
        <v>2023-NAT-02</v>
      </c>
      <c r="B663" s="241">
        <f t="shared" si="94"/>
        <v>45002</v>
      </c>
      <c r="C663" s="246" t="str">
        <f t="shared" si="95"/>
        <v>Day 2</v>
      </c>
      <c r="D663" s="78" t="s">
        <v>1740</v>
      </c>
      <c r="E663" s="46" t="str">
        <f t="shared" si="96"/>
        <v>Andre</v>
      </c>
      <c r="F663" s="46" t="str">
        <f t="shared" si="97"/>
        <v>Bezuidehout</v>
      </c>
      <c r="G663" s="46" t="str">
        <f t="shared" si="98"/>
        <v>Men Master</v>
      </c>
      <c r="H663" s="46" t="str">
        <f t="shared" si="99"/>
        <v>Walvis Bay</v>
      </c>
      <c r="I663" s="78"/>
      <c r="J663" s="78" t="s">
        <v>1288</v>
      </c>
      <c r="K663" s="78">
        <v>123</v>
      </c>
      <c r="L663" s="77">
        <f t="shared" si="100"/>
        <v>7.6</v>
      </c>
      <c r="M663" s="77">
        <f t="shared" si="101"/>
        <v>7.6</v>
      </c>
    </row>
    <row r="664" spans="1:13" hidden="1" x14ac:dyDescent="0.3">
      <c r="A664" s="246" t="str">
        <f t="shared" si="93"/>
        <v>2023-NAT-02</v>
      </c>
      <c r="B664" s="241">
        <f t="shared" si="94"/>
        <v>45002</v>
      </c>
      <c r="C664" s="246" t="str">
        <f t="shared" si="95"/>
        <v>Day 2</v>
      </c>
      <c r="D664" s="78" t="s">
        <v>1740</v>
      </c>
      <c r="E664" s="46" t="str">
        <f t="shared" si="96"/>
        <v>Andre</v>
      </c>
      <c r="F664" s="46" t="str">
        <f t="shared" si="97"/>
        <v>Bezuidehout</v>
      </c>
      <c r="G664" s="46" t="str">
        <f t="shared" si="98"/>
        <v>Men Master</v>
      </c>
      <c r="H664" s="46" t="str">
        <f t="shared" si="99"/>
        <v>Walvis Bay</v>
      </c>
      <c r="I664" s="78"/>
      <c r="J664" s="78" t="s">
        <v>1287</v>
      </c>
      <c r="K664" s="78">
        <v>164</v>
      </c>
      <c r="L664" s="77">
        <f t="shared" si="100"/>
        <v>23.6</v>
      </c>
      <c r="M664" s="77">
        <f t="shared" si="101"/>
        <v>23.6</v>
      </c>
    </row>
    <row r="665" spans="1:13" hidden="1" x14ac:dyDescent="0.3">
      <c r="A665" s="246" t="str">
        <f t="shared" si="93"/>
        <v>2023-NAT-02</v>
      </c>
      <c r="B665" s="241">
        <f t="shared" si="94"/>
        <v>45002</v>
      </c>
      <c r="C665" s="246" t="str">
        <f t="shared" si="95"/>
        <v>Day 2</v>
      </c>
      <c r="D665" s="78" t="s">
        <v>885</v>
      </c>
      <c r="E665" s="46" t="str">
        <f t="shared" si="96"/>
        <v>Marinda</v>
      </c>
      <c r="F665" s="46" t="str">
        <f t="shared" si="97"/>
        <v>Parr</v>
      </c>
      <c r="G665" s="46" t="str">
        <f t="shared" si="98"/>
        <v>Ladies Master</v>
      </c>
      <c r="H665" s="46" t="str">
        <f t="shared" si="99"/>
        <v>Welwitschia</v>
      </c>
      <c r="I665" s="78"/>
      <c r="J665" s="78" t="s">
        <v>20</v>
      </c>
      <c r="K665" s="78">
        <v>88</v>
      </c>
      <c r="L665" s="77">
        <f t="shared" si="100"/>
        <v>2.5</v>
      </c>
      <c r="M665" s="77">
        <f t="shared" si="101"/>
        <v>2.5</v>
      </c>
    </row>
    <row r="666" spans="1:13" hidden="1" x14ac:dyDescent="0.3">
      <c r="A666" s="246" t="str">
        <f t="shared" si="93"/>
        <v>2023-NAT-02</v>
      </c>
      <c r="B666" s="241">
        <f t="shared" si="94"/>
        <v>45002</v>
      </c>
      <c r="C666" s="246" t="str">
        <f t="shared" si="95"/>
        <v>Day 2</v>
      </c>
      <c r="D666" s="78" t="s">
        <v>885</v>
      </c>
      <c r="E666" s="46" t="str">
        <f t="shared" si="96"/>
        <v>Marinda</v>
      </c>
      <c r="F666" s="46" t="str">
        <f t="shared" si="97"/>
        <v>Parr</v>
      </c>
      <c r="G666" s="46" t="str">
        <f t="shared" si="98"/>
        <v>Ladies Master</v>
      </c>
      <c r="H666" s="46" t="str">
        <f t="shared" si="99"/>
        <v>Welwitschia</v>
      </c>
      <c r="I666" s="78"/>
      <c r="J666" s="78" t="s">
        <v>20</v>
      </c>
      <c r="K666" s="78">
        <v>79</v>
      </c>
      <c r="L666" s="77">
        <f t="shared" si="100"/>
        <v>1.8</v>
      </c>
      <c r="M666" s="77">
        <f t="shared" si="101"/>
        <v>1.8</v>
      </c>
    </row>
    <row r="667" spans="1:13" hidden="1" x14ac:dyDescent="0.3">
      <c r="A667" s="246" t="str">
        <f t="shared" si="93"/>
        <v>2023-NAT-02</v>
      </c>
      <c r="B667" s="241">
        <f t="shared" si="94"/>
        <v>45002</v>
      </c>
      <c r="C667" s="246" t="str">
        <f t="shared" si="95"/>
        <v>Day 2</v>
      </c>
      <c r="D667" s="78" t="s">
        <v>885</v>
      </c>
      <c r="E667" s="46" t="str">
        <f t="shared" si="96"/>
        <v>Marinda</v>
      </c>
      <c r="F667" s="46" t="str">
        <f t="shared" si="97"/>
        <v>Parr</v>
      </c>
      <c r="G667" s="46" t="str">
        <f t="shared" si="98"/>
        <v>Ladies Master</v>
      </c>
      <c r="H667" s="46" t="str">
        <f t="shared" si="99"/>
        <v>Welwitschia</v>
      </c>
      <c r="I667" s="78"/>
      <c r="J667" s="78" t="s">
        <v>20</v>
      </c>
      <c r="K667" s="78">
        <v>90</v>
      </c>
      <c r="L667" s="77">
        <f t="shared" si="100"/>
        <v>2.7</v>
      </c>
      <c r="M667" s="77">
        <f t="shared" si="101"/>
        <v>2.7</v>
      </c>
    </row>
    <row r="668" spans="1:13" hidden="1" x14ac:dyDescent="0.3">
      <c r="A668" s="246" t="str">
        <f t="shared" ref="A668:A731" si="102">IF(D668="","",A667)</f>
        <v>2023-NAT-02</v>
      </c>
      <c r="B668" s="241">
        <f t="shared" ref="B668:B731" si="103">IF(D668="","",B667)</f>
        <v>45002</v>
      </c>
      <c r="C668" s="246" t="str">
        <f t="shared" ref="C668:C731" si="104">IF(D668="","",C667)</f>
        <v>Day 2</v>
      </c>
      <c r="D668" s="78" t="s">
        <v>885</v>
      </c>
      <c r="E668" s="46" t="str">
        <f t="shared" ref="E668:E731" si="105">IF(D668="","",VLOOKUP(D668,Master,3,FALSE))</f>
        <v>Marinda</v>
      </c>
      <c r="F668" s="46" t="str">
        <f t="shared" ref="F668:F731" si="106">IF(D668="","",VLOOKUP(D668,Master,4,FALSE))</f>
        <v>Parr</v>
      </c>
      <c r="G668" s="46" t="str">
        <f t="shared" ref="G668:G731" si="107">IF(D668="","",VLOOKUP(D668,Master,5,FALSE))</f>
        <v>Ladies Master</v>
      </c>
      <c r="H668" s="46" t="str">
        <f t="shared" ref="H668:H731" si="108">IF(D668="","",VLOOKUP(D668,Master,2,FALSE))</f>
        <v>Welwitschia</v>
      </c>
      <c r="I668" s="78"/>
      <c r="J668" s="78" t="s">
        <v>20</v>
      </c>
      <c r="K668" s="78">
        <v>80</v>
      </c>
      <c r="L668" s="77">
        <f t="shared" ref="L668:L731" si="109">IF(K668="","",IF(I668="",ROUND(HLOOKUP(J668,kgList,K668,FALSE),1),ROUND(HLOOKUP(I668,kgList,K668,FALSE),1)))</f>
        <v>1.8</v>
      </c>
      <c r="M668" s="77">
        <f t="shared" ref="M668:M731" si="110">IF(L668="","",IF(COUNTA(I668:J668)&gt;1,"Edible or Inedible",IF(COUNTA(I668)=1,L668*1,IF(COUNTA(J668)=1,L668*1,"ERROR"))))</f>
        <v>1.8</v>
      </c>
    </row>
    <row r="669" spans="1:13" hidden="1" x14ac:dyDescent="0.3">
      <c r="A669" s="246" t="str">
        <f t="shared" si="102"/>
        <v>2023-NAT-02</v>
      </c>
      <c r="B669" s="241">
        <f t="shared" si="103"/>
        <v>45002</v>
      </c>
      <c r="C669" s="246" t="str">
        <f t="shared" si="104"/>
        <v>Day 2</v>
      </c>
      <c r="D669" s="78" t="s">
        <v>885</v>
      </c>
      <c r="E669" s="46" t="str">
        <f t="shared" si="105"/>
        <v>Marinda</v>
      </c>
      <c r="F669" s="46" t="str">
        <f t="shared" si="106"/>
        <v>Parr</v>
      </c>
      <c r="G669" s="46" t="str">
        <f t="shared" si="107"/>
        <v>Ladies Master</v>
      </c>
      <c r="H669" s="46" t="str">
        <f t="shared" si="108"/>
        <v>Welwitschia</v>
      </c>
      <c r="I669" s="78"/>
      <c r="J669" s="78" t="s">
        <v>1265</v>
      </c>
      <c r="K669" s="78">
        <v>61</v>
      </c>
      <c r="L669" s="77">
        <f t="shared" si="109"/>
        <v>4.0999999999999996</v>
      </c>
      <c r="M669" s="77">
        <f t="shared" si="110"/>
        <v>4.0999999999999996</v>
      </c>
    </row>
    <row r="670" spans="1:13" hidden="1" x14ac:dyDescent="0.3">
      <c r="A670" s="246" t="str">
        <f t="shared" si="102"/>
        <v>2023-NAT-02</v>
      </c>
      <c r="B670" s="241">
        <f t="shared" si="103"/>
        <v>45002</v>
      </c>
      <c r="C670" s="246" t="str">
        <f t="shared" si="104"/>
        <v>Day 2</v>
      </c>
      <c r="D670" s="78" t="s">
        <v>1575</v>
      </c>
      <c r="E670" s="46" t="str">
        <f t="shared" si="105"/>
        <v>Hannelie</v>
      </c>
      <c r="F670" s="46" t="str">
        <f t="shared" si="106"/>
        <v>Joubert</v>
      </c>
      <c r="G670" s="46" t="str">
        <f t="shared" si="107"/>
        <v>Ladies Master</v>
      </c>
      <c r="H670" s="46" t="str">
        <f t="shared" si="108"/>
        <v>Walvis Bay</v>
      </c>
      <c r="I670" s="78"/>
      <c r="J670" s="78" t="s">
        <v>1265</v>
      </c>
      <c r="K670" s="78">
        <v>58</v>
      </c>
      <c r="L670" s="77">
        <f t="shared" si="109"/>
        <v>3.5</v>
      </c>
      <c r="M670" s="77">
        <f t="shared" si="110"/>
        <v>3.5</v>
      </c>
    </row>
    <row r="671" spans="1:13" hidden="1" x14ac:dyDescent="0.3">
      <c r="A671" s="246" t="str">
        <f t="shared" si="102"/>
        <v>2023-NAT-02</v>
      </c>
      <c r="B671" s="241">
        <f t="shared" si="103"/>
        <v>45002</v>
      </c>
      <c r="C671" s="246" t="str">
        <f t="shared" si="104"/>
        <v>Day 2</v>
      </c>
      <c r="D671" s="78" t="s">
        <v>538</v>
      </c>
      <c r="E671" s="46" t="str">
        <f t="shared" si="105"/>
        <v>Sarah-Ann</v>
      </c>
      <c r="F671" s="46" t="str">
        <f t="shared" si="106"/>
        <v>Mills</v>
      </c>
      <c r="G671" s="46" t="str">
        <f t="shared" si="107"/>
        <v>Ladies Master</v>
      </c>
      <c r="H671" s="46" t="str">
        <f t="shared" si="108"/>
        <v>Walvis Bay</v>
      </c>
      <c r="I671" s="78"/>
      <c r="J671" s="78" t="s">
        <v>20</v>
      </c>
      <c r="K671" s="78">
        <v>82</v>
      </c>
      <c r="L671" s="77">
        <f t="shared" si="109"/>
        <v>2</v>
      </c>
      <c r="M671" s="77">
        <f t="shared" si="110"/>
        <v>2</v>
      </c>
    </row>
    <row r="672" spans="1:13" hidden="1" x14ac:dyDescent="0.3">
      <c r="A672" s="246" t="str">
        <f t="shared" si="102"/>
        <v>2023-NAT-02</v>
      </c>
      <c r="B672" s="241">
        <f t="shared" si="103"/>
        <v>45002</v>
      </c>
      <c r="C672" s="246" t="str">
        <f t="shared" si="104"/>
        <v>Day 2</v>
      </c>
      <c r="D672" s="78" t="s">
        <v>1578</v>
      </c>
      <c r="E672" s="46" t="str">
        <f t="shared" si="105"/>
        <v>Breggie</v>
      </c>
      <c r="F672" s="46" t="str">
        <f t="shared" si="106"/>
        <v>Ferreira</v>
      </c>
      <c r="G672" s="46" t="str">
        <f t="shared" si="107"/>
        <v>Ladies Master</v>
      </c>
      <c r="H672" s="46" t="str">
        <f t="shared" si="108"/>
        <v>Walvis Bay</v>
      </c>
      <c r="I672" s="78"/>
      <c r="J672" s="78"/>
      <c r="K672" s="78"/>
      <c r="L672" s="77" t="str">
        <f t="shared" si="109"/>
        <v/>
      </c>
      <c r="M672" s="77" t="str">
        <f t="shared" si="110"/>
        <v/>
      </c>
    </row>
    <row r="673" spans="1:13" hidden="1" x14ac:dyDescent="0.3">
      <c r="A673" s="246" t="str">
        <f t="shared" si="102"/>
        <v>2023-NAT-02</v>
      </c>
      <c r="B673" s="241">
        <f t="shared" si="103"/>
        <v>45002</v>
      </c>
      <c r="C673" s="246" t="str">
        <f t="shared" si="104"/>
        <v>Day 2</v>
      </c>
      <c r="D673" s="78" t="s">
        <v>696</v>
      </c>
      <c r="E673" s="46" t="str">
        <f t="shared" si="105"/>
        <v>Dirk</v>
      </c>
      <c r="F673" s="46" t="str">
        <f t="shared" si="106"/>
        <v>Hansen</v>
      </c>
      <c r="G673" s="46" t="str">
        <f t="shared" si="107"/>
        <v>Men Veteran</v>
      </c>
      <c r="H673" s="46" t="str">
        <f t="shared" si="108"/>
        <v>Steenbras</v>
      </c>
      <c r="I673" s="78"/>
      <c r="J673" s="78" t="s">
        <v>8</v>
      </c>
      <c r="K673" s="78">
        <v>65</v>
      </c>
      <c r="L673" s="77">
        <f t="shared" si="109"/>
        <v>2.2000000000000002</v>
      </c>
      <c r="M673" s="77">
        <f t="shared" si="110"/>
        <v>2.2000000000000002</v>
      </c>
    </row>
    <row r="674" spans="1:13" hidden="1" x14ac:dyDescent="0.3">
      <c r="A674" s="246" t="str">
        <f t="shared" si="102"/>
        <v>2023-NAT-02</v>
      </c>
      <c r="B674" s="241">
        <f t="shared" si="103"/>
        <v>45002</v>
      </c>
      <c r="C674" s="246" t="str">
        <f t="shared" si="104"/>
        <v>Day 2</v>
      </c>
      <c r="D674" s="78" t="s">
        <v>696</v>
      </c>
      <c r="E674" s="46" t="str">
        <f t="shared" si="105"/>
        <v>Dirk</v>
      </c>
      <c r="F674" s="46" t="str">
        <f t="shared" si="106"/>
        <v>Hansen</v>
      </c>
      <c r="G674" s="46" t="str">
        <f t="shared" si="107"/>
        <v>Men Veteran</v>
      </c>
      <c r="H674" s="46" t="str">
        <f t="shared" si="108"/>
        <v>Steenbras</v>
      </c>
      <c r="I674" s="78"/>
      <c r="J674" s="78" t="s">
        <v>20</v>
      </c>
      <c r="K674" s="78">
        <v>76</v>
      </c>
      <c r="L674" s="77">
        <f t="shared" si="109"/>
        <v>1.6</v>
      </c>
      <c r="M674" s="77">
        <f t="shared" si="110"/>
        <v>1.6</v>
      </c>
    </row>
    <row r="675" spans="1:13" hidden="1" x14ac:dyDescent="0.3">
      <c r="A675" s="246" t="str">
        <f t="shared" si="102"/>
        <v>2023-NAT-02</v>
      </c>
      <c r="B675" s="241">
        <f t="shared" si="103"/>
        <v>45002</v>
      </c>
      <c r="C675" s="246" t="str">
        <f t="shared" si="104"/>
        <v>Day 2</v>
      </c>
      <c r="D675" s="78" t="s">
        <v>696</v>
      </c>
      <c r="E675" s="46" t="str">
        <f t="shared" si="105"/>
        <v>Dirk</v>
      </c>
      <c r="F675" s="46" t="str">
        <f t="shared" si="106"/>
        <v>Hansen</v>
      </c>
      <c r="G675" s="46" t="str">
        <f t="shared" si="107"/>
        <v>Men Veteran</v>
      </c>
      <c r="H675" s="46" t="str">
        <f t="shared" si="108"/>
        <v>Steenbras</v>
      </c>
      <c r="I675" s="78"/>
      <c r="J675" s="78" t="s">
        <v>1288</v>
      </c>
      <c r="K675" s="78">
        <v>99</v>
      </c>
      <c r="L675" s="77">
        <f t="shared" si="109"/>
        <v>3.6</v>
      </c>
      <c r="M675" s="77">
        <f t="shared" si="110"/>
        <v>3.6</v>
      </c>
    </row>
    <row r="676" spans="1:13" hidden="1" x14ac:dyDescent="0.3">
      <c r="A676" s="246" t="str">
        <f t="shared" si="102"/>
        <v>2023-NAT-02</v>
      </c>
      <c r="B676" s="241">
        <f t="shared" si="103"/>
        <v>45002</v>
      </c>
      <c r="C676" s="246" t="str">
        <f t="shared" si="104"/>
        <v>Day 2</v>
      </c>
      <c r="D676" s="78" t="s">
        <v>696</v>
      </c>
      <c r="E676" s="46" t="str">
        <f t="shared" si="105"/>
        <v>Dirk</v>
      </c>
      <c r="F676" s="46" t="str">
        <f t="shared" si="106"/>
        <v>Hansen</v>
      </c>
      <c r="G676" s="46" t="str">
        <f t="shared" si="107"/>
        <v>Men Veteran</v>
      </c>
      <c r="H676" s="46" t="str">
        <f t="shared" si="108"/>
        <v>Steenbras</v>
      </c>
      <c r="I676" s="78"/>
      <c r="J676" s="78" t="s">
        <v>1314</v>
      </c>
      <c r="K676" s="78">
        <v>84</v>
      </c>
      <c r="L676" s="77">
        <f t="shared" si="109"/>
        <v>7.2</v>
      </c>
      <c r="M676" s="77">
        <f t="shared" si="110"/>
        <v>7.2</v>
      </c>
    </row>
    <row r="677" spans="1:13" hidden="1" x14ac:dyDescent="0.3">
      <c r="A677" s="246" t="str">
        <f t="shared" si="102"/>
        <v>2023-NAT-02</v>
      </c>
      <c r="B677" s="241">
        <f t="shared" si="103"/>
        <v>45002</v>
      </c>
      <c r="C677" s="246" t="str">
        <f t="shared" si="104"/>
        <v>Day 2</v>
      </c>
      <c r="D677" s="78" t="s">
        <v>1649</v>
      </c>
      <c r="E677" s="46" t="str">
        <f t="shared" si="105"/>
        <v>Herman</v>
      </c>
      <c r="F677" s="46" t="str">
        <f t="shared" si="106"/>
        <v>Swanepoel</v>
      </c>
      <c r="G677" s="46" t="str">
        <f t="shared" si="107"/>
        <v>Men Veteran</v>
      </c>
      <c r="H677" s="46" t="str">
        <f t="shared" si="108"/>
        <v>Steenbras</v>
      </c>
      <c r="I677" s="78"/>
      <c r="J677" s="78" t="s">
        <v>1288</v>
      </c>
      <c r="K677" s="78">
        <v>130</v>
      </c>
      <c r="L677" s="77">
        <f t="shared" si="109"/>
        <v>9.3000000000000007</v>
      </c>
      <c r="M677" s="77">
        <f t="shared" si="110"/>
        <v>9.3000000000000007</v>
      </c>
    </row>
    <row r="678" spans="1:13" hidden="1" x14ac:dyDescent="0.3">
      <c r="A678" s="246" t="str">
        <f t="shared" si="102"/>
        <v>2023-NAT-02</v>
      </c>
      <c r="B678" s="241">
        <f t="shared" si="103"/>
        <v>45002</v>
      </c>
      <c r="C678" s="246" t="str">
        <f t="shared" si="104"/>
        <v>Day 2</v>
      </c>
      <c r="D678" s="78" t="s">
        <v>1512</v>
      </c>
      <c r="E678" s="46" t="str">
        <f t="shared" si="105"/>
        <v>Wikus</v>
      </c>
      <c r="F678" s="46" t="str">
        <f t="shared" si="106"/>
        <v>Viljoen</v>
      </c>
      <c r="G678" s="46" t="str">
        <f t="shared" si="107"/>
        <v>Men Veteran</v>
      </c>
      <c r="H678" s="46" t="str">
        <f t="shared" si="108"/>
        <v>Steenbras</v>
      </c>
      <c r="I678" s="78"/>
      <c r="J678" s="78" t="s">
        <v>1288</v>
      </c>
      <c r="K678" s="78">
        <v>109</v>
      </c>
      <c r="L678" s="77">
        <f t="shared" si="109"/>
        <v>5</v>
      </c>
      <c r="M678" s="77">
        <f t="shared" si="110"/>
        <v>5</v>
      </c>
    </row>
    <row r="679" spans="1:13" hidden="1" x14ac:dyDescent="0.3">
      <c r="A679" s="246" t="str">
        <f t="shared" si="102"/>
        <v>2023-NAT-02</v>
      </c>
      <c r="B679" s="241">
        <f t="shared" si="103"/>
        <v>45002</v>
      </c>
      <c r="C679" s="246" t="str">
        <f t="shared" si="104"/>
        <v>Day 2</v>
      </c>
      <c r="D679" s="78" t="s">
        <v>1512</v>
      </c>
      <c r="E679" s="46" t="str">
        <f t="shared" si="105"/>
        <v>Wikus</v>
      </c>
      <c r="F679" s="46" t="str">
        <f t="shared" si="106"/>
        <v>Viljoen</v>
      </c>
      <c r="G679" s="46" t="str">
        <f t="shared" si="107"/>
        <v>Men Veteran</v>
      </c>
      <c r="H679" s="46" t="str">
        <f t="shared" si="108"/>
        <v>Steenbras</v>
      </c>
      <c r="I679" s="78"/>
      <c r="J679" s="78" t="s">
        <v>1288</v>
      </c>
      <c r="K679" s="78">
        <v>128</v>
      </c>
      <c r="L679" s="77">
        <f t="shared" si="109"/>
        <v>8.8000000000000007</v>
      </c>
      <c r="M679" s="77">
        <f t="shared" si="110"/>
        <v>8.8000000000000007</v>
      </c>
    </row>
    <row r="680" spans="1:13" hidden="1" x14ac:dyDescent="0.3">
      <c r="A680" s="246" t="str">
        <f t="shared" si="102"/>
        <v>2023-NAT-02</v>
      </c>
      <c r="B680" s="241">
        <f t="shared" si="103"/>
        <v>45002</v>
      </c>
      <c r="C680" s="246" t="str">
        <f t="shared" si="104"/>
        <v>Day 2</v>
      </c>
      <c r="D680" s="78" t="s">
        <v>1512</v>
      </c>
      <c r="E680" s="46" t="str">
        <f t="shared" si="105"/>
        <v>Wikus</v>
      </c>
      <c r="F680" s="46" t="str">
        <f t="shared" si="106"/>
        <v>Viljoen</v>
      </c>
      <c r="G680" s="46" t="str">
        <f t="shared" si="107"/>
        <v>Men Veteran</v>
      </c>
      <c r="H680" s="46" t="str">
        <f t="shared" si="108"/>
        <v>Steenbras</v>
      </c>
      <c r="I680" s="78" t="s">
        <v>1884</v>
      </c>
      <c r="J680" s="78"/>
      <c r="K680" s="78">
        <v>49</v>
      </c>
      <c r="L680" s="77">
        <f t="shared" si="109"/>
        <v>1.2</v>
      </c>
      <c r="M680" s="77">
        <f t="shared" si="110"/>
        <v>1.2</v>
      </c>
    </row>
    <row r="681" spans="1:13" hidden="1" x14ac:dyDescent="0.3">
      <c r="A681" s="246" t="str">
        <f t="shared" si="102"/>
        <v>2023-NAT-02</v>
      </c>
      <c r="B681" s="241">
        <f t="shared" si="103"/>
        <v>45002</v>
      </c>
      <c r="C681" s="246" t="str">
        <f t="shared" si="104"/>
        <v>Day 2</v>
      </c>
      <c r="D681" s="78" t="s">
        <v>1512</v>
      </c>
      <c r="E681" s="46" t="str">
        <f t="shared" si="105"/>
        <v>Wikus</v>
      </c>
      <c r="F681" s="46" t="str">
        <f t="shared" si="106"/>
        <v>Viljoen</v>
      </c>
      <c r="G681" s="46" t="str">
        <f t="shared" si="107"/>
        <v>Men Veteran</v>
      </c>
      <c r="H681" s="46" t="str">
        <f t="shared" si="108"/>
        <v>Steenbras</v>
      </c>
      <c r="I681" s="78"/>
      <c r="J681" s="78" t="s">
        <v>1282</v>
      </c>
      <c r="K681" s="78">
        <v>200</v>
      </c>
      <c r="L681" s="77">
        <f t="shared" si="109"/>
        <v>107.3</v>
      </c>
      <c r="M681" s="77">
        <f t="shared" si="110"/>
        <v>107.3</v>
      </c>
    </row>
    <row r="682" spans="1:13" hidden="1" x14ac:dyDescent="0.3">
      <c r="A682" s="246" t="str">
        <f t="shared" si="102"/>
        <v>2023-NAT-02</v>
      </c>
      <c r="B682" s="241">
        <f t="shared" si="103"/>
        <v>45002</v>
      </c>
      <c r="C682" s="246" t="str">
        <f t="shared" si="104"/>
        <v>Day 2</v>
      </c>
      <c r="D682" s="78" t="s">
        <v>1513</v>
      </c>
      <c r="E682" s="46" t="str">
        <f t="shared" si="105"/>
        <v>Maryna</v>
      </c>
      <c r="F682" s="46" t="str">
        <f t="shared" si="106"/>
        <v>Viljoen</v>
      </c>
      <c r="G682" s="46" t="str">
        <f t="shared" si="107"/>
        <v>Ladies Senior</v>
      </c>
      <c r="H682" s="46" t="str">
        <f t="shared" si="108"/>
        <v>Steenbras</v>
      </c>
      <c r="I682" s="78"/>
      <c r="J682" s="78" t="s">
        <v>1288</v>
      </c>
      <c r="K682" s="78">
        <v>104</v>
      </c>
      <c r="L682" s="77">
        <f t="shared" si="109"/>
        <v>4.2</v>
      </c>
      <c r="M682" s="77">
        <f t="shared" si="110"/>
        <v>4.2</v>
      </c>
    </row>
    <row r="683" spans="1:13" hidden="1" x14ac:dyDescent="0.3">
      <c r="A683" s="246" t="str">
        <f t="shared" si="102"/>
        <v>2023-NAT-02</v>
      </c>
      <c r="B683" s="241">
        <f t="shared" si="103"/>
        <v>45002</v>
      </c>
      <c r="C683" s="246" t="str">
        <f t="shared" si="104"/>
        <v>Day 2</v>
      </c>
      <c r="D683" s="78" t="s">
        <v>1513</v>
      </c>
      <c r="E683" s="46" t="str">
        <f t="shared" si="105"/>
        <v>Maryna</v>
      </c>
      <c r="F683" s="46" t="str">
        <f t="shared" si="106"/>
        <v>Viljoen</v>
      </c>
      <c r="G683" s="46" t="str">
        <f t="shared" si="107"/>
        <v>Ladies Senior</v>
      </c>
      <c r="H683" s="46" t="str">
        <f t="shared" si="108"/>
        <v>Steenbras</v>
      </c>
      <c r="I683" s="78"/>
      <c r="J683" s="78" t="s">
        <v>1288</v>
      </c>
      <c r="K683" s="78">
        <v>78</v>
      </c>
      <c r="L683" s="77">
        <f t="shared" si="109"/>
        <v>1.5</v>
      </c>
      <c r="M683" s="77">
        <f t="shared" si="110"/>
        <v>1.5</v>
      </c>
    </row>
    <row r="684" spans="1:13" hidden="1" x14ac:dyDescent="0.3">
      <c r="A684" s="246" t="str">
        <f t="shared" si="102"/>
        <v>2023-NAT-02</v>
      </c>
      <c r="B684" s="241">
        <f t="shared" si="103"/>
        <v>45002</v>
      </c>
      <c r="C684" s="246" t="str">
        <f t="shared" si="104"/>
        <v>Day 2</v>
      </c>
      <c r="D684" s="78" t="s">
        <v>1513</v>
      </c>
      <c r="E684" s="46" t="str">
        <f t="shared" si="105"/>
        <v>Maryna</v>
      </c>
      <c r="F684" s="46" t="str">
        <f t="shared" si="106"/>
        <v>Viljoen</v>
      </c>
      <c r="G684" s="46" t="str">
        <f t="shared" si="107"/>
        <v>Ladies Senior</v>
      </c>
      <c r="H684" s="46" t="str">
        <f t="shared" si="108"/>
        <v>Steenbras</v>
      </c>
      <c r="I684" s="78"/>
      <c r="J684" s="78" t="s">
        <v>1287</v>
      </c>
      <c r="K684" s="78">
        <v>99</v>
      </c>
      <c r="L684" s="77">
        <f t="shared" si="109"/>
        <v>4.2</v>
      </c>
      <c r="M684" s="77">
        <f t="shared" si="110"/>
        <v>4.2</v>
      </c>
    </row>
    <row r="685" spans="1:13" hidden="1" x14ac:dyDescent="0.3">
      <c r="A685" s="246" t="str">
        <f t="shared" si="102"/>
        <v>2023-NAT-02</v>
      </c>
      <c r="B685" s="241">
        <f t="shared" si="103"/>
        <v>45002</v>
      </c>
      <c r="C685" s="246" t="str">
        <f t="shared" si="104"/>
        <v>Day 2</v>
      </c>
      <c r="D685" s="78" t="s">
        <v>1513</v>
      </c>
      <c r="E685" s="46" t="str">
        <f t="shared" si="105"/>
        <v>Maryna</v>
      </c>
      <c r="F685" s="46" t="str">
        <f t="shared" si="106"/>
        <v>Viljoen</v>
      </c>
      <c r="G685" s="46" t="str">
        <f t="shared" si="107"/>
        <v>Ladies Senior</v>
      </c>
      <c r="H685" s="46" t="str">
        <f t="shared" si="108"/>
        <v>Steenbras</v>
      </c>
      <c r="I685" s="78"/>
      <c r="J685" s="78" t="s">
        <v>1287</v>
      </c>
      <c r="K685" s="78">
        <v>103</v>
      </c>
      <c r="L685" s="77">
        <f t="shared" si="109"/>
        <v>4.8</v>
      </c>
      <c r="M685" s="77">
        <f t="shared" si="110"/>
        <v>4.8</v>
      </c>
    </row>
    <row r="686" spans="1:13" hidden="1" x14ac:dyDescent="0.3">
      <c r="A686" s="246" t="str">
        <f t="shared" si="102"/>
        <v>2023-NAT-02</v>
      </c>
      <c r="B686" s="241">
        <f t="shared" si="103"/>
        <v>45002</v>
      </c>
      <c r="C686" s="246" t="str">
        <f t="shared" si="104"/>
        <v>Day 2</v>
      </c>
      <c r="D686" s="78" t="s">
        <v>1582</v>
      </c>
      <c r="E686" s="46" t="str">
        <f t="shared" si="105"/>
        <v>Frank</v>
      </c>
      <c r="F686" s="46" t="str">
        <f t="shared" si="106"/>
        <v>Oberholster</v>
      </c>
      <c r="G686" s="46" t="str">
        <f t="shared" si="107"/>
        <v>Men Senior</v>
      </c>
      <c r="H686" s="46" t="str">
        <f t="shared" si="108"/>
        <v>Steenbras</v>
      </c>
      <c r="I686" s="78"/>
      <c r="J686" s="78" t="s">
        <v>1288</v>
      </c>
      <c r="K686" s="78">
        <v>90</v>
      </c>
      <c r="L686" s="77">
        <f t="shared" si="109"/>
        <v>2.6</v>
      </c>
      <c r="M686" s="77">
        <f t="shared" si="110"/>
        <v>2.6</v>
      </c>
    </row>
    <row r="687" spans="1:13" hidden="1" x14ac:dyDescent="0.3">
      <c r="A687" s="246" t="str">
        <f t="shared" si="102"/>
        <v>2023-NAT-02</v>
      </c>
      <c r="B687" s="241">
        <f t="shared" si="103"/>
        <v>45002</v>
      </c>
      <c r="C687" s="246" t="str">
        <f t="shared" si="104"/>
        <v>Day 2</v>
      </c>
      <c r="D687" s="78" t="s">
        <v>1582</v>
      </c>
      <c r="E687" s="46" t="str">
        <f t="shared" si="105"/>
        <v>Frank</v>
      </c>
      <c r="F687" s="46" t="str">
        <f t="shared" si="106"/>
        <v>Oberholster</v>
      </c>
      <c r="G687" s="46" t="str">
        <f t="shared" si="107"/>
        <v>Men Senior</v>
      </c>
      <c r="H687" s="46" t="str">
        <f t="shared" si="108"/>
        <v>Steenbras</v>
      </c>
      <c r="I687" s="78"/>
      <c r="J687" s="78" t="s">
        <v>1288</v>
      </c>
      <c r="K687" s="78">
        <v>119</v>
      </c>
      <c r="L687" s="77">
        <f t="shared" si="109"/>
        <v>6.8</v>
      </c>
      <c r="M687" s="77">
        <f t="shared" si="110"/>
        <v>6.8</v>
      </c>
    </row>
    <row r="688" spans="1:13" hidden="1" x14ac:dyDescent="0.3">
      <c r="A688" s="246" t="str">
        <f t="shared" si="102"/>
        <v>2023-NAT-02</v>
      </c>
      <c r="B688" s="241">
        <f t="shared" si="103"/>
        <v>45002</v>
      </c>
      <c r="C688" s="246" t="str">
        <f t="shared" si="104"/>
        <v>Day 2</v>
      </c>
      <c r="D688" s="78" t="s">
        <v>1582</v>
      </c>
      <c r="E688" s="46" t="str">
        <f t="shared" si="105"/>
        <v>Frank</v>
      </c>
      <c r="F688" s="46" t="str">
        <f t="shared" si="106"/>
        <v>Oberholster</v>
      </c>
      <c r="G688" s="46" t="str">
        <f t="shared" si="107"/>
        <v>Men Senior</v>
      </c>
      <c r="H688" s="46" t="str">
        <f t="shared" si="108"/>
        <v>Steenbras</v>
      </c>
      <c r="I688" s="78"/>
      <c r="J688" s="78" t="s">
        <v>20</v>
      </c>
      <c r="K688" s="78">
        <v>82</v>
      </c>
      <c r="L688" s="77">
        <f t="shared" si="109"/>
        <v>2</v>
      </c>
      <c r="M688" s="77">
        <f t="shared" si="110"/>
        <v>2</v>
      </c>
    </row>
    <row r="689" spans="1:13" hidden="1" x14ac:dyDescent="0.3">
      <c r="A689" s="246" t="str">
        <f t="shared" si="102"/>
        <v>2023-NAT-02</v>
      </c>
      <c r="B689" s="241">
        <f t="shared" si="103"/>
        <v>45002</v>
      </c>
      <c r="C689" s="246" t="str">
        <f t="shared" si="104"/>
        <v>Day 2</v>
      </c>
      <c r="D689" s="78" t="s">
        <v>1582</v>
      </c>
      <c r="E689" s="46" t="str">
        <f t="shared" si="105"/>
        <v>Frank</v>
      </c>
      <c r="F689" s="46" t="str">
        <f t="shared" si="106"/>
        <v>Oberholster</v>
      </c>
      <c r="G689" s="46" t="str">
        <f t="shared" si="107"/>
        <v>Men Senior</v>
      </c>
      <c r="H689" s="46" t="str">
        <f t="shared" si="108"/>
        <v>Steenbras</v>
      </c>
      <c r="I689" s="78"/>
      <c r="J689" s="78" t="s">
        <v>1287</v>
      </c>
      <c r="K689" s="78">
        <v>127</v>
      </c>
      <c r="L689" s="77">
        <f t="shared" si="109"/>
        <v>9.8000000000000007</v>
      </c>
      <c r="M689" s="77">
        <f t="shared" si="110"/>
        <v>9.8000000000000007</v>
      </c>
    </row>
    <row r="690" spans="1:13" hidden="1" x14ac:dyDescent="0.3">
      <c r="A690" s="246" t="str">
        <f t="shared" si="102"/>
        <v>2023-NAT-02</v>
      </c>
      <c r="B690" s="241">
        <f t="shared" si="103"/>
        <v>45002</v>
      </c>
      <c r="C690" s="246" t="str">
        <f t="shared" si="104"/>
        <v>Day 2</v>
      </c>
      <c r="D690" s="78" t="s">
        <v>748</v>
      </c>
      <c r="E690" s="46" t="str">
        <f t="shared" si="105"/>
        <v>David</v>
      </c>
      <c r="F690" s="46" t="str">
        <f t="shared" si="106"/>
        <v>Smith</v>
      </c>
      <c r="G690" s="46" t="str">
        <f t="shared" si="107"/>
        <v>Men Veteran</v>
      </c>
      <c r="H690" s="46" t="str">
        <f t="shared" si="108"/>
        <v>Steenbras</v>
      </c>
      <c r="I690" s="78"/>
      <c r="J690" s="78" t="s">
        <v>1287</v>
      </c>
      <c r="K690" s="78">
        <v>106</v>
      </c>
      <c r="L690" s="77">
        <f t="shared" si="109"/>
        <v>5.3</v>
      </c>
      <c r="M690" s="77">
        <f t="shared" si="110"/>
        <v>5.3</v>
      </c>
    </row>
    <row r="691" spans="1:13" hidden="1" x14ac:dyDescent="0.3">
      <c r="A691" s="246" t="str">
        <f t="shared" si="102"/>
        <v>2023-NAT-02</v>
      </c>
      <c r="B691" s="241">
        <f t="shared" si="103"/>
        <v>45002</v>
      </c>
      <c r="C691" s="246" t="str">
        <f t="shared" si="104"/>
        <v>Day 2</v>
      </c>
      <c r="D691" s="78" t="s">
        <v>748</v>
      </c>
      <c r="E691" s="46" t="str">
        <f t="shared" si="105"/>
        <v>David</v>
      </c>
      <c r="F691" s="46" t="str">
        <f t="shared" si="106"/>
        <v>Smith</v>
      </c>
      <c r="G691" s="46" t="str">
        <f t="shared" si="107"/>
        <v>Men Veteran</v>
      </c>
      <c r="H691" s="46" t="str">
        <f t="shared" si="108"/>
        <v>Steenbras</v>
      </c>
      <c r="I691" s="78"/>
      <c r="J691" s="78" t="s">
        <v>1288</v>
      </c>
      <c r="K691" s="78">
        <v>80</v>
      </c>
      <c r="L691" s="77">
        <f t="shared" si="109"/>
        <v>1.7</v>
      </c>
      <c r="M691" s="77">
        <f t="shared" si="110"/>
        <v>1.7</v>
      </c>
    </row>
    <row r="692" spans="1:13" hidden="1" x14ac:dyDescent="0.3">
      <c r="A692" s="246" t="str">
        <f t="shared" si="102"/>
        <v>2023-NAT-02</v>
      </c>
      <c r="B692" s="241">
        <f t="shared" si="103"/>
        <v>45002</v>
      </c>
      <c r="C692" s="246" t="str">
        <f t="shared" si="104"/>
        <v>Day 2</v>
      </c>
      <c r="D692" s="78" t="s">
        <v>547</v>
      </c>
      <c r="E692" s="46" t="str">
        <f t="shared" si="105"/>
        <v>Burger</v>
      </c>
      <c r="F692" s="46" t="str">
        <f t="shared" si="106"/>
        <v>Van Taak</v>
      </c>
      <c r="G692" s="46" t="str">
        <f t="shared" si="107"/>
        <v>Men Senior</v>
      </c>
      <c r="H692" s="46" t="str">
        <f t="shared" si="108"/>
        <v>Steenbras</v>
      </c>
      <c r="I692" s="78"/>
      <c r="J692" s="78" t="s">
        <v>1287</v>
      </c>
      <c r="K692" s="78">
        <v>113</v>
      </c>
      <c r="L692" s="77">
        <f t="shared" si="109"/>
        <v>6.6</v>
      </c>
      <c r="M692" s="77">
        <f t="shared" si="110"/>
        <v>6.6</v>
      </c>
    </row>
    <row r="693" spans="1:13" hidden="1" x14ac:dyDescent="0.3">
      <c r="A693" s="246" t="str">
        <f t="shared" si="102"/>
        <v>2023-NAT-02</v>
      </c>
      <c r="B693" s="241">
        <f t="shared" si="103"/>
        <v>45002</v>
      </c>
      <c r="C693" s="246" t="str">
        <f t="shared" si="104"/>
        <v>Day 2</v>
      </c>
      <c r="D693" s="78" t="s">
        <v>654</v>
      </c>
      <c r="E693" s="46" t="str">
        <f t="shared" si="105"/>
        <v>Abriana</v>
      </c>
      <c r="F693" s="46" t="str">
        <f t="shared" si="106"/>
        <v>Koberzig</v>
      </c>
      <c r="G693" s="46" t="str">
        <f t="shared" si="107"/>
        <v>Ladies Senior</v>
      </c>
      <c r="H693" s="46" t="str">
        <f t="shared" si="108"/>
        <v>Steenbras</v>
      </c>
      <c r="I693" s="78" t="s">
        <v>1884</v>
      </c>
      <c r="J693" s="78"/>
      <c r="K693" s="78">
        <v>96</v>
      </c>
      <c r="L693" s="77">
        <f t="shared" si="109"/>
        <v>9.3000000000000007</v>
      </c>
      <c r="M693" s="77">
        <f t="shared" si="110"/>
        <v>9.3000000000000007</v>
      </c>
    </row>
    <row r="694" spans="1:13" hidden="1" x14ac:dyDescent="0.3">
      <c r="A694" s="246" t="str">
        <f t="shared" si="102"/>
        <v>2023-NAT-02</v>
      </c>
      <c r="B694" s="241">
        <f t="shared" si="103"/>
        <v>45002</v>
      </c>
      <c r="C694" s="246" t="str">
        <f t="shared" si="104"/>
        <v>Day 2</v>
      </c>
      <c r="D694" s="78" t="s">
        <v>700</v>
      </c>
      <c r="E694" s="46" t="str">
        <f t="shared" si="105"/>
        <v>Rhyno</v>
      </c>
      <c r="F694" s="46" t="str">
        <f t="shared" si="106"/>
        <v>Koberzig</v>
      </c>
      <c r="G694" s="46" t="str">
        <f t="shared" si="107"/>
        <v>Men Senior</v>
      </c>
      <c r="H694" s="46" t="str">
        <f t="shared" si="108"/>
        <v>Steenbras</v>
      </c>
      <c r="I694" s="78"/>
      <c r="J694" s="78"/>
      <c r="K694" s="78"/>
      <c r="L694" s="77" t="str">
        <f t="shared" si="109"/>
        <v/>
      </c>
      <c r="M694" s="77" t="str">
        <f t="shared" si="110"/>
        <v/>
      </c>
    </row>
    <row r="695" spans="1:13" hidden="1" x14ac:dyDescent="0.3">
      <c r="A695" s="246" t="s">
        <v>2058</v>
      </c>
      <c r="B695" s="241">
        <v>45001</v>
      </c>
      <c r="C695" s="246" t="s">
        <v>2059</v>
      </c>
      <c r="D695" s="78" t="s">
        <v>1717</v>
      </c>
      <c r="E695" s="46" t="str">
        <f t="shared" si="105"/>
        <v>Heiko Jnr</v>
      </c>
      <c r="F695" s="46" t="str">
        <f t="shared" si="106"/>
        <v>Doll</v>
      </c>
      <c r="G695" s="46" t="str">
        <f t="shared" si="107"/>
        <v>Men U/16</v>
      </c>
      <c r="H695" s="46" t="str">
        <f t="shared" si="108"/>
        <v>Seagull Angling Club</v>
      </c>
      <c r="I695" s="78"/>
      <c r="J695" s="78" t="s">
        <v>1265</v>
      </c>
      <c r="K695" s="78">
        <v>73</v>
      </c>
      <c r="L695" s="77">
        <f t="shared" si="109"/>
        <v>7.1</v>
      </c>
      <c r="M695" s="77">
        <f t="shared" si="110"/>
        <v>7.1</v>
      </c>
    </row>
    <row r="696" spans="1:13" hidden="1" x14ac:dyDescent="0.3">
      <c r="A696" s="246" t="s">
        <v>2060</v>
      </c>
      <c r="B696" s="241">
        <v>45002</v>
      </c>
      <c r="C696" s="246" t="s">
        <v>2061</v>
      </c>
      <c r="D696" s="78" t="s">
        <v>1448</v>
      </c>
      <c r="E696" s="46" t="str">
        <f t="shared" si="105"/>
        <v>Tiaan</v>
      </c>
      <c r="F696" s="46" t="str">
        <f t="shared" si="106"/>
        <v>Fourie</v>
      </c>
      <c r="G696" s="46" t="str">
        <f t="shared" si="107"/>
        <v>Men Senior</v>
      </c>
      <c r="H696" s="46" t="str">
        <f t="shared" si="108"/>
        <v>Henties Bay</v>
      </c>
      <c r="I696" s="78"/>
      <c r="J696" s="78" t="s">
        <v>1288</v>
      </c>
      <c r="K696" s="78">
        <v>135</v>
      </c>
      <c r="L696" s="77">
        <f t="shared" si="109"/>
        <v>10.6</v>
      </c>
      <c r="M696" s="77">
        <f t="shared" si="110"/>
        <v>10.6</v>
      </c>
    </row>
    <row r="697" spans="1:13" hidden="1" x14ac:dyDescent="0.3">
      <c r="A697" s="246" t="str">
        <f t="shared" si="102"/>
        <v>2023-NAT-02</v>
      </c>
      <c r="B697" s="241">
        <f t="shared" si="103"/>
        <v>45002</v>
      </c>
      <c r="C697" s="246" t="str">
        <f t="shared" si="104"/>
        <v>Day 2</v>
      </c>
      <c r="D697" s="78" t="s">
        <v>1448</v>
      </c>
      <c r="E697" s="46" t="str">
        <f t="shared" si="105"/>
        <v>Tiaan</v>
      </c>
      <c r="F697" s="46" t="str">
        <f t="shared" si="106"/>
        <v>Fourie</v>
      </c>
      <c r="G697" s="46" t="str">
        <f t="shared" si="107"/>
        <v>Men Senior</v>
      </c>
      <c r="H697" s="46" t="str">
        <f t="shared" si="108"/>
        <v>Henties Bay</v>
      </c>
      <c r="I697" s="78"/>
      <c r="J697" s="78" t="s">
        <v>1288</v>
      </c>
      <c r="K697" s="78">
        <v>151</v>
      </c>
      <c r="L697" s="77">
        <f t="shared" si="109"/>
        <v>15.6</v>
      </c>
      <c r="M697" s="77">
        <f t="shared" si="110"/>
        <v>15.6</v>
      </c>
    </row>
    <row r="698" spans="1:13" hidden="1" x14ac:dyDescent="0.3">
      <c r="A698" s="246" t="str">
        <f t="shared" si="102"/>
        <v>2023-NAT-02</v>
      </c>
      <c r="B698" s="241">
        <f t="shared" si="103"/>
        <v>45002</v>
      </c>
      <c r="C698" s="246" t="str">
        <f t="shared" si="104"/>
        <v>Day 2</v>
      </c>
      <c r="D698" s="78" t="s">
        <v>1448</v>
      </c>
      <c r="E698" s="46" t="str">
        <f t="shared" si="105"/>
        <v>Tiaan</v>
      </c>
      <c r="F698" s="46" t="str">
        <f t="shared" si="106"/>
        <v>Fourie</v>
      </c>
      <c r="G698" s="46" t="str">
        <f t="shared" si="107"/>
        <v>Men Senior</v>
      </c>
      <c r="H698" s="46" t="str">
        <f t="shared" si="108"/>
        <v>Henties Bay</v>
      </c>
      <c r="I698" s="78"/>
      <c r="J698" s="78" t="s">
        <v>1288</v>
      </c>
      <c r="K698" s="78">
        <v>132</v>
      </c>
      <c r="L698" s="77">
        <f t="shared" si="109"/>
        <v>9.8000000000000007</v>
      </c>
      <c r="M698" s="77">
        <f t="shared" si="110"/>
        <v>9.8000000000000007</v>
      </c>
    </row>
    <row r="699" spans="1:13" hidden="1" x14ac:dyDescent="0.3">
      <c r="A699" s="246" t="str">
        <f t="shared" si="102"/>
        <v>2023-NAT-02</v>
      </c>
      <c r="B699" s="241">
        <f t="shared" si="103"/>
        <v>45002</v>
      </c>
      <c r="C699" s="246" t="str">
        <f t="shared" si="104"/>
        <v>Day 2</v>
      </c>
      <c r="D699" s="78" t="s">
        <v>1448</v>
      </c>
      <c r="E699" s="46" t="str">
        <f t="shared" si="105"/>
        <v>Tiaan</v>
      </c>
      <c r="F699" s="46" t="str">
        <f t="shared" si="106"/>
        <v>Fourie</v>
      </c>
      <c r="G699" s="46" t="str">
        <f t="shared" si="107"/>
        <v>Men Senior</v>
      </c>
      <c r="H699" s="46" t="str">
        <f t="shared" si="108"/>
        <v>Henties Bay</v>
      </c>
      <c r="I699" s="78"/>
      <c r="J699" s="78" t="s">
        <v>1288</v>
      </c>
      <c r="K699" s="78">
        <v>131</v>
      </c>
      <c r="L699" s="77">
        <f t="shared" si="109"/>
        <v>9.5</v>
      </c>
      <c r="M699" s="77">
        <f t="shared" si="110"/>
        <v>9.5</v>
      </c>
    </row>
    <row r="700" spans="1:13" hidden="1" x14ac:dyDescent="0.3">
      <c r="A700" s="246" t="str">
        <f t="shared" si="102"/>
        <v>2023-NAT-02</v>
      </c>
      <c r="B700" s="241">
        <f t="shared" si="103"/>
        <v>45002</v>
      </c>
      <c r="C700" s="246" t="str">
        <f t="shared" si="104"/>
        <v>Day 2</v>
      </c>
      <c r="D700" s="78" t="s">
        <v>1448</v>
      </c>
      <c r="E700" s="46" t="str">
        <f t="shared" si="105"/>
        <v>Tiaan</v>
      </c>
      <c r="F700" s="46" t="str">
        <f t="shared" si="106"/>
        <v>Fourie</v>
      </c>
      <c r="G700" s="46" t="str">
        <f t="shared" si="107"/>
        <v>Men Senior</v>
      </c>
      <c r="H700" s="46" t="str">
        <f t="shared" si="108"/>
        <v>Henties Bay</v>
      </c>
      <c r="I700" s="78"/>
      <c r="J700" s="78" t="s">
        <v>1287</v>
      </c>
      <c r="K700" s="78">
        <v>168</v>
      </c>
      <c r="L700" s="77">
        <f t="shared" si="109"/>
        <v>25.7</v>
      </c>
      <c r="M700" s="77">
        <f t="shared" si="110"/>
        <v>25.7</v>
      </c>
    </row>
    <row r="701" spans="1:13" hidden="1" x14ac:dyDescent="0.3">
      <c r="A701" s="246" t="str">
        <f t="shared" si="102"/>
        <v>2023-NAT-02</v>
      </c>
      <c r="B701" s="241">
        <f t="shared" si="103"/>
        <v>45002</v>
      </c>
      <c r="C701" s="246" t="str">
        <f t="shared" si="104"/>
        <v>Day 2</v>
      </c>
      <c r="D701" s="78" t="s">
        <v>1448</v>
      </c>
      <c r="E701" s="46" t="str">
        <f t="shared" si="105"/>
        <v>Tiaan</v>
      </c>
      <c r="F701" s="46" t="str">
        <f t="shared" si="106"/>
        <v>Fourie</v>
      </c>
      <c r="G701" s="46" t="str">
        <f t="shared" si="107"/>
        <v>Men Senior</v>
      </c>
      <c r="H701" s="46" t="str">
        <f t="shared" si="108"/>
        <v>Henties Bay</v>
      </c>
      <c r="I701" s="78"/>
      <c r="J701" s="78" t="s">
        <v>1287</v>
      </c>
      <c r="K701" s="78">
        <v>147</v>
      </c>
      <c r="L701" s="77">
        <f t="shared" si="109"/>
        <v>16.2</v>
      </c>
      <c r="M701" s="77">
        <f t="shared" si="110"/>
        <v>16.2</v>
      </c>
    </row>
    <row r="702" spans="1:13" hidden="1" x14ac:dyDescent="0.3">
      <c r="A702" s="246" t="s">
        <v>2089</v>
      </c>
      <c r="B702" s="241">
        <v>45003</v>
      </c>
      <c r="C702" s="246" t="s">
        <v>2088</v>
      </c>
      <c r="D702" s="78" t="s">
        <v>910</v>
      </c>
      <c r="E702" s="46" t="str">
        <f t="shared" si="105"/>
        <v>Jaco</v>
      </c>
      <c r="F702" s="46" t="str">
        <f t="shared" si="106"/>
        <v>Venter</v>
      </c>
      <c r="G702" s="46" t="str">
        <f t="shared" si="107"/>
        <v>Men Master</v>
      </c>
      <c r="H702" s="46" t="str">
        <f t="shared" si="108"/>
        <v>Atlantic Angling Club</v>
      </c>
      <c r="I702" s="78"/>
      <c r="J702" s="78" t="s">
        <v>1287</v>
      </c>
      <c r="K702" s="78">
        <v>151</v>
      </c>
      <c r="L702" s="77">
        <f t="shared" si="109"/>
        <v>17.8</v>
      </c>
      <c r="M702" s="77">
        <f t="shared" si="110"/>
        <v>17.8</v>
      </c>
    </row>
    <row r="703" spans="1:13" hidden="1" x14ac:dyDescent="0.3">
      <c r="A703" s="246" t="str">
        <f t="shared" si="102"/>
        <v>2023-NAT-03</v>
      </c>
      <c r="B703" s="241">
        <f t="shared" si="103"/>
        <v>45003</v>
      </c>
      <c r="C703" s="246" t="str">
        <f t="shared" si="104"/>
        <v>Day 3</v>
      </c>
      <c r="D703" s="78" t="s">
        <v>1574</v>
      </c>
      <c r="E703" s="46" t="str">
        <f t="shared" si="105"/>
        <v>Sven</v>
      </c>
      <c r="F703" s="46" t="str">
        <f t="shared" si="106"/>
        <v>Welzig</v>
      </c>
      <c r="G703" s="46" t="str">
        <f t="shared" si="107"/>
        <v>Men Seniors / U/21</v>
      </c>
      <c r="H703" s="46" t="str">
        <f t="shared" si="108"/>
        <v>Mako</v>
      </c>
      <c r="I703" s="78"/>
      <c r="J703" s="78"/>
      <c r="K703" s="78"/>
      <c r="L703" s="77" t="str">
        <f t="shared" si="109"/>
        <v/>
      </c>
      <c r="M703" s="77" t="str">
        <f t="shared" si="110"/>
        <v/>
      </c>
    </row>
    <row r="704" spans="1:13" hidden="1" x14ac:dyDescent="0.3">
      <c r="A704" s="246" t="str">
        <f t="shared" si="102"/>
        <v>2023-NAT-03</v>
      </c>
      <c r="B704" s="241">
        <f t="shared" si="103"/>
        <v>45003</v>
      </c>
      <c r="C704" s="246" t="str">
        <f t="shared" si="104"/>
        <v>Day 3</v>
      </c>
      <c r="D704" s="78" t="s">
        <v>1157</v>
      </c>
      <c r="E704" s="46" t="str">
        <f t="shared" si="105"/>
        <v>Karmen</v>
      </c>
      <c r="F704" s="46" t="str">
        <f t="shared" si="106"/>
        <v>Mynhardt</v>
      </c>
      <c r="G704" s="46" t="str">
        <f t="shared" si="107"/>
        <v>Ladies Master</v>
      </c>
      <c r="H704" s="46" t="str">
        <f t="shared" si="108"/>
        <v>Atlantic Angling Club</v>
      </c>
      <c r="I704" s="78"/>
      <c r="J704" s="78"/>
      <c r="K704" s="78"/>
      <c r="L704" s="77" t="str">
        <f t="shared" si="109"/>
        <v/>
      </c>
      <c r="M704" s="77" t="str">
        <f t="shared" si="110"/>
        <v/>
      </c>
    </row>
    <row r="705" spans="1:13" hidden="1" x14ac:dyDescent="0.3">
      <c r="A705" s="246" t="str">
        <f t="shared" si="102"/>
        <v>2023-NAT-03</v>
      </c>
      <c r="B705" s="241">
        <f t="shared" si="103"/>
        <v>45003</v>
      </c>
      <c r="C705" s="246" t="str">
        <f t="shared" si="104"/>
        <v>Day 3</v>
      </c>
      <c r="D705" s="78" t="s">
        <v>914</v>
      </c>
      <c r="E705" s="46" t="str">
        <f t="shared" si="105"/>
        <v>Sarel</v>
      </c>
      <c r="F705" s="46" t="str">
        <f t="shared" si="106"/>
        <v>Mynhardt</v>
      </c>
      <c r="G705" s="46" t="str">
        <f t="shared" si="107"/>
        <v>Men Master</v>
      </c>
      <c r="H705" s="46" t="str">
        <f t="shared" si="108"/>
        <v>Atlantic Angling Club</v>
      </c>
      <c r="I705" s="78"/>
      <c r="J705" s="78" t="s">
        <v>20</v>
      </c>
      <c r="K705" s="78">
        <v>83</v>
      </c>
      <c r="L705" s="77">
        <f t="shared" si="109"/>
        <v>2.1</v>
      </c>
      <c r="M705" s="77">
        <f t="shared" si="110"/>
        <v>2.1</v>
      </c>
    </row>
    <row r="706" spans="1:13" hidden="1" x14ac:dyDescent="0.3">
      <c r="A706" s="246" t="str">
        <f t="shared" si="102"/>
        <v>2023-NAT-03</v>
      </c>
      <c r="B706" s="241">
        <f t="shared" si="103"/>
        <v>45003</v>
      </c>
      <c r="C706" s="246" t="str">
        <f t="shared" si="104"/>
        <v>Day 3</v>
      </c>
      <c r="D706" s="78" t="s">
        <v>1235</v>
      </c>
      <c r="E706" s="46" t="str">
        <f t="shared" si="105"/>
        <v>Ryan</v>
      </c>
      <c r="F706" s="46" t="str">
        <f t="shared" si="106"/>
        <v>Wolmarans</v>
      </c>
      <c r="G706" s="46" t="str">
        <f t="shared" si="107"/>
        <v>Men Senior</v>
      </c>
      <c r="H706" s="46" t="str">
        <f t="shared" si="108"/>
        <v>Walvis Bay</v>
      </c>
      <c r="I706" s="78" t="s">
        <v>1884</v>
      </c>
      <c r="J706" s="78"/>
      <c r="K706" s="78">
        <v>108</v>
      </c>
      <c r="L706" s="77">
        <f t="shared" si="109"/>
        <v>13.3</v>
      </c>
      <c r="M706" s="77">
        <f t="shared" si="110"/>
        <v>13.3</v>
      </c>
    </row>
    <row r="707" spans="1:13" hidden="1" x14ac:dyDescent="0.3">
      <c r="A707" s="246" t="str">
        <f t="shared" si="102"/>
        <v>2023-NAT-03</v>
      </c>
      <c r="B707" s="241">
        <f t="shared" si="103"/>
        <v>45003</v>
      </c>
      <c r="C707" s="246" t="str">
        <f t="shared" si="104"/>
        <v>Day 3</v>
      </c>
      <c r="D707" s="78" t="s">
        <v>1443</v>
      </c>
      <c r="E707" s="46" t="str">
        <f t="shared" si="105"/>
        <v>Kay</v>
      </c>
      <c r="F707" s="46" t="str">
        <f t="shared" si="106"/>
        <v>Bachran</v>
      </c>
      <c r="G707" s="46" t="str">
        <f t="shared" si="107"/>
        <v>Men Senior / U/21</v>
      </c>
      <c r="H707" s="46" t="str">
        <f t="shared" si="108"/>
        <v>Mako</v>
      </c>
      <c r="I707" s="78"/>
      <c r="J707" s="78"/>
      <c r="K707" s="78"/>
      <c r="L707" s="77" t="str">
        <f t="shared" si="109"/>
        <v/>
      </c>
      <c r="M707" s="77" t="str">
        <f t="shared" si="110"/>
        <v/>
      </c>
    </row>
    <row r="708" spans="1:13" hidden="1" x14ac:dyDescent="0.3">
      <c r="A708" s="246" t="str">
        <f t="shared" si="102"/>
        <v>2023-NAT-03</v>
      </c>
      <c r="B708" s="241">
        <f t="shared" si="103"/>
        <v>45003</v>
      </c>
      <c r="C708" s="246" t="str">
        <f t="shared" si="104"/>
        <v>Day 3</v>
      </c>
      <c r="D708" s="78" t="s">
        <v>1564</v>
      </c>
      <c r="E708" s="46" t="str">
        <f t="shared" si="105"/>
        <v>Stefano</v>
      </c>
      <c r="F708" s="46" t="str">
        <f t="shared" si="106"/>
        <v>Strappazzon</v>
      </c>
      <c r="G708" s="46" t="str">
        <f t="shared" si="107"/>
        <v>Men Veteran</v>
      </c>
      <c r="H708" s="46" t="str">
        <f t="shared" si="108"/>
        <v>Atlantic Angling Club</v>
      </c>
      <c r="I708" s="78"/>
      <c r="J708" s="78" t="s">
        <v>1287</v>
      </c>
      <c r="K708" s="78">
        <v>130</v>
      </c>
      <c r="L708" s="77">
        <f t="shared" si="109"/>
        <v>10.7</v>
      </c>
      <c r="M708" s="77">
        <f t="shared" si="110"/>
        <v>10.7</v>
      </c>
    </row>
    <row r="709" spans="1:13" hidden="1" x14ac:dyDescent="0.3">
      <c r="A709" s="246" t="str">
        <f t="shared" si="102"/>
        <v>2023-NAT-03</v>
      </c>
      <c r="B709" s="241">
        <f t="shared" si="103"/>
        <v>45003</v>
      </c>
      <c r="C709" s="246" t="str">
        <f t="shared" si="104"/>
        <v>Day 3</v>
      </c>
      <c r="D709" s="78" t="s">
        <v>1564</v>
      </c>
      <c r="E709" s="46" t="str">
        <f t="shared" si="105"/>
        <v>Stefano</v>
      </c>
      <c r="F709" s="46" t="str">
        <f t="shared" si="106"/>
        <v>Strappazzon</v>
      </c>
      <c r="G709" s="46" t="str">
        <f t="shared" si="107"/>
        <v>Men Veteran</v>
      </c>
      <c r="H709" s="46" t="str">
        <f t="shared" si="108"/>
        <v>Atlantic Angling Club</v>
      </c>
      <c r="I709" s="78"/>
      <c r="J709" s="78" t="s">
        <v>1287</v>
      </c>
      <c r="K709" s="78">
        <v>139</v>
      </c>
      <c r="L709" s="77">
        <f t="shared" si="109"/>
        <v>13.4</v>
      </c>
      <c r="M709" s="77">
        <f t="shared" si="110"/>
        <v>13.4</v>
      </c>
    </row>
    <row r="710" spans="1:13" hidden="1" x14ac:dyDescent="0.3">
      <c r="A710" s="246" t="str">
        <f t="shared" si="102"/>
        <v>2023-NAT-03</v>
      </c>
      <c r="B710" s="241">
        <f t="shared" si="103"/>
        <v>45003</v>
      </c>
      <c r="C710" s="246" t="str">
        <f t="shared" si="104"/>
        <v>Day 3</v>
      </c>
      <c r="D710" s="78" t="s">
        <v>1564</v>
      </c>
      <c r="E710" s="46" t="str">
        <f t="shared" si="105"/>
        <v>Stefano</v>
      </c>
      <c r="F710" s="46" t="str">
        <f t="shared" si="106"/>
        <v>Strappazzon</v>
      </c>
      <c r="G710" s="46" t="str">
        <f t="shared" si="107"/>
        <v>Men Veteran</v>
      </c>
      <c r="H710" s="46" t="str">
        <f t="shared" si="108"/>
        <v>Atlantic Angling Club</v>
      </c>
      <c r="I710" s="78" t="s">
        <v>1884</v>
      </c>
      <c r="J710" s="78"/>
      <c r="K710" s="78">
        <v>53</v>
      </c>
      <c r="L710" s="77">
        <f t="shared" si="109"/>
        <v>1.5</v>
      </c>
      <c r="M710" s="77">
        <f t="shared" si="110"/>
        <v>1.5</v>
      </c>
    </row>
    <row r="711" spans="1:13" hidden="1" x14ac:dyDescent="0.3">
      <c r="A711" s="246" t="str">
        <f t="shared" si="102"/>
        <v>2023-NAT-03</v>
      </c>
      <c r="B711" s="241">
        <f t="shared" si="103"/>
        <v>45003</v>
      </c>
      <c r="C711" s="246" t="str">
        <f t="shared" si="104"/>
        <v>Day 3</v>
      </c>
      <c r="D711" s="78" t="s">
        <v>1564</v>
      </c>
      <c r="E711" s="46" t="str">
        <f t="shared" si="105"/>
        <v>Stefano</v>
      </c>
      <c r="F711" s="46" t="str">
        <f t="shared" si="106"/>
        <v>Strappazzon</v>
      </c>
      <c r="G711" s="46" t="str">
        <f t="shared" si="107"/>
        <v>Men Veteran</v>
      </c>
      <c r="H711" s="46" t="str">
        <f t="shared" si="108"/>
        <v>Atlantic Angling Club</v>
      </c>
      <c r="I711" s="78"/>
      <c r="J711" s="78" t="s">
        <v>1314</v>
      </c>
      <c r="K711" s="78">
        <v>63</v>
      </c>
      <c r="L711" s="77">
        <f t="shared" si="109"/>
        <v>3.7</v>
      </c>
      <c r="M711" s="77">
        <f t="shared" si="110"/>
        <v>3.7</v>
      </c>
    </row>
    <row r="712" spans="1:13" hidden="1" x14ac:dyDescent="0.3">
      <c r="A712" s="246" t="str">
        <f t="shared" si="102"/>
        <v>2023-NAT-03</v>
      </c>
      <c r="B712" s="241">
        <f t="shared" si="103"/>
        <v>45003</v>
      </c>
      <c r="C712" s="246" t="str">
        <f t="shared" si="104"/>
        <v>Day 3</v>
      </c>
      <c r="D712" s="78" t="s">
        <v>687</v>
      </c>
      <c r="E712" s="46" t="str">
        <f t="shared" si="105"/>
        <v>Henning</v>
      </c>
      <c r="F712" s="46" t="str">
        <f t="shared" si="106"/>
        <v>Du Plessis</v>
      </c>
      <c r="G712" s="46" t="str">
        <f t="shared" si="107"/>
        <v>Men Master</v>
      </c>
      <c r="H712" s="46" t="str">
        <f t="shared" si="108"/>
        <v>Atlantic Angling Club</v>
      </c>
      <c r="I712" s="78" t="s">
        <v>1884</v>
      </c>
      <c r="J712" s="78"/>
      <c r="K712" s="78">
        <v>46</v>
      </c>
      <c r="L712" s="77">
        <f t="shared" si="109"/>
        <v>1</v>
      </c>
      <c r="M712" s="77">
        <f t="shared" si="110"/>
        <v>1</v>
      </c>
    </row>
    <row r="713" spans="1:13" hidden="1" x14ac:dyDescent="0.3">
      <c r="A713" s="246" t="str">
        <f t="shared" si="102"/>
        <v>2023-NAT-03</v>
      </c>
      <c r="B713" s="241">
        <f t="shared" si="103"/>
        <v>45003</v>
      </c>
      <c r="C713" s="246" t="str">
        <f t="shared" si="104"/>
        <v>Day 3</v>
      </c>
      <c r="D713" s="78" t="s">
        <v>687</v>
      </c>
      <c r="E713" s="46" t="str">
        <f t="shared" si="105"/>
        <v>Henning</v>
      </c>
      <c r="F713" s="46" t="str">
        <f t="shared" si="106"/>
        <v>Du Plessis</v>
      </c>
      <c r="G713" s="46" t="str">
        <f t="shared" si="107"/>
        <v>Men Master</v>
      </c>
      <c r="H713" s="46" t="str">
        <f t="shared" si="108"/>
        <v>Atlantic Angling Club</v>
      </c>
      <c r="I713" s="78"/>
      <c r="J713" s="78" t="s">
        <v>10</v>
      </c>
      <c r="K713" s="78">
        <v>41</v>
      </c>
      <c r="L713" s="77">
        <f t="shared" si="109"/>
        <v>1.1000000000000001</v>
      </c>
      <c r="M713" s="77">
        <f t="shared" si="110"/>
        <v>1.1000000000000001</v>
      </c>
    </row>
    <row r="714" spans="1:13" hidden="1" x14ac:dyDescent="0.3">
      <c r="A714" s="246" t="str">
        <f t="shared" si="102"/>
        <v>2023-NAT-03</v>
      </c>
      <c r="B714" s="241">
        <f t="shared" si="103"/>
        <v>45003</v>
      </c>
      <c r="C714" s="246" t="str">
        <f t="shared" si="104"/>
        <v>Day 3</v>
      </c>
      <c r="D714" s="78" t="s">
        <v>687</v>
      </c>
      <c r="E714" s="46" t="str">
        <f t="shared" si="105"/>
        <v>Henning</v>
      </c>
      <c r="F714" s="46" t="str">
        <f t="shared" si="106"/>
        <v>Du Plessis</v>
      </c>
      <c r="G714" s="46" t="str">
        <f t="shared" si="107"/>
        <v>Men Master</v>
      </c>
      <c r="H714" s="46" t="str">
        <f t="shared" si="108"/>
        <v>Atlantic Angling Club</v>
      </c>
      <c r="I714" s="78"/>
      <c r="J714" s="78" t="s">
        <v>8</v>
      </c>
      <c r="K714" s="78">
        <v>64</v>
      </c>
      <c r="L714" s="77">
        <f t="shared" si="109"/>
        <v>2.1</v>
      </c>
      <c r="M714" s="77">
        <f t="shared" si="110"/>
        <v>2.1</v>
      </c>
    </row>
    <row r="715" spans="1:13" hidden="1" x14ac:dyDescent="0.3">
      <c r="A715" s="246" t="str">
        <f t="shared" si="102"/>
        <v>2023-NAT-03</v>
      </c>
      <c r="B715" s="241">
        <f t="shared" si="103"/>
        <v>45003</v>
      </c>
      <c r="C715" s="246" t="str">
        <f t="shared" si="104"/>
        <v>Day 3</v>
      </c>
      <c r="D715" s="78" t="s">
        <v>835</v>
      </c>
      <c r="E715" s="46" t="str">
        <f t="shared" si="105"/>
        <v>Estian</v>
      </c>
      <c r="F715" s="46" t="str">
        <f t="shared" si="106"/>
        <v>Jacobs</v>
      </c>
      <c r="G715" s="46" t="str">
        <f t="shared" si="107"/>
        <v>Men Senior</v>
      </c>
      <c r="H715" s="46" t="str">
        <f t="shared" si="108"/>
        <v>Benguella</v>
      </c>
      <c r="I715" s="78"/>
      <c r="J715" s="78" t="s">
        <v>1287</v>
      </c>
      <c r="K715" s="78">
        <v>155</v>
      </c>
      <c r="L715" s="77">
        <f t="shared" si="109"/>
        <v>19.5</v>
      </c>
      <c r="M715" s="77">
        <f t="shared" si="110"/>
        <v>19.5</v>
      </c>
    </row>
    <row r="716" spans="1:13" hidden="1" x14ac:dyDescent="0.3">
      <c r="A716" s="246" t="str">
        <f t="shared" si="102"/>
        <v>2023-NAT-03</v>
      </c>
      <c r="B716" s="241">
        <f t="shared" si="103"/>
        <v>45003</v>
      </c>
      <c r="C716" s="246" t="str">
        <f t="shared" si="104"/>
        <v>Day 3</v>
      </c>
      <c r="D716" s="78" t="s">
        <v>637</v>
      </c>
      <c r="E716" s="46" t="str">
        <f t="shared" si="105"/>
        <v>Ray</v>
      </c>
      <c r="F716" s="46" t="str">
        <f t="shared" si="106"/>
        <v>Moody</v>
      </c>
      <c r="G716" s="46" t="str">
        <f t="shared" si="107"/>
        <v>Men Senior</v>
      </c>
      <c r="H716" s="46" t="str">
        <f t="shared" si="108"/>
        <v>Benguella</v>
      </c>
      <c r="I716" s="78"/>
      <c r="J716" s="78" t="s">
        <v>1287</v>
      </c>
      <c r="K716" s="78">
        <v>150</v>
      </c>
      <c r="L716" s="77">
        <f t="shared" si="109"/>
        <v>17.399999999999999</v>
      </c>
      <c r="M716" s="77">
        <f t="shared" si="110"/>
        <v>17.399999999999999</v>
      </c>
    </row>
    <row r="717" spans="1:13" hidden="1" x14ac:dyDescent="0.3">
      <c r="A717" s="246" t="str">
        <f t="shared" si="102"/>
        <v>2023-NAT-03</v>
      </c>
      <c r="B717" s="241">
        <f t="shared" si="103"/>
        <v>45003</v>
      </c>
      <c r="C717" s="246" t="str">
        <f t="shared" si="104"/>
        <v>Day 3</v>
      </c>
      <c r="D717" s="78" t="s">
        <v>1709</v>
      </c>
      <c r="E717" s="46" t="str">
        <f t="shared" si="105"/>
        <v>Hendrik JNR</v>
      </c>
      <c r="F717" s="46" t="str">
        <f t="shared" si="106"/>
        <v>Cloete</v>
      </c>
      <c r="G717" s="46" t="str">
        <f t="shared" si="107"/>
        <v>Men Senior</v>
      </c>
      <c r="H717" s="46" t="str">
        <f t="shared" si="108"/>
        <v>xBenguella</v>
      </c>
      <c r="I717" s="78" t="s">
        <v>1884</v>
      </c>
      <c r="J717" s="78"/>
      <c r="K717" s="78">
        <v>48</v>
      </c>
      <c r="L717" s="77">
        <f t="shared" si="109"/>
        <v>1.1000000000000001</v>
      </c>
      <c r="M717" s="77">
        <f t="shared" si="110"/>
        <v>1.1000000000000001</v>
      </c>
    </row>
    <row r="718" spans="1:13" hidden="1" x14ac:dyDescent="0.3">
      <c r="A718" s="246" t="str">
        <f t="shared" si="102"/>
        <v>2023-NAT-03</v>
      </c>
      <c r="B718" s="241">
        <f t="shared" si="103"/>
        <v>45003</v>
      </c>
      <c r="C718" s="246" t="str">
        <f t="shared" si="104"/>
        <v>Day 3</v>
      </c>
      <c r="D718" s="78" t="s">
        <v>849</v>
      </c>
      <c r="E718" s="46" t="str">
        <f t="shared" si="105"/>
        <v>Renier</v>
      </c>
      <c r="F718" s="46" t="str">
        <f t="shared" si="106"/>
        <v>Van Zyl</v>
      </c>
      <c r="G718" s="46" t="str">
        <f t="shared" si="107"/>
        <v>Men Veteran</v>
      </c>
      <c r="H718" s="46" t="str">
        <f t="shared" si="108"/>
        <v>Benguella</v>
      </c>
      <c r="I718" s="78"/>
      <c r="J718" s="78" t="s">
        <v>1287</v>
      </c>
      <c r="K718" s="78">
        <v>105</v>
      </c>
      <c r="L718" s="77">
        <f t="shared" si="109"/>
        <v>5.0999999999999996</v>
      </c>
      <c r="M718" s="77">
        <f t="shared" si="110"/>
        <v>5.0999999999999996</v>
      </c>
    </row>
    <row r="719" spans="1:13" hidden="1" x14ac:dyDescent="0.3">
      <c r="A719" s="246" t="str">
        <f t="shared" si="102"/>
        <v>2023-NAT-03</v>
      </c>
      <c r="B719" s="241">
        <f t="shared" si="103"/>
        <v>45003</v>
      </c>
      <c r="C719" s="246" t="str">
        <f t="shared" si="104"/>
        <v>Day 3</v>
      </c>
      <c r="D719" s="78" t="s">
        <v>849</v>
      </c>
      <c r="E719" s="46" t="str">
        <f t="shared" si="105"/>
        <v>Renier</v>
      </c>
      <c r="F719" s="46" t="str">
        <f t="shared" si="106"/>
        <v>Van Zyl</v>
      </c>
      <c r="G719" s="46" t="str">
        <f t="shared" si="107"/>
        <v>Men Veteran</v>
      </c>
      <c r="H719" s="46" t="str">
        <f t="shared" si="108"/>
        <v>Benguella</v>
      </c>
      <c r="I719" s="78"/>
      <c r="J719" s="78" t="s">
        <v>1287</v>
      </c>
      <c r="K719" s="78">
        <v>106</v>
      </c>
      <c r="L719" s="77">
        <f t="shared" si="109"/>
        <v>5.3</v>
      </c>
      <c r="M719" s="77">
        <f t="shared" si="110"/>
        <v>5.3</v>
      </c>
    </row>
    <row r="720" spans="1:13" hidden="1" x14ac:dyDescent="0.3">
      <c r="A720" s="246" t="str">
        <f t="shared" si="102"/>
        <v>2023-NAT-03</v>
      </c>
      <c r="B720" s="241">
        <f t="shared" si="103"/>
        <v>45003</v>
      </c>
      <c r="C720" s="246" t="str">
        <f t="shared" si="104"/>
        <v>Day 3</v>
      </c>
      <c r="D720" s="78" t="s">
        <v>1059</v>
      </c>
      <c r="E720" s="46" t="str">
        <f t="shared" si="105"/>
        <v>Anthony</v>
      </c>
      <c r="F720" s="46" t="str">
        <f t="shared" si="106"/>
        <v>Botha</v>
      </c>
      <c r="G720" s="46" t="str">
        <f t="shared" si="107"/>
        <v>Men Senior</v>
      </c>
      <c r="H720" s="46" t="str">
        <f t="shared" si="108"/>
        <v>Benguella</v>
      </c>
      <c r="I720" s="78"/>
      <c r="J720" s="78" t="s">
        <v>1287</v>
      </c>
      <c r="K720" s="78">
        <v>99</v>
      </c>
      <c r="L720" s="77">
        <f t="shared" si="109"/>
        <v>4.2</v>
      </c>
      <c r="M720" s="77">
        <f t="shared" si="110"/>
        <v>4.2</v>
      </c>
    </row>
    <row r="721" spans="1:13" hidden="1" x14ac:dyDescent="0.3">
      <c r="A721" s="246" t="str">
        <f t="shared" si="102"/>
        <v>2023-NAT-03</v>
      </c>
      <c r="B721" s="241">
        <f t="shared" si="103"/>
        <v>45003</v>
      </c>
      <c r="C721" s="246" t="str">
        <f t="shared" si="104"/>
        <v>Day 3</v>
      </c>
      <c r="D721" s="78" t="s">
        <v>567</v>
      </c>
      <c r="E721" s="46" t="str">
        <f t="shared" si="105"/>
        <v>Shaun</v>
      </c>
      <c r="F721" s="46" t="str">
        <f t="shared" si="106"/>
        <v>Bothma</v>
      </c>
      <c r="G721" s="46" t="str">
        <f t="shared" si="107"/>
        <v>Men Veteran</v>
      </c>
      <c r="H721" s="46" t="str">
        <f t="shared" si="108"/>
        <v>xBenguella</v>
      </c>
      <c r="I721" s="78"/>
      <c r="J721" s="78" t="s">
        <v>1288</v>
      </c>
      <c r="K721" s="78">
        <v>105</v>
      </c>
      <c r="L721" s="77">
        <f t="shared" si="109"/>
        <v>4.4000000000000004</v>
      </c>
      <c r="M721" s="77">
        <f t="shared" si="110"/>
        <v>4.4000000000000004</v>
      </c>
    </row>
    <row r="722" spans="1:13" hidden="1" x14ac:dyDescent="0.3">
      <c r="A722" s="246" t="str">
        <f t="shared" si="102"/>
        <v>2023-NAT-03</v>
      </c>
      <c r="B722" s="241">
        <f t="shared" si="103"/>
        <v>45003</v>
      </c>
      <c r="C722" s="246" t="str">
        <f t="shared" si="104"/>
        <v>Day 3</v>
      </c>
      <c r="D722" s="78" t="s">
        <v>567</v>
      </c>
      <c r="E722" s="46" t="str">
        <f t="shared" si="105"/>
        <v>Shaun</v>
      </c>
      <c r="F722" s="46" t="str">
        <f t="shared" si="106"/>
        <v>Bothma</v>
      </c>
      <c r="G722" s="46" t="str">
        <f t="shared" si="107"/>
        <v>Men Veteran</v>
      </c>
      <c r="H722" s="46" t="str">
        <f t="shared" si="108"/>
        <v>xBenguella</v>
      </c>
      <c r="I722" s="78"/>
      <c r="J722" s="78" t="s">
        <v>1287</v>
      </c>
      <c r="K722" s="78">
        <v>158</v>
      </c>
      <c r="L722" s="77">
        <f t="shared" si="109"/>
        <v>20.8</v>
      </c>
      <c r="M722" s="77">
        <f t="shared" si="110"/>
        <v>20.8</v>
      </c>
    </row>
    <row r="723" spans="1:13" hidden="1" x14ac:dyDescent="0.3">
      <c r="A723" s="246" t="str">
        <f t="shared" si="102"/>
        <v>2023-NAT-03</v>
      </c>
      <c r="B723" s="241">
        <f t="shared" si="103"/>
        <v>45003</v>
      </c>
      <c r="C723" s="246" t="str">
        <f t="shared" si="104"/>
        <v>Day 3</v>
      </c>
      <c r="D723" s="78" t="s">
        <v>626</v>
      </c>
      <c r="E723" s="46" t="str">
        <f t="shared" si="105"/>
        <v>PJ</v>
      </c>
      <c r="F723" s="46" t="str">
        <f t="shared" si="106"/>
        <v>van Wyk</v>
      </c>
      <c r="G723" s="46" t="str">
        <f t="shared" si="107"/>
        <v>Men Senior</v>
      </c>
      <c r="H723" s="46" t="str">
        <f t="shared" si="108"/>
        <v>xBenguella</v>
      </c>
      <c r="I723" s="78"/>
      <c r="J723" s="78"/>
      <c r="K723" s="78"/>
      <c r="L723" s="77" t="str">
        <f t="shared" si="109"/>
        <v/>
      </c>
      <c r="M723" s="77" t="str">
        <f t="shared" si="110"/>
        <v/>
      </c>
    </row>
    <row r="724" spans="1:13" hidden="1" x14ac:dyDescent="0.3">
      <c r="A724" s="246" t="str">
        <f t="shared" si="102"/>
        <v>2023-NAT-03</v>
      </c>
      <c r="B724" s="241">
        <f t="shared" si="103"/>
        <v>45003</v>
      </c>
      <c r="C724" s="246" t="str">
        <f t="shared" si="104"/>
        <v>Day 3</v>
      </c>
      <c r="D724" s="78" t="s">
        <v>1477</v>
      </c>
      <c r="E724" s="46" t="str">
        <f t="shared" si="105"/>
        <v>Luan</v>
      </c>
      <c r="F724" s="46" t="str">
        <f t="shared" si="106"/>
        <v>Karstens</v>
      </c>
      <c r="G724" s="46" t="str">
        <f t="shared" si="107"/>
        <v>Men U/16</v>
      </c>
      <c r="H724" s="46" t="str">
        <f t="shared" si="108"/>
        <v>Benguella</v>
      </c>
      <c r="I724" s="78"/>
      <c r="J724" s="78" t="s">
        <v>1287</v>
      </c>
      <c r="K724" s="78">
        <v>110</v>
      </c>
      <c r="L724" s="77">
        <f t="shared" si="109"/>
        <v>6</v>
      </c>
      <c r="M724" s="77">
        <f t="shared" si="110"/>
        <v>6</v>
      </c>
    </row>
    <row r="725" spans="1:13" hidden="1" x14ac:dyDescent="0.3">
      <c r="A725" s="246" t="str">
        <f t="shared" si="102"/>
        <v>2023-NAT-03</v>
      </c>
      <c r="B725" s="241">
        <f t="shared" si="103"/>
        <v>45003</v>
      </c>
      <c r="C725" s="246" t="str">
        <f t="shared" si="104"/>
        <v>Day 3</v>
      </c>
      <c r="D725" s="78" t="s">
        <v>1477</v>
      </c>
      <c r="E725" s="46" t="str">
        <f t="shared" si="105"/>
        <v>Luan</v>
      </c>
      <c r="F725" s="46" t="str">
        <f t="shared" si="106"/>
        <v>Karstens</v>
      </c>
      <c r="G725" s="46" t="str">
        <f t="shared" si="107"/>
        <v>Men U/16</v>
      </c>
      <c r="H725" s="46" t="str">
        <f t="shared" si="108"/>
        <v>Benguella</v>
      </c>
      <c r="I725" s="78"/>
      <c r="J725" s="78" t="s">
        <v>1287</v>
      </c>
      <c r="K725" s="78">
        <v>82</v>
      </c>
      <c r="L725" s="77">
        <f t="shared" si="109"/>
        <v>2.2000000000000002</v>
      </c>
      <c r="M725" s="77">
        <f t="shared" si="110"/>
        <v>2.2000000000000002</v>
      </c>
    </row>
    <row r="726" spans="1:13" hidden="1" x14ac:dyDescent="0.3">
      <c r="A726" s="246" t="str">
        <f t="shared" si="102"/>
        <v>2023-NAT-03</v>
      </c>
      <c r="B726" s="241">
        <f t="shared" si="103"/>
        <v>45003</v>
      </c>
      <c r="C726" s="246" t="str">
        <f t="shared" si="104"/>
        <v>Day 3</v>
      </c>
      <c r="D726" s="78" t="s">
        <v>1477</v>
      </c>
      <c r="E726" s="46" t="str">
        <f t="shared" si="105"/>
        <v>Luan</v>
      </c>
      <c r="F726" s="46" t="str">
        <f t="shared" si="106"/>
        <v>Karstens</v>
      </c>
      <c r="G726" s="46" t="str">
        <f t="shared" si="107"/>
        <v>Men U/16</v>
      </c>
      <c r="H726" s="46" t="str">
        <f t="shared" si="108"/>
        <v>Benguella</v>
      </c>
      <c r="I726" s="78" t="s">
        <v>1884</v>
      </c>
      <c r="J726" s="78"/>
      <c r="K726" s="78">
        <v>46</v>
      </c>
      <c r="L726" s="77">
        <f t="shared" si="109"/>
        <v>1</v>
      </c>
      <c r="M726" s="77">
        <f t="shared" si="110"/>
        <v>1</v>
      </c>
    </row>
    <row r="727" spans="1:13" hidden="1" x14ac:dyDescent="0.3">
      <c r="A727" s="246" t="str">
        <f t="shared" si="102"/>
        <v>2023-NAT-03</v>
      </c>
      <c r="B727" s="241">
        <f t="shared" si="103"/>
        <v>45003</v>
      </c>
      <c r="C727" s="246" t="str">
        <f t="shared" si="104"/>
        <v>Day 3</v>
      </c>
      <c r="D727" s="78" t="s">
        <v>1477</v>
      </c>
      <c r="E727" s="46" t="str">
        <f t="shared" si="105"/>
        <v>Luan</v>
      </c>
      <c r="F727" s="46" t="str">
        <f t="shared" si="106"/>
        <v>Karstens</v>
      </c>
      <c r="G727" s="46" t="str">
        <f t="shared" si="107"/>
        <v>Men U/16</v>
      </c>
      <c r="H727" s="46" t="str">
        <f t="shared" si="108"/>
        <v>Benguella</v>
      </c>
      <c r="I727" s="78" t="s">
        <v>1884</v>
      </c>
      <c r="J727" s="78"/>
      <c r="K727" s="78">
        <v>47</v>
      </c>
      <c r="L727" s="77">
        <f t="shared" si="109"/>
        <v>1.1000000000000001</v>
      </c>
      <c r="M727" s="77">
        <f t="shared" si="110"/>
        <v>1.1000000000000001</v>
      </c>
    </row>
    <row r="728" spans="1:13" hidden="1" x14ac:dyDescent="0.3">
      <c r="A728" s="246" t="str">
        <f t="shared" si="102"/>
        <v>2023-NAT-03</v>
      </c>
      <c r="B728" s="241">
        <f t="shared" si="103"/>
        <v>45003</v>
      </c>
      <c r="C728" s="246" t="str">
        <f t="shared" si="104"/>
        <v>Day 3</v>
      </c>
      <c r="D728" s="78" t="s">
        <v>1477</v>
      </c>
      <c r="E728" s="46" t="str">
        <f t="shared" si="105"/>
        <v>Luan</v>
      </c>
      <c r="F728" s="46" t="str">
        <f t="shared" si="106"/>
        <v>Karstens</v>
      </c>
      <c r="G728" s="46" t="str">
        <f t="shared" si="107"/>
        <v>Men U/16</v>
      </c>
      <c r="H728" s="46" t="str">
        <f t="shared" si="108"/>
        <v>Benguella</v>
      </c>
      <c r="I728" s="78" t="s">
        <v>1884</v>
      </c>
      <c r="J728" s="78"/>
      <c r="K728" s="78">
        <v>61</v>
      </c>
      <c r="L728" s="77">
        <f t="shared" si="109"/>
        <v>2.2999999999999998</v>
      </c>
      <c r="M728" s="77">
        <f t="shared" si="110"/>
        <v>2.2999999999999998</v>
      </c>
    </row>
    <row r="729" spans="1:13" hidden="1" x14ac:dyDescent="0.3">
      <c r="A729" s="246" t="str">
        <f t="shared" si="102"/>
        <v>2023-NAT-03</v>
      </c>
      <c r="B729" s="241">
        <f t="shared" si="103"/>
        <v>45003</v>
      </c>
      <c r="C729" s="246" t="str">
        <f t="shared" si="104"/>
        <v>Day 3</v>
      </c>
      <c r="D729" s="78" t="s">
        <v>1477</v>
      </c>
      <c r="E729" s="46" t="str">
        <f t="shared" si="105"/>
        <v>Luan</v>
      </c>
      <c r="F729" s="46" t="str">
        <f t="shared" si="106"/>
        <v>Karstens</v>
      </c>
      <c r="G729" s="46" t="str">
        <f t="shared" si="107"/>
        <v>Men U/16</v>
      </c>
      <c r="H729" s="46" t="str">
        <f t="shared" si="108"/>
        <v>Benguella</v>
      </c>
      <c r="I729" s="78" t="s">
        <v>1884</v>
      </c>
      <c r="J729" s="78"/>
      <c r="K729" s="78">
        <v>52</v>
      </c>
      <c r="L729" s="77">
        <f t="shared" si="109"/>
        <v>1.4</v>
      </c>
      <c r="M729" s="77">
        <f t="shared" si="110"/>
        <v>1.4</v>
      </c>
    </row>
    <row r="730" spans="1:13" hidden="1" x14ac:dyDescent="0.3">
      <c r="A730" s="246" t="str">
        <f t="shared" si="102"/>
        <v>2023-NAT-03</v>
      </c>
      <c r="B730" s="241">
        <f t="shared" si="103"/>
        <v>45003</v>
      </c>
      <c r="C730" s="246" t="str">
        <f t="shared" si="104"/>
        <v>Day 3</v>
      </c>
      <c r="D730" s="78" t="s">
        <v>575</v>
      </c>
      <c r="E730" s="46" t="str">
        <f t="shared" si="105"/>
        <v>Lezelle</v>
      </c>
      <c r="F730" s="46" t="str">
        <f t="shared" si="106"/>
        <v xml:space="preserve">Smit </v>
      </c>
      <c r="G730" s="46" t="str">
        <f t="shared" si="107"/>
        <v>Ladies Veteran</v>
      </c>
      <c r="H730" s="46" t="str">
        <f t="shared" si="108"/>
        <v>Benguella</v>
      </c>
      <c r="I730" s="78"/>
      <c r="J730" s="78" t="s">
        <v>1287</v>
      </c>
      <c r="K730" s="78">
        <v>150</v>
      </c>
      <c r="L730" s="77">
        <f t="shared" si="109"/>
        <v>17.399999999999999</v>
      </c>
      <c r="M730" s="77">
        <f t="shared" si="110"/>
        <v>17.399999999999999</v>
      </c>
    </row>
    <row r="731" spans="1:13" hidden="1" x14ac:dyDescent="0.3">
      <c r="A731" s="246" t="str">
        <f t="shared" si="102"/>
        <v>2023-NAT-03</v>
      </c>
      <c r="B731" s="241">
        <f t="shared" si="103"/>
        <v>45003</v>
      </c>
      <c r="C731" s="246" t="str">
        <f t="shared" si="104"/>
        <v>Day 3</v>
      </c>
      <c r="D731" s="78" t="s">
        <v>575</v>
      </c>
      <c r="E731" s="46" t="str">
        <f t="shared" si="105"/>
        <v>Lezelle</v>
      </c>
      <c r="F731" s="46" t="str">
        <f t="shared" si="106"/>
        <v xml:space="preserve">Smit </v>
      </c>
      <c r="G731" s="46" t="str">
        <f t="shared" si="107"/>
        <v>Ladies Veteran</v>
      </c>
      <c r="H731" s="46" t="str">
        <f t="shared" si="108"/>
        <v>Benguella</v>
      </c>
      <c r="I731" s="78"/>
      <c r="J731" s="78" t="s">
        <v>20</v>
      </c>
      <c r="K731" s="78">
        <v>82</v>
      </c>
      <c r="L731" s="77">
        <f t="shared" si="109"/>
        <v>2</v>
      </c>
      <c r="M731" s="77">
        <f t="shared" si="110"/>
        <v>2</v>
      </c>
    </row>
    <row r="732" spans="1:13" hidden="1" x14ac:dyDescent="0.3">
      <c r="A732" s="246" t="str">
        <f t="shared" ref="A732:A795" si="111">IF(D732="","",A731)</f>
        <v>2023-NAT-03</v>
      </c>
      <c r="B732" s="241">
        <f t="shared" ref="B732:B795" si="112">IF(D732="","",B731)</f>
        <v>45003</v>
      </c>
      <c r="C732" s="246" t="str">
        <f t="shared" ref="C732:C795" si="113">IF(D732="","",C731)</f>
        <v>Day 3</v>
      </c>
      <c r="D732" s="78" t="s">
        <v>1325</v>
      </c>
      <c r="E732" s="46" t="str">
        <f t="shared" ref="E732:E795" si="114">IF(D732="","",VLOOKUP(D732,Master,3,FALSE))</f>
        <v>Helmut</v>
      </c>
      <c r="F732" s="46" t="str">
        <f t="shared" ref="F732:F795" si="115">IF(D732="","",VLOOKUP(D732,Master,4,FALSE))</f>
        <v>Dobberstein</v>
      </c>
      <c r="G732" s="46" t="str">
        <f t="shared" ref="G732:G795" si="116">IF(D732="","",VLOOKUP(D732,Master,5,FALSE))</f>
        <v>Men U/16</v>
      </c>
      <c r="H732" s="46" t="str">
        <f t="shared" ref="H732:H795" si="117">IF(D732="","",VLOOKUP(D732,Master,2,FALSE))</f>
        <v>Benguella</v>
      </c>
      <c r="I732" s="78"/>
      <c r="J732" s="78" t="s">
        <v>1287</v>
      </c>
      <c r="K732" s="78">
        <v>151</v>
      </c>
      <c r="L732" s="77">
        <f t="shared" ref="L732:L795" si="118">IF(K732="","",IF(I732="",ROUND(HLOOKUP(J732,kgList,K732,FALSE),1),ROUND(HLOOKUP(I732,kgList,K732,FALSE),1)))</f>
        <v>17.8</v>
      </c>
      <c r="M732" s="77">
        <f t="shared" ref="M732:M795" si="119">IF(L732="","",IF(COUNTA(I732:J732)&gt;1,"Edible or Inedible",IF(COUNTA(I732)=1,L732*1,IF(COUNTA(J732)=1,L732*1,"ERROR"))))</f>
        <v>17.8</v>
      </c>
    </row>
    <row r="733" spans="1:13" hidden="1" x14ac:dyDescent="0.3">
      <c r="A733" s="246" t="str">
        <f t="shared" si="111"/>
        <v>2023-NAT-03</v>
      </c>
      <c r="B733" s="241">
        <f t="shared" si="112"/>
        <v>45003</v>
      </c>
      <c r="C733" s="246" t="str">
        <f t="shared" si="113"/>
        <v>Day 3</v>
      </c>
      <c r="D733" s="78" t="s">
        <v>1322</v>
      </c>
      <c r="E733" s="46" t="str">
        <f t="shared" si="114"/>
        <v>Lydia</v>
      </c>
      <c r="F733" s="46" t="str">
        <f t="shared" si="115"/>
        <v>Cilliers</v>
      </c>
      <c r="G733" s="46" t="str">
        <f t="shared" si="116"/>
        <v>Ladies Veteran</v>
      </c>
      <c r="H733" s="46" t="str">
        <f t="shared" si="117"/>
        <v>xBenguella</v>
      </c>
      <c r="I733" s="78"/>
      <c r="J733" s="78" t="s">
        <v>1287</v>
      </c>
      <c r="K733" s="78">
        <v>110</v>
      </c>
      <c r="L733" s="77">
        <f t="shared" si="118"/>
        <v>6</v>
      </c>
      <c r="M733" s="77">
        <f t="shared" si="119"/>
        <v>6</v>
      </c>
    </row>
    <row r="734" spans="1:13" hidden="1" x14ac:dyDescent="0.3">
      <c r="A734" s="246" t="str">
        <f t="shared" si="111"/>
        <v>2023-NAT-03</v>
      </c>
      <c r="B734" s="241">
        <f t="shared" si="112"/>
        <v>45003</v>
      </c>
      <c r="C734" s="246" t="str">
        <f t="shared" si="113"/>
        <v>Day 3</v>
      </c>
      <c r="D734" s="78" t="s">
        <v>673</v>
      </c>
      <c r="E734" s="46" t="str">
        <f t="shared" si="114"/>
        <v>Nadia</v>
      </c>
      <c r="F734" s="46" t="str">
        <f t="shared" si="115"/>
        <v>Steenkamp</v>
      </c>
      <c r="G734" s="46" t="str">
        <f t="shared" si="116"/>
        <v>Ladies Master</v>
      </c>
      <c r="H734" s="46" t="str">
        <f t="shared" si="117"/>
        <v>Benguella</v>
      </c>
      <c r="I734" s="78" t="s">
        <v>1884</v>
      </c>
      <c r="J734" s="78"/>
      <c r="K734" s="78">
        <v>41</v>
      </c>
      <c r="L734" s="77">
        <f t="shared" si="118"/>
        <v>0.7</v>
      </c>
      <c r="M734" s="77">
        <f t="shared" si="119"/>
        <v>0.7</v>
      </c>
    </row>
    <row r="735" spans="1:13" hidden="1" x14ac:dyDescent="0.3">
      <c r="A735" s="246" t="str">
        <f t="shared" si="111"/>
        <v>2023-NAT-03</v>
      </c>
      <c r="B735" s="241">
        <f t="shared" si="112"/>
        <v>45003</v>
      </c>
      <c r="C735" s="246" t="str">
        <f t="shared" si="113"/>
        <v>Day 3</v>
      </c>
      <c r="D735" s="78" t="s">
        <v>1733</v>
      </c>
      <c r="E735" s="46" t="str">
        <f t="shared" si="114"/>
        <v>Adrian</v>
      </c>
      <c r="F735" s="46" t="str">
        <f t="shared" si="115"/>
        <v>Steenkamp</v>
      </c>
      <c r="G735" s="46" t="str">
        <f t="shared" si="116"/>
        <v>Men Seniors / U/21</v>
      </c>
      <c r="H735" s="46" t="str">
        <f t="shared" si="117"/>
        <v>Benguella</v>
      </c>
      <c r="I735" s="78"/>
      <c r="J735" s="78" t="s">
        <v>1287</v>
      </c>
      <c r="K735" s="78">
        <v>99</v>
      </c>
      <c r="L735" s="77">
        <f t="shared" si="118"/>
        <v>4.2</v>
      </c>
      <c r="M735" s="77">
        <f t="shared" si="119"/>
        <v>4.2</v>
      </c>
    </row>
    <row r="736" spans="1:13" hidden="1" x14ac:dyDescent="0.3">
      <c r="A736" s="246" t="str">
        <f t="shared" si="111"/>
        <v>2023-NAT-03</v>
      </c>
      <c r="B736" s="241">
        <f t="shared" si="112"/>
        <v>45003</v>
      </c>
      <c r="C736" s="246" t="str">
        <f t="shared" si="113"/>
        <v>Day 3</v>
      </c>
      <c r="D736" s="78" t="s">
        <v>851</v>
      </c>
      <c r="E736" s="46" t="str">
        <f t="shared" si="114"/>
        <v xml:space="preserve">Andre-Louis </v>
      </c>
      <c r="F736" s="46" t="str">
        <f t="shared" si="115"/>
        <v>Stipp</v>
      </c>
      <c r="G736" s="46" t="str">
        <f t="shared" si="116"/>
        <v>Men Senior</v>
      </c>
      <c r="H736" s="46" t="str">
        <f t="shared" si="117"/>
        <v>xBenguella</v>
      </c>
      <c r="I736" s="78"/>
      <c r="J736" s="78"/>
      <c r="K736" s="78"/>
      <c r="L736" s="77" t="str">
        <f t="shared" si="118"/>
        <v/>
      </c>
      <c r="M736" s="77" t="str">
        <f t="shared" si="119"/>
        <v/>
      </c>
    </row>
    <row r="737" spans="1:13" hidden="1" x14ac:dyDescent="0.3">
      <c r="A737" s="246" t="str">
        <f t="shared" si="111"/>
        <v>2023-NAT-03</v>
      </c>
      <c r="B737" s="241">
        <f t="shared" si="112"/>
        <v>45003</v>
      </c>
      <c r="C737" s="246" t="str">
        <f t="shared" si="113"/>
        <v>Day 3</v>
      </c>
      <c r="D737" s="78" t="s">
        <v>1647</v>
      </c>
      <c r="E737" s="46" t="str">
        <f t="shared" si="114"/>
        <v>Clinton</v>
      </c>
      <c r="F737" s="46" t="str">
        <f t="shared" si="115"/>
        <v>Barnard</v>
      </c>
      <c r="G737" s="46" t="str">
        <f t="shared" si="116"/>
        <v>Men Senior</v>
      </c>
      <c r="H737" s="46" t="str">
        <f t="shared" si="117"/>
        <v>xHenties Bay</v>
      </c>
      <c r="I737" s="78"/>
      <c r="J737" s="78"/>
      <c r="K737" s="78"/>
      <c r="L737" s="77" t="str">
        <f t="shared" si="118"/>
        <v/>
      </c>
      <c r="M737" s="77" t="str">
        <f t="shared" si="119"/>
        <v/>
      </c>
    </row>
    <row r="738" spans="1:13" hidden="1" x14ac:dyDescent="0.3">
      <c r="A738" s="246" t="str">
        <f t="shared" si="111"/>
        <v>2023-NAT-03</v>
      </c>
      <c r="B738" s="241">
        <f t="shared" si="112"/>
        <v>45003</v>
      </c>
      <c r="C738" s="246" t="str">
        <f t="shared" si="113"/>
        <v>Day 3</v>
      </c>
      <c r="D738" s="78" t="s">
        <v>1165</v>
      </c>
      <c r="E738" s="46" t="str">
        <f t="shared" si="114"/>
        <v>Lourens</v>
      </c>
      <c r="F738" s="46" t="str">
        <f t="shared" si="115"/>
        <v>Fourie</v>
      </c>
      <c r="G738" s="46" t="str">
        <f t="shared" si="116"/>
        <v>Men Master</v>
      </c>
      <c r="H738" s="46" t="str">
        <f t="shared" si="117"/>
        <v>Henties Bay</v>
      </c>
      <c r="I738" s="78"/>
      <c r="J738" s="78" t="s">
        <v>1288</v>
      </c>
      <c r="K738" s="78">
        <v>97</v>
      </c>
      <c r="L738" s="77">
        <f t="shared" si="118"/>
        <v>3.3</v>
      </c>
      <c r="M738" s="77">
        <f t="shared" si="119"/>
        <v>3.3</v>
      </c>
    </row>
    <row r="739" spans="1:13" hidden="1" x14ac:dyDescent="0.3">
      <c r="A739" s="246" t="str">
        <f t="shared" si="111"/>
        <v>2023-NAT-03</v>
      </c>
      <c r="B739" s="241">
        <f t="shared" si="112"/>
        <v>45003</v>
      </c>
      <c r="C739" s="246" t="str">
        <f t="shared" si="113"/>
        <v>Day 3</v>
      </c>
      <c r="D739" s="78" t="s">
        <v>1165</v>
      </c>
      <c r="E739" s="46" t="str">
        <f t="shared" si="114"/>
        <v>Lourens</v>
      </c>
      <c r="F739" s="46" t="str">
        <f t="shared" si="115"/>
        <v>Fourie</v>
      </c>
      <c r="G739" s="46" t="str">
        <f t="shared" si="116"/>
        <v>Men Master</v>
      </c>
      <c r="H739" s="46" t="str">
        <f t="shared" si="117"/>
        <v>Henties Bay</v>
      </c>
      <c r="I739" s="78"/>
      <c r="J739" s="78" t="s">
        <v>1287</v>
      </c>
      <c r="K739" s="78">
        <v>147</v>
      </c>
      <c r="L739" s="77">
        <f t="shared" si="118"/>
        <v>16.2</v>
      </c>
      <c r="M739" s="77">
        <f t="shared" si="119"/>
        <v>16.2</v>
      </c>
    </row>
    <row r="740" spans="1:13" hidden="1" x14ac:dyDescent="0.3">
      <c r="A740" s="246" t="str">
        <f t="shared" si="111"/>
        <v>2023-NAT-03</v>
      </c>
      <c r="B740" s="241">
        <f t="shared" si="112"/>
        <v>45003</v>
      </c>
      <c r="C740" s="246" t="str">
        <f t="shared" si="113"/>
        <v>Day 3</v>
      </c>
      <c r="D740" s="78" t="s">
        <v>1165</v>
      </c>
      <c r="E740" s="46" t="str">
        <f t="shared" si="114"/>
        <v>Lourens</v>
      </c>
      <c r="F740" s="46" t="str">
        <f t="shared" si="115"/>
        <v>Fourie</v>
      </c>
      <c r="G740" s="46" t="str">
        <f t="shared" si="116"/>
        <v>Men Master</v>
      </c>
      <c r="H740" s="46" t="str">
        <f t="shared" si="117"/>
        <v>Henties Bay</v>
      </c>
      <c r="I740" s="78" t="s">
        <v>1884</v>
      </c>
      <c r="J740" s="78"/>
      <c r="K740" s="78">
        <v>56</v>
      </c>
      <c r="L740" s="77">
        <f t="shared" si="118"/>
        <v>1.8</v>
      </c>
      <c r="M740" s="77">
        <f t="shared" si="119"/>
        <v>1.8</v>
      </c>
    </row>
    <row r="741" spans="1:13" hidden="1" x14ac:dyDescent="0.3">
      <c r="A741" s="246" t="str">
        <f t="shared" si="111"/>
        <v>2023-NAT-03</v>
      </c>
      <c r="B741" s="241">
        <f t="shared" si="112"/>
        <v>45003</v>
      </c>
      <c r="C741" s="246" t="str">
        <f t="shared" si="113"/>
        <v>Day 3</v>
      </c>
      <c r="D741" s="78" t="s">
        <v>1724</v>
      </c>
      <c r="E741" s="46" t="str">
        <f t="shared" si="114"/>
        <v>Ricku</v>
      </c>
      <c r="F741" s="46" t="str">
        <f t="shared" si="115"/>
        <v>Mans</v>
      </c>
      <c r="G741" s="46" t="str">
        <f t="shared" si="116"/>
        <v>Men Senior</v>
      </c>
      <c r="H741" s="46" t="str">
        <f t="shared" si="117"/>
        <v>Henties Bay</v>
      </c>
      <c r="I741" s="78" t="s">
        <v>1884</v>
      </c>
      <c r="J741" s="78"/>
      <c r="K741" s="78">
        <v>44</v>
      </c>
      <c r="L741" s="77">
        <f t="shared" si="118"/>
        <v>0.9</v>
      </c>
      <c r="M741" s="77">
        <f t="shared" si="119"/>
        <v>0.9</v>
      </c>
    </row>
    <row r="742" spans="1:13" hidden="1" x14ac:dyDescent="0.3">
      <c r="A742" s="246" t="str">
        <f t="shared" si="111"/>
        <v>2023-NAT-03</v>
      </c>
      <c r="B742" s="241">
        <f t="shared" si="112"/>
        <v>45003</v>
      </c>
      <c r="C742" s="246" t="str">
        <f t="shared" si="113"/>
        <v>Day 3</v>
      </c>
      <c r="D742" s="78" t="s">
        <v>1724</v>
      </c>
      <c r="E742" s="46" t="str">
        <f t="shared" si="114"/>
        <v>Ricku</v>
      </c>
      <c r="F742" s="46" t="str">
        <f t="shared" si="115"/>
        <v>Mans</v>
      </c>
      <c r="G742" s="46" t="str">
        <f t="shared" si="116"/>
        <v>Men Senior</v>
      </c>
      <c r="H742" s="46" t="str">
        <f t="shared" si="117"/>
        <v>Henties Bay</v>
      </c>
      <c r="I742" s="78"/>
      <c r="J742" s="78" t="s">
        <v>1281</v>
      </c>
      <c r="K742" s="78">
        <v>142</v>
      </c>
      <c r="L742" s="77">
        <f t="shared" si="118"/>
        <v>38.5</v>
      </c>
      <c r="M742" s="77">
        <f t="shared" si="119"/>
        <v>38.5</v>
      </c>
    </row>
    <row r="743" spans="1:13" hidden="1" x14ac:dyDescent="0.3">
      <c r="A743" s="246" t="str">
        <f t="shared" si="111"/>
        <v>2023-NAT-03</v>
      </c>
      <c r="B743" s="241">
        <f t="shared" si="112"/>
        <v>45003</v>
      </c>
      <c r="C743" s="246" t="str">
        <f t="shared" si="113"/>
        <v>Day 3</v>
      </c>
      <c r="D743" s="78" t="s">
        <v>485</v>
      </c>
      <c r="E743" s="46" t="str">
        <f t="shared" si="114"/>
        <v>Emil</v>
      </c>
      <c r="F743" s="46" t="str">
        <f t="shared" si="115"/>
        <v>Prinsloo</v>
      </c>
      <c r="G743" s="46" t="str">
        <f t="shared" si="116"/>
        <v>Men Veteran</v>
      </c>
      <c r="H743" s="46" t="str">
        <f t="shared" si="117"/>
        <v>Henties Bay</v>
      </c>
      <c r="I743" s="78"/>
      <c r="J743" s="78" t="s">
        <v>1287</v>
      </c>
      <c r="K743" s="78">
        <v>143</v>
      </c>
      <c r="L743" s="77">
        <f t="shared" si="118"/>
        <v>14.8</v>
      </c>
      <c r="M743" s="77">
        <f t="shared" si="119"/>
        <v>14.8</v>
      </c>
    </row>
    <row r="744" spans="1:13" hidden="1" x14ac:dyDescent="0.3">
      <c r="A744" s="246" t="str">
        <f t="shared" si="111"/>
        <v>2023-NAT-03</v>
      </c>
      <c r="B744" s="241">
        <f t="shared" si="112"/>
        <v>45003</v>
      </c>
      <c r="C744" s="246" t="str">
        <f t="shared" si="113"/>
        <v>Day 3</v>
      </c>
      <c r="D744" s="78" t="s">
        <v>485</v>
      </c>
      <c r="E744" s="46" t="str">
        <f t="shared" si="114"/>
        <v>Emil</v>
      </c>
      <c r="F744" s="46" t="str">
        <f t="shared" si="115"/>
        <v>Prinsloo</v>
      </c>
      <c r="G744" s="46" t="str">
        <f t="shared" si="116"/>
        <v>Men Veteran</v>
      </c>
      <c r="H744" s="46" t="str">
        <f t="shared" si="117"/>
        <v>Henties Bay</v>
      </c>
      <c r="I744" s="78"/>
      <c r="J744" s="78" t="s">
        <v>1287</v>
      </c>
      <c r="K744" s="78">
        <v>117</v>
      </c>
      <c r="L744" s="77">
        <f t="shared" si="118"/>
        <v>7.4</v>
      </c>
      <c r="M744" s="77">
        <f t="shared" si="119"/>
        <v>7.4</v>
      </c>
    </row>
    <row r="745" spans="1:13" hidden="1" x14ac:dyDescent="0.3">
      <c r="A745" s="246" t="str">
        <f t="shared" si="111"/>
        <v>2023-NAT-03</v>
      </c>
      <c r="B745" s="241">
        <f t="shared" si="112"/>
        <v>45003</v>
      </c>
      <c r="C745" s="246" t="str">
        <f t="shared" si="113"/>
        <v>Day 3</v>
      </c>
      <c r="D745" s="78" t="s">
        <v>1448</v>
      </c>
      <c r="E745" s="46" t="str">
        <f t="shared" si="114"/>
        <v>Tiaan</v>
      </c>
      <c r="F745" s="46" t="str">
        <f t="shared" si="115"/>
        <v>Fourie</v>
      </c>
      <c r="G745" s="46" t="str">
        <f t="shared" si="116"/>
        <v>Men Senior</v>
      </c>
      <c r="H745" s="46" t="str">
        <f t="shared" si="117"/>
        <v>Henties Bay</v>
      </c>
      <c r="I745" s="78"/>
      <c r="J745" s="78" t="s">
        <v>1288</v>
      </c>
      <c r="K745" s="78">
        <v>106</v>
      </c>
      <c r="L745" s="77">
        <f t="shared" si="118"/>
        <v>4.5</v>
      </c>
      <c r="M745" s="77">
        <f t="shared" si="119"/>
        <v>4.5</v>
      </c>
    </row>
    <row r="746" spans="1:13" hidden="1" x14ac:dyDescent="0.3">
      <c r="A746" s="246" t="str">
        <f t="shared" si="111"/>
        <v>2023-NAT-03</v>
      </c>
      <c r="B746" s="241">
        <f t="shared" si="112"/>
        <v>45003</v>
      </c>
      <c r="C746" s="246" t="str">
        <f t="shared" si="113"/>
        <v>Day 3</v>
      </c>
      <c r="D746" s="78" t="s">
        <v>480</v>
      </c>
      <c r="E746" s="46" t="str">
        <f t="shared" si="114"/>
        <v>Johan</v>
      </c>
      <c r="F746" s="46" t="str">
        <f t="shared" si="115"/>
        <v>Agenbag</v>
      </c>
      <c r="G746" s="46" t="str">
        <f t="shared" si="116"/>
        <v>Men Master</v>
      </c>
      <c r="H746" s="46" t="str">
        <f t="shared" si="117"/>
        <v>Henties Bay</v>
      </c>
      <c r="I746" s="78"/>
      <c r="J746" s="78" t="s">
        <v>1288</v>
      </c>
      <c r="K746" s="78">
        <v>94</v>
      </c>
      <c r="L746" s="77">
        <f t="shared" si="118"/>
        <v>3</v>
      </c>
      <c r="M746" s="77">
        <f t="shared" si="119"/>
        <v>3</v>
      </c>
    </row>
    <row r="747" spans="1:13" hidden="1" x14ac:dyDescent="0.3">
      <c r="A747" s="246" t="str">
        <f t="shared" si="111"/>
        <v>2023-NAT-03</v>
      </c>
      <c r="B747" s="241">
        <f t="shared" si="112"/>
        <v>45003</v>
      </c>
      <c r="C747" s="246" t="str">
        <f t="shared" si="113"/>
        <v>Day 3</v>
      </c>
      <c r="D747" s="78" t="s">
        <v>480</v>
      </c>
      <c r="E747" s="46" t="str">
        <f t="shared" si="114"/>
        <v>Johan</v>
      </c>
      <c r="F747" s="46" t="str">
        <f t="shared" si="115"/>
        <v>Agenbag</v>
      </c>
      <c r="G747" s="46" t="str">
        <f t="shared" si="116"/>
        <v>Men Master</v>
      </c>
      <c r="H747" s="46" t="str">
        <f t="shared" si="117"/>
        <v>Henties Bay</v>
      </c>
      <c r="I747" s="78"/>
      <c r="J747" s="78" t="s">
        <v>1287</v>
      </c>
      <c r="K747" s="78">
        <v>148</v>
      </c>
      <c r="L747" s="77">
        <f t="shared" si="118"/>
        <v>16.600000000000001</v>
      </c>
      <c r="M747" s="77">
        <f t="shared" si="119"/>
        <v>16.600000000000001</v>
      </c>
    </row>
    <row r="748" spans="1:13" hidden="1" x14ac:dyDescent="0.3">
      <c r="A748" s="246" t="str">
        <f t="shared" si="111"/>
        <v>2023-NAT-03</v>
      </c>
      <c r="B748" s="241">
        <f t="shared" si="112"/>
        <v>45003</v>
      </c>
      <c r="C748" s="246" t="str">
        <f t="shared" si="113"/>
        <v>Day 3</v>
      </c>
      <c r="D748" s="78" t="s">
        <v>549</v>
      </c>
      <c r="E748" s="46" t="str">
        <f t="shared" si="114"/>
        <v>Simen</v>
      </c>
      <c r="F748" s="46" t="str">
        <f t="shared" si="115"/>
        <v>Andersen</v>
      </c>
      <c r="G748" s="46" t="str">
        <f t="shared" si="116"/>
        <v>Men Grand Masters</v>
      </c>
      <c r="H748" s="46" t="str">
        <f t="shared" si="117"/>
        <v>Henties Bay</v>
      </c>
      <c r="I748" s="78"/>
      <c r="J748" s="78" t="s">
        <v>1287</v>
      </c>
      <c r="K748" s="78">
        <v>148</v>
      </c>
      <c r="L748" s="77">
        <f t="shared" si="118"/>
        <v>16.600000000000001</v>
      </c>
      <c r="M748" s="77">
        <f t="shared" si="119"/>
        <v>16.600000000000001</v>
      </c>
    </row>
    <row r="749" spans="1:13" hidden="1" x14ac:dyDescent="0.3">
      <c r="A749" s="246" t="str">
        <f t="shared" si="111"/>
        <v>2023-NAT-03</v>
      </c>
      <c r="B749" s="241">
        <f t="shared" si="112"/>
        <v>45003</v>
      </c>
      <c r="C749" s="246" t="str">
        <f t="shared" si="113"/>
        <v>Day 3</v>
      </c>
      <c r="D749" s="78" t="s">
        <v>549</v>
      </c>
      <c r="E749" s="46" t="str">
        <f t="shared" si="114"/>
        <v>Simen</v>
      </c>
      <c r="F749" s="46" t="str">
        <f t="shared" si="115"/>
        <v>Andersen</v>
      </c>
      <c r="G749" s="46" t="str">
        <f t="shared" si="116"/>
        <v>Men Grand Masters</v>
      </c>
      <c r="H749" s="46" t="str">
        <f t="shared" si="117"/>
        <v>Henties Bay</v>
      </c>
      <c r="I749" s="78"/>
      <c r="J749" s="78" t="s">
        <v>1287</v>
      </c>
      <c r="K749" s="78">
        <v>110</v>
      </c>
      <c r="L749" s="77">
        <f t="shared" si="118"/>
        <v>6</v>
      </c>
      <c r="M749" s="77">
        <f t="shared" si="119"/>
        <v>6</v>
      </c>
    </row>
    <row r="750" spans="1:13" hidden="1" x14ac:dyDescent="0.3">
      <c r="A750" s="246" t="str">
        <f t="shared" si="111"/>
        <v>2023-NAT-03</v>
      </c>
      <c r="B750" s="241">
        <f t="shared" si="112"/>
        <v>45003</v>
      </c>
      <c r="C750" s="246" t="str">
        <f t="shared" si="113"/>
        <v>Day 3</v>
      </c>
      <c r="D750" s="78" t="s">
        <v>549</v>
      </c>
      <c r="E750" s="46" t="str">
        <f t="shared" si="114"/>
        <v>Simen</v>
      </c>
      <c r="F750" s="46" t="str">
        <f t="shared" si="115"/>
        <v>Andersen</v>
      </c>
      <c r="G750" s="46" t="str">
        <f t="shared" si="116"/>
        <v>Men Grand Masters</v>
      </c>
      <c r="H750" s="46" t="str">
        <f t="shared" si="117"/>
        <v>Henties Bay</v>
      </c>
      <c r="I750" s="78"/>
      <c r="J750" s="78" t="s">
        <v>1287</v>
      </c>
      <c r="K750" s="78">
        <v>118</v>
      </c>
      <c r="L750" s="77">
        <f t="shared" si="118"/>
        <v>7.6</v>
      </c>
      <c r="M750" s="77">
        <f t="shared" si="119"/>
        <v>7.6</v>
      </c>
    </row>
    <row r="751" spans="1:13" hidden="1" x14ac:dyDescent="0.3">
      <c r="A751" s="246" t="str">
        <f t="shared" si="111"/>
        <v>2023-NAT-03</v>
      </c>
      <c r="B751" s="241">
        <f t="shared" si="112"/>
        <v>45003</v>
      </c>
      <c r="C751" s="246" t="str">
        <f t="shared" si="113"/>
        <v>Day 3</v>
      </c>
      <c r="D751" s="78" t="s">
        <v>549</v>
      </c>
      <c r="E751" s="46" t="str">
        <f t="shared" si="114"/>
        <v>Simen</v>
      </c>
      <c r="F751" s="46" t="str">
        <f t="shared" si="115"/>
        <v>Andersen</v>
      </c>
      <c r="G751" s="46" t="str">
        <f t="shared" si="116"/>
        <v>Men Grand Masters</v>
      </c>
      <c r="H751" s="46" t="str">
        <f t="shared" si="117"/>
        <v>Henties Bay</v>
      </c>
      <c r="I751" s="78"/>
      <c r="J751" s="78" t="s">
        <v>1314</v>
      </c>
      <c r="K751" s="78">
        <v>67</v>
      </c>
      <c r="L751" s="77">
        <f t="shared" si="118"/>
        <v>4.2</v>
      </c>
      <c r="M751" s="77">
        <f t="shared" si="119"/>
        <v>4.2</v>
      </c>
    </row>
    <row r="752" spans="1:13" hidden="1" x14ac:dyDescent="0.3">
      <c r="A752" s="246" t="str">
        <f t="shared" si="111"/>
        <v>2023-NAT-03</v>
      </c>
      <c r="B752" s="241">
        <f t="shared" si="112"/>
        <v>45003</v>
      </c>
      <c r="C752" s="246" t="str">
        <f t="shared" si="113"/>
        <v>Day 3</v>
      </c>
      <c r="D752" s="78" t="s">
        <v>549</v>
      </c>
      <c r="E752" s="46" t="str">
        <f t="shared" si="114"/>
        <v>Simen</v>
      </c>
      <c r="F752" s="46" t="str">
        <f t="shared" si="115"/>
        <v>Andersen</v>
      </c>
      <c r="G752" s="46" t="str">
        <f t="shared" si="116"/>
        <v>Men Grand Masters</v>
      </c>
      <c r="H752" s="46" t="str">
        <f t="shared" si="117"/>
        <v>Henties Bay</v>
      </c>
      <c r="I752" s="78"/>
      <c r="J752" s="78" t="s">
        <v>1288</v>
      </c>
      <c r="K752" s="78">
        <v>104</v>
      </c>
      <c r="L752" s="77">
        <f t="shared" si="118"/>
        <v>4.2</v>
      </c>
      <c r="M752" s="77">
        <f t="shared" si="119"/>
        <v>4.2</v>
      </c>
    </row>
    <row r="753" spans="1:13" hidden="1" x14ac:dyDescent="0.3">
      <c r="A753" s="246" t="str">
        <f t="shared" si="111"/>
        <v>2023-NAT-03</v>
      </c>
      <c r="B753" s="241">
        <f t="shared" si="112"/>
        <v>45003</v>
      </c>
      <c r="C753" s="246" t="str">
        <f t="shared" si="113"/>
        <v>Day 3</v>
      </c>
      <c r="D753" s="78" t="s">
        <v>649</v>
      </c>
      <c r="E753" s="46" t="str">
        <f t="shared" si="114"/>
        <v>Louis</v>
      </c>
      <c r="F753" s="46" t="str">
        <f t="shared" si="115"/>
        <v>Fenaux</v>
      </c>
      <c r="G753" s="46" t="str">
        <f t="shared" si="116"/>
        <v>Men Veteran</v>
      </c>
      <c r="H753" s="46" t="str">
        <f t="shared" si="117"/>
        <v>Henties Bay</v>
      </c>
      <c r="I753" s="78"/>
      <c r="J753" s="78" t="s">
        <v>1288</v>
      </c>
      <c r="K753" s="78">
        <v>100</v>
      </c>
      <c r="L753" s="77">
        <f t="shared" si="118"/>
        <v>3.7</v>
      </c>
      <c r="M753" s="77">
        <f t="shared" si="119"/>
        <v>3.7</v>
      </c>
    </row>
    <row r="754" spans="1:13" hidden="1" x14ac:dyDescent="0.3">
      <c r="A754" s="246" t="str">
        <f t="shared" si="111"/>
        <v>2023-NAT-03</v>
      </c>
      <c r="B754" s="241">
        <f t="shared" si="112"/>
        <v>45003</v>
      </c>
      <c r="C754" s="246" t="str">
        <f t="shared" si="113"/>
        <v>Day 3</v>
      </c>
      <c r="D754" s="78" t="s">
        <v>649</v>
      </c>
      <c r="E754" s="46" t="str">
        <f t="shared" si="114"/>
        <v>Louis</v>
      </c>
      <c r="F754" s="46" t="str">
        <f t="shared" si="115"/>
        <v>Fenaux</v>
      </c>
      <c r="G754" s="46" t="str">
        <f t="shared" si="116"/>
        <v>Men Veteran</v>
      </c>
      <c r="H754" s="46" t="str">
        <f t="shared" si="117"/>
        <v>Henties Bay</v>
      </c>
      <c r="I754" s="78"/>
      <c r="J754" s="78" t="s">
        <v>1287</v>
      </c>
      <c r="K754" s="78">
        <v>104</v>
      </c>
      <c r="L754" s="77">
        <f t="shared" si="118"/>
        <v>5</v>
      </c>
      <c r="M754" s="77">
        <f t="shared" si="119"/>
        <v>5</v>
      </c>
    </row>
    <row r="755" spans="1:13" hidden="1" x14ac:dyDescent="0.3">
      <c r="A755" s="246" t="str">
        <f t="shared" si="111"/>
        <v>2023-NAT-03</v>
      </c>
      <c r="B755" s="241">
        <f t="shared" si="112"/>
        <v>45003</v>
      </c>
      <c r="C755" s="246" t="str">
        <f t="shared" si="113"/>
        <v>Day 3</v>
      </c>
      <c r="D755" s="78" t="s">
        <v>649</v>
      </c>
      <c r="E755" s="46" t="str">
        <f t="shared" si="114"/>
        <v>Louis</v>
      </c>
      <c r="F755" s="46" t="str">
        <f t="shared" si="115"/>
        <v>Fenaux</v>
      </c>
      <c r="G755" s="46" t="str">
        <f t="shared" si="116"/>
        <v>Men Veteran</v>
      </c>
      <c r="H755" s="46" t="str">
        <f t="shared" si="117"/>
        <v>Henties Bay</v>
      </c>
      <c r="I755" s="78"/>
      <c r="J755" s="78" t="s">
        <v>1281</v>
      </c>
      <c r="K755" s="78">
        <v>201</v>
      </c>
      <c r="L755" s="77">
        <f t="shared" si="118"/>
        <v>114.5</v>
      </c>
      <c r="M755" s="77">
        <f t="shared" si="119"/>
        <v>114.5</v>
      </c>
    </row>
    <row r="756" spans="1:13" hidden="1" x14ac:dyDescent="0.3">
      <c r="A756" s="246" t="str">
        <f t="shared" si="111"/>
        <v>2023-NAT-03</v>
      </c>
      <c r="B756" s="241">
        <f t="shared" si="112"/>
        <v>45003</v>
      </c>
      <c r="C756" s="246" t="str">
        <f t="shared" si="113"/>
        <v>Day 3</v>
      </c>
      <c r="D756" s="78" t="s">
        <v>1400</v>
      </c>
      <c r="E756" s="46" t="str">
        <f t="shared" si="114"/>
        <v>Jacomine</v>
      </c>
      <c r="F756" s="46" t="str">
        <f t="shared" si="115"/>
        <v>Heath</v>
      </c>
      <c r="G756" s="46" t="str">
        <f t="shared" si="116"/>
        <v>Ladies Senior</v>
      </c>
      <c r="H756" s="46" t="str">
        <f t="shared" si="117"/>
        <v>Steenbras</v>
      </c>
      <c r="I756" s="78" t="s">
        <v>1884</v>
      </c>
      <c r="J756" s="78"/>
      <c r="K756" s="78">
        <v>60</v>
      </c>
      <c r="L756" s="77">
        <f t="shared" si="118"/>
        <v>2.2000000000000002</v>
      </c>
      <c r="M756" s="77">
        <f t="shared" si="119"/>
        <v>2.2000000000000002</v>
      </c>
    </row>
    <row r="757" spans="1:13" hidden="1" x14ac:dyDescent="0.3">
      <c r="A757" s="246" t="str">
        <f t="shared" si="111"/>
        <v>2023-NAT-03</v>
      </c>
      <c r="B757" s="241">
        <f t="shared" si="112"/>
        <v>45003</v>
      </c>
      <c r="C757" s="246" t="str">
        <f t="shared" si="113"/>
        <v>Day 3</v>
      </c>
      <c r="D757" s="78" t="s">
        <v>1400</v>
      </c>
      <c r="E757" s="46" t="str">
        <f t="shared" si="114"/>
        <v>Jacomine</v>
      </c>
      <c r="F757" s="46" t="str">
        <f t="shared" si="115"/>
        <v>Heath</v>
      </c>
      <c r="G757" s="46" t="str">
        <f t="shared" si="116"/>
        <v>Ladies Senior</v>
      </c>
      <c r="H757" s="46" t="str">
        <f t="shared" si="117"/>
        <v>Steenbras</v>
      </c>
      <c r="I757" s="78"/>
      <c r="J757" s="78" t="s">
        <v>1287</v>
      </c>
      <c r="K757" s="78">
        <v>77</v>
      </c>
      <c r="L757" s="77">
        <f t="shared" si="118"/>
        <v>1.8</v>
      </c>
      <c r="M757" s="77">
        <f t="shared" si="119"/>
        <v>1.8</v>
      </c>
    </row>
    <row r="758" spans="1:13" hidden="1" x14ac:dyDescent="0.3">
      <c r="A758" s="246" t="str">
        <f t="shared" si="111"/>
        <v>2023-NAT-03</v>
      </c>
      <c r="B758" s="241">
        <f t="shared" si="112"/>
        <v>45003</v>
      </c>
      <c r="C758" s="246" t="str">
        <f t="shared" si="113"/>
        <v>Day 3</v>
      </c>
      <c r="D758" s="78" t="s">
        <v>1400</v>
      </c>
      <c r="E758" s="46" t="str">
        <f t="shared" si="114"/>
        <v>Jacomine</v>
      </c>
      <c r="F758" s="46" t="str">
        <f t="shared" si="115"/>
        <v>Heath</v>
      </c>
      <c r="G758" s="46" t="str">
        <f t="shared" si="116"/>
        <v>Ladies Senior</v>
      </c>
      <c r="H758" s="46" t="str">
        <f t="shared" si="117"/>
        <v>Steenbras</v>
      </c>
      <c r="I758" s="78"/>
      <c r="J758" s="78" t="s">
        <v>1287</v>
      </c>
      <c r="K758" s="78">
        <v>80</v>
      </c>
      <c r="L758" s="77">
        <f t="shared" si="118"/>
        <v>2</v>
      </c>
      <c r="M758" s="77">
        <f t="shared" si="119"/>
        <v>2</v>
      </c>
    </row>
    <row r="759" spans="1:13" hidden="1" x14ac:dyDescent="0.3">
      <c r="A759" s="246" t="str">
        <f t="shared" si="111"/>
        <v>2023-NAT-03</v>
      </c>
      <c r="B759" s="241">
        <f t="shared" si="112"/>
        <v>45003</v>
      </c>
      <c r="C759" s="246" t="str">
        <f t="shared" si="113"/>
        <v>Day 3</v>
      </c>
      <c r="D759" s="78" t="s">
        <v>1400</v>
      </c>
      <c r="E759" s="46" t="str">
        <f t="shared" si="114"/>
        <v>Jacomine</v>
      </c>
      <c r="F759" s="46" t="str">
        <f t="shared" si="115"/>
        <v>Heath</v>
      </c>
      <c r="G759" s="46" t="str">
        <f t="shared" si="116"/>
        <v>Ladies Senior</v>
      </c>
      <c r="H759" s="46" t="str">
        <f t="shared" si="117"/>
        <v>Steenbras</v>
      </c>
      <c r="I759" s="78"/>
      <c r="J759" s="78" t="s">
        <v>1287</v>
      </c>
      <c r="K759" s="78">
        <v>85</v>
      </c>
      <c r="L759" s="77">
        <f t="shared" si="118"/>
        <v>2.5</v>
      </c>
      <c r="M759" s="77">
        <f t="shared" si="119"/>
        <v>2.5</v>
      </c>
    </row>
    <row r="760" spans="1:13" hidden="1" x14ac:dyDescent="0.3">
      <c r="A760" s="246" t="str">
        <f t="shared" si="111"/>
        <v>2023-NAT-03</v>
      </c>
      <c r="B760" s="241">
        <f t="shared" si="112"/>
        <v>45003</v>
      </c>
      <c r="C760" s="246" t="str">
        <f t="shared" si="113"/>
        <v>Day 3</v>
      </c>
      <c r="D760" s="78" t="s">
        <v>1400</v>
      </c>
      <c r="E760" s="46" t="str">
        <f t="shared" si="114"/>
        <v>Jacomine</v>
      </c>
      <c r="F760" s="46" t="str">
        <f t="shared" si="115"/>
        <v>Heath</v>
      </c>
      <c r="G760" s="46" t="str">
        <f t="shared" si="116"/>
        <v>Ladies Senior</v>
      </c>
      <c r="H760" s="46" t="str">
        <f t="shared" si="117"/>
        <v>Steenbras</v>
      </c>
      <c r="I760" s="78"/>
      <c r="J760" s="78" t="s">
        <v>1287</v>
      </c>
      <c r="K760" s="78">
        <v>92</v>
      </c>
      <c r="L760" s="77">
        <f t="shared" si="118"/>
        <v>3.3</v>
      </c>
      <c r="M760" s="77">
        <f t="shared" si="119"/>
        <v>3.3</v>
      </c>
    </row>
    <row r="761" spans="1:13" hidden="1" x14ac:dyDescent="0.3">
      <c r="A761" s="246" t="str">
        <f t="shared" si="111"/>
        <v>2023-NAT-03</v>
      </c>
      <c r="B761" s="241">
        <f t="shared" si="112"/>
        <v>45003</v>
      </c>
      <c r="C761" s="246" t="str">
        <f t="shared" si="113"/>
        <v>Day 3</v>
      </c>
      <c r="D761" s="78" t="s">
        <v>1376</v>
      </c>
      <c r="E761" s="46" t="str">
        <f t="shared" si="114"/>
        <v>Nadine</v>
      </c>
      <c r="F761" s="46" t="str">
        <f t="shared" si="115"/>
        <v>Downing</v>
      </c>
      <c r="G761" s="46" t="str">
        <f t="shared" si="116"/>
        <v>Ladies Master</v>
      </c>
      <c r="H761" s="46" t="str">
        <f t="shared" si="117"/>
        <v>Henties Bay</v>
      </c>
      <c r="I761" s="78"/>
      <c r="J761" s="78" t="s">
        <v>1287</v>
      </c>
      <c r="K761" s="78">
        <v>80</v>
      </c>
      <c r="L761" s="77">
        <f t="shared" si="118"/>
        <v>2</v>
      </c>
      <c r="M761" s="77">
        <f t="shared" si="119"/>
        <v>2</v>
      </c>
    </row>
    <row r="762" spans="1:13" hidden="1" x14ac:dyDescent="0.3">
      <c r="A762" s="246" t="str">
        <f t="shared" si="111"/>
        <v>2023-NAT-03</v>
      </c>
      <c r="B762" s="241">
        <f t="shared" si="112"/>
        <v>45003</v>
      </c>
      <c r="C762" s="246" t="str">
        <f t="shared" si="113"/>
        <v>Day 3</v>
      </c>
      <c r="D762" s="78" t="s">
        <v>1376</v>
      </c>
      <c r="E762" s="46" t="str">
        <f t="shared" si="114"/>
        <v>Nadine</v>
      </c>
      <c r="F762" s="46" t="str">
        <f t="shared" si="115"/>
        <v>Downing</v>
      </c>
      <c r="G762" s="46" t="str">
        <f t="shared" si="116"/>
        <v>Ladies Master</v>
      </c>
      <c r="H762" s="46" t="str">
        <f t="shared" si="117"/>
        <v>Henties Bay</v>
      </c>
      <c r="I762" s="78"/>
      <c r="J762" s="78" t="s">
        <v>1288</v>
      </c>
      <c r="K762" s="78">
        <v>69</v>
      </c>
      <c r="L762" s="77">
        <f t="shared" si="118"/>
        <v>1</v>
      </c>
      <c r="M762" s="77">
        <f t="shared" si="119"/>
        <v>1</v>
      </c>
    </row>
    <row r="763" spans="1:13" hidden="1" x14ac:dyDescent="0.3">
      <c r="A763" s="246" t="str">
        <f t="shared" si="111"/>
        <v>2023-NAT-03</v>
      </c>
      <c r="B763" s="241">
        <f t="shared" si="112"/>
        <v>45003</v>
      </c>
      <c r="C763" s="246" t="str">
        <f t="shared" si="113"/>
        <v>Day 3</v>
      </c>
      <c r="D763" s="78" t="s">
        <v>568</v>
      </c>
      <c r="E763" s="46" t="str">
        <f t="shared" si="114"/>
        <v>Michele</v>
      </c>
      <c r="F763" s="46" t="str">
        <f t="shared" si="115"/>
        <v>Andersen</v>
      </c>
      <c r="G763" s="46" t="str">
        <f t="shared" si="116"/>
        <v>Ladies Grand Masters</v>
      </c>
      <c r="H763" s="46" t="str">
        <f t="shared" si="117"/>
        <v>Henties Bay</v>
      </c>
      <c r="I763" s="78"/>
      <c r="J763" s="78" t="s">
        <v>20</v>
      </c>
      <c r="K763" s="78">
        <v>84</v>
      </c>
      <c r="L763" s="77">
        <f t="shared" si="118"/>
        <v>2.2000000000000002</v>
      </c>
      <c r="M763" s="77">
        <f t="shared" si="119"/>
        <v>2.2000000000000002</v>
      </c>
    </row>
    <row r="764" spans="1:13" hidden="1" x14ac:dyDescent="0.3">
      <c r="A764" s="246" t="str">
        <f t="shared" si="111"/>
        <v>2023-NAT-03</v>
      </c>
      <c r="B764" s="241">
        <f t="shared" si="112"/>
        <v>45003</v>
      </c>
      <c r="C764" s="246" t="str">
        <f t="shared" si="113"/>
        <v>Day 3</v>
      </c>
      <c r="D764" s="78" t="s">
        <v>974</v>
      </c>
      <c r="E764" s="46" t="str">
        <f t="shared" si="114"/>
        <v>Rudi</v>
      </c>
      <c r="F764" s="46" t="str">
        <f t="shared" si="115"/>
        <v>Swartz</v>
      </c>
      <c r="G764" s="46" t="str">
        <f t="shared" si="116"/>
        <v>Men Veteran</v>
      </c>
      <c r="H764" s="46" t="str">
        <f t="shared" si="117"/>
        <v>Mako</v>
      </c>
      <c r="I764" s="78"/>
      <c r="J764" s="78" t="s">
        <v>1287</v>
      </c>
      <c r="K764" s="78">
        <v>148</v>
      </c>
      <c r="L764" s="77">
        <f t="shared" si="118"/>
        <v>16.600000000000001</v>
      </c>
      <c r="M764" s="77">
        <f t="shared" si="119"/>
        <v>16.600000000000001</v>
      </c>
    </row>
    <row r="765" spans="1:13" hidden="1" x14ac:dyDescent="0.3">
      <c r="A765" s="246" t="str">
        <f t="shared" si="111"/>
        <v>2023-NAT-03</v>
      </c>
      <c r="B765" s="241">
        <f t="shared" si="112"/>
        <v>45003</v>
      </c>
      <c r="C765" s="246" t="str">
        <f t="shared" si="113"/>
        <v>Day 3</v>
      </c>
      <c r="D765" s="78" t="s">
        <v>974</v>
      </c>
      <c r="E765" s="46" t="str">
        <f t="shared" si="114"/>
        <v>Rudi</v>
      </c>
      <c r="F765" s="46" t="str">
        <f t="shared" si="115"/>
        <v>Swartz</v>
      </c>
      <c r="G765" s="46" t="str">
        <f t="shared" si="116"/>
        <v>Men Veteran</v>
      </c>
      <c r="H765" s="46" t="str">
        <f t="shared" si="117"/>
        <v>Mako</v>
      </c>
      <c r="I765" s="78"/>
      <c r="J765" s="78" t="s">
        <v>1287</v>
      </c>
      <c r="K765" s="78">
        <v>114</v>
      </c>
      <c r="L765" s="77">
        <f t="shared" si="118"/>
        <v>6.8</v>
      </c>
      <c r="M765" s="77">
        <f t="shared" si="119"/>
        <v>6.8</v>
      </c>
    </row>
    <row r="766" spans="1:13" hidden="1" x14ac:dyDescent="0.3">
      <c r="A766" s="246" t="str">
        <f t="shared" si="111"/>
        <v>2023-NAT-03</v>
      </c>
      <c r="B766" s="241">
        <f t="shared" si="112"/>
        <v>45003</v>
      </c>
      <c r="C766" s="246" t="str">
        <f t="shared" si="113"/>
        <v>Day 3</v>
      </c>
      <c r="D766" s="78" t="s">
        <v>974</v>
      </c>
      <c r="E766" s="46" t="str">
        <f t="shared" si="114"/>
        <v>Rudi</v>
      </c>
      <c r="F766" s="46" t="str">
        <f t="shared" si="115"/>
        <v>Swartz</v>
      </c>
      <c r="G766" s="46" t="str">
        <f t="shared" si="116"/>
        <v>Men Veteran</v>
      </c>
      <c r="H766" s="46" t="str">
        <f t="shared" si="117"/>
        <v>Mako</v>
      </c>
      <c r="I766" s="78"/>
      <c r="J766" s="78" t="s">
        <v>1287</v>
      </c>
      <c r="K766" s="78">
        <v>107</v>
      </c>
      <c r="L766" s="77">
        <f t="shared" si="118"/>
        <v>5.5</v>
      </c>
      <c r="M766" s="77">
        <f t="shared" si="119"/>
        <v>5.5</v>
      </c>
    </row>
    <row r="767" spans="1:13" hidden="1" x14ac:dyDescent="0.3">
      <c r="A767" s="246" t="str">
        <f t="shared" si="111"/>
        <v>2023-NAT-03</v>
      </c>
      <c r="B767" s="241">
        <f t="shared" si="112"/>
        <v>45003</v>
      </c>
      <c r="C767" s="246" t="str">
        <f t="shared" si="113"/>
        <v>Day 3</v>
      </c>
      <c r="D767" s="78" t="s">
        <v>974</v>
      </c>
      <c r="E767" s="46" t="str">
        <f t="shared" si="114"/>
        <v>Rudi</v>
      </c>
      <c r="F767" s="46" t="str">
        <f t="shared" si="115"/>
        <v>Swartz</v>
      </c>
      <c r="G767" s="46" t="str">
        <f t="shared" si="116"/>
        <v>Men Veteran</v>
      </c>
      <c r="H767" s="46" t="str">
        <f t="shared" si="117"/>
        <v>Mako</v>
      </c>
      <c r="I767" s="78"/>
      <c r="J767" s="78" t="s">
        <v>1314</v>
      </c>
      <c r="K767" s="78">
        <v>63</v>
      </c>
      <c r="L767" s="77">
        <f t="shared" si="118"/>
        <v>3.7</v>
      </c>
      <c r="M767" s="77">
        <f t="shared" si="119"/>
        <v>3.7</v>
      </c>
    </row>
    <row r="768" spans="1:13" hidden="1" x14ac:dyDescent="0.3">
      <c r="A768" s="246" t="str">
        <f t="shared" si="111"/>
        <v>2023-NAT-03</v>
      </c>
      <c r="B768" s="241">
        <f t="shared" si="112"/>
        <v>45003</v>
      </c>
      <c r="C768" s="246" t="str">
        <f t="shared" si="113"/>
        <v>Day 3</v>
      </c>
      <c r="D768" s="78" t="s">
        <v>974</v>
      </c>
      <c r="E768" s="46" t="str">
        <f t="shared" si="114"/>
        <v>Rudi</v>
      </c>
      <c r="F768" s="46" t="str">
        <f t="shared" si="115"/>
        <v>Swartz</v>
      </c>
      <c r="G768" s="46" t="str">
        <f t="shared" si="116"/>
        <v>Men Veteran</v>
      </c>
      <c r="H768" s="46" t="str">
        <f t="shared" si="117"/>
        <v>Mako</v>
      </c>
      <c r="I768" s="78"/>
      <c r="J768" s="78" t="s">
        <v>1314</v>
      </c>
      <c r="K768" s="78">
        <v>67</v>
      </c>
      <c r="L768" s="77">
        <f t="shared" si="118"/>
        <v>4.2</v>
      </c>
      <c r="M768" s="77">
        <f t="shared" si="119"/>
        <v>4.2</v>
      </c>
    </row>
    <row r="769" spans="1:13" hidden="1" x14ac:dyDescent="0.3">
      <c r="A769" s="246" t="str">
        <f t="shared" si="111"/>
        <v>2023-NAT-03</v>
      </c>
      <c r="B769" s="241">
        <f t="shared" si="112"/>
        <v>45003</v>
      </c>
      <c r="C769" s="246" t="str">
        <f t="shared" si="113"/>
        <v>Day 3</v>
      </c>
      <c r="D769" s="78" t="s">
        <v>1010</v>
      </c>
      <c r="E769" s="46" t="str">
        <f t="shared" si="114"/>
        <v>Jorg</v>
      </c>
      <c r="F769" s="46" t="str">
        <f t="shared" si="115"/>
        <v>Walder</v>
      </c>
      <c r="G769" s="46" t="str">
        <f t="shared" si="116"/>
        <v>Men Master</v>
      </c>
      <c r="H769" s="46" t="str">
        <f t="shared" si="117"/>
        <v>Mako</v>
      </c>
      <c r="I769" s="78"/>
      <c r="J769" s="78" t="s">
        <v>1288</v>
      </c>
      <c r="K769" s="78">
        <v>90</v>
      </c>
      <c r="L769" s="77">
        <f t="shared" si="118"/>
        <v>2.6</v>
      </c>
      <c r="M769" s="77">
        <f t="shared" si="119"/>
        <v>2.6</v>
      </c>
    </row>
    <row r="770" spans="1:13" hidden="1" x14ac:dyDescent="0.3">
      <c r="A770" s="246" t="str">
        <f t="shared" si="111"/>
        <v>2023-NAT-03</v>
      </c>
      <c r="B770" s="241">
        <f t="shared" si="112"/>
        <v>45003</v>
      </c>
      <c r="C770" s="246" t="str">
        <f t="shared" si="113"/>
        <v>Day 3</v>
      </c>
      <c r="D770" s="78" t="s">
        <v>473</v>
      </c>
      <c r="E770" s="46" t="str">
        <f t="shared" si="114"/>
        <v>Johan</v>
      </c>
      <c r="F770" s="46" t="str">
        <f t="shared" si="115"/>
        <v>Visser</v>
      </c>
      <c r="G770" s="46" t="str">
        <f t="shared" si="116"/>
        <v>Men Veteran</v>
      </c>
      <c r="H770" s="46" t="str">
        <f t="shared" si="117"/>
        <v>Mako</v>
      </c>
      <c r="I770" s="78"/>
      <c r="J770" s="78" t="s">
        <v>1287</v>
      </c>
      <c r="K770" s="78">
        <v>150</v>
      </c>
      <c r="L770" s="77">
        <f t="shared" si="118"/>
        <v>17.399999999999999</v>
      </c>
      <c r="M770" s="77">
        <f t="shared" si="119"/>
        <v>17.399999999999999</v>
      </c>
    </row>
    <row r="771" spans="1:13" hidden="1" x14ac:dyDescent="0.3">
      <c r="A771" s="246" t="str">
        <f t="shared" si="111"/>
        <v>2023-NAT-03</v>
      </c>
      <c r="B771" s="241">
        <f t="shared" si="112"/>
        <v>45003</v>
      </c>
      <c r="C771" s="246" t="str">
        <f t="shared" si="113"/>
        <v>Day 3</v>
      </c>
      <c r="D771" s="78" t="s">
        <v>489</v>
      </c>
      <c r="E771" s="46" t="str">
        <f t="shared" si="114"/>
        <v>Johan</v>
      </c>
      <c r="F771" s="46" t="str">
        <f t="shared" si="115"/>
        <v>Van Wyk</v>
      </c>
      <c r="G771" s="46" t="str">
        <f t="shared" si="116"/>
        <v>Men Veteran</v>
      </c>
      <c r="H771" s="46" t="str">
        <f t="shared" si="117"/>
        <v>Mako</v>
      </c>
      <c r="I771" s="78"/>
      <c r="J771" s="78" t="s">
        <v>1287</v>
      </c>
      <c r="K771" s="78">
        <v>148</v>
      </c>
      <c r="L771" s="77">
        <f t="shared" si="118"/>
        <v>16.600000000000001</v>
      </c>
      <c r="M771" s="77">
        <f t="shared" si="119"/>
        <v>16.600000000000001</v>
      </c>
    </row>
    <row r="772" spans="1:13" hidden="1" x14ac:dyDescent="0.3">
      <c r="A772" s="246" t="str">
        <f t="shared" si="111"/>
        <v>2023-NAT-03</v>
      </c>
      <c r="B772" s="241">
        <f t="shared" si="112"/>
        <v>45003</v>
      </c>
      <c r="C772" s="246" t="str">
        <f t="shared" si="113"/>
        <v>Day 3</v>
      </c>
      <c r="D772" s="78" t="s">
        <v>489</v>
      </c>
      <c r="E772" s="46" t="str">
        <f t="shared" si="114"/>
        <v>Johan</v>
      </c>
      <c r="F772" s="46" t="str">
        <f t="shared" si="115"/>
        <v>Van Wyk</v>
      </c>
      <c r="G772" s="46" t="str">
        <f t="shared" si="116"/>
        <v>Men Veteran</v>
      </c>
      <c r="H772" s="46" t="str">
        <f t="shared" si="117"/>
        <v>Mako</v>
      </c>
      <c r="I772" s="78"/>
      <c r="J772" s="78" t="s">
        <v>1281</v>
      </c>
      <c r="K772" s="78">
        <v>140</v>
      </c>
      <c r="L772" s="77">
        <f t="shared" si="118"/>
        <v>36.799999999999997</v>
      </c>
      <c r="M772" s="77">
        <f t="shared" si="119"/>
        <v>36.799999999999997</v>
      </c>
    </row>
    <row r="773" spans="1:13" hidden="1" x14ac:dyDescent="0.3">
      <c r="A773" s="246" t="str">
        <f t="shared" si="111"/>
        <v>2023-NAT-03</v>
      </c>
      <c r="B773" s="241">
        <f t="shared" si="112"/>
        <v>45003</v>
      </c>
      <c r="C773" s="246" t="str">
        <f t="shared" si="113"/>
        <v>Day 3</v>
      </c>
      <c r="D773" s="78" t="s">
        <v>1012</v>
      </c>
      <c r="E773" s="46" t="str">
        <f t="shared" si="114"/>
        <v>Theo</v>
      </c>
      <c r="F773" s="46" t="str">
        <f t="shared" si="115"/>
        <v>Wormsbaecher</v>
      </c>
      <c r="G773" s="46" t="str">
        <f t="shared" si="116"/>
        <v>Men Senior</v>
      </c>
      <c r="H773" s="46" t="str">
        <f t="shared" si="117"/>
        <v>Mako</v>
      </c>
      <c r="I773" s="78"/>
      <c r="J773" s="78" t="s">
        <v>1288</v>
      </c>
      <c r="K773" s="78">
        <v>81</v>
      </c>
      <c r="L773" s="77">
        <f t="shared" si="118"/>
        <v>1.8</v>
      </c>
      <c r="M773" s="77">
        <f t="shared" si="119"/>
        <v>1.8</v>
      </c>
    </row>
    <row r="774" spans="1:13" hidden="1" x14ac:dyDescent="0.3">
      <c r="A774" s="246" t="str">
        <f t="shared" si="111"/>
        <v>2023-NAT-03</v>
      </c>
      <c r="B774" s="241">
        <f t="shared" si="112"/>
        <v>45003</v>
      </c>
      <c r="C774" s="246" t="str">
        <f t="shared" si="113"/>
        <v>Day 3</v>
      </c>
      <c r="D774" s="78" t="s">
        <v>1012</v>
      </c>
      <c r="E774" s="46" t="str">
        <f t="shared" si="114"/>
        <v>Theo</v>
      </c>
      <c r="F774" s="46" t="str">
        <f t="shared" si="115"/>
        <v>Wormsbaecher</v>
      </c>
      <c r="G774" s="46" t="str">
        <f t="shared" si="116"/>
        <v>Men Senior</v>
      </c>
      <c r="H774" s="46" t="str">
        <f t="shared" si="117"/>
        <v>Mako</v>
      </c>
      <c r="I774" s="78"/>
      <c r="J774" s="78" t="s">
        <v>1287</v>
      </c>
      <c r="K774" s="78">
        <v>101</v>
      </c>
      <c r="L774" s="77">
        <f t="shared" si="118"/>
        <v>4.5</v>
      </c>
      <c r="M774" s="77">
        <f t="shared" si="119"/>
        <v>4.5</v>
      </c>
    </row>
    <row r="775" spans="1:13" hidden="1" x14ac:dyDescent="0.3">
      <c r="A775" s="246" t="str">
        <f t="shared" si="111"/>
        <v>2023-NAT-03</v>
      </c>
      <c r="B775" s="241">
        <f t="shared" si="112"/>
        <v>45003</v>
      </c>
      <c r="C775" s="246" t="str">
        <f t="shared" si="113"/>
        <v>Day 3</v>
      </c>
      <c r="D775" s="78" t="s">
        <v>1012</v>
      </c>
      <c r="E775" s="46" t="str">
        <f t="shared" si="114"/>
        <v>Theo</v>
      </c>
      <c r="F775" s="46" t="str">
        <f t="shared" si="115"/>
        <v>Wormsbaecher</v>
      </c>
      <c r="G775" s="46" t="str">
        <f t="shared" si="116"/>
        <v>Men Senior</v>
      </c>
      <c r="H775" s="46" t="str">
        <f t="shared" si="117"/>
        <v>Mako</v>
      </c>
      <c r="I775" s="78"/>
      <c r="J775" s="78" t="s">
        <v>1287</v>
      </c>
      <c r="K775" s="78">
        <v>136</v>
      </c>
      <c r="L775" s="77">
        <f t="shared" si="118"/>
        <v>12.4</v>
      </c>
      <c r="M775" s="77">
        <f t="shared" si="119"/>
        <v>12.4</v>
      </c>
    </row>
    <row r="776" spans="1:13" hidden="1" x14ac:dyDescent="0.3">
      <c r="A776" s="246" t="str">
        <f t="shared" si="111"/>
        <v>2023-NAT-03</v>
      </c>
      <c r="B776" s="241">
        <f t="shared" si="112"/>
        <v>45003</v>
      </c>
      <c r="C776" s="246" t="str">
        <f t="shared" si="113"/>
        <v>Day 3</v>
      </c>
      <c r="D776" s="78" t="s">
        <v>846</v>
      </c>
      <c r="E776" s="46" t="str">
        <f t="shared" si="114"/>
        <v>Renate</v>
      </c>
      <c r="F776" s="46" t="str">
        <f t="shared" si="115"/>
        <v>Gruttemeyer</v>
      </c>
      <c r="G776" s="46" t="str">
        <f t="shared" si="116"/>
        <v>Ladies Grand Masters</v>
      </c>
      <c r="H776" s="46" t="str">
        <f t="shared" si="117"/>
        <v>Mako</v>
      </c>
      <c r="I776" s="78" t="s">
        <v>1884</v>
      </c>
      <c r="J776" s="78"/>
      <c r="K776" s="78">
        <v>44</v>
      </c>
      <c r="L776" s="77">
        <f t="shared" si="118"/>
        <v>0.9</v>
      </c>
      <c r="M776" s="77">
        <f t="shared" si="119"/>
        <v>0.9</v>
      </c>
    </row>
    <row r="777" spans="1:13" hidden="1" x14ac:dyDescent="0.3">
      <c r="A777" s="246" t="str">
        <f t="shared" si="111"/>
        <v>2023-NAT-03</v>
      </c>
      <c r="B777" s="241">
        <f t="shared" si="112"/>
        <v>45003</v>
      </c>
      <c r="C777" s="246" t="str">
        <f t="shared" si="113"/>
        <v>Day 3</v>
      </c>
      <c r="D777" s="78" t="s">
        <v>846</v>
      </c>
      <c r="E777" s="46" t="str">
        <f t="shared" si="114"/>
        <v>Renate</v>
      </c>
      <c r="F777" s="46" t="str">
        <f t="shared" si="115"/>
        <v>Gruttemeyer</v>
      </c>
      <c r="G777" s="46" t="str">
        <f t="shared" si="116"/>
        <v>Ladies Grand Masters</v>
      </c>
      <c r="H777" s="46" t="str">
        <f t="shared" si="117"/>
        <v>Mako</v>
      </c>
      <c r="I777" s="78" t="s">
        <v>1884</v>
      </c>
      <c r="J777" s="78"/>
      <c r="K777" s="78">
        <v>54</v>
      </c>
      <c r="L777" s="77">
        <f t="shared" si="118"/>
        <v>1.6</v>
      </c>
      <c r="M777" s="77">
        <f t="shared" si="119"/>
        <v>1.6</v>
      </c>
    </row>
    <row r="778" spans="1:13" hidden="1" x14ac:dyDescent="0.3">
      <c r="A778" s="246" t="str">
        <f t="shared" si="111"/>
        <v>2023-NAT-03</v>
      </c>
      <c r="B778" s="241">
        <f t="shared" si="112"/>
        <v>45003</v>
      </c>
      <c r="C778" s="246" t="str">
        <f t="shared" si="113"/>
        <v>Day 3</v>
      </c>
      <c r="D778" s="78" t="s">
        <v>846</v>
      </c>
      <c r="E778" s="46" t="str">
        <f t="shared" si="114"/>
        <v>Renate</v>
      </c>
      <c r="F778" s="46" t="str">
        <f t="shared" si="115"/>
        <v>Gruttemeyer</v>
      </c>
      <c r="G778" s="46" t="str">
        <f t="shared" si="116"/>
        <v>Ladies Grand Masters</v>
      </c>
      <c r="H778" s="46" t="str">
        <f t="shared" si="117"/>
        <v>Mako</v>
      </c>
      <c r="I778" s="78" t="s">
        <v>1884</v>
      </c>
      <c r="J778" s="78"/>
      <c r="K778" s="78">
        <v>46</v>
      </c>
      <c r="L778" s="77">
        <f t="shared" si="118"/>
        <v>1</v>
      </c>
      <c r="M778" s="77">
        <f t="shared" si="119"/>
        <v>1</v>
      </c>
    </row>
    <row r="779" spans="1:13" hidden="1" x14ac:dyDescent="0.3">
      <c r="A779" s="246" t="str">
        <f t="shared" si="111"/>
        <v>2023-NAT-03</v>
      </c>
      <c r="B779" s="241">
        <f t="shared" si="112"/>
        <v>45003</v>
      </c>
      <c r="C779" s="246" t="str">
        <f t="shared" si="113"/>
        <v>Day 3</v>
      </c>
      <c r="D779" s="78" t="s">
        <v>846</v>
      </c>
      <c r="E779" s="46" t="str">
        <f t="shared" si="114"/>
        <v>Renate</v>
      </c>
      <c r="F779" s="46" t="str">
        <f t="shared" si="115"/>
        <v>Gruttemeyer</v>
      </c>
      <c r="G779" s="46" t="str">
        <f t="shared" si="116"/>
        <v>Ladies Grand Masters</v>
      </c>
      <c r="H779" s="46" t="str">
        <f t="shared" si="117"/>
        <v>Mako</v>
      </c>
      <c r="I779" s="78" t="s">
        <v>1884</v>
      </c>
      <c r="J779" s="78"/>
      <c r="K779" s="78">
        <v>48</v>
      </c>
      <c r="L779" s="77">
        <f t="shared" si="118"/>
        <v>1.1000000000000001</v>
      </c>
      <c r="M779" s="77">
        <f t="shared" si="119"/>
        <v>1.1000000000000001</v>
      </c>
    </row>
    <row r="780" spans="1:13" hidden="1" x14ac:dyDescent="0.3">
      <c r="A780" s="246" t="str">
        <f t="shared" si="111"/>
        <v>2023-NAT-03</v>
      </c>
      <c r="B780" s="241">
        <f t="shared" si="112"/>
        <v>45003</v>
      </c>
      <c r="C780" s="246" t="str">
        <f t="shared" si="113"/>
        <v>Day 3</v>
      </c>
      <c r="D780" s="78" t="s">
        <v>841</v>
      </c>
      <c r="E780" s="46" t="str">
        <f t="shared" si="114"/>
        <v>Org</v>
      </c>
      <c r="F780" s="46" t="str">
        <f t="shared" si="115"/>
        <v>Van Rensburg</v>
      </c>
      <c r="G780" s="46" t="str">
        <f t="shared" si="116"/>
        <v>Men Veteran</v>
      </c>
      <c r="H780" s="46" t="str">
        <f t="shared" si="117"/>
        <v>Mako</v>
      </c>
      <c r="I780" s="78"/>
      <c r="J780" s="78" t="s">
        <v>1288</v>
      </c>
      <c r="K780" s="78">
        <v>96</v>
      </c>
      <c r="L780" s="77">
        <f t="shared" si="118"/>
        <v>3.2</v>
      </c>
      <c r="M780" s="77">
        <f t="shared" si="119"/>
        <v>3.2</v>
      </c>
    </row>
    <row r="781" spans="1:13" hidden="1" x14ac:dyDescent="0.3">
      <c r="A781" s="246" t="str">
        <f t="shared" si="111"/>
        <v>2023-NAT-03</v>
      </c>
      <c r="B781" s="241">
        <f t="shared" si="112"/>
        <v>45003</v>
      </c>
      <c r="C781" s="246" t="str">
        <f t="shared" si="113"/>
        <v>Day 3</v>
      </c>
      <c r="D781" s="78" t="s">
        <v>841</v>
      </c>
      <c r="E781" s="46" t="str">
        <f t="shared" si="114"/>
        <v>Org</v>
      </c>
      <c r="F781" s="46" t="str">
        <f t="shared" si="115"/>
        <v>Van Rensburg</v>
      </c>
      <c r="G781" s="46" t="str">
        <f t="shared" si="116"/>
        <v>Men Veteran</v>
      </c>
      <c r="H781" s="46" t="str">
        <f t="shared" si="117"/>
        <v>Mako</v>
      </c>
      <c r="I781" s="78"/>
      <c r="J781" s="78" t="s">
        <v>1287</v>
      </c>
      <c r="K781" s="78">
        <v>134</v>
      </c>
      <c r="L781" s="77">
        <f t="shared" si="118"/>
        <v>11.8</v>
      </c>
      <c r="M781" s="77">
        <f t="shared" si="119"/>
        <v>11.8</v>
      </c>
    </row>
    <row r="782" spans="1:13" hidden="1" x14ac:dyDescent="0.3">
      <c r="A782" s="246" t="str">
        <f t="shared" si="111"/>
        <v>2023-NAT-03</v>
      </c>
      <c r="B782" s="241">
        <f t="shared" si="112"/>
        <v>45003</v>
      </c>
      <c r="C782" s="246" t="str">
        <f t="shared" si="113"/>
        <v>Day 3</v>
      </c>
      <c r="D782" s="78" t="s">
        <v>456</v>
      </c>
      <c r="E782" s="46" t="str">
        <f t="shared" si="114"/>
        <v>Marco</v>
      </c>
      <c r="F782" s="46" t="str">
        <f t="shared" si="115"/>
        <v>Klein</v>
      </c>
      <c r="G782" s="46" t="str">
        <f t="shared" si="116"/>
        <v>Men Veteran</v>
      </c>
      <c r="H782" s="46" t="str">
        <f t="shared" si="117"/>
        <v>Mako</v>
      </c>
      <c r="I782" s="78"/>
      <c r="J782" s="78" t="s">
        <v>1265</v>
      </c>
      <c r="K782" s="78">
        <v>78</v>
      </c>
      <c r="L782" s="77">
        <f t="shared" si="118"/>
        <v>8.6999999999999993</v>
      </c>
      <c r="M782" s="77">
        <f t="shared" si="119"/>
        <v>8.6999999999999993</v>
      </c>
    </row>
    <row r="783" spans="1:13" hidden="1" x14ac:dyDescent="0.3">
      <c r="A783" s="246" t="str">
        <f t="shared" si="111"/>
        <v>2023-NAT-03</v>
      </c>
      <c r="B783" s="241">
        <f t="shared" si="112"/>
        <v>45003</v>
      </c>
      <c r="C783" s="246" t="str">
        <f t="shared" si="113"/>
        <v>Day 3</v>
      </c>
      <c r="D783" s="78" t="s">
        <v>1083</v>
      </c>
      <c r="E783" s="46" t="str">
        <f t="shared" si="114"/>
        <v>Murray</v>
      </c>
      <c r="F783" s="46" t="str">
        <f t="shared" si="115"/>
        <v>Lewis</v>
      </c>
      <c r="G783" s="46" t="str">
        <f t="shared" si="116"/>
        <v>Men Veteran</v>
      </c>
      <c r="H783" s="46" t="str">
        <f t="shared" si="117"/>
        <v>Mako</v>
      </c>
      <c r="I783" s="78"/>
      <c r="J783" s="78" t="s">
        <v>1281</v>
      </c>
      <c r="K783" s="78">
        <v>172</v>
      </c>
      <c r="L783" s="77">
        <f t="shared" si="118"/>
        <v>70.2</v>
      </c>
      <c r="M783" s="77">
        <f t="shared" si="119"/>
        <v>70.2</v>
      </c>
    </row>
    <row r="784" spans="1:13" hidden="1" x14ac:dyDescent="0.3">
      <c r="A784" s="246" t="str">
        <f t="shared" si="111"/>
        <v>2023-NAT-03</v>
      </c>
      <c r="B784" s="241">
        <f t="shared" si="112"/>
        <v>45003</v>
      </c>
      <c r="C784" s="246" t="str">
        <f t="shared" si="113"/>
        <v>Day 3</v>
      </c>
      <c r="D784" s="78" t="s">
        <v>1061</v>
      </c>
      <c r="E784" s="46" t="str">
        <f t="shared" si="114"/>
        <v>Rudi(Jnr.)</v>
      </c>
      <c r="F784" s="46" t="str">
        <f t="shared" si="115"/>
        <v>Swartz</v>
      </c>
      <c r="G784" s="46" t="str">
        <f t="shared" si="116"/>
        <v>Men Seniors / U/21</v>
      </c>
      <c r="H784" s="46" t="str">
        <f t="shared" si="117"/>
        <v>Mako</v>
      </c>
      <c r="I784" s="78" t="s">
        <v>1884</v>
      </c>
      <c r="J784" s="78"/>
      <c r="K784" s="78">
        <v>75</v>
      </c>
      <c r="L784" s="77">
        <f t="shared" si="118"/>
        <v>4.4000000000000004</v>
      </c>
      <c r="M784" s="77">
        <f t="shared" si="119"/>
        <v>4.4000000000000004</v>
      </c>
    </row>
    <row r="785" spans="1:13" hidden="1" x14ac:dyDescent="0.3">
      <c r="A785" s="246" t="str">
        <f t="shared" si="111"/>
        <v>2023-NAT-03</v>
      </c>
      <c r="B785" s="241">
        <f t="shared" si="112"/>
        <v>45003</v>
      </c>
      <c r="C785" s="246" t="str">
        <f t="shared" si="113"/>
        <v>Day 3</v>
      </c>
      <c r="D785" s="78" t="s">
        <v>1061</v>
      </c>
      <c r="E785" s="46" t="str">
        <f t="shared" si="114"/>
        <v>Rudi(Jnr.)</v>
      </c>
      <c r="F785" s="46" t="str">
        <f t="shared" si="115"/>
        <v>Swartz</v>
      </c>
      <c r="G785" s="46" t="str">
        <f t="shared" si="116"/>
        <v>Men Seniors / U/21</v>
      </c>
      <c r="H785" s="46" t="str">
        <f t="shared" si="117"/>
        <v>Mako</v>
      </c>
      <c r="I785" s="78"/>
      <c r="J785" s="78" t="s">
        <v>1287</v>
      </c>
      <c r="K785" s="78">
        <v>113</v>
      </c>
      <c r="L785" s="77">
        <f t="shared" si="118"/>
        <v>6.6</v>
      </c>
      <c r="M785" s="77">
        <f t="shared" si="119"/>
        <v>6.6</v>
      </c>
    </row>
    <row r="786" spans="1:13" hidden="1" x14ac:dyDescent="0.3">
      <c r="A786" s="246" t="str">
        <f t="shared" si="111"/>
        <v>2023-NAT-03</v>
      </c>
      <c r="B786" s="241">
        <f t="shared" si="112"/>
        <v>45003</v>
      </c>
      <c r="C786" s="246" t="str">
        <f t="shared" si="113"/>
        <v>Day 3</v>
      </c>
      <c r="D786" s="78" t="s">
        <v>1061</v>
      </c>
      <c r="E786" s="46" t="str">
        <f t="shared" si="114"/>
        <v>Rudi(Jnr.)</v>
      </c>
      <c r="F786" s="46" t="str">
        <f t="shared" si="115"/>
        <v>Swartz</v>
      </c>
      <c r="G786" s="46" t="str">
        <f t="shared" si="116"/>
        <v>Men Seniors / U/21</v>
      </c>
      <c r="H786" s="46" t="str">
        <f t="shared" si="117"/>
        <v>Mako</v>
      </c>
      <c r="I786" s="78"/>
      <c r="J786" s="78" t="s">
        <v>1287</v>
      </c>
      <c r="K786" s="78">
        <v>138</v>
      </c>
      <c r="L786" s="77">
        <f t="shared" si="118"/>
        <v>13.1</v>
      </c>
      <c r="M786" s="77">
        <f t="shared" si="119"/>
        <v>13.1</v>
      </c>
    </row>
    <row r="787" spans="1:13" hidden="1" x14ac:dyDescent="0.3">
      <c r="A787" s="246" t="str">
        <f t="shared" si="111"/>
        <v>2023-NAT-03</v>
      </c>
      <c r="B787" s="241">
        <f t="shared" si="112"/>
        <v>45003</v>
      </c>
      <c r="C787" s="246" t="str">
        <f t="shared" si="113"/>
        <v>Day 3</v>
      </c>
      <c r="D787" s="78" t="s">
        <v>1061</v>
      </c>
      <c r="E787" s="46" t="str">
        <f t="shared" si="114"/>
        <v>Rudi(Jnr.)</v>
      </c>
      <c r="F787" s="46" t="str">
        <f t="shared" si="115"/>
        <v>Swartz</v>
      </c>
      <c r="G787" s="46" t="str">
        <f t="shared" si="116"/>
        <v>Men Seniors / U/21</v>
      </c>
      <c r="H787" s="46" t="str">
        <f t="shared" si="117"/>
        <v>Mako</v>
      </c>
      <c r="I787" s="78"/>
      <c r="J787" s="78" t="s">
        <v>1287</v>
      </c>
      <c r="K787" s="78">
        <v>144</v>
      </c>
      <c r="L787" s="77">
        <f t="shared" si="118"/>
        <v>15.1</v>
      </c>
      <c r="M787" s="77">
        <f t="shared" si="119"/>
        <v>15.1</v>
      </c>
    </row>
    <row r="788" spans="1:13" hidden="1" x14ac:dyDescent="0.3">
      <c r="A788" s="246" t="str">
        <f t="shared" si="111"/>
        <v>2023-NAT-03</v>
      </c>
      <c r="B788" s="241">
        <f t="shared" si="112"/>
        <v>45003</v>
      </c>
      <c r="C788" s="246" t="str">
        <f t="shared" si="113"/>
        <v>Day 3</v>
      </c>
      <c r="D788" s="78" t="s">
        <v>455</v>
      </c>
      <c r="E788" s="46" t="str">
        <f t="shared" si="114"/>
        <v>Philip</v>
      </c>
      <c r="F788" s="46" t="str">
        <f t="shared" si="115"/>
        <v>Swartz</v>
      </c>
      <c r="G788" s="46" t="str">
        <f t="shared" si="116"/>
        <v>Men U/16</v>
      </c>
      <c r="H788" s="46" t="str">
        <f t="shared" si="117"/>
        <v>Mako</v>
      </c>
      <c r="I788" s="78" t="s">
        <v>1884</v>
      </c>
      <c r="J788" s="78"/>
      <c r="K788" s="78">
        <v>43</v>
      </c>
      <c r="L788" s="77">
        <f t="shared" si="118"/>
        <v>0.8</v>
      </c>
      <c r="M788" s="77">
        <f t="shared" si="119"/>
        <v>0.8</v>
      </c>
    </row>
    <row r="789" spans="1:13" hidden="1" x14ac:dyDescent="0.3">
      <c r="A789" s="246" t="str">
        <f t="shared" si="111"/>
        <v>2023-NAT-03</v>
      </c>
      <c r="B789" s="241">
        <f t="shared" si="112"/>
        <v>45003</v>
      </c>
      <c r="C789" s="246" t="str">
        <f t="shared" si="113"/>
        <v>Day 3</v>
      </c>
      <c r="D789" s="78" t="s">
        <v>455</v>
      </c>
      <c r="E789" s="46" t="str">
        <f t="shared" si="114"/>
        <v>Philip</v>
      </c>
      <c r="F789" s="46" t="str">
        <f t="shared" si="115"/>
        <v>Swartz</v>
      </c>
      <c r="G789" s="46" t="str">
        <f t="shared" si="116"/>
        <v>Men U/16</v>
      </c>
      <c r="H789" s="46" t="str">
        <f t="shared" si="117"/>
        <v>Mako</v>
      </c>
      <c r="I789" s="78"/>
      <c r="J789" s="78" t="s">
        <v>1287</v>
      </c>
      <c r="K789" s="78">
        <v>119</v>
      </c>
      <c r="L789" s="77">
        <f t="shared" si="118"/>
        <v>7.9</v>
      </c>
      <c r="M789" s="77">
        <f t="shared" si="119"/>
        <v>7.9</v>
      </c>
    </row>
    <row r="790" spans="1:13" hidden="1" x14ac:dyDescent="0.3">
      <c r="A790" s="246" t="str">
        <f t="shared" si="111"/>
        <v>2023-NAT-03</v>
      </c>
      <c r="B790" s="241">
        <f t="shared" si="112"/>
        <v>45003</v>
      </c>
      <c r="C790" s="246" t="str">
        <f t="shared" si="113"/>
        <v>Day 3</v>
      </c>
      <c r="D790" s="78" t="s">
        <v>455</v>
      </c>
      <c r="E790" s="46" t="str">
        <f t="shared" si="114"/>
        <v>Philip</v>
      </c>
      <c r="F790" s="46" t="str">
        <f t="shared" si="115"/>
        <v>Swartz</v>
      </c>
      <c r="G790" s="46" t="str">
        <f t="shared" si="116"/>
        <v>Men U/16</v>
      </c>
      <c r="H790" s="46" t="str">
        <f t="shared" si="117"/>
        <v>Mako</v>
      </c>
      <c r="I790" s="78"/>
      <c r="J790" s="78" t="s">
        <v>1287</v>
      </c>
      <c r="K790" s="78">
        <v>81</v>
      </c>
      <c r="L790" s="77">
        <f t="shared" si="118"/>
        <v>2.1</v>
      </c>
      <c r="M790" s="77">
        <f t="shared" si="119"/>
        <v>2.1</v>
      </c>
    </row>
    <row r="791" spans="1:13" hidden="1" x14ac:dyDescent="0.3">
      <c r="A791" s="246" t="str">
        <f t="shared" si="111"/>
        <v>2023-NAT-03</v>
      </c>
      <c r="B791" s="241">
        <f t="shared" si="112"/>
        <v>45003</v>
      </c>
      <c r="C791" s="246" t="str">
        <f t="shared" si="113"/>
        <v>Day 3</v>
      </c>
      <c r="D791" s="78" t="s">
        <v>595</v>
      </c>
      <c r="E791" s="46" t="str">
        <f t="shared" si="114"/>
        <v>Tiaan</v>
      </c>
      <c r="F791" s="46" t="str">
        <f t="shared" si="115"/>
        <v>Bornman</v>
      </c>
      <c r="G791" s="46" t="str">
        <f t="shared" si="116"/>
        <v>Men U/21</v>
      </c>
      <c r="H791" s="46" t="str">
        <f t="shared" si="117"/>
        <v>Namib Park</v>
      </c>
      <c r="I791" s="78"/>
      <c r="J791" s="78"/>
      <c r="K791" s="78"/>
      <c r="L791" s="77" t="str">
        <f t="shared" si="118"/>
        <v/>
      </c>
      <c r="M791" s="77" t="str">
        <f t="shared" si="119"/>
        <v/>
      </c>
    </row>
    <row r="792" spans="1:13" hidden="1" x14ac:dyDescent="0.3">
      <c r="A792" s="246" t="str">
        <f t="shared" si="111"/>
        <v>2023-NAT-03</v>
      </c>
      <c r="B792" s="241">
        <f t="shared" si="112"/>
        <v>45003</v>
      </c>
      <c r="C792" s="246" t="str">
        <f t="shared" si="113"/>
        <v>Day 3</v>
      </c>
      <c r="D792" s="78" t="s">
        <v>1335</v>
      </c>
      <c r="E792" s="46" t="str">
        <f t="shared" si="114"/>
        <v>Mark</v>
      </c>
      <c r="F792" s="46" t="str">
        <f t="shared" si="115"/>
        <v>Van Der Merwe</v>
      </c>
      <c r="G792" s="46" t="str">
        <f t="shared" si="116"/>
        <v>Men U/21</v>
      </c>
      <c r="H792" s="46" t="str">
        <f t="shared" si="117"/>
        <v>Namib Park</v>
      </c>
      <c r="I792" s="78"/>
      <c r="J792" s="78" t="s">
        <v>1281</v>
      </c>
      <c r="K792" s="78">
        <v>163</v>
      </c>
      <c r="L792" s="77">
        <f t="shared" si="118"/>
        <v>59.3</v>
      </c>
      <c r="M792" s="77">
        <f t="shared" si="119"/>
        <v>59.3</v>
      </c>
    </row>
    <row r="793" spans="1:13" hidden="1" x14ac:dyDescent="0.3">
      <c r="A793" s="246" t="str">
        <f t="shared" si="111"/>
        <v>2023-NAT-03</v>
      </c>
      <c r="B793" s="241">
        <f t="shared" si="112"/>
        <v>45003</v>
      </c>
      <c r="C793" s="246" t="str">
        <f t="shared" si="113"/>
        <v>Day 3</v>
      </c>
      <c r="D793" s="78" t="s">
        <v>1335</v>
      </c>
      <c r="E793" s="46" t="str">
        <f t="shared" si="114"/>
        <v>Mark</v>
      </c>
      <c r="F793" s="46" t="str">
        <f t="shared" si="115"/>
        <v>Van Der Merwe</v>
      </c>
      <c r="G793" s="46" t="str">
        <f t="shared" si="116"/>
        <v>Men U/21</v>
      </c>
      <c r="H793" s="46" t="str">
        <f t="shared" si="117"/>
        <v>Namib Park</v>
      </c>
      <c r="I793" s="78" t="s">
        <v>1884</v>
      </c>
      <c r="J793" s="78"/>
      <c r="K793" s="78">
        <v>62</v>
      </c>
      <c r="L793" s="77">
        <f t="shared" si="118"/>
        <v>2.5</v>
      </c>
      <c r="M793" s="77">
        <f t="shared" si="119"/>
        <v>2.5</v>
      </c>
    </row>
    <row r="794" spans="1:13" hidden="1" x14ac:dyDescent="0.3">
      <c r="A794" s="246" t="str">
        <f t="shared" si="111"/>
        <v>2023-NAT-03</v>
      </c>
      <c r="B794" s="241">
        <f t="shared" si="112"/>
        <v>45003</v>
      </c>
      <c r="C794" s="246" t="str">
        <f t="shared" si="113"/>
        <v>Day 3</v>
      </c>
      <c r="D794" s="78" t="s">
        <v>810</v>
      </c>
      <c r="E794" s="46" t="str">
        <f t="shared" si="114"/>
        <v>Uwe</v>
      </c>
      <c r="F794" s="46" t="str">
        <f t="shared" si="115"/>
        <v>Hanssen</v>
      </c>
      <c r="G794" s="46" t="str">
        <f t="shared" si="116"/>
        <v>Men Senior</v>
      </c>
      <c r="H794" s="46" t="str">
        <f t="shared" si="117"/>
        <v>Namib Park</v>
      </c>
      <c r="I794" s="78" t="s">
        <v>1884</v>
      </c>
      <c r="J794" s="78"/>
      <c r="K794" s="78">
        <v>50</v>
      </c>
      <c r="L794" s="77">
        <f t="shared" si="118"/>
        <v>1.3</v>
      </c>
      <c r="M794" s="77">
        <f t="shared" si="119"/>
        <v>1.3</v>
      </c>
    </row>
    <row r="795" spans="1:13" hidden="1" x14ac:dyDescent="0.3">
      <c r="A795" s="246" t="str">
        <f t="shared" si="111"/>
        <v>2023-NAT-03</v>
      </c>
      <c r="B795" s="241">
        <f t="shared" si="112"/>
        <v>45003</v>
      </c>
      <c r="C795" s="246" t="str">
        <f t="shared" si="113"/>
        <v>Day 3</v>
      </c>
      <c r="D795" s="78" t="s">
        <v>810</v>
      </c>
      <c r="E795" s="46" t="str">
        <f t="shared" si="114"/>
        <v>Uwe</v>
      </c>
      <c r="F795" s="46" t="str">
        <f t="shared" si="115"/>
        <v>Hanssen</v>
      </c>
      <c r="G795" s="46" t="str">
        <f t="shared" si="116"/>
        <v>Men Senior</v>
      </c>
      <c r="H795" s="46" t="str">
        <f t="shared" si="117"/>
        <v>Namib Park</v>
      </c>
      <c r="I795" s="78"/>
      <c r="J795" s="78" t="s">
        <v>1288</v>
      </c>
      <c r="K795" s="78">
        <v>120</v>
      </c>
      <c r="L795" s="77">
        <f t="shared" si="118"/>
        <v>7</v>
      </c>
      <c r="M795" s="77">
        <f t="shared" si="119"/>
        <v>7</v>
      </c>
    </row>
    <row r="796" spans="1:13" hidden="1" x14ac:dyDescent="0.3">
      <c r="A796" s="246" t="str">
        <f t="shared" ref="A796:A859" si="120">IF(D796="","",A795)</f>
        <v>2023-NAT-03</v>
      </c>
      <c r="B796" s="241">
        <f t="shared" ref="B796:B859" si="121">IF(D796="","",B795)</f>
        <v>45003</v>
      </c>
      <c r="C796" s="246" t="str">
        <f t="shared" ref="C796:C859" si="122">IF(D796="","",C795)</f>
        <v>Day 3</v>
      </c>
      <c r="D796" s="78" t="s">
        <v>810</v>
      </c>
      <c r="E796" s="46" t="str">
        <f t="shared" ref="E796:E859" si="123">IF(D796="","",VLOOKUP(D796,Master,3,FALSE))</f>
        <v>Uwe</v>
      </c>
      <c r="F796" s="46" t="str">
        <f t="shared" ref="F796:F859" si="124">IF(D796="","",VLOOKUP(D796,Master,4,FALSE))</f>
        <v>Hanssen</v>
      </c>
      <c r="G796" s="46" t="str">
        <f t="shared" ref="G796:G859" si="125">IF(D796="","",VLOOKUP(D796,Master,5,FALSE))</f>
        <v>Men Senior</v>
      </c>
      <c r="H796" s="46" t="str">
        <f t="shared" ref="H796:H859" si="126">IF(D796="","",VLOOKUP(D796,Master,2,FALSE))</f>
        <v>Namib Park</v>
      </c>
      <c r="I796" s="78"/>
      <c r="J796" s="78" t="s">
        <v>1314</v>
      </c>
      <c r="K796" s="78">
        <v>67</v>
      </c>
      <c r="L796" s="77">
        <f t="shared" ref="L796:L859" si="127">IF(K796="","",IF(I796="",ROUND(HLOOKUP(J796,kgList,K796,FALSE),1),ROUND(HLOOKUP(I796,kgList,K796,FALSE),1)))</f>
        <v>4.2</v>
      </c>
      <c r="M796" s="77">
        <f t="shared" ref="M796:M859" si="128">IF(L796="","",IF(COUNTA(I796:J796)&gt;1,"Edible or Inedible",IF(COUNTA(I796)=1,L796*1,IF(COUNTA(J796)=1,L796*1,"ERROR"))))</f>
        <v>4.2</v>
      </c>
    </row>
    <row r="797" spans="1:13" hidden="1" x14ac:dyDescent="0.3">
      <c r="A797" s="246" t="str">
        <f t="shared" si="120"/>
        <v>2023-NAT-03</v>
      </c>
      <c r="B797" s="241">
        <f t="shared" si="121"/>
        <v>45003</v>
      </c>
      <c r="C797" s="246" t="str">
        <f t="shared" si="122"/>
        <v>Day 3</v>
      </c>
      <c r="D797" s="78" t="s">
        <v>810</v>
      </c>
      <c r="E797" s="46" t="str">
        <f t="shared" si="123"/>
        <v>Uwe</v>
      </c>
      <c r="F797" s="46" t="str">
        <f t="shared" si="124"/>
        <v>Hanssen</v>
      </c>
      <c r="G797" s="46" t="str">
        <f t="shared" si="125"/>
        <v>Men Senior</v>
      </c>
      <c r="H797" s="46" t="str">
        <f t="shared" si="126"/>
        <v>Namib Park</v>
      </c>
      <c r="I797" s="78"/>
      <c r="J797" s="78" t="s">
        <v>1314</v>
      </c>
      <c r="K797" s="78">
        <v>48</v>
      </c>
      <c r="L797" s="77">
        <f t="shared" si="127"/>
        <v>2</v>
      </c>
      <c r="M797" s="77">
        <f t="shared" si="128"/>
        <v>2</v>
      </c>
    </row>
    <row r="798" spans="1:13" hidden="1" x14ac:dyDescent="0.3">
      <c r="A798" s="246" t="str">
        <f t="shared" si="120"/>
        <v>2023-NAT-03</v>
      </c>
      <c r="B798" s="241">
        <f t="shared" si="121"/>
        <v>45003</v>
      </c>
      <c r="C798" s="246" t="str">
        <f t="shared" si="122"/>
        <v>Day 3</v>
      </c>
      <c r="D798" s="78" t="s">
        <v>810</v>
      </c>
      <c r="E798" s="46" t="str">
        <f t="shared" si="123"/>
        <v>Uwe</v>
      </c>
      <c r="F798" s="46" t="str">
        <f t="shared" si="124"/>
        <v>Hanssen</v>
      </c>
      <c r="G798" s="46" t="str">
        <f t="shared" si="125"/>
        <v>Men Senior</v>
      </c>
      <c r="H798" s="46" t="str">
        <f t="shared" si="126"/>
        <v>Namib Park</v>
      </c>
      <c r="I798" s="78"/>
      <c r="J798" s="78" t="s">
        <v>1282</v>
      </c>
      <c r="K798" s="78">
        <v>149</v>
      </c>
      <c r="L798" s="77">
        <f t="shared" si="127"/>
        <v>43</v>
      </c>
      <c r="M798" s="77">
        <f t="shared" si="128"/>
        <v>43</v>
      </c>
    </row>
    <row r="799" spans="1:13" hidden="1" x14ac:dyDescent="0.3">
      <c r="A799" s="246" t="str">
        <f t="shared" si="120"/>
        <v>2023-NAT-03</v>
      </c>
      <c r="B799" s="241">
        <f t="shared" si="121"/>
        <v>45003</v>
      </c>
      <c r="C799" s="246" t="str">
        <f t="shared" si="122"/>
        <v>Day 3</v>
      </c>
      <c r="D799" s="78" t="s">
        <v>561</v>
      </c>
      <c r="E799" s="46" t="str">
        <f t="shared" si="123"/>
        <v>Lance</v>
      </c>
      <c r="F799" s="46" t="str">
        <f t="shared" si="124"/>
        <v>Mills</v>
      </c>
      <c r="G799" s="46" t="str">
        <f t="shared" si="125"/>
        <v>Men Master</v>
      </c>
      <c r="H799" s="46" t="str">
        <f t="shared" si="126"/>
        <v>Namib Park</v>
      </c>
      <c r="I799" s="78"/>
      <c r="J799" s="78" t="s">
        <v>1287</v>
      </c>
      <c r="K799" s="78">
        <v>146</v>
      </c>
      <c r="L799" s="77">
        <f t="shared" si="127"/>
        <v>15.9</v>
      </c>
      <c r="M799" s="77">
        <f t="shared" si="128"/>
        <v>15.9</v>
      </c>
    </row>
    <row r="800" spans="1:13" hidden="1" x14ac:dyDescent="0.3">
      <c r="A800" s="246" t="str">
        <f t="shared" si="120"/>
        <v>2023-NAT-03</v>
      </c>
      <c r="B800" s="241">
        <f t="shared" si="121"/>
        <v>45003</v>
      </c>
      <c r="C800" s="246" t="str">
        <f t="shared" si="122"/>
        <v>Day 3</v>
      </c>
      <c r="D800" s="78" t="s">
        <v>561</v>
      </c>
      <c r="E800" s="46" t="str">
        <f t="shared" si="123"/>
        <v>Lance</v>
      </c>
      <c r="F800" s="46" t="str">
        <f t="shared" si="124"/>
        <v>Mills</v>
      </c>
      <c r="G800" s="46" t="str">
        <f t="shared" si="125"/>
        <v>Men Master</v>
      </c>
      <c r="H800" s="46" t="str">
        <f t="shared" si="126"/>
        <v>Namib Park</v>
      </c>
      <c r="I800" s="78"/>
      <c r="J800" s="78" t="s">
        <v>1287</v>
      </c>
      <c r="K800" s="78">
        <v>93</v>
      </c>
      <c r="L800" s="77">
        <f t="shared" si="127"/>
        <v>3.4</v>
      </c>
      <c r="M800" s="77">
        <f t="shared" si="128"/>
        <v>3.4</v>
      </c>
    </row>
    <row r="801" spans="1:13" hidden="1" x14ac:dyDescent="0.3">
      <c r="A801" s="246" t="str">
        <f t="shared" si="120"/>
        <v>2023-NAT-03</v>
      </c>
      <c r="B801" s="241">
        <f t="shared" si="121"/>
        <v>45003</v>
      </c>
      <c r="C801" s="246" t="str">
        <f t="shared" si="122"/>
        <v>Day 3</v>
      </c>
      <c r="D801" s="78" t="s">
        <v>561</v>
      </c>
      <c r="E801" s="46" t="str">
        <f t="shared" si="123"/>
        <v>Lance</v>
      </c>
      <c r="F801" s="46" t="str">
        <f t="shared" si="124"/>
        <v>Mills</v>
      </c>
      <c r="G801" s="46" t="str">
        <f t="shared" si="125"/>
        <v>Men Master</v>
      </c>
      <c r="H801" s="46" t="str">
        <f t="shared" si="126"/>
        <v>Namib Park</v>
      </c>
      <c r="I801" s="78"/>
      <c r="J801" s="78" t="s">
        <v>1314</v>
      </c>
      <c r="K801" s="78">
        <v>53</v>
      </c>
      <c r="L801" s="77">
        <f t="shared" si="127"/>
        <v>2.5</v>
      </c>
      <c r="M801" s="77">
        <f t="shared" si="128"/>
        <v>2.5</v>
      </c>
    </row>
    <row r="802" spans="1:13" hidden="1" x14ac:dyDescent="0.3">
      <c r="A802" s="246" t="str">
        <f t="shared" si="120"/>
        <v>2023-NAT-03</v>
      </c>
      <c r="B802" s="241">
        <f t="shared" si="121"/>
        <v>45003</v>
      </c>
      <c r="C802" s="246" t="str">
        <f t="shared" si="122"/>
        <v>Day 3</v>
      </c>
      <c r="D802" s="78" t="s">
        <v>462</v>
      </c>
      <c r="E802" s="46" t="str">
        <f t="shared" si="123"/>
        <v>Andre</v>
      </c>
      <c r="F802" s="46" t="str">
        <f t="shared" si="124"/>
        <v>Coetzee</v>
      </c>
      <c r="G802" s="46" t="str">
        <f t="shared" si="125"/>
        <v>Men Grand Masters</v>
      </c>
      <c r="H802" s="46" t="str">
        <f t="shared" si="126"/>
        <v>Namib Park</v>
      </c>
      <c r="I802" s="78" t="s">
        <v>1884</v>
      </c>
      <c r="J802" s="78"/>
      <c r="K802" s="78">
        <v>46</v>
      </c>
      <c r="L802" s="77">
        <f t="shared" si="127"/>
        <v>1</v>
      </c>
      <c r="M802" s="77">
        <f t="shared" si="128"/>
        <v>1</v>
      </c>
    </row>
    <row r="803" spans="1:13" hidden="1" x14ac:dyDescent="0.3">
      <c r="A803" s="246" t="str">
        <f t="shared" si="120"/>
        <v>2023-NAT-03</v>
      </c>
      <c r="B803" s="241">
        <f t="shared" si="121"/>
        <v>45003</v>
      </c>
      <c r="C803" s="246" t="str">
        <f t="shared" si="122"/>
        <v>Day 3</v>
      </c>
      <c r="D803" s="78" t="s">
        <v>462</v>
      </c>
      <c r="E803" s="46" t="str">
        <f t="shared" si="123"/>
        <v>Andre</v>
      </c>
      <c r="F803" s="46" t="str">
        <f t="shared" si="124"/>
        <v>Coetzee</v>
      </c>
      <c r="G803" s="46" t="str">
        <f t="shared" si="125"/>
        <v>Men Grand Masters</v>
      </c>
      <c r="H803" s="46" t="str">
        <f t="shared" si="126"/>
        <v>Namib Park</v>
      </c>
      <c r="I803" s="78"/>
      <c r="J803" s="78" t="s">
        <v>1288</v>
      </c>
      <c r="K803" s="78">
        <v>93</v>
      </c>
      <c r="L803" s="77">
        <f t="shared" si="127"/>
        <v>2.9</v>
      </c>
      <c r="M803" s="77">
        <f t="shared" si="128"/>
        <v>2.9</v>
      </c>
    </row>
    <row r="804" spans="1:13" hidden="1" x14ac:dyDescent="0.3">
      <c r="A804" s="246" t="str">
        <f t="shared" si="120"/>
        <v>2023-NAT-03</v>
      </c>
      <c r="B804" s="241">
        <f t="shared" si="121"/>
        <v>45003</v>
      </c>
      <c r="C804" s="246" t="str">
        <f t="shared" si="122"/>
        <v>Day 3</v>
      </c>
      <c r="D804" s="78" t="s">
        <v>1616</v>
      </c>
      <c r="E804" s="46" t="str">
        <f t="shared" si="123"/>
        <v>Johan</v>
      </c>
      <c r="F804" s="46" t="str">
        <f t="shared" si="124"/>
        <v>Van Niekerk</v>
      </c>
      <c r="G804" s="46" t="str">
        <f t="shared" si="125"/>
        <v>Men Veteran</v>
      </c>
      <c r="H804" s="46" t="str">
        <f t="shared" si="126"/>
        <v>Namib Park</v>
      </c>
      <c r="I804" s="78"/>
      <c r="J804" s="78" t="s">
        <v>8</v>
      </c>
      <c r="K804" s="78">
        <v>61</v>
      </c>
      <c r="L804" s="77">
        <f t="shared" si="127"/>
        <v>1.8</v>
      </c>
      <c r="M804" s="77">
        <f t="shared" si="128"/>
        <v>1.8</v>
      </c>
    </row>
    <row r="805" spans="1:13" hidden="1" x14ac:dyDescent="0.3">
      <c r="A805" s="246" t="str">
        <f t="shared" si="120"/>
        <v>2023-NAT-03</v>
      </c>
      <c r="B805" s="241">
        <f t="shared" si="121"/>
        <v>45003</v>
      </c>
      <c r="C805" s="246" t="str">
        <f t="shared" si="122"/>
        <v>Day 3</v>
      </c>
      <c r="D805" s="78" t="s">
        <v>616</v>
      </c>
      <c r="E805" s="46" t="str">
        <f t="shared" si="123"/>
        <v>Coennie</v>
      </c>
      <c r="F805" s="46" t="str">
        <f t="shared" si="124"/>
        <v>Steyn</v>
      </c>
      <c r="G805" s="46" t="str">
        <f t="shared" si="125"/>
        <v>Men Grand Masters</v>
      </c>
      <c r="H805" s="46" t="str">
        <f t="shared" si="126"/>
        <v>Namib Park</v>
      </c>
      <c r="I805" s="78"/>
      <c r="J805" s="78" t="s">
        <v>1287</v>
      </c>
      <c r="K805" s="78">
        <v>147</v>
      </c>
      <c r="L805" s="77">
        <f t="shared" si="127"/>
        <v>16.2</v>
      </c>
      <c r="M805" s="77">
        <f t="shared" si="128"/>
        <v>16.2</v>
      </c>
    </row>
    <row r="806" spans="1:13" hidden="1" x14ac:dyDescent="0.3">
      <c r="A806" s="246" t="str">
        <f t="shared" si="120"/>
        <v>2023-NAT-03</v>
      </c>
      <c r="B806" s="241">
        <f t="shared" si="121"/>
        <v>45003</v>
      </c>
      <c r="C806" s="246" t="str">
        <f t="shared" si="122"/>
        <v>Day 3</v>
      </c>
      <c r="D806" s="78" t="s">
        <v>491</v>
      </c>
      <c r="E806" s="46" t="str">
        <f t="shared" si="123"/>
        <v>Johan</v>
      </c>
      <c r="F806" s="46" t="str">
        <f t="shared" si="124"/>
        <v>Bruwer</v>
      </c>
      <c r="G806" s="46" t="str">
        <f t="shared" si="125"/>
        <v>Men Senior</v>
      </c>
      <c r="H806" s="46" t="str">
        <f t="shared" si="126"/>
        <v>Namib Park</v>
      </c>
      <c r="I806" s="78"/>
      <c r="J806" s="78" t="s">
        <v>1314</v>
      </c>
      <c r="K806" s="78">
        <v>97</v>
      </c>
      <c r="L806" s="77">
        <f t="shared" si="127"/>
        <v>10</v>
      </c>
      <c r="M806" s="77">
        <f t="shared" si="128"/>
        <v>10</v>
      </c>
    </row>
    <row r="807" spans="1:13" hidden="1" x14ac:dyDescent="0.3">
      <c r="A807" s="246" t="str">
        <f t="shared" si="120"/>
        <v>2023-NAT-03</v>
      </c>
      <c r="B807" s="241">
        <f t="shared" si="121"/>
        <v>45003</v>
      </c>
      <c r="C807" s="246" t="str">
        <f t="shared" si="122"/>
        <v>Day 3</v>
      </c>
      <c r="D807" s="78" t="s">
        <v>491</v>
      </c>
      <c r="E807" s="46" t="str">
        <f t="shared" si="123"/>
        <v>Johan</v>
      </c>
      <c r="F807" s="46" t="str">
        <f t="shared" si="124"/>
        <v>Bruwer</v>
      </c>
      <c r="G807" s="46" t="str">
        <f t="shared" si="125"/>
        <v>Men Senior</v>
      </c>
      <c r="H807" s="46" t="str">
        <f t="shared" si="126"/>
        <v>Namib Park</v>
      </c>
      <c r="I807" s="78"/>
      <c r="J807" s="78" t="s">
        <v>1314</v>
      </c>
      <c r="K807" s="78">
        <v>69</v>
      </c>
      <c r="L807" s="77">
        <f t="shared" si="127"/>
        <v>4.5</v>
      </c>
      <c r="M807" s="77">
        <f t="shared" si="128"/>
        <v>4.5</v>
      </c>
    </row>
    <row r="808" spans="1:13" hidden="1" x14ac:dyDescent="0.3">
      <c r="A808" s="246" t="str">
        <f t="shared" si="120"/>
        <v>2023-NAT-03</v>
      </c>
      <c r="B808" s="241">
        <f t="shared" si="121"/>
        <v>45003</v>
      </c>
      <c r="C808" s="246" t="str">
        <f t="shared" si="122"/>
        <v>Day 3</v>
      </c>
      <c r="D808" s="78" t="s">
        <v>491</v>
      </c>
      <c r="E808" s="46" t="str">
        <f t="shared" si="123"/>
        <v>Johan</v>
      </c>
      <c r="F808" s="46" t="str">
        <f t="shared" si="124"/>
        <v>Bruwer</v>
      </c>
      <c r="G808" s="46" t="str">
        <f t="shared" si="125"/>
        <v>Men Senior</v>
      </c>
      <c r="H808" s="46" t="str">
        <f t="shared" si="126"/>
        <v>Namib Park</v>
      </c>
      <c r="I808" s="78"/>
      <c r="J808" s="78" t="s">
        <v>1314</v>
      </c>
      <c r="K808" s="78">
        <v>54</v>
      </c>
      <c r="L808" s="77">
        <f t="shared" si="127"/>
        <v>2.6</v>
      </c>
      <c r="M808" s="77">
        <f t="shared" si="128"/>
        <v>2.6</v>
      </c>
    </row>
    <row r="809" spans="1:13" hidden="1" x14ac:dyDescent="0.3">
      <c r="A809" s="246" t="str">
        <f t="shared" si="120"/>
        <v>2023-NAT-03</v>
      </c>
      <c r="B809" s="241">
        <f t="shared" si="121"/>
        <v>45003</v>
      </c>
      <c r="C809" s="246" t="str">
        <f t="shared" si="122"/>
        <v>Day 3</v>
      </c>
      <c r="D809" s="78" t="s">
        <v>491</v>
      </c>
      <c r="E809" s="46" t="str">
        <f t="shared" si="123"/>
        <v>Johan</v>
      </c>
      <c r="F809" s="46" t="str">
        <f t="shared" si="124"/>
        <v>Bruwer</v>
      </c>
      <c r="G809" s="46" t="str">
        <f t="shared" si="125"/>
        <v>Men Senior</v>
      </c>
      <c r="H809" s="46" t="str">
        <f t="shared" si="126"/>
        <v>Namib Park</v>
      </c>
      <c r="I809" s="78"/>
      <c r="J809" s="78" t="s">
        <v>1314</v>
      </c>
      <c r="K809" s="78">
        <v>55</v>
      </c>
      <c r="L809" s="77">
        <f t="shared" si="127"/>
        <v>2.7</v>
      </c>
      <c r="M809" s="77">
        <f t="shared" si="128"/>
        <v>2.7</v>
      </c>
    </row>
    <row r="810" spans="1:13" hidden="1" x14ac:dyDescent="0.3">
      <c r="A810" s="246" t="str">
        <f t="shared" si="120"/>
        <v>2023-NAT-03</v>
      </c>
      <c r="B810" s="241">
        <f t="shared" si="121"/>
        <v>45003</v>
      </c>
      <c r="C810" s="246" t="str">
        <f t="shared" si="122"/>
        <v>Day 3</v>
      </c>
      <c r="D810" s="78" t="s">
        <v>491</v>
      </c>
      <c r="E810" s="46" t="str">
        <f t="shared" si="123"/>
        <v>Johan</v>
      </c>
      <c r="F810" s="46" t="str">
        <f t="shared" si="124"/>
        <v>Bruwer</v>
      </c>
      <c r="G810" s="46" t="str">
        <f t="shared" si="125"/>
        <v>Men Senior</v>
      </c>
      <c r="H810" s="46" t="str">
        <f t="shared" si="126"/>
        <v>Namib Park</v>
      </c>
      <c r="I810" s="78"/>
      <c r="J810" s="78" t="s">
        <v>1287</v>
      </c>
      <c r="K810" s="78">
        <v>111</v>
      </c>
      <c r="L810" s="77">
        <f t="shared" si="127"/>
        <v>6.2</v>
      </c>
      <c r="M810" s="77">
        <f t="shared" si="128"/>
        <v>6.2</v>
      </c>
    </row>
    <row r="811" spans="1:13" hidden="1" x14ac:dyDescent="0.3">
      <c r="A811" s="246" t="str">
        <f t="shared" si="120"/>
        <v>2023-NAT-03</v>
      </c>
      <c r="B811" s="241">
        <f t="shared" si="121"/>
        <v>45003</v>
      </c>
      <c r="C811" s="246" t="str">
        <f t="shared" si="122"/>
        <v>Day 3</v>
      </c>
      <c r="D811" s="78" t="s">
        <v>491</v>
      </c>
      <c r="E811" s="46" t="str">
        <f t="shared" si="123"/>
        <v>Johan</v>
      </c>
      <c r="F811" s="46" t="str">
        <f t="shared" si="124"/>
        <v>Bruwer</v>
      </c>
      <c r="G811" s="46" t="str">
        <f t="shared" si="125"/>
        <v>Men Senior</v>
      </c>
      <c r="H811" s="46" t="str">
        <f t="shared" si="126"/>
        <v>Namib Park</v>
      </c>
      <c r="I811" s="78"/>
      <c r="J811" s="78" t="s">
        <v>1287</v>
      </c>
      <c r="K811" s="78">
        <v>101</v>
      </c>
      <c r="L811" s="77">
        <f t="shared" si="127"/>
        <v>4.5</v>
      </c>
      <c r="M811" s="77">
        <f t="shared" si="128"/>
        <v>4.5</v>
      </c>
    </row>
    <row r="812" spans="1:13" hidden="1" x14ac:dyDescent="0.3">
      <c r="A812" s="246" t="str">
        <f t="shared" si="120"/>
        <v>2023-NAT-03</v>
      </c>
      <c r="B812" s="241">
        <f t="shared" si="121"/>
        <v>45003</v>
      </c>
      <c r="C812" s="246" t="str">
        <f t="shared" si="122"/>
        <v>Day 3</v>
      </c>
      <c r="D812" s="78" t="s">
        <v>1717</v>
      </c>
      <c r="E812" s="46" t="str">
        <f t="shared" si="123"/>
        <v>Heiko Jnr</v>
      </c>
      <c r="F812" s="46" t="str">
        <f t="shared" si="124"/>
        <v>Doll</v>
      </c>
      <c r="G812" s="46" t="str">
        <f t="shared" si="125"/>
        <v>Men U/16</v>
      </c>
      <c r="H812" s="46" t="str">
        <f t="shared" si="126"/>
        <v>Seagull Angling Club</v>
      </c>
      <c r="I812" s="78"/>
      <c r="J812" s="78" t="s">
        <v>1287</v>
      </c>
      <c r="K812" s="78">
        <v>72</v>
      </c>
      <c r="L812" s="77">
        <f t="shared" si="127"/>
        <v>1.4</v>
      </c>
      <c r="M812" s="77">
        <f t="shared" si="128"/>
        <v>1.4</v>
      </c>
    </row>
    <row r="813" spans="1:13" hidden="1" x14ac:dyDescent="0.3">
      <c r="A813" s="246" t="str">
        <f t="shared" si="120"/>
        <v>2023-NAT-03</v>
      </c>
      <c r="B813" s="241">
        <f t="shared" si="121"/>
        <v>45003</v>
      </c>
      <c r="C813" s="246" t="str">
        <f t="shared" si="122"/>
        <v>Day 3</v>
      </c>
      <c r="D813" s="78" t="s">
        <v>1717</v>
      </c>
      <c r="E813" s="46" t="str">
        <f t="shared" si="123"/>
        <v>Heiko Jnr</v>
      </c>
      <c r="F813" s="46" t="str">
        <f t="shared" si="124"/>
        <v>Doll</v>
      </c>
      <c r="G813" s="46" t="str">
        <f t="shared" si="125"/>
        <v>Men U/16</v>
      </c>
      <c r="H813" s="46" t="str">
        <f t="shared" si="126"/>
        <v>Seagull Angling Club</v>
      </c>
      <c r="I813" s="78"/>
      <c r="J813" s="78" t="s">
        <v>1287</v>
      </c>
      <c r="K813" s="78">
        <v>142</v>
      </c>
      <c r="L813" s="77">
        <f t="shared" si="127"/>
        <v>14.4</v>
      </c>
      <c r="M813" s="77">
        <f t="shared" si="128"/>
        <v>14.4</v>
      </c>
    </row>
    <row r="814" spans="1:13" hidden="1" x14ac:dyDescent="0.3">
      <c r="A814" s="246" t="str">
        <f t="shared" si="120"/>
        <v>2023-NAT-03</v>
      </c>
      <c r="B814" s="241">
        <f t="shared" si="121"/>
        <v>45003</v>
      </c>
      <c r="C814" s="246" t="str">
        <f t="shared" si="122"/>
        <v>Day 3</v>
      </c>
      <c r="D814" s="78" t="s">
        <v>1119</v>
      </c>
      <c r="E814" s="46" t="str">
        <f t="shared" si="123"/>
        <v>Christo</v>
      </c>
      <c r="F814" s="46" t="str">
        <f t="shared" si="124"/>
        <v>Senekal</v>
      </c>
      <c r="G814" s="46" t="str">
        <f t="shared" si="125"/>
        <v>Men Veteran</v>
      </c>
      <c r="H814" s="46" t="str">
        <f t="shared" si="126"/>
        <v>Okahandja</v>
      </c>
      <c r="I814" s="78" t="s">
        <v>1884</v>
      </c>
      <c r="J814" s="78"/>
      <c r="K814" s="78">
        <v>59</v>
      </c>
      <c r="L814" s="77">
        <f t="shared" si="127"/>
        <v>2.1</v>
      </c>
      <c r="M814" s="77">
        <f t="shared" si="128"/>
        <v>2.1</v>
      </c>
    </row>
    <row r="815" spans="1:13" hidden="1" x14ac:dyDescent="0.3">
      <c r="A815" s="246" t="str">
        <f t="shared" si="120"/>
        <v>2023-NAT-03</v>
      </c>
      <c r="B815" s="241">
        <f t="shared" si="121"/>
        <v>45003</v>
      </c>
      <c r="C815" s="246" t="str">
        <f t="shared" si="122"/>
        <v>Day 3</v>
      </c>
      <c r="D815" s="78" t="s">
        <v>1635</v>
      </c>
      <c r="E815" s="46" t="str">
        <f t="shared" si="123"/>
        <v>Duan</v>
      </c>
      <c r="F815" s="46" t="str">
        <f t="shared" si="124"/>
        <v>Kotze</v>
      </c>
      <c r="G815" s="46" t="str">
        <f t="shared" si="125"/>
        <v>Men Veteran</v>
      </c>
      <c r="H815" s="46" t="str">
        <f t="shared" si="126"/>
        <v>Okahandja</v>
      </c>
      <c r="I815" s="78"/>
      <c r="J815" s="78"/>
      <c r="K815" s="78"/>
      <c r="L815" s="77" t="str">
        <f t="shared" si="127"/>
        <v/>
      </c>
      <c r="M815" s="77" t="str">
        <f t="shared" si="128"/>
        <v/>
      </c>
    </row>
    <row r="816" spans="1:13" hidden="1" x14ac:dyDescent="0.3">
      <c r="A816" s="246" t="str">
        <f t="shared" si="120"/>
        <v>2023-NAT-03</v>
      </c>
      <c r="B816" s="241">
        <f t="shared" si="121"/>
        <v>45003</v>
      </c>
      <c r="C816" s="246" t="str">
        <f t="shared" si="122"/>
        <v>Day 3</v>
      </c>
      <c r="D816" s="78" t="s">
        <v>1526</v>
      </c>
      <c r="E816" s="46" t="str">
        <f t="shared" si="123"/>
        <v>Tinus</v>
      </c>
      <c r="F816" s="46" t="str">
        <f t="shared" si="124"/>
        <v>Du Plessis</v>
      </c>
      <c r="G816" s="46" t="str">
        <f t="shared" si="125"/>
        <v>Men Veteran</v>
      </c>
      <c r="H816" s="46" t="str">
        <f t="shared" si="126"/>
        <v>Okahandja</v>
      </c>
      <c r="I816" s="78"/>
      <c r="J816" s="78" t="s">
        <v>1287</v>
      </c>
      <c r="K816" s="78">
        <v>132</v>
      </c>
      <c r="L816" s="77">
        <f t="shared" si="127"/>
        <v>11.2</v>
      </c>
      <c r="M816" s="77">
        <f t="shared" si="128"/>
        <v>11.2</v>
      </c>
    </row>
    <row r="817" spans="1:13" hidden="1" x14ac:dyDescent="0.3">
      <c r="A817" s="246" t="str">
        <f t="shared" si="120"/>
        <v>2023-NAT-03</v>
      </c>
      <c r="B817" s="241">
        <f t="shared" si="121"/>
        <v>45003</v>
      </c>
      <c r="C817" s="246" t="str">
        <f t="shared" si="122"/>
        <v>Day 3</v>
      </c>
      <c r="D817" s="78" t="s">
        <v>1526</v>
      </c>
      <c r="E817" s="46" t="str">
        <f t="shared" si="123"/>
        <v>Tinus</v>
      </c>
      <c r="F817" s="46" t="str">
        <f t="shared" si="124"/>
        <v>Du Plessis</v>
      </c>
      <c r="G817" s="46" t="str">
        <f t="shared" si="125"/>
        <v>Men Veteran</v>
      </c>
      <c r="H817" s="46" t="str">
        <f t="shared" si="126"/>
        <v>Okahandja</v>
      </c>
      <c r="I817" s="78"/>
      <c r="J817" s="78" t="s">
        <v>1287</v>
      </c>
      <c r="K817" s="78">
        <v>134</v>
      </c>
      <c r="L817" s="77">
        <f t="shared" si="127"/>
        <v>11.8</v>
      </c>
      <c r="M817" s="77">
        <f t="shared" si="128"/>
        <v>11.8</v>
      </c>
    </row>
    <row r="818" spans="1:13" hidden="1" x14ac:dyDescent="0.3">
      <c r="A818" s="246" t="str">
        <f t="shared" si="120"/>
        <v>2023-NAT-03</v>
      </c>
      <c r="B818" s="241">
        <f t="shared" si="121"/>
        <v>45003</v>
      </c>
      <c r="C818" s="246" t="str">
        <f t="shared" si="122"/>
        <v>Day 3</v>
      </c>
      <c r="D818" s="78" t="s">
        <v>1633</v>
      </c>
      <c r="E818" s="46" t="str">
        <f t="shared" si="123"/>
        <v>Danie</v>
      </c>
      <c r="F818" s="46" t="str">
        <f t="shared" si="124"/>
        <v>Van Wyk</v>
      </c>
      <c r="G818" s="46" t="str">
        <f t="shared" si="125"/>
        <v>Men Senior</v>
      </c>
      <c r="H818" s="46" t="str">
        <f t="shared" si="126"/>
        <v>Okahandja</v>
      </c>
      <c r="I818" s="78"/>
      <c r="J818" s="78" t="s">
        <v>1314</v>
      </c>
      <c r="K818" s="78">
        <v>68</v>
      </c>
      <c r="L818" s="77">
        <f t="shared" si="127"/>
        <v>4.4000000000000004</v>
      </c>
      <c r="M818" s="77">
        <f t="shared" si="128"/>
        <v>4.4000000000000004</v>
      </c>
    </row>
    <row r="819" spans="1:13" hidden="1" x14ac:dyDescent="0.3">
      <c r="A819" s="246" t="str">
        <f t="shared" si="120"/>
        <v>2023-NAT-03</v>
      </c>
      <c r="B819" s="241">
        <f t="shared" si="121"/>
        <v>45003</v>
      </c>
      <c r="C819" s="246" t="str">
        <f t="shared" si="122"/>
        <v>Day 3</v>
      </c>
      <c r="D819" s="78" t="s">
        <v>1633</v>
      </c>
      <c r="E819" s="46" t="str">
        <f t="shared" si="123"/>
        <v>Danie</v>
      </c>
      <c r="F819" s="46" t="str">
        <f t="shared" si="124"/>
        <v>Van Wyk</v>
      </c>
      <c r="G819" s="46" t="str">
        <f t="shared" si="125"/>
        <v>Men Senior</v>
      </c>
      <c r="H819" s="46" t="str">
        <f t="shared" si="126"/>
        <v>Okahandja</v>
      </c>
      <c r="I819" s="78"/>
      <c r="J819" s="78" t="s">
        <v>1314</v>
      </c>
      <c r="K819" s="78">
        <v>63</v>
      </c>
      <c r="L819" s="77">
        <f t="shared" si="127"/>
        <v>3.7</v>
      </c>
      <c r="M819" s="77">
        <f t="shared" si="128"/>
        <v>3.7</v>
      </c>
    </row>
    <row r="820" spans="1:13" hidden="1" x14ac:dyDescent="0.3">
      <c r="A820" s="246" t="str">
        <f t="shared" si="120"/>
        <v>2023-NAT-03</v>
      </c>
      <c r="B820" s="241">
        <f t="shared" si="121"/>
        <v>45003</v>
      </c>
      <c r="C820" s="246" t="str">
        <f t="shared" si="122"/>
        <v>Day 3</v>
      </c>
      <c r="D820" s="78" t="s">
        <v>1633</v>
      </c>
      <c r="E820" s="46" t="str">
        <f t="shared" si="123"/>
        <v>Danie</v>
      </c>
      <c r="F820" s="46" t="str">
        <f t="shared" si="124"/>
        <v>Van Wyk</v>
      </c>
      <c r="G820" s="46" t="str">
        <f t="shared" si="125"/>
        <v>Men Senior</v>
      </c>
      <c r="H820" s="46" t="str">
        <f t="shared" si="126"/>
        <v>Okahandja</v>
      </c>
      <c r="I820" s="78"/>
      <c r="J820" s="78" t="s">
        <v>1288</v>
      </c>
      <c r="K820" s="78">
        <v>99</v>
      </c>
      <c r="L820" s="77">
        <f t="shared" si="127"/>
        <v>3.6</v>
      </c>
      <c r="M820" s="77">
        <f t="shared" si="128"/>
        <v>3.6</v>
      </c>
    </row>
    <row r="821" spans="1:13" hidden="1" x14ac:dyDescent="0.3">
      <c r="A821" s="246" t="str">
        <f t="shared" si="120"/>
        <v>2023-NAT-03</v>
      </c>
      <c r="B821" s="241">
        <f t="shared" si="121"/>
        <v>45003</v>
      </c>
      <c r="C821" s="246" t="str">
        <f t="shared" si="122"/>
        <v>Day 3</v>
      </c>
      <c r="D821" s="78" t="s">
        <v>1633</v>
      </c>
      <c r="E821" s="46" t="str">
        <f t="shared" si="123"/>
        <v>Danie</v>
      </c>
      <c r="F821" s="46" t="str">
        <f t="shared" si="124"/>
        <v>Van Wyk</v>
      </c>
      <c r="G821" s="46" t="str">
        <f t="shared" si="125"/>
        <v>Men Senior</v>
      </c>
      <c r="H821" s="46" t="str">
        <f t="shared" si="126"/>
        <v>Okahandja</v>
      </c>
      <c r="I821" s="78"/>
      <c r="J821" s="78" t="s">
        <v>20</v>
      </c>
      <c r="K821" s="78">
        <v>73</v>
      </c>
      <c r="L821" s="77">
        <f t="shared" si="127"/>
        <v>1.4</v>
      </c>
      <c r="M821" s="77">
        <f t="shared" si="128"/>
        <v>1.4</v>
      </c>
    </row>
    <row r="822" spans="1:13" hidden="1" x14ac:dyDescent="0.3">
      <c r="A822" s="246" t="str">
        <f t="shared" si="120"/>
        <v>2023-NAT-03</v>
      </c>
      <c r="B822" s="241">
        <f t="shared" si="121"/>
        <v>45003</v>
      </c>
      <c r="C822" s="246" t="str">
        <f t="shared" si="122"/>
        <v>Day 3</v>
      </c>
      <c r="D822" s="78" t="s">
        <v>1330</v>
      </c>
      <c r="E822" s="46" t="str">
        <f t="shared" si="123"/>
        <v>Kiaan</v>
      </c>
      <c r="F822" s="46" t="str">
        <f t="shared" si="124"/>
        <v>Fourie</v>
      </c>
      <c r="G822" s="46" t="str">
        <f t="shared" si="125"/>
        <v>Men Senior</v>
      </c>
      <c r="H822" s="46" t="str">
        <f t="shared" si="126"/>
        <v>Okahandja</v>
      </c>
      <c r="I822" s="78"/>
      <c r="J822" s="78" t="s">
        <v>1314</v>
      </c>
      <c r="K822" s="78">
        <v>68</v>
      </c>
      <c r="L822" s="77">
        <f t="shared" si="127"/>
        <v>4.4000000000000004</v>
      </c>
      <c r="M822" s="77">
        <f t="shared" si="128"/>
        <v>4.4000000000000004</v>
      </c>
    </row>
    <row r="823" spans="1:13" hidden="1" x14ac:dyDescent="0.3">
      <c r="A823" s="246" t="str">
        <f t="shared" si="120"/>
        <v>2023-NAT-03</v>
      </c>
      <c r="B823" s="241">
        <f t="shared" si="121"/>
        <v>45003</v>
      </c>
      <c r="C823" s="246" t="str">
        <f t="shared" si="122"/>
        <v>Day 3</v>
      </c>
      <c r="D823" s="78" t="s">
        <v>1330</v>
      </c>
      <c r="E823" s="46" t="str">
        <f t="shared" si="123"/>
        <v>Kiaan</v>
      </c>
      <c r="F823" s="46" t="str">
        <f t="shared" si="124"/>
        <v>Fourie</v>
      </c>
      <c r="G823" s="46" t="str">
        <f t="shared" si="125"/>
        <v>Men Senior</v>
      </c>
      <c r="H823" s="46" t="str">
        <f t="shared" si="126"/>
        <v>Okahandja</v>
      </c>
      <c r="I823" s="78"/>
      <c r="J823" s="78" t="s">
        <v>1287</v>
      </c>
      <c r="K823" s="78">
        <v>113</v>
      </c>
      <c r="L823" s="77">
        <f t="shared" si="127"/>
        <v>6.6</v>
      </c>
      <c r="M823" s="77">
        <f t="shared" si="128"/>
        <v>6.6</v>
      </c>
    </row>
    <row r="824" spans="1:13" hidden="1" x14ac:dyDescent="0.3">
      <c r="A824" s="246" t="str">
        <f t="shared" si="120"/>
        <v>2023-NAT-03</v>
      </c>
      <c r="B824" s="241">
        <f t="shared" si="121"/>
        <v>45003</v>
      </c>
      <c r="C824" s="246" t="str">
        <f t="shared" si="122"/>
        <v>Day 3</v>
      </c>
      <c r="D824" s="78" t="s">
        <v>1330</v>
      </c>
      <c r="E824" s="46" t="str">
        <f t="shared" si="123"/>
        <v>Kiaan</v>
      </c>
      <c r="F824" s="46" t="str">
        <f t="shared" si="124"/>
        <v>Fourie</v>
      </c>
      <c r="G824" s="46" t="str">
        <f t="shared" si="125"/>
        <v>Men Senior</v>
      </c>
      <c r="H824" s="46" t="str">
        <f t="shared" si="126"/>
        <v>Okahandja</v>
      </c>
      <c r="I824" s="78" t="s">
        <v>1884</v>
      </c>
      <c r="J824" s="78"/>
      <c r="K824" s="78">
        <v>52</v>
      </c>
      <c r="L824" s="77">
        <f t="shared" si="127"/>
        <v>1.4</v>
      </c>
      <c r="M824" s="77">
        <f t="shared" si="128"/>
        <v>1.4</v>
      </c>
    </row>
    <row r="825" spans="1:13" hidden="1" x14ac:dyDescent="0.3">
      <c r="A825" s="246" t="str">
        <f t="shared" si="120"/>
        <v>2023-NAT-03</v>
      </c>
      <c r="B825" s="241">
        <f t="shared" si="121"/>
        <v>45003</v>
      </c>
      <c r="C825" s="246" t="str">
        <f t="shared" si="122"/>
        <v>Day 3</v>
      </c>
      <c r="D825" s="78" t="s">
        <v>1716</v>
      </c>
      <c r="E825" s="46" t="str">
        <f t="shared" si="123"/>
        <v>Eugene</v>
      </c>
      <c r="F825" s="46" t="str">
        <f t="shared" si="124"/>
        <v>Rautenbach</v>
      </c>
      <c r="G825" s="46" t="str">
        <f t="shared" si="125"/>
        <v>Men Senior</v>
      </c>
      <c r="H825" s="46" t="str">
        <f t="shared" si="126"/>
        <v>Okahandja</v>
      </c>
      <c r="I825" s="78"/>
      <c r="J825" s="78" t="s">
        <v>1288</v>
      </c>
      <c r="K825" s="78">
        <v>121</v>
      </c>
      <c r="L825" s="77">
        <f t="shared" si="127"/>
        <v>7.2</v>
      </c>
      <c r="M825" s="77">
        <f t="shared" si="128"/>
        <v>7.2</v>
      </c>
    </row>
    <row r="826" spans="1:13" hidden="1" x14ac:dyDescent="0.3">
      <c r="A826" s="246" t="str">
        <f t="shared" si="120"/>
        <v>2023-NAT-03</v>
      </c>
      <c r="B826" s="241">
        <f t="shared" si="121"/>
        <v>45003</v>
      </c>
      <c r="C826" s="246" t="str">
        <f t="shared" si="122"/>
        <v>Day 3</v>
      </c>
      <c r="D826" s="78" t="s">
        <v>1358</v>
      </c>
      <c r="E826" s="46" t="str">
        <f t="shared" si="123"/>
        <v>Johan Spyker</v>
      </c>
      <c r="F826" s="46" t="str">
        <f t="shared" si="124"/>
        <v>Kotze</v>
      </c>
      <c r="G826" s="46" t="str">
        <f t="shared" si="125"/>
        <v>Men Veteran</v>
      </c>
      <c r="H826" s="46" t="str">
        <f t="shared" si="126"/>
        <v>Okahandja</v>
      </c>
      <c r="I826" s="78" t="s">
        <v>1884</v>
      </c>
      <c r="J826" s="78"/>
      <c r="K826" s="78">
        <v>56</v>
      </c>
      <c r="L826" s="77">
        <f t="shared" si="127"/>
        <v>1.8</v>
      </c>
      <c r="M826" s="77">
        <f t="shared" si="128"/>
        <v>1.8</v>
      </c>
    </row>
    <row r="827" spans="1:13" hidden="1" x14ac:dyDescent="0.3">
      <c r="A827" s="246" t="str">
        <f t="shared" si="120"/>
        <v>2023-NAT-03</v>
      </c>
      <c r="B827" s="241">
        <f t="shared" si="121"/>
        <v>45003</v>
      </c>
      <c r="C827" s="246" t="str">
        <f t="shared" si="122"/>
        <v>Day 3</v>
      </c>
      <c r="D827" s="78" t="s">
        <v>1358</v>
      </c>
      <c r="E827" s="46" t="str">
        <f t="shared" si="123"/>
        <v>Johan Spyker</v>
      </c>
      <c r="F827" s="46" t="str">
        <f t="shared" si="124"/>
        <v>Kotze</v>
      </c>
      <c r="G827" s="46" t="str">
        <f t="shared" si="125"/>
        <v>Men Veteran</v>
      </c>
      <c r="H827" s="46" t="str">
        <f t="shared" si="126"/>
        <v>Okahandja</v>
      </c>
      <c r="I827" s="78"/>
      <c r="J827" s="78" t="s">
        <v>1287</v>
      </c>
      <c r="K827" s="78">
        <v>156</v>
      </c>
      <c r="L827" s="77">
        <f t="shared" si="127"/>
        <v>19.899999999999999</v>
      </c>
      <c r="M827" s="77">
        <f t="shared" si="128"/>
        <v>19.899999999999999</v>
      </c>
    </row>
    <row r="828" spans="1:13" hidden="1" x14ac:dyDescent="0.3">
      <c r="A828" s="246" t="str">
        <f t="shared" si="120"/>
        <v>2023-NAT-03</v>
      </c>
      <c r="B828" s="241">
        <f t="shared" si="121"/>
        <v>45003</v>
      </c>
      <c r="C828" s="246" t="str">
        <f t="shared" si="122"/>
        <v>Day 3</v>
      </c>
      <c r="D828" s="78" t="s">
        <v>461</v>
      </c>
      <c r="E828" s="46" t="str">
        <f t="shared" si="123"/>
        <v>Brian</v>
      </c>
      <c r="F828" s="46" t="str">
        <f t="shared" si="124"/>
        <v>Curtis</v>
      </c>
      <c r="G828" s="46" t="str">
        <f t="shared" si="125"/>
        <v>Men Senior</v>
      </c>
      <c r="H828" s="46" t="str">
        <f t="shared" si="126"/>
        <v>Orca Angling Club</v>
      </c>
      <c r="I828" s="78" t="s">
        <v>1884</v>
      </c>
      <c r="J828" s="78"/>
      <c r="K828" s="78">
        <v>133</v>
      </c>
      <c r="L828" s="77">
        <f t="shared" si="127"/>
        <v>25.1</v>
      </c>
      <c r="M828" s="77">
        <f t="shared" si="128"/>
        <v>25.1</v>
      </c>
    </row>
    <row r="829" spans="1:13" hidden="1" x14ac:dyDescent="0.3">
      <c r="A829" s="246" t="str">
        <f t="shared" si="120"/>
        <v>2023-NAT-03</v>
      </c>
      <c r="B829" s="241">
        <f t="shared" si="121"/>
        <v>45003</v>
      </c>
      <c r="C829" s="246" t="str">
        <f t="shared" si="122"/>
        <v>Day 3</v>
      </c>
      <c r="D829" s="78" t="s">
        <v>461</v>
      </c>
      <c r="E829" s="46" t="str">
        <f t="shared" si="123"/>
        <v>Brian</v>
      </c>
      <c r="F829" s="46" t="str">
        <f t="shared" si="124"/>
        <v>Curtis</v>
      </c>
      <c r="G829" s="46" t="str">
        <f t="shared" si="125"/>
        <v>Men Senior</v>
      </c>
      <c r="H829" s="46" t="str">
        <f t="shared" si="126"/>
        <v>Orca Angling Club</v>
      </c>
      <c r="I829" s="78"/>
      <c r="J829" s="78" t="s">
        <v>1287</v>
      </c>
      <c r="K829" s="78">
        <v>128</v>
      </c>
      <c r="L829" s="77">
        <f t="shared" si="127"/>
        <v>10.1</v>
      </c>
      <c r="M829" s="77">
        <f t="shared" si="128"/>
        <v>10.1</v>
      </c>
    </row>
    <row r="830" spans="1:13" hidden="1" x14ac:dyDescent="0.3">
      <c r="A830" s="246" t="str">
        <f t="shared" si="120"/>
        <v>2023-NAT-03</v>
      </c>
      <c r="B830" s="241">
        <f t="shared" si="121"/>
        <v>45003</v>
      </c>
      <c r="C830" s="246" t="str">
        <f t="shared" si="122"/>
        <v>Day 3</v>
      </c>
      <c r="D830" s="78" t="s">
        <v>461</v>
      </c>
      <c r="E830" s="46" t="str">
        <f t="shared" si="123"/>
        <v>Brian</v>
      </c>
      <c r="F830" s="46" t="str">
        <f t="shared" si="124"/>
        <v>Curtis</v>
      </c>
      <c r="G830" s="46" t="str">
        <f t="shared" si="125"/>
        <v>Men Senior</v>
      </c>
      <c r="H830" s="46" t="str">
        <f t="shared" si="126"/>
        <v>Orca Angling Club</v>
      </c>
      <c r="I830" s="78"/>
      <c r="J830" s="78" t="s">
        <v>20</v>
      </c>
      <c r="K830" s="78">
        <v>76</v>
      </c>
      <c r="L830" s="77">
        <f t="shared" si="127"/>
        <v>1.6</v>
      </c>
      <c r="M830" s="77">
        <f t="shared" si="128"/>
        <v>1.6</v>
      </c>
    </row>
    <row r="831" spans="1:13" hidden="1" x14ac:dyDescent="0.3">
      <c r="A831" s="246" t="str">
        <f t="shared" si="120"/>
        <v>2023-NAT-03</v>
      </c>
      <c r="B831" s="241">
        <f t="shared" si="121"/>
        <v>45003</v>
      </c>
      <c r="C831" s="246" t="str">
        <f t="shared" si="122"/>
        <v>Day 3</v>
      </c>
      <c r="D831" s="78" t="s">
        <v>759</v>
      </c>
      <c r="E831" s="46" t="str">
        <f t="shared" si="123"/>
        <v>Dania</v>
      </c>
      <c r="F831" s="46" t="str">
        <f t="shared" si="124"/>
        <v>Maas</v>
      </c>
      <c r="G831" s="46" t="str">
        <f t="shared" si="125"/>
        <v>Ladies U/16</v>
      </c>
      <c r="H831" s="46" t="str">
        <f t="shared" si="126"/>
        <v>xOrca Angling Club</v>
      </c>
      <c r="I831" s="78"/>
      <c r="J831" s="78"/>
      <c r="K831" s="78"/>
      <c r="L831" s="77" t="str">
        <f t="shared" si="127"/>
        <v/>
      </c>
      <c r="M831" s="77" t="str">
        <f t="shared" si="128"/>
        <v/>
      </c>
    </row>
    <row r="832" spans="1:13" hidden="1" x14ac:dyDescent="0.3">
      <c r="A832" s="246" t="str">
        <f t="shared" si="120"/>
        <v>2023-NAT-03</v>
      </c>
      <c r="B832" s="241">
        <f t="shared" si="121"/>
        <v>45003</v>
      </c>
      <c r="C832" s="246" t="str">
        <f t="shared" si="122"/>
        <v>Day 3</v>
      </c>
      <c r="D832" s="78" t="s">
        <v>781</v>
      </c>
      <c r="E832" s="46" t="str">
        <f t="shared" si="123"/>
        <v>Gelhar</v>
      </c>
      <c r="F832" s="46" t="str">
        <f t="shared" si="124"/>
        <v>Slabbert</v>
      </c>
      <c r="G832" s="46" t="str">
        <f t="shared" si="125"/>
        <v>Men Senior</v>
      </c>
      <c r="H832" s="46" t="str">
        <f t="shared" si="126"/>
        <v>Orca Angling Club</v>
      </c>
      <c r="I832" s="78"/>
      <c r="J832" s="78" t="s">
        <v>1287</v>
      </c>
      <c r="K832" s="78">
        <v>115</v>
      </c>
      <c r="L832" s="77">
        <f t="shared" si="127"/>
        <v>7</v>
      </c>
      <c r="M832" s="77">
        <f t="shared" si="128"/>
        <v>7</v>
      </c>
    </row>
    <row r="833" spans="1:13" hidden="1" x14ac:dyDescent="0.3">
      <c r="A833" s="246" t="str">
        <f t="shared" si="120"/>
        <v>2023-NAT-03</v>
      </c>
      <c r="B833" s="241">
        <f t="shared" si="121"/>
        <v>45003</v>
      </c>
      <c r="C833" s="246" t="str">
        <f t="shared" si="122"/>
        <v>Day 3</v>
      </c>
      <c r="D833" s="78" t="s">
        <v>781</v>
      </c>
      <c r="E833" s="46" t="str">
        <f t="shared" si="123"/>
        <v>Gelhar</v>
      </c>
      <c r="F833" s="46" t="str">
        <f t="shared" si="124"/>
        <v>Slabbert</v>
      </c>
      <c r="G833" s="46" t="str">
        <f t="shared" si="125"/>
        <v>Men Senior</v>
      </c>
      <c r="H833" s="46" t="str">
        <f t="shared" si="126"/>
        <v>Orca Angling Club</v>
      </c>
      <c r="I833" s="78"/>
      <c r="J833" s="78" t="s">
        <v>1287</v>
      </c>
      <c r="K833" s="78">
        <v>133</v>
      </c>
      <c r="L833" s="77">
        <f t="shared" si="127"/>
        <v>11.5</v>
      </c>
      <c r="M833" s="77">
        <f t="shared" si="128"/>
        <v>11.5</v>
      </c>
    </row>
    <row r="834" spans="1:13" hidden="1" x14ac:dyDescent="0.3">
      <c r="A834" s="246" t="str">
        <f t="shared" si="120"/>
        <v>2023-NAT-03</v>
      </c>
      <c r="B834" s="241">
        <f t="shared" si="121"/>
        <v>45003</v>
      </c>
      <c r="C834" s="246" t="str">
        <f t="shared" si="122"/>
        <v>Day 3</v>
      </c>
      <c r="D834" s="78" t="s">
        <v>757</v>
      </c>
      <c r="E834" s="46" t="str">
        <f t="shared" si="123"/>
        <v>Herman</v>
      </c>
      <c r="F834" s="46" t="str">
        <f t="shared" si="124"/>
        <v>Krauze</v>
      </c>
      <c r="G834" s="46" t="str">
        <f t="shared" si="125"/>
        <v>Men Seniors / U/21</v>
      </c>
      <c r="H834" s="46" t="str">
        <f t="shared" si="126"/>
        <v>Orca Angling Club</v>
      </c>
      <c r="I834" s="78"/>
      <c r="J834" s="78" t="s">
        <v>1287</v>
      </c>
      <c r="K834" s="78">
        <v>113</v>
      </c>
      <c r="L834" s="77">
        <f t="shared" si="127"/>
        <v>6.6</v>
      </c>
      <c r="M834" s="77">
        <f t="shared" si="128"/>
        <v>6.6</v>
      </c>
    </row>
    <row r="835" spans="1:13" hidden="1" x14ac:dyDescent="0.3">
      <c r="A835" s="246" t="str">
        <f t="shared" si="120"/>
        <v>2023-NAT-03</v>
      </c>
      <c r="B835" s="241">
        <f t="shared" si="121"/>
        <v>45003</v>
      </c>
      <c r="C835" s="246" t="str">
        <f t="shared" si="122"/>
        <v>Day 3</v>
      </c>
      <c r="D835" s="78" t="s">
        <v>757</v>
      </c>
      <c r="E835" s="46" t="str">
        <f t="shared" si="123"/>
        <v>Herman</v>
      </c>
      <c r="F835" s="46" t="str">
        <f t="shared" si="124"/>
        <v>Krauze</v>
      </c>
      <c r="G835" s="46" t="str">
        <f t="shared" si="125"/>
        <v>Men Seniors / U/21</v>
      </c>
      <c r="H835" s="46" t="str">
        <f t="shared" si="126"/>
        <v>Orca Angling Club</v>
      </c>
      <c r="I835" s="78"/>
      <c r="J835" s="78" t="s">
        <v>20</v>
      </c>
      <c r="K835" s="78">
        <v>80</v>
      </c>
      <c r="L835" s="77">
        <f t="shared" si="127"/>
        <v>1.8</v>
      </c>
      <c r="M835" s="77">
        <f t="shared" si="128"/>
        <v>1.8</v>
      </c>
    </row>
    <row r="836" spans="1:13" hidden="1" x14ac:dyDescent="0.3">
      <c r="A836" s="246" t="str">
        <f t="shared" si="120"/>
        <v>2023-NAT-03</v>
      </c>
      <c r="B836" s="241">
        <f t="shared" si="121"/>
        <v>45003</v>
      </c>
      <c r="C836" s="246" t="str">
        <f t="shared" si="122"/>
        <v>Day 3</v>
      </c>
      <c r="D836" s="78" t="s">
        <v>757</v>
      </c>
      <c r="E836" s="46" t="str">
        <f t="shared" si="123"/>
        <v>Herman</v>
      </c>
      <c r="F836" s="46" t="str">
        <f t="shared" si="124"/>
        <v>Krauze</v>
      </c>
      <c r="G836" s="46" t="str">
        <f t="shared" si="125"/>
        <v>Men Seniors / U/21</v>
      </c>
      <c r="H836" s="46" t="str">
        <f t="shared" si="126"/>
        <v>Orca Angling Club</v>
      </c>
      <c r="I836" s="78"/>
      <c r="J836" s="78" t="s">
        <v>1288</v>
      </c>
      <c r="K836" s="78">
        <v>105</v>
      </c>
      <c r="L836" s="77">
        <f t="shared" si="127"/>
        <v>4.4000000000000004</v>
      </c>
      <c r="M836" s="77">
        <f t="shared" si="128"/>
        <v>4.4000000000000004</v>
      </c>
    </row>
    <row r="837" spans="1:13" hidden="1" x14ac:dyDescent="0.3">
      <c r="A837" s="246" t="str">
        <f t="shared" si="120"/>
        <v>2023-NAT-03</v>
      </c>
      <c r="B837" s="241">
        <f t="shared" si="121"/>
        <v>45003</v>
      </c>
      <c r="C837" s="246" t="str">
        <f t="shared" si="122"/>
        <v>Day 3</v>
      </c>
      <c r="D837" s="78" t="s">
        <v>573</v>
      </c>
      <c r="E837" s="46" t="str">
        <f t="shared" si="123"/>
        <v xml:space="preserve">Joe </v>
      </c>
      <c r="F837" s="46" t="str">
        <f t="shared" si="124"/>
        <v>Herman</v>
      </c>
      <c r="G837" s="46" t="str">
        <f t="shared" si="125"/>
        <v>Men Senior</v>
      </c>
      <c r="H837" s="46" t="str">
        <f t="shared" si="126"/>
        <v>Orca Angling Club</v>
      </c>
      <c r="I837" s="78"/>
      <c r="J837" s="78" t="s">
        <v>1287</v>
      </c>
      <c r="K837" s="78">
        <v>91</v>
      </c>
      <c r="L837" s="77">
        <f t="shared" si="127"/>
        <v>3.1</v>
      </c>
      <c r="M837" s="77">
        <f t="shared" si="128"/>
        <v>3.1</v>
      </c>
    </row>
    <row r="838" spans="1:13" hidden="1" x14ac:dyDescent="0.3">
      <c r="A838" s="246" t="str">
        <f t="shared" si="120"/>
        <v>2023-NAT-03</v>
      </c>
      <c r="B838" s="241">
        <f t="shared" si="121"/>
        <v>45003</v>
      </c>
      <c r="C838" s="246" t="str">
        <f t="shared" si="122"/>
        <v>Day 3</v>
      </c>
      <c r="D838" s="78" t="s">
        <v>604</v>
      </c>
      <c r="E838" s="46" t="str">
        <f t="shared" si="123"/>
        <v>Lindie</v>
      </c>
      <c r="F838" s="46" t="str">
        <f t="shared" si="124"/>
        <v>Krauze</v>
      </c>
      <c r="G838" s="46" t="str">
        <f t="shared" si="125"/>
        <v>Ladies Veteran</v>
      </c>
      <c r="H838" s="46" t="str">
        <f t="shared" si="126"/>
        <v>Orca Angling Club</v>
      </c>
      <c r="I838" s="78"/>
      <c r="J838" s="78" t="s">
        <v>1287</v>
      </c>
      <c r="K838" s="78">
        <v>103</v>
      </c>
      <c r="L838" s="77">
        <f t="shared" si="127"/>
        <v>4.8</v>
      </c>
      <c r="M838" s="77">
        <f t="shared" si="128"/>
        <v>4.8</v>
      </c>
    </row>
    <row r="839" spans="1:13" hidden="1" x14ac:dyDescent="0.3">
      <c r="A839" s="246" t="str">
        <f t="shared" si="120"/>
        <v>2023-NAT-03</v>
      </c>
      <c r="B839" s="241">
        <f t="shared" si="121"/>
        <v>45003</v>
      </c>
      <c r="C839" s="246" t="str">
        <f t="shared" si="122"/>
        <v>Day 3</v>
      </c>
      <c r="D839" s="78" t="s">
        <v>604</v>
      </c>
      <c r="E839" s="46" t="str">
        <f t="shared" si="123"/>
        <v>Lindie</v>
      </c>
      <c r="F839" s="46" t="str">
        <f t="shared" si="124"/>
        <v>Krauze</v>
      </c>
      <c r="G839" s="46" t="str">
        <f t="shared" si="125"/>
        <v>Ladies Veteran</v>
      </c>
      <c r="H839" s="46" t="str">
        <f t="shared" si="126"/>
        <v>Orca Angling Club</v>
      </c>
      <c r="I839" s="78" t="s">
        <v>1884</v>
      </c>
      <c r="J839" s="78"/>
      <c r="K839" s="78">
        <v>105</v>
      </c>
      <c r="L839" s="77">
        <f t="shared" si="127"/>
        <v>12.2</v>
      </c>
      <c r="M839" s="77">
        <f t="shared" si="128"/>
        <v>12.2</v>
      </c>
    </row>
    <row r="840" spans="1:13" hidden="1" x14ac:dyDescent="0.3">
      <c r="A840" s="246" t="str">
        <f t="shared" si="120"/>
        <v>2023-NAT-03</v>
      </c>
      <c r="B840" s="241">
        <f t="shared" si="121"/>
        <v>45003</v>
      </c>
      <c r="C840" s="246" t="str">
        <f t="shared" si="122"/>
        <v>Day 3</v>
      </c>
      <c r="D840" s="78" t="s">
        <v>634</v>
      </c>
      <c r="E840" s="46" t="str">
        <f t="shared" si="123"/>
        <v>Elaine</v>
      </c>
      <c r="F840" s="46" t="str">
        <f t="shared" si="124"/>
        <v>Vorster</v>
      </c>
      <c r="G840" s="46" t="str">
        <f t="shared" si="125"/>
        <v>Ladies Veteran</v>
      </c>
      <c r="H840" s="46" t="str">
        <f t="shared" si="126"/>
        <v>Orca Angling Club</v>
      </c>
      <c r="I840" s="78" t="s">
        <v>1884</v>
      </c>
      <c r="J840" s="78"/>
      <c r="K840" s="78">
        <v>47</v>
      </c>
      <c r="L840" s="77">
        <f t="shared" si="127"/>
        <v>1.1000000000000001</v>
      </c>
      <c r="M840" s="77">
        <f t="shared" si="128"/>
        <v>1.1000000000000001</v>
      </c>
    </row>
    <row r="841" spans="1:13" hidden="1" x14ac:dyDescent="0.3">
      <c r="A841" s="246" t="str">
        <f t="shared" si="120"/>
        <v>2023-NAT-03</v>
      </c>
      <c r="B841" s="241">
        <f t="shared" si="121"/>
        <v>45003</v>
      </c>
      <c r="C841" s="246" t="str">
        <f t="shared" si="122"/>
        <v>Day 3</v>
      </c>
      <c r="D841" s="78" t="s">
        <v>634</v>
      </c>
      <c r="E841" s="46" t="str">
        <f t="shared" si="123"/>
        <v>Elaine</v>
      </c>
      <c r="F841" s="46" t="str">
        <f t="shared" si="124"/>
        <v>Vorster</v>
      </c>
      <c r="G841" s="46" t="str">
        <f t="shared" si="125"/>
        <v>Ladies Veteran</v>
      </c>
      <c r="H841" s="46" t="str">
        <f t="shared" si="126"/>
        <v>Orca Angling Club</v>
      </c>
      <c r="I841" s="78" t="s">
        <v>1884</v>
      </c>
      <c r="J841" s="78"/>
      <c r="K841" s="78">
        <v>50</v>
      </c>
      <c r="L841" s="77">
        <f t="shared" si="127"/>
        <v>1.3</v>
      </c>
      <c r="M841" s="77">
        <f t="shared" si="128"/>
        <v>1.3</v>
      </c>
    </row>
    <row r="842" spans="1:13" hidden="1" x14ac:dyDescent="0.3">
      <c r="A842" s="246" t="str">
        <f t="shared" si="120"/>
        <v>2023-NAT-03</v>
      </c>
      <c r="B842" s="241">
        <f t="shared" si="121"/>
        <v>45003</v>
      </c>
      <c r="C842" s="246" t="str">
        <f t="shared" si="122"/>
        <v>Day 3</v>
      </c>
      <c r="D842" s="78" t="s">
        <v>634</v>
      </c>
      <c r="E842" s="46" t="str">
        <f t="shared" si="123"/>
        <v>Elaine</v>
      </c>
      <c r="F842" s="46" t="str">
        <f t="shared" si="124"/>
        <v>Vorster</v>
      </c>
      <c r="G842" s="46" t="str">
        <f t="shared" si="125"/>
        <v>Ladies Veteran</v>
      </c>
      <c r="H842" s="46" t="str">
        <f t="shared" si="126"/>
        <v>Orca Angling Club</v>
      </c>
      <c r="I842" s="78" t="s">
        <v>1884</v>
      </c>
      <c r="J842" s="78"/>
      <c r="K842" s="78">
        <v>68</v>
      </c>
      <c r="L842" s="77">
        <f t="shared" si="127"/>
        <v>3.3</v>
      </c>
      <c r="M842" s="77">
        <f t="shared" si="128"/>
        <v>3.3</v>
      </c>
    </row>
    <row r="843" spans="1:13" hidden="1" x14ac:dyDescent="0.3">
      <c r="A843" s="246" t="str">
        <f t="shared" si="120"/>
        <v>2023-NAT-03</v>
      </c>
      <c r="B843" s="241">
        <f t="shared" si="121"/>
        <v>45003</v>
      </c>
      <c r="C843" s="246" t="str">
        <f t="shared" si="122"/>
        <v>Day 3</v>
      </c>
      <c r="D843" s="78" t="s">
        <v>716</v>
      </c>
      <c r="E843" s="46" t="str">
        <f t="shared" si="123"/>
        <v>Morne</v>
      </c>
      <c r="F843" s="46" t="str">
        <f t="shared" si="124"/>
        <v>Human</v>
      </c>
      <c r="G843" s="46" t="str">
        <f t="shared" si="125"/>
        <v>Men Veteran</v>
      </c>
      <c r="H843" s="46" t="str">
        <f t="shared" si="126"/>
        <v>Orca Angling Club</v>
      </c>
      <c r="I843" s="78"/>
      <c r="J843" s="78" t="s">
        <v>20</v>
      </c>
      <c r="K843" s="78">
        <v>78</v>
      </c>
      <c r="L843" s="77">
        <f t="shared" si="127"/>
        <v>1.7</v>
      </c>
      <c r="M843" s="77">
        <f t="shared" si="128"/>
        <v>1.7</v>
      </c>
    </row>
    <row r="844" spans="1:13" hidden="1" x14ac:dyDescent="0.3">
      <c r="A844" s="246" t="str">
        <f t="shared" si="120"/>
        <v>2023-NAT-03</v>
      </c>
      <c r="B844" s="241">
        <f t="shared" si="121"/>
        <v>45003</v>
      </c>
      <c r="C844" s="246" t="str">
        <f t="shared" si="122"/>
        <v>Day 3</v>
      </c>
      <c r="D844" s="78" t="s">
        <v>716</v>
      </c>
      <c r="E844" s="46" t="str">
        <f t="shared" si="123"/>
        <v>Morne</v>
      </c>
      <c r="F844" s="46" t="str">
        <f t="shared" si="124"/>
        <v>Human</v>
      </c>
      <c r="G844" s="46" t="str">
        <f t="shared" si="125"/>
        <v>Men Veteran</v>
      </c>
      <c r="H844" s="46" t="str">
        <f t="shared" si="126"/>
        <v>Orca Angling Club</v>
      </c>
      <c r="I844" s="78"/>
      <c r="J844" s="78" t="s">
        <v>1287</v>
      </c>
      <c r="K844" s="78">
        <v>100</v>
      </c>
      <c r="L844" s="77">
        <f t="shared" si="127"/>
        <v>4.3</v>
      </c>
      <c r="M844" s="77">
        <f t="shared" si="128"/>
        <v>4.3</v>
      </c>
    </row>
    <row r="845" spans="1:13" hidden="1" x14ac:dyDescent="0.3">
      <c r="A845" s="246" t="str">
        <f t="shared" si="120"/>
        <v>2023-NAT-03</v>
      </c>
      <c r="B845" s="241">
        <f t="shared" si="121"/>
        <v>45003</v>
      </c>
      <c r="C845" s="246" t="str">
        <f t="shared" si="122"/>
        <v>Day 3</v>
      </c>
      <c r="D845" s="78" t="s">
        <v>716</v>
      </c>
      <c r="E845" s="46" t="str">
        <f t="shared" si="123"/>
        <v>Morne</v>
      </c>
      <c r="F845" s="46" t="str">
        <f t="shared" si="124"/>
        <v>Human</v>
      </c>
      <c r="G845" s="46" t="str">
        <f t="shared" si="125"/>
        <v>Men Veteran</v>
      </c>
      <c r="H845" s="46" t="str">
        <f t="shared" si="126"/>
        <v>Orca Angling Club</v>
      </c>
      <c r="I845" s="78"/>
      <c r="J845" s="78" t="s">
        <v>1287</v>
      </c>
      <c r="K845" s="78">
        <v>144</v>
      </c>
      <c r="L845" s="77">
        <f t="shared" si="127"/>
        <v>15.1</v>
      </c>
      <c r="M845" s="77">
        <f t="shared" si="128"/>
        <v>15.1</v>
      </c>
    </row>
    <row r="846" spans="1:13" hidden="1" x14ac:dyDescent="0.3">
      <c r="A846" s="246" t="str">
        <f t="shared" si="120"/>
        <v>2023-NAT-03</v>
      </c>
      <c r="B846" s="241">
        <f t="shared" si="121"/>
        <v>45003</v>
      </c>
      <c r="C846" s="246" t="str">
        <f t="shared" si="122"/>
        <v>Day 3</v>
      </c>
      <c r="D846" s="78" t="s">
        <v>716</v>
      </c>
      <c r="E846" s="46" t="str">
        <f t="shared" si="123"/>
        <v>Morne</v>
      </c>
      <c r="F846" s="46" t="str">
        <f t="shared" si="124"/>
        <v>Human</v>
      </c>
      <c r="G846" s="46" t="str">
        <f t="shared" si="125"/>
        <v>Men Veteran</v>
      </c>
      <c r="H846" s="46" t="str">
        <f t="shared" si="126"/>
        <v>Orca Angling Club</v>
      </c>
      <c r="I846" s="78"/>
      <c r="J846" s="78" t="s">
        <v>1287</v>
      </c>
      <c r="K846" s="78">
        <v>86</v>
      </c>
      <c r="L846" s="77">
        <f t="shared" si="127"/>
        <v>2.6</v>
      </c>
      <c r="M846" s="77">
        <f t="shared" si="128"/>
        <v>2.6</v>
      </c>
    </row>
    <row r="847" spans="1:13" hidden="1" x14ac:dyDescent="0.3">
      <c r="A847" s="246" t="str">
        <f t="shared" si="120"/>
        <v>2023-NAT-03</v>
      </c>
      <c r="B847" s="241">
        <f t="shared" si="121"/>
        <v>45003</v>
      </c>
      <c r="C847" s="246" t="str">
        <f t="shared" si="122"/>
        <v>Day 3</v>
      </c>
      <c r="D847" s="78" t="s">
        <v>716</v>
      </c>
      <c r="E847" s="46" t="str">
        <f t="shared" si="123"/>
        <v>Morne</v>
      </c>
      <c r="F847" s="46" t="str">
        <f t="shared" si="124"/>
        <v>Human</v>
      </c>
      <c r="G847" s="46" t="str">
        <f t="shared" si="125"/>
        <v>Men Veteran</v>
      </c>
      <c r="H847" s="46" t="str">
        <f t="shared" si="126"/>
        <v>Orca Angling Club</v>
      </c>
      <c r="I847" s="78"/>
      <c r="J847" s="78" t="s">
        <v>1287</v>
      </c>
      <c r="K847" s="78">
        <v>91</v>
      </c>
      <c r="L847" s="77">
        <f t="shared" si="127"/>
        <v>3.1</v>
      </c>
      <c r="M847" s="77">
        <f t="shared" si="128"/>
        <v>3.1</v>
      </c>
    </row>
    <row r="848" spans="1:13" hidden="1" x14ac:dyDescent="0.3">
      <c r="A848" s="246" t="str">
        <f t="shared" si="120"/>
        <v>2023-NAT-03</v>
      </c>
      <c r="B848" s="241">
        <f t="shared" si="121"/>
        <v>45003</v>
      </c>
      <c r="C848" s="246" t="str">
        <f t="shared" si="122"/>
        <v>Day 3</v>
      </c>
      <c r="D848" s="78" t="s">
        <v>576</v>
      </c>
      <c r="E848" s="46" t="str">
        <f t="shared" si="123"/>
        <v>Immo</v>
      </c>
      <c r="F848" s="46" t="str">
        <f t="shared" si="124"/>
        <v>Dresselhaus</v>
      </c>
      <c r="G848" s="46" t="str">
        <f t="shared" si="125"/>
        <v>Men Senior</v>
      </c>
      <c r="H848" s="46" t="str">
        <f t="shared" si="126"/>
        <v>Orca Angling Club</v>
      </c>
      <c r="I848" s="78"/>
      <c r="J848" s="78" t="s">
        <v>1287</v>
      </c>
      <c r="K848" s="78">
        <v>158</v>
      </c>
      <c r="L848" s="77">
        <f t="shared" si="127"/>
        <v>20.8</v>
      </c>
      <c r="M848" s="77">
        <f t="shared" si="128"/>
        <v>20.8</v>
      </c>
    </row>
    <row r="849" spans="1:13" hidden="1" x14ac:dyDescent="0.3">
      <c r="A849" s="246" t="str">
        <f t="shared" si="120"/>
        <v>2023-NAT-03</v>
      </c>
      <c r="B849" s="241">
        <f t="shared" si="121"/>
        <v>45003</v>
      </c>
      <c r="C849" s="246" t="str">
        <f t="shared" si="122"/>
        <v>Day 3</v>
      </c>
      <c r="D849" s="78" t="s">
        <v>576</v>
      </c>
      <c r="E849" s="46" t="str">
        <f t="shared" si="123"/>
        <v>Immo</v>
      </c>
      <c r="F849" s="46" t="str">
        <f t="shared" si="124"/>
        <v>Dresselhaus</v>
      </c>
      <c r="G849" s="46" t="str">
        <f t="shared" si="125"/>
        <v>Men Senior</v>
      </c>
      <c r="H849" s="46" t="str">
        <f t="shared" si="126"/>
        <v>Orca Angling Club</v>
      </c>
      <c r="I849" s="78"/>
      <c r="J849" s="78" t="s">
        <v>1287</v>
      </c>
      <c r="K849" s="78">
        <v>108</v>
      </c>
      <c r="L849" s="77">
        <f t="shared" si="127"/>
        <v>5.6</v>
      </c>
      <c r="M849" s="77">
        <f t="shared" si="128"/>
        <v>5.6</v>
      </c>
    </row>
    <row r="850" spans="1:13" hidden="1" x14ac:dyDescent="0.3">
      <c r="A850" s="246" t="str">
        <f t="shared" si="120"/>
        <v>2023-NAT-03</v>
      </c>
      <c r="B850" s="241">
        <f t="shared" si="121"/>
        <v>45003</v>
      </c>
      <c r="C850" s="246" t="str">
        <f t="shared" si="122"/>
        <v>Day 3</v>
      </c>
      <c r="D850" s="78" t="s">
        <v>576</v>
      </c>
      <c r="E850" s="46" t="str">
        <f t="shared" si="123"/>
        <v>Immo</v>
      </c>
      <c r="F850" s="46" t="str">
        <f t="shared" si="124"/>
        <v>Dresselhaus</v>
      </c>
      <c r="G850" s="46" t="str">
        <f t="shared" si="125"/>
        <v>Men Senior</v>
      </c>
      <c r="H850" s="46" t="str">
        <f t="shared" si="126"/>
        <v>Orca Angling Club</v>
      </c>
      <c r="I850" s="78"/>
      <c r="J850" s="78" t="s">
        <v>1287</v>
      </c>
      <c r="K850" s="78">
        <v>175</v>
      </c>
      <c r="L850" s="77">
        <f t="shared" si="127"/>
        <v>29.5</v>
      </c>
      <c r="M850" s="77">
        <f t="shared" si="128"/>
        <v>29.5</v>
      </c>
    </row>
    <row r="851" spans="1:13" hidden="1" x14ac:dyDescent="0.3">
      <c r="A851" s="246" t="str">
        <f t="shared" si="120"/>
        <v>2023-NAT-03</v>
      </c>
      <c r="B851" s="241">
        <f t="shared" si="121"/>
        <v>45003</v>
      </c>
      <c r="C851" s="246" t="str">
        <f t="shared" si="122"/>
        <v>Day 3</v>
      </c>
      <c r="D851" s="78" t="s">
        <v>498</v>
      </c>
      <c r="E851" s="46" t="str">
        <f t="shared" si="123"/>
        <v>Leon</v>
      </c>
      <c r="F851" s="46" t="str">
        <f t="shared" si="124"/>
        <v>Krauze</v>
      </c>
      <c r="G851" s="46" t="str">
        <f t="shared" si="125"/>
        <v>Men Veteran</v>
      </c>
      <c r="H851" s="46" t="str">
        <f t="shared" si="126"/>
        <v>Orca Angling Club</v>
      </c>
      <c r="I851" s="78" t="s">
        <v>1884</v>
      </c>
      <c r="J851" s="78"/>
      <c r="K851" s="78">
        <v>59</v>
      </c>
      <c r="L851" s="77">
        <f t="shared" si="127"/>
        <v>2.1</v>
      </c>
      <c r="M851" s="77">
        <f t="shared" si="128"/>
        <v>2.1</v>
      </c>
    </row>
    <row r="852" spans="1:13" hidden="1" x14ac:dyDescent="0.3">
      <c r="A852" s="246" t="str">
        <f t="shared" si="120"/>
        <v>2023-NAT-03</v>
      </c>
      <c r="B852" s="241">
        <f t="shared" si="121"/>
        <v>45003</v>
      </c>
      <c r="C852" s="246" t="str">
        <f t="shared" si="122"/>
        <v>Day 3</v>
      </c>
      <c r="D852" s="78" t="s">
        <v>498</v>
      </c>
      <c r="E852" s="46" t="str">
        <f t="shared" si="123"/>
        <v>Leon</v>
      </c>
      <c r="F852" s="46" t="str">
        <f t="shared" si="124"/>
        <v>Krauze</v>
      </c>
      <c r="G852" s="46" t="str">
        <f t="shared" si="125"/>
        <v>Men Veteran</v>
      </c>
      <c r="H852" s="46" t="str">
        <f t="shared" si="126"/>
        <v>Orca Angling Club</v>
      </c>
      <c r="I852" s="78"/>
      <c r="J852" s="78" t="s">
        <v>1265</v>
      </c>
      <c r="K852" s="78">
        <v>59</v>
      </c>
      <c r="L852" s="77">
        <f t="shared" si="127"/>
        <v>3.7</v>
      </c>
      <c r="M852" s="77">
        <f t="shared" si="128"/>
        <v>3.7</v>
      </c>
    </row>
    <row r="853" spans="1:13" hidden="1" x14ac:dyDescent="0.3">
      <c r="A853" s="246" t="str">
        <f t="shared" si="120"/>
        <v>2023-NAT-03</v>
      </c>
      <c r="B853" s="241">
        <f t="shared" si="121"/>
        <v>45003</v>
      </c>
      <c r="C853" s="246" t="str">
        <f t="shared" si="122"/>
        <v>Day 3</v>
      </c>
      <c r="D853" s="78" t="s">
        <v>498</v>
      </c>
      <c r="E853" s="46" t="str">
        <f t="shared" si="123"/>
        <v>Leon</v>
      </c>
      <c r="F853" s="46" t="str">
        <f t="shared" si="124"/>
        <v>Krauze</v>
      </c>
      <c r="G853" s="46" t="str">
        <f t="shared" si="125"/>
        <v>Men Veteran</v>
      </c>
      <c r="H853" s="46" t="str">
        <f t="shared" si="126"/>
        <v>Orca Angling Club</v>
      </c>
      <c r="I853" s="78"/>
      <c r="J853" s="78" t="s">
        <v>1287</v>
      </c>
      <c r="K853" s="78">
        <v>148</v>
      </c>
      <c r="L853" s="77">
        <f t="shared" si="127"/>
        <v>16.600000000000001</v>
      </c>
      <c r="M853" s="77">
        <f t="shared" si="128"/>
        <v>16.600000000000001</v>
      </c>
    </row>
    <row r="854" spans="1:13" hidden="1" x14ac:dyDescent="0.3">
      <c r="A854" s="246" t="str">
        <f t="shared" si="120"/>
        <v>2023-NAT-03</v>
      </c>
      <c r="B854" s="241">
        <f t="shared" si="121"/>
        <v>45003</v>
      </c>
      <c r="C854" s="246" t="str">
        <f t="shared" si="122"/>
        <v>Day 3</v>
      </c>
      <c r="D854" s="78" t="s">
        <v>498</v>
      </c>
      <c r="E854" s="46" t="str">
        <f t="shared" si="123"/>
        <v>Leon</v>
      </c>
      <c r="F854" s="46" t="str">
        <f t="shared" si="124"/>
        <v>Krauze</v>
      </c>
      <c r="G854" s="46" t="str">
        <f t="shared" si="125"/>
        <v>Men Veteran</v>
      </c>
      <c r="H854" s="46" t="str">
        <f t="shared" si="126"/>
        <v>Orca Angling Club</v>
      </c>
      <c r="I854" s="78"/>
      <c r="J854" s="78" t="s">
        <v>1287</v>
      </c>
      <c r="K854" s="78">
        <v>87</v>
      </c>
      <c r="L854" s="77">
        <f t="shared" si="127"/>
        <v>2.7</v>
      </c>
      <c r="M854" s="77">
        <f t="shared" si="128"/>
        <v>2.7</v>
      </c>
    </row>
    <row r="855" spans="1:13" hidden="1" x14ac:dyDescent="0.3">
      <c r="A855" s="246" t="str">
        <f t="shared" si="120"/>
        <v>2023-NAT-03</v>
      </c>
      <c r="B855" s="241">
        <f t="shared" si="121"/>
        <v>45003</v>
      </c>
      <c r="C855" s="246" t="str">
        <f t="shared" si="122"/>
        <v>Day 3</v>
      </c>
      <c r="D855" s="78" t="s">
        <v>498</v>
      </c>
      <c r="E855" s="46" t="str">
        <f t="shared" si="123"/>
        <v>Leon</v>
      </c>
      <c r="F855" s="46" t="str">
        <f t="shared" si="124"/>
        <v>Krauze</v>
      </c>
      <c r="G855" s="46" t="str">
        <f t="shared" si="125"/>
        <v>Men Veteran</v>
      </c>
      <c r="H855" s="46" t="str">
        <f t="shared" si="126"/>
        <v>Orca Angling Club</v>
      </c>
      <c r="I855" s="78"/>
      <c r="J855" s="78" t="s">
        <v>1287</v>
      </c>
      <c r="K855" s="78">
        <v>68</v>
      </c>
      <c r="L855" s="77">
        <f t="shared" si="127"/>
        <v>1.2</v>
      </c>
      <c r="M855" s="77">
        <f t="shared" si="128"/>
        <v>1.2</v>
      </c>
    </row>
    <row r="856" spans="1:13" hidden="1" x14ac:dyDescent="0.3">
      <c r="A856" s="246" t="str">
        <f t="shared" si="120"/>
        <v>2023-NAT-03</v>
      </c>
      <c r="B856" s="241">
        <f t="shared" si="121"/>
        <v>45003</v>
      </c>
      <c r="C856" s="246" t="str">
        <f t="shared" si="122"/>
        <v>Day 3</v>
      </c>
      <c r="D856" s="78" t="s">
        <v>498</v>
      </c>
      <c r="E856" s="46" t="str">
        <f t="shared" si="123"/>
        <v>Leon</v>
      </c>
      <c r="F856" s="46" t="str">
        <f t="shared" si="124"/>
        <v>Krauze</v>
      </c>
      <c r="G856" s="46" t="str">
        <f t="shared" si="125"/>
        <v>Men Veteran</v>
      </c>
      <c r="H856" s="46" t="str">
        <f t="shared" si="126"/>
        <v>Orca Angling Club</v>
      </c>
      <c r="I856" s="78"/>
      <c r="J856" s="78" t="s">
        <v>1287</v>
      </c>
      <c r="K856" s="78">
        <v>103</v>
      </c>
      <c r="L856" s="77">
        <f t="shared" si="127"/>
        <v>4.8</v>
      </c>
      <c r="M856" s="77">
        <f t="shared" si="128"/>
        <v>4.8</v>
      </c>
    </row>
    <row r="857" spans="1:13" hidden="1" x14ac:dyDescent="0.3">
      <c r="A857" s="246" t="str">
        <f t="shared" si="120"/>
        <v>2023-NAT-03</v>
      </c>
      <c r="B857" s="241">
        <f t="shared" si="121"/>
        <v>45003</v>
      </c>
      <c r="C857" s="246" t="str">
        <f t="shared" si="122"/>
        <v>Day 3</v>
      </c>
      <c r="D857" s="78" t="s">
        <v>498</v>
      </c>
      <c r="E857" s="46" t="str">
        <f t="shared" si="123"/>
        <v>Leon</v>
      </c>
      <c r="F857" s="46" t="str">
        <f t="shared" si="124"/>
        <v>Krauze</v>
      </c>
      <c r="G857" s="46" t="str">
        <f t="shared" si="125"/>
        <v>Men Veteran</v>
      </c>
      <c r="H857" s="46" t="str">
        <f t="shared" si="126"/>
        <v>Orca Angling Club</v>
      </c>
      <c r="I857" s="78"/>
      <c r="J857" s="78" t="s">
        <v>1287</v>
      </c>
      <c r="K857" s="78">
        <v>99</v>
      </c>
      <c r="L857" s="77">
        <f t="shared" si="127"/>
        <v>4.2</v>
      </c>
      <c r="M857" s="77">
        <f t="shared" si="128"/>
        <v>4.2</v>
      </c>
    </row>
    <row r="858" spans="1:13" hidden="1" x14ac:dyDescent="0.3">
      <c r="A858" s="246" t="str">
        <f t="shared" si="120"/>
        <v>2023-NAT-03</v>
      </c>
      <c r="B858" s="241">
        <f t="shared" si="121"/>
        <v>45003</v>
      </c>
      <c r="C858" s="246" t="str">
        <f t="shared" si="122"/>
        <v>Day 3</v>
      </c>
      <c r="D858" s="78" t="s">
        <v>498</v>
      </c>
      <c r="E858" s="46" t="str">
        <f t="shared" si="123"/>
        <v>Leon</v>
      </c>
      <c r="F858" s="46" t="str">
        <f t="shared" si="124"/>
        <v>Krauze</v>
      </c>
      <c r="G858" s="46" t="str">
        <f t="shared" si="125"/>
        <v>Men Veteran</v>
      </c>
      <c r="H858" s="46" t="str">
        <f t="shared" si="126"/>
        <v>Orca Angling Club</v>
      </c>
      <c r="I858" s="78"/>
      <c r="J858" s="78" t="s">
        <v>1287</v>
      </c>
      <c r="K858" s="78">
        <v>96</v>
      </c>
      <c r="L858" s="77">
        <f t="shared" si="127"/>
        <v>3.8</v>
      </c>
      <c r="M858" s="77">
        <f t="shared" si="128"/>
        <v>3.8</v>
      </c>
    </row>
    <row r="859" spans="1:13" hidden="1" x14ac:dyDescent="0.3">
      <c r="A859" s="246" t="str">
        <f t="shared" si="120"/>
        <v>2023-NAT-03</v>
      </c>
      <c r="B859" s="241">
        <f t="shared" si="121"/>
        <v>45003</v>
      </c>
      <c r="C859" s="246" t="str">
        <f t="shared" si="122"/>
        <v>Day 3</v>
      </c>
      <c r="D859" s="78" t="s">
        <v>665</v>
      </c>
      <c r="E859" s="46" t="str">
        <f t="shared" si="123"/>
        <v>Stephan</v>
      </c>
      <c r="F859" s="46" t="str">
        <f t="shared" si="124"/>
        <v>Hauptfleisch</v>
      </c>
      <c r="G859" s="46" t="str">
        <f t="shared" si="125"/>
        <v>Men Senior</v>
      </c>
      <c r="H859" s="46" t="str">
        <f t="shared" si="126"/>
        <v>Otjiwarongo</v>
      </c>
      <c r="I859" s="78"/>
      <c r="J859" s="78" t="s">
        <v>20</v>
      </c>
      <c r="K859" s="78">
        <v>80</v>
      </c>
      <c r="L859" s="77">
        <f t="shared" si="127"/>
        <v>1.8</v>
      </c>
      <c r="M859" s="77">
        <f t="shared" si="128"/>
        <v>1.8</v>
      </c>
    </row>
    <row r="860" spans="1:13" hidden="1" x14ac:dyDescent="0.3">
      <c r="A860" s="246" t="str">
        <f t="shared" ref="A860:A923" si="129">IF(D860="","",A859)</f>
        <v>2023-NAT-03</v>
      </c>
      <c r="B860" s="241">
        <f t="shared" ref="B860:B923" si="130">IF(D860="","",B859)</f>
        <v>45003</v>
      </c>
      <c r="C860" s="246" t="str">
        <f t="shared" ref="C860:C923" si="131">IF(D860="","",C859)</f>
        <v>Day 3</v>
      </c>
      <c r="D860" s="78" t="s">
        <v>1356</v>
      </c>
      <c r="E860" s="46" t="str">
        <f t="shared" ref="E860:E923" si="132">IF(D860="","",VLOOKUP(D860,Master,3,FALSE))</f>
        <v>Hannes</v>
      </c>
      <c r="F860" s="46" t="str">
        <f t="shared" ref="F860:F923" si="133">IF(D860="","",VLOOKUP(D860,Master,4,FALSE))</f>
        <v>DeHaast</v>
      </c>
      <c r="G860" s="46" t="str">
        <f t="shared" ref="G860:G923" si="134">IF(D860="","",VLOOKUP(D860,Master,5,FALSE))</f>
        <v>Men Veteran</v>
      </c>
      <c r="H860" s="46" t="str">
        <f t="shared" ref="H860:H923" si="135">IF(D860="","",VLOOKUP(D860,Master,2,FALSE))</f>
        <v>Otjiwarongo</v>
      </c>
      <c r="I860" s="78"/>
      <c r="J860" s="78" t="s">
        <v>8</v>
      </c>
      <c r="K860" s="78">
        <v>74</v>
      </c>
      <c r="L860" s="77">
        <f t="shared" ref="L860:L923" si="136">IF(K860="","",IF(I860="",ROUND(HLOOKUP(J860,kgList,K860,FALSE),1),ROUND(HLOOKUP(I860,kgList,K860,FALSE),1)))</f>
        <v>3.2</v>
      </c>
      <c r="M860" s="77">
        <f t="shared" ref="M860:M923" si="137">IF(L860="","",IF(COUNTA(I860:J860)&gt;1,"Edible or Inedible",IF(COUNTA(I860)=1,L860*1,IF(COUNTA(J860)=1,L860*1,"ERROR"))))</f>
        <v>3.2</v>
      </c>
    </row>
    <row r="861" spans="1:13" hidden="1" x14ac:dyDescent="0.3">
      <c r="A861" s="246" t="str">
        <f t="shared" si="129"/>
        <v>2023-NAT-03</v>
      </c>
      <c r="B861" s="241">
        <f t="shared" si="130"/>
        <v>45003</v>
      </c>
      <c r="C861" s="246" t="str">
        <f t="shared" si="131"/>
        <v>Day 3</v>
      </c>
      <c r="D861" s="78" t="s">
        <v>522</v>
      </c>
      <c r="E861" s="46" t="str">
        <f t="shared" si="132"/>
        <v>Chris</v>
      </c>
      <c r="F861" s="46" t="str">
        <f t="shared" si="133"/>
        <v>Feyerabend</v>
      </c>
      <c r="G861" s="46" t="str">
        <f t="shared" si="134"/>
        <v>Men Veteran</v>
      </c>
      <c r="H861" s="46" t="str">
        <f t="shared" si="135"/>
        <v>Otjiwarongo</v>
      </c>
      <c r="I861" s="78"/>
      <c r="J861" s="78" t="s">
        <v>1288</v>
      </c>
      <c r="K861" s="78">
        <v>100</v>
      </c>
      <c r="L861" s="77">
        <f t="shared" si="136"/>
        <v>3.7</v>
      </c>
      <c r="M861" s="77">
        <f t="shared" si="137"/>
        <v>3.7</v>
      </c>
    </row>
    <row r="862" spans="1:13" hidden="1" x14ac:dyDescent="0.3">
      <c r="A862" s="246" t="str">
        <f t="shared" si="129"/>
        <v>2023-NAT-03</v>
      </c>
      <c r="B862" s="241">
        <f t="shared" si="130"/>
        <v>45003</v>
      </c>
      <c r="C862" s="246" t="str">
        <f t="shared" si="131"/>
        <v>Day 3</v>
      </c>
      <c r="D862" s="78" t="s">
        <v>1197</v>
      </c>
      <c r="E862" s="46" t="str">
        <f t="shared" si="132"/>
        <v>Martinus</v>
      </c>
      <c r="F862" s="46" t="str">
        <f t="shared" si="133"/>
        <v>Venter</v>
      </c>
      <c r="G862" s="46" t="str">
        <f t="shared" si="134"/>
        <v>Men Veteran</v>
      </c>
      <c r="H862" s="46" t="str">
        <f t="shared" si="135"/>
        <v>Otjiwarongo</v>
      </c>
      <c r="I862" s="78"/>
      <c r="J862" s="78" t="s">
        <v>1287</v>
      </c>
      <c r="K862" s="78">
        <v>160</v>
      </c>
      <c r="L862" s="77">
        <f t="shared" si="136"/>
        <v>21.7</v>
      </c>
      <c r="M862" s="77">
        <f t="shared" si="137"/>
        <v>21.7</v>
      </c>
    </row>
    <row r="863" spans="1:13" hidden="1" x14ac:dyDescent="0.3">
      <c r="A863" s="246" t="str">
        <f t="shared" si="129"/>
        <v>2023-NAT-03</v>
      </c>
      <c r="B863" s="241">
        <f t="shared" si="130"/>
        <v>45003</v>
      </c>
      <c r="C863" s="246" t="str">
        <f t="shared" si="131"/>
        <v>Day 3</v>
      </c>
      <c r="D863" s="78" t="s">
        <v>1141</v>
      </c>
      <c r="E863" s="46" t="str">
        <f t="shared" si="132"/>
        <v>Rinus</v>
      </c>
      <c r="F863" s="46" t="str">
        <f t="shared" si="133"/>
        <v>Van Der Westhuizen</v>
      </c>
      <c r="G863" s="46" t="str">
        <f t="shared" si="134"/>
        <v>Men Veteran</v>
      </c>
      <c r="H863" s="46" t="str">
        <f t="shared" si="135"/>
        <v>Otjiwarongo</v>
      </c>
      <c r="I863" s="78"/>
      <c r="J863" s="78" t="s">
        <v>1287</v>
      </c>
      <c r="K863" s="78">
        <v>148</v>
      </c>
      <c r="L863" s="77">
        <f t="shared" si="136"/>
        <v>16.600000000000001</v>
      </c>
      <c r="M863" s="77">
        <f t="shared" si="137"/>
        <v>16.600000000000001</v>
      </c>
    </row>
    <row r="864" spans="1:13" hidden="1" x14ac:dyDescent="0.3">
      <c r="A864" s="246" t="str">
        <f t="shared" si="129"/>
        <v>2023-NAT-03</v>
      </c>
      <c r="B864" s="241">
        <f t="shared" si="130"/>
        <v>45003</v>
      </c>
      <c r="C864" s="246" t="str">
        <f t="shared" si="131"/>
        <v>Day 3</v>
      </c>
      <c r="D864" s="78" t="s">
        <v>523</v>
      </c>
      <c r="E864" s="46" t="str">
        <f t="shared" si="132"/>
        <v>Maritz</v>
      </c>
      <c r="F864" s="46" t="str">
        <f t="shared" si="133"/>
        <v>Jansen van Vuuren</v>
      </c>
      <c r="G864" s="46" t="str">
        <f t="shared" si="134"/>
        <v>Men Veteran</v>
      </c>
      <c r="H864" s="46" t="str">
        <f t="shared" si="135"/>
        <v>Otjiwarongo</v>
      </c>
      <c r="I864" s="78"/>
      <c r="J864" s="78" t="s">
        <v>1314</v>
      </c>
      <c r="K864" s="78">
        <v>85</v>
      </c>
      <c r="L864" s="77">
        <f t="shared" si="136"/>
        <v>7.4</v>
      </c>
      <c r="M864" s="77">
        <f t="shared" si="137"/>
        <v>7.4</v>
      </c>
    </row>
    <row r="865" spans="1:13" hidden="1" x14ac:dyDescent="0.3">
      <c r="A865" s="246" t="str">
        <f t="shared" si="129"/>
        <v>2023-NAT-03</v>
      </c>
      <c r="B865" s="241">
        <f t="shared" si="130"/>
        <v>45003</v>
      </c>
      <c r="C865" s="246" t="str">
        <f t="shared" si="131"/>
        <v>Day 3</v>
      </c>
      <c r="D865" s="78" t="s">
        <v>523</v>
      </c>
      <c r="E865" s="46" t="str">
        <f t="shared" si="132"/>
        <v>Maritz</v>
      </c>
      <c r="F865" s="46" t="str">
        <f t="shared" si="133"/>
        <v>Jansen van Vuuren</v>
      </c>
      <c r="G865" s="46" t="str">
        <f t="shared" si="134"/>
        <v>Men Veteran</v>
      </c>
      <c r="H865" s="46" t="str">
        <f t="shared" si="135"/>
        <v>Otjiwarongo</v>
      </c>
      <c r="I865" s="78"/>
      <c r="J865" s="78" t="s">
        <v>1314</v>
      </c>
      <c r="K865" s="78">
        <v>82</v>
      </c>
      <c r="L865" s="77">
        <f t="shared" si="136"/>
        <v>6.7</v>
      </c>
      <c r="M865" s="77">
        <f t="shared" si="137"/>
        <v>6.7</v>
      </c>
    </row>
    <row r="866" spans="1:13" hidden="1" x14ac:dyDescent="0.3">
      <c r="A866" s="246" t="str">
        <f t="shared" si="129"/>
        <v>2023-NAT-03</v>
      </c>
      <c r="B866" s="241">
        <f t="shared" si="130"/>
        <v>45003</v>
      </c>
      <c r="C866" s="246" t="str">
        <f t="shared" si="131"/>
        <v>Day 3</v>
      </c>
      <c r="D866" s="78" t="s">
        <v>523</v>
      </c>
      <c r="E866" s="46" t="str">
        <f t="shared" si="132"/>
        <v>Maritz</v>
      </c>
      <c r="F866" s="46" t="str">
        <f t="shared" si="133"/>
        <v>Jansen van Vuuren</v>
      </c>
      <c r="G866" s="46" t="str">
        <f t="shared" si="134"/>
        <v>Men Veteran</v>
      </c>
      <c r="H866" s="46" t="str">
        <f t="shared" si="135"/>
        <v>Otjiwarongo</v>
      </c>
      <c r="I866" s="78"/>
      <c r="J866" s="78" t="s">
        <v>1288</v>
      </c>
      <c r="K866" s="78">
        <v>86</v>
      </c>
      <c r="L866" s="77">
        <f t="shared" si="136"/>
        <v>2.2000000000000002</v>
      </c>
      <c r="M866" s="77">
        <f t="shared" si="137"/>
        <v>2.2000000000000002</v>
      </c>
    </row>
    <row r="867" spans="1:13" hidden="1" x14ac:dyDescent="0.3">
      <c r="A867" s="246" t="str">
        <f t="shared" si="129"/>
        <v>2023-NAT-03</v>
      </c>
      <c r="B867" s="241">
        <f t="shared" si="130"/>
        <v>45003</v>
      </c>
      <c r="C867" s="246" t="str">
        <f t="shared" si="131"/>
        <v>Day 3</v>
      </c>
      <c r="D867" s="78" t="s">
        <v>523</v>
      </c>
      <c r="E867" s="46" t="str">
        <f t="shared" si="132"/>
        <v>Maritz</v>
      </c>
      <c r="F867" s="46" t="str">
        <f t="shared" si="133"/>
        <v>Jansen van Vuuren</v>
      </c>
      <c r="G867" s="46" t="str">
        <f t="shared" si="134"/>
        <v>Men Veteran</v>
      </c>
      <c r="H867" s="46" t="str">
        <f t="shared" si="135"/>
        <v>Otjiwarongo</v>
      </c>
      <c r="I867" s="78"/>
      <c r="J867" s="78" t="s">
        <v>1286</v>
      </c>
      <c r="K867" s="78">
        <v>108</v>
      </c>
      <c r="L867" s="77">
        <f t="shared" si="136"/>
        <v>15.4</v>
      </c>
      <c r="M867" s="77">
        <f t="shared" si="137"/>
        <v>15.4</v>
      </c>
    </row>
    <row r="868" spans="1:13" hidden="1" x14ac:dyDescent="0.3">
      <c r="A868" s="246" t="str">
        <f t="shared" si="129"/>
        <v>2023-NAT-03</v>
      </c>
      <c r="B868" s="241">
        <f t="shared" si="130"/>
        <v>45003</v>
      </c>
      <c r="C868" s="246" t="str">
        <f t="shared" si="131"/>
        <v>Day 3</v>
      </c>
      <c r="D868" s="78" t="s">
        <v>979</v>
      </c>
      <c r="E868" s="46" t="str">
        <f t="shared" si="132"/>
        <v>Otto</v>
      </c>
      <c r="F868" s="46" t="str">
        <f t="shared" si="133"/>
        <v>Feyerabend</v>
      </c>
      <c r="G868" s="46" t="str">
        <f t="shared" si="134"/>
        <v>Men Seniors / U/21</v>
      </c>
      <c r="H868" s="46" t="str">
        <f t="shared" si="135"/>
        <v>Otjiwarongo</v>
      </c>
      <c r="I868" s="78"/>
      <c r="J868" s="78" t="s">
        <v>1287</v>
      </c>
      <c r="K868" s="78">
        <v>91</v>
      </c>
      <c r="L868" s="77">
        <f t="shared" si="136"/>
        <v>3.1</v>
      </c>
      <c r="M868" s="77">
        <f t="shared" si="137"/>
        <v>3.1</v>
      </c>
    </row>
    <row r="869" spans="1:13" hidden="1" x14ac:dyDescent="0.3">
      <c r="A869" s="246" t="str">
        <f t="shared" si="129"/>
        <v>2023-NAT-03</v>
      </c>
      <c r="B869" s="241">
        <f t="shared" si="130"/>
        <v>45003</v>
      </c>
      <c r="C869" s="246" t="str">
        <f t="shared" si="131"/>
        <v>Day 3</v>
      </c>
      <c r="D869" s="78" t="s">
        <v>979</v>
      </c>
      <c r="E869" s="46" t="str">
        <f t="shared" si="132"/>
        <v>Otto</v>
      </c>
      <c r="F869" s="46" t="str">
        <f t="shared" si="133"/>
        <v>Feyerabend</v>
      </c>
      <c r="G869" s="46" t="str">
        <f t="shared" si="134"/>
        <v>Men Seniors / U/21</v>
      </c>
      <c r="H869" s="46" t="str">
        <f t="shared" si="135"/>
        <v>Otjiwarongo</v>
      </c>
      <c r="I869" s="78" t="s">
        <v>1884</v>
      </c>
      <c r="J869" s="78"/>
      <c r="K869" s="78">
        <v>62</v>
      </c>
      <c r="L869" s="77">
        <f t="shared" si="136"/>
        <v>2.5</v>
      </c>
      <c r="M869" s="77">
        <f t="shared" si="137"/>
        <v>2.5</v>
      </c>
    </row>
    <row r="870" spans="1:13" hidden="1" x14ac:dyDescent="0.3">
      <c r="A870" s="246" t="str">
        <f t="shared" si="129"/>
        <v>2023-NAT-03</v>
      </c>
      <c r="B870" s="241">
        <f t="shared" si="130"/>
        <v>45003</v>
      </c>
      <c r="C870" s="246" t="str">
        <f t="shared" si="131"/>
        <v>Day 3</v>
      </c>
      <c r="D870" s="78" t="s">
        <v>735</v>
      </c>
      <c r="E870" s="46" t="str">
        <f t="shared" si="132"/>
        <v>Kevin</v>
      </c>
      <c r="F870" s="46" t="str">
        <f t="shared" si="133"/>
        <v>Page</v>
      </c>
      <c r="G870" s="46" t="str">
        <f t="shared" si="134"/>
        <v>Men Senior</v>
      </c>
      <c r="H870" s="46" t="str">
        <f t="shared" si="135"/>
        <v>Penguin</v>
      </c>
      <c r="I870" s="78"/>
      <c r="J870" s="78"/>
      <c r="K870" s="78"/>
      <c r="L870" s="77" t="str">
        <f t="shared" si="136"/>
        <v/>
      </c>
      <c r="M870" s="77" t="str">
        <f t="shared" si="137"/>
        <v/>
      </c>
    </row>
    <row r="871" spans="1:13" hidden="1" x14ac:dyDescent="0.3">
      <c r="A871" s="246" t="str">
        <f t="shared" si="129"/>
        <v>2023-NAT-03</v>
      </c>
      <c r="B871" s="241">
        <f t="shared" si="130"/>
        <v>45003</v>
      </c>
      <c r="C871" s="246" t="str">
        <f t="shared" si="131"/>
        <v>Day 3</v>
      </c>
      <c r="D871" s="78" t="s">
        <v>1368</v>
      </c>
      <c r="E871" s="46" t="str">
        <f t="shared" si="132"/>
        <v>Allen</v>
      </c>
      <c r="F871" s="46" t="str">
        <f t="shared" si="133"/>
        <v>Langenstrassen</v>
      </c>
      <c r="G871" s="46" t="str">
        <f t="shared" si="134"/>
        <v>Men Veteran</v>
      </c>
      <c r="H871" s="46" t="str">
        <f t="shared" si="135"/>
        <v>Penguin</v>
      </c>
      <c r="I871" s="78"/>
      <c r="J871" s="78" t="s">
        <v>1287</v>
      </c>
      <c r="K871" s="78">
        <v>158</v>
      </c>
      <c r="L871" s="77">
        <f t="shared" si="136"/>
        <v>20.8</v>
      </c>
      <c r="M871" s="77">
        <f t="shared" si="137"/>
        <v>20.8</v>
      </c>
    </row>
    <row r="872" spans="1:13" hidden="1" x14ac:dyDescent="0.3">
      <c r="A872" s="246" t="str">
        <f t="shared" si="129"/>
        <v>2023-NAT-03</v>
      </c>
      <c r="B872" s="241">
        <f t="shared" si="130"/>
        <v>45003</v>
      </c>
      <c r="C872" s="246" t="str">
        <f t="shared" si="131"/>
        <v>Day 3</v>
      </c>
      <c r="D872" s="78" t="s">
        <v>843</v>
      </c>
      <c r="E872" s="46" t="str">
        <f t="shared" si="132"/>
        <v>Henco</v>
      </c>
      <c r="F872" s="46" t="str">
        <f t="shared" si="133"/>
        <v>Snyman</v>
      </c>
      <c r="G872" s="46" t="str">
        <f t="shared" si="134"/>
        <v>Men Senior</v>
      </c>
      <c r="H872" s="46" t="str">
        <f t="shared" si="135"/>
        <v>Penguin</v>
      </c>
      <c r="I872" s="78"/>
      <c r="J872" s="78" t="s">
        <v>1287</v>
      </c>
      <c r="K872" s="78">
        <v>118</v>
      </c>
      <c r="L872" s="77">
        <f t="shared" si="136"/>
        <v>7.6</v>
      </c>
      <c r="M872" s="77">
        <f t="shared" si="137"/>
        <v>7.6</v>
      </c>
    </row>
    <row r="873" spans="1:13" hidden="1" x14ac:dyDescent="0.3">
      <c r="A873" s="246" t="str">
        <f t="shared" si="129"/>
        <v>2023-NAT-03</v>
      </c>
      <c r="B873" s="241">
        <f t="shared" si="130"/>
        <v>45003</v>
      </c>
      <c r="C873" s="246" t="str">
        <f t="shared" si="131"/>
        <v>Day 3</v>
      </c>
      <c r="D873" s="78" t="s">
        <v>1435</v>
      </c>
      <c r="E873" s="46" t="str">
        <f t="shared" si="132"/>
        <v>Stefan</v>
      </c>
      <c r="F873" s="46" t="str">
        <f t="shared" si="133"/>
        <v>Snyman</v>
      </c>
      <c r="G873" s="46" t="str">
        <f t="shared" si="134"/>
        <v>Men U/16</v>
      </c>
      <c r="H873" s="46" t="str">
        <f t="shared" si="135"/>
        <v>Penguin</v>
      </c>
      <c r="I873" s="78"/>
      <c r="J873" s="78"/>
      <c r="K873" s="78"/>
      <c r="L873" s="77" t="str">
        <f t="shared" si="136"/>
        <v/>
      </c>
      <c r="M873" s="77" t="str">
        <f t="shared" si="137"/>
        <v/>
      </c>
    </row>
    <row r="874" spans="1:13" hidden="1" x14ac:dyDescent="0.3">
      <c r="A874" s="246" t="str">
        <f t="shared" si="129"/>
        <v>2023-NAT-03</v>
      </c>
      <c r="B874" s="241">
        <f t="shared" si="130"/>
        <v>45003</v>
      </c>
      <c r="C874" s="246" t="str">
        <f t="shared" si="131"/>
        <v>Day 3</v>
      </c>
      <c r="D874" s="78" t="s">
        <v>644</v>
      </c>
      <c r="E874" s="46" t="str">
        <f t="shared" si="132"/>
        <v>Chris Junior</v>
      </c>
      <c r="F874" s="46" t="str">
        <f t="shared" si="133"/>
        <v>Orffer</v>
      </c>
      <c r="G874" s="46" t="str">
        <f t="shared" si="134"/>
        <v>Men Senior</v>
      </c>
      <c r="H874" s="46" t="str">
        <f t="shared" si="135"/>
        <v>Penguin</v>
      </c>
      <c r="I874" s="78"/>
      <c r="J874" s="78" t="s">
        <v>1287</v>
      </c>
      <c r="K874" s="78">
        <v>150</v>
      </c>
      <c r="L874" s="77">
        <f t="shared" si="136"/>
        <v>17.399999999999999</v>
      </c>
      <c r="M874" s="77">
        <f t="shared" si="137"/>
        <v>17.399999999999999</v>
      </c>
    </row>
    <row r="875" spans="1:13" hidden="1" x14ac:dyDescent="0.3">
      <c r="A875" s="246" t="str">
        <f t="shared" si="129"/>
        <v>2023-NAT-03</v>
      </c>
      <c r="B875" s="241">
        <f t="shared" si="130"/>
        <v>45003</v>
      </c>
      <c r="C875" s="246" t="str">
        <f t="shared" si="131"/>
        <v>Day 3</v>
      </c>
      <c r="D875" s="78" t="s">
        <v>644</v>
      </c>
      <c r="E875" s="46" t="str">
        <f t="shared" si="132"/>
        <v>Chris Junior</v>
      </c>
      <c r="F875" s="46" t="str">
        <f t="shared" si="133"/>
        <v>Orffer</v>
      </c>
      <c r="G875" s="46" t="str">
        <f t="shared" si="134"/>
        <v>Men Senior</v>
      </c>
      <c r="H875" s="46" t="str">
        <f t="shared" si="135"/>
        <v>Penguin</v>
      </c>
      <c r="I875" s="78"/>
      <c r="J875" s="78" t="s">
        <v>1288</v>
      </c>
      <c r="K875" s="78">
        <v>132</v>
      </c>
      <c r="L875" s="77">
        <f t="shared" si="136"/>
        <v>9.8000000000000007</v>
      </c>
      <c r="M875" s="77">
        <f t="shared" si="137"/>
        <v>9.8000000000000007</v>
      </c>
    </row>
    <row r="876" spans="1:13" hidden="1" x14ac:dyDescent="0.3">
      <c r="A876" s="246" t="str">
        <f t="shared" si="129"/>
        <v>2023-NAT-03</v>
      </c>
      <c r="B876" s="241">
        <f t="shared" si="130"/>
        <v>45003</v>
      </c>
      <c r="C876" s="246" t="str">
        <f t="shared" si="131"/>
        <v>Day 3</v>
      </c>
      <c r="D876" s="78" t="s">
        <v>712</v>
      </c>
      <c r="E876" s="46" t="str">
        <f t="shared" si="132"/>
        <v>Henri</v>
      </c>
      <c r="F876" s="46" t="str">
        <f t="shared" si="133"/>
        <v>Snyman</v>
      </c>
      <c r="G876" s="46" t="str">
        <f t="shared" si="134"/>
        <v>Men Master</v>
      </c>
      <c r="H876" s="46" t="str">
        <f t="shared" si="135"/>
        <v>Penguin</v>
      </c>
      <c r="I876" s="78"/>
      <c r="J876" s="78" t="s">
        <v>1287</v>
      </c>
      <c r="K876" s="78">
        <v>90</v>
      </c>
      <c r="L876" s="77">
        <f t="shared" si="136"/>
        <v>3</v>
      </c>
      <c r="M876" s="77">
        <f t="shared" si="137"/>
        <v>3</v>
      </c>
    </row>
    <row r="877" spans="1:13" hidden="1" x14ac:dyDescent="0.3">
      <c r="A877" s="246" t="str">
        <f t="shared" si="129"/>
        <v>2023-NAT-03</v>
      </c>
      <c r="B877" s="241">
        <f t="shared" si="130"/>
        <v>45003</v>
      </c>
      <c r="C877" s="246" t="str">
        <f t="shared" si="131"/>
        <v>Day 3</v>
      </c>
      <c r="D877" s="78" t="s">
        <v>814</v>
      </c>
      <c r="E877" s="46" t="str">
        <f t="shared" si="132"/>
        <v>Henno</v>
      </c>
      <c r="F877" s="46" t="str">
        <f t="shared" si="133"/>
        <v>Snyman</v>
      </c>
      <c r="G877" s="46" t="str">
        <f t="shared" si="134"/>
        <v>Men Master</v>
      </c>
      <c r="H877" s="46" t="str">
        <f t="shared" si="135"/>
        <v>Penguin</v>
      </c>
      <c r="I877" s="78"/>
      <c r="J877" s="78"/>
      <c r="K877" s="78"/>
      <c r="L877" s="77" t="str">
        <f t="shared" si="136"/>
        <v/>
      </c>
      <c r="M877" s="77" t="str">
        <f t="shared" si="137"/>
        <v/>
      </c>
    </row>
    <row r="878" spans="1:13" hidden="1" x14ac:dyDescent="0.3">
      <c r="A878" s="246" t="str">
        <f t="shared" si="129"/>
        <v>2023-NAT-03</v>
      </c>
      <c r="B878" s="241">
        <f t="shared" si="130"/>
        <v>45003</v>
      </c>
      <c r="C878" s="246" t="str">
        <f t="shared" si="131"/>
        <v>Day 3</v>
      </c>
      <c r="D878" s="78" t="s">
        <v>707</v>
      </c>
      <c r="E878" s="46" t="str">
        <f t="shared" si="132"/>
        <v>Grant</v>
      </c>
      <c r="F878" s="46" t="str">
        <f t="shared" si="133"/>
        <v>Knight</v>
      </c>
      <c r="G878" s="46" t="str">
        <f t="shared" si="134"/>
        <v>Men Veteran</v>
      </c>
      <c r="H878" s="46" t="str">
        <f t="shared" si="135"/>
        <v>Penguin</v>
      </c>
      <c r="I878" s="78"/>
      <c r="J878" s="78"/>
      <c r="K878" s="78"/>
      <c r="L878" s="77" t="str">
        <f t="shared" si="136"/>
        <v/>
      </c>
      <c r="M878" s="77" t="str">
        <f t="shared" si="137"/>
        <v/>
      </c>
    </row>
    <row r="879" spans="1:13" hidden="1" x14ac:dyDescent="0.3">
      <c r="A879" s="246" t="str">
        <f t="shared" si="129"/>
        <v>2023-NAT-03</v>
      </c>
      <c r="B879" s="241">
        <f t="shared" si="130"/>
        <v>45003</v>
      </c>
      <c r="C879" s="246" t="str">
        <f t="shared" si="131"/>
        <v>Day 3</v>
      </c>
      <c r="D879" s="78" t="s">
        <v>1559</v>
      </c>
      <c r="E879" s="46" t="str">
        <f t="shared" si="132"/>
        <v>JC</v>
      </c>
      <c r="F879" s="46" t="str">
        <f t="shared" si="133"/>
        <v>Knight</v>
      </c>
      <c r="G879" s="46" t="str">
        <f t="shared" si="134"/>
        <v>Men U/16</v>
      </c>
      <c r="H879" s="46" t="str">
        <f t="shared" si="135"/>
        <v>Penguin</v>
      </c>
      <c r="I879" s="78"/>
      <c r="J879" s="78" t="s">
        <v>1287</v>
      </c>
      <c r="K879" s="78">
        <v>105</v>
      </c>
      <c r="L879" s="77">
        <f t="shared" si="136"/>
        <v>5.0999999999999996</v>
      </c>
      <c r="M879" s="77">
        <f t="shared" si="137"/>
        <v>5.0999999999999996</v>
      </c>
    </row>
    <row r="880" spans="1:13" hidden="1" x14ac:dyDescent="0.3">
      <c r="A880" s="246" t="str">
        <f t="shared" si="129"/>
        <v>2023-NAT-03</v>
      </c>
      <c r="B880" s="241">
        <f t="shared" si="130"/>
        <v>45003</v>
      </c>
      <c r="C880" s="246" t="str">
        <f t="shared" si="131"/>
        <v>Day 3</v>
      </c>
      <c r="D880" s="78" t="s">
        <v>1414</v>
      </c>
      <c r="E880" s="46" t="str">
        <f t="shared" si="132"/>
        <v>Barren</v>
      </c>
      <c r="F880" s="46" t="str">
        <f t="shared" si="133"/>
        <v>Van Es</v>
      </c>
      <c r="G880" s="46" t="str">
        <f t="shared" si="134"/>
        <v>Men Senior</v>
      </c>
      <c r="H880" s="46" t="str">
        <f t="shared" si="135"/>
        <v>Penguin</v>
      </c>
      <c r="I880" s="78"/>
      <c r="J880" s="78" t="s">
        <v>1281</v>
      </c>
      <c r="K880" s="78">
        <v>137</v>
      </c>
      <c r="L880" s="77">
        <f t="shared" si="136"/>
        <v>34.4</v>
      </c>
      <c r="M880" s="77">
        <f t="shared" si="137"/>
        <v>34.4</v>
      </c>
    </row>
    <row r="881" spans="1:13" hidden="1" x14ac:dyDescent="0.3">
      <c r="A881" s="246" t="str">
        <f t="shared" si="129"/>
        <v>2023-NAT-03</v>
      </c>
      <c r="B881" s="241">
        <f t="shared" si="130"/>
        <v>45003</v>
      </c>
      <c r="C881" s="246" t="str">
        <f t="shared" si="131"/>
        <v>Day 3</v>
      </c>
      <c r="D881" s="78" t="s">
        <v>499</v>
      </c>
      <c r="E881" s="46" t="str">
        <f t="shared" si="132"/>
        <v>Chrisjan</v>
      </c>
      <c r="F881" s="46" t="str">
        <f t="shared" si="133"/>
        <v>Potgieter</v>
      </c>
      <c r="G881" s="46" t="str">
        <f t="shared" si="134"/>
        <v>Men Veteran</v>
      </c>
      <c r="H881" s="46" t="str">
        <f t="shared" si="135"/>
        <v>Seagull Angling Club</v>
      </c>
      <c r="I881" s="78"/>
      <c r="J881" s="78" t="s">
        <v>1282</v>
      </c>
      <c r="K881" s="78">
        <v>160</v>
      </c>
      <c r="L881" s="77">
        <f t="shared" si="136"/>
        <v>53.6</v>
      </c>
      <c r="M881" s="77">
        <f t="shared" si="137"/>
        <v>53.6</v>
      </c>
    </row>
    <row r="882" spans="1:13" hidden="1" x14ac:dyDescent="0.3">
      <c r="A882" s="246" t="str">
        <f t="shared" si="129"/>
        <v>2023-NAT-03</v>
      </c>
      <c r="B882" s="241">
        <f t="shared" si="130"/>
        <v>45003</v>
      </c>
      <c r="C882" s="246" t="str">
        <f t="shared" si="131"/>
        <v>Day 3</v>
      </c>
      <c r="D882" s="78" t="s">
        <v>499</v>
      </c>
      <c r="E882" s="46" t="str">
        <f t="shared" si="132"/>
        <v>Chrisjan</v>
      </c>
      <c r="F882" s="46" t="str">
        <f t="shared" si="133"/>
        <v>Potgieter</v>
      </c>
      <c r="G882" s="46" t="str">
        <f t="shared" si="134"/>
        <v>Men Veteran</v>
      </c>
      <c r="H882" s="46" t="str">
        <f t="shared" si="135"/>
        <v>Seagull Angling Club</v>
      </c>
      <c r="I882" s="78"/>
      <c r="J882" s="78" t="s">
        <v>1286</v>
      </c>
      <c r="K882" s="78">
        <v>156</v>
      </c>
      <c r="L882" s="77">
        <f t="shared" si="136"/>
        <v>51.6</v>
      </c>
      <c r="M882" s="77">
        <f t="shared" si="137"/>
        <v>51.6</v>
      </c>
    </row>
    <row r="883" spans="1:13" hidden="1" x14ac:dyDescent="0.3">
      <c r="A883" s="246" t="str">
        <f t="shared" si="129"/>
        <v>2023-NAT-03</v>
      </c>
      <c r="B883" s="241">
        <f t="shared" si="130"/>
        <v>45003</v>
      </c>
      <c r="C883" s="246" t="str">
        <f t="shared" si="131"/>
        <v>Day 3</v>
      </c>
      <c r="D883" s="78" t="s">
        <v>499</v>
      </c>
      <c r="E883" s="46" t="str">
        <f t="shared" si="132"/>
        <v>Chrisjan</v>
      </c>
      <c r="F883" s="46" t="str">
        <f t="shared" si="133"/>
        <v>Potgieter</v>
      </c>
      <c r="G883" s="46" t="str">
        <f t="shared" si="134"/>
        <v>Men Veteran</v>
      </c>
      <c r="H883" s="46" t="str">
        <f t="shared" si="135"/>
        <v>Seagull Angling Club</v>
      </c>
      <c r="I883" s="78"/>
      <c r="J883" s="78" t="s">
        <v>1287</v>
      </c>
      <c r="K883" s="78">
        <v>153</v>
      </c>
      <c r="L883" s="77">
        <f t="shared" si="136"/>
        <v>18.600000000000001</v>
      </c>
      <c r="M883" s="77">
        <f t="shared" si="137"/>
        <v>18.600000000000001</v>
      </c>
    </row>
    <row r="884" spans="1:13" hidden="1" x14ac:dyDescent="0.3">
      <c r="A884" s="246" t="str">
        <f t="shared" si="129"/>
        <v>2023-NAT-03</v>
      </c>
      <c r="B884" s="241">
        <f t="shared" si="130"/>
        <v>45003</v>
      </c>
      <c r="C884" s="246" t="str">
        <f t="shared" si="131"/>
        <v>Day 3</v>
      </c>
      <c r="D884" s="78" t="s">
        <v>499</v>
      </c>
      <c r="E884" s="46" t="str">
        <f t="shared" si="132"/>
        <v>Chrisjan</v>
      </c>
      <c r="F884" s="46" t="str">
        <f t="shared" si="133"/>
        <v>Potgieter</v>
      </c>
      <c r="G884" s="46" t="str">
        <f t="shared" si="134"/>
        <v>Men Veteran</v>
      </c>
      <c r="H884" s="46" t="str">
        <f t="shared" si="135"/>
        <v>Seagull Angling Club</v>
      </c>
      <c r="I884" s="78"/>
      <c r="J884" s="78" t="s">
        <v>1287</v>
      </c>
      <c r="K884" s="78">
        <v>151</v>
      </c>
      <c r="L884" s="77">
        <f t="shared" si="136"/>
        <v>17.8</v>
      </c>
      <c r="M884" s="77">
        <f t="shared" si="137"/>
        <v>17.8</v>
      </c>
    </row>
    <row r="885" spans="1:13" hidden="1" x14ac:dyDescent="0.3">
      <c r="A885" s="246" t="str">
        <f t="shared" si="129"/>
        <v>2023-NAT-03</v>
      </c>
      <c r="B885" s="241">
        <f t="shared" si="130"/>
        <v>45003</v>
      </c>
      <c r="C885" s="246" t="str">
        <f t="shared" si="131"/>
        <v>Day 3</v>
      </c>
      <c r="D885" s="78" t="s">
        <v>504</v>
      </c>
      <c r="E885" s="46" t="str">
        <f t="shared" si="132"/>
        <v>Sean</v>
      </c>
      <c r="F885" s="46" t="str">
        <f t="shared" si="133"/>
        <v>Van Den Heuvel</v>
      </c>
      <c r="G885" s="46" t="str">
        <f t="shared" si="134"/>
        <v>Men Veteran</v>
      </c>
      <c r="H885" s="46" t="str">
        <f t="shared" si="135"/>
        <v>Seagull Angling Club</v>
      </c>
      <c r="I885" s="78"/>
      <c r="J885" s="78" t="s">
        <v>1287</v>
      </c>
      <c r="K885" s="78">
        <v>137</v>
      </c>
      <c r="L885" s="77">
        <f t="shared" si="136"/>
        <v>12.8</v>
      </c>
      <c r="M885" s="77">
        <f t="shared" si="137"/>
        <v>12.8</v>
      </c>
    </row>
    <row r="886" spans="1:13" hidden="1" x14ac:dyDescent="0.3">
      <c r="A886" s="246" t="str">
        <f t="shared" si="129"/>
        <v>2023-NAT-03</v>
      </c>
      <c r="B886" s="241">
        <f t="shared" si="130"/>
        <v>45003</v>
      </c>
      <c r="C886" s="246" t="str">
        <f t="shared" si="131"/>
        <v>Day 3</v>
      </c>
      <c r="D886" s="78" t="s">
        <v>633</v>
      </c>
      <c r="E886" s="46" t="str">
        <f t="shared" si="132"/>
        <v>Andre</v>
      </c>
      <c r="F886" s="46" t="str">
        <f t="shared" si="133"/>
        <v>Strydom</v>
      </c>
      <c r="G886" s="46" t="str">
        <f t="shared" si="134"/>
        <v>Men Senior</v>
      </c>
      <c r="H886" s="46" t="str">
        <f t="shared" si="135"/>
        <v>Seagull Angling Club</v>
      </c>
      <c r="I886" s="78"/>
      <c r="J886" s="78" t="s">
        <v>1287</v>
      </c>
      <c r="K886" s="78">
        <v>153</v>
      </c>
      <c r="L886" s="77">
        <f t="shared" si="136"/>
        <v>18.600000000000001</v>
      </c>
      <c r="M886" s="77">
        <f t="shared" si="137"/>
        <v>18.600000000000001</v>
      </c>
    </row>
    <row r="887" spans="1:13" hidden="1" x14ac:dyDescent="0.3">
      <c r="A887" s="246" t="str">
        <f t="shared" si="129"/>
        <v>2023-NAT-03</v>
      </c>
      <c r="B887" s="241">
        <f t="shared" si="130"/>
        <v>45003</v>
      </c>
      <c r="C887" s="246" t="str">
        <f t="shared" si="131"/>
        <v>Day 3</v>
      </c>
      <c r="D887" s="78" t="s">
        <v>583</v>
      </c>
      <c r="E887" s="46" t="str">
        <f t="shared" si="132"/>
        <v>Pieter</v>
      </c>
      <c r="F887" s="46" t="str">
        <f t="shared" si="133"/>
        <v>van Aarde</v>
      </c>
      <c r="G887" s="46" t="str">
        <f t="shared" si="134"/>
        <v>Men Senior</v>
      </c>
      <c r="H887" s="46" t="str">
        <f t="shared" si="135"/>
        <v>Seagull Angling Club</v>
      </c>
      <c r="I887" s="78"/>
      <c r="J887" s="78" t="s">
        <v>1281</v>
      </c>
      <c r="K887" s="78">
        <v>184</v>
      </c>
      <c r="L887" s="77">
        <f t="shared" si="136"/>
        <v>86.7</v>
      </c>
      <c r="M887" s="77">
        <f t="shared" si="137"/>
        <v>86.7</v>
      </c>
    </row>
    <row r="888" spans="1:13" hidden="1" x14ac:dyDescent="0.3">
      <c r="A888" s="246" t="str">
        <f t="shared" si="129"/>
        <v>2023-NAT-03</v>
      </c>
      <c r="B888" s="241">
        <f t="shared" si="130"/>
        <v>45003</v>
      </c>
      <c r="C888" s="246" t="str">
        <f t="shared" si="131"/>
        <v>Day 3</v>
      </c>
      <c r="D888" s="78" t="s">
        <v>555</v>
      </c>
      <c r="E888" s="46" t="str">
        <f t="shared" si="132"/>
        <v>Tertius</v>
      </c>
      <c r="F888" s="46" t="str">
        <f t="shared" si="133"/>
        <v>Potgieter</v>
      </c>
      <c r="G888" s="46" t="str">
        <f t="shared" si="134"/>
        <v>Men Senior</v>
      </c>
      <c r="H888" s="46" t="str">
        <f t="shared" si="135"/>
        <v>Seagull Angling Club</v>
      </c>
      <c r="I888" s="78"/>
      <c r="J888" s="78" t="s">
        <v>1287</v>
      </c>
      <c r="K888" s="78">
        <v>145</v>
      </c>
      <c r="L888" s="77">
        <f t="shared" si="136"/>
        <v>15.5</v>
      </c>
      <c r="M888" s="77">
        <f t="shared" si="137"/>
        <v>15.5</v>
      </c>
    </row>
    <row r="889" spans="1:13" hidden="1" x14ac:dyDescent="0.3">
      <c r="A889" s="246" t="str">
        <f t="shared" si="129"/>
        <v>2023-NAT-03</v>
      </c>
      <c r="B889" s="241">
        <f t="shared" si="130"/>
        <v>45003</v>
      </c>
      <c r="C889" s="246" t="str">
        <f t="shared" si="131"/>
        <v>Day 3</v>
      </c>
      <c r="D889" s="78" t="s">
        <v>555</v>
      </c>
      <c r="E889" s="46" t="str">
        <f t="shared" si="132"/>
        <v>Tertius</v>
      </c>
      <c r="F889" s="46" t="str">
        <f t="shared" si="133"/>
        <v>Potgieter</v>
      </c>
      <c r="G889" s="46" t="str">
        <f t="shared" si="134"/>
        <v>Men Senior</v>
      </c>
      <c r="H889" s="46" t="str">
        <f t="shared" si="135"/>
        <v>Seagull Angling Club</v>
      </c>
      <c r="I889" s="78"/>
      <c r="J889" s="78" t="s">
        <v>1287</v>
      </c>
      <c r="K889" s="78">
        <v>141</v>
      </c>
      <c r="L889" s="77">
        <f t="shared" si="136"/>
        <v>14.1</v>
      </c>
      <c r="M889" s="77">
        <f t="shared" si="137"/>
        <v>14.1</v>
      </c>
    </row>
    <row r="890" spans="1:13" hidden="1" x14ac:dyDescent="0.3">
      <c r="A890" s="246" t="str">
        <f t="shared" si="129"/>
        <v>2023-NAT-03</v>
      </c>
      <c r="B890" s="241">
        <f t="shared" si="130"/>
        <v>45003</v>
      </c>
      <c r="C890" s="246" t="str">
        <f t="shared" si="131"/>
        <v>Day 3</v>
      </c>
      <c r="D890" s="78" t="s">
        <v>710</v>
      </c>
      <c r="E890" s="46" t="str">
        <f t="shared" si="132"/>
        <v>Lu-Andre</v>
      </c>
      <c r="F890" s="46" t="str">
        <f t="shared" si="133"/>
        <v>Duvenhage</v>
      </c>
      <c r="G890" s="46" t="str">
        <f t="shared" si="134"/>
        <v>Men Senior</v>
      </c>
      <c r="H890" s="46" t="str">
        <f t="shared" si="135"/>
        <v>Seagull Angling Club</v>
      </c>
      <c r="I890" s="78"/>
      <c r="J890" s="78"/>
      <c r="K890" s="78"/>
      <c r="L890" s="77" t="str">
        <f t="shared" si="136"/>
        <v/>
      </c>
      <c r="M890" s="77" t="str">
        <f t="shared" si="137"/>
        <v/>
      </c>
    </row>
    <row r="891" spans="1:13" hidden="1" x14ac:dyDescent="0.3">
      <c r="A891" s="246" t="str">
        <f t="shared" si="129"/>
        <v>2023-NAT-03</v>
      </c>
      <c r="B891" s="241">
        <f t="shared" si="130"/>
        <v>45003</v>
      </c>
      <c r="C891" s="246" t="str">
        <f t="shared" si="131"/>
        <v>Day 3</v>
      </c>
      <c r="D891" s="78" t="s">
        <v>751</v>
      </c>
      <c r="E891" s="46" t="str">
        <f t="shared" si="132"/>
        <v>Danie</v>
      </c>
      <c r="F891" s="46" t="str">
        <f t="shared" si="133"/>
        <v>Smith</v>
      </c>
      <c r="G891" s="46" t="str">
        <f t="shared" si="134"/>
        <v>Men Veteran</v>
      </c>
      <c r="H891" s="46" t="str">
        <f t="shared" si="135"/>
        <v>Seagull Angling Club</v>
      </c>
      <c r="I891" s="78"/>
      <c r="J891" s="78"/>
      <c r="K891" s="78"/>
      <c r="L891" s="77" t="str">
        <f t="shared" si="136"/>
        <v/>
      </c>
      <c r="M891" s="77" t="str">
        <f t="shared" si="137"/>
        <v/>
      </c>
    </row>
    <row r="892" spans="1:13" hidden="1" x14ac:dyDescent="0.3">
      <c r="A892" s="246" t="str">
        <f t="shared" si="129"/>
        <v>2023-NAT-03</v>
      </c>
      <c r="B892" s="241">
        <f t="shared" si="130"/>
        <v>45003</v>
      </c>
      <c r="C892" s="246" t="str">
        <f t="shared" si="131"/>
        <v>Day 3</v>
      </c>
      <c r="D892" s="78" t="s">
        <v>648</v>
      </c>
      <c r="E892" s="46" t="str">
        <f t="shared" si="132"/>
        <v>Cecilia</v>
      </c>
      <c r="F892" s="46" t="str">
        <f t="shared" si="133"/>
        <v>Brandt</v>
      </c>
      <c r="G892" s="46" t="str">
        <f t="shared" si="134"/>
        <v>Ladies Senior</v>
      </c>
      <c r="H892" s="46" t="str">
        <f t="shared" si="135"/>
        <v>Seagull Angling Club</v>
      </c>
      <c r="I892" s="78" t="s">
        <v>1884</v>
      </c>
      <c r="J892" s="78"/>
      <c r="K892" s="78">
        <v>43</v>
      </c>
      <c r="L892" s="77">
        <f t="shared" si="136"/>
        <v>0.8</v>
      </c>
      <c r="M892" s="77">
        <f t="shared" si="137"/>
        <v>0.8</v>
      </c>
    </row>
    <row r="893" spans="1:13" hidden="1" x14ac:dyDescent="0.3">
      <c r="A893" s="246" t="str">
        <f t="shared" si="129"/>
        <v>2023-NAT-03</v>
      </c>
      <c r="B893" s="241">
        <f t="shared" si="130"/>
        <v>45003</v>
      </c>
      <c r="C893" s="246" t="str">
        <f t="shared" si="131"/>
        <v>Day 3</v>
      </c>
      <c r="D893" s="78" t="s">
        <v>648</v>
      </c>
      <c r="E893" s="46" t="str">
        <f t="shared" si="132"/>
        <v>Cecilia</v>
      </c>
      <c r="F893" s="46" t="str">
        <f t="shared" si="133"/>
        <v>Brandt</v>
      </c>
      <c r="G893" s="46" t="str">
        <f t="shared" si="134"/>
        <v>Ladies Senior</v>
      </c>
      <c r="H893" s="46" t="str">
        <f t="shared" si="135"/>
        <v>Seagull Angling Club</v>
      </c>
      <c r="I893" s="78" t="s">
        <v>1884</v>
      </c>
      <c r="J893" s="78"/>
      <c r="K893" s="78">
        <v>45</v>
      </c>
      <c r="L893" s="77">
        <f t="shared" si="136"/>
        <v>0.9</v>
      </c>
      <c r="M893" s="77">
        <f t="shared" si="137"/>
        <v>0.9</v>
      </c>
    </row>
    <row r="894" spans="1:13" hidden="1" x14ac:dyDescent="0.3">
      <c r="A894" s="246" t="str">
        <f t="shared" si="129"/>
        <v>2023-NAT-03</v>
      </c>
      <c r="B894" s="241">
        <f t="shared" si="130"/>
        <v>45003</v>
      </c>
      <c r="C894" s="246" t="str">
        <f t="shared" si="131"/>
        <v>Day 3</v>
      </c>
      <c r="D894" s="78" t="s">
        <v>723</v>
      </c>
      <c r="E894" s="46" t="str">
        <f t="shared" si="132"/>
        <v>Christiaan</v>
      </c>
      <c r="F894" s="46" t="str">
        <f t="shared" si="133"/>
        <v>Potgieter</v>
      </c>
      <c r="G894" s="46" t="str">
        <f t="shared" si="134"/>
        <v>Men U/16</v>
      </c>
      <c r="H894" s="46" t="str">
        <f t="shared" si="135"/>
        <v>Seagull Angling Club</v>
      </c>
      <c r="I894" s="78" t="s">
        <v>1884</v>
      </c>
      <c r="J894" s="78"/>
      <c r="K894" s="78">
        <v>64</v>
      </c>
      <c r="L894" s="77">
        <f t="shared" si="136"/>
        <v>2.7</v>
      </c>
      <c r="M894" s="77">
        <f t="shared" si="137"/>
        <v>2.7</v>
      </c>
    </row>
    <row r="895" spans="1:13" hidden="1" x14ac:dyDescent="0.3">
      <c r="A895" s="246" t="str">
        <f t="shared" si="129"/>
        <v>2023-NAT-03</v>
      </c>
      <c r="B895" s="241">
        <f t="shared" si="130"/>
        <v>45003</v>
      </c>
      <c r="C895" s="246" t="str">
        <f t="shared" si="131"/>
        <v>Day 3</v>
      </c>
      <c r="D895" s="78" t="s">
        <v>723</v>
      </c>
      <c r="E895" s="46" t="str">
        <f t="shared" si="132"/>
        <v>Christiaan</v>
      </c>
      <c r="F895" s="46" t="str">
        <f t="shared" si="133"/>
        <v>Potgieter</v>
      </c>
      <c r="G895" s="46" t="str">
        <f t="shared" si="134"/>
        <v>Men U/16</v>
      </c>
      <c r="H895" s="46" t="str">
        <f t="shared" si="135"/>
        <v>Seagull Angling Club</v>
      </c>
      <c r="I895" s="78" t="s">
        <v>1884</v>
      </c>
      <c r="J895" s="78"/>
      <c r="K895" s="78">
        <v>45</v>
      </c>
      <c r="L895" s="77">
        <f t="shared" si="136"/>
        <v>0.9</v>
      </c>
      <c r="M895" s="77">
        <f t="shared" si="137"/>
        <v>0.9</v>
      </c>
    </row>
    <row r="896" spans="1:13" hidden="1" x14ac:dyDescent="0.3">
      <c r="A896" s="246" t="str">
        <f t="shared" si="129"/>
        <v>2023-NAT-03</v>
      </c>
      <c r="B896" s="241">
        <f t="shared" si="130"/>
        <v>45003</v>
      </c>
      <c r="C896" s="246" t="str">
        <f t="shared" si="131"/>
        <v>Day 3</v>
      </c>
      <c r="D896" s="78" t="s">
        <v>547</v>
      </c>
      <c r="E896" s="46" t="str">
        <f t="shared" si="132"/>
        <v>Burger</v>
      </c>
      <c r="F896" s="46" t="str">
        <f t="shared" si="133"/>
        <v>Van Taak</v>
      </c>
      <c r="G896" s="46" t="str">
        <f t="shared" si="134"/>
        <v>Men Senior</v>
      </c>
      <c r="H896" s="46" t="str">
        <f t="shared" si="135"/>
        <v>Steenbras</v>
      </c>
      <c r="I896" s="78" t="s">
        <v>1884</v>
      </c>
      <c r="J896" s="78"/>
      <c r="K896" s="78">
        <v>49</v>
      </c>
      <c r="L896" s="77">
        <f t="shared" si="136"/>
        <v>1.2</v>
      </c>
      <c r="M896" s="77">
        <f t="shared" si="137"/>
        <v>1.2</v>
      </c>
    </row>
    <row r="897" spans="1:13" hidden="1" x14ac:dyDescent="0.3">
      <c r="A897" s="246" t="str">
        <f t="shared" si="129"/>
        <v>2023-NAT-03</v>
      </c>
      <c r="B897" s="241">
        <f t="shared" si="130"/>
        <v>45003</v>
      </c>
      <c r="C897" s="246" t="str">
        <f t="shared" si="131"/>
        <v>Day 3</v>
      </c>
      <c r="D897" s="78" t="s">
        <v>547</v>
      </c>
      <c r="E897" s="46" t="str">
        <f t="shared" si="132"/>
        <v>Burger</v>
      </c>
      <c r="F897" s="46" t="str">
        <f t="shared" si="133"/>
        <v>Van Taak</v>
      </c>
      <c r="G897" s="46" t="str">
        <f t="shared" si="134"/>
        <v>Men Senior</v>
      </c>
      <c r="H897" s="46" t="str">
        <f t="shared" si="135"/>
        <v>Steenbras</v>
      </c>
      <c r="I897" s="78" t="s">
        <v>1884</v>
      </c>
      <c r="J897" s="78"/>
      <c r="K897" s="78">
        <v>49</v>
      </c>
      <c r="L897" s="77">
        <f t="shared" si="136"/>
        <v>1.2</v>
      </c>
      <c r="M897" s="77">
        <f t="shared" si="137"/>
        <v>1.2</v>
      </c>
    </row>
    <row r="898" spans="1:13" hidden="1" x14ac:dyDescent="0.3">
      <c r="A898" s="246" t="str">
        <f t="shared" si="129"/>
        <v>2023-NAT-03</v>
      </c>
      <c r="B898" s="241">
        <f t="shared" si="130"/>
        <v>45003</v>
      </c>
      <c r="C898" s="246" t="str">
        <f t="shared" si="131"/>
        <v>Day 3</v>
      </c>
      <c r="D898" s="78" t="s">
        <v>547</v>
      </c>
      <c r="E898" s="46" t="str">
        <f t="shared" si="132"/>
        <v>Burger</v>
      </c>
      <c r="F898" s="46" t="str">
        <f t="shared" si="133"/>
        <v>Van Taak</v>
      </c>
      <c r="G898" s="46" t="str">
        <f t="shared" si="134"/>
        <v>Men Senior</v>
      </c>
      <c r="H898" s="46" t="str">
        <f t="shared" si="135"/>
        <v>Steenbras</v>
      </c>
      <c r="I898" s="78" t="s">
        <v>1884</v>
      </c>
      <c r="J898" s="78"/>
      <c r="K898" s="78">
        <v>49</v>
      </c>
      <c r="L898" s="77">
        <f t="shared" si="136"/>
        <v>1.2</v>
      </c>
      <c r="M898" s="77">
        <f t="shared" si="137"/>
        <v>1.2</v>
      </c>
    </row>
    <row r="899" spans="1:13" hidden="1" x14ac:dyDescent="0.3">
      <c r="A899" s="246" t="str">
        <f t="shared" si="129"/>
        <v>2023-NAT-03</v>
      </c>
      <c r="B899" s="241">
        <f t="shared" si="130"/>
        <v>45003</v>
      </c>
      <c r="C899" s="246" t="str">
        <f t="shared" si="131"/>
        <v>Day 3</v>
      </c>
      <c r="D899" s="78" t="s">
        <v>547</v>
      </c>
      <c r="E899" s="46" t="str">
        <f t="shared" si="132"/>
        <v>Burger</v>
      </c>
      <c r="F899" s="46" t="str">
        <f t="shared" si="133"/>
        <v>Van Taak</v>
      </c>
      <c r="G899" s="46" t="str">
        <f t="shared" si="134"/>
        <v>Men Senior</v>
      </c>
      <c r="H899" s="46" t="str">
        <f t="shared" si="135"/>
        <v>Steenbras</v>
      </c>
      <c r="I899" s="78" t="s">
        <v>1884</v>
      </c>
      <c r="J899" s="78"/>
      <c r="K899" s="78">
        <v>50</v>
      </c>
      <c r="L899" s="77">
        <f t="shared" si="136"/>
        <v>1.3</v>
      </c>
      <c r="M899" s="77">
        <f t="shared" si="137"/>
        <v>1.3</v>
      </c>
    </row>
    <row r="900" spans="1:13" hidden="1" x14ac:dyDescent="0.3">
      <c r="A900" s="246" t="str">
        <f t="shared" si="129"/>
        <v>2023-NAT-03</v>
      </c>
      <c r="B900" s="241">
        <f t="shared" si="130"/>
        <v>45003</v>
      </c>
      <c r="C900" s="246" t="str">
        <f t="shared" si="131"/>
        <v>Day 3</v>
      </c>
      <c r="D900" s="78" t="s">
        <v>547</v>
      </c>
      <c r="E900" s="46" t="str">
        <f t="shared" si="132"/>
        <v>Burger</v>
      </c>
      <c r="F900" s="46" t="str">
        <f t="shared" si="133"/>
        <v>Van Taak</v>
      </c>
      <c r="G900" s="46" t="str">
        <f t="shared" si="134"/>
        <v>Men Senior</v>
      </c>
      <c r="H900" s="46" t="str">
        <f t="shared" si="135"/>
        <v>Steenbras</v>
      </c>
      <c r="I900" s="78" t="s">
        <v>1884</v>
      </c>
      <c r="J900" s="78"/>
      <c r="K900" s="78">
        <v>53</v>
      </c>
      <c r="L900" s="77">
        <f t="shared" si="136"/>
        <v>1.5</v>
      </c>
      <c r="M900" s="77">
        <f t="shared" si="137"/>
        <v>1.5</v>
      </c>
    </row>
    <row r="901" spans="1:13" hidden="1" x14ac:dyDescent="0.3">
      <c r="A901" s="246" t="str">
        <f t="shared" si="129"/>
        <v>2023-NAT-03</v>
      </c>
      <c r="B901" s="241">
        <f t="shared" si="130"/>
        <v>45003</v>
      </c>
      <c r="C901" s="246" t="str">
        <f t="shared" si="131"/>
        <v>Day 3</v>
      </c>
      <c r="D901" s="78" t="s">
        <v>547</v>
      </c>
      <c r="E901" s="46" t="str">
        <f t="shared" si="132"/>
        <v>Burger</v>
      </c>
      <c r="F901" s="46" t="str">
        <f t="shared" si="133"/>
        <v>Van Taak</v>
      </c>
      <c r="G901" s="46" t="str">
        <f t="shared" si="134"/>
        <v>Men Senior</v>
      </c>
      <c r="H901" s="46" t="str">
        <f t="shared" si="135"/>
        <v>Steenbras</v>
      </c>
      <c r="I901" s="78"/>
      <c r="J901" s="78" t="s">
        <v>20</v>
      </c>
      <c r="K901" s="78">
        <v>79</v>
      </c>
      <c r="L901" s="77">
        <f t="shared" si="136"/>
        <v>1.8</v>
      </c>
      <c r="M901" s="77">
        <f t="shared" si="137"/>
        <v>1.8</v>
      </c>
    </row>
    <row r="902" spans="1:13" hidden="1" x14ac:dyDescent="0.3">
      <c r="A902" s="246" t="str">
        <f t="shared" si="129"/>
        <v>2023-NAT-03</v>
      </c>
      <c r="B902" s="241">
        <f t="shared" si="130"/>
        <v>45003</v>
      </c>
      <c r="C902" s="246" t="str">
        <f t="shared" si="131"/>
        <v>Day 3</v>
      </c>
      <c r="D902" s="78" t="s">
        <v>547</v>
      </c>
      <c r="E902" s="46" t="str">
        <f t="shared" si="132"/>
        <v>Burger</v>
      </c>
      <c r="F902" s="46" t="str">
        <f t="shared" si="133"/>
        <v>Van Taak</v>
      </c>
      <c r="G902" s="46" t="str">
        <f t="shared" si="134"/>
        <v>Men Senior</v>
      </c>
      <c r="H902" s="46" t="str">
        <f t="shared" si="135"/>
        <v>Steenbras</v>
      </c>
      <c r="I902" s="78"/>
      <c r="J902" s="78" t="s">
        <v>1287</v>
      </c>
      <c r="K902" s="78">
        <v>69</v>
      </c>
      <c r="L902" s="77">
        <f t="shared" si="136"/>
        <v>1.2</v>
      </c>
      <c r="M902" s="77">
        <f t="shared" si="137"/>
        <v>1.2</v>
      </c>
    </row>
    <row r="903" spans="1:13" hidden="1" x14ac:dyDescent="0.3">
      <c r="A903" s="246" t="str">
        <f t="shared" si="129"/>
        <v>2023-NAT-03</v>
      </c>
      <c r="B903" s="241">
        <f t="shared" si="130"/>
        <v>45003</v>
      </c>
      <c r="C903" s="246" t="str">
        <f t="shared" si="131"/>
        <v>Day 3</v>
      </c>
      <c r="D903" s="78" t="s">
        <v>547</v>
      </c>
      <c r="E903" s="46" t="str">
        <f t="shared" si="132"/>
        <v>Burger</v>
      </c>
      <c r="F903" s="46" t="str">
        <f t="shared" si="133"/>
        <v>Van Taak</v>
      </c>
      <c r="G903" s="46" t="str">
        <f t="shared" si="134"/>
        <v>Men Senior</v>
      </c>
      <c r="H903" s="46" t="str">
        <f t="shared" si="135"/>
        <v>Steenbras</v>
      </c>
      <c r="I903" s="78"/>
      <c r="J903" s="78" t="s">
        <v>1287</v>
      </c>
      <c r="K903" s="78">
        <v>97</v>
      </c>
      <c r="L903" s="77">
        <f t="shared" si="136"/>
        <v>3.9</v>
      </c>
      <c r="M903" s="77">
        <f t="shared" si="137"/>
        <v>3.9</v>
      </c>
    </row>
    <row r="904" spans="1:13" hidden="1" x14ac:dyDescent="0.3">
      <c r="A904" s="246" t="str">
        <f t="shared" si="129"/>
        <v>2023-NAT-03</v>
      </c>
      <c r="B904" s="241">
        <f t="shared" si="130"/>
        <v>45003</v>
      </c>
      <c r="C904" s="246" t="str">
        <f t="shared" si="131"/>
        <v>Day 3</v>
      </c>
      <c r="D904" s="78" t="s">
        <v>696</v>
      </c>
      <c r="E904" s="46" t="str">
        <f t="shared" si="132"/>
        <v>Dirk</v>
      </c>
      <c r="F904" s="46" t="str">
        <f t="shared" si="133"/>
        <v>Hansen</v>
      </c>
      <c r="G904" s="46" t="str">
        <f t="shared" si="134"/>
        <v>Men Veteran</v>
      </c>
      <c r="H904" s="46" t="str">
        <f t="shared" si="135"/>
        <v>Steenbras</v>
      </c>
      <c r="I904" s="78"/>
      <c r="J904" s="78" t="s">
        <v>1287</v>
      </c>
      <c r="K904" s="78">
        <v>111</v>
      </c>
      <c r="L904" s="77">
        <f t="shared" si="136"/>
        <v>6.2</v>
      </c>
      <c r="M904" s="77">
        <f t="shared" si="137"/>
        <v>6.2</v>
      </c>
    </row>
    <row r="905" spans="1:13" hidden="1" x14ac:dyDescent="0.3">
      <c r="A905" s="246" t="str">
        <f t="shared" si="129"/>
        <v>2023-NAT-03</v>
      </c>
      <c r="B905" s="241">
        <f t="shared" si="130"/>
        <v>45003</v>
      </c>
      <c r="C905" s="246" t="str">
        <f t="shared" si="131"/>
        <v>Day 3</v>
      </c>
      <c r="D905" s="78" t="s">
        <v>696</v>
      </c>
      <c r="E905" s="46" t="str">
        <f t="shared" si="132"/>
        <v>Dirk</v>
      </c>
      <c r="F905" s="46" t="str">
        <f t="shared" si="133"/>
        <v>Hansen</v>
      </c>
      <c r="G905" s="46" t="str">
        <f t="shared" si="134"/>
        <v>Men Veteran</v>
      </c>
      <c r="H905" s="46" t="str">
        <f t="shared" si="135"/>
        <v>Steenbras</v>
      </c>
      <c r="I905" s="78"/>
      <c r="J905" s="78" t="s">
        <v>1287</v>
      </c>
      <c r="K905" s="78">
        <v>154</v>
      </c>
      <c r="L905" s="77">
        <f t="shared" si="136"/>
        <v>19.100000000000001</v>
      </c>
      <c r="M905" s="77">
        <f t="shared" si="137"/>
        <v>19.100000000000001</v>
      </c>
    </row>
    <row r="906" spans="1:13" hidden="1" x14ac:dyDescent="0.3">
      <c r="A906" s="246" t="str">
        <f t="shared" si="129"/>
        <v>2023-NAT-03</v>
      </c>
      <c r="B906" s="241">
        <f t="shared" si="130"/>
        <v>45003</v>
      </c>
      <c r="C906" s="246" t="str">
        <f t="shared" si="131"/>
        <v>Day 3</v>
      </c>
      <c r="D906" s="78" t="s">
        <v>696</v>
      </c>
      <c r="E906" s="46" t="str">
        <f t="shared" si="132"/>
        <v>Dirk</v>
      </c>
      <c r="F906" s="46" t="str">
        <f t="shared" si="133"/>
        <v>Hansen</v>
      </c>
      <c r="G906" s="46" t="str">
        <f t="shared" si="134"/>
        <v>Men Veteran</v>
      </c>
      <c r="H906" s="46" t="str">
        <f t="shared" si="135"/>
        <v>Steenbras</v>
      </c>
      <c r="I906" s="78"/>
      <c r="J906" s="78" t="s">
        <v>1287</v>
      </c>
      <c r="K906" s="78">
        <v>113</v>
      </c>
      <c r="L906" s="77">
        <f t="shared" si="136"/>
        <v>6.6</v>
      </c>
      <c r="M906" s="77">
        <f t="shared" si="137"/>
        <v>6.6</v>
      </c>
    </row>
    <row r="907" spans="1:13" hidden="1" x14ac:dyDescent="0.3">
      <c r="A907" s="246" t="str">
        <f t="shared" si="129"/>
        <v>2023-NAT-03</v>
      </c>
      <c r="B907" s="241">
        <f t="shared" si="130"/>
        <v>45003</v>
      </c>
      <c r="C907" s="246" t="str">
        <f t="shared" si="131"/>
        <v>Day 3</v>
      </c>
      <c r="D907" s="78" t="s">
        <v>1649</v>
      </c>
      <c r="E907" s="46" t="str">
        <f t="shared" si="132"/>
        <v>Herman</v>
      </c>
      <c r="F907" s="46" t="str">
        <f t="shared" si="133"/>
        <v>Swanepoel</v>
      </c>
      <c r="G907" s="46" t="str">
        <f t="shared" si="134"/>
        <v>Men Veteran</v>
      </c>
      <c r="H907" s="46" t="str">
        <f t="shared" si="135"/>
        <v>Steenbras</v>
      </c>
      <c r="I907" s="78" t="s">
        <v>1884</v>
      </c>
      <c r="J907" s="78"/>
      <c r="K907" s="78">
        <v>60</v>
      </c>
      <c r="L907" s="77">
        <f t="shared" si="136"/>
        <v>2.2000000000000002</v>
      </c>
      <c r="M907" s="77">
        <f t="shared" si="137"/>
        <v>2.2000000000000002</v>
      </c>
    </row>
    <row r="908" spans="1:13" hidden="1" x14ac:dyDescent="0.3">
      <c r="A908" s="246" t="str">
        <f t="shared" si="129"/>
        <v>2023-NAT-03</v>
      </c>
      <c r="B908" s="241">
        <f t="shared" si="130"/>
        <v>45003</v>
      </c>
      <c r="C908" s="246" t="str">
        <f t="shared" si="131"/>
        <v>Day 3</v>
      </c>
      <c r="D908" s="78" t="s">
        <v>1649</v>
      </c>
      <c r="E908" s="46" t="str">
        <f t="shared" si="132"/>
        <v>Herman</v>
      </c>
      <c r="F908" s="46" t="str">
        <f t="shared" si="133"/>
        <v>Swanepoel</v>
      </c>
      <c r="G908" s="46" t="str">
        <f t="shared" si="134"/>
        <v>Men Veteran</v>
      </c>
      <c r="H908" s="46" t="str">
        <f t="shared" si="135"/>
        <v>Steenbras</v>
      </c>
      <c r="I908" s="78"/>
      <c r="J908" s="78" t="s">
        <v>20</v>
      </c>
      <c r="K908" s="78">
        <v>67</v>
      </c>
      <c r="L908" s="77">
        <f t="shared" si="136"/>
        <v>1.1000000000000001</v>
      </c>
      <c r="M908" s="77">
        <f t="shared" si="137"/>
        <v>1.1000000000000001</v>
      </c>
    </row>
    <row r="909" spans="1:13" hidden="1" x14ac:dyDescent="0.3">
      <c r="A909" s="246" t="str">
        <f t="shared" si="129"/>
        <v>2023-NAT-03</v>
      </c>
      <c r="B909" s="241">
        <f t="shared" si="130"/>
        <v>45003</v>
      </c>
      <c r="C909" s="246" t="str">
        <f t="shared" si="131"/>
        <v>Day 3</v>
      </c>
      <c r="D909" s="78" t="s">
        <v>1649</v>
      </c>
      <c r="E909" s="46" t="str">
        <f t="shared" si="132"/>
        <v>Herman</v>
      </c>
      <c r="F909" s="46" t="str">
        <f t="shared" si="133"/>
        <v>Swanepoel</v>
      </c>
      <c r="G909" s="46" t="str">
        <f t="shared" si="134"/>
        <v>Men Veteran</v>
      </c>
      <c r="H909" s="46" t="str">
        <f t="shared" si="135"/>
        <v>Steenbras</v>
      </c>
      <c r="I909" s="78"/>
      <c r="J909" s="78" t="s">
        <v>1288</v>
      </c>
      <c r="K909" s="78">
        <v>83</v>
      </c>
      <c r="L909" s="77">
        <f t="shared" si="136"/>
        <v>1.9</v>
      </c>
      <c r="M909" s="77">
        <f t="shared" si="137"/>
        <v>1.9</v>
      </c>
    </row>
    <row r="910" spans="1:13" hidden="1" x14ac:dyDescent="0.3">
      <c r="A910" s="246" t="str">
        <f t="shared" si="129"/>
        <v>2023-NAT-03</v>
      </c>
      <c r="B910" s="241">
        <f t="shared" si="130"/>
        <v>45003</v>
      </c>
      <c r="C910" s="246" t="str">
        <f t="shared" si="131"/>
        <v>Day 3</v>
      </c>
      <c r="D910" s="78" t="s">
        <v>748</v>
      </c>
      <c r="E910" s="46" t="str">
        <f t="shared" si="132"/>
        <v>David</v>
      </c>
      <c r="F910" s="46" t="str">
        <f t="shared" si="133"/>
        <v>Smith</v>
      </c>
      <c r="G910" s="46" t="str">
        <f t="shared" si="134"/>
        <v>Men Veteran</v>
      </c>
      <c r="H910" s="46" t="str">
        <f t="shared" si="135"/>
        <v>Steenbras</v>
      </c>
      <c r="I910" s="78"/>
      <c r="J910" s="78" t="s">
        <v>1287</v>
      </c>
      <c r="K910" s="78">
        <v>147</v>
      </c>
      <c r="L910" s="77">
        <f t="shared" si="136"/>
        <v>16.2</v>
      </c>
      <c r="M910" s="77">
        <f t="shared" si="137"/>
        <v>16.2</v>
      </c>
    </row>
    <row r="911" spans="1:13" hidden="1" x14ac:dyDescent="0.3">
      <c r="A911" s="246" t="str">
        <f t="shared" si="129"/>
        <v>2023-NAT-03</v>
      </c>
      <c r="B911" s="241">
        <f t="shared" si="130"/>
        <v>45003</v>
      </c>
      <c r="C911" s="246" t="str">
        <f t="shared" si="131"/>
        <v>Day 3</v>
      </c>
      <c r="D911" s="78" t="s">
        <v>748</v>
      </c>
      <c r="E911" s="46" t="str">
        <f t="shared" si="132"/>
        <v>David</v>
      </c>
      <c r="F911" s="46" t="str">
        <f t="shared" si="133"/>
        <v>Smith</v>
      </c>
      <c r="G911" s="46" t="str">
        <f t="shared" si="134"/>
        <v>Men Veteran</v>
      </c>
      <c r="H911" s="46" t="str">
        <f t="shared" si="135"/>
        <v>Steenbras</v>
      </c>
      <c r="I911" s="78"/>
      <c r="J911" s="78" t="s">
        <v>1287</v>
      </c>
      <c r="K911" s="78">
        <v>170</v>
      </c>
      <c r="L911" s="77">
        <f t="shared" si="136"/>
        <v>26.7</v>
      </c>
      <c r="M911" s="77">
        <f t="shared" si="137"/>
        <v>26.7</v>
      </c>
    </row>
    <row r="912" spans="1:13" hidden="1" x14ac:dyDescent="0.3">
      <c r="A912" s="246" t="str">
        <f t="shared" si="129"/>
        <v>2023-NAT-03</v>
      </c>
      <c r="B912" s="241">
        <f t="shared" si="130"/>
        <v>45003</v>
      </c>
      <c r="C912" s="246" t="str">
        <f t="shared" si="131"/>
        <v>Day 3</v>
      </c>
      <c r="D912" s="78" t="s">
        <v>1513</v>
      </c>
      <c r="E912" s="46" t="str">
        <f t="shared" si="132"/>
        <v>Maryna</v>
      </c>
      <c r="F912" s="46" t="str">
        <f t="shared" si="133"/>
        <v>Viljoen</v>
      </c>
      <c r="G912" s="46" t="str">
        <f t="shared" si="134"/>
        <v>Ladies Senior</v>
      </c>
      <c r="H912" s="46" t="str">
        <f t="shared" si="135"/>
        <v>Steenbras</v>
      </c>
      <c r="I912" s="78"/>
      <c r="J912" s="78" t="s">
        <v>1287</v>
      </c>
      <c r="K912" s="78">
        <v>107</v>
      </c>
      <c r="L912" s="77">
        <f t="shared" si="136"/>
        <v>5.5</v>
      </c>
      <c r="M912" s="77">
        <f t="shared" si="137"/>
        <v>5.5</v>
      </c>
    </row>
    <row r="913" spans="1:13" hidden="1" x14ac:dyDescent="0.3">
      <c r="A913" s="246" t="str">
        <f t="shared" si="129"/>
        <v>2023-NAT-03</v>
      </c>
      <c r="B913" s="241">
        <f t="shared" si="130"/>
        <v>45003</v>
      </c>
      <c r="C913" s="246" t="str">
        <f t="shared" si="131"/>
        <v>Day 3</v>
      </c>
      <c r="D913" s="78" t="s">
        <v>1513</v>
      </c>
      <c r="E913" s="46" t="str">
        <f t="shared" si="132"/>
        <v>Maryna</v>
      </c>
      <c r="F913" s="46" t="str">
        <f t="shared" si="133"/>
        <v>Viljoen</v>
      </c>
      <c r="G913" s="46" t="str">
        <f t="shared" si="134"/>
        <v>Ladies Senior</v>
      </c>
      <c r="H913" s="46" t="str">
        <f t="shared" si="135"/>
        <v>Steenbras</v>
      </c>
      <c r="I913" s="78"/>
      <c r="J913" s="78" t="s">
        <v>1287</v>
      </c>
      <c r="K913" s="78">
        <v>77</v>
      </c>
      <c r="L913" s="77">
        <f t="shared" si="136"/>
        <v>1.8</v>
      </c>
      <c r="M913" s="77">
        <f t="shared" si="137"/>
        <v>1.8</v>
      </c>
    </row>
    <row r="914" spans="1:13" hidden="1" x14ac:dyDescent="0.3">
      <c r="A914" s="246" t="str">
        <f t="shared" si="129"/>
        <v>2023-NAT-03</v>
      </c>
      <c r="B914" s="241">
        <f t="shared" si="130"/>
        <v>45003</v>
      </c>
      <c r="C914" s="246" t="str">
        <f t="shared" si="131"/>
        <v>Day 3</v>
      </c>
      <c r="D914" s="78" t="s">
        <v>1513</v>
      </c>
      <c r="E914" s="46" t="str">
        <f t="shared" si="132"/>
        <v>Maryna</v>
      </c>
      <c r="F914" s="46" t="str">
        <f t="shared" si="133"/>
        <v>Viljoen</v>
      </c>
      <c r="G914" s="46" t="str">
        <f t="shared" si="134"/>
        <v>Ladies Senior</v>
      </c>
      <c r="H914" s="46" t="str">
        <f t="shared" si="135"/>
        <v>Steenbras</v>
      </c>
      <c r="I914" s="78"/>
      <c r="J914" s="78" t="s">
        <v>1287</v>
      </c>
      <c r="K914" s="78">
        <v>105</v>
      </c>
      <c r="L914" s="77">
        <f t="shared" si="136"/>
        <v>5.0999999999999996</v>
      </c>
      <c r="M914" s="77">
        <f t="shared" si="137"/>
        <v>5.0999999999999996</v>
      </c>
    </row>
    <row r="915" spans="1:13" hidden="1" x14ac:dyDescent="0.3">
      <c r="A915" s="246" t="str">
        <f t="shared" si="129"/>
        <v>2023-NAT-03</v>
      </c>
      <c r="B915" s="241">
        <f t="shared" si="130"/>
        <v>45003</v>
      </c>
      <c r="C915" s="246" t="str">
        <f t="shared" si="131"/>
        <v>Day 3</v>
      </c>
      <c r="D915" s="78" t="s">
        <v>1513</v>
      </c>
      <c r="E915" s="46" t="str">
        <f t="shared" si="132"/>
        <v>Maryna</v>
      </c>
      <c r="F915" s="46" t="str">
        <f t="shared" si="133"/>
        <v>Viljoen</v>
      </c>
      <c r="G915" s="46" t="str">
        <f t="shared" si="134"/>
        <v>Ladies Senior</v>
      </c>
      <c r="H915" s="46" t="str">
        <f t="shared" si="135"/>
        <v>Steenbras</v>
      </c>
      <c r="I915" s="78"/>
      <c r="J915" s="78" t="s">
        <v>1287</v>
      </c>
      <c r="K915" s="78">
        <v>82</v>
      </c>
      <c r="L915" s="77">
        <f t="shared" si="136"/>
        <v>2.2000000000000002</v>
      </c>
      <c r="M915" s="77">
        <f t="shared" si="137"/>
        <v>2.2000000000000002</v>
      </c>
    </row>
    <row r="916" spans="1:13" hidden="1" x14ac:dyDescent="0.3">
      <c r="A916" s="246" t="str">
        <f t="shared" si="129"/>
        <v>2023-NAT-03</v>
      </c>
      <c r="B916" s="241">
        <f t="shared" si="130"/>
        <v>45003</v>
      </c>
      <c r="C916" s="246" t="str">
        <f t="shared" si="131"/>
        <v>Day 3</v>
      </c>
      <c r="D916" s="78" t="s">
        <v>654</v>
      </c>
      <c r="E916" s="46" t="str">
        <f t="shared" si="132"/>
        <v>Abriana</v>
      </c>
      <c r="F916" s="46" t="str">
        <f t="shared" si="133"/>
        <v>Koberzig</v>
      </c>
      <c r="G916" s="46" t="str">
        <f t="shared" si="134"/>
        <v>Ladies Senior</v>
      </c>
      <c r="H916" s="46" t="str">
        <f t="shared" si="135"/>
        <v>Steenbras</v>
      </c>
      <c r="I916" s="78"/>
      <c r="J916" s="78"/>
      <c r="K916" s="78"/>
      <c r="L916" s="77" t="str">
        <f t="shared" si="136"/>
        <v/>
      </c>
      <c r="M916" s="77" t="str">
        <f t="shared" si="137"/>
        <v/>
      </c>
    </row>
    <row r="917" spans="1:13" hidden="1" x14ac:dyDescent="0.3">
      <c r="A917" s="246" t="str">
        <f t="shared" si="129"/>
        <v>2023-NAT-03</v>
      </c>
      <c r="B917" s="241">
        <f t="shared" si="130"/>
        <v>45003</v>
      </c>
      <c r="C917" s="246" t="str">
        <f t="shared" si="131"/>
        <v>Day 3</v>
      </c>
      <c r="D917" s="78" t="s">
        <v>1512</v>
      </c>
      <c r="E917" s="46" t="str">
        <f t="shared" si="132"/>
        <v>Wikus</v>
      </c>
      <c r="F917" s="46" t="str">
        <f t="shared" si="133"/>
        <v>Viljoen</v>
      </c>
      <c r="G917" s="46" t="str">
        <f t="shared" si="134"/>
        <v>Men Veteran</v>
      </c>
      <c r="H917" s="46" t="str">
        <f t="shared" si="135"/>
        <v>Steenbras</v>
      </c>
      <c r="I917" s="78"/>
      <c r="J917" s="78" t="s">
        <v>1287</v>
      </c>
      <c r="K917" s="78">
        <v>147</v>
      </c>
      <c r="L917" s="77">
        <f t="shared" si="136"/>
        <v>16.2</v>
      </c>
      <c r="M917" s="77">
        <f t="shared" si="137"/>
        <v>16.2</v>
      </c>
    </row>
    <row r="918" spans="1:13" hidden="1" x14ac:dyDescent="0.3">
      <c r="A918" s="246" t="str">
        <f t="shared" si="129"/>
        <v>2023-NAT-03</v>
      </c>
      <c r="B918" s="241">
        <f t="shared" si="130"/>
        <v>45003</v>
      </c>
      <c r="C918" s="246" t="str">
        <f t="shared" si="131"/>
        <v>Day 3</v>
      </c>
      <c r="D918" s="78" t="s">
        <v>1512</v>
      </c>
      <c r="E918" s="46" t="str">
        <f t="shared" si="132"/>
        <v>Wikus</v>
      </c>
      <c r="F918" s="46" t="str">
        <f t="shared" si="133"/>
        <v>Viljoen</v>
      </c>
      <c r="G918" s="46" t="str">
        <f t="shared" si="134"/>
        <v>Men Veteran</v>
      </c>
      <c r="H918" s="46" t="str">
        <f t="shared" si="135"/>
        <v>Steenbras</v>
      </c>
      <c r="I918" s="78"/>
      <c r="J918" s="78" t="s">
        <v>1287</v>
      </c>
      <c r="K918" s="78">
        <v>89</v>
      </c>
      <c r="L918" s="77">
        <f t="shared" si="136"/>
        <v>2.9</v>
      </c>
      <c r="M918" s="77">
        <f t="shared" si="137"/>
        <v>2.9</v>
      </c>
    </row>
    <row r="919" spans="1:13" hidden="1" x14ac:dyDescent="0.3">
      <c r="A919" s="246" t="str">
        <f t="shared" si="129"/>
        <v>2023-NAT-03</v>
      </c>
      <c r="B919" s="241">
        <f t="shared" si="130"/>
        <v>45003</v>
      </c>
      <c r="C919" s="246" t="str">
        <f t="shared" si="131"/>
        <v>Day 3</v>
      </c>
      <c r="D919" s="78" t="s">
        <v>1512</v>
      </c>
      <c r="E919" s="46" t="str">
        <f t="shared" si="132"/>
        <v>Wikus</v>
      </c>
      <c r="F919" s="46" t="str">
        <f t="shared" si="133"/>
        <v>Viljoen</v>
      </c>
      <c r="G919" s="46" t="str">
        <f t="shared" si="134"/>
        <v>Men Veteran</v>
      </c>
      <c r="H919" s="46" t="str">
        <f t="shared" si="135"/>
        <v>Steenbras</v>
      </c>
      <c r="I919" s="78"/>
      <c r="J919" s="78" t="s">
        <v>1287</v>
      </c>
      <c r="K919" s="78">
        <v>133</v>
      </c>
      <c r="L919" s="77">
        <f t="shared" si="136"/>
        <v>11.5</v>
      </c>
      <c r="M919" s="77">
        <f t="shared" si="137"/>
        <v>11.5</v>
      </c>
    </row>
    <row r="920" spans="1:13" hidden="1" x14ac:dyDescent="0.3">
      <c r="A920" s="246" t="str">
        <f t="shared" si="129"/>
        <v>2023-NAT-03</v>
      </c>
      <c r="B920" s="241">
        <f t="shared" si="130"/>
        <v>45003</v>
      </c>
      <c r="C920" s="246" t="str">
        <f t="shared" si="131"/>
        <v>Day 3</v>
      </c>
      <c r="D920" s="78" t="s">
        <v>1512</v>
      </c>
      <c r="E920" s="46" t="str">
        <f t="shared" si="132"/>
        <v>Wikus</v>
      </c>
      <c r="F920" s="46" t="str">
        <f t="shared" si="133"/>
        <v>Viljoen</v>
      </c>
      <c r="G920" s="46" t="str">
        <f t="shared" si="134"/>
        <v>Men Veteran</v>
      </c>
      <c r="H920" s="46" t="str">
        <f t="shared" si="135"/>
        <v>Steenbras</v>
      </c>
      <c r="I920" s="78"/>
      <c r="J920" s="78" t="s">
        <v>1287</v>
      </c>
      <c r="K920" s="78">
        <v>126</v>
      </c>
      <c r="L920" s="77">
        <f t="shared" si="136"/>
        <v>9.6</v>
      </c>
      <c r="M920" s="77">
        <f t="shared" si="137"/>
        <v>9.6</v>
      </c>
    </row>
    <row r="921" spans="1:13" hidden="1" x14ac:dyDescent="0.3">
      <c r="A921" s="246" t="str">
        <f t="shared" si="129"/>
        <v>2023-NAT-03</v>
      </c>
      <c r="B921" s="241">
        <f t="shared" si="130"/>
        <v>45003</v>
      </c>
      <c r="C921" s="246" t="str">
        <f t="shared" si="131"/>
        <v>Day 3</v>
      </c>
      <c r="D921" s="78" t="s">
        <v>1512</v>
      </c>
      <c r="E921" s="46" t="str">
        <f t="shared" si="132"/>
        <v>Wikus</v>
      </c>
      <c r="F921" s="46" t="str">
        <f t="shared" si="133"/>
        <v>Viljoen</v>
      </c>
      <c r="G921" s="46" t="str">
        <f t="shared" si="134"/>
        <v>Men Veteran</v>
      </c>
      <c r="H921" s="46" t="str">
        <f t="shared" si="135"/>
        <v>Steenbras</v>
      </c>
      <c r="I921" s="78"/>
      <c r="J921" s="78" t="s">
        <v>1287</v>
      </c>
      <c r="K921" s="78">
        <v>76</v>
      </c>
      <c r="L921" s="77">
        <f t="shared" si="136"/>
        <v>1.7</v>
      </c>
      <c r="M921" s="77">
        <f t="shared" si="137"/>
        <v>1.7</v>
      </c>
    </row>
    <row r="922" spans="1:13" hidden="1" x14ac:dyDescent="0.3">
      <c r="A922" s="246" t="str">
        <f t="shared" si="129"/>
        <v>2023-NAT-03</v>
      </c>
      <c r="B922" s="241">
        <f t="shared" si="130"/>
        <v>45003</v>
      </c>
      <c r="C922" s="246" t="str">
        <f t="shared" si="131"/>
        <v>Day 3</v>
      </c>
      <c r="D922" s="78" t="s">
        <v>1512</v>
      </c>
      <c r="E922" s="46" t="str">
        <f t="shared" si="132"/>
        <v>Wikus</v>
      </c>
      <c r="F922" s="46" t="str">
        <f t="shared" si="133"/>
        <v>Viljoen</v>
      </c>
      <c r="G922" s="46" t="str">
        <f t="shared" si="134"/>
        <v>Men Veteran</v>
      </c>
      <c r="H922" s="46" t="str">
        <f t="shared" si="135"/>
        <v>Steenbras</v>
      </c>
      <c r="I922" s="78"/>
      <c r="J922" s="78" t="s">
        <v>1287</v>
      </c>
      <c r="K922" s="78">
        <v>99</v>
      </c>
      <c r="L922" s="77">
        <f t="shared" si="136"/>
        <v>4.2</v>
      </c>
      <c r="M922" s="77">
        <f t="shared" si="137"/>
        <v>4.2</v>
      </c>
    </row>
    <row r="923" spans="1:13" hidden="1" x14ac:dyDescent="0.3">
      <c r="A923" s="246" t="str">
        <f t="shared" si="129"/>
        <v>2023-NAT-03</v>
      </c>
      <c r="B923" s="241">
        <f t="shared" si="130"/>
        <v>45003</v>
      </c>
      <c r="C923" s="246" t="str">
        <f t="shared" si="131"/>
        <v>Day 3</v>
      </c>
      <c r="D923" s="78" t="s">
        <v>1512</v>
      </c>
      <c r="E923" s="46" t="str">
        <f t="shared" si="132"/>
        <v>Wikus</v>
      </c>
      <c r="F923" s="46" t="str">
        <f t="shared" si="133"/>
        <v>Viljoen</v>
      </c>
      <c r="G923" s="46" t="str">
        <f t="shared" si="134"/>
        <v>Men Veteran</v>
      </c>
      <c r="H923" s="46" t="str">
        <f t="shared" si="135"/>
        <v>Steenbras</v>
      </c>
      <c r="I923" s="78"/>
      <c r="J923" s="78" t="s">
        <v>1287</v>
      </c>
      <c r="K923" s="78">
        <v>68</v>
      </c>
      <c r="L923" s="77">
        <f t="shared" si="136"/>
        <v>1.2</v>
      </c>
      <c r="M923" s="77">
        <f t="shared" si="137"/>
        <v>1.2</v>
      </c>
    </row>
    <row r="924" spans="1:13" hidden="1" x14ac:dyDescent="0.3">
      <c r="A924" s="246" t="str">
        <f t="shared" ref="A924:A975" si="138">IF(D924="","",A923)</f>
        <v>2023-NAT-03</v>
      </c>
      <c r="B924" s="241">
        <f t="shared" ref="B924:B975" si="139">IF(D924="","",B923)</f>
        <v>45003</v>
      </c>
      <c r="C924" s="246" t="str">
        <f t="shared" ref="C924:C975" si="140">IF(D924="","",C923)</f>
        <v>Day 3</v>
      </c>
      <c r="D924" s="78" t="s">
        <v>700</v>
      </c>
      <c r="E924" s="46" t="str">
        <f t="shared" ref="E924:E975" si="141">IF(D924="","",VLOOKUP(D924,Master,3,FALSE))</f>
        <v>Rhyno</v>
      </c>
      <c r="F924" s="46" t="str">
        <f t="shared" ref="F924:F975" si="142">IF(D924="","",VLOOKUP(D924,Master,4,FALSE))</f>
        <v>Koberzig</v>
      </c>
      <c r="G924" s="46" t="str">
        <f t="shared" ref="G924:G975" si="143">IF(D924="","",VLOOKUP(D924,Master,5,FALSE))</f>
        <v>Men Senior</v>
      </c>
      <c r="H924" s="46" t="str">
        <f t="shared" ref="H924:H975" si="144">IF(D924="","",VLOOKUP(D924,Master,2,FALSE))</f>
        <v>Steenbras</v>
      </c>
      <c r="I924" s="78" t="s">
        <v>1884</v>
      </c>
      <c r="J924" s="78"/>
      <c r="K924" s="78">
        <v>52</v>
      </c>
      <c r="L924" s="77">
        <f t="shared" ref="L924:L975" si="145">IF(K924="","",IF(I924="",ROUND(HLOOKUP(J924,kgList,K924,FALSE),1),ROUND(HLOOKUP(I924,kgList,K924,FALSE),1)))</f>
        <v>1.4</v>
      </c>
      <c r="M924" s="77">
        <f t="shared" ref="M924:M975" si="146">IF(L924="","",IF(COUNTA(I924:J924)&gt;1,"Edible or Inedible",IF(COUNTA(I924)=1,L924*1,IF(COUNTA(J924)=1,L924*1,"ERROR"))))</f>
        <v>1.4</v>
      </c>
    </row>
    <row r="925" spans="1:13" hidden="1" x14ac:dyDescent="0.3">
      <c r="A925" s="246" t="str">
        <f t="shared" si="138"/>
        <v>2023-NAT-03</v>
      </c>
      <c r="B925" s="241">
        <f t="shared" si="139"/>
        <v>45003</v>
      </c>
      <c r="C925" s="246" t="str">
        <f t="shared" si="140"/>
        <v>Day 3</v>
      </c>
      <c r="D925" s="78" t="s">
        <v>1582</v>
      </c>
      <c r="E925" s="46" t="str">
        <f t="shared" si="141"/>
        <v>Frank</v>
      </c>
      <c r="F925" s="46" t="str">
        <f t="shared" si="142"/>
        <v>Oberholster</v>
      </c>
      <c r="G925" s="46" t="str">
        <f t="shared" si="143"/>
        <v>Men Senior</v>
      </c>
      <c r="H925" s="46" t="str">
        <f t="shared" si="144"/>
        <v>Steenbras</v>
      </c>
      <c r="I925" s="78" t="s">
        <v>1884</v>
      </c>
      <c r="J925" s="78"/>
      <c r="K925" s="78">
        <v>62</v>
      </c>
      <c r="L925" s="77">
        <f t="shared" si="145"/>
        <v>2.5</v>
      </c>
      <c r="M925" s="77">
        <f t="shared" si="146"/>
        <v>2.5</v>
      </c>
    </row>
    <row r="926" spans="1:13" hidden="1" x14ac:dyDescent="0.3">
      <c r="A926" s="246" t="str">
        <f t="shared" si="138"/>
        <v>2023-NAT-03</v>
      </c>
      <c r="B926" s="241">
        <f t="shared" si="139"/>
        <v>45003</v>
      </c>
      <c r="C926" s="246" t="str">
        <f t="shared" si="140"/>
        <v>Day 3</v>
      </c>
      <c r="D926" s="78" t="s">
        <v>1582</v>
      </c>
      <c r="E926" s="46" t="str">
        <f t="shared" si="141"/>
        <v>Frank</v>
      </c>
      <c r="F926" s="46" t="str">
        <f t="shared" si="142"/>
        <v>Oberholster</v>
      </c>
      <c r="G926" s="46" t="str">
        <f t="shared" si="143"/>
        <v>Men Senior</v>
      </c>
      <c r="H926" s="46" t="str">
        <f t="shared" si="144"/>
        <v>Steenbras</v>
      </c>
      <c r="I926" s="78"/>
      <c r="J926" s="78" t="s">
        <v>1288</v>
      </c>
      <c r="K926" s="78">
        <v>92</v>
      </c>
      <c r="L926" s="77">
        <f t="shared" si="145"/>
        <v>2.8</v>
      </c>
      <c r="M926" s="77">
        <f t="shared" si="146"/>
        <v>2.8</v>
      </c>
    </row>
    <row r="927" spans="1:13" hidden="1" x14ac:dyDescent="0.3">
      <c r="A927" s="246" t="str">
        <f t="shared" si="138"/>
        <v>2023-NAT-03</v>
      </c>
      <c r="B927" s="241">
        <f t="shared" si="139"/>
        <v>45003</v>
      </c>
      <c r="C927" s="246" t="str">
        <f t="shared" si="140"/>
        <v>Day 3</v>
      </c>
      <c r="D927" s="78" t="s">
        <v>1582</v>
      </c>
      <c r="E927" s="46" t="str">
        <f t="shared" si="141"/>
        <v>Frank</v>
      </c>
      <c r="F927" s="46" t="str">
        <f t="shared" si="142"/>
        <v>Oberholster</v>
      </c>
      <c r="G927" s="46" t="str">
        <f t="shared" si="143"/>
        <v>Men Senior</v>
      </c>
      <c r="H927" s="46" t="str">
        <f t="shared" si="144"/>
        <v>Steenbras</v>
      </c>
      <c r="I927" s="78"/>
      <c r="J927" s="78" t="s">
        <v>1287</v>
      </c>
      <c r="K927" s="78">
        <v>151</v>
      </c>
      <c r="L927" s="77">
        <f t="shared" si="145"/>
        <v>17.8</v>
      </c>
      <c r="M927" s="77">
        <f t="shared" si="146"/>
        <v>17.8</v>
      </c>
    </row>
    <row r="928" spans="1:13" hidden="1" x14ac:dyDescent="0.3">
      <c r="A928" s="246" t="str">
        <f t="shared" si="138"/>
        <v>2023-NAT-03</v>
      </c>
      <c r="B928" s="241">
        <f t="shared" si="139"/>
        <v>45003</v>
      </c>
      <c r="C928" s="246" t="str">
        <f t="shared" si="140"/>
        <v>Day 3</v>
      </c>
      <c r="D928" s="78" t="s">
        <v>1582</v>
      </c>
      <c r="E928" s="46" t="str">
        <f t="shared" si="141"/>
        <v>Frank</v>
      </c>
      <c r="F928" s="46" t="str">
        <f t="shared" si="142"/>
        <v>Oberholster</v>
      </c>
      <c r="G928" s="46" t="str">
        <f t="shared" si="143"/>
        <v>Men Senior</v>
      </c>
      <c r="H928" s="46" t="str">
        <f t="shared" si="144"/>
        <v>Steenbras</v>
      </c>
      <c r="I928" s="78"/>
      <c r="J928" s="78" t="s">
        <v>1287</v>
      </c>
      <c r="K928" s="78">
        <v>94</v>
      </c>
      <c r="L928" s="77">
        <f t="shared" si="145"/>
        <v>3.5</v>
      </c>
      <c r="M928" s="77">
        <f t="shared" si="146"/>
        <v>3.5</v>
      </c>
    </row>
    <row r="929" spans="1:13" hidden="1" x14ac:dyDescent="0.3">
      <c r="A929" s="246" t="str">
        <f t="shared" si="138"/>
        <v>2023-NAT-03</v>
      </c>
      <c r="B929" s="241">
        <f t="shared" si="139"/>
        <v>45003</v>
      </c>
      <c r="C929" s="246" t="str">
        <f t="shared" si="140"/>
        <v>Day 3</v>
      </c>
      <c r="D929" s="78" t="s">
        <v>1740</v>
      </c>
      <c r="E929" s="46" t="str">
        <f t="shared" si="141"/>
        <v>Andre</v>
      </c>
      <c r="F929" s="46" t="str">
        <f t="shared" si="142"/>
        <v>Bezuidehout</v>
      </c>
      <c r="G929" s="46" t="str">
        <f t="shared" si="143"/>
        <v>Men Master</v>
      </c>
      <c r="H929" s="46" t="str">
        <f t="shared" si="144"/>
        <v>Walvis Bay</v>
      </c>
      <c r="I929" s="78" t="s">
        <v>1884</v>
      </c>
      <c r="J929" s="78"/>
      <c r="K929" s="78">
        <v>68</v>
      </c>
      <c r="L929" s="77">
        <f t="shared" si="145"/>
        <v>3.3</v>
      </c>
      <c r="M929" s="77">
        <f t="shared" si="146"/>
        <v>3.3</v>
      </c>
    </row>
    <row r="930" spans="1:13" hidden="1" x14ac:dyDescent="0.3">
      <c r="A930" s="246" t="str">
        <f t="shared" si="138"/>
        <v>2023-NAT-03</v>
      </c>
      <c r="B930" s="241">
        <f t="shared" si="139"/>
        <v>45003</v>
      </c>
      <c r="C930" s="246" t="str">
        <f t="shared" si="140"/>
        <v>Day 3</v>
      </c>
      <c r="D930" s="78" t="s">
        <v>1740</v>
      </c>
      <c r="E930" s="46" t="str">
        <f t="shared" si="141"/>
        <v>Andre</v>
      </c>
      <c r="F930" s="46" t="str">
        <f t="shared" si="142"/>
        <v>Bezuidehout</v>
      </c>
      <c r="G930" s="46" t="str">
        <f t="shared" si="143"/>
        <v>Men Master</v>
      </c>
      <c r="H930" s="46" t="str">
        <f t="shared" si="144"/>
        <v>Walvis Bay</v>
      </c>
      <c r="I930" s="78"/>
      <c r="J930" s="78" t="s">
        <v>1287</v>
      </c>
      <c r="K930" s="78">
        <v>93</v>
      </c>
      <c r="L930" s="77">
        <f t="shared" si="145"/>
        <v>3.4</v>
      </c>
      <c r="M930" s="77">
        <f t="shared" si="146"/>
        <v>3.4</v>
      </c>
    </row>
    <row r="931" spans="1:13" hidden="1" x14ac:dyDescent="0.3">
      <c r="A931" s="246" t="str">
        <f t="shared" si="138"/>
        <v>2023-NAT-03</v>
      </c>
      <c r="B931" s="241">
        <f t="shared" si="139"/>
        <v>45003</v>
      </c>
      <c r="C931" s="246" t="str">
        <f t="shared" si="140"/>
        <v>Day 3</v>
      </c>
      <c r="D931" s="78" t="s">
        <v>1740</v>
      </c>
      <c r="E931" s="46" t="str">
        <f t="shared" si="141"/>
        <v>Andre</v>
      </c>
      <c r="F931" s="46" t="str">
        <f t="shared" si="142"/>
        <v>Bezuidehout</v>
      </c>
      <c r="G931" s="46" t="str">
        <f t="shared" si="143"/>
        <v>Men Master</v>
      </c>
      <c r="H931" s="46" t="str">
        <f t="shared" si="144"/>
        <v>Walvis Bay</v>
      </c>
      <c r="I931" s="78"/>
      <c r="J931" s="78" t="s">
        <v>1287</v>
      </c>
      <c r="K931" s="78">
        <v>149</v>
      </c>
      <c r="L931" s="77">
        <f t="shared" si="145"/>
        <v>17</v>
      </c>
      <c r="M931" s="77">
        <f t="shared" si="146"/>
        <v>17</v>
      </c>
    </row>
    <row r="932" spans="1:13" hidden="1" x14ac:dyDescent="0.3">
      <c r="A932" s="246" t="str">
        <f t="shared" si="138"/>
        <v>2023-NAT-03</v>
      </c>
      <c r="B932" s="241">
        <f t="shared" si="139"/>
        <v>45003</v>
      </c>
      <c r="C932" s="246" t="str">
        <f t="shared" si="140"/>
        <v>Day 3</v>
      </c>
      <c r="D932" s="78" t="s">
        <v>1740</v>
      </c>
      <c r="E932" s="46" t="str">
        <f t="shared" si="141"/>
        <v>Andre</v>
      </c>
      <c r="F932" s="46" t="str">
        <f t="shared" si="142"/>
        <v>Bezuidehout</v>
      </c>
      <c r="G932" s="46" t="str">
        <f t="shared" si="143"/>
        <v>Men Master</v>
      </c>
      <c r="H932" s="46" t="str">
        <f t="shared" si="144"/>
        <v>Walvis Bay</v>
      </c>
      <c r="I932" s="78"/>
      <c r="J932" s="78" t="s">
        <v>1286</v>
      </c>
      <c r="K932" s="78">
        <v>167</v>
      </c>
      <c r="L932" s="77">
        <f t="shared" si="145"/>
        <v>64.5</v>
      </c>
      <c r="M932" s="77">
        <f t="shared" si="146"/>
        <v>64.5</v>
      </c>
    </row>
    <row r="933" spans="1:13" hidden="1" x14ac:dyDescent="0.3">
      <c r="A933" s="246" t="str">
        <f t="shared" si="138"/>
        <v>2023-NAT-03</v>
      </c>
      <c r="B933" s="241">
        <f t="shared" si="139"/>
        <v>45003</v>
      </c>
      <c r="C933" s="246" t="str">
        <f t="shared" si="140"/>
        <v>Day 3</v>
      </c>
      <c r="D933" s="78" t="s">
        <v>1365</v>
      </c>
      <c r="E933" s="46" t="str">
        <f t="shared" si="141"/>
        <v>Donavin</v>
      </c>
      <c r="F933" s="46" t="str">
        <f t="shared" si="142"/>
        <v>Bezuidehoudt</v>
      </c>
      <c r="G933" s="46" t="str">
        <f t="shared" si="143"/>
        <v>Men Senior</v>
      </c>
      <c r="H933" s="46" t="str">
        <f t="shared" si="144"/>
        <v>Walvis Bay</v>
      </c>
      <c r="I933" s="78"/>
      <c r="J933" s="78" t="s">
        <v>1288</v>
      </c>
      <c r="K933" s="78">
        <v>120</v>
      </c>
      <c r="L933" s="77">
        <f t="shared" si="145"/>
        <v>7</v>
      </c>
      <c r="M933" s="77">
        <f t="shared" si="146"/>
        <v>7</v>
      </c>
    </row>
    <row r="934" spans="1:13" hidden="1" x14ac:dyDescent="0.3">
      <c r="A934" s="246" t="str">
        <f t="shared" si="138"/>
        <v>2023-NAT-03</v>
      </c>
      <c r="B934" s="241">
        <f t="shared" si="139"/>
        <v>45003</v>
      </c>
      <c r="C934" s="246" t="str">
        <f t="shared" si="140"/>
        <v>Day 3</v>
      </c>
      <c r="D934" s="78" t="s">
        <v>1365</v>
      </c>
      <c r="E934" s="46" t="str">
        <f t="shared" si="141"/>
        <v>Donavin</v>
      </c>
      <c r="F934" s="46" t="str">
        <f t="shared" si="142"/>
        <v>Bezuidehoudt</v>
      </c>
      <c r="G934" s="46" t="str">
        <f t="shared" si="143"/>
        <v>Men Senior</v>
      </c>
      <c r="H934" s="46" t="str">
        <f t="shared" si="144"/>
        <v>Walvis Bay</v>
      </c>
      <c r="I934" s="78"/>
      <c r="J934" s="78" t="s">
        <v>1287</v>
      </c>
      <c r="K934" s="78">
        <v>156</v>
      </c>
      <c r="L934" s="77">
        <f t="shared" si="145"/>
        <v>19.899999999999999</v>
      </c>
      <c r="M934" s="77">
        <f t="shared" si="146"/>
        <v>19.899999999999999</v>
      </c>
    </row>
    <row r="935" spans="1:13" hidden="1" x14ac:dyDescent="0.3">
      <c r="A935" s="246" t="str">
        <f t="shared" si="138"/>
        <v>2023-NAT-03</v>
      </c>
      <c r="B935" s="241">
        <f t="shared" si="139"/>
        <v>45003</v>
      </c>
      <c r="C935" s="246" t="str">
        <f t="shared" si="140"/>
        <v>Day 3</v>
      </c>
      <c r="D935" s="78" t="s">
        <v>1365</v>
      </c>
      <c r="E935" s="46" t="str">
        <f t="shared" si="141"/>
        <v>Donavin</v>
      </c>
      <c r="F935" s="46" t="str">
        <f t="shared" si="142"/>
        <v>Bezuidehoudt</v>
      </c>
      <c r="G935" s="46" t="str">
        <f t="shared" si="143"/>
        <v>Men Senior</v>
      </c>
      <c r="H935" s="46" t="str">
        <f t="shared" si="144"/>
        <v>Walvis Bay</v>
      </c>
      <c r="I935" s="78" t="s">
        <v>22</v>
      </c>
      <c r="J935" s="78"/>
      <c r="K935" s="78">
        <v>77</v>
      </c>
      <c r="L935" s="77">
        <f t="shared" si="145"/>
        <v>6</v>
      </c>
      <c r="M935" s="77">
        <f t="shared" si="146"/>
        <v>6</v>
      </c>
    </row>
    <row r="936" spans="1:13" hidden="1" x14ac:dyDescent="0.3">
      <c r="A936" s="246" t="str">
        <f t="shared" si="138"/>
        <v>2023-NAT-03</v>
      </c>
      <c r="B936" s="241">
        <f t="shared" si="139"/>
        <v>45003</v>
      </c>
      <c r="C936" s="246" t="str">
        <f t="shared" si="140"/>
        <v>Day 3</v>
      </c>
      <c r="D936" s="78" t="s">
        <v>1210</v>
      </c>
      <c r="E936" s="46" t="str">
        <f t="shared" si="141"/>
        <v>Flippie</v>
      </c>
      <c r="F936" s="46" t="str">
        <f t="shared" si="142"/>
        <v>Scheepers</v>
      </c>
      <c r="G936" s="46" t="str">
        <f t="shared" si="143"/>
        <v>Men Veteran</v>
      </c>
      <c r="H936" s="46" t="str">
        <f t="shared" si="144"/>
        <v>Walvis Bay</v>
      </c>
      <c r="I936" s="78"/>
      <c r="J936" s="78" t="s">
        <v>1314</v>
      </c>
      <c r="K936" s="78">
        <v>77</v>
      </c>
      <c r="L936" s="77">
        <f t="shared" si="145"/>
        <v>5.8</v>
      </c>
      <c r="M936" s="77">
        <f t="shared" si="146"/>
        <v>5.8</v>
      </c>
    </row>
    <row r="937" spans="1:13" hidden="1" x14ac:dyDescent="0.3">
      <c r="A937" s="246" t="str">
        <f t="shared" si="138"/>
        <v>2023-NAT-03</v>
      </c>
      <c r="B937" s="241">
        <f t="shared" si="139"/>
        <v>45003</v>
      </c>
      <c r="C937" s="246" t="str">
        <f t="shared" si="140"/>
        <v>Day 3</v>
      </c>
      <c r="D937" s="78" t="s">
        <v>1210</v>
      </c>
      <c r="E937" s="46" t="str">
        <f t="shared" si="141"/>
        <v>Flippie</v>
      </c>
      <c r="F937" s="46" t="str">
        <f t="shared" si="142"/>
        <v>Scheepers</v>
      </c>
      <c r="G937" s="46" t="str">
        <f t="shared" si="143"/>
        <v>Men Veteran</v>
      </c>
      <c r="H937" s="46" t="str">
        <f t="shared" si="144"/>
        <v>Walvis Bay</v>
      </c>
      <c r="I937" s="78"/>
      <c r="J937" s="78" t="s">
        <v>1288</v>
      </c>
      <c r="K937" s="78">
        <v>103</v>
      </c>
      <c r="L937" s="77">
        <f t="shared" si="145"/>
        <v>4.0999999999999996</v>
      </c>
      <c r="M937" s="77">
        <f t="shared" si="146"/>
        <v>4.0999999999999996</v>
      </c>
    </row>
    <row r="938" spans="1:13" hidden="1" x14ac:dyDescent="0.3">
      <c r="A938" s="246" t="str">
        <f t="shared" si="138"/>
        <v>2023-NAT-03</v>
      </c>
      <c r="B938" s="241">
        <f t="shared" si="139"/>
        <v>45003</v>
      </c>
      <c r="C938" s="246" t="str">
        <f t="shared" si="140"/>
        <v>Day 3</v>
      </c>
      <c r="D938" s="78" t="s">
        <v>1210</v>
      </c>
      <c r="E938" s="46" t="str">
        <f t="shared" si="141"/>
        <v>Flippie</v>
      </c>
      <c r="F938" s="46" t="str">
        <f t="shared" si="142"/>
        <v>Scheepers</v>
      </c>
      <c r="G938" s="46" t="str">
        <f t="shared" si="143"/>
        <v>Men Veteran</v>
      </c>
      <c r="H938" s="46" t="str">
        <f t="shared" si="144"/>
        <v>Walvis Bay</v>
      </c>
      <c r="I938" s="78"/>
      <c r="J938" s="78" t="s">
        <v>1288</v>
      </c>
      <c r="K938" s="78">
        <v>104</v>
      </c>
      <c r="L938" s="77">
        <f t="shared" si="145"/>
        <v>4.2</v>
      </c>
      <c r="M938" s="77">
        <f t="shared" si="146"/>
        <v>4.2</v>
      </c>
    </row>
    <row r="939" spans="1:13" hidden="1" x14ac:dyDescent="0.3">
      <c r="A939" s="246" t="str">
        <f t="shared" si="138"/>
        <v>2023-NAT-03</v>
      </c>
      <c r="B939" s="241">
        <f t="shared" si="139"/>
        <v>45003</v>
      </c>
      <c r="C939" s="246" t="str">
        <f t="shared" si="140"/>
        <v>Day 3</v>
      </c>
      <c r="D939" s="78" t="s">
        <v>1722</v>
      </c>
      <c r="E939" s="46" t="str">
        <f t="shared" si="141"/>
        <v>Ryno</v>
      </c>
      <c r="F939" s="46" t="str">
        <f t="shared" si="142"/>
        <v>Enslin</v>
      </c>
      <c r="G939" s="46" t="str">
        <f t="shared" si="143"/>
        <v>Men Senior</v>
      </c>
      <c r="H939" s="46" t="str">
        <f t="shared" si="144"/>
        <v>Namib Park</v>
      </c>
      <c r="I939" s="78"/>
      <c r="J939" s="78" t="s">
        <v>1314</v>
      </c>
      <c r="K939" s="78">
        <v>72</v>
      </c>
      <c r="L939" s="77">
        <f t="shared" si="145"/>
        <v>5</v>
      </c>
      <c r="M939" s="77">
        <f t="shared" si="146"/>
        <v>5</v>
      </c>
    </row>
    <row r="940" spans="1:13" hidden="1" x14ac:dyDescent="0.3">
      <c r="A940" s="246" t="str">
        <f t="shared" si="138"/>
        <v>2023-NAT-03</v>
      </c>
      <c r="B940" s="241">
        <f t="shared" si="139"/>
        <v>45003</v>
      </c>
      <c r="C940" s="246" t="str">
        <f t="shared" si="140"/>
        <v>Day 3</v>
      </c>
      <c r="D940" s="78" t="s">
        <v>780</v>
      </c>
      <c r="E940" s="46" t="str">
        <f t="shared" si="141"/>
        <v xml:space="preserve">Emile </v>
      </c>
      <c r="F940" s="46" t="str">
        <f t="shared" si="142"/>
        <v>Van Heerden</v>
      </c>
      <c r="G940" s="46" t="str">
        <f t="shared" si="143"/>
        <v>Men Senior</v>
      </c>
      <c r="H940" s="46" t="str">
        <f t="shared" si="144"/>
        <v>Walvis Bay</v>
      </c>
      <c r="I940" s="78"/>
      <c r="J940" s="78"/>
      <c r="K940" s="78"/>
      <c r="L940" s="77" t="str">
        <f t="shared" si="145"/>
        <v/>
      </c>
      <c r="M940" s="77" t="str">
        <f t="shared" si="146"/>
        <v/>
      </c>
    </row>
    <row r="941" spans="1:13" hidden="1" x14ac:dyDescent="0.3">
      <c r="A941" s="246" t="str">
        <f t="shared" si="138"/>
        <v>2023-NAT-03</v>
      </c>
      <c r="B941" s="241">
        <f t="shared" si="139"/>
        <v>45003</v>
      </c>
      <c r="C941" s="246" t="str">
        <f t="shared" si="140"/>
        <v>Day 3</v>
      </c>
      <c r="D941" s="78" t="s">
        <v>792</v>
      </c>
      <c r="E941" s="46" t="str">
        <f t="shared" si="141"/>
        <v>Morne</v>
      </c>
      <c r="F941" s="46" t="str">
        <f t="shared" si="142"/>
        <v>Hugo</v>
      </c>
      <c r="G941" s="46" t="str">
        <f t="shared" si="143"/>
        <v>Men Veteran</v>
      </c>
      <c r="H941" s="46" t="str">
        <f t="shared" si="144"/>
        <v>Walvis Bay</v>
      </c>
      <c r="I941" s="78"/>
      <c r="J941" s="78" t="s">
        <v>1281</v>
      </c>
      <c r="K941" s="78">
        <v>160</v>
      </c>
      <c r="L941" s="77">
        <f t="shared" si="145"/>
        <v>55.9</v>
      </c>
      <c r="M941" s="77">
        <f t="shared" si="146"/>
        <v>55.9</v>
      </c>
    </row>
    <row r="942" spans="1:13" hidden="1" x14ac:dyDescent="0.3">
      <c r="A942" s="246" t="str">
        <f t="shared" si="138"/>
        <v>2023-NAT-03</v>
      </c>
      <c r="B942" s="241">
        <f t="shared" si="139"/>
        <v>45003</v>
      </c>
      <c r="C942" s="246" t="str">
        <f t="shared" si="140"/>
        <v>Day 3</v>
      </c>
      <c r="D942" s="78" t="s">
        <v>1154</v>
      </c>
      <c r="E942" s="46" t="str">
        <f t="shared" si="141"/>
        <v>Martin</v>
      </c>
      <c r="F942" s="46" t="str">
        <f t="shared" si="142"/>
        <v>Cordier</v>
      </c>
      <c r="G942" s="46" t="str">
        <f t="shared" si="143"/>
        <v>Men Veteran</v>
      </c>
      <c r="H942" s="46" t="str">
        <f t="shared" si="144"/>
        <v>Walvis Bay</v>
      </c>
      <c r="I942" s="78"/>
      <c r="J942" s="78" t="s">
        <v>1288</v>
      </c>
      <c r="K942" s="78">
        <v>125</v>
      </c>
      <c r="L942" s="77">
        <f t="shared" si="145"/>
        <v>8.1</v>
      </c>
      <c r="M942" s="77">
        <f t="shared" si="146"/>
        <v>8.1</v>
      </c>
    </row>
    <row r="943" spans="1:13" hidden="1" x14ac:dyDescent="0.3">
      <c r="A943" s="246" t="str">
        <f t="shared" si="138"/>
        <v>2023-NAT-03</v>
      </c>
      <c r="B943" s="241">
        <f t="shared" si="139"/>
        <v>45003</v>
      </c>
      <c r="C943" s="246" t="str">
        <f t="shared" si="140"/>
        <v>Day 3</v>
      </c>
      <c r="D943" s="78" t="s">
        <v>1154</v>
      </c>
      <c r="E943" s="46" t="str">
        <f t="shared" si="141"/>
        <v>Martin</v>
      </c>
      <c r="F943" s="46" t="str">
        <f t="shared" si="142"/>
        <v>Cordier</v>
      </c>
      <c r="G943" s="46" t="str">
        <f t="shared" si="143"/>
        <v>Men Veteran</v>
      </c>
      <c r="H943" s="46" t="str">
        <f t="shared" si="144"/>
        <v>Walvis Bay</v>
      </c>
      <c r="I943" s="78"/>
      <c r="J943" s="78" t="s">
        <v>1314</v>
      </c>
      <c r="K943" s="78">
        <v>67</v>
      </c>
      <c r="L943" s="77">
        <f t="shared" si="145"/>
        <v>4.2</v>
      </c>
      <c r="M943" s="77">
        <f t="shared" si="146"/>
        <v>4.2</v>
      </c>
    </row>
    <row r="944" spans="1:13" hidden="1" x14ac:dyDescent="0.3">
      <c r="A944" s="246" t="str">
        <f t="shared" si="138"/>
        <v>2023-NAT-03</v>
      </c>
      <c r="B944" s="241">
        <f t="shared" si="139"/>
        <v>45003</v>
      </c>
      <c r="C944" s="246" t="str">
        <f t="shared" si="140"/>
        <v>Day 3</v>
      </c>
      <c r="D944" s="78" t="s">
        <v>1154</v>
      </c>
      <c r="E944" s="46" t="str">
        <f t="shared" si="141"/>
        <v>Martin</v>
      </c>
      <c r="F944" s="46" t="str">
        <f t="shared" si="142"/>
        <v>Cordier</v>
      </c>
      <c r="G944" s="46" t="str">
        <f t="shared" si="143"/>
        <v>Men Veteran</v>
      </c>
      <c r="H944" s="46" t="str">
        <f t="shared" si="144"/>
        <v>Walvis Bay</v>
      </c>
      <c r="I944" s="78"/>
      <c r="J944" s="78" t="s">
        <v>1287</v>
      </c>
      <c r="K944" s="78">
        <v>151</v>
      </c>
      <c r="L944" s="77">
        <f t="shared" si="145"/>
        <v>17.8</v>
      </c>
      <c r="M944" s="77">
        <f t="shared" si="146"/>
        <v>17.8</v>
      </c>
    </row>
    <row r="945" spans="1:13" hidden="1" x14ac:dyDescent="0.3">
      <c r="A945" s="246" t="str">
        <f t="shared" si="138"/>
        <v>2023-NAT-03</v>
      </c>
      <c r="B945" s="241">
        <f t="shared" si="139"/>
        <v>45003</v>
      </c>
      <c r="C945" s="246" t="str">
        <f t="shared" si="140"/>
        <v>Day 3</v>
      </c>
      <c r="D945" s="78" t="s">
        <v>1154</v>
      </c>
      <c r="E945" s="46" t="str">
        <f t="shared" si="141"/>
        <v>Martin</v>
      </c>
      <c r="F945" s="46" t="str">
        <f t="shared" si="142"/>
        <v>Cordier</v>
      </c>
      <c r="G945" s="46" t="str">
        <f t="shared" si="143"/>
        <v>Men Veteran</v>
      </c>
      <c r="H945" s="46" t="str">
        <f t="shared" si="144"/>
        <v>Walvis Bay</v>
      </c>
      <c r="I945" s="78"/>
      <c r="J945" s="78" t="s">
        <v>1287</v>
      </c>
      <c r="K945" s="78">
        <v>162</v>
      </c>
      <c r="L945" s="77">
        <f t="shared" si="145"/>
        <v>22.7</v>
      </c>
      <c r="M945" s="77">
        <f t="shared" si="146"/>
        <v>22.7</v>
      </c>
    </row>
    <row r="946" spans="1:13" hidden="1" x14ac:dyDescent="0.3">
      <c r="A946" s="246" t="str">
        <f t="shared" si="138"/>
        <v>2023-NAT-03</v>
      </c>
      <c r="B946" s="241">
        <f t="shared" si="139"/>
        <v>45003</v>
      </c>
      <c r="C946" s="246" t="str">
        <f t="shared" si="140"/>
        <v>Day 3</v>
      </c>
      <c r="D946" s="78" t="s">
        <v>1579</v>
      </c>
      <c r="E946" s="46" t="str">
        <f t="shared" si="141"/>
        <v>Francois Jnr</v>
      </c>
      <c r="F946" s="46" t="str">
        <f t="shared" si="142"/>
        <v>Wolfaardt</v>
      </c>
      <c r="G946" s="46" t="str">
        <f t="shared" si="143"/>
        <v>Men U/21</v>
      </c>
      <c r="H946" s="46" t="str">
        <f t="shared" si="144"/>
        <v>Walvis Bay</v>
      </c>
      <c r="I946" s="78"/>
      <c r="J946" s="78" t="s">
        <v>1288</v>
      </c>
      <c r="K946" s="78">
        <v>103</v>
      </c>
      <c r="L946" s="77">
        <f t="shared" si="145"/>
        <v>4.0999999999999996</v>
      </c>
      <c r="M946" s="77">
        <f t="shared" si="146"/>
        <v>4.0999999999999996</v>
      </c>
    </row>
    <row r="947" spans="1:13" hidden="1" x14ac:dyDescent="0.3">
      <c r="A947" s="246" t="str">
        <f t="shared" si="138"/>
        <v>2023-NAT-03</v>
      </c>
      <c r="B947" s="241">
        <f t="shared" si="139"/>
        <v>45003</v>
      </c>
      <c r="C947" s="246" t="str">
        <f t="shared" si="140"/>
        <v>Day 3</v>
      </c>
      <c r="D947" s="78" t="s">
        <v>1579</v>
      </c>
      <c r="E947" s="46" t="str">
        <f t="shared" si="141"/>
        <v>Francois Jnr</v>
      </c>
      <c r="F947" s="46" t="str">
        <f t="shared" si="142"/>
        <v>Wolfaardt</v>
      </c>
      <c r="G947" s="46" t="str">
        <f t="shared" si="143"/>
        <v>Men U/21</v>
      </c>
      <c r="H947" s="46" t="str">
        <f t="shared" si="144"/>
        <v>Walvis Bay</v>
      </c>
      <c r="I947" s="78"/>
      <c r="J947" s="78" t="s">
        <v>1281</v>
      </c>
      <c r="K947" s="78">
        <v>156</v>
      </c>
      <c r="L947" s="77">
        <f t="shared" si="145"/>
        <v>51.7</v>
      </c>
      <c r="M947" s="77">
        <f t="shared" si="146"/>
        <v>51.7</v>
      </c>
    </row>
    <row r="948" spans="1:13" hidden="1" x14ac:dyDescent="0.3">
      <c r="A948" s="246" t="str">
        <f t="shared" si="138"/>
        <v>2023-NAT-03</v>
      </c>
      <c r="B948" s="241">
        <f t="shared" si="139"/>
        <v>45003</v>
      </c>
      <c r="C948" s="246" t="str">
        <f t="shared" si="140"/>
        <v>Day 3</v>
      </c>
      <c r="D948" s="78" t="s">
        <v>885</v>
      </c>
      <c r="E948" s="46" t="str">
        <f t="shared" si="141"/>
        <v>Marinda</v>
      </c>
      <c r="F948" s="46" t="str">
        <f t="shared" si="142"/>
        <v>Parr</v>
      </c>
      <c r="G948" s="46" t="str">
        <f t="shared" si="143"/>
        <v>Ladies Master</v>
      </c>
      <c r="H948" s="46" t="str">
        <f t="shared" si="144"/>
        <v>Welwitschia</v>
      </c>
      <c r="I948" s="78"/>
      <c r="J948" s="78" t="s">
        <v>1287</v>
      </c>
      <c r="K948" s="78">
        <v>71</v>
      </c>
      <c r="L948" s="77">
        <f t="shared" si="145"/>
        <v>1.3</v>
      </c>
      <c r="M948" s="77">
        <f t="shared" si="146"/>
        <v>1.3</v>
      </c>
    </row>
    <row r="949" spans="1:13" hidden="1" x14ac:dyDescent="0.3">
      <c r="A949" s="246" t="str">
        <f t="shared" si="138"/>
        <v>2023-NAT-03</v>
      </c>
      <c r="B949" s="241">
        <f t="shared" si="139"/>
        <v>45003</v>
      </c>
      <c r="C949" s="246" t="str">
        <f t="shared" si="140"/>
        <v>Day 3</v>
      </c>
      <c r="D949" s="78" t="s">
        <v>538</v>
      </c>
      <c r="E949" s="46" t="str">
        <f t="shared" si="141"/>
        <v>Sarah-Ann</v>
      </c>
      <c r="F949" s="46" t="str">
        <f t="shared" si="142"/>
        <v>Mills</v>
      </c>
      <c r="G949" s="46" t="str">
        <f t="shared" si="143"/>
        <v>Ladies Master</v>
      </c>
      <c r="H949" s="46" t="str">
        <f t="shared" si="144"/>
        <v>Walvis Bay</v>
      </c>
      <c r="I949" s="78"/>
      <c r="J949" s="78" t="s">
        <v>1287</v>
      </c>
      <c r="K949" s="78">
        <v>75</v>
      </c>
      <c r="L949" s="77">
        <f t="shared" si="145"/>
        <v>1.6</v>
      </c>
      <c r="M949" s="77">
        <f t="shared" si="146"/>
        <v>1.6</v>
      </c>
    </row>
    <row r="950" spans="1:13" hidden="1" x14ac:dyDescent="0.3">
      <c r="A950" s="246" t="str">
        <f t="shared" si="138"/>
        <v>2023-NAT-03</v>
      </c>
      <c r="B950" s="241">
        <f t="shared" si="139"/>
        <v>45003</v>
      </c>
      <c r="C950" s="246" t="str">
        <f t="shared" si="140"/>
        <v>Day 3</v>
      </c>
      <c r="D950" s="78" t="s">
        <v>1578</v>
      </c>
      <c r="E950" s="46" t="str">
        <f t="shared" si="141"/>
        <v>Breggie</v>
      </c>
      <c r="F950" s="46" t="str">
        <f t="shared" si="142"/>
        <v>Ferreira</v>
      </c>
      <c r="G950" s="46" t="str">
        <f t="shared" si="143"/>
        <v>Ladies Master</v>
      </c>
      <c r="H950" s="46" t="str">
        <f t="shared" si="144"/>
        <v>Walvis Bay</v>
      </c>
      <c r="I950" s="78"/>
      <c r="J950" s="78" t="s">
        <v>20</v>
      </c>
      <c r="K950" s="78">
        <v>76</v>
      </c>
      <c r="L950" s="77">
        <f t="shared" si="145"/>
        <v>1.6</v>
      </c>
      <c r="M950" s="77">
        <f t="shared" si="146"/>
        <v>1.6</v>
      </c>
    </row>
    <row r="951" spans="1:13" hidden="1" x14ac:dyDescent="0.3">
      <c r="A951" s="246" t="str">
        <f t="shared" si="138"/>
        <v>2023-NAT-03</v>
      </c>
      <c r="B951" s="241">
        <f t="shared" si="139"/>
        <v>45003</v>
      </c>
      <c r="C951" s="246" t="str">
        <f t="shared" si="140"/>
        <v>Day 3</v>
      </c>
      <c r="D951" s="78" t="s">
        <v>1795</v>
      </c>
      <c r="E951" s="46" t="str">
        <f t="shared" si="141"/>
        <v>Alexander Albert</v>
      </c>
      <c r="F951" s="46" t="str">
        <f t="shared" si="142"/>
        <v>Jansen</v>
      </c>
      <c r="G951" s="46" t="str">
        <f t="shared" si="143"/>
        <v>Men Senior / U/21</v>
      </c>
      <c r="H951" s="46" t="str">
        <f t="shared" si="144"/>
        <v>Orca Angling Club</v>
      </c>
      <c r="I951" s="78"/>
      <c r="J951" s="78" t="s">
        <v>1287</v>
      </c>
      <c r="K951" s="78">
        <v>118</v>
      </c>
      <c r="L951" s="77">
        <f t="shared" si="145"/>
        <v>7.6</v>
      </c>
      <c r="M951" s="77">
        <f t="shared" si="146"/>
        <v>7.6</v>
      </c>
    </row>
    <row r="952" spans="1:13" hidden="1" x14ac:dyDescent="0.3">
      <c r="A952" s="246" t="str">
        <f t="shared" si="138"/>
        <v>2023-NAT-03</v>
      </c>
      <c r="B952" s="241">
        <f t="shared" si="139"/>
        <v>45003</v>
      </c>
      <c r="C952" s="246" t="str">
        <f t="shared" si="140"/>
        <v>Day 3</v>
      </c>
      <c r="D952" s="78" t="s">
        <v>1795</v>
      </c>
      <c r="E952" s="46" t="str">
        <f t="shared" si="141"/>
        <v>Alexander Albert</v>
      </c>
      <c r="F952" s="46" t="str">
        <f t="shared" si="142"/>
        <v>Jansen</v>
      </c>
      <c r="G952" s="46" t="str">
        <f t="shared" si="143"/>
        <v>Men Senior / U/21</v>
      </c>
      <c r="H952" s="46" t="str">
        <f t="shared" si="144"/>
        <v>Orca Angling Club</v>
      </c>
      <c r="I952" s="78"/>
      <c r="J952" s="78" t="s">
        <v>1288</v>
      </c>
      <c r="K952" s="78">
        <v>125</v>
      </c>
      <c r="L952" s="77">
        <f t="shared" si="145"/>
        <v>8.1</v>
      </c>
      <c r="M952" s="77">
        <f t="shared" si="146"/>
        <v>8.1</v>
      </c>
    </row>
    <row r="953" spans="1:13" hidden="1" x14ac:dyDescent="0.3">
      <c r="A953" s="246" t="str">
        <f t="shared" si="138"/>
        <v>2023-NAT-03</v>
      </c>
      <c r="B953" s="241">
        <f t="shared" si="139"/>
        <v>45003</v>
      </c>
      <c r="C953" s="246" t="str">
        <f t="shared" si="140"/>
        <v>Day 3</v>
      </c>
      <c r="D953" s="78" t="s">
        <v>578</v>
      </c>
      <c r="E953" s="46" t="str">
        <f t="shared" si="141"/>
        <v>Stefan Jnr</v>
      </c>
      <c r="F953" s="46" t="str">
        <f t="shared" si="142"/>
        <v>Du Preez</v>
      </c>
      <c r="G953" s="46" t="str">
        <f t="shared" si="143"/>
        <v>Men U/21</v>
      </c>
      <c r="H953" s="46" t="str">
        <f t="shared" si="144"/>
        <v>Walvis Bay</v>
      </c>
      <c r="I953" s="78"/>
      <c r="J953" s="78" t="s">
        <v>1287</v>
      </c>
      <c r="K953" s="78">
        <v>145</v>
      </c>
      <c r="L953" s="77">
        <f t="shared" si="145"/>
        <v>15.5</v>
      </c>
      <c r="M953" s="77">
        <f t="shared" si="146"/>
        <v>15.5</v>
      </c>
    </row>
    <row r="954" spans="1:13" hidden="1" x14ac:dyDescent="0.3">
      <c r="A954" s="246" t="str">
        <f t="shared" si="138"/>
        <v>2023-NAT-03</v>
      </c>
      <c r="B954" s="241">
        <f t="shared" si="139"/>
        <v>45003</v>
      </c>
      <c r="C954" s="246" t="str">
        <f t="shared" si="140"/>
        <v>Day 3</v>
      </c>
      <c r="D954" s="78" t="s">
        <v>578</v>
      </c>
      <c r="E954" s="46" t="str">
        <f t="shared" si="141"/>
        <v>Stefan Jnr</v>
      </c>
      <c r="F954" s="46" t="str">
        <f t="shared" si="142"/>
        <v>Du Preez</v>
      </c>
      <c r="G954" s="46" t="str">
        <f t="shared" si="143"/>
        <v>Men U/21</v>
      </c>
      <c r="H954" s="46" t="str">
        <f t="shared" si="144"/>
        <v>Walvis Bay</v>
      </c>
      <c r="I954" s="78"/>
      <c r="J954" s="78" t="s">
        <v>1287</v>
      </c>
      <c r="K954" s="78">
        <v>147</v>
      </c>
      <c r="L954" s="77">
        <f t="shared" si="145"/>
        <v>16.2</v>
      </c>
      <c r="M954" s="77">
        <f t="shared" si="146"/>
        <v>16.2</v>
      </c>
    </row>
    <row r="955" spans="1:13" hidden="1" x14ac:dyDescent="0.3">
      <c r="A955" s="246" t="str">
        <f t="shared" si="138"/>
        <v>2023-NAT-03</v>
      </c>
      <c r="B955" s="241">
        <f t="shared" si="139"/>
        <v>45003</v>
      </c>
      <c r="C955" s="246" t="str">
        <f t="shared" si="140"/>
        <v>Day 3</v>
      </c>
      <c r="D955" s="78" t="s">
        <v>1792</v>
      </c>
      <c r="E955" s="46" t="str">
        <f t="shared" si="141"/>
        <v>Morne</v>
      </c>
      <c r="F955" s="46" t="str">
        <f t="shared" si="142"/>
        <v>Riekert</v>
      </c>
      <c r="G955" s="46" t="str">
        <f t="shared" si="143"/>
        <v>Men U/21</v>
      </c>
      <c r="H955" s="46" t="str">
        <f t="shared" si="144"/>
        <v>Walvis Bay</v>
      </c>
      <c r="I955" s="78"/>
      <c r="J955" s="78" t="s">
        <v>1287</v>
      </c>
      <c r="K955" s="78">
        <v>66</v>
      </c>
      <c r="L955" s="77">
        <f t="shared" si="145"/>
        <v>1</v>
      </c>
      <c r="M955" s="77">
        <f t="shared" si="146"/>
        <v>1</v>
      </c>
    </row>
    <row r="956" spans="1:13" hidden="1" x14ac:dyDescent="0.3">
      <c r="A956" s="246" t="str">
        <f t="shared" si="138"/>
        <v>2023-NAT-03</v>
      </c>
      <c r="B956" s="241">
        <f t="shared" si="139"/>
        <v>45003</v>
      </c>
      <c r="C956" s="246" t="str">
        <f t="shared" si="140"/>
        <v>Day 3</v>
      </c>
      <c r="D956" s="78" t="s">
        <v>1792</v>
      </c>
      <c r="E956" s="46" t="str">
        <f t="shared" si="141"/>
        <v>Morne</v>
      </c>
      <c r="F956" s="46" t="str">
        <f t="shared" si="142"/>
        <v>Riekert</v>
      </c>
      <c r="G956" s="46" t="str">
        <f t="shared" si="143"/>
        <v>Men U/21</v>
      </c>
      <c r="H956" s="46" t="str">
        <f t="shared" si="144"/>
        <v>Walvis Bay</v>
      </c>
      <c r="I956" s="78"/>
      <c r="J956" s="78" t="s">
        <v>1288</v>
      </c>
      <c r="K956" s="78">
        <v>121</v>
      </c>
      <c r="L956" s="77">
        <f t="shared" si="145"/>
        <v>7.2</v>
      </c>
      <c r="M956" s="77">
        <f t="shared" si="146"/>
        <v>7.2</v>
      </c>
    </row>
    <row r="957" spans="1:13" hidden="1" x14ac:dyDescent="0.3">
      <c r="A957" s="246" t="str">
        <f t="shared" si="138"/>
        <v>2023-NAT-03</v>
      </c>
      <c r="B957" s="241">
        <f t="shared" si="139"/>
        <v>45003</v>
      </c>
      <c r="C957" s="246" t="str">
        <f t="shared" si="140"/>
        <v>Day 3</v>
      </c>
      <c r="D957" s="78" t="s">
        <v>562</v>
      </c>
      <c r="E957" s="46" t="str">
        <f t="shared" si="141"/>
        <v>Dian</v>
      </c>
      <c r="F957" s="46" t="str">
        <f t="shared" si="142"/>
        <v>Neethling</v>
      </c>
      <c r="G957" s="46" t="str">
        <f t="shared" si="143"/>
        <v>Men U/21</v>
      </c>
      <c r="H957" s="46" t="str">
        <f t="shared" si="144"/>
        <v>Welwitschia</v>
      </c>
      <c r="I957" s="78"/>
      <c r="J957" s="78" t="s">
        <v>1287</v>
      </c>
      <c r="K957" s="78">
        <v>157</v>
      </c>
      <c r="L957" s="77">
        <f t="shared" si="145"/>
        <v>20.399999999999999</v>
      </c>
      <c r="M957" s="77">
        <f t="shared" si="146"/>
        <v>20.399999999999999</v>
      </c>
    </row>
    <row r="958" spans="1:13" hidden="1" x14ac:dyDescent="0.3">
      <c r="A958" s="246" t="str">
        <f t="shared" si="138"/>
        <v>2023-NAT-03</v>
      </c>
      <c r="B958" s="241">
        <f t="shared" si="139"/>
        <v>45003</v>
      </c>
      <c r="C958" s="246" t="str">
        <f t="shared" si="140"/>
        <v>Day 3</v>
      </c>
      <c r="D958" s="78" t="s">
        <v>1018</v>
      </c>
      <c r="E958" s="46" t="str">
        <f t="shared" si="141"/>
        <v>Dean</v>
      </c>
      <c r="F958" s="46" t="str">
        <f t="shared" si="142"/>
        <v>Biller</v>
      </c>
      <c r="G958" s="46" t="str">
        <f t="shared" si="143"/>
        <v>Men Senior</v>
      </c>
      <c r="H958" s="46" t="str">
        <f t="shared" si="144"/>
        <v>Welwitschia</v>
      </c>
      <c r="I958" s="78" t="s">
        <v>1884</v>
      </c>
      <c r="J958" s="78"/>
      <c r="K958" s="78">
        <v>55</v>
      </c>
      <c r="L958" s="77">
        <f t="shared" si="145"/>
        <v>1.7</v>
      </c>
      <c r="M958" s="77">
        <f t="shared" si="146"/>
        <v>1.7</v>
      </c>
    </row>
    <row r="959" spans="1:13" hidden="1" x14ac:dyDescent="0.3">
      <c r="A959" s="246" t="str">
        <f t="shared" si="138"/>
        <v>2023-NAT-03</v>
      </c>
      <c r="B959" s="241">
        <f t="shared" si="139"/>
        <v>45003</v>
      </c>
      <c r="C959" s="246" t="str">
        <f t="shared" si="140"/>
        <v>Day 3</v>
      </c>
      <c r="D959" s="78" t="s">
        <v>732</v>
      </c>
      <c r="E959" s="46" t="str">
        <f t="shared" si="141"/>
        <v>Ras</v>
      </c>
      <c r="F959" s="46" t="str">
        <f t="shared" si="142"/>
        <v>Van Der Westhuizen</v>
      </c>
      <c r="G959" s="46" t="str">
        <f t="shared" si="143"/>
        <v>Men Senior</v>
      </c>
      <c r="H959" s="46" t="str">
        <f t="shared" si="144"/>
        <v>Welwitschia</v>
      </c>
      <c r="I959" s="78"/>
      <c r="J959" s="78" t="s">
        <v>1314</v>
      </c>
      <c r="K959" s="78">
        <v>73</v>
      </c>
      <c r="L959" s="77">
        <f t="shared" si="145"/>
        <v>5.0999999999999996</v>
      </c>
      <c r="M959" s="77">
        <f t="shared" si="146"/>
        <v>5.0999999999999996</v>
      </c>
    </row>
    <row r="960" spans="1:13" hidden="1" x14ac:dyDescent="0.3">
      <c r="A960" s="246" t="str">
        <f t="shared" si="138"/>
        <v>2023-NAT-03</v>
      </c>
      <c r="B960" s="241">
        <f t="shared" si="139"/>
        <v>45003</v>
      </c>
      <c r="C960" s="246" t="str">
        <f t="shared" si="140"/>
        <v>Day 3</v>
      </c>
      <c r="D960" s="78" t="s">
        <v>732</v>
      </c>
      <c r="E960" s="46" t="str">
        <f t="shared" si="141"/>
        <v>Ras</v>
      </c>
      <c r="F960" s="46" t="str">
        <f t="shared" si="142"/>
        <v>Van Der Westhuizen</v>
      </c>
      <c r="G960" s="46" t="str">
        <f t="shared" si="143"/>
        <v>Men Senior</v>
      </c>
      <c r="H960" s="46" t="str">
        <f t="shared" si="144"/>
        <v>Welwitschia</v>
      </c>
      <c r="I960" s="78"/>
      <c r="J960" s="78" t="s">
        <v>1314</v>
      </c>
      <c r="K960" s="78">
        <v>66</v>
      </c>
      <c r="L960" s="77">
        <f t="shared" si="145"/>
        <v>4.0999999999999996</v>
      </c>
      <c r="M960" s="77">
        <f t="shared" si="146"/>
        <v>4.0999999999999996</v>
      </c>
    </row>
    <row r="961" spans="1:13" hidden="1" x14ac:dyDescent="0.3">
      <c r="A961" s="246" t="str">
        <f t="shared" si="138"/>
        <v>2023-NAT-03</v>
      </c>
      <c r="B961" s="241">
        <f t="shared" si="139"/>
        <v>45003</v>
      </c>
      <c r="C961" s="246" t="str">
        <f t="shared" si="140"/>
        <v>Day 3</v>
      </c>
      <c r="D961" s="78" t="s">
        <v>732</v>
      </c>
      <c r="E961" s="46" t="str">
        <f t="shared" si="141"/>
        <v>Ras</v>
      </c>
      <c r="F961" s="46" t="str">
        <f t="shared" si="142"/>
        <v>Van Der Westhuizen</v>
      </c>
      <c r="G961" s="46" t="str">
        <f t="shared" si="143"/>
        <v>Men Senior</v>
      </c>
      <c r="H961" s="46" t="str">
        <f t="shared" si="144"/>
        <v>Welwitschia</v>
      </c>
      <c r="I961" s="78"/>
      <c r="J961" s="78" t="s">
        <v>1314</v>
      </c>
      <c r="K961" s="78">
        <v>69</v>
      </c>
      <c r="L961" s="77">
        <f t="shared" si="145"/>
        <v>4.5</v>
      </c>
      <c r="M961" s="77">
        <f t="shared" si="146"/>
        <v>4.5</v>
      </c>
    </row>
    <row r="962" spans="1:13" hidden="1" x14ac:dyDescent="0.3">
      <c r="A962" s="246" t="str">
        <f t="shared" si="138"/>
        <v>2023-NAT-03</v>
      </c>
      <c r="B962" s="241">
        <f t="shared" si="139"/>
        <v>45003</v>
      </c>
      <c r="C962" s="246" t="str">
        <f t="shared" si="140"/>
        <v>Day 3</v>
      </c>
      <c r="D962" s="78" t="s">
        <v>732</v>
      </c>
      <c r="E962" s="46" t="str">
        <f t="shared" si="141"/>
        <v>Ras</v>
      </c>
      <c r="F962" s="46" t="str">
        <f t="shared" si="142"/>
        <v>Van Der Westhuizen</v>
      </c>
      <c r="G962" s="46" t="str">
        <f t="shared" si="143"/>
        <v>Men Senior</v>
      </c>
      <c r="H962" s="46" t="str">
        <f t="shared" si="144"/>
        <v>Welwitschia</v>
      </c>
      <c r="I962" s="78"/>
      <c r="J962" s="78" t="s">
        <v>1287</v>
      </c>
      <c r="K962" s="78">
        <v>142</v>
      </c>
      <c r="L962" s="77">
        <f t="shared" si="145"/>
        <v>14.4</v>
      </c>
      <c r="M962" s="77">
        <f t="shared" si="146"/>
        <v>14.4</v>
      </c>
    </row>
    <row r="963" spans="1:13" hidden="1" x14ac:dyDescent="0.3">
      <c r="A963" s="246" t="str">
        <f t="shared" si="138"/>
        <v>2023-NAT-03</v>
      </c>
      <c r="B963" s="241">
        <f t="shared" si="139"/>
        <v>45003</v>
      </c>
      <c r="C963" s="246" t="str">
        <f t="shared" si="140"/>
        <v>Day 3</v>
      </c>
      <c r="D963" s="78" t="s">
        <v>732</v>
      </c>
      <c r="E963" s="46" t="str">
        <f t="shared" si="141"/>
        <v>Ras</v>
      </c>
      <c r="F963" s="46" t="str">
        <f t="shared" si="142"/>
        <v>Van Der Westhuizen</v>
      </c>
      <c r="G963" s="46" t="str">
        <f t="shared" si="143"/>
        <v>Men Senior</v>
      </c>
      <c r="H963" s="46" t="str">
        <f t="shared" si="144"/>
        <v>Welwitschia</v>
      </c>
      <c r="I963" s="78"/>
      <c r="J963" s="78" t="s">
        <v>1287</v>
      </c>
      <c r="K963" s="78">
        <v>110</v>
      </c>
      <c r="L963" s="77">
        <f t="shared" si="145"/>
        <v>6</v>
      </c>
      <c r="M963" s="77">
        <f t="shared" si="146"/>
        <v>6</v>
      </c>
    </row>
    <row r="964" spans="1:13" hidden="1" x14ac:dyDescent="0.3">
      <c r="A964" s="246" t="str">
        <f t="shared" si="138"/>
        <v>2023-NAT-03</v>
      </c>
      <c r="B964" s="241">
        <f t="shared" si="139"/>
        <v>45003</v>
      </c>
      <c r="C964" s="246" t="str">
        <f t="shared" si="140"/>
        <v>Day 3</v>
      </c>
      <c r="D964" s="78" t="s">
        <v>732</v>
      </c>
      <c r="E964" s="46" t="str">
        <f t="shared" si="141"/>
        <v>Ras</v>
      </c>
      <c r="F964" s="46" t="str">
        <f t="shared" si="142"/>
        <v>Van Der Westhuizen</v>
      </c>
      <c r="G964" s="46" t="str">
        <f t="shared" si="143"/>
        <v>Men Senior</v>
      </c>
      <c r="H964" s="46" t="str">
        <f t="shared" si="144"/>
        <v>Welwitschia</v>
      </c>
      <c r="I964" s="78"/>
      <c r="J964" s="78" t="s">
        <v>1287</v>
      </c>
      <c r="K964" s="78">
        <v>105</v>
      </c>
      <c r="L964" s="77">
        <f t="shared" si="145"/>
        <v>5.0999999999999996</v>
      </c>
      <c r="M964" s="77">
        <f t="shared" si="146"/>
        <v>5.0999999999999996</v>
      </c>
    </row>
    <row r="965" spans="1:13" hidden="1" x14ac:dyDescent="0.3">
      <c r="A965" s="246" t="str">
        <f t="shared" si="138"/>
        <v>2023-NAT-03</v>
      </c>
      <c r="B965" s="241">
        <f t="shared" si="139"/>
        <v>45003</v>
      </c>
      <c r="C965" s="246" t="str">
        <f t="shared" si="140"/>
        <v>Day 3</v>
      </c>
      <c r="D965" s="78" t="s">
        <v>732</v>
      </c>
      <c r="E965" s="46" t="str">
        <f t="shared" si="141"/>
        <v>Ras</v>
      </c>
      <c r="F965" s="46" t="str">
        <f t="shared" si="142"/>
        <v>Van Der Westhuizen</v>
      </c>
      <c r="G965" s="46" t="str">
        <f t="shared" si="143"/>
        <v>Men Senior</v>
      </c>
      <c r="H965" s="46" t="str">
        <f t="shared" si="144"/>
        <v>Welwitschia</v>
      </c>
      <c r="I965" s="78"/>
      <c r="J965" s="78" t="s">
        <v>1288</v>
      </c>
      <c r="K965" s="78">
        <v>87</v>
      </c>
      <c r="L965" s="77">
        <f t="shared" si="145"/>
        <v>2.2999999999999998</v>
      </c>
      <c r="M965" s="77">
        <f t="shared" si="146"/>
        <v>2.2999999999999998</v>
      </c>
    </row>
    <row r="966" spans="1:13" hidden="1" x14ac:dyDescent="0.3">
      <c r="A966" s="246" t="str">
        <f t="shared" si="138"/>
        <v>2023-NAT-03</v>
      </c>
      <c r="B966" s="241">
        <f t="shared" si="139"/>
        <v>45003</v>
      </c>
      <c r="C966" s="246" t="str">
        <f t="shared" si="140"/>
        <v>Day 3</v>
      </c>
      <c r="D966" s="78" t="s">
        <v>520</v>
      </c>
      <c r="E966" s="46" t="str">
        <f t="shared" si="141"/>
        <v>Nols</v>
      </c>
      <c r="F966" s="46" t="str">
        <f t="shared" si="142"/>
        <v>Diedericks</v>
      </c>
      <c r="G966" s="46" t="str">
        <f t="shared" si="143"/>
        <v>Men Senior</v>
      </c>
      <c r="H966" s="46" t="str">
        <f t="shared" si="144"/>
        <v>Welwitschia</v>
      </c>
      <c r="I966" s="78"/>
      <c r="J966" s="78" t="s">
        <v>1314</v>
      </c>
      <c r="K966" s="78">
        <v>68</v>
      </c>
      <c r="L966" s="77">
        <f t="shared" si="145"/>
        <v>4.4000000000000004</v>
      </c>
      <c r="M966" s="77">
        <f t="shared" si="146"/>
        <v>4.4000000000000004</v>
      </c>
    </row>
    <row r="967" spans="1:13" hidden="1" x14ac:dyDescent="0.3">
      <c r="A967" s="246" t="str">
        <f t="shared" si="138"/>
        <v>2023-NAT-03</v>
      </c>
      <c r="B967" s="241">
        <f t="shared" si="139"/>
        <v>45003</v>
      </c>
      <c r="C967" s="246" t="str">
        <f t="shared" si="140"/>
        <v>Day 3</v>
      </c>
      <c r="D967" s="78" t="s">
        <v>520</v>
      </c>
      <c r="E967" s="46" t="str">
        <f t="shared" si="141"/>
        <v>Nols</v>
      </c>
      <c r="F967" s="46" t="str">
        <f t="shared" si="142"/>
        <v>Diedericks</v>
      </c>
      <c r="G967" s="46" t="str">
        <f t="shared" si="143"/>
        <v>Men Senior</v>
      </c>
      <c r="H967" s="46" t="str">
        <f t="shared" si="144"/>
        <v>Welwitschia</v>
      </c>
      <c r="I967" s="78"/>
      <c r="J967" s="78" t="s">
        <v>1314</v>
      </c>
      <c r="K967" s="78">
        <v>67</v>
      </c>
      <c r="L967" s="77">
        <f t="shared" si="145"/>
        <v>4.2</v>
      </c>
      <c r="M967" s="77">
        <f t="shared" si="146"/>
        <v>4.2</v>
      </c>
    </row>
    <row r="968" spans="1:13" hidden="1" x14ac:dyDescent="0.3">
      <c r="A968" s="246" t="str">
        <f t="shared" si="138"/>
        <v>2023-NAT-03</v>
      </c>
      <c r="B968" s="241">
        <f t="shared" si="139"/>
        <v>45003</v>
      </c>
      <c r="C968" s="246" t="str">
        <f t="shared" si="140"/>
        <v>Day 3</v>
      </c>
      <c r="D968" s="78" t="s">
        <v>520</v>
      </c>
      <c r="E968" s="46" t="str">
        <f t="shared" si="141"/>
        <v>Nols</v>
      </c>
      <c r="F968" s="46" t="str">
        <f t="shared" si="142"/>
        <v>Diedericks</v>
      </c>
      <c r="G968" s="46" t="str">
        <f t="shared" si="143"/>
        <v>Men Senior</v>
      </c>
      <c r="H968" s="46" t="str">
        <f t="shared" si="144"/>
        <v>Welwitschia</v>
      </c>
      <c r="I968" s="78"/>
      <c r="J968" s="78" t="s">
        <v>8</v>
      </c>
      <c r="K968" s="78">
        <v>72</v>
      </c>
      <c r="L968" s="77">
        <f t="shared" si="145"/>
        <v>3</v>
      </c>
      <c r="M968" s="77">
        <f t="shared" si="146"/>
        <v>3</v>
      </c>
    </row>
    <row r="969" spans="1:13" hidden="1" x14ac:dyDescent="0.3">
      <c r="A969" s="246" t="str">
        <f t="shared" si="138"/>
        <v>2023-NAT-03</v>
      </c>
      <c r="B969" s="241">
        <f t="shared" si="139"/>
        <v>45003</v>
      </c>
      <c r="C969" s="246" t="str">
        <f t="shared" si="140"/>
        <v>Day 3</v>
      </c>
      <c r="D969" s="78" t="s">
        <v>746</v>
      </c>
      <c r="E969" s="46" t="str">
        <f t="shared" si="141"/>
        <v>Bradd</v>
      </c>
      <c r="F969" s="46" t="str">
        <f t="shared" si="142"/>
        <v>Biller</v>
      </c>
      <c r="G969" s="46" t="str">
        <f t="shared" si="143"/>
        <v>Men Senior</v>
      </c>
      <c r="H969" s="46" t="str">
        <f t="shared" si="144"/>
        <v>Welwitschia</v>
      </c>
      <c r="I969" s="78"/>
      <c r="J969" s="78"/>
      <c r="K969" s="78"/>
      <c r="L969" s="77" t="str">
        <f t="shared" si="145"/>
        <v/>
      </c>
      <c r="M969" s="77" t="str">
        <f t="shared" si="146"/>
        <v/>
      </c>
    </row>
    <row r="970" spans="1:13" hidden="1" x14ac:dyDescent="0.3">
      <c r="A970" s="246" t="str">
        <f t="shared" si="138"/>
        <v>2023-NAT-03</v>
      </c>
      <c r="B970" s="241">
        <f t="shared" si="139"/>
        <v>45003</v>
      </c>
      <c r="C970" s="246" t="str">
        <f t="shared" si="140"/>
        <v>Day 3</v>
      </c>
      <c r="D970" s="78" t="s">
        <v>470</v>
      </c>
      <c r="E970" s="46" t="str">
        <f t="shared" si="141"/>
        <v>Johan</v>
      </c>
      <c r="F970" s="46" t="str">
        <f t="shared" si="142"/>
        <v>Diedericks</v>
      </c>
      <c r="G970" s="46" t="str">
        <f t="shared" si="143"/>
        <v>Men Veteran</v>
      </c>
      <c r="H970" s="46" t="str">
        <f t="shared" si="144"/>
        <v>Welwitschia</v>
      </c>
      <c r="I970" s="78"/>
      <c r="J970" s="78" t="s">
        <v>1287</v>
      </c>
      <c r="K970" s="78">
        <v>155</v>
      </c>
      <c r="L970" s="77">
        <f t="shared" si="145"/>
        <v>19.5</v>
      </c>
      <c r="M970" s="77">
        <f t="shared" si="146"/>
        <v>19.5</v>
      </c>
    </row>
    <row r="971" spans="1:13" hidden="1" x14ac:dyDescent="0.3">
      <c r="A971" s="246" t="str">
        <f t="shared" si="138"/>
        <v>2023-NAT-03</v>
      </c>
      <c r="B971" s="241">
        <f t="shared" si="139"/>
        <v>45003</v>
      </c>
      <c r="C971" s="246" t="str">
        <f t="shared" si="140"/>
        <v>Day 3</v>
      </c>
      <c r="D971" s="78" t="s">
        <v>470</v>
      </c>
      <c r="E971" s="46" t="str">
        <f t="shared" si="141"/>
        <v>Johan</v>
      </c>
      <c r="F971" s="46" t="str">
        <f t="shared" si="142"/>
        <v>Diedericks</v>
      </c>
      <c r="G971" s="46" t="str">
        <f t="shared" si="143"/>
        <v>Men Veteran</v>
      </c>
      <c r="H971" s="46" t="str">
        <f t="shared" si="144"/>
        <v>Welwitschia</v>
      </c>
      <c r="I971" s="78"/>
      <c r="J971" s="78" t="s">
        <v>1287</v>
      </c>
      <c r="K971" s="78">
        <v>158</v>
      </c>
      <c r="L971" s="77">
        <f t="shared" si="145"/>
        <v>20.8</v>
      </c>
      <c r="M971" s="77">
        <f t="shared" si="146"/>
        <v>20.8</v>
      </c>
    </row>
    <row r="972" spans="1:13" hidden="1" x14ac:dyDescent="0.3">
      <c r="A972" s="246" t="str">
        <f t="shared" si="138"/>
        <v>2023-NAT-03</v>
      </c>
      <c r="B972" s="241">
        <f t="shared" si="139"/>
        <v>45003</v>
      </c>
      <c r="C972" s="246" t="str">
        <f t="shared" si="140"/>
        <v>Day 3</v>
      </c>
      <c r="D972" s="78" t="s">
        <v>470</v>
      </c>
      <c r="E972" s="46" t="str">
        <f t="shared" si="141"/>
        <v>Johan</v>
      </c>
      <c r="F972" s="46" t="str">
        <f t="shared" si="142"/>
        <v>Diedericks</v>
      </c>
      <c r="G972" s="46" t="str">
        <f t="shared" si="143"/>
        <v>Men Veteran</v>
      </c>
      <c r="H972" s="46" t="str">
        <f t="shared" si="144"/>
        <v>Welwitschia</v>
      </c>
      <c r="I972" s="78"/>
      <c r="J972" s="78" t="s">
        <v>1287</v>
      </c>
      <c r="K972" s="78">
        <v>125</v>
      </c>
      <c r="L972" s="77">
        <f t="shared" si="145"/>
        <v>9.3000000000000007</v>
      </c>
      <c r="M972" s="77">
        <f t="shared" si="146"/>
        <v>9.3000000000000007</v>
      </c>
    </row>
    <row r="973" spans="1:13" hidden="1" x14ac:dyDescent="0.3">
      <c r="A973" s="246" t="str">
        <f t="shared" si="138"/>
        <v>2023-NAT-03</v>
      </c>
      <c r="B973" s="241">
        <f t="shared" si="139"/>
        <v>45003</v>
      </c>
      <c r="C973" s="246" t="str">
        <f t="shared" si="140"/>
        <v>Day 3</v>
      </c>
      <c r="D973" s="78" t="s">
        <v>470</v>
      </c>
      <c r="E973" s="46" t="str">
        <f t="shared" si="141"/>
        <v>Johan</v>
      </c>
      <c r="F973" s="46" t="str">
        <f t="shared" si="142"/>
        <v>Diedericks</v>
      </c>
      <c r="G973" s="46" t="str">
        <f t="shared" si="143"/>
        <v>Men Veteran</v>
      </c>
      <c r="H973" s="46" t="str">
        <f t="shared" si="144"/>
        <v>Welwitschia</v>
      </c>
      <c r="I973" s="78"/>
      <c r="J973" s="78" t="s">
        <v>1287</v>
      </c>
      <c r="K973" s="78">
        <v>90</v>
      </c>
      <c r="L973" s="77">
        <f t="shared" si="145"/>
        <v>3</v>
      </c>
      <c r="M973" s="77">
        <f t="shared" si="146"/>
        <v>3</v>
      </c>
    </row>
    <row r="974" spans="1:13" hidden="1" x14ac:dyDescent="0.3">
      <c r="A974" s="246" t="str">
        <f t="shared" si="138"/>
        <v>2023-NAT-03</v>
      </c>
      <c r="B974" s="241">
        <f t="shared" si="139"/>
        <v>45003</v>
      </c>
      <c r="C974" s="246" t="str">
        <f t="shared" si="140"/>
        <v>Day 3</v>
      </c>
      <c r="D974" s="78" t="s">
        <v>1728</v>
      </c>
      <c r="E974" s="46" t="str">
        <f t="shared" si="141"/>
        <v>Wentzel</v>
      </c>
      <c r="F974" s="46" t="str">
        <f t="shared" si="142"/>
        <v>Smal</v>
      </c>
      <c r="G974" s="46" t="str">
        <f t="shared" si="143"/>
        <v>Men Senior</v>
      </c>
      <c r="H974" s="46" t="str">
        <f t="shared" si="144"/>
        <v>Walvis Bay</v>
      </c>
      <c r="I974" s="78"/>
      <c r="J974" s="78"/>
      <c r="K974" s="78"/>
      <c r="L974" s="77" t="str">
        <f t="shared" si="145"/>
        <v/>
      </c>
      <c r="M974" s="77" t="str">
        <f t="shared" si="146"/>
        <v/>
      </c>
    </row>
    <row r="975" spans="1:13" ht="13.8" hidden="1" thickBot="1" x14ac:dyDescent="0.35">
      <c r="A975" s="248" t="str">
        <f t="shared" si="138"/>
        <v>2023-NAT-03</v>
      </c>
      <c r="B975" s="247">
        <f t="shared" si="139"/>
        <v>45003</v>
      </c>
      <c r="C975" s="248" t="str">
        <f t="shared" si="140"/>
        <v>Day 3</v>
      </c>
      <c r="D975" s="242" t="s">
        <v>457</v>
      </c>
      <c r="E975" s="249" t="str">
        <f t="shared" si="141"/>
        <v>Bertie</v>
      </c>
      <c r="F975" s="249" t="str">
        <f t="shared" si="142"/>
        <v>Diedericks</v>
      </c>
      <c r="G975" s="249" t="str">
        <f t="shared" si="143"/>
        <v>Men Grand Masters</v>
      </c>
      <c r="H975" s="249" t="str">
        <f t="shared" si="144"/>
        <v>Welwitschia</v>
      </c>
      <c r="I975" s="242"/>
      <c r="J975" s="242" t="s">
        <v>1288</v>
      </c>
      <c r="K975" s="242">
        <v>80</v>
      </c>
      <c r="L975" s="250">
        <f t="shared" si="145"/>
        <v>1.7</v>
      </c>
      <c r="M975" s="250">
        <f t="shared" si="146"/>
        <v>1.7</v>
      </c>
    </row>
    <row r="976" spans="1:13" hidden="1" x14ac:dyDescent="0.3">
      <c r="A976" s="251" t="str">
        <f t="shared" ref="A976:A1039" si="147">IF(D976="","",A975)</f>
        <v>2023-NAT-03</v>
      </c>
      <c r="B976" s="368">
        <f t="shared" ref="B976:B1039" si="148">IF(D976="","",B975)</f>
        <v>45003</v>
      </c>
      <c r="C976" s="251" t="str">
        <f t="shared" ref="C976:C1039" si="149">IF(D976="","",C975)</f>
        <v>Day 3</v>
      </c>
      <c r="D976" s="76" t="s">
        <v>1435</v>
      </c>
      <c r="E976" s="46" t="str">
        <f t="shared" ref="E976:E1039" si="150">IF(D976="","",VLOOKUP(D976,Master,3,FALSE))</f>
        <v>Stefan</v>
      </c>
      <c r="F976" s="46" t="str">
        <f t="shared" ref="F976:F1039" si="151">IF(D976="","",VLOOKUP(D976,Master,4,FALSE))</f>
        <v>Snyman</v>
      </c>
      <c r="G976" s="46" t="str">
        <f t="shared" ref="G976:G1039" si="152">IF(D976="","",VLOOKUP(D976,Master,5,FALSE))</f>
        <v>Men U/16</v>
      </c>
      <c r="H976" s="46" t="str">
        <f t="shared" ref="H976:H1039" si="153">IF(D976="","",VLOOKUP(D976,Master,2,FALSE))</f>
        <v>Penguin</v>
      </c>
      <c r="I976" s="76"/>
      <c r="J976" s="76" t="s">
        <v>1287</v>
      </c>
      <c r="K976" s="76">
        <v>178</v>
      </c>
      <c r="L976" s="77">
        <f t="shared" ref="L976:L1039" si="154">IF(K976="","",IF(I976="",ROUND(HLOOKUP(J976,kgList,K976,FALSE),1),ROUND(HLOOKUP(I976,kgList,K976,FALSE),1)))</f>
        <v>31.3</v>
      </c>
      <c r="M976" s="77">
        <f t="shared" ref="M976:M1039" si="155">IF(L976="","",IF(COUNTA(I976:J976)&gt;1,"Edible or Inedible",IF(COUNTA(I976)=1,L976*1,IF(COUNTA(J976)=1,L976*1,"ERROR"))))</f>
        <v>31.3</v>
      </c>
    </row>
    <row r="977" spans="1:13" hidden="1" x14ac:dyDescent="0.3">
      <c r="A977" s="246" t="str">
        <f t="shared" si="147"/>
        <v>2023-NAT-03</v>
      </c>
      <c r="B977" s="241">
        <f t="shared" si="148"/>
        <v>45003</v>
      </c>
      <c r="C977" s="246" t="str">
        <f t="shared" si="149"/>
        <v>Day 3</v>
      </c>
      <c r="D977" s="78" t="s">
        <v>498</v>
      </c>
      <c r="E977" s="46" t="str">
        <f t="shared" si="150"/>
        <v>Leon</v>
      </c>
      <c r="F977" s="46" t="str">
        <f t="shared" si="151"/>
        <v>Krauze</v>
      </c>
      <c r="G977" s="46" t="str">
        <f t="shared" si="152"/>
        <v>Men Veteran</v>
      </c>
      <c r="H977" s="46" t="str">
        <f t="shared" si="153"/>
        <v>Orca Angling Club</v>
      </c>
      <c r="I977" s="78"/>
      <c r="J977" s="76" t="s">
        <v>1287</v>
      </c>
      <c r="K977" s="78">
        <v>171</v>
      </c>
      <c r="L977" s="77">
        <f t="shared" si="154"/>
        <v>27.3</v>
      </c>
      <c r="M977" s="77">
        <f t="shared" si="155"/>
        <v>27.3</v>
      </c>
    </row>
    <row r="978" spans="1:13" hidden="1" x14ac:dyDescent="0.3">
      <c r="A978" s="246" t="str">
        <f t="shared" si="147"/>
        <v>2023-NAT-03</v>
      </c>
      <c r="B978" s="241">
        <f t="shared" si="148"/>
        <v>45003</v>
      </c>
      <c r="C978" s="246" t="str">
        <f t="shared" si="149"/>
        <v>Day 3</v>
      </c>
      <c r="D978" s="78" t="s">
        <v>547</v>
      </c>
      <c r="E978" s="46" t="str">
        <f t="shared" si="150"/>
        <v>Burger</v>
      </c>
      <c r="F978" s="46" t="str">
        <f t="shared" si="151"/>
        <v>Van Taak</v>
      </c>
      <c r="G978" s="46" t="str">
        <f t="shared" si="152"/>
        <v>Men Senior</v>
      </c>
      <c r="H978" s="46" t="str">
        <f t="shared" si="153"/>
        <v>Steenbras</v>
      </c>
      <c r="I978" s="78"/>
      <c r="J978" s="76" t="s">
        <v>1287</v>
      </c>
      <c r="K978" s="78">
        <v>169</v>
      </c>
      <c r="L978" s="77">
        <f t="shared" si="154"/>
        <v>26.2</v>
      </c>
      <c r="M978" s="77">
        <f t="shared" si="155"/>
        <v>26.2</v>
      </c>
    </row>
    <row r="979" spans="1:13" hidden="1" x14ac:dyDescent="0.3">
      <c r="A979" s="246" t="str">
        <f t="shared" si="147"/>
        <v>2023-NAT-03</v>
      </c>
      <c r="B979" s="241">
        <f t="shared" si="148"/>
        <v>45003</v>
      </c>
      <c r="C979" s="246" t="str">
        <f t="shared" si="149"/>
        <v>Day 3</v>
      </c>
      <c r="D979" s="78" t="s">
        <v>979</v>
      </c>
      <c r="E979" s="46" t="str">
        <f t="shared" si="150"/>
        <v>Otto</v>
      </c>
      <c r="F979" s="46" t="str">
        <f t="shared" si="151"/>
        <v>Feyerabend</v>
      </c>
      <c r="G979" s="46" t="str">
        <f t="shared" si="152"/>
        <v>Men Seniors / U/21</v>
      </c>
      <c r="H979" s="46" t="str">
        <f t="shared" si="153"/>
        <v>Otjiwarongo</v>
      </c>
      <c r="I979" s="78"/>
      <c r="J979" s="76" t="s">
        <v>1287</v>
      </c>
      <c r="K979" s="78">
        <v>169</v>
      </c>
      <c r="L979" s="77">
        <f t="shared" si="154"/>
        <v>26.2</v>
      </c>
      <c r="M979" s="77">
        <f t="shared" si="155"/>
        <v>26.2</v>
      </c>
    </row>
    <row r="980" spans="1:13" hidden="1" x14ac:dyDescent="0.3">
      <c r="A980" s="246" t="str">
        <f t="shared" si="147"/>
        <v>2023-NAT-03</v>
      </c>
      <c r="B980" s="241">
        <f t="shared" si="148"/>
        <v>45003</v>
      </c>
      <c r="C980" s="246" t="str">
        <f t="shared" si="149"/>
        <v>Day 3</v>
      </c>
      <c r="D980" s="78" t="s">
        <v>912</v>
      </c>
      <c r="E980" s="46" t="str">
        <f t="shared" si="150"/>
        <v>Hanno</v>
      </c>
      <c r="F980" s="46" t="str">
        <f t="shared" si="151"/>
        <v>Burger</v>
      </c>
      <c r="G980" s="46" t="str">
        <f t="shared" si="152"/>
        <v>Men U/16</v>
      </c>
      <c r="H980" s="46" t="str">
        <f t="shared" si="153"/>
        <v>Atlantic Angling Club</v>
      </c>
      <c r="I980" s="78"/>
      <c r="J980" s="78" t="s">
        <v>1288</v>
      </c>
      <c r="K980" s="78">
        <v>95</v>
      </c>
      <c r="L980" s="77">
        <f t="shared" si="154"/>
        <v>3.1</v>
      </c>
      <c r="M980" s="77">
        <f t="shared" si="155"/>
        <v>3.1</v>
      </c>
    </row>
    <row r="981" spans="1:13" hidden="1" x14ac:dyDescent="0.3">
      <c r="A981" s="246" t="str">
        <f t="shared" si="147"/>
        <v>2023-NAT-03</v>
      </c>
      <c r="B981" s="241">
        <f t="shared" si="148"/>
        <v>45003</v>
      </c>
      <c r="C981" s="246" t="str">
        <f t="shared" si="149"/>
        <v>Day 3</v>
      </c>
      <c r="D981" s="78" t="s">
        <v>1707</v>
      </c>
      <c r="E981" s="46" t="str">
        <f t="shared" si="150"/>
        <v>Frans</v>
      </c>
      <c r="F981" s="46" t="str">
        <f t="shared" si="151"/>
        <v>Joubert</v>
      </c>
      <c r="G981" s="46" t="str">
        <f t="shared" si="152"/>
        <v>Men Veteran</v>
      </c>
      <c r="H981" s="46" t="str">
        <f t="shared" si="153"/>
        <v>Atlantic Angling Club</v>
      </c>
      <c r="I981" s="78"/>
      <c r="J981" s="78" t="s">
        <v>1288</v>
      </c>
      <c r="K981" s="78">
        <v>74</v>
      </c>
      <c r="L981" s="77">
        <f t="shared" si="154"/>
        <v>1.3</v>
      </c>
      <c r="M981" s="77">
        <f t="shared" si="155"/>
        <v>1.3</v>
      </c>
    </row>
    <row r="982" spans="1:13" hidden="1" x14ac:dyDescent="0.3">
      <c r="A982" s="246" t="str">
        <f t="shared" si="147"/>
        <v>2023-NAT-03</v>
      </c>
      <c r="B982" s="241">
        <f t="shared" si="148"/>
        <v>45003</v>
      </c>
      <c r="C982" s="246" t="str">
        <f t="shared" si="149"/>
        <v>Day 3</v>
      </c>
      <c r="D982" s="78" t="s">
        <v>1707</v>
      </c>
      <c r="E982" s="46" t="str">
        <f t="shared" si="150"/>
        <v>Frans</v>
      </c>
      <c r="F982" s="46" t="str">
        <f t="shared" si="151"/>
        <v>Joubert</v>
      </c>
      <c r="G982" s="46" t="str">
        <f t="shared" si="152"/>
        <v>Men Veteran</v>
      </c>
      <c r="H982" s="46" t="str">
        <f t="shared" si="153"/>
        <v>Atlantic Angling Club</v>
      </c>
      <c r="I982" s="78"/>
      <c r="J982" s="78" t="s">
        <v>1288</v>
      </c>
      <c r="K982" s="78">
        <v>68</v>
      </c>
      <c r="L982" s="77">
        <f t="shared" si="154"/>
        <v>1</v>
      </c>
      <c r="M982" s="77">
        <f t="shared" si="155"/>
        <v>1</v>
      </c>
    </row>
    <row r="983" spans="1:13" hidden="1" x14ac:dyDescent="0.3">
      <c r="A983" s="246" t="str">
        <f t="shared" si="147"/>
        <v>2023-NAT-03</v>
      </c>
      <c r="B983" s="241">
        <f t="shared" si="148"/>
        <v>45003</v>
      </c>
      <c r="C983" s="246" t="str">
        <f t="shared" si="149"/>
        <v>Day 3</v>
      </c>
      <c r="D983" s="78" t="s">
        <v>1707</v>
      </c>
      <c r="E983" s="46" t="str">
        <f t="shared" si="150"/>
        <v>Frans</v>
      </c>
      <c r="F983" s="46" t="str">
        <f t="shared" si="151"/>
        <v>Joubert</v>
      </c>
      <c r="G983" s="46" t="str">
        <f t="shared" si="152"/>
        <v>Men Veteran</v>
      </c>
      <c r="H983" s="46" t="str">
        <f t="shared" si="153"/>
        <v>Atlantic Angling Club</v>
      </c>
      <c r="I983" s="78"/>
      <c r="J983" s="78" t="s">
        <v>1288</v>
      </c>
      <c r="K983" s="78">
        <v>118</v>
      </c>
      <c r="L983" s="77">
        <f t="shared" si="154"/>
        <v>6.6</v>
      </c>
      <c r="M983" s="77">
        <f t="shared" si="155"/>
        <v>6.6</v>
      </c>
    </row>
    <row r="984" spans="1:13" hidden="1" x14ac:dyDescent="0.3">
      <c r="A984" s="246" t="str">
        <f t="shared" si="147"/>
        <v>2023-NAT-03</v>
      </c>
      <c r="B984" s="241">
        <f t="shared" si="148"/>
        <v>45003</v>
      </c>
      <c r="C984" s="246" t="str">
        <f t="shared" si="149"/>
        <v>Day 3</v>
      </c>
      <c r="D984" s="78" t="s">
        <v>1707</v>
      </c>
      <c r="E984" s="46" t="str">
        <f t="shared" si="150"/>
        <v>Frans</v>
      </c>
      <c r="F984" s="46" t="str">
        <f t="shared" si="151"/>
        <v>Joubert</v>
      </c>
      <c r="G984" s="46" t="str">
        <f t="shared" si="152"/>
        <v>Men Veteran</v>
      </c>
      <c r="H984" s="46" t="str">
        <f t="shared" si="153"/>
        <v>Atlantic Angling Club</v>
      </c>
      <c r="I984" s="78"/>
      <c r="J984" s="78" t="s">
        <v>1288</v>
      </c>
      <c r="K984" s="78">
        <v>87</v>
      </c>
      <c r="L984" s="77">
        <f t="shared" si="154"/>
        <v>2.2999999999999998</v>
      </c>
      <c r="M984" s="77">
        <f t="shared" si="155"/>
        <v>2.2999999999999998</v>
      </c>
    </row>
    <row r="985" spans="1:13" hidden="1" x14ac:dyDescent="0.3">
      <c r="A985" s="246" t="str">
        <f t="shared" si="147"/>
        <v>2023-NAT-03</v>
      </c>
      <c r="B985" s="241">
        <f t="shared" si="148"/>
        <v>45003</v>
      </c>
      <c r="C985" s="246" t="str">
        <f t="shared" si="149"/>
        <v>Day 3</v>
      </c>
      <c r="D985" s="78" t="s">
        <v>491</v>
      </c>
      <c r="E985" s="46" t="str">
        <f t="shared" si="150"/>
        <v>Johan</v>
      </c>
      <c r="F985" s="46" t="str">
        <f t="shared" si="151"/>
        <v>Bruwer</v>
      </c>
      <c r="G985" s="46" t="str">
        <f t="shared" si="152"/>
        <v>Men Senior</v>
      </c>
      <c r="H985" s="46" t="str">
        <f t="shared" si="153"/>
        <v>Namib Park</v>
      </c>
      <c r="I985" s="78"/>
      <c r="J985" s="76" t="s">
        <v>1287</v>
      </c>
      <c r="K985" s="78">
        <v>168</v>
      </c>
      <c r="L985" s="77">
        <f t="shared" si="154"/>
        <v>25.7</v>
      </c>
      <c r="M985" s="77">
        <f t="shared" si="155"/>
        <v>25.7</v>
      </c>
    </row>
    <row r="986" spans="1:13" hidden="1" x14ac:dyDescent="0.3">
      <c r="A986" s="246" t="str">
        <f t="shared" si="147"/>
        <v>2023-NAT-03</v>
      </c>
      <c r="B986" s="241">
        <f t="shared" si="148"/>
        <v>45003</v>
      </c>
      <c r="C986" s="246" t="str">
        <f t="shared" si="149"/>
        <v>Day 3</v>
      </c>
      <c r="D986" s="78" t="s">
        <v>506</v>
      </c>
      <c r="E986" s="46" t="str">
        <f t="shared" si="150"/>
        <v>Clemens</v>
      </c>
      <c r="F986" s="46" t="str">
        <f t="shared" si="151"/>
        <v>Deetlefs</v>
      </c>
      <c r="G986" s="46" t="str">
        <f t="shared" si="152"/>
        <v>Men Veteran</v>
      </c>
      <c r="H986" s="46" t="str">
        <f t="shared" si="153"/>
        <v>Atlantic Angling Club</v>
      </c>
      <c r="I986" s="78"/>
      <c r="J986" s="78" t="s">
        <v>20</v>
      </c>
      <c r="K986" s="78">
        <v>75</v>
      </c>
      <c r="L986" s="77">
        <f t="shared" si="154"/>
        <v>1.5</v>
      </c>
      <c r="M986" s="77">
        <f t="shared" si="155"/>
        <v>1.5</v>
      </c>
    </row>
    <row r="987" spans="1:13" hidden="1" x14ac:dyDescent="0.3">
      <c r="A987" s="246" t="str">
        <f t="shared" si="147"/>
        <v>2023-NAT-03</v>
      </c>
      <c r="B987" s="241">
        <f t="shared" si="148"/>
        <v>45003</v>
      </c>
      <c r="C987" s="246" t="str">
        <f t="shared" si="149"/>
        <v>Day 3</v>
      </c>
      <c r="D987" s="78" t="s">
        <v>914</v>
      </c>
      <c r="E987" s="46" t="str">
        <f t="shared" si="150"/>
        <v>Sarel</v>
      </c>
      <c r="F987" s="46" t="str">
        <f t="shared" si="151"/>
        <v>Mynhardt</v>
      </c>
      <c r="G987" s="46" t="str">
        <f t="shared" si="152"/>
        <v>Men Master</v>
      </c>
      <c r="H987" s="46" t="str">
        <f t="shared" si="153"/>
        <v>Atlantic Angling Club</v>
      </c>
      <c r="I987" s="78"/>
      <c r="J987" s="78"/>
      <c r="K987" s="78"/>
      <c r="L987" s="77" t="str">
        <f t="shared" si="154"/>
        <v/>
      </c>
      <c r="M987" s="77" t="str">
        <f t="shared" si="155"/>
        <v/>
      </c>
    </row>
    <row r="988" spans="1:13" hidden="1" x14ac:dyDescent="0.3">
      <c r="A988" s="246" t="str">
        <f t="shared" si="147"/>
        <v>2023-NAT-03</v>
      </c>
      <c r="B988" s="241">
        <f t="shared" si="148"/>
        <v>45003</v>
      </c>
      <c r="C988" s="246" t="str">
        <f t="shared" si="149"/>
        <v>Day 3</v>
      </c>
      <c r="D988" s="78" t="s">
        <v>912</v>
      </c>
      <c r="E988" s="46" t="str">
        <f t="shared" si="150"/>
        <v>Hanno</v>
      </c>
      <c r="F988" s="46" t="str">
        <f t="shared" si="151"/>
        <v>Burger</v>
      </c>
      <c r="G988" s="46" t="str">
        <f t="shared" si="152"/>
        <v>Men U/16</v>
      </c>
      <c r="H988" s="46" t="str">
        <f t="shared" si="153"/>
        <v>Atlantic Angling Club</v>
      </c>
      <c r="I988" s="78"/>
      <c r="J988" s="76" t="s">
        <v>1287</v>
      </c>
      <c r="K988" s="78">
        <v>168</v>
      </c>
      <c r="L988" s="77">
        <f t="shared" si="154"/>
        <v>25.7</v>
      </c>
      <c r="M988" s="77">
        <f t="shared" si="155"/>
        <v>25.7</v>
      </c>
    </row>
    <row r="989" spans="1:13" hidden="1" x14ac:dyDescent="0.3">
      <c r="A989" s="246" t="str">
        <f t="shared" si="147"/>
        <v>2023-NAT-03</v>
      </c>
      <c r="B989" s="241">
        <f t="shared" si="148"/>
        <v>45003</v>
      </c>
      <c r="C989" s="246" t="str">
        <f t="shared" si="149"/>
        <v>Day 3</v>
      </c>
      <c r="D989" s="78" t="s">
        <v>604</v>
      </c>
      <c r="E989" s="46" t="str">
        <f t="shared" si="150"/>
        <v>Lindie</v>
      </c>
      <c r="F989" s="46" t="str">
        <f t="shared" si="151"/>
        <v>Krauze</v>
      </c>
      <c r="G989" s="46" t="str">
        <f t="shared" si="152"/>
        <v>Ladies Veteran</v>
      </c>
      <c r="H989" s="46" t="str">
        <f t="shared" si="153"/>
        <v>Orca Angling Club</v>
      </c>
      <c r="I989" s="78"/>
      <c r="J989" s="76" t="s">
        <v>1287</v>
      </c>
      <c r="K989" s="78">
        <v>167</v>
      </c>
      <c r="L989" s="77">
        <f t="shared" si="154"/>
        <v>25.2</v>
      </c>
      <c r="M989" s="77">
        <f t="shared" si="155"/>
        <v>25.2</v>
      </c>
    </row>
    <row r="990" spans="1:13" hidden="1" x14ac:dyDescent="0.3">
      <c r="A990" s="246" t="str">
        <f t="shared" si="147"/>
        <v>2023-NAT-03</v>
      </c>
      <c r="B990" s="241">
        <f t="shared" si="148"/>
        <v>45003</v>
      </c>
      <c r="C990" s="246" t="str">
        <f t="shared" si="149"/>
        <v>Day 3</v>
      </c>
      <c r="D990" s="78" t="s">
        <v>491</v>
      </c>
      <c r="E990" s="46" t="str">
        <f t="shared" si="150"/>
        <v>Johan</v>
      </c>
      <c r="F990" s="46" t="str">
        <f t="shared" si="151"/>
        <v>Bruwer</v>
      </c>
      <c r="G990" s="46" t="str">
        <f t="shared" si="152"/>
        <v>Men Senior</v>
      </c>
      <c r="H990" s="46" t="str">
        <f t="shared" si="153"/>
        <v>Namib Park</v>
      </c>
      <c r="I990" s="78"/>
      <c r="J990" s="76" t="s">
        <v>1287</v>
      </c>
      <c r="K990" s="78">
        <v>166</v>
      </c>
      <c r="L990" s="77">
        <f t="shared" si="154"/>
        <v>24.6</v>
      </c>
      <c r="M990" s="77">
        <f t="shared" si="155"/>
        <v>24.6</v>
      </c>
    </row>
    <row r="991" spans="1:13" hidden="1" x14ac:dyDescent="0.3">
      <c r="A991" s="246" t="str">
        <f t="shared" si="147"/>
        <v>2023-NAT-03</v>
      </c>
      <c r="B991" s="241">
        <f t="shared" si="148"/>
        <v>45003</v>
      </c>
      <c r="C991" s="246" t="str">
        <f t="shared" si="149"/>
        <v>Day 3</v>
      </c>
      <c r="D991" s="78" t="s">
        <v>604</v>
      </c>
      <c r="E991" s="46" t="str">
        <f t="shared" si="150"/>
        <v>Lindie</v>
      </c>
      <c r="F991" s="46" t="str">
        <f t="shared" si="151"/>
        <v>Krauze</v>
      </c>
      <c r="G991" s="46" t="str">
        <f t="shared" si="152"/>
        <v>Ladies Veteran</v>
      </c>
      <c r="H991" s="46" t="str">
        <f t="shared" si="153"/>
        <v>Orca Angling Club</v>
      </c>
      <c r="I991" s="78"/>
      <c r="J991" s="76" t="s">
        <v>1287</v>
      </c>
      <c r="K991" s="78">
        <v>165</v>
      </c>
      <c r="L991" s="77">
        <f t="shared" si="154"/>
        <v>24.1</v>
      </c>
      <c r="M991" s="77">
        <f t="shared" si="155"/>
        <v>24.1</v>
      </c>
    </row>
    <row r="992" spans="1:13" hidden="1" x14ac:dyDescent="0.3">
      <c r="A992" s="246" t="str">
        <f t="shared" si="147"/>
        <v>2023-NAT-03</v>
      </c>
      <c r="B992" s="241">
        <f t="shared" si="148"/>
        <v>45003</v>
      </c>
      <c r="C992" s="246" t="str">
        <f t="shared" si="149"/>
        <v>Day 3</v>
      </c>
      <c r="D992" s="78" t="s">
        <v>1199</v>
      </c>
      <c r="E992" s="46" t="str">
        <f t="shared" si="150"/>
        <v>Jean</v>
      </c>
      <c r="F992" s="46" t="str">
        <f t="shared" si="151"/>
        <v>Visser</v>
      </c>
      <c r="G992" s="46" t="str">
        <f t="shared" si="152"/>
        <v>Men Senior</v>
      </c>
      <c r="H992" s="46" t="str">
        <f t="shared" si="153"/>
        <v>Benguella</v>
      </c>
      <c r="I992" s="78"/>
      <c r="J992" s="78" t="s">
        <v>1288</v>
      </c>
      <c r="K992" s="78">
        <v>110</v>
      </c>
      <c r="L992" s="77">
        <f t="shared" si="154"/>
        <v>5.2</v>
      </c>
      <c r="M992" s="77">
        <f t="shared" si="155"/>
        <v>5.2</v>
      </c>
    </row>
    <row r="993" spans="1:13" hidden="1" x14ac:dyDescent="0.3">
      <c r="A993" s="246" t="str">
        <f t="shared" si="147"/>
        <v>2023-NAT-03</v>
      </c>
      <c r="B993" s="241">
        <f t="shared" si="148"/>
        <v>45003</v>
      </c>
      <c r="C993" s="246" t="str">
        <f t="shared" si="149"/>
        <v>Day 3</v>
      </c>
      <c r="D993" s="78" t="s">
        <v>1199</v>
      </c>
      <c r="E993" s="46" t="str">
        <f t="shared" si="150"/>
        <v>Jean</v>
      </c>
      <c r="F993" s="46" t="str">
        <f t="shared" si="151"/>
        <v>Visser</v>
      </c>
      <c r="G993" s="46" t="str">
        <f t="shared" si="152"/>
        <v>Men Senior</v>
      </c>
      <c r="H993" s="46" t="str">
        <f t="shared" si="153"/>
        <v>Benguella</v>
      </c>
      <c r="I993" s="78"/>
      <c r="J993" s="78" t="s">
        <v>1288</v>
      </c>
      <c r="K993" s="78">
        <v>104</v>
      </c>
      <c r="L993" s="77">
        <f t="shared" si="154"/>
        <v>4.2</v>
      </c>
      <c r="M993" s="77">
        <f t="shared" si="155"/>
        <v>4.2</v>
      </c>
    </row>
    <row r="994" spans="1:13" hidden="1" x14ac:dyDescent="0.3">
      <c r="A994" s="246" t="str">
        <f t="shared" si="147"/>
        <v>2023-NAT-03</v>
      </c>
      <c r="B994" s="241">
        <f t="shared" si="148"/>
        <v>45003</v>
      </c>
      <c r="C994" s="246" t="str">
        <f t="shared" si="149"/>
        <v>Day 3</v>
      </c>
      <c r="D994" s="78" t="s">
        <v>1199</v>
      </c>
      <c r="E994" s="46" t="str">
        <f t="shared" si="150"/>
        <v>Jean</v>
      </c>
      <c r="F994" s="46" t="str">
        <f t="shared" si="151"/>
        <v>Visser</v>
      </c>
      <c r="G994" s="46" t="str">
        <f t="shared" si="152"/>
        <v>Men Senior</v>
      </c>
      <c r="H994" s="46" t="str">
        <f t="shared" si="153"/>
        <v>Benguella</v>
      </c>
      <c r="I994" s="78"/>
      <c r="J994" s="78" t="s">
        <v>1288</v>
      </c>
      <c r="K994" s="78">
        <v>76</v>
      </c>
      <c r="L994" s="77">
        <f t="shared" si="154"/>
        <v>1.4</v>
      </c>
      <c r="M994" s="77">
        <f t="shared" si="155"/>
        <v>1.4</v>
      </c>
    </row>
    <row r="995" spans="1:13" hidden="1" x14ac:dyDescent="0.3">
      <c r="A995" s="246" t="str">
        <f t="shared" si="147"/>
        <v>2023-NAT-03</v>
      </c>
      <c r="B995" s="241">
        <f t="shared" si="148"/>
        <v>45003</v>
      </c>
      <c r="C995" s="246" t="str">
        <f t="shared" si="149"/>
        <v>Day 3</v>
      </c>
      <c r="D995" s="78" t="s">
        <v>1199</v>
      </c>
      <c r="E995" s="46" t="str">
        <f t="shared" si="150"/>
        <v>Jean</v>
      </c>
      <c r="F995" s="46" t="str">
        <f t="shared" si="151"/>
        <v>Visser</v>
      </c>
      <c r="G995" s="46" t="str">
        <f t="shared" si="152"/>
        <v>Men Senior</v>
      </c>
      <c r="H995" s="46" t="str">
        <f t="shared" si="153"/>
        <v>Benguella</v>
      </c>
      <c r="I995" s="78"/>
      <c r="J995" s="78" t="s">
        <v>1288</v>
      </c>
      <c r="K995" s="78">
        <v>106</v>
      </c>
      <c r="L995" s="77">
        <f t="shared" si="154"/>
        <v>4.5</v>
      </c>
      <c r="M995" s="77">
        <f t="shared" si="155"/>
        <v>4.5</v>
      </c>
    </row>
    <row r="996" spans="1:13" hidden="1" x14ac:dyDescent="0.3">
      <c r="A996" s="246" t="str">
        <f t="shared" si="147"/>
        <v>2023-NAT-03</v>
      </c>
      <c r="B996" s="241">
        <f t="shared" si="148"/>
        <v>45003</v>
      </c>
      <c r="C996" s="246" t="str">
        <f t="shared" si="149"/>
        <v>Day 3</v>
      </c>
      <c r="D996" s="78" t="s">
        <v>669</v>
      </c>
      <c r="E996" s="46" t="str">
        <f t="shared" si="150"/>
        <v>Loandro</v>
      </c>
      <c r="F996" s="46" t="str">
        <f t="shared" si="151"/>
        <v>Steenkamp</v>
      </c>
      <c r="G996" s="46" t="str">
        <f t="shared" si="152"/>
        <v>Men Master</v>
      </c>
      <c r="H996" s="46" t="str">
        <f t="shared" si="153"/>
        <v>Benguella</v>
      </c>
      <c r="I996" s="78"/>
      <c r="J996" s="78" t="s">
        <v>1288</v>
      </c>
      <c r="K996" s="78">
        <v>105</v>
      </c>
      <c r="L996" s="77">
        <f t="shared" si="154"/>
        <v>4.4000000000000004</v>
      </c>
      <c r="M996" s="77">
        <f t="shared" si="155"/>
        <v>4.4000000000000004</v>
      </c>
    </row>
    <row r="997" spans="1:13" hidden="1" x14ac:dyDescent="0.3">
      <c r="A997" s="246" t="str">
        <f t="shared" si="147"/>
        <v>2023-NAT-03</v>
      </c>
      <c r="B997" s="241">
        <f t="shared" si="148"/>
        <v>45003</v>
      </c>
      <c r="C997" s="246" t="str">
        <f t="shared" si="149"/>
        <v>Day 3</v>
      </c>
      <c r="D997" s="78" t="s">
        <v>669</v>
      </c>
      <c r="E997" s="46" t="str">
        <f t="shared" si="150"/>
        <v>Loandro</v>
      </c>
      <c r="F997" s="46" t="str">
        <f t="shared" si="151"/>
        <v>Steenkamp</v>
      </c>
      <c r="G997" s="46" t="str">
        <f t="shared" si="152"/>
        <v>Men Master</v>
      </c>
      <c r="H997" s="46" t="str">
        <f t="shared" si="153"/>
        <v>Benguella</v>
      </c>
      <c r="I997" s="78"/>
      <c r="J997" s="78" t="s">
        <v>1288</v>
      </c>
      <c r="K997" s="78">
        <v>109</v>
      </c>
      <c r="L997" s="77">
        <f t="shared" si="154"/>
        <v>5</v>
      </c>
      <c r="M997" s="77">
        <f t="shared" si="155"/>
        <v>5</v>
      </c>
    </row>
    <row r="998" spans="1:13" hidden="1" x14ac:dyDescent="0.3">
      <c r="A998" s="246" t="str">
        <f t="shared" si="147"/>
        <v>2023-NAT-03</v>
      </c>
      <c r="B998" s="241">
        <f t="shared" si="148"/>
        <v>45003</v>
      </c>
      <c r="C998" s="246" t="str">
        <f t="shared" si="149"/>
        <v>Day 3</v>
      </c>
      <c r="D998" s="78" t="s">
        <v>669</v>
      </c>
      <c r="E998" s="46" t="str">
        <f t="shared" si="150"/>
        <v>Loandro</v>
      </c>
      <c r="F998" s="46" t="str">
        <f t="shared" si="151"/>
        <v>Steenkamp</v>
      </c>
      <c r="G998" s="46" t="str">
        <f t="shared" si="152"/>
        <v>Men Master</v>
      </c>
      <c r="H998" s="46" t="str">
        <f t="shared" si="153"/>
        <v>Benguella</v>
      </c>
      <c r="I998" s="78"/>
      <c r="J998" s="78" t="s">
        <v>1288</v>
      </c>
      <c r="K998" s="78">
        <v>112</v>
      </c>
      <c r="L998" s="77">
        <f t="shared" si="154"/>
        <v>5.5</v>
      </c>
      <c r="M998" s="77">
        <f t="shared" si="155"/>
        <v>5.5</v>
      </c>
    </row>
    <row r="999" spans="1:13" hidden="1" x14ac:dyDescent="0.3">
      <c r="A999" s="246" t="str">
        <f t="shared" si="147"/>
        <v>2023-NAT-03</v>
      </c>
      <c r="B999" s="241">
        <f t="shared" si="148"/>
        <v>45003</v>
      </c>
      <c r="C999" s="246" t="str">
        <f t="shared" si="149"/>
        <v>Day 3</v>
      </c>
      <c r="D999" s="78" t="s">
        <v>1435</v>
      </c>
      <c r="E999" s="46" t="str">
        <f t="shared" si="150"/>
        <v>Stefan</v>
      </c>
      <c r="F999" s="46" t="str">
        <f t="shared" si="151"/>
        <v>Snyman</v>
      </c>
      <c r="G999" s="46" t="str">
        <f t="shared" si="152"/>
        <v>Men U/16</v>
      </c>
      <c r="H999" s="46" t="str">
        <f t="shared" si="153"/>
        <v>Penguin</v>
      </c>
      <c r="I999" s="78"/>
      <c r="J999" s="76" t="s">
        <v>1287</v>
      </c>
      <c r="K999" s="78">
        <v>164</v>
      </c>
      <c r="L999" s="77">
        <f t="shared" si="154"/>
        <v>23.6</v>
      </c>
      <c r="M999" s="77">
        <f t="shared" si="155"/>
        <v>23.6</v>
      </c>
    </row>
    <row r="1000" spans="1:13" hidden="1" x14ac:dyDescent="0.3">
      <c r="A1000" s="246" t="str">
        <f t="shared" si="147"/>
        <v>2023-NAT-03</v>
      </c>
      <c r="B1000" s="241">
        <f t="shared" si="148"/>
        <v>45003</v>
      </c>
      <c r="C1000" s="246" t="str">
        <f t="shared" si="149"/>
        <v>Day 3</v>
      </c>
      <c r="D1000" s="78" t="s">
        <v>991</v>
      </c>
      <c r="E1000" s="46" t="str">
        <f t="shared" si="150"/>
        <v>Louis</v>
      </c>
      <c r="F1000" s="46" t="str">
        <f t="shared" si="151"/>
        <v>Arangies</v>
      </c>
      <c r="G1000" s="46" t="str">
        <f t="shared" si="152"/>
        <v>Men Master</v>
      </c>
      <c r="H1000" s="46" t="str">
        <f t="shared" si="153"/>
        <v>Benguella</v>
      </c>
      <c r="I1000" s="78"/>
      <c r="J1000" s="78" t="s">
        <v>1288</v>
      </c>
      <c r="K1000" s="78">
        <v>94</v>
      </c>
      <c r="L1000" s="77">
        <f t="shared" si="154"/>
        <v>3</v>
      </c>
      <c r="M1000" s="77">
        <f t="shared" si="155"/>
        <v>3</v>
      </c>
    </row>
    <row r="1001" spans="1:13" hidden="1" x14ac:dyDescent="0.3">
      <c r="A1001" s="246" t="str">
        <f t="shared" si="147"/>
        <v>2023-NAT-03</v>
      </c>
      <c r="B1001" s="241">
        <f t="shared" si="148"/>
        <v>45003</v>
      </c>
      <c r="C1001" s="246" t="str">
        <f t="shared" si="149"/>
        <v>Day 3</v>
      </c>
      <c r="D1001" s="78" t="s">
        <v>991</v>
      </c>
      <c r="E1001" s="46" t="str">
        <f t="shared" si="150"/>
        <v>Louis</v>
      </c>
      <c r="F1001" s="46" t="str">
        <f t="shared" si="151"/>
        <v>Arangies</v>
      </c>
      <c r="G1001" s="46" t="str">
        <f t="shared" si="152"/>
        <v>Men Master</v>
      </c>
      <c r="H1001" s="46" t="str">
        <f t="shared" si="153"/>
        <v>Benguella</v>
      </c>
      <c r="I1001" s="78"/>
      <c r="J1001" s="78" t="s">
        <v>1288</v>
      </c>
      <c r="K1001" s="78">
        <v>105</v>
      </c>
      <c r="L1001" s="77">
        <f t="shared" si="154"/>
        <v>4.4000000000000004</v>
      </c>
      <c r="M1001" s="77">
        <f t="shared" si="155"/>
        <v>4.4000000000000004</v>
      </c>
    </row>
    <row r="1002" spans="1:13" hidden="1" x14ac:dyDescent="0.3">
      <c r="A1002" s="246" t="str">
        <f t="shared" si="147"/>
        <v>2023-NAT-03</v>
      </c>
      <c r="B1002" s="241">
        <f t="shared" si="148"/>
        <v>45003</v>
      </c>
      <c r="C1002" s="246" t="str">
        <f t="shared" si="149"/>
        <v>Day 3</v>
      </c>
      <c r="D1002" s="78" t="s">
        <v>835</v>
      </c>
      <c r="E1002" s="46" t="str">
        <f t="shared" si="150"/>
        <v>Estian</v>
      </c>
      <c r="F1002" s="46" t="str">
        <f t="shared" si="151"/>
        <v>Jacobs</v>
      </c>
      <c r="G1002" s="46" t="str">
        <f t="shared" si="152"/>
        <v>Men Senior</v>
      </c>
      <c r="H1002" s="46" t="str">
        <f t="shared" si="153"/>
        <v>Benguella</v>
      </c>
      <c r="I1002" s="78"/>
      <c r="J1002" s="78" t="s">
        <v>1288</v>
      </c>
      <c r="K1002" s="78">
        <v>89</v>
      </c>
      <c r="L1002" s="77">
        <f t="shared" si="154"/>
        <v>2.5</v>
      </c>
      <c r="M1002" s="77">
        <f t="shared" si="155"/>
        <v>2.5</v>
      </c>
    </row>
    <row r="1003" spans="1:13" hidden="1" x14ac:dyDescent="0.3">
      <c r="A1003" s="246" t="str">
        <f t="shared" si="147"/>
        <v>2023-NAT-03</v>
      </c>
      <c r="B1003" s="241">
        <f t="shared" si="148"/>
        <v>45003</v>
      </c>
      <c r="C1003" s="246" t="str">
        <f t="shared" si="149"/>
        <v>Day 3</v>
      </c>
      <c r="D1003" s="78" t="s">
        <v>835</v>
      </c>
      <c r="E1003" s="46" t="str">
        <f t="shared" si="150"/>
        <v>Estian</v>
      </c>
      <c r="F1003" s="46" t="str">
        <f t="shared" si="151"/>
        <v>Jacobs</v>
      </c>
      <c r="G1003" s="46" t="str">
        <f t="shared" si="152"/>
        <v>Men Senior</v>
      </c>
      <c r="H1003" s="46" t="str">
        <f t="shared" si="153"/>
        <v>Benguella</v>
      </c>
      <c r="I1003" s="78"/>
      <c r="J1003" s="78" t="s">
        <v>1288</v>
      </c>
      <c r="K1003" s="78">
        <v>83</v>
      </c>
      <c r="L1003" s="77">
        <f t="shared" si="154"/>
        <v>1.9</v>
      </c>
      <c r="M1003" s="77">
        <f t="shared" si="155"/>
        <v>1.9</v>
      </c>
    </row>
    <row r="1004" spans="1:13" hidden="1" x14ac:dyDescent="0.3">
      <c r="A1004" s="246" t="str">
        <f t="shared" si="147"/>
        <v>2023-NAT-03</v>
      </c>
      <c r="B1004" s="241">
        <f t="shared" si="148"/>
        <v>45003</v>
      </c>
      <c r="C1004" s="246" t="str">
        <f t="shared" si="149"/>
        <v>Day 3</v>
      </c>
      <c r="D1004" s="78" t="s">
        <v>1477</v>
      </c>
      <c r="E1004" s="46" t="str">
        <f t="shared" si="150"/>
        <v>Luan</v>
      </c>
      <c r="F1004" s="46" t="str">
        <f t="shared" si="151"/>
        <v>Karstens</v>
      </c>
      <c r="G1004" s="46" t="str">
        <f t="shared" si="152"/>
        <v>Men U/16</v>
      </c>
      <c r="H1004" s="46" t="str">
        <f t="shared" si="153"/>
        <v>Benguella</v>
      </c>
      <c r="I1004" s="78"/>
      <c r="J1004" s="78" t="s">
        <v>1281</v>
      </c>
      <c r="K1004" s="78">
        <v>158</v>
      </c>
      <c r="L1004" s="77">
        <f t="shared" si="154"/>
        <v>53.8</v>
      </c>
      <c r="M1004" s="77">
        <f t="shared" si="155"/>
        <v>53.8</v>
      </c>
    </row>
    <row r="1005" spans="1:13" hidden="1" x14ac:dyDescent="0.3">
      <c r="A1005" s="246" t="str">
        <f t="shared" si="147"/>
        <v>2023-NAT-03</v>
      </c>
      <c r="B1005" s="241">
        <f t="shared" si="148"/>
        <v>45003</v>
      </c>
      <c r="C1005" s="246" t="str">
        <f t="shared" si="149"/>
        <v>Day 3</v>
      </c>
      <c r="D1005" s="78" t="s">
        <v>456</v>
      </c>
      <c r="E1005" s="46" t="str">
        <f t="shared" si="150"/>
        <v>Marco</v>
      </c>
      <c r="F1005" s="46" t="str">
        <f t="shared" si="151"/>
        <v>Klein</v>
      </c>
      <c r="G1005" s="46" t="str">
        <f t="shared" si="152"/>
        <v>Men Veteran</v>
      </c>
      <c r="H1005" s="46" t="str">
        <f t="shared" si="153"/>
        <v>Mako</v>
      </c>
      <c r="I1005" s="78"/>
      <c r="J1005" s="76" t="s">
        <v>1287</v>
      </c>
      <c r="K1005" s="78">
        <v>163</v>
      </c>
      <c r="L1005" s="77">
        <f t="shared" si="154"/>
        <v>23.1</v>
      </c>
      <c r="M1005" s="77">
        <f t="shared" si="155"/>
        <v>23.1</v>
      </c>
    </row>
    <row r="1006" spans="1:13" hidden="1" x14ac:dyDescent="0.3">
      <c r="A1006" s="246" t="str">
        <f t="shared" si="147"/>
        <v>2023-NAT-03</v>
      </c>
      <c r="B1006" s="241">
        <f t="shared" si="148"/>
        <v>45003</v>
      </c>
      <c r="C1006" s="246" t="str">
        <f t="shared" si="149"/>
        <v>Day 3</v>
      </c>
      <c r="D1006" s="78" t="s">
        <v>818</v>
      </c>
      <c r="E1006" s="46" t="str">
        <f t="shared" si="150"/>
        <v>Cristiano</v>
      </c>
      <c r="F1006" s="46" t="str">
        <f t="shared" si="151"/>
        <v>Bampton</v>
      </c>
      <c r="G1006" s="46" t="str">
        <f t="shared" si="152"/>
        <v>Men U/16</v>
      </c>
      <c r="H1006" s="46" t="str">
        <f t="shared" si="153"/>
        <v>Walvis Bay</v>
      </c>
      <c r="I1006" s="78"/>
      <c r="J1006" s="76" t="s">
        <v>1287</v>
      </c>
      <c r="K1006" s="78">
        <v>163</v>
      </c>
      <c r="L1006" s="77">
        <f t="shared" si="154"/>
        <v>23.1</v>
      </c>
      <c r="M1006" s="77">
        <f t="shared" si="155"/>
        <v>23.1</v>
      </c>
    </row>
    <row r="1007" spans="1:13" hidden="1" x14ac:dyDescent="0.3">
      <c r="A1007" s="246" t="str">
        <f t="shared" si="147"/>
        <v>2023-NAT-03</v>
      </c>
      <c r="B1007" s="241">
        <f t="shared" si="148"/>
        <v>45003</v>
      </c>
      <c r="C1007" s="246" t="str">
        <f t="shared" si="149"/>
        <v>Day 3</v>
      </c>
      <c r="D1007" s="78" t="s">
        <v>595</v>
      </c>
      <c r="E1007" s="46" t="str">
        <f t="shared" si="150"/>
        <v>Tiaan</v>
      </c>
      <c r="F1007" s="46" t="str">
        <f t="shared" si="151"/>
        <v>Bornman</v>
      </c>
      <c r="G1007" s="46" t="str">
        <f t="shared" si="152"/>
        <v>Men U/21</v>
      </c>
      <c r="H1007" s="46" t="str">
        <f t="shared" si="153"/>
        <v>Namib Park</v>
      </c>
      <c r="I1007" s="78"/>
      <c r="J1007" s="76" t="s">
        <v>1287</v>
      </c>
      <c r="K1007" s="78">
        <v>161</v>
      </c>
      <c r="L1007" s="77">
        <f t="shared" si="154"/>
        <v>22.2</v>
      </c>
      <c r="M1007" s="77">
        <f t="shared" si="155"/>
        <v>22.2</v>
      </c>
    </row>
    <row r="1008" spans="1:13" hidden="1" x14ac:dyDescent="0.3">
      <c r="A1008" s="246" t="str">
        <f t="shared" si="147"/>
        <v>2023-NAT-03</v>
      </c>
      <c r="B1008" s="241">
        <f t="shared" si="148"/>
        <v>45003</v>
      </c>
      <c r="C1008" s="246" t="str">
        <f t="shared" si="149"/>
        <v>Day 3</v>
      </c>
      <c r="D1008" s="78" t="s">
        <v>566</v>
      </c>
      <c r="E1008" s="46" t="str">
        <f t="shared" si="150"/>
        <v>Danie</v>
      </c>
      <c r="F1008" s="46" t="str">
        <f t="shared" si="151"/>
        <v>Van Zyl</v>
      </c>
      <c r="G1008" s="46" t="str">
        <f t="shared" si="152"/>
        <v>Men Veteran</v>
      </c>
      <c r="H1008" s="46" t="str">
        <f t="shared" si="153"/>
        <v>Okahandja</v>
      </c>
      <c r="I1008" s="78"/>
      <c r="J1008" s="76" t="s">
        <v>1287</v>
      </c>
      <c r="K1008" s="78">
        <v>161</v>
      </c>
      <c r="L1008" s="77">
        <f t="shared" si="154"/>
        <v>22.2</v>
      </c>
      <c r="M1008" s="77">
        <f t="shared" si="155"/>
        <v>22.2</v>
      </c>
    </row>
    <row r="1009" spans="1:13" hidden="1" x14ac:dyDescent="0.3">
      <c r="A1009" s="246" t="str">
        <f t="shared" si="147"/>
        <v>2023-NAT-03</v>
      </c>
      <c r="B1009" s="241">
        <f t="shared" si="148"/>
        <v>45003</v>
      </c>
      <c r="C1009" s="246" t="str">
        <f t="shared" si="149"/>
        <v>Day 3</v>
      </c>
      <c r="D1009" s="78" t="s">
        <v>589</v>
      </c>
      <c r="E1009" s="46" t="str">
        <f t="shared" si="150"/>
        <v>Christel</v>
      </c>
      <c r="F1009" s="46" t="str">
        <f t="shared" si="151"/>
        <v>Van Schalkwyk</v>
      </c>
      <c r="G1009" s="46" t="str">
        <f t="shared" si="152"/>
        <v>Ladies Senior</v>
      </c>
      <c r="H1009" s="46" t="str">
        <f t="shared" si="153"/>
        <v>Benguella</v>
      </c>
      <c r="I1009" s="78"/>
      <c r="J1009" s="78" t="s">
        <v>1268</v>
      </c>
      <c r="K1009" s="78">
        <v>120</v>
      </c>
      <c r="L1009" s="77">
        <f t="shared" si="154"/>
        <v>15.7</v>
      </c>
      <c r="M1009" s="77">
        <f t="shared" si="155"/>
        <v>15.7</v>
      </c>
    </row>
    <row r="1010" spans="1:13" hidden="1" x14ac:dyDescent="0.3">
      <c r="A1010" s="246" t="str">
        <f t="shared" si="147"/>
        <v>2023-NAT-03</v>
      </c>
      <c r="B1010" s="241">
        <f t="shared" si="148"/>
        <v>45003</v>
      </c>
      <c r="C1010" s="246" t="str">
        <f t="shared" si="149"/>
        <v>Day 3</v>
      </c>
      <c r="D1010" s="78" t="s">
        <v>589</v>
      </c>
      <c r="E1010" s="46" t="str">
        <f t="shared" si="150"/>
        <v>Christel</v>
      </c>
      <c r="F1010" s="46" t="str">
        <f t="shared" si="151"/>
        <v>Van Schalkwyk</v>
      </c>
      <c r="G1010" s="46" t="str">
        <f t="shared" si="152"/>
        <v>Ladies Senior</v>
      </c>
      <c r="H1010" s="46" t="str">
        <f t="shared" si="153"/>
        <v>Benguella</v>
      </c>
      <c r="I1010" s="78"/>
      <c r="J1010" s="78" t="s">
        <v>1288</v>
      </c>
      <c r="K1010" s="78">
        <v>70</v>
      </c>
      <c r="L1010" s="77">
        <f t="shared" si="154"/>
        <v>1.1000000000000001</v>
      </c>
      <c r="M1010" s="77">
        <f t="shared" si="155"/>
        <v>1.1000000000000001</v>
      </c>
    </row>
    <row r="1011" spans="1:13" hidden="1" x14ac:dyDescent="0.3">
      <c r="A1011" s="246" t="str">
        <f t="shared" si="147"/>
        <v>2023-NAT-03</v>
      </c>
      <c r="B1011" s="241">
        <f t="shared" si="148"/>
        <v>45003</v>
      </c>
      <c r="C1011" s="246" t="str">
        <f t="shared" si="149"/>
        <v>Day 3</v>
      </c>
      <c r="D1011" s="78" t="s">
        <v>673</v>
      </c>
      <c r="E1011" s="46" t="str">
        <f t="shared" si="150"/>
        <v>Nadia</v>
      </c>
      <c r="F1011" s="46" t="str">
        <f t="shared" si="151"/>
        <v>Steenkamp</v>
      </c>
      <c r="G1011" s="46" t="str">
        <f t="shared" si="152"/>
        <v>Ladies Master</v>
      </c>
      <c r="H1011" s="46" t="str">
        <f t="shared" si="153"/>
        <v>Benguella</v>
      </c>
      <c r="I1011" s="78" t="s">
        <v>19</v>
      </c>
      <c r="J1011" s="78"/>
      <c r="K1011" s="78">
        <v>54</v>
      </c>
      <c r="L1011" s="77">
        <f t="shared" si="154"/>
        <v>1.6</v>
      </c>
      <c r="M1011" s="77">
        <f t="shared" si="155"/>
        <v>1.6</v>
      </c>
    </row>
    <row r="1012" spans="1:13" hidden="1" x14ac:dyDescent="0.3">
      <c r="A1012" s="246" t="str">
        <f t="shared" si="147"/>
        <v>2023-NAT-03</v>
      </c>
      <c r="B1012" s="241">
        <f t="shared" si="148"/>
        <v>45003</v>
      </c>
      <c r="C1012" s="246" t="str">
        <f t="shared" si="149"/>
        <v>Day 3</v>
      </c>
      <c r="D1012" s="78" t="s">
        <v>814</v>
      </c>
      <c r="E1012" s="46" t="str">
        <f t="shared" si="150"/>
        <v>Henno</v>
      </c>
      <c r="F1012" s="46" t="str">
        <f t="shared" si="151"/>
        <v>Snyman</v>
      </c>
      <c r="G1012" s="46" t="str">
        <f t="shared" si="152"/>
        <v>Men Master</v>
      </c>
      <c r="H1012" s="46" t="str">
        <f t="shared" si="153"/>
        <v>Penguin</v>
      </c>
      <c r="I1012" s="78"/>
      <c r="J1012" s="76" t="s">
        <v>1287</v>
      </c>
      <c r="K1012" s="78">
        <v>161</v>
      </c>
      <c r="L1012" s="77">
        <f t="shared" si="154"/>
        <v>22.2</v>
      </c>
      <c r="M1012" s="77">
        <f t="shared" si="155"/>
        <v>22.2</v>
      </c>
    </row>
    <row r="1013" spans="1:13" hidden="1" x14ac:dyDescent="0.3">
      <c r="A1013" s="246" t="str">
        <f t="shared" si="147"/>
        <v>2023-NAT-03</v>
      </c>
      <c r="B1013" s="241">
        <f t="shared" si="148"/>
        <v>45003</v>
      </c>
      <c r="C1013" s="246" t="str">
        <f t="shared" si="149"/>
        <v>Day 3</v>
      </c>
      <c r="D1013" s="78" t="s">
        <v>1733</v>
      </c>
      <c r="E1013" s="46" t="str">
        <f t="shared" si="150"/>
        <v>Adrian</v>
      </c>
      <c r="F1013" s="46" t="str">
        <f t="shared" si="151"/>
        <v>Steenkamp</v>
      </c>
      <c r="G1013" s="46" t="str">
        <f t="shared" si="152"/>
        <v>Men Seniors / U/21</v>
      </c>
      <c r="H1013" s="46" t="str">
        <f t="shared" si="153"/>
        <v>Benguella</v>
      </c>
      <c r="I1013" s="78"/>
      <c r="J1013" s="78" t="s">
        <v>8</v>
      </c>
      <c r="K1013" s="78">
        <v>74</v>
      </c>
      <c r="L1013" s="77">
        <f t="shared" si="154"/>
        <v>3.2</v>
      </c>
      <c r="M1013" s="77">
        <f t="shared" si="155"/>
        <v>3.2</v>
      </c>
    </row>
    <row r="1014" spans="1:13" hidden="1" x14ac:dyDescent="0.3">
      <c r="A1014" s="246" t="str">
        <f t="shared" si="147"/>
        <v>2023-NAT-03</v>
      </c>
      <c r="B1014" s="241">
        <f t="shared" si="148"/>
        <v>45003</v>
      </c>
      <c r="C1014" s="246" t="str">
        <f t="shared" si="149"/>
        <v>Day 3</v>
      </c>
      <c r="D1014" s="78" t="s">
        <v>1733</v>
      </c>
      <c r="E1014" s="46" t="str">
        <f t="shared" si="150"/>
        <v>Adrian</v>
      </c>
      <c r="F1014" s="46" t="str">
        <f t="shared" si="151"/>
        <v>Steenkamp</v>
      </c>
      <c r="G1014" s="46" t="str">
        <f t="shared" si="152"/>
        <v>Men Seniors / U/21</v>
      </c>
      <c r="H1014" s="46" t="str">
        <f t="shared" si="153"/>
        <v>Benguella</v>
      </c>
      <c r="I1014" s="78"/>
      <c r="J1014" s="78" t="s">
        <v>1288</v>
      </c>
      <c r="K1014" s="78">
        <v>71</v>
      </c>
      <c r="L1014" s="77">
        <f t="shared" si="154"/>
        <v>1.1000000000000001</v>
      </c>
      <c r="M1014" s="77">
        <f t="shared" si="155"/>
        <v>1.1000000000000001</v>
      </c>
    </row>
    <row r="1015" spans="1:13" hidden="1" x14ac:dyDescent="0.3">
      <c r="A1015" s="246" t="str">
        <f t="shared" si="147"/>
        <v>2023-NAT-03</v>
      </c>
      <c r="B1015" s="241">
        <f t="shared" si="148"/>
        <v>45003</v>
      </c>
      <c r="C1015" s="246" t="str">
        <f t="shared" si="149"/>
        <v>Day 3</v>
      </c>
      <c r="D1015" s="78" t="s">
        <v>1325</v>
      </c>
      <c r="E1015" s="46" t="str">
        <f t="shared" si="150"/>
        <v>Helmut</v>
      </c>
      <c r="F1015" s="46" t="str">
        <f t="shared" si="151"/>
        <v>Dobberstein</v>
      </c>
      <c r="G1015" s="46" t="str">
        <f t="shared" si="152"/>
        <v>Men U/16</v>
      </c>
      <c r="H1015" s="46" t="str">
        <f t="shared" si="153"/>
        <v>Benguella</v>
      </c>
      <c r="I1015" s="78"/>
      <c r="J1015" s="78"/>
      <c r="K1015" s="78"/>
      <c r="L1015" s="77" t="str">
        <f t="shared" si="154"/>
        <v/>
      </c>
      <c r="M1015" s="77" t="str">
        <f t="shared" si="155"/>
        <v/>
      </c>
    </row>
    <row r="1016" spans="1:13" hidden="1" x14ac:dyDescent="0.3">
      <c r="A1016" s="246" t="str">
        <f t="shared" si="147"/>
        <v>2023-NAT-03</v>
      </c>
      <c r="B1016" s="241">
        <f t="shared" si="148"/>
        <v>45003</v>
      </c>
      <c r="C1016" s="246" t="str">
        <f t="shared" si="149"/>
        <v>Day 3</v>
      </c>
      <c r="D1016" s="78" t="s">
        <v>673</v>
      </c>
      <c r="E1016" s="46" t="str">
        <f t="shared" si="150"/>
        <v>Nadia</v>
      </c>
      <c r="F1016" s="46" t="str">
        <f t="shared" si="151"/>
        <v>Steenkamp</v>
      </c>
      <c r="G1016" s="46" t="str">
        <f t="shared" si="152"/>
        <v>Ladies Master</v>
      </c>
      <c r="H1016" s="46" t="str">
        <f t="shared" si="153"/>
        <v>Benguella</v>
      </c>
      <c r="I1016" s="78"/>
      <c r="J1016" s="76" t="s">
        <v>1287</v>
      </c>
      <c r="K1016" s="78">
        <v>160</v>
      </c>
      <c r="L1016" s="77">
        <f t="shared" si="154"/>
        <v>21.7</v>
      </c>
      <c r="M1016" s="77">
        <f t="shared" si="155"/>
        <v>21.7</v>
      </c>
    </row>
    <row r="1017" spans="1:13" hidden="1" x14ac:dyDescent="0.3">
      <c r="A1017" s="246" t="str">
        <f t="shared" si="147"/>
        <v>2023-NAT-03</v>
      </c>
      <c r="B1017" s="241">
        <f t="shared" si="148"/>
        <v>45003</v>
      </c>
      <c r="C1017" s="246" t="str">
        <f t="shared" si="149"/>
        <v>Day 3</v>
      </c>
      <c r="D1017" s="78" t="s">
        <v>1368</v>
      </c>
      <c r="E1017" s="46" t="str">
        <f t="shared" si="150"/>
        <v>Allen</v>
      </c>
      <c r="F1017" s="46" t="str">
        <f t="shared" si="151"/>
        <v>Langenstrassen</v>
      </c>
      <c r="G1017" s="46" t="str">
        <f t="shared" si="152"/>
        <v>Men Veteran</v>
      </c>
      <c r="H1017" s="46" t="str">
        <f t="shared" si="153"/>
        <v>Penguin</v>
      </c>
      <c r="I1017" s="78"/>
      <c r="J1017" s="76" t="s">
        <v>1287</v>
      </c>
      <c r="K1017" s="78">
        <v>160</v>
      </c>
      <c r="L1017" s="77">
        <f t="shared" si="154"/>
        <v>21.7</v>
      </c>
      <c r="M1017" s="77">
        <f t="shared" si="155"/>
        <v>21.7</v>
      </c>
    </row>
    <row r="1018" spans="1:13" hidden="1" x14ac:dyDescent="0.3">
      <c r="A1018" s="246" t="str">
        <f t="shared" si="147"/>
        <v>2023-NAT-03</v>
      </c>
      <c r="B1018" s="241">
        <f t="shared" si="148"/>
        <v>45003</v>
      </c>
      <c r="C1018" s="246" t="str">
        <f t="shared" si="149"/>
        <v>Day 3</v>
      </c>
      <c r="D1018" s="78" t="s">
        <v>1141</v>
      </c>
      <c r="E1018" s="46" t="str">
        <f t="shared" si="150"/>
        <v>Rinus</v>
      </c>
      <c r="F1018" s="46" t="str">
        <f t="shared" si="151"/>
        <v>Van Der Westhuizen</v>
      </c>
      <c r="G1018" s="46" t="str">
        <f t="shared" si="152"/>
        <v>Men Veteran</v>
      </c>
      <c r="H1018" s="46" t="str">
        <f t="shared" si="153"/>
        <v>Otjiwarongo</v>
      </c>
      <c r="I1018" s="78"/>
      <c r="J1018" s="76" t="s">
        <v>1287</v>
      </c>
      <c r="K1018" s="78">
        <v>159</v>
      </c>
      <c r="L1018" s="77">
        <f t="shared" si="154"/>
        <v>21.3</v>
      </c>
      <c r="M1018" s="77">
        <f t="shared" si="155"/>
        <v>21.3</v>
      </c>
    </row>
    <row r="1019" spans="1:13" hidden="1" x14ac:dyDescent="0.3">
      <c r="A1019" s="246" t="str">
        <f t="shared" si="147"/>
        <v>2023-NAT-03</v>
      </c>
      <c r="B1019" s="241">
        <f t="shared" si="148"/>
        <v>45003</v>
      </c>
      <c r="C1019" s="246" t="str">
        <f t="shared" si="149"/>
        <v>Day 3</v>
      </c>
      <c r="D1019" s="78" t="s">
        <v>1717</v>
      </c>
      <c r="E1019" s="46" t="str">
        <f t="shared" si="150"/>
        <v>Heiko Jnr</v>
      </c>
      <c r="F1019" s="46" t="str">
        <f t="shared" si="151"/>
        <v>Doll</v>
      </c>
      <c r="G1019" s="46" t="str">
        <f t="shared" si="152"/>
        <v>Men U/16</v>
      </c>
      <c r="H1019" s="46" t="str">
        <f t="shared" si="153"/>
        <v>Seagull Angling Club</v>
      </c>
      <c r="I1019" s="78"/>
      <c r="J1019" s="76" t="s">
        <v>1287</v>
      </c>
      <c r="K1019" s="78">
        <v>159</v>
      </c>
      <c r="L1019" s="77">
        <f t="shared" si="154"/>
        <v>21.3</v>
      </c>
      <c r="M1019" s="77">
        <f t="shared" si="155"/>
        <v>21.3</v>
      </c>
    </row>
    <row r="1020" spans="1:13" hidden="1" x14ac:dyDescent="0.3">
      <c r="A1020" s="246" t="str">
        <f t="shared" si="147"/>
        <v>2023-NAT-03</v>
      </c>
      <c r="B1020" s="241">
        <f t="shared" si="148"/>
        <v>45003</v>
      </c>
      <c r="C1020" s="246" t="str">
        <f t="shared" si="149"/>
        <v>Day 3</v>
      </c>
      <c r="D1020" s="78" t="s">
        <v>1435</v>
      </c>
      <c r="E1020" s="46" t="str">
        <f t="shared" si="150"/>
        <v>Stefan</v>
      </c>
      <c r="F1020" s="46" t="str">
        <f t="shared" si="151"/>
        <v>Snyman</v>
      </c>
      <c r="G1020" s="46" t="str">
        <f t="shared" si="152"/>
        <v>Men U/16</v>
      </c>
      <c r="H1020" s="46" t="str">
        <f t="shared" si="153"/>
        <v>Penguin</v>
      </c>
      <c r="I1020" s="78"/>
      <c r="J1020" s="76" t="s">
        <v>1287</v>
      </c>
      <c r="K1020" s="78">
        <v>159</v>
      </c>
      <c r="L1020" s="77">
        <f t="shared" si="154"/>
        <v>21.3</v>
      </c>
      <c r="M1020" s="77">
        <f t="shared" si="155"/>
        <v>21.3</v>
      </c>
    </row>
    <row r="1021" spans="1:13" hidden="1" x14ac:dyDescent="0.3">
      <c r="A1021" s="246" t="str">
        <f t="shared" si="147"/>
        <v>2023-NAT-03</v>
      </c>
      <c r="B1021" s="241">
        <f t="shared" si="148"/>
        <v>45003</v>
      </c>
      <c r="C1021" s="246" t="str">
        <f t="shared" si="149"/>
        <v>Day 3</v>
      </c>
      <c r="D1021" s="78" t="s">
        <v>476</v>
      </c>
      <c r="E1021" s="46" t="str">
        <f t="shared" si="150"/>
        <v>Warren</v>
      </c>
      <c r="F1021" s="46" t="str">
        <f t="shared" si="151"/>
        <v>Deysel</v>
      </c>
      <c r="G1021" s="46" t="str">
        <f t="shared" si="152"/>
        <v>Men Veteran</v>
      </c>
      <c r="H1021" s="46" t="str">
        <f t="shared" si="153"/>
        <v>Penguin</v>
      </c>
      <c r="I1021" s="78"/>
      <c r="J1021" s="76" t="s">
        <v>1287</v>
      </c>
      <c r="K1021" s="78">
        <v>159</v>
      </c>
      <c r="L1021" s="77">
        <f t="shared" si="154"/>
        <v>21.3</v>
      </c>
      <c r="M1021" s="77">
        <f t="shared" si="155"/>
        <v>21.3</v>
      </c>
    </row>
    <row r="1022" spans="1:13" hidden="1" x14ac:dyDescent="0.3">
      <c r="A1022" s="246" t="str">
        <f t="shared" si="147"/>
        <v>2023-NAT-03</v>
      </c>
      <c r="B1022" s="241">
        <f t="shared" si="148"/>
        <v>45003</v>
      </c>
      <c r="C1022" s="246" t="str">
        <f t="shared" si="149"/>
        <v>Day 3</v>
      </c>
      <c r="D1022" s="78" t="s">
        <v>1199</v>
      </c>
      <c r="E1022" s="46" t="str">
        <f t="shared" si="150"/>
        <v>Jean</v>
      </c>
      <c r="F1022" s="46" t="str">
        <f t="shared" si="151"/>
        <v>Visser</v>
      </c>
      <c r="G1022" s="46" t="str">
        <f t="shared" si="152"/>
        <v>Men Senior</v>
      </c>
      <c r="H1022" s="46" t="str">
        <f t="shared" si="153"/>
        <v>Benguella</v>
      </c>
      <c r="I1022" s="78"/>
      <c r="J1022" s="76" t="s">
        <v>1287</v>
      </c>
      <c r="K1022" s="78">
        <v>156</v>
      </c>
      <c r="L1022" s="77">
        <f t="shared" si="154"/>
        <v>19.899999999999999</v>
      </c>
      <c r="M1022" s="77">
        <f t="shared" si="155"/>
        <v>19.899999999999999</v>
      </c>
    </row>
    <row r="1023" spans="1:13" hidden="1" x14ac:dyDescent="0.3">
      <c r="A1023" s="246" t="str">
        <f t="shared" si="147"/>
        <v>2023-NAT-03</v>
      </c>
      <c r="B1023" s="241">
        <f t="shared" si="148"/>
        <v>45003</v>
      </c>
      <c r="C1023" s="246" t="str">
        <f t="shared" si="149"/>
        <v>Day 3</v>
      </c>
      <c r="D1023" s="78" t="s">
        <v>810</v>
      </c>
      <c r="E1023" s="46" t="str">
        <f t="shared" si="150"/>
        <v>Uwe</v>
      </c>
      <c r="F1023" s="46" t="str">
        <f t="shared" si="151"/>
        <v>Hanssen</v>
      </c>
      <c r="G1023" s="46" t="str">
        <f t="shared" si="152"/>
        <v>Men Senior</v>
      </c>
      <c r="H1023" s="46" t="str">
        <f t="shared" si="153"/>
        <v>Namib Park</v>
      </c>
      <c r="I1023" s="78"/>
      <c r="J1023" s="76" t="s">
        <v>1287</v>
      </c>
      <c r="K1023" s="78">
        <v>156</v>
      </c>
      <c r="L1023" s="77">
        <f t="shared" si="154"/>
        <v>19.899999999999999</v>
      </c>
      <c r="M1023" s="77">
        <f t="shared" si="155"/>
        <v>19.899999999999999</v>
      </c>
    </row>
    <row r="1024" spans="1:13" hidden="1" x14ac:dyDescent="0.3">
      <c r="A1024" s="246" t="str">
        <f t="shared" si="147"/>
        <v>2023-NAT-03</v>
      </c>
      <c r="B1024" s="241">
        <f t="shared" si="148"/>
        <v>45003</v>
      </c>
      <c r="C1024" s="246" t="str">
        <f t="shared" si="149"/>
        <v>Day 3</v>
      </c>
      <c r="D1024" s="78" t="s">
        <v>1724</v>
      </c>
      <c r="E1024" s="46" t="str">
        <f t="shared" si="150"/>
        <v>Ricku</v>
      </c>
      <c r="F1024" s="46" t="str">
        <f t="shared" si="151"/>
        <v>Mans</v>
      </c>
      <c r="G1024" s="46" t="str">
        <f t="shared" si="152"/>
        <v>Men Senior</v>
      </c>
      <c r="H1024" s="46" t="str">
        <f t="shared" si="153"/>
        <v>Henties Bay</v>
      </c>
      <c r="I1024" s="78"/>
      <c r="J1024" s="78" t="s">
        <v>1288</v>
      </c>
      <c r="K1024" s="78">
        <v>105</v>
      </c>
      <c r="L1024" s="77">
        <f t="shared" si="154"/>
        <v>4.4000000000000004</v>
      </c>
      <c r="M1024" s="77">
        <f t="shared" si="155"/>
        <v>4.4000000000000004</v>
      </c>
    </row>
    <row r="1025" spans="1:13" hidden="1" x14ac:dyDescent="0.3">
      <c r="A1025" s="246" t="str">
        <f t="shared" si="147"/>
        <v>2023-NAT-03</v>
      </c>
      <c r="B1025" s="241">
        <f t="shared" si="148"/>
        <v>45003</v>
      </c>
      <c r="C1025" s="246" t="str">
        <f t="shared" si="149"/>
        <v>Day 3</v>
      </c>
      <c r="D1025" s="78" t="s">
        <v>1724</v>
      </c>
      <c r="E1025" s="46" t="str">
        <f t="shared" si="150"/>
        <v>Ricku</v>
      </c>
      <c r="F1025" s="46" t="str">
        <f t="shared" si="151"/>
        <v>Mans</v>
      </c>
      <c r="G1025" s="46" t="str">
        <f t="shared" si="152"/>
        <v>Men Senior</v>
      </c>
      <c r="H1025" s="46" t="str">
        <f t="shared" si="153"/>
        <v>Henties Bay</v>
      </c>
      <c r="I1025" s="78"/>
      <c r="J1025" s="78" t="s">
        <v>1288</v>
      </c>
      <c r="K1025" s="78">
        <v>86</v>
      </c>
      <c r="L1025" s="77">
        <f t="shared" si="154"/>
        <v>2.2000000000000002</v>
      </c>
      <c r="M1025" s="77">
        <f t="shared" si="155"/>
        <v>2.2000000000000002</v>
      </c>
    </row>
    <row r="1026" spans="1:13" hidden="1" x14ac:dyDescent="0.3">
      <c r="A1026" s="246" t="str">
        <f t="shared" si="147"/>
        <v>2023-NAT-03</v>
      </c>
      <c r="B1026" s="241">
        <f t="shared" si="148"/>
        <v>45003</v>
      </c>
      <c r="C1026" s="246" t="str">
        <f t="shared" si="149"/>
        <v>Day 3</v>
      </c>
      <c r="D1026" s="78" t="s">
        <v>1724</v>
      </c>
      <c r="E1026" s="46" t="str">
        <f t="shared" si="150"/>
        <v>Ricku</v>
      </c>
      <c r="F1026" s="46" t="str">
        <f t="shared" si="151"/>
        <v>Mans</v>
      </c>
      <c r="G1026" s="46" t="str">
        <f t="shared" si="152"/>
        <v>Men Senior</v>
      </c>
      <c r="H1026" s="46" t="str">
        <f t="shared" si="153"/>
        <v>Henties Bay</v>
      </c>
      <c r="I1026" s="78"/>
      <c r="J1026" s="78" t="s">
        <v>1288</v>
      </c>
      <c r="K1026" s="78">
        <v>97</v>
      </c>
      <c r="L1026" s="77">
        <f t="shared" si="154"/>
        <v>3.3</v>
      </c>
      <c r="M1026" s="77">
        <f t="shared" si="155"/>
        <v>3.3</v>
      </c>
    </row>
    <row r="1027" spans="1:13" hidden="1" x14ac:dyDescent="0.3">
      <c r="A1027" s="246" t="str">
        <f t="shared" si="147"/>
        <v>2023-NAT-03</v>
      </c>
      <c r="B1027" s="241">
        <f t="shared" si="148"/>
        <v>45003</v>
      </c>
      <c r="C1027" s="246" t="str">
        <f t="shared" si="149"/>
        <v>Day 3</v>
      </c>
      <c r="D1027" s="78" t="s">
        <v>1724</v>
      </c>
      <c r="E1027" s="46" t="str">
        <f t="shared" si="150"/>
        <v>Ricku</v>
      </c>
      <c r="F1027" s="46" t="str">
        <f t="shared" si="151"/>
        <v>Mans</v>
      </c>
      <c r="G1027" s="46" t="str">
        <f t="shared" si="152"/>
        <v>Men Senior</v>
      </c>
      <c r="H1027" s="46" t="str">
        <f t="shared" si="153"/>
        <v>Henties Bay</v>
      </c>
      <c r="I1027" s="78"/>
      <c r="J1027" s="78" t="s">
        <v>1288</v>
      </c>
      <c r="K1027" s="78">
        <v>81</v>
      </c>
      <c r="L1027" s="77">
        <f t="shared" si="154"/>
        <v>1.8</v>
      </c>
      <c r="M1027" s="77">
        <f t="shared" si="155"/>
        <v>1.8</v>
      </c>
    </row>
    <row r="1028" spans="1:13" hidden="1" x14ac:dyDescent="0.3">
      <c r="A1028" s="246" t="str">
        <f t="shared" si="147"/>
        <v>2023-NAT-03</v>
      </c>
      <c r="B1028" s="241">
        <f t="shared" si="148"/>
        <v>45003</v>
      </c>
      <c r="C1028" s="246" t="str">
        <f t="shared" si="149"/>
        <v>Day 3</v>
      </c>
      <c r="D1028" s="78" t="s">
        <v>1724</v>
      </c>
      <c r="E1028" s="46" t="str">
        <f t="shared" si="150"/>
        <v>Ricku</v>
      </c>
      <c r="F1028" s="46" t="str">
        <f t="shared" si="151"/>
        <v>Mans</v>
      </c>
      <c r="G1028" s="46" t="str">
        <f t="shared" si="152"/>
        <v>Men Senior</v>
      </c>
      <c r="H1028" s="46" t="str">
        <f t="shared" si="153"/>
        <v>Henties Bay</v>
      </c>
      <c r="I1028" s="78"/>
      <c r="J1028" s="78" t="s">
        <v>1288</v>
      </c>
      <c r="K1028" s="78">
        <v>88</v>
      </c>
      <c r="L1028" s="77">
        <f t="shared" si="154"/>
        <v>2.4</v>
      </c>
      <c r="M1028" s="77">
        <f t="shared" si="155"/>
        <v>2.4</v>
      </c>
    </row>
    <row r="1029" spans="1:13" hidden="1" x14ac:dyDescent="0.3">
      <c r="A1029" s="246" t="str">
        <f t="shared" si="147"/>
        <v>2023-NAT-03</v>
      </c>
      <c r="B1029" s="241">
        <f t="shared" si="148"/>
        <v>45003</v>
      </c>
      <c r="C1029" s="246" t="str">
        <f t="shared" si="149"/>
        <v>Day 3</v>
      </c>
      <c r="D1029" s="78" t="s">
        <v>1165</v>
      </c>
      <c r="E1029" s="46" t="str">
        <f t="shared" si="150"/>
        <v>Lourens</v>
      </c>
      <c r="F1029" s="46" t="str">
        <f t="shared" si="151"/>
        <v>Fourie</v>
      </c>
      <c r="G1029" s="46" t="str">
        <f t="shared" si="152"/>
        <v>Men Master</v>
      </c>
      <c r="H1029" s="46" t="str">
        <f t="shared" si="153"/>
        <v>Henties Bay</v>
      </c>
      <c r="I1029" s="78"/>
      <c r="J1029" s="78" t="s">
        <v>1288</v>
      </c>
      <c r="K1029" s="78">
        <v>98</v>
      </c>
      <c r="L1029" s="77">
        <f t="shared" si="154"/>
        <v>3.4</v>
      </c>
      <c r="M1029" s="77">
        <f t="shared" si="155"/>
        <v>3.4</v>
      </c>
    </row>
    <row r="1030" spans="1:13" hidden="1" x14ac:dyDescent="0.3">
      <c r="A1030" s="246" t="str">
        <f t="shared" si="147"/>
        <v>2023-NAT-03</v>
      </c>
      <c r="B1030" s="241">
        <f t="shared" si="148"/>
        <v>45003</v>
      </c>
      <c r="C1030" s="246" t="str">
        <f t="shared" si="149"/>
        <v>Day 3</v>
      </c>
      <c r="D1030" s="78" t="s">
        <v>1165</v>
      </c>
      <c r="E1030" s="46" t="str">
        <f t="shared" si="150"/>
        <v>Lourens</v>
      </c>
      <c r="F1030" s="46" t="str">
        <f t="shared" si="151"/>
        <v>Fourie</v>
      </c>
      <c r="G1030" s="46" t="str">
        <f t="shared" si="152"/>
        <v>Men Master</v>
      </c>
      <c r="H1030" s="46" t="str">
        <f t="shared" si="153"/>
        <v>Henties Bay</v>
      </c>
      <c r="I1030" s="78"/>
      <c r="J1030" s="78" t="s">
        <v>1288</v>
      </c>
      <c r="K1030" s="78">
        <v>82</v>
      </c>
      <c r="L1030" s="77">
        <f t="shared" si="154"/>
        <v>1.9</v>
      </c>
      <c r="M1030" s="77">
        <f t="shared" si="155"/>
        <v>1.9</v>
      </c>
    </row>
    <row r="1031" spans="1:13" hidden="1" x14ac:dyDescent="0.3">
      <c r="A1031" s="246" t="str">
        <f t="shared" si="147"/>
        <v>2023-NAT-03</v>
      </c>
      <c r="B1031" s="241">
        <f t="shared" si="148"/>
        <v>45003</v>
      </c>
      <c r="C1031" s="246" t="str">
        <f t="shared" si="149"/>
        <v>Day 3</v>
      </c>
      <c r="D1031" s="78" t="s">
        <v>1165</v>
      </c>
      <c r="E1031" s="46" t="str">
        <f t="shared" si="150"/>
        <v>Lourens</v>
      </c>
      <c r="F1031" s="46" t="str">
        <f t="shared" si="151"/>
        <v>Fourie</v>
      </c>
      <c r="G1031" s="46" t="str">
        <f t="shared" si="152"/>
        <v>Men Master</v>
      </c>
      <c r="H1031" s="46" t="str">
        <f t="shared" si="153"/>
        <v>Henties Bay</v>
      </c>
      <c r="I1031" s="78"/>
      <c r="J1031" s="78" t="s">
        <v>1288</v>
      </c>
      <c r="K1031" s="78">
        <v>73</v>
      </c>
      <c r="L1031" s="77">
        <f t="shared" si="154"/>
        <v>1.2</v>
      </c>
      <c r="M1031" s="77">
        <f t="shared" si="155"/>
        <v>1.2</v>
      </c>
    </row>
    <row r="1032" spans="1:13" hidden="1" x14ac:dyDescent="0.3">
      <c r="A1032" s="246" t="str">
        <f t="shared" si="147"/>
        <v>2023-NAT-03</v>
      </c>
      <c r="B1032" s="241">
        <f t="shared" si="148"/>
        <v>45003</v>
      </c>
      <c r="C1032" s="246" t="str">
        <f t="shared" si="149"/>
        <v>Day 3</v>
      </c>
      <c r="D1032" s="78" t="s">
        <v>1165</v>
      </c>
      <c r="E1032" s="46" t="str">
        <f t="shared" si="150"/>
        <v>Lourens</v>
      </c>
      <c r="F1032" s="46" t="str">
        <f t="shared" si="151"/>
        <v>Fourie</v>
      </c>
      <c r="G1032" s="46" t="str">
        <f t="shared" si="152"/>
        <v>Men Master</v>
      </c>
      <c r="H1032" s="46" t="str">
        <f t="shared" si="153"/>
        <v>Henties Bay</v>
      </c>
      <c r="I1032" s="78"/>
      <c r="J1032" s="78" t="s">
        <v>1288</v>
      </c>
      <c r="K1032" s="78">
        <v>77</v>
      </c>
      <c r="L1032" s="77">
        <f t="shared" si="154"/>
        <v>1.5</v>
      </c>
      <c r="M1032" s="77">
        <f t="shared" si="155"/>
        <v>1.5</v>
      </c>
    </row>
    <row r="1033" spans="1:13" hidden="1" x14ac:dyDescent="0.3">
      <c r="A1033" s="246" t="str">
        <f t="shared" si="147"/>
        <v>2023-NAT-03</v>
      </c>
      <c r="B1033" s="241">
        <f t="shared" si="148"/>
        <v>45003</v>
      </c>
      <c r="C1033" s="246" t="str">
        <f t="shared" si="149"/>
        <v>Day 3</v>
      </c>
      <c r="D1033" s="78" t="s">
        <v>1724</v>
      </c>
      <c r="E1033" s="46" t="str">
        <f t="shared" si="150"/>
        <v>Ricku</v>
      </c>
      <c r="F1033" s="46" t="str">
        <f t="shared" si="151"/>
        <v>Mans</v>
      </c>
      <c r="G1033" s="46" t="str">
        <f t="shared" si="152"/>
        <v>Men Senior</v>
      </c>
      <c r="H1033" s="46" t="str">
        <f t="shared" si="153"/>
        <v>Henties Bay</v>
      </c>
      <c r="I1033" s="78"/>
      <c r="J1033" s="76" t="s">
        <v>1287</v>
      </c>
      <c r="K1033" s="78">
        <v>156</v>
      </c>
      <c r="L1033" s="77">
        <f t="shared" si="154"/>
        <v>19.899999999999999</v>
      </c>
      <c r="M1033" s="77">
        <f t="shared" si="155"/>
        <v>19.899999999999999</v>
      </c>
    </row>
    <row r="1034" spans="1:13" hidden="1" x14ac:dyDescent="0.3">
      <c r="A1034" s="246" t="str">
        <f t="shared" si="147"/>
        <v>2023-NAT-03</v>
      </c>
      <c r="B1034" s="241">
        <f t="shared" si="148"/>
        <v>45003</v>
      </c>
      <c r="C1034" s="246" t="str">
        <f t="shared" si="149"/>
        <v>Day 3</v>
      </c>
      <c r="D1034" s="78" t="s">
        <v>522</v>
      </c>
      <c r="E1034" s="46" t="str">
        <f t="shared" si="150"/>
        <v>Chris</v>
      </c>
      <c r="F1034" s="46" t="str">
        <f t="shared" si="151"/>
        <v>Feyerabend</v>
      </c>
      <c r="G1034" s="46" t="str">
        <f t="shared" si="152"/>
        <v>Men Veteran</v>
      </c>
      <c r="H1034" s="46" t="str">
        <f t="shared" si="153"/>
        <v>Otjiwarongo</v>
      </c>
      <c r="I1034" s="78"/>
      <c r="J1034" s="76" t="s">
        <v>1287</v>
      </c>
      <c r="K1034" s="78">
        <v>156</v>
      </c>
      <c r="L1034" s="77">
        <f t="shared" si="154"/>
        <v>19.899999999999999</v>
      </c>
      <c r="M1034" s="77">
        <f t="shared" si="155"/>
        <v>19.899999999999999</v>
      </c>
    </row>
    <row r="1035" spans="1:13" hidden="1" x14ac:dyDescent="0.3">
      <c r="A1035" s="246" t="str">
        <f t="shared" si="147"/>
        <v>2023-NAT-03</v>
      </c>
      <c r="B1035" s="241">
        <f t="shared" si="148"/>
        <v>45003</v>
      </c>
      <c r="C1035" s="246" t="str">
        <f t="shared" si="149"/>
        <v>Day 3</v>
      </c>
      <c r="D1035" s="78" t="s">
        <v>1332</v>
      </c>
      <c r="E1035" s="46" t="str">
        <f t="shared" si="150"/>
        <v>Frikkie</v>
      </c>
      <c r="F1035" s="46" t="str">
        <f t="shared" si="151"/>
        <v>Ferreira</v>
      </c>
      <c r="G1035" s="46" t="str">
        <f t="shared" si="152"/>
        <v>Men Master</v>
      </c>
      <c r="H1035" s="46" t="str">
        <f t="shared" si="153"/>
        <v>Walvis Bay</v>
      </c>
      <c r="I1035" s="78"/>
      <c r="J1035" s="76" t="s">
        <v>1287</v>
      </c>
      <c r="K1035" s="78">
        <v>156</v>
      </c>
      <c r="L1035" s="77">
        <f t="shared" si="154"/>
        <v>19.899999999999999</v>
      </c>
      <c r="M1035" s="77">
        <f t="shared" si="155"/>
        <v>19.899999999999999</v>
      </c>
    </row>
    <row r="1036" spans="1:13" hidden="1" x14ac:dyDescent="0.3">
      <c r="A1036" s="246" t="str">
        <f t="shared" si="147"/>
        <v>2023-NAT-03</v>
      </c>
      <c r="B1036" s="241">
        <f t="shared" si="148"/>
        <v>45003</v>
      </c>
      <c r="C1036" s="246" t="str">
        <f t="shared" si="149"/>
        <v>Day 3</v>
      </c>
      <c r="D1036" s="78" t="s">
        <v>549</v>
      </c>
      <c r="E1036" s="46" t="str">
        <f t="shared" si="150"/>
        <v>Simen</v>
      </c>
      <c r="F1036" s="46" t="str">
        <f t="shared" si="151"/>
        <v>Andersen</v>
      </c>
      <c r="G1036" s="46" t="str">
        <f t="shared" si="152"/>
        <v>Men Grand Masters</v>
      </c>
      <c r="H1036" s="46" t="str">
        <f t="shared" si="153"/>
        <v>Henties Bay</v>
      </c>
      <c r="I1036" s="78"/>
      <c r="J1036" s="78" t="s">
        <v>20</v>
      </c>
      <c r="K1036" s="78">
        <v>80</v>
      </c>
      <c r="L1036" s="77">
        <f t="shared" si="154"/>
        <v>1.8</v>
      </c>
      <c r="M1036" s="77">
        <f t="shared" si="155"/>
        <v>1.8</v>
      </c>
    </row>
    <row r="1037" spans="1:13" hidden="1" x14ac:dyDescent="0.3">
      <c r="A1037" s="246" t="str">
        <f t="shared" si="147"/>
        <v>2023-NAT-03</v>
      </c>
      <c r="B1037" s="241">
        <f t="shared" si="148"/>
        <v>45003</v>
      </c>
      <c r="C1037" s="246" t="str">
        <f t="shared" si="149"/>
        <v>Day 3</v>
      </c>
      <c r="D1037" s="78" t="s">
        <v>549</v>
      </c>
      <c r="E1037" s="46" t="str">
        <f t="shared" si="150"/>
        <v>Simen</v>
      </c>
      <c r="F1037" s="46" t="str">
        <f t="shared" si="151"/>
        <v>Andersen</v>
      </c>
      <c r="G1037" s="46" t="str">
        <f t="shared" si="152"/>
        <v>Men Grand Masters</v>
      </c>
      <c r="H1037" s="46" t="str">
        <f t="shared" si="153"/>
        <v>Henties Bay</v>
      </c>
      <c r="I1037" s="78"/>
      <c r="J1037" s="78" t="s">
        <v>20</v>
      </c>
      <c r="K1037" s="78">
        <v>79</v>
      </c>
      <c r="L1037" s="77">
        <f t="shared" si="154"/>
        <v>1.8</v>
      </c>
      <c r="M1037" s="77">
        <f t="shared" si="155"/>
        <v>1.8</v>
      </c>
    </row>
    <row r="1038" spans="1:13" hidden="1" x14ac:dyDescent="0.3">
      <c r="A1038" s="246" t="str">
        <f t="shared" si="147"/>
        <v>2023-NAT-03</v>
      </c>
      <c r="B1038" s="241">
        <f t="shared" si="148"/>
        <v>45003</v>
      </c>
      <c r="C1038" s="246" t="str">
        <f t="shared" si="149"/>
        <v>Day 3</v>
      </c>
      <c r="D1038" s="78" t="s">
        <v>549</v>
      </c>
      <c r="E1038" s="46" t="str">
        <f t="shared" si="150"/>
        <v>Simen</v>
      </c>
      <c r="F1038" s="46" t="str">
        <f t="shared" si="151"/>
        <v>Andersen</v>
      </c>
      <c r="G1038" s="46" t="str">
        <f t="shared" si="152"/>
        <v>Men Grand Masters</v>
      </c>
      <c r="H1038" s="46" t="str">
        <f t="shared" si="153"/>
        <v>Henties Bay</v>
      </c>
      <c r="I1038" s="78"/>
      <c r="J1038" s="78" t="s">
        <v>20</v>
      </c>
      <c r="K1038" s="78">
        <v>94</v>
      </c>
      <c r="L1038" s="77">
        <f t="shared" si="154"/>
        <v>3.1</v>
      </c>
      <c r="M1038" s="77">
        <f t="shared" si="155"/>
        <v>3.1</v>
      </c>
    </row>
    <row r="1039" spans="1:13" hidden="1" x14ac:dyDescent="0.3">
      <c r="A1039" s="246" t="str">
        <f t="shared" si="147"/>
        <v>2023-NAT-03</v>
      </c>
      <c r="B1039" s="241">
        <f t="shared" si="148"/>
        <v>45003</v>
      </c>
      <c r="C1039" s="246" t="str">
        <f t="shared" si="149"/>
        <v>Day 3</v>
      </c>
      <c r="D1039" s="78" t="s">
        <v>549</v>
      </c>
      <c r="E1039" s="46" t="str">
        <f t="shared" si="150"/>
        <v>Simen</v>
      </c>
      <c r="F1039" s="46" t="str">
        <f t="shared" si="151"/>
        <v>Andersen</v>
      </c>
      <c r="G1039" s="46" t="str">
        <f t="shared" si="152"/>
        <v>Men Grand Masters</v>
      </c>
      <c r="H1039" s="46" t="str">
        <f t="shared" si="153"/>
        <v>Henties Bay</v>
      </c>
      <c r="I1039" s="78"/>
      <c r="J1039" s="78" t="s">
        <v>1288</v>
      </c>
      <c r="K1039" s="78">
        <v>102</v>
      </c>
      <c r="L1039" s="77">
        <f t="shared" si="154"/>
        <v>4</v>
      </c>
      <c r="M1039" s="77">
        <f t="shared" si="155"/>
        <v>4</v>
      </c>
    </row>
    <row r="1040" spans="1:13" hidden="1" x14ac:dyDescent="0.3">
      <c r="A1040" s="246" t="str">
        <f t="shared" ref="A1040:A1103" si="156">IF(D1040="","",A1039)</f>
        <v>2023-NAT-03</v>
      </c>
      <c r="B1040" s="241">
        <f t="shared" ref="B1040:B1103" si="157">IF(D1040="","",B1039)</f>
        <v>45003</v>
      </c>
      <c r="C1040" s="246" t="str">
        <f t="shared" ref="C1040:C1103" si="158">IF(D1040="","",C1039)</f>
        <v>Day 3</v>
      </c>
      <c r="D1040" s="78" t="s">
        <v>549</v>
      </c>
      <c r="E1040" s="46" t="str">
        <f t="shared" ref="E1040:E1103" si="159">IF(D1040="","",VLOOKUP(D1040,Master,3,FALSE))</f>
        <v>Simen</v>
      </c>
      <c r="F1040" s="46" t="str">
        <f t="shared" ref="F1040:F1103" si="160">IF(D1040="","",VLOOKUP(D1040,Master,4,FALSE))</f>
        <v>Andersen</v>
      </c>
      <c r="G1040" s="46" t="str">
        <f t="shared" ref="G1040:G1103" si="161">IF(D1040="","",VLOOKUP(D1040,Master,5,FALSE))</f>
        <v>Men Grand Masters</v>
      </c>
      <c r="H1040" s="46" t="str">
        <f t="shared" ref="H1040:H1103" si="162">IF(D1040="","",VLOOKUP(D1040,Master,2,FALSE))</f>
        <v>Henties Bay</v>
      </c>
      <c r="I1040" s="78"/>
      <c r="J1040" s="78" t="s">
        <v>1288</v>
      </c>
      <c r="K1040" s="78">
        <v>99</v>
      </c>
      <c r="L1040" s="77">
        <f t="shared" ref="L1040:L1103" si="163">IF(K1040="","",IF(I1040="",ROUND(HLOOKUP(J1040,kgList,K1040,FALSE),1),ROUND(HLOOKUP(I1040,kgList,K1040,FALSE),1)))</f>
        <v>3.6</v>
      </c>
      <c r="M1040" s="77">
        <f t="shared" ref="M1040:M1103" si="164">IF(L1040="","",IF(COUNTA(I1040:J1040)&gt;1,"Edible or Inedible",IF(COUNTA(I1040)=1,L1040*1,IF(COUNTA(J1040)=1,L1040*1,"ERROR"))))</f>
        <v>3.6</v>
      </c>
    </row>
    <row r="1041" spans="1:13" hidden="1" x14ac:dyDescent="0.3">
      <c r="A1041" s="246" t="str">
        <f t="shared" si="156"/>
        <v>2023-NAT-03</v>
      </c>
      <c r="B1041" s="241">
        <f t="shared" si="157"/>
        <v>45003</v>
      </c>
      <c r="C1041" s="246" t="str">
        <f t="shared" si="158"/>
        <v>Day 3</v>
      </c>
      <c r="D1041" s="78" t="s">
        <v>549</v>
      </c>
      <c r="E1041" s="46" t="str">
        <f t="shared" si="159"/>
        <v>Simen</v>
      </c>
      <c r="F1041" s="46" t="str">
        <f t="shared" si="160"/>
        <v>Andersen</v>
      </c>
      <c r="G1041" s="46" t="str">
        <f t="shared" si="161"/>
        <v>Men Grand Masters</v>
      </c>
      <c r="H1041" s="46" t="str">
        <f t="shared" si="162"/>
        <v>Henties Bay</v>
      </c>
      <c r="I1041" s="78"/>
      <c r="J1041" s="78" t="s">
        <v>1288</v>
      </c>
      <c r="K1041" s="78">
        <v>87</v>
      </c>
      <c r="L1041" s="77">
        <f t="shared" si="163"/>
        <v>2.2999999999999998</v>
      </c>
      <c r="M1041" s="77">
        <f t="shared" si="164"/>
        <v>2.2999999999999998</v>
      </c>
    </row>
    <row r="1042" spans="1:13" hidden="1" x14ac:dyDescent="0.3">
      <c r="A1042" s="246" t="str">
        <f t="shared" si="156"/>
        <v>2023-NAT-03</v>
      </c>
      <c r="B1042" s="241">
        <f t="shared" si="157"/>
        <v>45003</v>
      </c>
      <c r="C1042" s="246" t="str">
        <f t="shared" si="158"/>
        <v>Day 3</v>
      </c>
      <c r="D1042" s="78" t="s">
        <v>549</v>
      </c>
      <c r="E1042" s="46" t="str">
        <f t="shared" si="159"/>
        <v>Simen</v>
      </c>
      <c r="F1042" s="46" t="str">
        <f t="shared" si="160"/>
        <v>Andersen</v>
      </c>
      <c r="G1042" s="46" t="str">
        <f t="shared" si="161"/>
        <v>Men Grand Masters</v>
      </c>
      <c r="H1042" s="46" t="str">
        <f t="shared" si="162"/>
        <v>Henties Bay</v>
      </c>
      <c r="I1042" s="78"/>
      <c r="J1042" s="78" t="s">
        <v>1288</v>
      </c>
      <c r="K1042" s="78">
        <v>113</v>
      </c>
      <c r="L1042" s="77">
        <f t="shared" si="163"/>
        <v>5.7</v>
      </c>
      <c r="M1042" s="77">
        <f t="shared" si="164"/>
        <v>5.7</v>
      </c>
    </row>
    <row r="1043" spans="1:13" hidden="1" x14ac:dyDescent="0.3">
      <c r="A1043" s="246" t="str">
        <f t="shared" si="156"/>
        <v>2023-NAT-03</v>
      </c>
      <c r="B1043" s="241">
        <f t="shared" si="157"/>
        <v>45003</v>
      </c>
      <c r="C1043" s="246" t="str">
        <f t="shared" si="158"/>
        <v>Day 3</v>
      </c>
      <c r="D1043" s="78" t="s">
        <v>1448</v>
      </c>
      <c r="E1043" s="46" t="str">
        <f t="shared" si="159"/>
        <v>Tiaan</v>
      </c>
      <c r="F1043" s="46" t="str">
        <f t="shared" si="160"/>
        <v>Fourie</v>
      </c>
      <c r="G1043" s="46" t="str">
        <f t="shared" si="161"/>
        <v>Men Senior</v>
      </c>
      <c r="H1043" s="46" t="str">
        <f t="shared" si="162"/>
        <v>Henties Bay</v>
      </c>
      <c r="I1043" s="78"/>
      <c r="J1043" s="78" t="s">
        <v>1288</v>
      </c>
      <c r="K1043" s="78">
        <v>77</v>
      </c>
      <c r="L1043" s="77">
        <f t="shared" si="163"/>
        <v>1.5</v>
      </c>
      <c r="M1043" s="77">
        <f t="shared" si="164"/>
        <v>1.5</v>
      </c>
    </row>
    <row r="1044" spans="1:13" hidden="1" x14ac:dyDescent="0.3">
      <c r="A1044" s="246" t="str">
        <f t="shared" si="156"/>
        <v>2023-NAT-03</v>
      </c>
      <c r="B1044" s="241">
        <f t="shared" si="157"/>
        <v>45003</v>
      </c>
      <c r="C1044" s="246" t="str">
        <f t="shared" si="158"/>
        <v>Day 3</v>
      </c>
      <c r="D1044" s="78" t="s">
        <v>1448</v>
      </c>
      <c r="E1044" s="46" t="str">
        <f t="shared" si="159"/>
        <v>Tiaan</v>
      </c>
      <c r="F1044" s="46" t="str">
        <f t="shared" si="160"/>
        <v>Fourie</v>
      </c>
      <c r="G1044" s="46" t="str">
        <f t="shared" si="161"/>
        <v>Men Senior</v>
      </c>
      <c r="H1044" s="46" t="str">
        <f t="shared" si="162"/>
        <v>Henties Bay</v>
      </c>
      <c r="I1044" s="78"/>
      <c r="J1044" s="78" t="s">
        <v>1288</v>
      </c>
      <c r="K1044" s="78">
        <v>98</v>
      </c>
      <c r="L1044" s="77">
        <f t="shared" si="163"/>
        <v>3.4</v>
      </c>
      <c r="M1044" s="77">
        <f t="shared" si="164"/>
        <v>3.4</v>
      </c>
    </row>
    <row r="1045" spans="1:13" hidden="1" x14ac:dyDescent="0.3">
      <c r="A1045" s="246" t="str">
        <f t="shared" si="156"/>
        <v>2023-NAT-03</v>
      </c>
      <c r="B1045" s="241">
        <f t="shared" si="157"/>
        <v>45003</v>
      </c>
      <c r="C1045" s="246" t="str">
        <f t="shared" si="158"/>
        <v>Day 3</v>
      </c>
      <c r="D1045" s="78" t="s">
        <v>1448</v>
      </c>
      <c r="E1045" s="46" t="str">
        <f t="shared" si="159"/>
        <v>Tiaan</v>
      </c>
      <c r="F1045" s="46" t="str">
        <f t="shared" si="160"/>
        <v>Fourie</v>
      </c>
      <c r="G1045" s="46" t="str">
        <f t="shared" si="161"/>
        <v>Men Senior</v>
      </c>
      <c r="H1045" s="46" t="str">
        <f t="shared" si="162"/>
        <v>Henties Bay</v>
      </c>
      <c r="I1045" s="78"/>
      <c r="J1045" s="78" t="s">
        <v>1288</v>
      </c>
      <c r="K1045" s="78">
        <v>84</v>
      </c>
      <c r="L1045" s="77">
        <f t="shared" si="163"/>
        <v>2</v>
      </c>
      <c r="M1045" s="77">
        <f t="shared" si="164"/>
        <v>2</v>
      </c>
    </row>
    <row r="1046" spans="1:13" hidden="1" x14ac:dyDescent="0.3">
      <c r="A1046" s="246" t="str">
        <f t="shared" si="156"/>
        <v>2023-NAT-03</v>
      </c>
      <c r="B1046" s="241">
        <f t="shared" si="157"/>
        <v>45003</v>
      </c>
      <c r="C1046" s="246" t="str">
        <f t="shared" si="158"/>
        <v>Day 3</v>
      </c>
      <c r="D1046" s="78" t="s">
        <v>1448</v>
      </c>
      <c r="E1046" s="46" t="str">
        <f t="shared" si="159"/>
        <v>Tiaan</v>
      </c>
      <c r="F1046" s="46" t="str">
        <f t="shared" si="160"/>
        <v>Fourie</v>
      </c>
      <c r="G1046" s="46" t="str">
        <f t="shared" si="161"/>
        <v>Men Senior</v>
      </c>
      <c r="H1046" s="46" t="str">
        <f t="shared" si="162"/>
        <v>Henties Bay</v>
      </c>
      <c r="I1046" s="78"/>
      <c r="J1046" s="78" t="s">
        <v>1288</v>
      </c>
      <c r="K1046" s="78">
        <v>97</v>
      </c>
      <c r="L1046" s="77">
        <f t="shared" si="163"/>
        <v>3.3</v>
      </c>
      <c r="M1046" s="77">
        <f t="shared" si="164"/>
        <v>3.3</v>
      </c>
    </row>
    <row r="1047" spans="1:13" hidden="1" x14ac:dyDescent="0.3">
      <c r="A1047" s="246" t="str">
        <f t="shared" si="156"/>
        <v>2023-NAT-03</v>
      </c>
      <c r="B1047" s="241">
        <f t="shared" si="157"/>
        <v>45003</v>
      </c>
      <c r="C1047" s="246" t="str">
        <f t="shared" si="158"/>
        <v>Day 3</v>
      </c>
      <c r="D1047" s="78" t="s">
        <v>1623</v>
      </c>
      <c r="E1047" s="46" t="str">
        <f t="shared" si="159"/>
        <v>Iwan</v>
      </c>
      <c r="F1047" s="46" t="str">
        <f t="shared" si="160"/>
        <v>Kotze</v>
      </c>
      <c r="G1047" s="46" t="str">
        <f t="shared" si="161"/>
        <v>Men Senior</v>
      </c>
      <c r="H1047" s="46" t="str">
        <f t="shared" si="162"/>
        <v>Seagull Angling Club</v>
      </c>
      <c r="I1047" s="78"/>
      <c r="J1047" s="76" t="s">
        <v>1287</v>
      </c>
      <c r="K1047" s="78">
        <v>155</v>
      </c>
      <c r="L1047" s="77">
        <f t="shared" si="163"/>
        <v>19.5</v>
      </c>
      <c r="M1047" s="77">
        <f t="shared" si="164"/>
        <v>19.5</v>
      </c>
    </row>
    <row r="1048" spans="1:13" hidden="1" x14ac:dyDescent="0.3">
      <c r="A1048" s="246" t="str">
        <f t="shared" si="156"/>
        <v>2023-NAT-03</v>
      </c>
      <c r="B1048" s="241">
        <f t="shared" si="157"/>
        <v>45003</v>
      </c>
      <c r="C1048" s="246" t="str">
        <f t="shared" si="158"/>
        <v>Day 3</v>
      </c>
      <c r="D1048" s="78" t="s">
        <v>818</v>
      </c>
      <c r="E1048" s="46" t="str">
        <f t="shared" si="159"/>
        <v>Cristiano</v>
      </c>
      <c r="F1048" s="46" t="str">
        <f t="shared" si="160"/>
        <v>Bampton</v>
      </c>
      <c r="G1048" s="46" t="str">
        <f t="shared" si="161"/>
        <v>Men U/16</v>
      </c>
      <c r="H1048" s="46" t="str">
        <f t="shared" si="162"/>
        <v>Walvis Bay</v>
      </c>
      <c r="I1048" s="78"/>
      <c r="J1048" s="76" t="s">
        <v>1287</v>
      </c>
      <c r="K1048" s="78">
        <v>155</v>
      </c>
      <c r="L1048" s="77">
        <f t="shared" si="163"/>
        <v>19.5</v>
      </c>
      <c r="M1048" s="77">
        <f t="shared" si="164"/>
        <v>19.5</v>
      </c>
    </row>
    <row r="1049" spans="1:13" hidden="1" x14ac:dyDescent="0.3">
      <c r="A1049" s="246" t="str">
        <f t="shared" si="156"/>
        <v>2023-NAT-03</v>
      </c>
      <c r="B1049" s="241">
        <f t="shared" si="157"/>
        <v>45003</v>
      </c>
      <c r="C1049" s="246" t="str">
        <f t="shared" si="158"/>
        <v>Day 3</v>
      </c>
      <c r="D1049" s="78" t="s">
        <v>1430</v>
      </c>
      <c r="E1049" s="46" t="str">
        <f t="shared" si="159"/>
        <v>Jacob</v>
      </c>
      <c r="F1049" s="46" t="str">
        <f t="shared" si="160"/>
        <v>Wasserfall</v>
      </c>
      <c r="G1049" s="46" t="str">
        <f t="shared" si="161"/>
        <v>Men Senior</v>
      </c>
      <c r="H1049" s="46" t="str">
        <f t="shared" si="162"/>
        <v>Henties Bay</v>
      </c>
      <c r="I1049" s="78"/>
      <c r="J1049" s="78" t="s">
        <v>20</v>
      </c>
      <c r="K1049" s="78">
        <v>83</v>
      </c>
      <c r="L1049" s="77">
        <f t="shared" si="163"/>
        <v>2.1</v>
      </c>
      <c r="M1049" s="77">
        <f t="shared" si="164"/>
        <v>2.1</v>
      </c>
    </row>
    <row r="1050" spans="1:13" hidden="1" x14ac:dyDescent="0.3">
      <c r="A1050" s="246" t="str">
        <f t="shared" si="156"/>
        <v>2023-NAT-03</v>
      </c>
      <c r="B1050" s="241">
        <f t="shared" si="157"/>
        <v>45003</v>
      </c>
      <c r="C1050" s="246" t="str">
        <f t="shared" si="158"/>
        <v>Day 3</v>
      </c>
      <c r="D1050" s="78" t="s">
        <v>1430</v>
      </c>
      <c r="E1050" s="46" t="str">
        <f t="shared" si="159"/>
        <v>Jacob</v>
      </c>
      <c r="F1050" s="46" t="str">
        <f t="shared" si="160"/>
        <v>Wasserfall</v>
      </c>
      <c r="G1050" s="46" t="str">
        <f t="shared" si="161"/>
        <v>Men Senior</v>
      </c>
      <c r="H1050" s="46" t="str">
        <f t="shared" si="162"/>
        <v>Henties Bay</v>
      </c>
      <c r="I1050" s="78"/>
      <c r="J1050" s="78" t="s">
        <v>1288</v>
      </c>
      <c r="K1050" s="78">
        <v>79</v>
      </c>
      <c r="L1050" s="77">
        <f t="shared" si="163"/>
        <v>1.6</v>
      </c>
      <c r="M1050" s="77">
        <f t="shared" si="164"/>
        <v>1.6</v>
      </c>
    </row>
    <row r="1051" spans="1:13" hidden="1" x14ac:dyDescent="0.3">
      <c r="A1051" s="246" t="str">
        <f t="shared" si="156"/>
        <v>2023-NAT-03</v>
      </c>
      <c r="B1051" s="241">
        <f t="shared" si="157"/>
        <v>45003</v>
      </c>
      <c r="C1051" s="246" t="str">
        <f t="shared" si="158"/>
        <v>Day 3</v>
      </c>
      <c r="D1051" s="78" t="s">
        <v>1430</v>
      </c>
      <c r="E1051" s="46" t="str">
        <f t="shared" si="159"/>
        <v>Jacob</v>
      </c>
      <c r="F1051" s="46" t="str">
        <f t="shared" si="160"/>
        <v>Wasserfall</v>
      </c>
      <c r="G1051" s="46" t="str">
        <f t="shared" si="161"/>
        <v>Men Senior</v>
      </c>
      <c r="H1051" s="46" t="str">
        <f t="shared" si="162"/>
        <v>Henties Bay</v>
      </c>
      <c r="I1051" s="78"/>
      <c r="J1051" s="78" t="s">
        <v>1288</v>
      </c>
      <c r="K1051" s="78">
        <v>86</v>
      </c>
      <c r="L1051" s="77">
        <f t="shared" si="163"/>
        <v>2.2000000000000002</v>
      </c>
      <c r="M1051" s="77">
        <f t="shared" si="164"/>
        <v>2.2000000000000002</v>
      </c>
    </row>
    <row r="1052" spans="1:13" hidden="1" x14ac:dyDescent="0.3">
      <c r="A1052" s="246" t="str">
        <f t="shared" si="156"/>
        <v>2023-NAT-03</v>
      </c>
      <c r="B1052" s="241">
        <f t="shared" si="157"/>
        <v>45003</v>
      </c>
      <c r="C1052" s="246" t="str">
        <f t="shared" si="158"/>
        <v>Day 3</v>
      </c>
      <c r="D1052" s="78" t="s">
        <v>649</v>
      </c>
      <c r="E1052" s="46" t="str">
        <f t="shared" si="159"/>
        <v>Louis</v>
      </c>
      <c r="F1052" s="46" t="str">
        <f t="shared" si="160"/>
        <v>Fenaux</v>
      </c>
      <c r="G1052" s="46" t="str">
        <f t="shared" si="161"/>
        <v>Men Veteran</v>
      </c>
      <c r="H1052" s="46" t="str">
        <f t="shared" si="162"/>
        <v>Henties Bay</v>
      </c>
      <c r="I1052" s="78"/>
      <c r="J1052" s="78" t="s">
        <v>1288</v>
      </c>
      <c r="K1052" s="78">
        <v>89</v>
      </c>
      <c r="L1052" s="77">
        <f t="shared" si="163"/>
        <v>2.5</v>
      </c>
      <c r="M1052" s="77">
        <f t="shared" si="164"/>
        <v>2.5</v>
      </c>
    </row>
    <row r="1053" spans="1:13" hidden="1" x14ac:dyDescent="0.3">
      <c r="A1053" s="246" t="str">
        <f t="shared" si="156"/>
        <v>2023-NAT-03</v>
      </c>
      <c r="B1053" s="241">
        <f t="shared" si="157"/>
        <v>45003</v>
      </c>
      <c r="C1053" s="246" t="str">
        <f t="shared" si="158"/>
        <v>Day 3</v>
      </c>
      <c r="D1053" s="78" t="s">
        <v>1166</v>
      </c>
      <c r="E1053" s="46" t="str">
        <f t="shared" si="159"/>
        <v>Luan</v>
      </c>
      <c r="F1053" s="46" t="str">
        <f t="shared" si="160"/>
        <v>Hansen</v>
      </c>
      <c r="G1053" s="46" t="str">
        <f t="shared" si="161"/>
        <v>Men U/16</v>
      </c>
      <c r="H1053" s="46" t="str">
        <f t="shared" si="162"/>
        <v>Steenbras</v>
      </c>
      <c r="I1053" s="78"/>
      <c r="J1053" s="76" t="s">
        <v>1287</v>
      </c>
      <c r="K1053" s="78">
        <v>155</v>
      </c>
      <c r="L1053" s="77">
        <f t="shared" si="163"/>
        <v>19.5</v>
      </c>
      <c r="M1053" s="77">
        <f t="shared" si="164"/>
        <v>19.5</v>
      </c>
    </row>
    <row r="1054" spans="1:13" hidden="1" x14ac:dyDescent="0.3">
      <c r="A1054" s="246" t="str">
        <f t="shared" si="156"/>
        <v>2023-NAT-03</v>
      </c>
      <c r="B1054" s="241">
        <f t="shared" si="157"/>
        <v>45003</v>
      </c>
      <c r="C1054" s="246" t="str">
        <f t="shared" si="158"/>
        <v>Day 3</v>
      </c>
      <c r="D1054" s="78" t="s">
        <v>480</v>
      </c>
      <c r="E1054" s="46" t="str">
        <f t="shared" si="159"/>
        <v>Johan</v>
      </c>
      <c r="F1054" s="46" t="str">
        <f t="shared" si="160"/>
        <v>Agenbag</v>
      </c>
      <c r="G1054" s="46" t="str">
        <f t="shared" si="161"/>
        <v>Men Master</v>
      </c>
      <c r="H1054" s="46" t="str">
        <f t="shared" si="162"/>
        <v>Henties Bay</v>
      </c>
      <c r="I1054" s="78"/>
      <c r="J1054" s="78" t="s">
        <v>20</v>
      </c>
      <c r="K1054" s="78">
        <v>88</v>
      </c>
      <c r="L1054" s="77">
        <f t="shared" si="163"/>
        <v>2.5</v>
      </c>
      <c r="M1054" s="77">
        <f t="shared" si="164"/>
        <v>2.5</v>
      </c>
    </row>
    <row r="1055" spans="1:13" hidden="1" x14ac:dyDescent="0.3">
      <c r="A1055" s="246" t="str">
        <f t="shared" si="156"/>
        <v>2023-NAT-03</v>
      </c>
      <c r="B1055" s="241">
        <f t="shared" si="157"/>
        <v>45003</v>
      </c>
      <c r="C1055" s="246" t="str">
        <f t="shared" si="158"/>
        <v>Day 3</v>
      </c>
      <c r="D1055" s="78" t="s">
        <v>480</v>
      </c>
      <c r="E1055" s="46" t="str">
        <f t="shared" si="159"/>
        <v>Johan</v>
      </c>
      <c r="F1055" s="46" t="str">
        <f t="shared" si="160"/>
        <v>Agenbag</v>
      </c>
      <c r="G1055" s="46" t="str">
        <f t="shared" si="161"/>
        <v>Men Master</v>
      </c>
      <c r="H1055" s="46" t="str">
        <f t="shared" si="162"/>
        <v>Henties Bay</v>
      </c>
      <c r="I1055" s="78"/>
      <c r="J1055" s="78" t="s">
        <v>1288</v>
      </c>
      <c r="K1055" s="78">
        <v>72</v>
      </c>
      <c r="L1055" s="77">
        <f t="shared" si="163"/>
        <v>1.2</v>
      </c>
      <c r="M1055" s="77">
        <f t="shared" si="164"/>
        <v>1.2</v>
      </c>
    </row>
    <row r="1056" spans="1:13" hidden="1" x14ac:dyDescent="0.3">
      <c r="A1056" s="246" t="str">
        <f t="shared" si="156"/>
        <v>2023-NAT-03</v>
      </c>
      <c r="B1056" s="241">
        <f t="shared" si="157"/>
        <v>45003</v>
      </c>
      <c r="C1056" s="246" t="str">
        <f t="shared" si="158"/>
        <v>Day 3</v>
      </c>
      <c r="D1056" s="78" t="s">
        <v>456</v>
      </c>
      <c r="E1056" s="46" t="str">
        <f t="shared" si="159"/>
        <v>Marco</v>
      </c>
      <c r="F1056" s="46" t="str">
        <f t="shared" si="160"/>
        <v>Klein</v>
      </c>
      <c r="G1056" s="46" t="str">
        <f t="shared" si="161"/>
        <v>Men Veteran</v>
      </c>
      <c r="H1056" s="46" t="str">
        <f t="shared" si="162"/>
        <v>Mako</v>
      </c>
      <c r="I1056" s="78"/>
      <c r="J1056" s="76" t="s">
        <v>1287</v>
      </c>
      <c r="K1056" s="78">
        <v>154</v>
      </c>
      <c r="L1056" s="77">
        <f t="shared" si="163"/>
        <v>19.100000000000001</v>
      </c>
      <c r="M1056" s="77">
        <f t="shared" si="164"/>
        <v>19.100000000000001</v>
      </c>
    </row>
    <row r="1057" spans="1:13" hidden="1" x14ac:dyDescent="0.3">
      <c r="A1057" s="246" t="str">
        <f t="shared" si="156"/>
        <v>2023-NAT-03</v>
      </c>
      <c r="B1057" s="241">
        <f t="shared" si="157"/>
        <v>45003</v>
      </c>
      <c r="C1057" s="246" t="str">
        <f t="shared" si="158"/>
        <v>Day 3</v>
      </c>
      <c r="D1057" s="78" t="s">
        <v>1197</v>
      </c>
      <c r="E1057" s="46" t="str">
        <f t="shared" si="159"/>
        <v>Martinus</v>
      </c>
      <c r="F1057" s="46" t="str">
        <f t="shared" si="160"/>
        <v>Venter</v>
      </c>
      <c r="G1057" s="46" t="str">
        <f t="shared" si="161"/>
        <v>Men Veteran</v>
      </c>
      <c r="H1057" s="46" t="str">
        <f t="shared" si="162"/>
        <v>Otjiwarongo</v>
      </c>
      <c r="I1057" s="78"/>
      <c r="J1057" s="76" t="s">
        <v>1287</v>
      </c>
      <c r="K1057" s="78">
        <v>154</v>
      </c>
      <c r="L1057" s="77">
        <f t="shared" si="163"/>
        <v>19.100000000000001</v>
      </c>
      <c r="M1057" s="77">
        <f t="shared" si="164"/>
        <v>19.100000000000001</v>
      </c>
    </row>
    <row r="1058" spans="1:13" hidden="1" x14ac:dyDescent="0.3">
      <c r="A1058" s="246" t="str">
        <f t="shared" si="156"/>
        <v>2023-NAT-03</v>
      </c>
      <c r="B1058" s="241">
        <f t="shared" si="157"/>
        <v>45003</v>
      </c>
      <c r="C1058" s="246" t="str">
        <f t="shared" si="158"/>
        <v>Day 3</v>
      </c>
      <c r="D1058" s="78" t="s">
        <v>979</v>
      </c>
      <c r="E1058" s="46" t="str">
        <f t="shared" si="159"/>
        <v>Otto</v>
      </c>
      <c r="F1058" s="46" t="str">
        <f t="shared" si="160"/>
        <v>Feyerabend</v>
      </c>
      <c r="G1058" s="46" t="str">
        <f t="shared" si="161"/>
        <v>Men Seniors / U/21</v>
      </c>
      <c r="H1058" s="46" t="str">
        <f t="shared" si="162"/>
        <v>Otjiwarongo</v>
      </c>
      <c r="I1058" s="78"/>
      <c r="J1058" s="76" t="s">
        <v>1287</v>
      </c>
      <c r="K1058" s="78">
        <v>154</v>
      </c>
      <c r="L1058" s="77">
        <f t="shared" si="163"/>
        <v>19.100000000000001</v>
      </c>
      <c r="M1058" s="77">
        <f t="shared" si="164"/>
        <v>19.100000000000001</v>
      </c>
    </row>
    <row r="1059" spans="1:13" hidden="1" x14ac:dyDescent="0.3">
      <c r="A1059" s="246" t="str">
        <f t="shared" si="156"/>
        <v>2023-NAT-03</v>
      </c>
      <c r="B1059" s="241">
        <f t="shared" si="157"/>
        <v>45003</v>
      </c>
      <c r="C1059" s="246" t="str">
        <f t="shared" si="158"/>
        <v>Day 3</v>
      </c>
      <c r="D1059" s="78" t="s">
        <v>589</v>
      </c>
      <c r="E1059" s="46" t="str">
        <f t="shared" si="159"/>
        <v>Christel</v>
      </c>
      <c r="F1059" s="46" t="str">
        <f t="shared" si="160"/>
        <v>Van Schalkwyk</v>
      </c>
      <c r="G1059" s="46" t="str">
        <f t="shared" si="161"/>
        <v>Ladies Senior</v>
      </c>
      <c r="H1059" s="46" t="str">
        <f t="shared" si="162"/>
        <v>Benguella</v>
      </c>
      <c r="I1059" s="78"/>
      <c r="J1059" s="76" t="s">
        <v>1287</v>
      </c>
      <c r="K1059" s="78">
        <v>153</v>
      </c>
      <c r="L1059" s="77">
        <f t="shared" si="163"/>
        <v>18.600000000000001</v>
      </c>
      <c r="M1059" s="77">
        <f t="shared" si="164"/>
        <v>18.600000000000001</v>
      </c>
    </row>
    <row r="1060" spans="1:13" hidden="1" x14ac:dyDescent="0.3">
      <c r="A1060" s="246" t="str">
        <f t="shared" si="156"/>
        <v>2023-NAT-03</v>
      </c>
      <c r="B1060" s="241">
        <f t="shared" si="157"/>
        <v>45003</v>
      </c>
      <c r="C1060" s="246" t="str">
        <f t="shared" si="158"/>
        <v>Day 3</v>
      </c>
      <c r="D1060" s="78" t="s">
        <v>846</v>
      </c>
      <c r="E1060" s="46" t="str">
        <f t="shared" si="159"/>
        <v>Renate</v>
      </c>
      <c r="F1060" s="46" t="str">
        <f t="shared" si="160"/>
        <v>Gruttemeyer</v>
      </c>
      <c r="G1060" s="46" t="str">
        <f t="shared" si="161"/>
        <v>Ladies Grand Masters</v>
      </c>
      <c r="H1060" s="46" t="str">
        <f t="shared" si="162"/>
        <v>Mako</v>
      </c>
      <c r="I1060" s="78"/>
      <c r="J1060" s="78" t="s">
        <v>1268</v>
      </c>
      <c r="K1060" s="78">
        <v>120</v>
      </c>
      <c r="L1060" s="77">
        <f t="shared" si="163"/>
        <v>15.7</v>
      </c>
      <c r="M1060" s="77">
        <f t="shared" si="164"/>
        <v>15.7</v>
      </c>
    </row>
    <row r="1061" spans="1:13" hidden="1" x14ac:dyDescent="0.3">
      <c r="A1061" s="246" t="str">
        <f t="shared" si="156"/>
        <v>2023-NAT-03</v>
      </c>
      <c r="B1061" s="241">
        <f t="shared" si="157"/>
        <v>45003</v>
      </c>
      <c r="C1061" s="246" t="str">
        <f t="shared" si="158"/>
        <v>Day 3</v>
      </c>
      <c r="D1061" s="78" t="s">
        <v>1512</v>
      </c>
      <c r="E1061" s="46" t="str">
        <f t="shared" si="159"/>
        <v>Wikus</v>
      </c>
      <c r="F1061" s="46" t="str">
        <f t="shared" si="160"/>
        <v>Viljoen</v>
      </c>
      <c r="G1061" s="46" t="str">
        <f t="shared" si="161"/>
        <v>Men Veteran</v>
      </c>
      <c r="H1061" s="46" t="str">
        <f t="shared" si="162"/>
        <v>Steenbras</v>
      </c>
      <c r="I1061" s="78"/>
      <c r="J1061" s="76" t="s">
        <v>1287</v>
      </c>
      <c r="K1061" s="78">
        <v>152</v>
      </c>
      <c r="L1061" s="77">
        <f t="shared" si="163"/>
        <v>18.2</v>
      </c>
      <c r="M1061" s="77">
        <f t="shared" si="164"/>
        <v>18.2</v>
      </c>
    </row>
    <row r="1062" spans="1:13" hidden="1" x14ac:dyDescent="0.3">
      <c r="A1062" s="246" t="str">
        <f t="shared" si="156"/>
        <v>2023-NAT-03</v>
      </c>
      <c r="B1062" s="241">
        <f t="shared" si="157"/>
        <v>45003</v>
      </c>
      <c r="C1062" s="246" t="str">
        <f t="shared" si="158"/>
        <v>Day 3</v>
      </c>
      <c r="D1062" s="78" t="s">
        <v>1061</v>
      </c>
      <c r="E1062" s="46" t="str">
        <f t="shared" si="159"/>
        <v>Rudi(Jnr.)</v>
      </c>
      <c r="F1062" s="46" t="str">
        <f t="shared" si="160"/>
        <v>Swartz</v>
      </c>
      <c r="G1062" s="46" t="str">
        <f t="shared" si="161"/>
        <v>Men Seniors / U/21</v>
      </c>
      <c r="H1062" s="46" t="str">
        <f t="shared" si="162"/>
        <v>Mako</v>
      </c>
      <c r="I1062" s="78"/>
      <c r="J1062" s="76" t="s">
        <v>1287</v>
      </c>
      <c r="K1062" s="78">
        <v>152</v>
      </c>
      <c r="L1062" s="77">
        <f t="shared" si="163"/>
        <v>18.2</v>
      </c>
      <c r="M1062" s="77">
        <f t="shared" si="164"/>
        <v>18.2</v>
      </c>
    </row>
    <row r="1063" spans="1:13" hidden="1" x14ac:dyDescent="0.3">
      <c r="A1063" s="246" t="str">
        <f t="shared" si="156"/>
        <v>2023-NAT-03</v>
      </c>
      <c r="B1063" s="241">
        <f t="shared" si="157"/>
        <v>45003</v>
      </c>
      <c r="C1063" s="246" t="str">
        <f t="shared" si="158"/>
        <v>Day 3</v>
      </c>
      <c r="D1063" s="78" t="s">
        <v>1013</v>
      </c>
      <c r="E1063" s="46" t="str">
        <f t="shared" si="159"/>
        <v>Andre</v>
      </c>
      <c r="F1063" s="46" t="str">
        <f t="shared" si="160"/>
        <v>Vermaak</v>
      </c>
      <c r="G1063" s="46" t="str">
        <f t="shared" si="161"/>
        <v>Men Senior</v>
      </c>
      <c r="H1063" s="46" t="str">
        <f t="shared" si="162"/>
        <v>Namib Park</v>
      </c>
      <c r="I1063" s="78"/>
      <c r="J1063" s="76" t="s">
        <v>1287</v>
      </c>
      <c r="K1063" s="78">
        <v>152</v>
      </c>
      <c r="L1063" s="77">
        <f t="shared" si="163"/>
        <v>18.2</v>
      </c>
      <c r="M1063" s="77">
        <f t="shared" si="164"/>
        <v>18.2</v>
      </c>
    </row>
    <row r="1064" spans="1:13" hidden="1" x14ac:dyDescent="0.3">
      <c r="A1064" s="246" t="str">
        <f t="shared" si="156"/>
        <v>2023-NAT-03</v>
      </c>
      <c r="B1064" s="241">
        <f t="shared" si="157"/>
        <v>45003</v>
      </c>
      <c r="C1064" s="246" t="str">
        <f t="shared" si="158"/>
        <v>Day 3</v>
      </c>
      <c r="D1064" s="78" t="s">
        <v>573</v>
      </c>
      <c r="E1064" s="46" t="str">
        <f t="shared" si="159"/>
        <v xml:space="preserve">Joe </v>
      </c>
      <c r="F1064" s="46" t="str">
        <f t="shared" si="160"/>
        <v>Herman</v>
      </c>
      <c r="G1064" s="46" t="str">
        <f t="shared" si="161"/>
        <v>Men Senior</v>
      </c>
      <c r="H1064" s="46" t="str">
        <f t="shared" si="162"/>
        <v>Orca Angling Club</v>
      </c>
      <c r="I1064" s="78"/>
      <c r="J1064" s="76" t="s">
        <v>1287</v>
      </c>
      <c r="K1064" s="78">
        <v>152</v>
      </c>
      <c r="L1064" s="77">
        <f t="shared" si="163"/>
        <v>18.2</v>
      </c>
      <c r="M1064" s="77">
        <f t="shared" si="164"/>
        <v>18.2</v>
      </c>
    </row>
    <row r="1065" spans="1:13" hidden="1" x14ac:dyDescent="0.3">
      <c r="A1065" s="246" t="str">
        <f t="shared" si="156"/>
        <v>2023-NAT-03</v>
      </c>
      <c r="B1065" s="241">
        <f t="shared" si="157"/>
        <v>45003</v>
      </c>
      <c r="C1065" s="246" t="str">
        <f t="shared" si="158"/>
        <v>Day 3</v>
      </c>
      <c r="D1065" s="78" t="s">
        <v>455</v>
      </c>
      <c r="E1065" s="46" t="str">
        <f t="shared" si="159"/>
        <v>Philip</v>
      </c>
      <c r="F1065" s="46" t="str">
        <f t="shared" si="160"/>
        <v>Swartz</v>
      </c>
      <c r="G1065" s="46" t="str">
        <f t="shared" si="161"/>
        <v>Men U/16</v>
      </c>
      <c r="H1065" s="46" t="str">
        <f t="shared" si="162"/>
        <v>Mako</v>
      </c>
      <c r="I1065" s="78"/>
      <c r="J1065" s="78" t="s">
        <v>1288</v>
      </c>
      <c r="K1065" s="78">
        <v>118</v>
      </c>
      <c r="L1065" s="77">
        <f t="shared" si="163"/>
        <v>6.6</v>
      </c>
      <c r="M1065" s="77">
        <f t="shared" si="164"/>
        <v>6.6</v>
      </c>
    </row>
    <row r="1066" spans="1:13" hidden="1" x14ac:dyDescent="0.3">
      <c r="A1066" s="246" t="str">
        <f t="shared" si="156"/>
        <v>2023-NAT-03</v>
      </c>
      <c r="B1066" s="241">
        <f t="shared" si="157"/>
        <v>45003</v>
      </c>
      <c r="C1066" s="246" t="str">
        <f t="shared" si="158"/>
        <v>Day 3</v>
      </c>
      <c r="D1066" s="78" t="s">
        <v>604</v>
      </c>
      <c r="E1066" s="46" t="str">
        <f t="shared" si="159"/>
        <v>Lindie</v>
      </c>
      <c r="F1066" s="46" t="str">
        <f t="shared" si="160"/>
        <v>Krauze</v>
      </c>
      <c r="G1066" s="46" t="str">
        <f t="shared" si="161"/>
        <v>Ladies Veteran</v>
      </c>
      <c r="H1066" s="46" t="str">
        <f t="shared" si="162"/>
        <v>Orca Angling Club</v>
      </c>
      <c r="I1066" s="78"/>
      <c r="J1066" s="76" t="s">
        <v>1287</v>
      </c>
      <c r="K1066" s="78">
        <v>151</v>
      </c>
      <c r="L1066" s="77">
        <f t="shared" si="163"/>
        <v>17.8</v>
      </c>
      <c r="M1066" s="77">
        <f t="shared" si="164"/>
        <v>17.8</v>
      </c>
    </row>
    <row r="1067" spans="1:13" hidden="1" x14ac:dyDescent="0.3">
      <c r="A1067" s="246" t="str">
        <f t="shared" si="156"/>
        <v>2023-NAT-03</v>
      </c>
      <c r="B1067" s="241">
        <f t="shared" si="157"/>
        <v>45003</v>
      </c>
      <c r="C1067" s="246" t="str">
        <f t="shared" si="158"/>
        <v>Day 3</v>
      </c>
      <c r="D1067" s="78" t="s">
        <v>1061</v>
      </c>
      <c r="E1067" s="46" t="str">
        <f t="shared" si="159"/>
        <v>Rudi(Jnr.)</v>
      </c>
      <c r="F1067" s="46" t="str">
        <f t="shared" si="160"/>
        <v>Swartz</v>
      </c>
      <c r="G1067" s="46" t="str">
        <f t="shared" si="161"/>
        <v>Men Seniors / U/21</v>
      </c>
      <c r="H1067" s="46" t="str">
        <f t="shared" si="162"/>
        <v>Mako</v>
      </c>
      <c r="I1067" s="78"/>
      <c r="J1067" s="76" t="s">
        <v>1287</v>
      </c>
      <c r="K1067" s="78">
        <v>151</v>
      </c>
      <c r="L1067" s="77">
        <f t="shared" si="163"/>
        <v>17.8</v>
      </c>
      <c r="M1067" s="77">
        <f t="shared" si="164"/>
        <v>17.8</v>
      </c>
    </row>
    <row r="1068" spans="1:13" hidden="1" x14ac:dyDescent="0.3">
      <c r="A1068" s="246" t="str">
        <f t="shared" si="156"/>
        <v>2023-NAT-03</v>
      </c>
      <c r="B1068" s="241">
        <f t="shared" si="157"/>
        <v>45003</v>
      </c>
      <c r="C1068" s="246" t="str">
        <f t="shared" si="158"/>
        <v>Day 3</v>
      </c>
      <c r="D1068" s="78" t="s">
        <v>1513</v>
      </c>
      <c r="E1068" s="46" t="str">
        <f t="shared" si="159"/>
        <v>Maryna</v>
      </c>
      <c r="F1068" s="46" t="str">
        <f t="shared" si="160"/>
        <v>Viljoen</v>
      </c>
      <c r="G1068" s="46" t="str">
        <f t="shared" si="161"/>
        <v>Ladies Senior</v>
      </c>
      <c r="H1068" s="46" t="str">
        <f t="shared" si="162"/>
        <v>Steenbras</v>
      </c>
      <c r="I1068" s="78"/>
      <c r="J1068" s="76" t="s">
        <v>1287</v>
      </c>
      <c r="K1068" s="78">
        <v>150</v>
      </c>
      <c r="L1068" s="77">
        <f t="shared" si="163"/>
        <v>17.399999999999999</v>
      </c>
      <c r="M1068" s="77">
        <f t="shared" si="164"/>
        <v>17.399999999999999</v>
      </c>
    </row>
    <row r="1069" spans="1:13" hidden="1" x14ac:dyDescent="0.3">
      <c r="A1069" s="246" t="str">
        <f t="shared" si="156"/>
        <v>2023-NAT-03</v>
      </c>
      <c r="B1069" s="241">
        <f t="shared" si="157"/>
        <v>45003</v>
      </c>
      <c r="C1069" s="246" t="str">
        <f t="shared" si="158"/>
        <v>Day 3</v>
      </c>
      <c r="D1069" s="78" t="s">
        <v>571</v>
      </c>
      <c r="E1069" s="46" t="str">
        <f t="shared" si="159"/>
        <v>Andrew</v>
      </c>
      <c r="F1069" s="46" t="str">
        <f t="shared" si="160"/>
        <v>Van Schalkwyk</v>
      </c>
      <c r="G1069" s="46" t="str">
        <f t="shared" si="161"/>
        <v>Men Veteran</v>
      </c>
      <c r="H1069" s="46" t="str">
        <f t="shared" si="162"/>
        <v>Mako</v>
      </c>
      <c r="I1069" s="78"/>
      <c r="J1069" s="78" t="s">
        <v>20</v>
      </c>
      <c r="K1069" s="78">
        <v>73</v>
      </c>
      <c r="L1069" s="77">
        <f t="shared" si="163"/>
        <v>1.4</v>
      </c>
      <c r="M1069" s="77">
        <f t="shared" si="164"/>
        <v>1.4</v>
      </c>
    </row>
    <row r="1070" spans="1:13" hidden="1" x14ac:dyDescent="0.3">
      <c r="A1070" s="246" t="str">
        <f t="shared" si="156"/>
        <v>2023-NAT-03</v>
      </c>
      <c r="B1070" s="241">
        <f t="shared" si="157"/>
        <v>45003</v>
      </c>
      <c r="C1070" s="246" t="str">
        <f t="shared" si="158"/>
        <v>Day 3</v>
      </c>
      <c r="D1070" s="78" t="s">
        <v>571</v>
      </c>
      <c r="E1070" s="46" t="str">
        <f t="shared" si="159"/>
        <v>Andrew</v>
      </c>
      <c r="F1070" s="46" t="str">
        <f t="shared" si="160"/>
        <v>Van Schalkwyk</v>
      </c>
      <c r="G1070" s="46" t="str">
        <f t="shared" si="161"/>
        <v>Men Veteran</v>
      </c>
      <c r="H1070" s="46" t="str">
        <f t="shared" si="162"/>
        <v>Mako</v>
      </c>
      <c r="I1070" s="78"/>
      <c r="J1070" s="78" t="s">
        <v>1288</v>
      </c>
      <c r="K1070" s="78">
        <v>88</v>
      </c>
      <c r="L1070" s="77">
        <f t="shared" si="163"/>
        <v>2.4</v>
      </c>
      <c r="M1070" s="77">
        <f t="shared" si="164"/>
        <v>2.4</v>
      </c>
    </row>
    <row r="1071" spans="1:13" hidden="1" x14ac:dyDescent="0.3">
      <c r="A1071" s="246" t="str">
        <f t="shared" si="156"/>
        <v>2023-NAT-03</v>
      </c>
      <c r="B1071" s="241">
        <f t="shared" si="157"/>
        <v>45003</v>
      </c>
      <c r="C1071" s="246" t="str">
        <f t="shared" si="158"/>
        <v>Day 3</v>
      </c>
      <c r="D1071" s="78" t="s">
        <v>1435</v>
      </c>
      <c r="E1071" s="46" t="str">
        <f t="shared" si="159"/>
        <v>Stefan</v>
      </c>
      <c r="F1071" s="46" t="str">
        <f t="shared" si="160"/>
        <v>Snyman</v>
      </c>
      <c r="G1071" s="46" t="str">
        <f t="shared" si="161"/>
        <v>Men U/16</v>
      </c>
      <c r="H1071" s="46" t="str">
        <f t="shared" si="162"/>
        <v>Penguin</v>
      </c>
      <c r="I1071" s="78"/>
      <c r="J1071" s="76" t="s">
        <v>1287</v>
      </c>
      <c r="K1071" s="78">
        <v>150</v>
      </c>
      <c r="L1071" s="77">
        <f t="shared" si="163"/>
        <v>17.399999999999999</v>
      </c>
      <c r="M1071" s="77">
        <f t="shared" si="164"/>
        <v>17.399999999999999</v>
      </c>
    </row>
    <row r="1072" spans="1:13" hidden="1" x14ac:dyDescent="0.3">
      <c r="A1072" s="246" t="str">
        <f t="shared" si="156"/>
        <v>2023-NAT-03</v>
      </c>
      <c r="B1072" s="241">
        <f t="shared" si="157"/>
        <v>45003</v>
      </c>
      <c r="C1072" s="246" t="str">
        <f t="shared" si="158"/>
        <v>Day 3</v>
      </c>
      <c r="D1072" s="78" t="s">
        <v>1683</v>
      </c>
      <c r="E1072" s="46" t="str">
        <f t="shared" si="159"/>
        <v>L'wyk</v>
      </c>
      <c r="F1072" s="46" t="str">
        <f t="shared" si="160"/>
        <v>Viljoen</v>
      </c>
      <c r="G1072" s="46" t="str">
        <f t="shared" si="161"/>
        <v>Men U/16</v>
      </c>
      <c r="H1072" s="46" t="str">
        <f t="shared" si="162"/>
        <v>Steenbras</v>
      </c>
      <c r="I1072" s="78"/>
      <c r="J1072" s="76" t="s">
        <v>1287</v>
      </c>
      <c r="K1072" s="78">
        <v>150</v>
      </c>
      <c r="L1072" s="77">
        <f t="shared" si="163"/>
        <v>17.399999999999999</v>
      </c>
      <c r="M1072" s="77">
        <f t="shared" si="164"/>
        <v>17.399999999999999</v>
      </c>
    </row>
    <row r="1073" spans="1:13" hidden="1" x14ac:dyDescent="0.3">
      <c r="A1073" s="246" t="str">
        <f t="shared" si="156"/>
        <v>2023-NAT-03</v>
      </c>
      <c r="B1073" s="241">
        <f t="shared" si="157"/>
        <v>45003</v>
      </c>
      <c r="C1073" s="246" t="str">
        <f t="shared" si="158"/>
        <v>Day 3</v>
      </c>
      <c r="D1073" s="78" t="s">
        <v>1061</v>
      </c>
      <c r="E1073" s="46" t="str">
        <f t="shared" si="159"/>
        <v>Rudi(Jnr.)</v>
      </c>
      <c r="F1073" s="46" t="str">
        <f t="shared" si="160"/>
        <v>Swartz</v>
      </c>
      <c r="G1073" s="46" t="str">
        <f t="shared" si="161"/>
        <v>Men Seniors / U/21</v>
      </c>
      <c r="H1073" s="46" t="str">
        <f t="shared" si="162"/>
        <v>Mako</v>
      </c>
      <c r="I1073" s="78"/>
      <c r="J1073" s="78" t="s">
        <v>20</v>
      </c>
      <c r="K1073" s="78">
        <v>76</v>
      </c>
      <c r="L1073" s="77">
        <f t="shared" si="163"/>
        <v>1.6</v>
      </c>
      <c r="M1073" s="77">
        <f t="shared" si="164"/>
        <v>1.6</v>
      </c>
    </row>
    <row r="1074" spans="1:13" hidden="1" x14ac:dyDescent="0.3">
      <c r="A1074" s="246" t="str">
        <f t="shared" si="156"/>
        <v>2023-NAT-03</v>
      </c>
      <c r="B1074" s="241">
        <f t="shared" si="157"/>
        <v>45003</v>
      </c>
      <c r="C1074" s="246" t="str">
        <f t="shared" si="158"/>
        <v>Day 3</v>
      </c>
      <c r="D1074" s="78" t="s">
        <v>1061</v>
      </c>
      <c r="E1074" s="46" t="str">
        <f t="shared" si="159"/>
        <v>Rudi(Jnr.)</v>
      </c>
      <c r="F1074" s="46" t="str">
        <f t="shared" si="160"/>
        <v>Swartz</v>
      </c>
      <c r="G1074" s="46" t="str">
        <f t="shared" si="161"/>
        <v>Men Seniors / U/21</v>
      </c>
      <c r="H1074" s="46" t="str">
        <f t="shared" si="162"/>
        <v>Mako</v>
      </c>
      <c r="I1074" s="78"/>
      <c r="J1074" s="78" t="s">
        <v>1288</v>
      </c>
      <c r="K1074" s="78">
        <v>87</v>
      </c>
      <c r="L1074" s="77">
        <f t="shared" si="163"/>
        <v>2.2999999999999998</v>
      </c>
      <c r="M1074" s="77">
        <f t="shared" si="164"/>
        <v>2.2999999999999998</v>
      </c>
    </row>
    <row r="1075" spans="1:13" hidden="1" x14ac:dyDescent="0.3">
      <c r="A1075" s="246" t="str">
        <f t="shared" si="156"/>
        <v>2023-NAT-03</v>
      </c>
      <c r="B1075" s="241">
        <f t="shared" si="157"/>
        <v>45003</v>
      </c>
      <c r="C1075" s="246" t="str">
        <f t="shared" si="158"/>
        <v>Day 3</v>
      </c>
      <c r="D1075" s="78" t="s">
        <v>1061</v>
      </c>
      <c r="E1075" s="46" t="str">
        <f t="shared" si="159"/>
        <v>Rudi(Jnr.)</v>
      </c>
      <c r="F1075" s="46" t="str">
        <f t="shared" si="160"/>
        <v>Swartz</v>
      </c>
      <c r="G1075" s="46" t="str">
        <f t="shared" si="161"/>
        <v>Men Seniors / U/21</v>
      </c>
      <c r="H1075" s="46" t="str">
        <f t="shared" si="162"/>
        <v>Mako</v>
      </c>
      <c r="I1075" s="78"/>
      <c r="J1075" s="78" t="s">
        <v>1288</v>
      </c>
      <c r="K1075" s="78">
        <v>89</v>
      </c>
      <c r="L1075" s="77">
        <f t="shared" si="163"/>
        <v>2.5</v>
      </c>
      <c r="M1075" s="77">
        <f t="shared" si="164"/>
        <v>2.5</v>
      </c>
    </row>
    <row r="1076" spans="1:13" hidden="1" x14ac:dyDescent="0.3">
      <c r="A1076" s="246" t="str">
        <f t="shared" si="156"/>
        <v>2023-NAT-03</v>
      </c>
      <c r="B1076" s="241">
        <f t="shared" si="157"/>
        <v>45003</v>
      </c>
      <c r="C1076" s="246" t="str">
        <f t="shared" si="158"/>
        <v>Day 3</v>
      </c>
      <c r="D1076" s="78" t="s">
        <v>1061</v>
      </c>
      <c r="E1076" s="46" t="str">
        <f t="shared" si="159"/>
        <v>Rudi(Jnr.)</v>
      </c>
      <c r="F1076" s="46" t="str">
        <f t="shared" si="160"/>
        <v>Swartz</v>
      </c>
      <c r="G1076" s="46" t="str">
        <f t="shared" si="161"/>
        <v>Men Seniors / U/21</v>
      </c>
      <c r="H1076" s="46" t="str">
        <f t="shared" si="162"/>
        <v>Mako</v>
      </c>
      <c r="I1076" s="78"/>
      <c r="J1076" s="78" t="s">
        <v>1288</v>
      </c>
      <c r="K1076" s="78">
        <v>79</v>
      </c>
      <c r="L1076" s="77">
        <f t="shared" si="163"/>
        <v>1.6</v>
      </c>
      <c r="M1076" s="77">
        <f t="shared" si="164"/>
        <v>1.6</v>
      </c>
    </row>
    <row r="1077" spans="1:13" hidden="1" x14ac:dyDescent="0.3">
      <c r="A1077" s="246" t="str">
        <f t="shared" si="156"/>
        <v>2023-NAT-03</v>
      </c>
      <c r="B1077" s="241">
        <f t="shared" si="157"/>
        <v>45003</v>
      </c>
      <c r="C1077" s="246" t="str">
        <f t="shared" si="158"/>
        <v>Day 3</v>
      </c>
      <c r="D1077" s="78" t="s">
        <v>576</v>
      </c>
      <c r="E1077" s="46" t="str">
        <f t="shared" si="159"/>
        <v>Immo</v>
      </c>
      <c r="F1077" s="46" t="str">
        <f t="shared" si="160"/>
        <v>Dresselhaus</v>
      </c>
      <c r="G1077" s="46" t="str">
        <f t="shared" si="161"/>
        <v>Men Senior</v>
      </c>
      <c r="H1077" s="46" t="str">
        <f t="shared" si="162"/>
        <v>Orca Angling Club</v>
      </c>
      <c r="I1077" s="78"/>
      <c r="J1077" s="76" t="s">
        <v>1287</v>
      </c>
      <c r="K1077" s="78">
        <v>149</v>
      </c>
      <c r="L1077" s="77">
        <f t="shared" si="163"/>
        <v>17</v>
      </c>
      <c r="M1077" s="77">
        <f t="shared" si="164"/>
        <v>17</v>
      </c>
    </row>
    <row r="1078" spans="1:13" hidden="1" x14ac:dyDescent="0.3">
      <c r="A1078" s="246" t="str">
        <f t="shared" si="156"/>
        <v>2023-NAT-03</v>
      </c>
      <c r="B1078" s="241">
        <f t="shared" si="157"/>
        <v>45003</v>
      </c>
      <c r="C1078" s="246" t="str">
        <f t="shared" si="158"/>
        <v>Day 3</v>
      </c>
      <c r="D1078" s="78" t="s">
        <v>1083</v>
      </c>
      <c r="E1078" s="46" t="str">
        <f t="shared" si="159"/>
        <v>Murray</v>
      </c>
      <c r="F1078" s="46" t="str">
        <f t="shared" si="160"/>
        <v>Lewis</v>
      </c>
      <c r="G1078" s="46" t="str">
        <f t="shared" si="161"/>
        <v>Men Veteran</v>
      </c>
      <c r="H1078" s="46" t="str">
        <f t="shared" si="162"/>
        <v>Mako</v>
      </c>
      <c r="I1078" s="78"/>
      <c r="J1078" s="78" t="s">
        <v>8</v>
      </c>
      <c r="K1078" s="78">
        <v>80</v>
      </c>
      <c r="L1078" s="77">
        <f t="shared" si="163"/>
        <v>4.0999999999999996</v>
      </c>
      <c r="M1078" s="77">
        <f t="shared" si="164"/>
        <v>4.0999999999999996</v>
      </c>
    </row>
    <row r="1079" spans="1:13" hidden="1" x14ac:dyDescent="0.3">
      <c r="A1079" s="246" t="str">
        <f t="shared" si="156"/>
        <v>2023-NAT-03</v>
      </c>
      <c r="B1079" s="241">
        <f t="shared" si="157"/>
        <v>45003</v>
      </c>
      <c r="C1079" s="246" t="str">
        <f t="shared" si="158"/>
        <v>Day 3</v>
      </c>
      <c r="D1079" s="78" t="s">
        <v>1083</v>
      </c>
      <c r="E1079" s="46" t="str">
        <f t="shared" si="159"/>
        <v>Murray</v>
      </c>
      <c r="F1079" s="46" t="str">
        <f t="shared" si="160"/>
        <v>Lewis</v>
      </c>
      <c r="G1079" s="46" t="str">
        <f t="shared" si="161"/>
        <v>Men Veteran</v>
      </c>
      <c r="H1079" s="46" t="str">
        <f t="shared" si="162"/>
        <v>Mako</v>
      </c>
      <c r="I1079" s="78"/>
      <c r="J1079" s="78" t="s">
        <v>1288</v>
      </c>
      <c r="K1079" s="78">
        <v>84</v>
      </c>
      <c r="L1079" s="77">
        <f t="shared" si="163"/>
        <v>2</v>
      </c>
      <c r="M1079" s="77">
        <f t="shared" si="164"/>
        <v>2</v>
      </c>
    </row>
    <row r="1080" spans="1:13" hidden="1" x14ac:dyDescent="0.3">
      <c r="A1080" s="246" t="str">
        <f t="shared" si="156"/>
        <v>2023-NAT-03</v>
      </c>
      <c r="B1080" s="241">
        <f t="shared" si="157"/>
        <v>45003</v>
      </c>
      <c r="C1080" s="246" t="str">
        <f t="shared" si="158"/>
        <v>Day 3</v>
      </c>
      <c r="D1080" s="78" t="s">
        <v>1358</v>
      </c>
      <c r="E1080" s="46" t="str">
        <f t="shared" si="159"/>
        <v>Johan Spyker</v>
      </c>
      <c r="F1080" s="46" t="str">
        <f t="shared" si="160"/>
        <v>Kotze</v>
      </c>
      <c r="G1080" s="46" t="str">
        <f t="shared" si="161"/>
        <v>Men Veteran</v>
      </c>
      <c r="H1080" s="46" t="str">
        <f t="shared" si="162"/>
        <v>Okahandja</v>
      </c>
      <c r="I1080" s="78"/>
      <c r="J1080" s="76" t="s">
        <v>1287</v>
      </c>
      <c r="K1080" s="78">
        <v>149</v>
      </c>
      <c r="L1080" s="77">
        <f t="shared" si="163"/>
        <v>17</v>
      </c>
      <c r="M1080" s="77">
        <f t="shared" si="164"/>
        <v>17</v>
      </c>
    </row>
    <row r="1081" spans="1:13" hidden="1" x14ac:dyDescent="0.3">
      <c r="A1081" s="246" t="str">
        <f t="shared" si="156"/>
        <v>2023-NAT-03</v>
      </c>
      <c r="B1081" s="241">
        <f t="shared" si="157"/>
        <v>45003</v>
      </c>
      <c r="C1081" s="246" t="str">
        <f t="shared" si="158"/>
        <v>Day 3</v>
      </c>
      <c r="D1081" s="78" t="s">
        <v>571</v>
      </c>
      <c r="E1081" s="46" t="str">
        <f t="shared" si="159"/>
        <v>Andrew</v>
      </c>
      <c r="F1081" s="46" t="str">
        <f t="shared" si="160"/>
        <v>Van Schalkwyk</v>
      </c>
      <c r="G1081" s="46" t="str">
        <f t="shared" si="161"/>
        <v>Men Veteran</v>
      </c>
      <c r="H1081" s="46" t="str">
        <f t="shared" si="162"/>
        <v>Mako</v>
      </c>
      <c r="I1081" s="78"/>
      <c r="J1081" s="76" t="s">
        <v>1287</v>
      </c>
      <c r="K1081" s="78">
        <v>148</v>
      </c>
      <c r="L1081" s="77">
        <f t="shared" si="163"/>
        <v>16.600000000000001</v>
      </c>
      <c r="M1081" s="77">
        <f t="shared" si="164"/>
        <v>16.600000000000001</v>
      </c>
    </row>
    <row r="1082" spans="1:13" hidden="1" x14ac:dyDescent="0.3">
      <c r="A1082" s="246" t="str">
        <f t="shared" si="156"/>
        <v>2023-NAT-03</v>
      </c>
      <c r="B1082" s="241">
        <f t="shared" si="157"/>
        <v>45003</v>
      </c>
      <c r="C1082" s="246" t="str">
        <f t="shared" si="158"/>
        <v>Day 3</v>
      </c>
      <c r="D1082" s="78" t="s">
        <v>1165</v>
      </c>
      <c r="E1082" s="46" t="str">
        <f t="shared" si="159"/>
        <v>Lourens</v>
      </c>
      <c r="F1082" s="46" t="str">
        <f t="shared" si="160"/>
        <v>Fourie</v>
      </c>
      <c r="G1082" s="46" t="str">
        <f t="shared" si="161"/>
        <v>Men Master</v>
      </c>
      <c r="H1082" s="46" t="str">
        <f t="shared" si="162"/>
        <v>Henties Bay</v>
      </c>
      <c r="I1082" s="78"/>
      <c r="J1082" s="76" t="s">
        <v>1287</v>
      </c>
      <c r="K1082" s="78">
        <v>148</v>
      </c>
      <c r="L1082" s="77">
        <f t="shared" si="163"/>
        <v>16.600000000000001</v>
      </c>
      <c r="M1082" s="77">
        <f t="shared" si="164"/>
        <v>16.600000000000001</v>
      </c>
    </row>
    <row r="1083" spans="1:13" hidden="1" x14ac:dyDescent="0.3">
      <c r="A1083" s="246" t="str">
        <f t="shared" si="156"/>
        <v>2023-NAT-03</v>
      </c>
      <c r="B1083" s="241">
        <f t="shared" si="157"/>
        <v>45003</v>
      </c>
      <c r="C1083" s="246" t="str">
        <f t="shared" si="158"/>
        <v>Day 3</v>
      </c>
      <c r="D1083" s="78" t="s">
        <v>561</v>
      </c>
      <c r="E1083" s="46" t="str">
        <f t="shared" si="159"/>
        <v>Lance</v>
      </c>
      <c r="F1083" s="46" t="str">
        <f t="shared" si="160"/>
        <v>Mills</v>
      </c>
      <c r="G1083" s="46" t="str">
        <f t="shared" si="161"/>
        <v>Men Master</v>
      </c>
      <c r="H1083" s="46" t="str">
        <f t="shared" si="162"/>
        <v>Namib Park</v>
      </c>
      <c r="I1083" s="78"/>
      <c r="J1083" s="76" t="s">
        <v>1287</v>
      </c>
      <c r="K1083" s="78">
        <v>147</v>
      </c>
      <c r="L1083" s="77">
        <f t="shared" si="163"/>
        <v>16.2</v>
      </c>
      <c r="M1083" s="77">
        <f t="shared" si="164"/>
        <v>16.2</v>
      </c>
    </row>
    <row r="1084" spans="1:13" hidden="1" x14ac:dyDescent="0.3">
      <c r="A1084" s="246" t="str">
        <f t="shared" si="156"/>
        <v>2023-NAT-03</v>
      </c>
      <c r="B1084" s="241">
        <f t="shared" si="157"/>
        <v>45003</v>
      </c>
      <c r="C1084" s="246" t="str">
        <f t="shared" si="158"/>
        <v>Day 3</v>
      </c>
      <c r="D1084" s="78" t="s">
        <v>974</v>
      </c>
      <c r="E1084" s="46" t="str">
        <f t="shared" si="159"/>
        <v>Rudi</v>
      </c>
      <c r="F1084" s="46" t="str">
        <f t="shared" si="160"/>
        <v>Swartz</v>
      </c>
      <c r="G1084" s="46" t="str">
        <f t="shared" si="161"/>
        <v>Men Veteran</v>
      </c>
      <c r="H1084" s="46" t="str">
        <f t="shared" si="162"/>
        <v>Mako</v>
      </c>
      <c r="I1084" s="78"/>
      <c r="J1084" s="78" t="s">
        <v>1265</v>
      </c>
      <c r="K1084" s="78">
        <v>77</v>
      </c>
      <c r="L1084" s="77">
        <f t="shared" si="163"/>
        <v>8.4</v>
      </c>
      <c r="M1084" s="77">
        <f t="shared" si="164"/>
        <v>8.4</v>
      </c>
    </row>
    <row r="1085" spans="1:13" hidden="1" x14ac:dyDescent="0.3">
      <c r="A1085" s="246" t="str">
        <f t="shared" si="156"/>
        <v>2023-NAT-03</v>
      </c>
      <c r="B1085" s="241">
        <f t="shared" si="157"/>
        <v>45003</v>
      </c>
      <c r="C1085" s="246" t="str">
        <f t="shared" si="158"/>
        <v>Day 3</v>
      </c>
      <c r="D1085" s="78" t="s">
        <v>974</v>
      </c>
      <c r="E1085" s="46" t="str">
        <f t="shared" si="159"/>
        <v>Rudi</v>
      </c>
      <c r="F1085" s="46" t="str">
        <f t="shared" si="160"/>
        <v>Swartz</v>
      </c>
      <c r="G1085" s="46" t="str">
        <f t="shared" si="161"/>
        <v>Men Veteran</v>
      </c>
      <c r="H1085" s="46" t="str">
        <f t="shared" si="162"/>
        <v>Mako</v>
      </c>
      <c r="I1085" s="78"/>
      <c r="J1085" s="78" t="s">
        <v>1288</v>
      </c>
      <c r="K1085" s="78">
        <v>93</v>
      </c>
      <c r="L1085" s="77">
        <f t="shared" si="163"/>
        <v>2.9</v>
      </c>
      <c r="M1085" s="77">
        <f t="shared" si="164"/>
        <v>2.9</v>
      </c>
    </row>
    <row r="1086" spans="1:13" hidden="1" x14ac:dyDescent="0.3">
      <c r="A1086" s="246" t="str">
        <f t="shared" si="156"/>
        <v>2023-NAT-03</v>
      </c>
      <c r="B1086" s="241">
        <f t="shared" si="157"/>
        <v>45003</v>
      </c>
      <c r="C1086" s="246" t="str">
        <f t="shared" si="158"/>
        <v>Day 3</v>
      </c>
      <c r="D1086" s="78" t="s">
        <v>974</v>
      </c>
      <c r="E1086" s="46" t="str">
        <f t="shared" si="159"/>
        <v>Rudi</v>
      </c>
      <c r="F1086" s="46" t="str">
        <f t="shared" si="160"/>
        <v>Swartz</v>
      </c>
      <c r="G1086" s="46" t="str">
        <f t="shared" si="161"/>
        <v>Men Veteran</v>
      </c>
      <c r="H1086" s="46" t="str">
        <f t="shared" si="162"/>
        <v>Mako</v>
      </c>
      <c r="I1086" s="78"/>
      <c r="J1086" s="78" t="s">
        <v>1288</v>
      </c>
      <c r="K1086" s="78">
        <v>84</v>
      </c>
      <c r="L1086" s="77">
        <f t="shared" si="163"/>
        <v>2</v>
      </c>
      <c r="M1086" s="77">
        <f t="shared" si="164"/>
        <v>2</v>
      </c>
    </row>
    <row r="1087" spans="1:13" hidden="1" x14ac:dyDescent="0.3">
      <c r="A1087" s="246" t="str">
        <f t="shared" si="156"/>
        <v>2023-NAT-03</v>
      </c>
      <c r="B1087" s="241">
        <f t="shared" si="157"/>
        <v>45003</v>
      </c>
      <c r="C1087" s="246" t="str">
        <f t="shared" si="158"/>
        <v>Day 3</v>
      </c>
      <c r="D1087" s="78" t="s">
        <v>974</v>
      </c>
      <c r="E1087" s="46" t="str">
        <f t="shared" si="159"/>
        <v>Rudi</v>
      </c>
      <c r="F1087" s="46" t="str">
        <f t="shared" si="160"/>
        <v>Swartz</v>
      </c>
      <c r="G1087" s="46" t="str">
        <f t="shared" si="161"/>
        <v>Men Veteran</v>
      </c>
      <c r="H1087" s="46" t="str">
        <f t="shared" si="162"/>
        <v>Mako</v>
      </c>
      <c r="I1087" s="78"/>
      <c r="J1087" s="78" t="s">
        <v>1288</v>
      </c>
      <c r="K1087" s="78">
        <v>90</v>
      </c>
      <c r="L1087" s="77">
        <f t="shared" si="163"/>
        <v>2.6</v>
      </c>
      <c r="M1087" s="77">
        <f t="shared" si="164"/>
        <v>2.6</v>
      </c>
    </row>
    <row r="1088" spans="1:13" hidden="1" x14ac:dyDescent="0.3">
      <c r="A1088" s="246" t="str">
        <f t="shared" si="156"/>
        <v>2023-NAT-03</v>
      </c>
      <c r="B1088" s="241">
        <f t="shared" si="157"/>
        <v>45003</v>
      </c>
      <c r="C1088" s="246" t="str">
        <f t="shared" si="158"/>
        <v>Day 3</v>
      </c>
      <c r="D1088" s="78" t="s">
        <v>974</v>
      </c>
      <c r="E1088" s="46" t="str">
        <f t="shared" si="159"/>
        <v>Rudi</v>
      </c>
      <c r="F1088" s="46" t="str">
        <f t="shared" si="160"/>
        <v>Swartz</v>
      </c>
      <c r="G1088" s="46" t="str">
        <f t="shared" si="161"/>
        <v>Men Veteran</v>
      </c>
      <c r="H1088" s="46" t="str">
        <f t="shared" si="162"/>
        <v>Mako</v>
      </c>
      <c r="I1088" s="78"/>
      <c r="J1088" s="78" t="s">
        <v>1288</v>
      </c>
      <c r="K1088" s="78">
        <v>94</v>
      </c>
      <c r="L1088" s="77">
        <f t="shared" si="163"/>
        <v>3</v>
      </c>
      <c r="M1088" s="77">
        <f t="shared" si="164"/>
        <v>3</v>
      </c>
    </row>
    <row r="1089" spans="1:13" hidden="1" x14ac:dyDescent="0.3">
      <c r="A1089" s="246" t="str">
        <f t="shared" si="156"/>
        <v>2023-NAT-03</v>
      </c>
      <c r="B1089" s="241">
        <f t="shared" si="157"/>
        <v>45003</v>
      </c>
      <c r="C1089" s="246" t="str">
        <f t="shared" si="158"/>
        <v>Day 3</v>
      </c>
      <c r="D1089" s="78" t="s">
        <v>974</v>
      </c>
      <c r="E1089" s="46" t="str">
        <f t="shared" si="159"/>
        <v>Rudi</v>
      </c>
      <c r="F1089" s="46" t="str">
        <f t="shared" si="160"/>
        <v>Swartz</v>
      </c>
      <c r="G1089" s="46" t="str">
        <f t="shared" si="161"/>
        <v>Men Veteran</v>
      </c>
      <c r="H1089" s="46" t="str">
        <f t="shared" si="162"/>
        <v>Mako</v>
      </c>
      <c r="I1089" s="78"/>
      <c r="J1089" s="78" t="s">
        <v>1288</v>
      </c>
      <c r="K1089" s="78">
        <v>102</v>
      </c>
      <c r="L1089" s="77">
        <f t="shared" si="163"/>
        <v>4</v>
      </c>
      <c r="M1089" s="77">
        <f t="shared" si="164"/>
        <v>4</v>
      </c>
    </row>
    <row r="1090" spans="1:13" hidden="1" x14ac:dyDescent="0.3">
      <c r="A1090" s="246" t="str">
        <f t="shared" si="156"/>
        <v>2023-NAT-03</v>
      </c>
      <c r="B1090" s="241">
        <f t="shared" si="157"/>
        <v>45003</v>
      </c>
      <c r="C1090" s="246" t="str">
        <f t="shared" si="158"/>
        <v>Day 3</v>
      </c>
      <c r="D1090" s="78" t="s">
        <v>573</v>
      </c>
      <c r="E1090" s="46" t="str">
        <f t="shared" si="159"/>
        <v xml:space="preserve">Joe </v>
      </c>
      <c r="F1090" s="46" t="str">
        <f t="shared" si="160"/>
        <v>Herman</v>
      </c>
      <c r="G1090" s="46" t="str">
        <f t="shared" si="161"/>
        <v>Men Senior</v>
      </c>
      <c r="H1090" s="46" t="str">
        <f t="shared" si="162"/>
        <v>Orca Angling Club</v>
      </c>
      <c r="I1090" s="78"/>
      <c r="J1090" s="76" t="s">
        <v>1287</v>
      </c>
      <c r="K1090" s="78">
        <v>147</v>
      </c>
      <c r="L1090" s="77">
        <f t="shared" si="163"/>
        <v>16.2</v>
      </c>
      <c r="M1090" s="77">
        <f t="shared" si="164"/>
        <v>16.2</v>
      </c>
    </row>
    <row r="1091" spans="1:13" hidden="1" x14ac:dyDescent="0.3">
      <c r="A1091" s="246" t="str">
        <f t="shared" si="156"/>
        <v>2023-NAT-03</v>
      </c>
      <c r="B1091" s="241">
        <f t="shared" si="157"/>
        <v>45003</v>
      </c>
      <c r="C1091" s="246" t="str">
        <f t="shared" si="158"/>
        <v>Day 3</v>
      </c>
      <c r="D1091" s="78" t="s">
        <v>1574</v>
      </c>
      <c r="E1091" s="46" t="str">
        <f t="shared" si="159"/>
        <v>Sven</v>
      </c>
      <c r="F1091" s="46" t="str">
        <f t="shared" si="160"/>
        <v>Welzig</v>
      </c>
      <c r="G1091" s="46" t="str">
        <f t="shared" si="161"/>
        <v>Men Seniors / U/21</v>
      </c>
      <c r="H1091" s="46" t="str">
        <f t="shared" si="162"/>
        <v>Mako</v>
      </c>
      <c r="I1091" s="78"/>
      <c r="J1091" s="78" t="s">
        <v>1288</v>
      </c>
      <c r="K1091" s="78">
        <v>109</v>
      </c>
      <c r="L1091" s="77">
        <f t="shared" si="163"/>
        <v>5</v>
      </c>
      <c r="M1091" s="77">
        <f t="shared" si="164"/>
        <v>5</v>
      </c>
    </row>
    <row r="1092" spans="1:13" hidden="1" x14ac:dyDescent="0.3">
      <c r="A1092" s="246" t="str">
        <f t="shared" si="156"/>
        <v>2023-NAT-03</v>
      </c>
      <c r="B1092" s="241">
        <f t="shared" si="157"/>
        <v>45003</v>
      </c>
      <c r="C1092" s="246" t="str">
        <f t="shared" si="158"/>
        <v>Day 3</v>
      </c>
      <c r="D1092" s="78" t="s">
        <v>1574</v>
      </c>
      <c r="E1092" s="46" t="str">
        <f t="shared" si="159"/>
        <v>Sven</v>
      </c>
      <c r="F1092" s="46" t="str">
        <f t="shared" si="160"/>
        <v>Welzig</v>
      </c>
      <c r="G1092" s="46" t="str">
        <f t="shared" si="161"/>
        <v>Men Seniors / U/21</v>
      </c>
      <c r="H1092" s="46" t="str">
        <f t="shared" si="162"/>
        <v>Mako</v>
      </c>
      <c r="I1092" s="78"/>
      <c r="J1092" s="78" t="s">
        <v>1288</v>
      </c>
      <c r="K1092" s="78">
        <v>94</v>
      </c>
      <c r="L1092" s="77">
        <f t="shared" si="163"/>
        <v>3</v>
      </c>
      <c r="M1092" s="77">
        <f t="shared" si="164"/>
        <v>3</v>
      </c>
    </row>
    <row r="1093" spans="1:13" hidden="1" x14ac:dyDescent="0.3">
      <c r="A1093" s="246" t="str">
        <f t="shared" si="156"/>
        <v>2023-NAT-03</v>
      </c>
      <c r="B1093" s="241">
        <f t="shared" si="157"/>
        <v>45003</v>
      </c>
      <c r="C1093" s="246" t="str">
        <f t="shared" si="158"/>
        <v>Day 3</v>
      </c>
      <c r="D1093" s="78" t="s">
        <v>473</v>
      </c>
      <c r="E1093" s="46" t="str">
        <f t="shared" si="159"/>
        <v>Johan</v>
      </c>
      <c r="F1093" s="46" t="str">
        <f t="shared" si="160"/>
        <v>Visser</v>
      </c>
      <c r="G1093" s="46" t="str">
        <f t="shared" si="161"/>
        <v>Men Veteran</v>
      </c>
      <c r="H1093" s="46" t="str">
        <f t="shared" si="162"/>
        <v>Mako</v>
      </c>
      <c r="I1093" s="78"/>
      <c r="J1093" s="78" t="s">
        <v>1288</v>
      </c>
      <c r="K1093" s="78">
        <v>92</v>
      </c>
      <c r="L1093" s="77">
        <f t="shared" si="163"/>
        <v>2.8</v>
      </c>
      <c r="M1093" s="77">
        <f t="shared" si="164"/>
        <v>2.8</v>
      </c>
    </row>
    <row r="1094" spans="1:13" hidden="1" x14ac:dyDescent="0.3">
      <c r="A1094" s="246" t="str">
        <f t="shared" si="156"/>
        <v>2023-NAT-03</v>
      </c>
      <c r="B1094" s="241">
        <f t="shared" si="157"/>
        <v>45003</v>
      </c>
      <c r="C1094" s="246" t="str">
        <f t="shared" si="158"/>
        <v>Day 3</v>
      </c>
      <c r="D1094" s="78" t="s">
        <v>473</v>
      </c>
      <c r="E1094" s="46" t="str">
        <f t="shared" si="159"/>
        <v>Johan</v>
      </c>
      <c r="F1094" s="46" t="str">
        <f t="shared" si="160"/>
        <v>Visser</v>
      </c>
      <c r="G1094" s="46" t="str">
        <f t="shared" si="161"/>
        <v>Men Veteran</v>
      </c>
      <c r="H1094" s="46" t="str">
        <f t="shared" si="162"/>
        <v>Mako</v>
      </c>
      <c r="I1094" s="78"/>
      <c r="J1094" s="78" t="s">
        <v>1288</v>
      </c>
      <c r="K1094" s="78">
        <v>92</v>
      </c>
      <c r="L1094" s="77">
        <f t="shared" si="163"/>
        <v>2.8</v>
      </c>
      <c r="M1094" s="77">
        <f t="shared" si="164"/>
        <v>2.8</v>
      </c>
    </row>
    <row r="1095" spans="1:13" hidden="1" x14ac:dyDescent="0.3">
      <c r="A1095" s="246" t="str">
        <f t="shared" si="156"/>
        <v>2023-NAT-03</v>
      </c>
      <c r="B1095" s="241">
        <f t="shared" si="157"/>
        <v>45003</v>
      </c>
      <c r="C1095" s="246" t="str">
        <f t="shared" si="158"/>
        <v>Day 3</v>
      </c>
      <c r="D1095" s="78" t="s">
        <v>473</v>
      </c>
      <c r="E1095" s="46" t="str">
        <f t="shared" si="159"/>
        <v>Johan</v>
      </c>
      <c r="F1095" s="46" t="str">
        <f t="shared" si="160"/>
        <v>Visser</v>
      </c>
      <c r="G1095" s="46" t="str">
        <f t="shared" si="161"/>
        <v>Men Veteran</v>
      </c>
      <c r="H1095" s="46" t="str">
        <f t="shared" si="162"/>
        <v>Mako</v>
      </c>
      <c r="I1095" s="78"/>
      <c r="J1095" s="78" t="s">
        <v>1288</v>
      </c>
      <c r="K1095" s="78">
        <v>100</v>
      </c>
      <c r="L1095" s="77">
        <f t="shared" si="163"/>
        <v>3.7</v>
      </c>
      <c r="M1095" s="77">
        <f t="shared" si="164"/>
        <v>3.7</v>
      </c>
    </row>
    <row r="1096" spans="1:13" hidden="1" x14ac:dyDescent="0.3">
      <c r="A1096" s="246" t="str">
        <f t="shared" si="156"/>
        <v>2023-NAT-03</v>
      </c>
      <c r="B1096" s="241">
        <f t="shared" si="157"/>
        <v>45003</v>
      </c>
      <c r="C1096" s="246" t="str">
        <f t="shared" si="158"/>
        <v>Day 3</v>
      </c>
      <c r="D1096" s="78" t="s">
        <v>1358</v>
      </c>
      <c r="E1096" s="46" t="str">
        <f t="shared" si="159"/>
        <v>Johan Spyker</v>
      </c>
      <c r="F1096" s="46" t="str">
        <f t="shared" si="160"/>
        <v>Kotze</v>
      </c>
      <c r="G1096" s="46" t="str">
        <f t="shared" si="161"/>
        <v>Men Veteran</v>
      </c>
      <c r="H1096" s="46" t="str">
        <f t="shared" si="162"/>
        <v>Okahandja</v>
      </c>
      <c r="I1096" s="78"/>
      <c r="J1096" s="76" t="s">
        <v>1287</v>
      </c>
      <c r="K1096" s="78">
        <v>147</v>
      </c>
      <c r="L1096" s="77">
        <f t="shared" si="163"/>
        <v>16.2</v>
      </c>
      <c r="M1096" s="77">
        <f t="shared" si="164"/>
        <v>16.2</v>
      </c>
    </row>
    <row r="1097" spans="1:13" hidden="1" x14ac:dyDescent="0.3">
      <c r="A1097" s="246" t="str">
        <f t="shared" si="156"/>
        <v>2023-NAT-03</v>
      </c>
      <c r="B1097" s="241">
        <f t="shared" si="157"/>
        <v>45003</v>
      </c>
      <c r="C1097" s="246" t="str">
        <f t="shared" si="158"/>
        <v>Day 3</v>
      </c>
      <c r="D1097" s="78" t="s">
        <v>1717</v>
      </c>
      <c r="E1097" s="46" t="str">
        <f t="shared" si="159"/>
        <v>Heiko Jnr</v>
      </c>
      <c r="F1097" s="46" t="str">
        <f t="shared" si="160"/>
        <v>Doll</v>
      </c>
      <c r="G1097" s="46" t="str">
        <f t="shared" si="161"/>
        <v>Men U/16</v>
      </c>
      <c r="H1097" s="46" t="str">
        <f t="shared" si="162"/>
        <v>Seagull Angling Club</v>
      </c>
      <c r="I1097" s="78"/>
      <c r="J1097" s="76" t="s">
        <v>1287</v>
      </c>
      <c r="K1097" s="78">
        <v>147</v>
      </c>
      <c r="L1097" s="77">
        <f t="shared" si="163"/>
        <v>16.2</v>
      </c>
      <c r="M1097" s="77">
        <f t="shared" si="164"/>
        <v>16.2</v>
      </c>
    </row>
    <row r="1098" spans="1:13" hidden="1" x14ac:dyDescent="0.3">
      <c r="A1098" s="246" t="str">
        <f t="shared" si="156"/>
        <v>2023-NAT-03</v>
      </c>
      <c r="B1098" s="241">
        <f t="shared" si="157"/>
        <v>45003</v>
      </c>
      <c r="C1098" s="246" t="str">
        <f t="shared" si="158"/>
        <v>Day 3</v>
      </c>
      <c r="D1098" s="78" t="s">
        <v>707</v>
      </c>
      <c r="E1098" s="46" t="str">
        <f t="shared" si="159"/>
        <v>Grant</v>
      </c>
      <c r="F1098" s="46" t="str">
        <f t="shared" si="160"/>
        <v>Knight</v>
      </c>
      <c r="G1098" s="46" t="str">
        <f t="shared" si="161"/>
        <v>Men Veteran</v>
      </c>
      <c r="H1098" s="46" t="str">
        <f t="shared" si="162"/>
        <v>Penguin</v>
      </c>
      <c r="I1098" s="78"/>
      <c r="J1098" s="76" t="s">
        <v>1287</v>
      </c>
      <c r="K1098" s="78">
        <v>146</v>
      </c>
      <c r="L1098" s="77">
        <f t="shared" si="163"/>
        <v>15.9</v>
      </c>
      <c r="M1098" s="77">
        <f t="shared" si="164"/>
        <v>15.9</v>
      </c>
    </row>
    <row r="1099" spans="1:13" hidden="1" x14ac:dyDescent="0.3">
      <c r="A1099" s="246" t="str">
        <f t="shared" si="156"/>
        <v>2023-NAT-03</v>
      </c>
      <c r="B1099" s="241">
        <f t="shared" si="157"/>
        <v>45003</v>
      </c>
      <c r="C1099" s="246" t="str">
        <f t="shared" si="158"/>
        <v>Day 3</v>
      </c>
      <c r="D1099" s="78" t="s">
        <v>595</v>
      </c>
      <c r="E1099" s="46" t="str">
        <f t="shared" si="159"/>
        <v>Tiaan</v>
      </c>
      <c r="F1099" s="46" t="str">
        <f t="shared" si="160"/>
        <v>Bornman</v>
      </c>
      <c r="G1099" s="46" t="str">
        <f t="shared" si="161"/>
        <v>Men U/21</v>
      </c>
      <c r="H1099" s="46" t="str">
        <f t="shared" si="162"/>
        <v>Namib Park</v>
      </c>
      <c r="I1099" s="78"/>
      <c r="J1099" s="78" t="s">
        <v>20</v>
      </c>
      <c r="K1099" s="78">
        <v>67</v>
      </c>
      <c r="L1099" s="77">
        <f t="shared" si="163"/>
        <v>1.1000000000000001</v>
      </c>
      <c r="M1099" s="77">
        <f t="shared" si="164"/>
        <v>1.1000000000000001</v>
      </c>
    </row>
    <row r="1100" spans="1:13" hidden="1" x14ac:dyDescent="0.3">
      <c r="A1100" s="246" t="str">
        <f t="shared" si="156"/>
        <v>2023-NAT-03</v>
      </c>
      <c r="B1100" s="241">
        <f t="shared" si="157"/>
        <v>45003</v>
      </c>
      <c r="C1100" s="246" t="str">
        <f t="shared" si="158"/>
        <v>Day 3</v>
      </c>
      <c r="D1100" s="78" t="s">
        <v>468</v>
      </c>
      <c r="E1100" s="46" t="str">
        <f t="shared" si="159"/>
        <v>Willem</v>
      </c>
      <c r="F1100" s="46" t="str">
        <f t="shared" si="160"/>
        <v>Steyn</v>
      </c>
      <c r="G1100" s="46" t="str">
        <f t="shared" si="161"/>
        <v>Men Veteran</v>
      </c>
      <c r="H1100" s="46" t="str">
        <f t="shared" si="162"/>
        <v>Welwitschia</v>
      </c>
      <c r="I1100" s="78"/>
      <c r="J1100" s="76" t="s">
        <v>1287</v>
      </c>
      <c r="K1100" s="78">
        <v>146</v>
      </c>
      <c r="L1100" s="77">
        <f t="shared" si="163"/>
        <v>15.9</v>
      </c>
      <c r="M1100" s="77">
        <f t="shared" si="164"/>
        <v>15.9</v>
      </c>
    </row>
    <row r="1101" spans="1:13" hidden="1" x14ac:dyDescent="0.3">
      <c r="A1101" s="246" t="str">
        <f t="shared" si="156"/>
        <v>2023-NAT-03</v>
      </c>
      <c r="B1101" s="241">
        <f t="shared" si="157"/>
        <v>45003</v>
      </c>
      <c r="C1101" s="246" t="str">
        <f t="shared" si="158"/>
        <v>Day 3</v>
      </c>
      <c r="D1101" s="78" t="s">
        <v>1448</v>
      </c>
      <c r="E1101" s="46" t="str">
        <f t="shared" si="159"/>
        <v>Tiaan</v>
      </c>
      <c r="F1101" s="46" t="str">
        <f t="shared" si="160"/>
        <v>Fourie</v>
      </c>
      <c r="G1101" s="46" t="str">
        <f t="shared" si="161"/>
        <v>Men Senior</v>
      </c>
      <c r="H1101" s="46" t="str">
        <f t="shared" si="162"/>
        <v>Henties Bay</v>
      </c>
      <c r="I1101" s="78"/>
      <c r="J1101" s="76" t="s">
        <v>1287</v>
      </c>
      <c r="K1101" s="78">
        <v>145</v>
      </c>
      <c r="L1101" s="77">
        <f t="shared" si="163"/>
        <v>15.5</v>
      </c>
      <c r="M1101" s="77">
        <f t="shared" si="164"/>
        <v>15.5</v>
      </c>
    </row>
    <row r="1102" spans="1:13" hidden="1" x14ac:dyDescent="0.3">
      <c r="A1102" s="246" t="str">
        <f t="shared" si="156"/>
        <v>2023-NAT-03</v>
      </c>
      <c r="B1102" s="241">
        <f t="shared" si="157"/>
        <v>45003</v>
      </c>
      <c r="C1102" s="246" t="str">
        <f t="shared" si="158"/>
        <v>Day 3</v>
      </c>
      <c r="D1102" s="78" t="s">
        <v>1013</v>
      </c>
      <c r="E1102" s="46" t="str">
        <f t="shared" si="159"/>
        <v>Andre</v>
      </c>
      <c r="F1102" s="46" t="str">
        <f t="shared" si="160"/>
        <v>Vermaak</v>
      </c>
      <c r="G1102" s="46" t="str">
        <f t="shared" si="161"/>
        <v>Men Senior</v>
      </c>
      <c r="H1102" s="46" t="str">
        <f t="shared" si="162"/>
        <v>Namib Park</v>
      </c>
      <c r="I1102" s="78"/>
      <c r="J1102" s="76" t="s">
        <v>1287</v>
      </c>
      <c r="K1102" s="78">
        <v>145</v>
      </c>
      <c r="L1102" s="77">
        <f t="shared" si="163"/>
        <v>15.5</v>
      </c>
      <c r="M1102" s="77">
        <f t="shared" si="164"/>
        <v>15.5</v>
      </c>
    </row>
    <row r="1103" spans="1:13" hidden="1" x14ac:dyDescent="0.3">
      <c r="A1103" s="246" t="str">
        <f t="shared" si="156"/>
        <v>2023-NAT-03</v>
      </c>
      <c r="B1103" s="241">
        <f t="shared" si="157"/>
        <v>45003</v>
      </c>
      <c r="C1103" s="246" t="str">
        <f t="shared" si="158"/>
        <v>Day 3</v>
      </c>
      <c r="D1103" s="78" t="s">
        <v>1435</v>
      </c>
      <c r="E1103" s="46" t="str">
        <f t="shared" si="159"/>
        <v>Stefan</v>
      </c>
      <c r="F1103" s="46" t="str">
        <f t="shared" si="160"/>
        <v>Snyman</v>
      </c>
      <c r="G1103" s="46" t="str">
        <f t="shared" si="161"/>
        <v>Men U/16</v>
      </c>
      <c r="H1103" s="46" t="str">
        <f t="shared" si="162"/>
        <v>Penguin</v>
      </c>
      <c r="I1103" s="78"/>
      <c r="J1103" s="76" t="s">
        <v>1287</v>
      </c>
      <c r="K1103" s="78">
        <v>145</v>
      </c>
      <c r="L1103" s="77">
        <f t="shared" si="163"/>
        <v>15.5</v>
      </c>
      <c r="M1103" s="77">
        <f t="shared" si="164"/>
        <v>15.5</v>
      </c>
    </row>
    <row r="1104" spans="1:13" hidden="1" x14ac:dyDescent="0.3">
      <c r="A1104" s="246" t="str">
        <f t="shared" ref="A1104:A1167" si="165">IF(D1104="","",A1103)</f>
        <v>2023-NAT-03</v>
      </c>
      <c r="B1104" s="241">
        <f t="shared" ref="B1104:B1167" si="166">IF(D1104="","",B1103)</f>
        <v>45003</v>
      </c>
      <c r="C1104" s="246" t="str">
        <f t="shared" ref="C1104:C1167" si="167">IF(D1104="","",C1103)</f>
        <v>Day 3</v>
      </c>
      <c r="D1104" s="78" t="s">
        <v>633</v>
      </c>
      <c r="E1104" s="46" t="str">
        <f t="shared" ref="E1104:E1167" si="168">IF(D1104="","",VLOOKUP(D1104,Master,3,FALSE))</f>
        <v>Andre</v>
      </c>
      <c r="F1104" s="46" t="str">
        <f t="shared" ref="F1104:F1167" si="169">IF(D1104="","",VLOOKUP(D1104,Master,4,FALSE))</f>
        <v>Strydom</v>
      </c>
      <c r="G1104" s="46" t="str">
        <f t="shared" ref="G1104:G1167" si="170">IF(D1104="","",VLOOKUP(D1104,Master,5,FALSE))</f>
        <v>Men Senior</v>
      </c>
      <c r="H1104" s="46" t="str">
        <f t="shared" ref="H1104:H1167" si="171">IF(D1104="","",VLOOKUP(D1104,Master,2,FALSE))</f>
        <v>Seagull Angling Club</v>
      </c>
      <c r="I1104" s="78"/>
      <c r="J1104" s="76" t="s">
        <v>1287</v>
      </c>
      <c r="K1104" s="78">
        <v>145</v>
      </c>
      <c r="L1104" s="77">
        <f t="shared" ref="L1104:L1167" si="172">IF(K1104="","",IF(I1104="",ROUND(HLOOKUP(J1104,kgList,K1104,FALSE),1),ROUND(HLOOKUP(I1104,kgList,K1104,FALSE),1)))</f>
        <v>15.5</v>
      </c>
      <c r="M1104" s="77">
        <f t="shared" ref="M1104:M1167" si="173">IF(L1104="","",IF(COUNTA(I1104:J1104)&gt;1,"Edible or Inedible",IF(COUNTA(I1104)=1,L1104*1,IF(COUNTA(J1104)=1,L1104*1,"ERROR"))))</f>
        <v>15.5</v>
      </c>
    </row>
    <row r="1105" spans="1:13" hidden="1" x14ac:dyDescent="0.3">
      <c r="A1105" s="246" t="str">
        <f t="shared" si="165"/>
        <v>2023-NAT-03</v>
      </c>
      <c r="B1105" s="241">
        <f t="shared" si="166"/>
        <v>45003</v>
      </c>
      <c r="C1105" s="246" t="str">
        <f t="shared" si="167"/>
        <v>Day 3</v>
      </c>
      <c r="D1105" s="78" t="s">
        <v>707</v>
      </c>
      <c r="E1105" s="46" t="str">
        <f t="shared" si="168"/>
        <v>Grant</v>
      </c>
      <c r="F1105" s="46" t="str">
        <f t="shared" si="169"/>
        <v>Knight</v>
      </c>
      <c r="G1105" s="46" t="str">
        <f t="shared" si="170"/>
        <v>Men Veteran</v>
      </c>
      <c r="H1105" s="46" t="str">
        <f t="shared" si="171"/>
        <v>Penguin</v>
      </c>
      <c r="I1105" s="78"/>
      <c r="J1105" s="76" t="s">
        <v>1287</v>
      </c>
      <c r="K1105" s="78">
        <v>144</v>
      </c>
      <c r="L1105" s="77">
        <f t="shared" si="172"/>
        <v>15.1</v>
      </c>
      <c r="M1105" s="77">
        <f t="shared" si="173"/>
        <v>15.1</v>
      </c>
    </row>
    <row r="1106" spans="1:13" hidden="1" x14ac:dyDescent="0.3">
      <c r="A1106" s="246" t="str">
        <f t="shared" si="165"/>
        <v>2023-NAT-03</v>
      </c>
      <c r="B1106" s="241">
        <f t="shared" si="166"/>
        <v>45003</v>
      </c>
      <c r="C1106" s="246" t="str">
        <f t="shared" si="167"/>
        <v>Day 3</v>
      </c>
      <c r="D1106" s="78" t="s">
        <v>1567</v>
      </c>
      <c r="E1106" s="46" t="str">
        <f t="shared" si="168"/>
        <v>Janco</v>
      </c>
      <c r="F1106" s="46" t="str">
        <f t="shared" si="169"/>
        <v>Duvenhage</v>
      </c>
      <c r="G1106" s="46" t="str">
        <f t="shared" si="170"/>
        <v>Men U/16</v>
      </c>
      <c r="H1106" s="46" t="str">
        <f t="shared" si="171"/>
        <v>Welwitschia</v>
      </c>
      <c r="I1106" s="78"/>
      <c r="J1106" s="76" t="s">
        <v>1287</v>
      </c>
      <c r="K1106" s="78">
        <v>144</v>
      </c>
      <c r="L1106" s="77">
        <f t="shared" si="172"/>
        <v>15.1</v>
      </c>
      <c r="M1106" s="77">
        <f t="shared" si="173"/>
        <v>15.1</v>
      </c>
    </row>
    <row r="1107" spans="1:13" hidden="1" x14ac:dyDescent="0.3">
      <c r="A1107" s="246" t="str">
        <f t="shared" si="165"/>
        <v>2023-NAT-03</v>
      </c>
      <c r="B1107" s="241">
        <f t="shared" si="166"/>
        <v>45003</v>
      </c>
      <c r="C1107" s="246" t="str">
        <f t="shared" si="167"/>
        <v>Day 3</v>
      </c>
      <c r="D1107" s="78" t="s">
        <v>525</v>
      </c>
      <c r="E1107" s="46" t="str">
        <f t="shared" si="168"/>
        <v>Carlien</v>
      </c>
      <c r="F1107" s="46" t="str">
        <f t="shared" si="169"/>
        <v>Steyn</v>
      </c>
      <c r="G1107" s="46" t="str">
        <f t="shared" si="170"/>
        <v>Ladies Veteran</v>
      </c>
      <c r="H1107" s="46" t="str">
        <f t="shared" si="171"/>
        <v>Welwitschia</v>
      </c>
      <c r="I1107" s="78"/>
      <c r="J1107" s="76" t="s">
        <v>1287</v>
      </c>
      <c r="K1107" s="78">
        <v>144</v>
      </c>
      <c r="L1107" s="77">
        <f t="shared" si="172"/>
        <v>15.1</v>
      </c>
      <c r="M1107" s="77">
        <f t="shared" si="173"/>
        <v>15.1</v>
      </c>
    </row>
    <row r="1108" spans="1:13" hidden="1" x14ac:dyDescent="0.3">
      <c r="A1108" s="246" t="str">
        <f t="shared" si="165"/>
        <v>2023-NAT-03</v>
      </c>
      <c r="B1108" s="241">
        <f t="shared" si="166"/>
        <v>45003</v>
      </c>
      <c r="C1108" s="246" t="str">
        <f t="shared" si="167"/>
        <v>Day 3</v>
      </c>
      <c r="D1108" s="78" t="s">
        <v>839</v>
      </c>
      <c r="E1108" s="46" t="str">
        <f t="shared" si="168"/>
        <v>Raymond</v>
      </c>
      <c r="F1108" s="46" t="str">
        <f t="shared" si="169"/>
        <v>Duvenhage</v>
      </c>
      <c r="G1108" s="46" t="str">
        <f t="shared" si="170"/>
        <v>Men Veteran</v>
      </c>
      <c r="H1108" s="46" t="str">
        <f t="shared" si="171"/>
        <v>Welwitschia</v>
      </c>
      <c r="I1108" s="78"/>
      <c r="J1108" s="76" t="s">
        <v>1287</v>
      </c>
      <c r="K1108" s="78">
        <v>144</v>
      </c>
      <c r="L1108" s="77">
        <f t="shared" si="172"/>
        <v>15.1</v>
      </c>
      <c r="M1108" s="77">
        <f t="shared" si="173"/>
        <v>15.1</v>
      </c>
    </row>
    <row r="1109" spans="1:13" hidden="1" x14ac:dyDescent="0.3">
      <c r="A1109" s="246" t="str">
        <f t="shared" si="165"/>
        <v>2023-NAT-03</v>
      </c>
      <c r="B1109" s="241">
        <f t="shared" si="166"/>
        <v>45003</v>
      </c>
      <c r="C1109" s="246" t="str">
        <f t="shared" si="167"/>
        <v>Day 3</v>
      </c>
      <c r="D1109" s="78" t="s">
        <v>1383</v>
      </c>
      <c r="E1109" s="46" t="str">
        <f t="shared" si="168"/>
        <v>Michael</v>
      </c>
      <c r="F1109" s="46" t="str">
        <f t="shared" si="169"/>
        <v>Diedericks</v>
      </c>
      <c r="G1109" s="46" t="str">
        <f t="shared" si="170"/>
        <v>Men U/16</v>
      </c>
      <c r="H1109" s="46" t="str">
        <f t="shared" si="171"/>
        <v>Welwitschia</v>
      </c>
      <c r="I1109" s="78"/>
      <c r="J1109" s="76" t="s">
        <v>1287</v>
      </c>
      <c r="K1109" s="78">
        <v>144</v>
      </c>
      <c r="L1109" s="77">
        <f t="shared" si="172"/>
        <v>15.1</v>
      </c>
      <c r="M1109" s="77">
        <f t="shared" si="173"/>
        <v>15.1</v>
      </c>
    </row>
    <row r="1110" spans="1:13" hidden="1" x14ac:dyDescent="0.3">
      <c r="A1110" s="246" t="str">
        <f t="shared" si="165"/>
        <v>2023-NAT-03</v>
      </c>
      <c r="B1110" s="241">
        <f t="shared" si="166"/>
        <v>45003</v>
      </c>
      <c r="C1110" s="246" t="str">
        <f t="shared" si="167"/>
        <v>Day 3</v>
      </c>
      <c r="D1110" s="78" t="s">
        <v>810</v>
      </c>
      <c r="E1110" s="46" t="str">
        <f t="shared" si="168"/>
        <v>Uwe</v>
      </c>
      <c r="F1110" s="46" t="str">
        <f t="shared" si="169"/>
        <v>Hanssen</v>
      </c>
      <c r="G1110" s="46" t="str">
        <f t="shared" si="170"/>
        <v>Men Senior</v>
      </c>
      <c r="H1110" s="46" t="str">
        <f t="shared" si="171"/>
        <v>Namib Park</v>
      </c>
      <c r="I1110" s="78"/>
      <c r="J1110" s="78" t="s">
        <v>1288</v>
      </c>
      <c r="K1110" s="78">
        <v>114</v>
      </c>
      <c r="L1110" s="77">
        <f t="shared" si="172"/>
        <v>5.8</v>
      </c>
      <c r="M1110" s="77">
        <f t="shared" si="173"/>
        <v>5.8</v>
      </c>
    </row>
    <row r="1111" spans="1:13" hidden="1" x14ac:dyDescent="0.3">
      <c r="A1111" s="246" t="str">
        <f t="shared" si="165"/>
        <v>2023-NAT-03</v>
      </c>
      <c r="B1111" s="241">
        <f t="shared" si="166"/>
        <v>45003</v>
      </c>
      <c r="C1111" s="246" t="str">
        <f t="shared" si="167"/>
        <v>Day 3</v>
      </c>
      <c r="D1111" s="78" t="s">
        <v>707</v>
      </c>
      <c r="E1111" s="46" t="str">
        <f t="shared" si="168"/>
        <v>Grant</v>
      </c>
      <c r="F1111" s="46" t="str">
        <f t="shared" si="169"/>
        <v>Knight</v>
      </c>
      <c r="G1111" s="46" t="str">
        <f t="shared" si="170"/>
        <v>Men Veteran</v>
      </c>
      <c r="H1111" s="46" t="str">
        <f t="shared" si="171"/>
        <v>Penguin</v>
      </c>
      <c r="I1111" s="78"/>
      <c r="J1111" s="76" t="s">
        <v>1287</v>
      </c>
      <c r="K1111" s="78">
        <v>144</v>
      </c>
      <c r="L1111" s="77">
        <f t="shared" si="172"/>
        <v>15.1</v>
      </c>
      <c r="M1111" s="77">
        <f t="shared" si="173"/>
        <v>15.1</v>
      </c>
    </row>
    <row r="1112" spans="1:13" hidden="1" x14ac:dyDescent="0.3">
      <c r="A1112" s="246" t="str">
        <f t="shared" si="165"/>
        <v>2023-NAT-03</v>
      </c>
      <c r="B1112" s="241">
        <f t="shared" si="166"/>
        <v>45003</v>
      </c>
      <c r="C1112" s="246" t="str">
        <f t="shared" si="167"/>
        <v>Day 3</v>
      </c>
      <c r="D1112" s="78" t="s">
        <v>595</v>
      </c>
      <c r="E1112" s="46" t="str">
        <f t="shared" si="168"/>
        <v>Tiaan</v>
      </c>
      <c r="F1112" s="46" t="str">
        <f t="shared" si="169"/>
        <v>Bornman</v>
      </c>
      <c r="G1112" s="46" t="str">
        <f t="shared" si="170"/>
        <v>Men U/21</v>
      </c>
      <c r="H1112" s="46" t="str">
        <f t="shared" si="171"/>
        <v>Namib Park</v>
      </c>
      <c r="I1112" s="78"/>
      <c r="J1112" s="76" t="s">
        <v>1287</v>
      </c>
      <c r="K1112" s="78">
        <v>143</v>
      </c>
      <c r="L1112" s="77">
        <f t="shared" si="172"/>
        <v>14.8</v>
      </c>
      <c r="M1112" s="77">
        <f t="shared" si="173"/>
        <v>14.8</v>
      </c>
    </row>
    <row r="1113" spans="1:13" hidden="1" x14ac:dyDescent="0.3">
      <c r="A1113" s="246" t="str">
        <f t="shared" si="165"/>
        <v>2023-NAT-03</v>
      </c>
      <c r="B1113" s="241">
        <f t="shared" si="166"/>
        <v>45003</v>
      </c>
      <c r="C1113" s="246" t="str">
        <f t="shared" si="167"/>
        <v>Day 3</v>
      </c>
      <c r="D1113" s="78" t="s">
        <v>634</v>
      </c>
      <c r="E1113" s="46" t="str">
        <f t="shared" si="168"/>
        <v>Elaine</v>
      </c>
      <c r="F1113" s="46" t="str">
        <f t="shared" si="169"/>
        <v>Vorster</v>
      </c>
      <c r="G1113" s="46" t="str">
        <f t="shared" si="170"/>
        <v>Ladies Veteran</v>
      </c>
      <c r="H1113" s="46" t="str">
        <f t="shared" si="171"/>
        <v>Orca Angling Club</v>
      </c>
      <c r="I1113" s="78"/>
      <c r="J1113" s="76" t="s">
        <v>1287</v>
      </c>
      <c r="K1113" s="78">
        <v>143</v>
      </c>
      <c r="L1113" s="77">
        <f t="shared" si="172"/>
        <v>14.8</v>
      </c>
      <c r="M1113" s="77">
        <f t="shared" si="173"/>
        <v>14.8</v>
      </c>
    </row>
    <row r="1114" spans="1:13" hidden="1" x14ac:dyDescent="0.3">
      <c r="A1114" s="246" t="str">
        <f t="shared" si="165"/>
        <v>2023-NAT-03</v>
      </c>
      <c r="B1114" s="241">
        <f t="shared" si="166"/>
        <v>45003</v>
      </c>
      <c r="C1114" s="246" t="str">
        <f t="shared" si="167"/>
        <v>Day 3</v>
      </c>
      <c r="D1114" s="78" t="s">
        <v>712</v>
      </c>
      <c r="E1114" s="46" t="str">
        <f t="shared" si="168"/>
        <v>Henri</v>
      </c>
      <c r="F1114" s="46" t="str">
        <f t="shared" si="169"/>
        <v>Snyman</v>
      </c>
      <c r="G1114" s="46" t="str">
        <f t="shared" si="170"/>
        <v>Men Master</v>
      </c>
      <c r="H1114" s="46" t="str">
        <f t="shared" si="171"/>
        <v>Penguin</v>
      </c>
      <c r="I1114" s="78"/>
      <c r="J1114" s="76" t="s">
        <v>1287</v>
      </c>
      <c r="K1114" s="78">
        <v>143</v>
      </c>
      <c r="L1114" s="77">
        <f t="shared" si="172"/>
        <v>14.8</v>
      </c>
      <c r="M1114" s="77">
        <f t="shared" si="173"/>
        <v>14.8</v>
      </c>
    </row>
    <row r="1115" spans="1:13" hidden="1" x14ac:dyDescent="0.3">
      <c r="A1115" s="246" t="str">
        <f t="shared" si="165"/>
        <v>2023-NAT-03</v>
      </c>
      <c r="B1115" s="241">
        <f t="shared" si="166"/>
        <v>45003</v>
      </c>
      <c r="C1115" s="246" t="str">
        <f t="shared" si="167"/>
        <v>Day 3</v>
      </c>
      <c r="D1115" s="78" t="s">
        <v>1332</v>
      </c>
      <c r="E1115" s="46" t="str">
        <f t="shared" si="168"/>
        <v>Frikkie</v>
      </c>
      <c r="F1115" s="46" t="str">
        <f t="shared" si="169"/>
        <v>Ferreira</v>
      </c>
      <c r="G1115" s="46" t="str">
        <f t="shared" si="170"/>
        <v>Men Master</v>
      </c>
      <c r="H1115" s="46" t="str">
        <f t="shared" si="171"/>
        <v>Walvis Bay</v>
      </c>
      <c r="I1115" s="78"/>
      <c r="J1115" s="76" t="s">
        <v>1287</v>
      </c>
      <c r="K1115" s="78">
        <v>142</v>
      </c>
      <c r="L1115" s="77">
        <f t="shared" si="172"/>
        <v>14.4</v>
      </c>
      <c r="M1115" s="77">
        <f t="shared" si="173"/>
        <v>14.4</v>
      </c>
    </row>
    <row r="1116" spans="1:13" hidden="1" x14ac:dyDescent="0.3">
      <c r="A1116" s="246" t="str">
        <f t="shared" si="165"/>
        <v>2023-NAT-03</v>
      </c>
      <c r="B1116" s="241">
        <f t="shared" si="166"/>
        <v>45003</v>
      </c>
      <c r="C1116" s="246" t="str">
        <f t="shared" si="167"/>
        <v>Day 3</v>
      </c>
      <c r="D1116" s="78" t="s">
        <v>979</v>
      </c>
      <c r="E1116" s="46" t="str">
        <f t="shared" si="168"/>
        <v>Otto</v>
      </c>
      <c r="F1116" s="46" t="str">
        <f t="shared" si="169"/>
        <v>Feyerabend</v>
      </c>
      <c r="G1116" s="46" t="str">
        <f t="shared" si="170"/>
        <v>Men Seniors / U/21</v>
      </c>
      <c r="H1116" s="46" t="str">
        <f t="shared" si="171"/>
        <v>Otjiwarongo</v>
      </c>
      <c r="I1116" s="78"/>
      <c r="J1116" s="76" t="s">
        <v>1287</v>
      </c>
      <c r="K1116" s="78">
        <v>142</v>
      </c>
      <c r="L1116" s="77">
        <f t="shared" si="172"/>
        <v>14.4</v>
      </c>
      <c r="M1116" s="77">
        <f t="shared" si="173"/>
        <v>14.4</v>
      </c>
    </row>
    <row r="1117" spans="1:13" hidden="1" x14ac:dyDescent="0.3">
      <c r="A1117" s="246" t="str">
        <f t="shared" si="165"/>
        <v>2023-NAT-03</v>
      </c>
      <c r="B1117" s="241">
        <f t="shared" si="166"/>
        <v>45003</v>
      </c>
      <c r="C1117" s="246" t="str">
        <f t="shared" si="167"/>
        <v>Day 3</v>
      </c>
      <c r="D1117" s="78" t="s">
        <v>1414</v>
      </c>
      <c r="E1117" s="46" t="str">
        <f t="shared" si="168"/>
        <v>Barren</v>
      </c>
      <c r="F1117" s="46" t="str">
        <f t="shared" si="169"/>
        <v>Van Es</v>
      </c>
      <c r="G1117" s="46" t="str">
        <f t="shared" si="170"/>
        <v>Men Senior</v>
      </c>
      <c r="H1117" s="46" t="str">
        <f t="shared" si="171"/>
        <v>Penguin</v>
      </c>
      <c r="I1117" s="78"/>
      <c r="J1117" s="76" t="s">
        <v>1287</v>
      </c>
      <c r="K1117" s="78">
        <v>142</v>
      </c>
      <c r="L1117" s="77">
        <f t="shared" si="172"/>
        <v>14.4</v>
      </c>
      <c r="M1117" s="77">
        <f t="shared" si="173"/>
        <v>14.4</v>
      </c>
    </row>
    <row r="1118" spans="1:13" hidden="1" x14ac:dyDescent="0.3">
      <c r="A1118" s="246" t="str">
        <f t="shared" si="165"/>
        <v>2023-NAT-03</v>
      </c>
      <c r="B1118" s="241">
        <f t="shared" si="166"/>
        <v>45003</v>
      </c>
      <c r="C1118" s="246" t="str">
        <f t="shared" si="167"/>
        <v>Day 3</v>
      </c>
      <c r="D1118" s="78" t="s">
        <v>612</v>
      </c>
      <c r="E1118" s="46" t="str">
        <f t="shared" si="168"/>
        <v>Stephan</v>
      </c>
      <c r="F1118" s="46" t="str">
        <f t="shared" si="169"/>
        <v>Swanepoel</v>
      </c>
      <c r="G1118" s="46" t="str">
        <f t="shared" si="170"/>
        <v>Men Veteran</v>
      </c>
      <c r="H1118" s="46" t="str">
        <f t="shared" si="171"/>
        <v>Namib Park</v>
      </c>
      <c r="I1118" s="78" t="s">
        <v>19</v>
      </c>
      <c r="J1118" s="78"/>
      <c r="K1118" s="78">
        <v>66</v>
      </c>
      <c r="L1118" s="77">
        <f t="shared" si="172"/>
        <v>3</v>
      </c>
      <c r="M1118" s="77">
        <f t="shared" si="173"/>
        <v>3</v>
      </c>
    </row>
    <row r="1119" spans="1:13" hidden="1" x14ac:dyDescent="0.3">
      <c r="A1119" s="246" t="str">
        <f t="shared" si="165"/>
        <v>2023-NAT-03</v>
      </c>
      <c r="B1119" s="241">
        <f t="shared" si="166"/>
        <v>45003</v>
      </c>
      <c r="C1119" s="246" t="str">
        <f t="shared" si="167"/>
        <v>Day 3</v>
      </c>
      <c r="D1119" s="78" t="s">
        <v>612</v>
      </c>
      <c r="E1119" s="46" t="str">
        <f t="shared" si="168"/>
        <v>Stephan</v>
      </c>
      <c r="F1119" s="46" t="str">
        <f t="shared" si="169"/>
        <v>Swanepoel</v>
      </c>
      <c r="G1119" s="46" t="str">
        <f t="shared" si="170"/>
        <v>Men Veteran</v>
      </c>
      <c r="H1119" s="46" t="str">
        <f t="shared" si="171"/>
        <v>Namib Park</v>
      </c>
      <c r="I1119" s="78" t="s">
        <v>19</v>
      </c>
      <c r="J1119" s="78"/>
      <c r="K1119" s="78">
        <v>47</v>
      </c>
      <c r="L1119" s="77">
        <f t="shared" si="172"/>
        <v>1.1000000000000001</v>
      </c>
      <c r="M1119" s="77">
        <f t="shared" si="173"/>
        <v>1.1000000000000001</v>
      </c>
    </row>
    <row r="1120" spans="1:13" hidden="1" x14ac:dyDescent="0.3">
      <c r="A1120" s="246" t="str">
        <f t="shared" si="165"/>
        <v>2023-NAT-03</v>
      </c>
      <c r="B1120" s="241">
        <f t="shared" si="166"/>
        <v>45003</v>
      </c>
      <c r="C1120" s="246" t="str">
        <f t="shared" si="167"/>
        <v>Day 3</v>
      </c>
      <c r="D1120" s="78" t="s">
        <v>1579</v>
      </c>
      <c r="E1120" s="46" t="str">
        <f t="shared" si="168"/>
        <v>Francois Jnr</v>
      </c>
      <c r="F1120" s="46" t="str">
        <f t="shared" si="169"/>
        <v>Wolfaardt</v>
      </c>
      <c r="G1120" s="46" t="str">
        <f t="shared" si="170"/>
        <v>Men U/21</v>
      </c>
      <c r="H1120" s="46" t="str">
        <f t="shared" si="171"/>
        <v>Walvis Bay</v>
      </c>
      <c r="I1120" s="78"/>
      <c r="J1120" s="76" t="s">
        <v>1287</v>
      </c>
      <c r="K1120" s="78">
        <v>142</v>
      </c>
      <c r="L1120" s="77">
        <f t="shared" si="172"/>
        <v>14.4</v>
      </c>
      <c r="M1120" s="77">
        <f t="shared" si="173"/>
        <v>14.4</v>
      </c>
    </row>
    <row r="1121" spans="1:13" hidden="1" x14ac:dyDescent="0.3">
      <c r="A1121" s="246" t="str">
        <f t="shared" si="165"/>
        <v>2023-NAT-03</v>
      </c>
      <c r="B1121" s="241">
        <f t="shared" si="166"/>
        <v>45003</v>
      </c>
      <c r="C1121" s="246" t="str">
        <f t="shared" si="167"/>
        <v>Day 3</v>
      </c>
      <c r="D1121" s="78" t="s">
        <v>566</v>
      </c>
      <c r="E1121" s="46" t="str">
        <f t="shared" si="168"/>
        <v>Danie</v>
      </c>
      <c r="F1121" s="46" t="str">
        <f t="shared" si="169"/>
        <v>Van Zyl</v>
      </c>
      <c r="G1121" s="46" t="str">
        <f t="shared" si="170"/>
        <v>Men Veteran</v>
      </c>
      <c r="H1121" s="46" t="str">
        <f t="shared" si="171"/>
        <v>Okahandja</v>
      </c>
      <c r="I1121" s="78"/>
      <c r="J1121" s="78" t="s">
        <v>1281</v>
      </c>
      <c r="K1121" s="78">
        <v>189</v>
      </c>
      <c r="L1121" s="77">
        <f t="shared" si="172"/>
        <v>94.4</v>
      </c>
      <c r="M1121" s="77">
        <f t="shared" si="173"/>
        <v>94.4</v>
      </c>
    </row>
    <row r="1122" spans="1:13" hidden="1" x14ac:dyDescent="0.3">
      <c r="A1122" s="246" t="str">
        <f t="shared" si="165"/>
        <v>2023-NAT-03</v>
      </c>
      <c r="B1122" s="241">
        <f t="shared" si="166"/>
        <v>45003</v>
      </c>
      <c r="C1122" s="246" t="str">
        <f t="shared" si="167"/>
        <v>Day 3</v>
      </c>
      <c r="D1122" s="78" t="s">
        <v>1095</v>
      </c>
      <c r="E1122" s="46" t="str">
        <f t="shared" si="168"/>
        <v>Tian</v>
      </c>
      <c r="F1122" s="46" t="str">
        <f t="shared" si="169"/>
        <v>Mostert</v>
      </c>
      <c r="G1122" s="46" t="str">
        <f t="shared" si="170"/>
        <v>Men Senior</v>
      </c>
      <c r="H1122" s="46" t="str">
        <f t="shared" si="171"/>
        <v>Seagull Angling Club</v>
      </c>
      <c r="I1122" s="78"/>
      <c r="J1122" s="76" t="s">
        <v>1287</v>
      </c>
      <c r="K1122" s="78">
        <v>141</v>
      </c>
      <c r="L1122" s="77">
        <f t="shared" si="172"/>
        <v>14.1</v>
      </c>
      <c r="M1122" s="77">
        <f t="shared" si="173"/>
        <v>14.1</v>
      </c>
    </row>
    <row r="1123" spans="1:13" hidden="1" x14ac:dyDescent="0.3">
      <c r="A1123" s="246" t="str">
        <f t="shared" si="165"/>
        <v>2023-NAT-03</v>
      </c>
      <c r="B1123" s="241">
        <f t="shared" si="166"/>
        <v>45003</v>
      </c>
      <c r="C1123" s="246" t="str">
        <f t="shared" si="167"/>
        <v>Day 3</v>
      </c>
      <c r="D1123" s="78" t="s">
        <v>584</v>
      </c>
      <c r="E1123" s="46" t="str">
        <f t="shared" si="168"/>
        <v>Loandro</v>
      </c>
      <c r="F1123" s="46" t="str">
        <f t="shared" si="169"/>
        <v>Erasmus</v>
      </c>
      <c r="G1123" s="46" t="str">
        <f t="shared" si="170"/>
        <v>Men Senior</v>
      </c>
      <c r="H1123" s="46" t="str">
        <f t="shared" si="171"/>
        <v>Okahandja</v>
      </c>
      <c r="I1123" s="78"/>
      <c r="J1123" s="78" t="s">
        <v>20</v>
      </c>
      <c r="K1123" s="78">
        <v>87</v>
      </c>
      <c r="L1123" s="77">
        <f t="shared" si="172"/>
        <v>2.4</v>
      </c>
      <c r="M1123" s="77">
        <f t="shared" si="173"/>
        <v>2.4</v>
      </c>
    </row>
    <row r="1124" spans="1:13" hidden="1" x14ac:dyDescent="0.3">
      <c r="A1124" s="246" t="str">
        <f t="shared" si="165"/>
        <v>2023-NAT-03</v>
      </c>
      <c r="B1124" s="241">
        <f t="shared" si="166"/>
        <v>45003</v>
      </c>
      <c r="C1124" s="246" t="str">
        <f t="shared" si="167"/>
        <v>Day 3</v>
      </c>
      <c r="D1124" s="78" t="s">
        <v>584</v>
      </c>
      <c r="E1124" s="46" t="str">
        <f t="shared" si="168"/>
        <v>Loandro</v>
      </c>
      <c r="F1124" s="46" t="str">
        <f t="shared" si="169"/>
        <v>Erasmus</v>
      </c>
      <c r="G1124" s="46" t="str">
        <f t="shared" si="170"/>
        <v>Men Senior</v>
      </c>
      <c r="H1124" s="46" t="str">
        <f t="shared" si="171"/>
        <v>Okahandja</v>
      </c>
      <c r="I1124" s="78"/>
      <c r="J1124" s="78" t="s">
        <v>1288</v>
      </c>
      <c r="K1124" s="78">
        <v>70</v>
      </c>
      <c r="L1124" s="77">
        <f t="shared" si="172"/>
        <v>1.1000000000000001</v>
      </c>
      <c r="M1124" s="77">
        <f t="shared" si="173"/>
        <v>1.1000000000000001</v>
      </c>
    </row>
    <row r="1125" spans="1:13" hidden="1" x14ac:dyDescent="0.3">
      <c r="A1125" s="246" t="str">
        <f t="shared" si="165"/>
        <v>2023-NAT-03</v>
      </c>
      <c r="B1125" s="241">
        <f t="shared" si="166"/>
        <v>45003</v>
      </c>
      <c r="C1125" s="246" t="str">
        <f t="shared" si="167"/>
        <v>Day 3</v>
      </c>
      <c r="D1125" s="78" t="s">
        <v>584</v>
      </c>
      <c r="E1125" s="46" t="str">
        <f t="shared" si="168"/>
        <v>Loandro</v>
      </c>
      <c r="F1125" s="46" t="str">
        <f t="shared" si="169"/>
        <v>Erasmus</v>
      </c>
      <c r="G1125" s="46" t="str">
        <f t="shared" si="170"/>
        <v>Men Senior</v>
      </c>
      <c r="H1125" s="46" t="str">
        <f t="shared" si="171"/>
        <v>Okahandja</v>
      </c>
      <c r="I1125" s="78"/>
      <c r="J1125" s="78" t="s">
        <v>1288</v>
      </c>
      <c r="K1125" s="78">
        <v>125</v>
      </c>
      <c r="L1125" s="77">
        <f t="shared" si="172"/>
        <v>8.1</v>
      </c>
      <c r="M1125" s="77">
        <f t="shared" si="173"/>
        <v>8.1</v>
      </c>
    </row>
    <row r="1126" spans="1:13" hidden="1" x14ac:dyDescent="0.3">
      <c r="A1126" s="246" t="str">
        <f t="shared" si="165"/>
        <v>2023-NAT-03</v>
      </c>
      <c r="B1126" s="241">
        <f t="shared" si="166"/>
        <v>45003</v>
      </c>
      <c r="C1126" s="246" t="str">
        <f t="shared" si="167"/>
        <v>Day 3</v>
      </c>
      <c r="D1126" s="78" t="s">
        <v>584</v>
      </c>
      <c r="E1126" s="46" t="str">
        <f t="shared" si="168"/>
        <v>Loandro</v>
      </c>
      <c r="F1126" s="46" t="str">
        <f t="shared" si="169"/>
        <v>Erasmus</v>
      </c>
      <c r="G1126" s="46" t="str">
        <f t="shared" si="170"/>
        <v>Men Senior</v>
      </c>
      <c r="H1126" s="46" t="str">
        <f t="shared" si="171"/>
        <v>Okahandja</v>
      </c>
      <c r="I1126" s="78"/>
      <c r="J1126" s="78" t="s">
        <v>1288</v>
      </c>
      <c r="K1126" s="78">
        <v>76</v>
      </c>
      <c r="L1126" s="77">
        <f t="shared" si="172"/>
        <v>1.4</v>
      </c>
      <c r="M1126" s="77">
        <f t="shared" si="173"/>
        <v>1.4</v>
      </c>
    </row>
    <row r="1127" spans="1:13" hidden="1" x14ac:dyDescent="0.3">
      <c r="A1127" s="246" t="str">
        <f t="shared" si="165"/>
        <v>2023-NAT-03</v>
      </c>
      <c r="B1127" s="241">
        <f t="shared" si="166"/>
        <v>45003</v>
      </c>
      <c r="C1127" s="246" t="str">
        <f t="shared" si="167"/>
        <v>Day 3</v>
      </c>
      <c r="D1127" s="78" t="s">
        <v>584</v>
      </c>
      <c r="E1127" s="46" t="str">
        <f t="shared" si="168"/>
        <v>Loandro</v>
      </c>
      <c r="F1127" s="46" t="str">
        <f t="shared" si="169"/>
        <v>Erasmus</v>
      </c>
      <c r="G1127" s="46" t="str">
        <f t="shared" si="170"/>
        <v>Men Senior</v>
      </c>
      <c r="H1127" s="46" t="str">
        <f t="shared" si="171"/>
        <v>Okahandja</v>
      </c>
      <c r="I1127" s="78"/>
      <c r="J1127" s="78" t="s">
        <v>1288</v>
      </c>
      <c r="K1127" s="78">
        <v>89</v>
      </c>
      <c r="L1127" s="77">
        <f t="shared" si="172"/>
        <v>2.5</v>
      </c>
      <c r="M1127" s="77">
        <f t="shared" si="173"/>
        <v>2.5</v>
      </c>
    </row>
    <row r="1128" spans="1:13" hidden="1" x14ac:dyDescent="0.3">
      <c r="A1128" s="246" t="str">
        <f t="shared" si="165"/>
        <v>2023-NAT-03</v>
      </c>
      <c r="B1128" s="241">
        <f t="shared" si="166"/>
        <v>45003</v>
      </c>
      <c r="C1128" s="246" t="str">
        <f t="shared" si="167"/>
        <v>Day 3</v>
      </c>
      <c r="D1128" s="78" t="s">
        <v>1400</v>
      </c>
      <c r="E1128" s="46" t="str">
        <f t="shared" si="168"/>
        <v>Jacomine</v>
      </c>
      <c r="F1128" s="46" t="str">
        <f t="shared" si="169"/>
        <v>Heath</v>
      </c>
      <c r="G1128" s="46" t="str">
        <f t="shared" si="170"/>
        <v>Ladies Senior</v>
      </c>
      <c r="H1128" s="46" t="str">
        <f t="shared" si="171"/>
        <v>Steenbras</v>
      </c>
      <c r="I1128" s="78"/>
      <c r="J1128" s="76" t="s">
        <v>1287</v>
      </c>
      <c r="K1128" s="78">
        <v>141</v>
      </c>
      <c r="L1128" s="77">
        <f t="shared" si="172"/>
        <v>14.1</v>
      </c>
      <c r="M1128" s="77">
        <f t="shared" si="173"/>
        <v>14.1</v>
      </c>
    </row>
    <row r="1129" spans="1:13" hidden="1" x14ac:dyDescent="0.3">
      <c r="A1129" s="246" t="str">
        <f t="shared" si="165"/>
        <v>2023-NAT-03</v>
      </c>
      <c r="B1129" s="241">
        <f t="shared" si="166"/>
        <v>45003</v>
      </c>
      <c r="C1129" s="246" t="str">
        <f t="shared" si="167"/>
        <v>Day 3</v>
      </c>
      <c r="D1129" s="78" t="s">
        <v>1119</v>
      </c>
      <c r="E1129" s="46" t="str">
        <f t="shared" si="168"/>
        <v>Christo</v>
      </c>
      <c r="F1129" s="46" t="str">
        <f t="shared" si="169"/>
        <v>Senekal</v>
      </c>
      <c r="G1129" s="46" t="str">
        <f t="shared" si="170"/>
        <v>Men Veteran</v>
      </c>
      <c r="H1129" s="46" t="str">
        <f t="shared" si="171"/>
        <v>Okahandja</v>
      </c>
      <c r="I1129" s="78"/>
      <c r="J1129" s="78" t="s">
        <v>20</v>
      </c>
      <c r="K1129" s="78">
        <v>77</v>
      </c>
      <c r="L1129" s="77">
        <f t="shared" si="172"/>
        <v>1.6</v>
      </c>
      <c r="M1129" s="77">
        <f t="shared" si="173"/>
        <v>1.6</v>
      </c>
    </row>
    <row r="1130" spans="1:13" hidden="1" x14ac:dyDescent="0.3">
      <c r="A1130" s="246" t="str">
        <f t="shared" si="165"/>
        <v>2023-NAT-03</v>
      </c>
      <c r="B1130" s="241">
        <f t="shared" si="166"/>
        <v>45003</v>
      </c>
      <c r="C1130" s="246" t="str">
        <f t="shared" si="167"/>
        <v>Day 3</v>
      </c>
      <c r="D1130" s="78" t="s">
        <v>1119</v>
      </c>
      <c r="E1130" s="46" t="str">
        <f t="shared" si="168"/>
        <v>Christo</v>
      </c>
      <c r="F1130" s="46" t="str">
        <f t="shared" si="169"/>
        <v>Senekal</v>
      </c>
      <c r="G1130" s="46" t="str">
        <f t="shared" si="170"/>
        <v>Men Veteran</v>
      </c>
      <c r="H1130" s="46" t="str">
        <f t="shared" si="171"/>
        <v>Okahandja</v>
      </c>
      <c r="I1130" s="78"/>
      <c r="J1130" s="78" t="s">
        <v>1288</v>
      </c>
      <c r="K1130" s="78">
        <v>80</v>
      </c>
      <c r="L1130" s="77">
        <f t="shared" si="172"/>
        <v>1.7</v>
      </c>
      <c r="M1130" s="77">
        <f t="shared" si="173"/>
        <v>1.7</v>
      </c>
    </row>
    <row r="1131" spans="1:13" hidden="1" x14ac:dyDescent="0.3">
      <c r="A1131" s="246" t="str">
        <f t="shared" si="165"/>
        <v>2023-NAT-03</v>
      </c>
      <c r="B1131" s="241">
        <f t="shared" si="166"/>
        <v>45003</v>
      </c>
      <c r="C1131" s="246" t="str">
        <f t="shared" si="167"/>
        <v>Day 3</v>
      </c>
      <c r="D1131" s="78" t="s">
        <v>1716</v>
      </c>
      <c r="E1131" s="46" t="str">
        <f t="shared" si="168"/>
        <v>Eugene</v>
      </c>
      <c r="F1131" s="46" t="str">
        <f t="shared" si="169"/>
        <v>Rautenbach</v>
      </c>
      <c r="G1131" s="46" t="str">
        <f t="shared" si="170"/>
        <v>Men Senior</v>
      </c>
      <c r="H1131" s="46" t="str">
        <f t="shared" si="171"/>
        <v>Okahandja</v>
      </c>
      <c r="I1131" s="78"/>
      <c r="J1131" s="78" t="s">
        <v>1288</v>
      </c>
      <c r="K1131" s="78">
        <v>73</v>
      </c>
      <c r="L1131" s="77">
        <f t="shared" si="172"/>
        <v>1.2</v>
      </c>
      <c r="M1131" s="77">
        <f t="shared" si="173"/>
        <v>1.2</v>
      </c>
    </row>
    <row r="1132" spans="1:13" hidden="1" x14ac:dyDescent="0.3">
      <c r="A1132" s="246" t="str">
        <f t="shared" si="165"/>
        <v>2023-NAT-03</v>
      </c>
      <c r="B1132" s="241">
        <f t="shared" si="166"/>
        <v>45003</v>
      </c>
      <c r="C1132" s="246" t="str">
        <f t="shared" si="167"/>
        <v>Day 3</v>
      </c>
      <c r="D1132" s="78" t="s">
        <v>1716</v>
      </c>
      <c r="E1132" s="46" t="str">
        <f t="shared" si="168"/>
        <v>Eugene</v>
      </c>
      <c r="F1132" s="46" t="str">
        <f t="shared" si="169"/>
        <v>Rautenbach</v>
      </c>
      <c r="G1132" s="46" t="str">
        <f t="shared" si="170"/>
        <v>Men Senior</v>
      </c>
      <c r="H1132" s="46" t="str">
        <f t="shared" si="171"/>
        <v>Okahandja</v>
      </c>
      <c r="I1132" s="78"/>
      <c r="J1132" s="78" t="s">
        <v>1288</v>
      </c>
      <c r="K1132" s="78">
        <v>100</v>
      </c>
      <c r="L1132" s="77">
        <f t="shared" si="172"/>
        <v>3.7</v>
      </c>
      <c r="M1132" s="77">
        <f t="shared" si="173"/>
        <v>3.7</v>
      </c>
    </row>
    <row r="1133" spans="1:13" hidden="1" x14ac:dyDescent="0.3">
      <c r="A1133" s="246" t="str">
        <f t="shared" si="165"/>
        <v>2023-NAT-03</v>
      </c>
      <c r="B1133" s="241">
        <f t="shared" si="166"/>
        <v>45003</v>
      </c>
      <c r="C1133" s="246" t="str">
        <f t="shared" si="167"/>
        <v>Day 3</v>
      </c>
      <c r="D1133" s="78" t="s">
        <v>1633</v>
      </c>
      <c r="E1133" s="46" t="str">
        <f t="shared" si="168"/>
        <v>Danie</v>
      </c>
      <c r="F1133" s="46" t="str">
        <f t="shared" si="169"/>
        <v>Van Wyk</v>
      </c>
      <c r="G1133" s="46" t="str">
        <f t="shared" si="170"/>
        <v>Men Senior</v>
      </c>
      <c r="H1133" s="46" t="str">
        <f t="shared" si="171"/>
        <v>Okahandja</v>
      </c>
      <c r="I1133" s="78"/>
      <c r="J1133" s="78" t="s">
        <v>1288</v>
      </c>
      <c r="K1133" s="78">
        <v>103</v>
      </c>
      <c r="L1133" s="77">
        <f t="shared" si="172"/>
        <v>4.0999999999999996</v>
      </c>
      <c r="M1133" s="77">
        <f t="shared" si="173"/>
        <v>4.0999999999999996</v>
      </c>
    </row>
    <row r="1134" spans="1:13" hidden="1" x14ac:dyDescent="0.3">
      <c r="A1134" s="246" t="str">
        <f t="shared" si="165"/>
        <v>2023-NAT-03</v>
      </c>
      <c r="B1134" s="241">
        <f t="shared" si="166"/>
        <v>45003</v>
      </c>
      <c r="C1134" s="246" t="str">
        <f t="shared" si="167"/>
        <v>Day 3</v>
      </c>
      <c r="D1134" s="78" t="s">
        <v>634</v>
      </c>
      <c r="E1134" s="46" t="str">
        <f t="shared" si="168"/>
        <v>Elaine</v>
      </c>
      <c r="F1134" s="46" t="str">
        <f t="shared" si="169"/>
        <v>Vorster</v>
      </c>
      <c r="G1134" s="46" t="str">
        <f t="shared" si="170"/>
        <v>Ladies Veteran</v>
      </c>
      <c r="H1134" s="46" t="str">
        <f t="shared" si="171"/>
        <v>Orca Angling Club</v>
      </c>
      <c r="I1134" s="78"/>
      <c r="J1134" s="76" t="s">
        <v>1287</v>
      </c>
      <c r="K1134" s="78">
        <v>141</v>
      </c>
      <c r="L1134" s="77">
        <f t="shared" si="172"/>
        <v>14.1</v>
      </c>
      <c r="M1134" s="77">
        <f t="shared" si="173"/>
        <v>14.1</v>
      </c>
    </row>
    <row r="1135" spans="1:13" hidden="1" x14ac:dyDescent="0.3">
      <c r="A1135" s="246" t="str">
        <f t="shared" si="165"/>
        <v>2023-NAT-03</v>
      </c>
      <c r="B1135" s="241">
        <f t="shared" si="166"/>
        <v>45003</v>
      </c>
      <c r="C1135" s="246" t="str">
        <f t="shared" si="167"/>
        <v>Day 3</v>
      </c>
      <c r="D1135" s="78" t="s">
        <v>1358</v>
      </c>
      <c r="E1135" s="46" t="str">
        <f t="shared" si="168"/>
        <v>Johan Spyker</v>
      </c>
      <c r="F1135" s="46" t="str">
        <f t="shared" si="169"/>
        <v>Kotze</v>
      </c>
      <c r="G1135" s="46" t="str">
        <f t="shared" si="170"/>
        <v>Men Veteran</v>
      </c>
      <c r="H1135" s="46" t="str">
        <f t="shared" si="171"/>
        <v>Okahandja</v>
      </c>
      <c r="I1135" s="78"/>
      <c r="J1135" s="78"/>
      <c r="K1135" s="78"/>
      <c r="L1135" s="77" t="str">
        <f t="shared" si="172"/>
        <v/>
      </c>
      <c r="M1135" s="77" t="str">
        <f t="shared" si="173"/>
        <v/>
      </c>
    </row>
    <row r="1136" spans="1:13" hidden="1" x14ac:dyDescent="0.3">
      <c r="A1136" s="246" t="str">
        <f t="shared" si="165"/>
        <v>2023-NAT-03</v>
      </c>
      <c r="B1136" s="241">
        <f t="shared" si="166"/>
        <v>45003</v>
      </c>
      <c r="C1136" s="246" t="str">
        <f t="shared" si="167"/>
        <v>Day 3</v>
      </c>
      <c r="D1136" s="78" t="s">
        <v>1383</v>
      </c>
      <c r="E1136" s="46" t="str">
        <f t="shared" si="168"/>
        <v>Michael</v>
      </c>
      <c r="F1136" s="46" t="str">
        <f t="shared" si="169"/>
        <v>Diedericks</v>
      </c>
      <c r="G1136" s="46" t="str">
        <f t="shared" si="170"/>
        <v>Men U/16</v>
      </c>
      <c r="H1136" s="46" t="str">
        <f t="shared" si="171"/>
        <v>Welwitschia</v>
      </c>
      <c r="I1136" s="78"/>
      <c r="J1136" s="76" t="s">
        <v>1287</v>
      </c>
      <c r="K1136" s="78">
        <v>141</v>
      </c>
      <c r="L1136" s="77">
        <f t="shared" si="172"/>
        <v>14.1</v>
      </c>
      <c r="M1136" s="77">
        <f t="shared" si="173"/>
        <v>14.1</v>
      </c>
    </row>
    <row r="1137" spans="1:13" hidden="1" x14ac:dyDescent="0.3">
      <c r="A1137" s="246" t="str">
        <f t="shared" si="165"/>
        <v>2023-NAT-03</v>
      </c>
      <c r="B1137" s="241">
        <f t="shared" si="166"/>
        <v>45003</v>
      </c>
      <c r="C1137" s="246" t="str">
        <f t="shared" si="167"/>
        <v>Day 3</v>
      </c>
      <c r="D1137" s="78" t="s">
        <v>1430</v>
      </c>
      <c r="E1137" s="46" t="str">
        <f t="shared" si="168"/>
        <v>Jacob</v>
      </c>
      <c r="F1137" s="46" t="str">
        <f t="shared" si="169"/>
        <v>Wasserfall</v>
      </c>
      <c r="G1137" s="46" t="str">
        <f t="shared" si="170"/>
        <v>Men Senior</v>
      </c>
      <c r="H1137" s="46" t="str">
        <f t="shared" si="171"/>
        <v>Henties Bay</v>
      </c>
      <c r="I1137" s="78"/>
      <c r="J1137" s="76" t="s">
        <v>1287</v>
      </c>
      <c r="K1137" s="78">
        <v>141</v>
      </c>
      <c r="L1137" s="77">
        <f t="shared" si="172"/>
        <v>14.1</v>
      </c>
      <c r="M1137" s="77">
        <f t="shared" si="173"/>
        <v>14.1</v>
      </c>
    </row>
    <row r="1138" spans="1:13" hidden="1" x14ac:dyDescent="0.3">
      <c r="A1138" s="246" t="str">
        <f t="shared" si="165"/>
        <v>2023-NAT-03</v>
      </c>
      <c r="B1138" s="241">
        <f t="shared" si="166"/>
        <v>45003</v>
      </c>
      <c r="C1138" s="246" t="str">
        <f t="shared" si="167"/>
        <v>Day 3</v>
      </c>
      <c r="D1138" s="78" t="s">
        <v>576</v>
      </c>
      <c r="E1138" s="46" t="str">
        <f t="shared" si="168"/>
        <v>Immo</v>
      </c>
      <c r="F1138" s="46" t="str">
        <f t="shared" si="169"/>
        <v>Dresselhaus</v>
      </c>
      <c r="G1138" s="46" t="str">
        <f t="shared" si="170"/>
        <v>Men Senior</v>
      </c>
      <c r="H1138" s="46" t="str">
        <f t="shared" si="171"/>
        <v>Orca Angling Club</v>
      </c>
      <c r="I1138" s="78"/>
      <c r="J1138" s="78" t="s">
        <v>1265</v>
      </c>
      <c r="K1138" s="78">
        <v>92</v>
      </c>
      <c r="L1138" s="77">
        <f t="shared" si="172"/>
        <v>14.4</v>
      </c>
      <c r="M1138" s="77">
        <f t="shared" si="173"/>
        <v>14.4</v>
      </c>
    </row>
    <row r="1139" spans="1:13" hidden="1" x14ac:dyDescent="0.3">
      <c r="A1139" s="246" t="str">
        <f t="shared" si="165"/>
        <v>2023-NAT-03</v>
      </c>
      <c r="B1139" s="241">
        <f t="shared" si="166"/>
        <v>45003</v>
      </c>
      <c r="C1139" s="246" t="str">
        <f t="shared" si="167"/>
        <v>Day 3</v>
      </c>
      <c r="D1139" s="78" t="s">
        <v>576</v>
      </c>
      <c r="E1139" s="46" t="str">
        <f t="shared" si="168"/>
        <v>Immo</v>
      </c>
      <c r="F1139" s="46" t="str">
        <f t="shared" si="169"/>
        <v>Dresselhaus</v>
      </c>
      <c r="G1139" s="46" t="str">
        <f t="shared" si="170"/>
        <v>Men Senior</v>
      </c>
      <c r="H1139" s="46" t="str">
        <f t="shared" si="171"/>
        <v>Orca Angling Club</v>
      </c>
      <c r="I1139" s="78"/>
      <c r="J1139" s="78" t="s">
        <v>1288</v>
      </c>
      <c r="K1139" s="78">
        <v>112</v>
      </c>
      <c r="L1139" s="77">
        <f t="shared" si="172"/>
        <v>5.5</v>
      </c>
      <c r="M1139" s="77">
        <f t="shared" si="173"/>
        <v>5.5</v>
      </c>
    </row>
    <row r="1140" spans="1:13" hidden="1" x14ac:dyDescent="0.3">
      <c r="A1140" s="246" t="str">
        <f t="shared" si="165"/>
        <v>2023-NAT-03</v>
      </c>
      <c r="B1140" s="241">
        <f t="shared" si="166"/>
        <v>45003</v>
      </c>
      <c r="C1140" s="246" t="str">
        <f t="shared" si="167"/>
        <v>Day 3</v>
      </c>
      <c r="D1140" s="78" t="s">
        <v>678</v>
      </c>
      <c r="E1140" s="46" t="str">
        <f t="shared" si="168"/>
        <v>Morne</v>
      </c>
      <c r="F1140" s="46" t="str">
        <f t="shared" si="169"/>
        <v>Du Plessis</v>
      </c>
      <c r="G1140" s="46" t="str">
        <f t="shared" si="170"/>
        <v>Men Senior</v>
      </c>
      <c r="H1140" s="46" t="str">
        <f t="shared" si="171"/>
        <v>Orca Angling Club</v>
      </c>
      <c r="I1140" s="78"/>
      <c r="J1140" s="78" t="s">
        <v>1288</v>
      </c>
      <c r="K1140" s="78">
        <v>115</v>
      </c>
      <c r="L1140" s="77">
        <f t="shared" si="172"/>
        <v>6</v>
      </c>
      <c r="M1140" s="77">
        <f t="shared" si="173"/>
        <v>6</v>
      </c>
    </row>
    <row r="1141" spans="1:13" hidden="1" x14ac:dyDescent="0.3">
      <c r="A1141" s="246" t="str">
        <f t="shared" si="165"/>
        <v>2023-NAT-03</v>
      </c>
      <c r="B1141" s="241">
        <f t="shared" si="166"/>
        <v>45003</v>
      </c>
      <c r="C1141" s="246" t="str">
        <f t="shared" si="167"/>
        <v>Day 3</v>
      </c>
      <c r="D1141" s="78" t="s">
        <v>678</v>
      </c>
      <c r="E1141" s="46" t="str">
        <f t="shared" si="168"/>
        <v>Morne</v>
      </c>
      <c r="F1141" s="46" t="str">
        <f t="shared" si="169"/>
        <v>Du Plessis</v>
      </c>
      <c r="G1141" s="46" t="str">
        <f t="shared" si="170"/>
        <v>Men Senior</v>
      </c>
      <c r="H1141" s="46" t="str">
        <f t="shared" si="171"/>
        <v>Orca Angling Club</v>
      </c>
      <c r="I1141" s="78"/>
      <c r="J1141" s="78" t="s">
        <v>1288</v>
      </c>
      <c r="K1141" s="78">
        <v>87</v>
      </c>
      <c r="L1141" s="77">
        <f t="shared" si="172"/>
        <v>2.2999999999999998</v>
      </c>
      <c r="M1141" s="77">
        <f t="shared" si="173"/>
        <v>2.2999999999999998</v>
      </c>
    </row>
    <row r="1142" spans="1:13" hidden="1" x14ac:dyDescent="0.3">
      <c r="A1142" s="246" t="str">
        <f t="shared" si="165"/>
        <v>2023-NAT-03</v>
      </c>
      <c r="B1142" s="241">
        <f t="shared" si="166"/>
        <v>45003</v>
      </c>
      <c r="C1142" s="246" t="str">
        <f t="shared" si="167"/>
        <v>Day 3</v>
      </c>
      <c r="D1142" s="78" t="s">
        <v>678</v>
      </c>
      <c r="E1142" s="46" t="str">
        <f t="shared" si="168"/>
        <v>Morne</v>
      </c>
      <c r="F1142" s="46" t="str">
        <f t="shared" si="169"/>
        <v>Du Plessis</v>
      </c>
      <c r="G1142" s="46" t="str">
        <f t="shared" si="170"/>
        <v>Men Senior</v>
      </c>
      <c r="H1142" s="46" t="str">
        <f t="shared" si="171"/>
        <v>Orca Angling Club</v>
      </c>
      <c r="I1142" s="78"/>
      <c r="J1142" s="78" t="s">
        <v>1288</v>
      </c>
      <c r="K1142" s="78">
        <v>98</v>
      </c>
      <c r="L1142" s="77">
        <f t="shared" si="172"/>
        <v>3.4</v>
      </c>
      <c r="M1142" s="77">
        <f t="shared" si="173"/>
        <v>3.4</v>
      </c>
    </row>
    <row r="1143" spans="1:13" hidden="1" x14ac:dyDescent="0.3">
      <c r="A1143" s="246" t="str">
        <f t="shared" si="165"/>
        <v>2023-NAT-03</v>
      </c>
      <c r="B1143" s="241">
        <f t="shared" si="166"/>
        <v>45003</v>
      </c>
      <c r="C1143" s="246" t="str">
        <f t="shared" si="167"/>
        <v>Day 3</v>
      </c>
      <c r="D1143" s="78" t="s">
        <v>678</v>
      </c>
      <c r="E1143" s="46" t="str">
        <f t="shared" si="168"/>
        <v>Morne</v>
      </c>
      <c r="F1143" s="46" t="str">
        <f t="shared" si="169"/>
        <v>Du Plessis</v>
      </c>
      <c r="G1143" s="46" t="str">
        <f t="shared" si="170"/>
        <v>Men Senior</v>
      </c>
      <c r="H1143" s="46" t="str">
        <f t="shared" si="171"/>
        <v>Orca Angling Club</v>
      </c>
      <c r="I1143" s="78"/>
      <c r="J1143" s="78" t="s">
        <v>1288</v>
      </c>
      <c r="K1143" s="78">
        <v>108</v>
      </c>
      <c r="L1143" s="77">
        <f t="shared" si="172"/>
        <v>4.8</v>
      </c>
      <c r="M1143" s="77">
        <f t="shared" si="173"/>
        <v>4.8</v>
      </c>
    </row>
    <row r="1144" spans="1:13" hidden="1" x14ac:dyDescent="0.3">
      <c r="A1144" s="246" t="str">
        <f t="shared" si="165"/>
        <v>2023-NAT-03</v>
      </c>
      <c r="B1144" s="241">
        <f t="shared" si="166"/>
        <v>45003</v>
      </c>
      <c r="C1144" s="246" t="str">
        <f t="shared" si="167"/>
        <v>Day 3</v>
      </c>
      <c r="D1144" s="78" t="s">
        <v>1649</v>
      </c>
      <c r="E1144" s="46" t="str">
        <f t="shared" si="168"/>
        <v>Herman</v>
      </c>
      <c r="F1144" s="46" t="str">
        <f t="shared" si="169"/>
        <v>Swanepoel</v>
      </c>
      <c r="G1144" s="46" t="str">
        <f t="shared" si="170"/>
        <v>Men Veteran</v>
      </c>
      <c r="H1144" s="46" t="str">
        <f t="shared" si="171"/>
        <v>Steenbras</v>
      </c>
      <c r="I1144" s="78"/>
      <c r="J1144" s="76" t="s">
        <v>1287</v>
      </c>
      <c r="K1144" s="78">
        <v>141</v>
      </c>
      <c r="L1144" s="77">
        <f t="shared" si="172"/>
        <v>14.1</v>
      </c>
      <c r="M1144" s="77">
        <f t="shared" si="173"/>
        <v>14.1</v>
      </c>
    </row>
    <row r="1145" spans="1:13" hidden="1" x14ac:dyDescent="0.3">
      <c r="A1145" s="246" t="str">
        <f t="shared" si="165"/>
        <v>2023-NAT-03</v>
      </c>
      <c r="B1145" s="241">
        <f t="shared" si="166"/>
        <v>45003</v>
      </c>
      <c r="C1145" s="246" t="str">
        <f t="shared" si="167"/>
        <v>Day 3</v>
      </c>
      <c r="D1145" s="78" t="s">
        <v>578</v>
      </c>
      <c r="E1145" s="46" t="str">
        <f t="shared" si="168"/>
        <v>Stefan Jnr</v>
      </c>
      <c r="F1145" s="46" t="str">
        <f t="shared" si="169"/>
        <v>Du Preez</v>
      </c>
      <c r="G1145" s="46" t="str">
        <f t="shared" si="170"/>
        <v>Men U/21</v>
      </c>
      <c r="H1145" s="46" t="str">
        <f t="shared" si="171"/>
        <v>Walvis Bay</v>
      </c>
      <c r="I1145" s="78"/>
      <c r="J1145" s="76" t="s">
        <v>1287</v>
      </c>
      <c r="K1145" s="78">
        <v>140</v>
      </c>
      <c r="L1145" s="77">
        <f t="shared" si="172"/>
        <v>13.7</v>
      </c>
      <c r="M1145" s="77">
        <f t="shared" si="173"/>
        <v>13.7</v>
      </c>
    </row>
    <row r="1146" spans="1:13" hidden="1" x14ac:dyDescent="0.3">
      <c r="A1146" s="246" t="str">
        <f t="shared" si="165"/>
        <v>2023-NAT-03</v>
      </c>
      <c r="B1146" s="241">
        <f t="shared" si="166"/>
        <v>45003</v>
      </c>
      <c r="C1146" s="246" t="str">
        <f t="shared" si="167"/>
        <v>Day 3</v>
      </c>
      <c r="D1146" s="78" t="s">
        <v>818</v>
      </c>
      <c r="E1146" s="46" t="str">
        <f t="shared" si="168"/>
        <v>Cristiano</v>
      </c>
      <c r="F1146" s="46" t="str">
        <f t="shared" si="169"/>
        <v>Bampton</v>
      </c>
      <c r="G1146" s="46" t="str">
        <f t="shared" si="170"/>
        <v>Men U/16</v>
      </c>
      <c r="H1146" s="46" t="str">
        <f t="shared" si="171"/>
        <v>Walvis Bay</v>
      </c>
      <c r="I1146" s="78"/>
      <c r="J1146" s="76" t="s">
        <v>1287</v>
      </c>
      <c r="K1146" s="78">
        <v>139</v>
      </c>
      <c r="L1146" s="77">
        <f t="shared" si="172"/>
        <v>13.4</v>
      </c>
      <c r="M1146" s="77">
        <f t="shared" si="173"/>
        <v>13.4</v>
      </c>
    </row>
    <row r="1147" spans="1:13" hidden="1" x14ac:dyDescent="0.3">
      <c r="A1147" s="246" t="str">
        <f t="shared" si="165"/>
        <v>2023-NAT-03</v>
      </c>
      <c r="B1147" s="241">
        <f t="shared" si="166"/>
        <v>45003</v>
      </c>
      <c r="C1147" s="246" t="str">
        <f t="shared" si="167"/>
        <v>Day 3</v>
      </c>
      <c r="D1147" s="78" t="s">
        <v>1626</v>
      </c>
      <c r="E1147" s="46" t="str">
        <f t="shared" si="168"/>
        <v>Juanne-Louis</v>
      </c>
      <c r="F1147" s="46" t="str">
        <f t="shared" si="169"/>
        <v>Grobler</v>
      </c>
      <c r="G1147" s="46" t="str">
        <f t="shared" si="170"/>
        <v>Men Senior</v>
      </c>
      <c r="H1147" s="46" t="str">
        <f t="shared" si="171"/>
        <v>Orca Angling Club</v>
      </c>
      <c r="I1147" s="78"/>
      <c r="J1147" s="78" t="s">
        <v>1288</v>
      </c>
      <c r="K1147" s="78">
        <v>76</v>
      </c>
      <c r="L1147" s="77">
        <f t="shared" si="172"/>
        <v>1.4</v>
      </c>
      <c r="M1147" s="77">
        <f t="shared" si="173"/>
        <v>1.4</v>
      </c>
    </row>
    <row r="1148" spans="1:13" hidden="1" x14ac:dyDescent="0.3">
      <c r="A1148" s="246" t="str">
        <f t="shared" si="165"/>
        <v>2023-NAT-03</v>
      </c>
      <c r="B1148" s="241">
        <f t="shared" si="166"/>
        <v>45003</v>
      </c>
      <c r="C1148" s="246" t="str">
        <f t="shared" si="167"/>
        <v>Day 3</v>
      </c>
      <c r="D1148" s="78" t="s">
        <v>1626</v>
      </c>
      <c r="E1148" s="46" t="str">
        <f t="shared" si="168"/>
        <v>Juanne-Louis</v>
      </c>
      <c r="F1148" s="46" t="str">
        <f t="shared" si="169"/>
        <v>Grobler</v>
      </c>
      <c r="G1148" s="46" t="str">
        <f t="shared" si="170"/>
        <v>Men Senior</v>
      </c>
      <c r="H1148" s="46" t="str">
        <f t="shared" si="171"/>
        <v>Orca Angling Club</v>
      </c>
      <c r="I1148" s="78"/>
      <c r="J1148" s="78" t="s">
        <v>1288</v>
      </c>
      <c r="K1148" s="78">
        <v>81</v>
      </c>
      <c r="L1148" s="77">
        <f t="shared" si="172"/>
        <v>1.8</v>
      </c>
      <c r="M1148" s="77">
        <f t="shared" si="173"/>
        <v>1.8</v>
      </c>
    </row>
    <row r="1149" spans="1:13" hidden="1" x14ac:dyDescent="0.3">
      <c r="A1149" s="246" t="str">
        <f t="shared" si="165"/>
        <v>2023-NAT-03</v>
      </c>
      <c r="B1149" s="241">
        <f t="shared" si="166"/>
        <v>45003</v>
      </c>
      <c r="C1149" s="246" t="str">
        <f t="shared" si="167"/>
        <v>Day 3</v>
      </c>
      <c r="D1149" s="78" t="s">
        <v>1626</v>
      </c>
      <c r="E1149" s="46" t="str">
        <f t="shared" si="168"/>
        <v>Juanne-Louis</v>
      </c>
      <c r="F1149" s="46" t="str">
        <f t="shared" si="169"/>
        <v>Grobler</v>
      </c>
      <c r="G1149" s="46" t="str">
        <f t="shared" si="170"/>
        <v>Men Senior</v>
      </c>
      <c r="H1149" s="46" t="str">
        <f t="shared" si="171"/>
        <v>Orca Angling Club</v>
      </c>
      <c r="I1149" s="78"/>
      <c r="J1149" s="78" t="s">
        <v>1288</v>
      </c>
      <c r="K1149" s="78">
        <v>75</v>
      </c>
      <c r="L1149" s="77">
        <f t="shared" si="172"/>
        <v>1.3</v>
      </c>
      <c r="M1149" s="77">
        <f t="shared" si="173"/>
        <v>1.3</v>
      </c>
    </row>
    <row r="1150" spans="1:13" hidden="1" x14ac:dyDescent="0.3">
      <c r="A1150" s="246" t="str">
        <f t="shared" si="165"/>
        <v>2023-NAT-03</v>
      </c>
      <c r="B1150" s="241">
        <f t="shared" si="166"/>
        <v>45003</v>
      </c>
      <c r="C1150" s="246" t="str">
        <f t="shared" si="167"/>
        <v>Day 3</v>
      </c>
      <c r="D1150" s="78" t="s">
        <v>757</v>
      </c>
      <c r="E1150" s="46" t="str">
        <f t="shared" si="168"/>
        <v>Herman</v>
      </c>
      <c r="F1150" s="46" t="str">
        <f t="shared" si="169"/>
        <v>Krauze</v>
      </c>
      <c r="G1150" s="46" t="str">
        <f t="shared" si="170"/>
        <v>Men Seniors / U/21</v>
      </c>
      <c r="H1150" s="46" t="str">
        <f t="shared" si="171"/>
        <v>Orca Angling Club</v>
      </c>
      <c r="I1150" s="78"/>
      <c r="J1150" s="78" t="s">
        <v>20</v>
      </c>
      <c r="K1150" s="78">
        <v>69</v>
      </c>
      <c r="L1150" s="77">
        <f t="shared" si="172"/>
        <v>1.2</v>
      </c>
      <c r="M1150" s="77">
        <f t="shared" si="173"/>
        <v>1.2</v>
      </c>
    </row>
    <row r="1151" spans="1:13" hidden="1" x14ac:dyDescent="0.3">
      <c r="A1151" s="246" t="str">
        <f t="shared" si="165"/>
        <v>2023-NAT-03</v>
      </c>
      <c r="B1151" s="241">
        <f t="shared" si="166"/>
        <v>45003</v>
      </c>
      <c r="C1151" s="246" t="str">
        <f t="shared" si="167"/>
        <v>Day 3</v>
      </c>
      <c r="D1151" s="78" t="s">
        <v>757</v>
      </c>
      <c r="E1151" s="46" t="str">
        <f t="shared" si="168"/>
        <v>Herman</v>
      </c>
      <c r="F1151" s="46" t="str">
        <f t="shared" si="169"/>
        <v>Krauze</v>
      </c>
      <c r="G1151" s="46" t="str">
        <f t="shared" si="170"/>
        <v>Men Seniors / U/21</v>
      </c>
      <c r="H1151" s="46" t="str">
        <f t="shared" si="171"/>
        <v>Orca Angling Club</v>
      </c>
      <c r="I1151" s="78"/>
      <c r="J1151" s="78" t="s">
        <v>1288</v>
      </c>
      <c r="K1151" s="78">
        <v>87</v>
      </c>
      <c r="L1151" s="77">
        <f t="shared" si="172"/>
        <v>2.2999999999999998</v>
      </c>
      <c r="M1151" s="77">
        <f t="shared" si="173"/>
        <v>2.2999999999999998</v>
      </c>
    </row>
    <row r="1152" spans="1:13" hidden="1" x14ac:dyDescent="0.3">
      <c r="A1152" s="246" t="str">
        <f t="shared" si="165"/>
        <v>2023-NAT-03</v>
      </c>
      <c r="B1152" s="241">
        <f t="shared" si="166"/>
        <v>45003</v>
      </c>
      <c r="C1152" s="246" t="str">
        <f t="shared" si="167"/>
        <v>Day 3</v>
      </c>
      <c r="D1152" s="78" t="s">
        <v>757</v>
      </c>
      <c r="E1152" s="46" t="str">
        <f t="shared" si="168"/>
        <v>Herman</v>
      </c>
      <c r="F1152" s="46" t="str">
        <f t="shared" si="169"/>
        <v>Krauze</v>
      </c>
      <c r="G1152" s="46" t="str">
        <f t="shared" si="170"/>
        <v>Men Seniors / U/21</v>
      </c>
      <c r="H1152" s="46" t="str">
        <f t="shared" si="171"/>
        <v>Orca Angling Club</v>
      </c>
      <c r="I1152" s="78"/>
      <c r="J1152" s="78" t="s">
        <v>1288</v>
      </c>
      <c r="K1152" s="78">
        <v>82</v>
      </c>
      <c r="L1152" s="77">
        <f t="shared" si="172"/>
        <v>1.9</v>
      </c>
      <c r="M1152" s="77">
        <f t="shared" si="173"/>
        <v>1.9</v>
      </c>
    </row>
    <row r="1153" spans="1:13" hidden="1" x14ac:dyDescent="0.3">
      <c r="A1153" s="246" t="str">
        <f t="shared" si="165"/>
        <v>2023-NAT-03</v>
      </c>
      <c r="B1153" s="241">
        <f t="shared" si="166"/>
        <v>45003</v>
      </c>
      <c r="C1153" s="246" t="str">
        <f t="shared" si="167"/>
        <v>Day 3</v>
      </c>
      <c r="D1153" s="78" t="s">
        <v>757</v>
      </c>
      <c r="E1153" s="46" t="str">
        <f t="shared" si="168"/>
        <v>Herman</v>
      </c>
      <c r="F1153" s="46" t="str">
        <f t="shared" si="169"/>
        <v>Krauze</v>
      </c>
      <c r="G1153" s="46" t="str">
        <f t="shared" si="170"/>
        <v>Men Seniors / U/21</v>
      </c>
      <c r="H1153" s="46" t="str">
        <f t="shared" si="171"/>
        <v>Orca Angling Club</v>
      </c>
      <c r="I1153" s="78"/>
      <c r="J1153" s="78" t="s">
        <v>1288</v>
      </c>
      <c r="K1153" s="78">
        <v>90</v>
      </c>
      <c r="L1153" s="77">
        <f t="shared" si="172"/>
        <v>2.6</v>
      </c>
      <c r="M1153" s="77">
        <f t="shared" si="173"/>
        <v>2.6</v>
      </c>
    </row>
    <row r="1154" spans="1:13" hidden="1" x14ac:dyDescent="0.3">
      <c r="A1154" s="246" t="str">
        <f t="shared" si="165"/>
        <v>2023-NAT-03</v>
      </c>
      <c r="B1154" s="241">
        <f t="shared" si="166"/>
        <v>45003</v>
      </c>
      <c r="C1154" s="246" t="str">
        <f t="shared" si="167"/>
        <v>Day 3</v>
      </c>
      <c r="D1154" s="78" t="s">
        <v>757</v>
      </c>
      <c r="E1154" s="46" t="str">
        <f t="shared" si="168"/>
        <v>Herman</v>
      </c>
      <c r="F1154" s="46" t="str">
        <f t="shared" si="169"/>
        <v>Krauze</v>
      </c>
      <c r="G1154" s="46" t="str">
        <f t="shared" si="170"/>
        <v>Men Seniors / U/21</v>
      </c>
      <c r="H1154" s="46" t="str">
        <f t="shared" si="171"/>
        <v>Orca Angling Club</v>
      </c>
      <c r="I1154" s="78"/>
      <c r="J1154" s="78" t="s">
        <v>1288</v>
      </c>
      <c r="K1154" s="78">
        <v>96</v>
      </c>
      <c r="L1154" s="77">
        <f t="shared" si="172"/>
        <v>3.2</v>
      </c>
      <c r="M1154" s="77">
        <f t="shared" si="173"/>
        <v>3.2</v>
      </c>
    </row>
    <row r="1155" spans="1:13" hidden="1" x14ac:dyDescent="0.3">
      <c r="A1155" s="246" t="str">
        <f t="shared" si="165"/>
        <v>2023-NAT-03</v>
      </c>
      <c r="B1155" s="241">
        <f t="shared" si="166"/>
        <v>45003</v>
      </c>
      <c r="C1155" s="246" t="str">
        <f t="shared" si="167"/>
        <v>Day 3</v>
      </c>
      <c r="D1155" s="78" t="s">
        <v>757</v>
      </c>
      <c r="E1155" s="46" t="str">
        <f t="shared" si="168"/>
        <v>Herman</v>
      </c>
      <c r="F1155" s="46" t="str">
        <f t="shared" si="169"/>
        <v>Krauze</v>
      </c>
      <c r="G1155" s="46" t="str">
        <f t="shared" si="170"/>
        <v>Men Seniors / U/21</v>
      </c>
      <c r="H1155" s="46" t="str">
        <f t="shared" si="171"/>
        <v>Orca Angling Club</v>
      </c>
      <c r="I1155" s="78"/>
      <c r="J1155" s="78" t="s">
        <v>1288</v>
      </c>
      <c r="K1155" s="78">
        <v>72</v>
      </c>
      <c r="L1155" s="77">
        <f t="shared" si="172"/>
        <v>1.2</v>
      </c>
      <c r="M1155" s="77">
        <f t="shared" si="173"/>
        <v>1.2</v>
      </c>
    </row>
    <row r="1156" spans="1:13" hidden="1" x14ac:dyDescent="0.3">
      <c r="A1156" s="246" t="str">
        <f t="shared" si="165"/>
        <v>2023-NAT-03</v>
      </c>
      <c r="B1156" s="241">
        <f t="shared" si="166"/>
        <v>45003</v>
      </c>
      <c r="C1156" s="246" t="str">
        <f t="shared" si="167"/>
        <v>Day 3</v>
      </c>
      <c r="D1156" s="78" t="s">
        <v>757</v>
      </c>
      <c r="E1156" s="46" t="str">
        <f t="shared" si="168"/>
        <v>Herman</v>
      </c>
      <c r="F1156" s="46" t="str">
        <f t="shared" si="169"/>
        <v>Krauze</v>
      </c>
      <c r="G1156" s="46" t="str">
        <f t="shared" si="170"/>
        <v>Men Seniors / U/21</v>
      </c>
      <c r="H1156" s="46" t="str">
        <f t="shared" si="171"/>
        <v>Orca Angling Club</v>
      </c>
      <c r="I1156" s="78"/>
      <c r="J1156" s="78" t="s">
        <v>1288</v>
      </c>
      <c r="K1156" s="78">
        <v>113</v>
      </c>
      <c r="L1156" s="77">
        <f t="shared" si="172"/>
        <v>5.7</v>
      </c>
      <c r="M1156" s="77">
        <f t="shared" si="173"/>
        <v>5.7</v>
      </c>
    </row>
    <row r="1157" spans="1:13" hidden="1" x14ac:dyDescent="0.3">
      <c r="A1157" s="246" t="str">
        <f t="shared" si="165"/>
        <v>2023-NAT-03</v>
      </c>
      <c r="B1157" s="241">
        <f t="shared" si="166"/>
        <v>45003</v>
      </c>
      <c r="C1157" s="246" t="str">
        <f t="shared" si="167"/>
        <v>Day 3</v>
      </c>
      <c r="D1157" s="78" t="s">
        <v>757</v>
      </c>
      <c r="E1157" s="46" t="str">
        <f t="shared" si="168"/>
        <v>Herman</v>
      </c>
      <c r="F1157" s="46" t="str">
        <f t="shared" si="169"/>
        <v>Krauze</v>
      </c>
      <c r="G1157" s="46" t="str">
        <f t="shared" si="170"/>
        <v>Men Seniors / U/21</v>
      </c>
      <c r="H1157" s="46" t="str">
        <f t="shared" si="171"/>
        <v>Orca Angling Club</v>
      </c>
      <c r="I1157" s="78"/>
      <c r="J1157" s="78" t="s">
        <v>1288</v>
      </c>
      <c r="K1157" s="78">
        <v>109</v>
      </c>
      <c r="L1157" s="77">
        <f t="shared" si="172"/>
        <v>5</v>
      </c>
      <c r="M1157" s="77">
        <f t="shared" si="173"/>
        <v>5</v>
      </c>
    </row>
    <row r="1158" spans="1:13" hidden="1" x14ac:dyDescent="0.3">
      <c r="A1158" s="246" t="str">
        <f t="shared" si="165"/>
        <v>2023-NAT-03</v>
      </c>
      <c r="B1158" s="241">
        <f t="shared" si="166"/>
        <v>45003</v>
      </c>
      <c r="C1158" s="246" t="str">
        <f t="shared" si="167"/>
        <v>Day 3</v>
      </c>
      <c r="D1158" s="78" t="s">
        <v>757</v>
      </c>
      <c r="E1158" s="46" t="str">
        <f t="shared" si="168"/>
        <v>Herman</v>
      </c>
      <c r="F1158" s="46" t="str">
        <f t="shared" si="169"/>
        <v>Krauze</v>
      </c>
      <c r="G1158" s="46" t="str">
        <f t="shared" si="170"/>
        <v>Men Seniors / U/21</v>
      </c>
      <c r="H1158" s="46" t="str">
        <f t="shared" si="171"/>
        <v>Orca Angling Club</v>
      </c>
      <c r="I1158" s="78"/>
      <c r="J1158" s="78" t="s">
        <v>1288</v>
      </c>
      <c r="K1158" s="78">
        <v>85</v>
      </c>
      <c r="L1158" s="77">
        <f t="shared" si="172"/>
        <v>2.1</v>
      </c>
      <c r="M1158" s="77">
        <f t="shared" si="173"/>
        <v>2.1</v>
      </c>
    </row>
    <row r="1159" spans="1:13" hidden="1" x14ac:dyDescent="0.3">
      <c r="A1159" s="246" t="str">
        <f t="shared" si="165"/>
        <v>2023-NAT-03</v>
      </c>
      <c r="B1159" s="241">
        <f t="shared" si="166"/>
        <v>45003</v>
      </c>
      <c r="C1159" s="246" t="str">
        <f t="shared" si="167"/>
        <v>Day 3</v>
      </c>
      <c r="D1159" s="78" t="s">
        <v>757</v>
      </c>
      <c r="E1159" s="46" t="str">
        <f t="shared" si="168"/>
        <v>Herman</v>
      </c>
      <c r="F1159" s="46" t="str">
        <f t="shared" si="169"/>
        <v>Krauze</v>
      </c>
      <c r="G1159" s="46" t="str">
        <f t="shared" si="170"/>
        <v>Men Seniors / U/21</v>
      </c>
      <c r="H1159" s="46" t="str">
        <f t="shared" si="171"/>
        <v>Orca Angling Club</v>
      </c>
      <c r="I1159" s="78"/>
      <c r="J1159" s="78" t="s">
        <v>1288</v>
      </c>
      <c r="K1159" s="78">
        <v>93</v>
      </c>
      <c r="L1159" s="77">
        <f t="shared" si="172"/>
        <v>2.9</v>
      </c>
      <c r="M1159" s="77">
        <f t="shared" si="173"/>
        <v>2.9</v>
      </c>
    </row>
    <row r="1160" spans="1:13" hidden="1" x14ac:dyDescent="0.3">
      <c r="A1160" s="246" t="str">
        <f t="shared" si="165"/>
        <v>2023-NAT-03</v>
      </c>
      <c r="B1160" s="241">
        <f t="shared" si="166"/>
        <v>45003</v>
      </c>
      <c r="C1160" s="246" t="str">
        <f t="shared" si="167"/>
        <v>Day 3</v>
      </c>
      <c r="D1160" s="78" t="s">
        <v>461</v>
      </c>
      <c r="E1160" s="46" t="str">
        <f t="shared" si="168"/>
        <v>Brian</v>
      </c>
      <c r="F1160" s="46" t="str">
        <f t="shared" si="169"/>
        <v>Curtis</v>
      </c>
      <c r="G1160" s="46" t="str">
        <f t="shared" si="170"/>
        <v>Men Senior</v>
      </c>
      <c r="H1160" s="46" t="str">
        <f t="shared" si="171"/>
        <v>Orca Angling Club</v>
      </c>
      <c r="I1160" s="78"/>
      <c r="J1160" s="76" t="s">
        <v>1287</v>
      </c>
      <c r="K1160" s="78">
        <v>139</v>
      </c>
      <c r="L1160" s="77">
        <f t="shared" si="172"/>
        <v>13.4</v>
      </c>
      <c r="M1160" s="77">
        <f t="shared" si="173"/>
        <v>13.4</v>
      </c>
    </row>
    <row r="1161" spans="1:13" hidden="1" x14ac:dyDescent="0.3">
      <c r="A1161" s="246" t="str">
        <f t="shared" si="165"/>
        <v>2023-NAT-03</v>
      </c>
      <c r="B1161" s="241">
        <f t="shared" si="166"/>
        <v>45003</v>
      </c>
      <c r="C1161" s="246" t="str">
        <f t="shared" si="167"/>
        <v>Day 3</v>
      </c>
      <c r="D1161" s="78" t="s">
        <v>1199</v>
      </c>
      <c r="E1161" s="46" t="str">
        <f t="shared" si="168"/>
        <v>Jean</v>
      </c>
      <c r="F1161" s="46" t="str">
        <f t="shared" si="169"/>
        <v>Visser</v>
      </c>
      <c r="G1161" s="46" t="str">
        <f t="shared" si="170"/>
        <v>Men Senior</v>
      </c>
      <c r="H1161" s="46" t="str">
        <f t="shared" si="171"/>
        <v>Benguella</v>
      </c>
      <c r="I1161" s="78"/>
      <c r="J1161" s="76" t="s">
        <v>1287</v>
      </c>
      <c r="K1161" s="78">
        <v>138</v>
      </c>
      <c r="L1161" s="77">
        <f t="shared" si="172"/>
        <v>13.1</v>
      </c>
      <c r="M1161" s="77">
        <f t="shared" si="173"/>
        <v>13.1</v>
      </c>
    </row>
    <row r="1162" spans="1:13" hidden="1" x14ac:dyDescent="0.3">
      <c r="A1162" s="246" t="str">
        <f t="shared" si="165"/>
        <v>2023-NAT-03</v>
      </c>
      <c r="B1162" s="241">
        <f t="shared" si="166"/>
        <v>45003</v>
      </c>
      <c r="C1162" s="246" t="str">
        <f t="shared" si="167"/>
        <v>Day 3</v>
      </c>
      <c r="D1162" s="78" t="s">
        <v>1717</v>
      </c>
      <c r="E1162" s="46" t="str">
        <f t="shared" si="168"/>
        <v>Heiko Jnr</v>
      </c>
      <c r="F1162" s="46" t="str">
        <f t="shared" si="169"/>
        <v>Doll</v>
      </c>
      <c r="G1162" s="46" t="str">
        <f t="shared" si="170"/>
        <v>Men U/16</v>
      </c>
      <c r="H1162" s="46" t="str">
        <f t="shared" si="171"/>
        <v>Seagull Angling Club</v>
      </c>
      <c r="I1162" s="78"/>
      <c r="J1162" s="76" t="s">
        <v>1287</v>
      </c>
      <c r="K1162" s="78">
        <v>138</v>
      </c>
      <c r="L1162" s="77">
        <f t="shared" si="172"/>
        <v>13.1</v>
      </c>
      <c r="M1162" s="77">
        <f t="shared" si="173"/>
        <v>13.1</v>
      </c>
    </row>
    <row r="1163" spans="1:13" hidden="1" x14ac:dyDescent="0.3">
      <c r="A1163" s="246" t="str">
        <f t="shared" si="165"/>
        <v>2023-NAT-03</v>
      </c>
      <c r="B1163" s="241">
        <f t="shared" si="166"/>
        <v>45003</v>
      </c>
      <c r="C1163" s="246" t="str">
        <f t="shared" si="167"/>
        <v>Day 3</v>
      </c>
      <c r="D1163" s="78" t="s">
        <v>461</v>
      </c>
      <c r="E1163" s="46" t="str">
        <f t="shared" si="168"/>
        <v>Brian</v>
      </c>
      <c r="F1163" s="46" t="str">
        <f t="shared" si="169"/>
        <v>Curtis</v>
      </c>
      <c r="G1163" s="46" t="str">
        <f t="shared" si="170"/>
        <v>Men Senior</v>
      </c>
      <c r="H1163" s="46" t="str">
        <f t="shared" si="171"/>
        <v>Orca Angling Club</v>
      </c>
      <c r="I1163" s="78"/>
      <c r="J1163" s="78" t="s">
        <v>20</v>
      </c>
      <c r="K1163" s="78">
        <v>65</v>
      </c>
      <c r="L1163" s="77">
        <f t="shared" si="172"/>
        <v>1</v>
      </c>
      <c r="M1163" s="77">
        <f t="shared" si="173"/>
        <v>1</v>
      </c>
    </row>
    <row r="1164" spans="1:13" hidden="1" x14ac:dyDescent="0.3">
      <c r="A1164" s="246" t="str">
        <f t="shared" si="165"/>
        <v>2023-NAT-03</v>
      </c>
      <c r="B1164" s="241">
        <f t="shared" si="166"/>
        <v>45003</v>
      </c>
      <c r="C1164" s="246" t="str">
        <f t="shared" si="167"/>
        <v>Day 3</v>
      </c>
      <c r="D1164" s="78" t="s">
        <v>461</v>
      </c>
      <c r="E1164" s="46" t="str">
        <f t="shared" si="168"/>
        <v>Brian</v>
      </c>
      <c r="F1164" s="46" t="str">
        <f t="shared" si="169"/>
        <v>Curtis</v>
      </c>
      <c r="G1164" s="46" t="str">
        <f t="shared" si="170"/>
        <v>Men Senior</v>
      </c>
      <c r="H1164" s="46" t="str">
        <f t="shared" si="171"/>
        <v>Orca Angling Club</v>
      </c>
      <c r="I1164" s="78"/>
      <c r="J1164" s="78" t="s">
        <v>1288</v>
      </c>
      <c r="K1164" s="78">
        <v>78</v>
      </c>
      <c r="L1164" s="77">
        <f t="shared" si="172"/>
        <v>1.5</v>
      </c>
      <c r="M1164" s="77">
        <f t="shared" si="173"/>
        <v>1.5</v>
      </c>
    </row>
    <row r="1165" spans="1:13" hidden="1" x14ac:dyDescent="0.3">
      <c r="A1165" s="246" t="str">
        <f t="shared" si="165"/>
        <v>2023-NAT-03</v>
      </c>
      <c r="B1165" s="241">
        <f t="shared" si="166"/>
        <v>45003</v>
      </c>
      <c r="C1165" s="246" t="str">
        <f t="shared" si="167"/>
        <v>Day 3</v>
      </c>
      <c r="D1165" s="78" t="s">
        <v>461</v>
      </c>
      <c r="E1165" s="46" t="str">
        <f t="shared" si="168"/>
        <v>Brian</v>
      </c>
      <c r="F1165" s="46" t="str">
        <f t="shared" si="169"/>
        <v>Curtis</v>
      </c>
      <c r="G1165" s="46" t="str">
        <f t="shared" si="170"/>
        <v>Men Senior</v>
      </c>
      <c r="H1165" s="46" t="str">
        <f t="shared" si="171"/>
        <v>Orca Angling Club</v>
      </c>
      <c r="I1165" s="78"/>
      <c r="J1165" s="78" t="s">
        <v>1288</v>
      </c>
      <c r="K1165" s="78">
        <v>108</v>
      </c>
      <c r="L1165" s="77">
        <f t="shared" si="172"/>
        <v>4.8</v>
      </c>
      <c r="M1165" s="77">
        <f t="shared" si="173"/>
        <v>4.8</v>
      </c>
    </row>
    <row r="1166" spans="1:13" hidden="1" x14ac:dyDescent="0.3">
      <c r="A1166" s="246" t="str">
        <f t="shared" si="165"/>
        <v>2023-NAT-03</v>
      </c>
      <c r="B1166" s="241">
        <f t="shared" si="166"/>
        <v>45003</v>
      </c>
      <c r="C1166" s="246" t="str">
        <f t="shared" si="167"/>
        <v>Day 3</v>
      </c>
      <c r="D1166" s="78" t="s">
        <v>461</v>
      </c>
      <c r="E1166" s="46" t="str">
        <f t="shared" si="168"/>
        <v>Brian</v>
      </c>
      <c r="F1166" s="46" t="str">
        <f t="shared" si="169"/>
        <v>Curtis</v>
      </c>
      <c r="G1166" s="46" t="str">
        <f t="shared" si="170"/>
        <v>Men Senior</v>
      </c>
      <c r="H1166" s="46" t="str">
        <f t="shared" si="171"/>
        <v>Orca Angling Club</v>
      </c>
      <c r="I1166" s="78"/>
      <c r="J1166" s="78" t="s">
        <v>1288</v>
      </c>
      <c r="K1166" s="78">
        <v>74</v>
      </c>
      <c r="L1166" s="77">
        <f t="shared" si="172"/>
        <v>1.3</v>
      </c>
      <c r="M1166" s="77">
        <f t="shared" si="173"/>
        <v>1.3</v>
      </c>
    </row>
    <row r="1167" spans="1:13" hidden="1" x14ac:dyDescent="0.3">
      <c r="A1167" s="246" t="str">
        <f t="shared" si="165"/>
        <v>2023-NAT-03</v>
      </c>
      <c r="B1167" s="241">
        <f t="shared" si="166"/>
        <v>45003</v>
      </c>
      <c r="C1167" s="246" t="str">
        <f t="shared" si="167"/>
        <v>Day 3</v>
      </c>
      <c r="D1167" s="78" t="s">
        <v>573</v>
      </c>
      <c r="E1167" s="46" t="str">
        <f t="shared" si="168"/>
        <v xml:space="preserve">Joe </v>
      </c>
      <c r="F1167" s="46" t="str">
        <f t="shared" si="169"/>
        <v>Herman</v>
      </c>
      <c r="G1167" s="46" t="str">
        <f t="shared" si="170"/>
        <v>Men Senior</v>
      </c>
      <c r="H1167" s="46" t="str">
        <f t="shared" si="171"/>
        <v>Orca Angling Club</v>
      </c>
      <c r="I1167" s="78"/>
      <c r="J1167" s="78" t="s">
        <v>1288</v>
      </c>
      <c r="K1167" s="78">
        <v>75</v>
      </c>
      <c r="L1167" s="77">
        <f t="shared" si="172"/>
        <v>1.3</v>
      </c>
      <c r="M1167" s="77">
        <f t="shared" si="173"/>
        <v>1.3</v>
      </c>
    </row>
    <row r="1168" spans="1:13" hidden="1" x14ac:dyDescent="0.3">
      <c r="A1168" s="246" t="str">
        <f t="shared" ref="A1168:A1231" si="174">IF(D1168="","",A1167)</f>
        <v>2023-NAT-03</v>
      </c>
      <c r="B1168" s="241">
        <f t="shared" ref="B1168:B1231" si="175">IF(D1168="","",B1167)</f>
        <v>45003</v>
      </c>
      <c r="C1168" s="246" t="str">
        <f t="shared" ref="C1168:C1231" si="176">IF(D1168="","",C1167)</f>
        <v>Day 3</v>
      </c>
      <c r="D1168" s="78" t="s">
        <v>573</v>
      </c>
      <c r="E1168" s="46" t="str">
        <f t="shared" ref="E1168:E1231" si="177">IF(D1168="","",VLOOKUP(D1168,Master,3,FALSE))</f>
        <v xml:space="preserve">Joe </v>
      </c>
      <c r="F1168" s="46" t="str">
        <f t="shared" ref="F1168:F1231" si="178">IF(D1168="","",VLOOKUP(D1168,Master,4,FALSE))</f>
        <v>Herman</v>
      </c>
      <c r="G1168" s="46" t="str">
        <f t="shared" ref="G1168:G1231" si="179">IF(D1168="","",VLOOKUP(D1168,Master,5,FALSE))</f>
        <v>Men Senior</v>
      </c>
      <c r="H1168" s="46" t="str">
        <f t="shared" ref="H1168:H1231" si="180">IF(D1168="","",VLOOKUP(D1168,Master,2,FALSE))</f>
        <v>Orca Angling Club</v>
      </c>
      <c r="I1168" s="78"/>
      <c r="J1168" s="78" t="s">
        <v>1288</v>
      </c>
      <c r="K1168" s="78">
        <v>87</v>
      </c>
      <c r="L1168" s="77">
        <f t="shared" ref="L1168:L1231" si="181">IF(K1168="","",IF(I1168="",ROUND(HLOOKUP(J1168,kgList,K1168,FALSE),1),ROUND(HLOOKUP(I1168,kgList,K1168,FALSE),1)))</f>
        <v>2.2999999999999998</v>
      </c>
      <c r="M1168" s="77">
        <f t="shared" ref="M1168:M1231" si="182">IF(L1168="","",IF(COUNTA(I1168:J1168)&gt;1,"Edible or Inedible",IF(COUNTA(I1168)=1,L1168*1,IF(COUNTA(J1168)=1,L1168*1,"ERROR"))))</f>
        <v>2.2999999999999998</v>
      </c>
    </row>
    <row r="1169" spans="1:13" hidden="1" x14ac:dyDescent="0.3">
      <c r="A1169" s="246" t="str">
        <f t="shared" si="174"/>
        <v>2023-NAT-03</v>
      </c>
      <c r="B1169" s="241">
        <f t="shared" si="175"/>
        <v>45003</v>
      </c>
      <c r="C1169" s="246" t="str">
        <f t="shared" si="176"/>
        <v>Day 3</v>
      </c>
      <c r="D1169" s="78" t="s">
        <v>573</v>
      </c>
      <c r="E1169" s="46" t="str">
        <f t="shared" si="177"/>
        <v xml:space="preserve">Joe </v>
      </c>
      <c r="F1169" s="46" t="str">
        <f t="shared" si="178"/>
        <v>Herman</v>
      </c>
      <c r="G1169" s="46" t="str">
        <f t="shared" si="179"/>
        <v>Men Senior</v>
      </c>
      <c r="H1169" s="46" t="str">
        <f t="shared" si="180"/>
        <v>Orca Angling Club</v>
      </c>
      <c r="I1169" s="78"/>
      <c r="J1169" s="78" t="s">
        <v>1288</v>
      </c>
      <c r="K1169" s="78">
        <v>97</v>
      </c>
      <c r="L1169" s="77">
        <f t="shared" si="181"/>
        <v>3.3</v>
      </c>
      <c r="M1169" s="77">
        <f t="shared" si="182"/>
        <v>3.3</v>
      </c>
    </row>
    <row r="1170" spans="1:13" hidden="1" x14ac:dyDescent="0.3">
      <c r="A1170" s="246" t="str">
        <f t="shared" si="174"/>
        <v>2023-NAT-03</v>
      </c>
      <c r="B1170" s="241">
        <f t="shared" si="175"/>
        <v>45003</v>
      </c>
      <c r="C1170" s="246" t="str">
        <f t="shared" si="176"/>
        <v>Day 3</v>
      </c>
      <c r="D1170" s="78" t="s">
        <v>573</v>
      </c>
      <c r="E1170" s="46" t="str">
        <f t="shared" si="177"/>
        <v xml:space="preserve">Joe </v>
      </c>
      <c r="F1170" s="46" t="str">
        <f t="shared" si="178"/>
        <v>Herman</v>
      </c>
      <c r="G1170" s="46" t="str">
        <f t="shared" si="179"/>
        <v>Men Senior</v>
      </c>
      <c r="H1170" s="46" t="str">
        <f t="shared" si="180"/>
        <v>Orca Angling Club</v>
      </c>
      <c r="I1170" s="78"/>
      <c r="J1170" s="78" t="s">
        <v>1288</v>
      </c>
      <c r="K1170" s="78">
        <v>108</v>
      </c>
      <c r="L1170" s="77">
        <f t="shared" si="181"/>
        <v>4.8</v>
      </c>
      <c r="M1170" s="77">
        <f t="shared" si="182"/>
        <v>4.8</v>
      </c>
    </row>
    <row r="1171" spans="1:13" hidden="1" x14ac:dyDescent="0.3">
      <c r="A1171" s="246" t="str">
        <f t="shared" si="174"/>
        <v>2023-NAT-03</v>
      </c>
      <c r="B1171" s="241">
        <f t="shared" si="175"/>
        <v>45003</v>
      </c>
      <c r="C1171" s="246" t="str">
        <f t="shared" si="176"/>
        <v>Day 3</v>
      </c>
      <c r="D1171" s="78" t="s">
        <v>723</v>
      </c>
      <c r="E1171" s="46" t="str">
        <f t="shared" si="177"/>
        <v>Christiaan</v>
      </c>
      <c r="F1171" s="46" t="str">
        <f t="shared" si="178"/>
        <v>Potgieter</v>
      </c>
      <c r="G1171" s="46" t="str">
        <f t="shared" si="179"/>
        <v>Men U/16</v>
      </c>
      <c r="H1171" s="46" t="str">
        <f t="shared" si="180"/>
        <v>Seagull Angling Club</v>
      </c>
      <c r="I1171" s="78"/>
      <c r="J1171" s="76" t="s">
        <v>1287</v>
      </c>
      <c r="K1171" s="78">
        <v>138</v>
      </c>
      <c r="L1171" s="77">
        <f t="shared" si="181"/>
        <v>13.1</v>
      </c>
      <c r="M1171" s="77">
        <f t="shared" si="182"/>
        <v>13.1</v>
      </c>
    </row>
    <row r="1172" spans="1:13" hidden="1" x14ac:dyDescent="0.3">
      <c r="A1172" s="246" t="str">
        <f t="shared" si="174"/>
        <v>2023-NAT-03</v>
      </c>
      <c r="B1172" s="241">
        <f t="shared" si="175"/>
        <v>45003</v>
      </c>
      <c r="C1172" s="246" t="str">
        <f t="shared" si="176"/>
        <v>Day 3</v>
      </c>
      <c r="D1172" s="78" t="s">
        <v>573</v>
      </c>
      <c r="E1172" s="46" t="str">
        <f t="shared" si="177"/>
        <v xml:space="preserve">Joe </v>
      </c>
      <c r="F1172" s="46" t="str">
        <f t="shared" si="178"/>
        <v>Herman</v>
      </c>
      <c r="G1172" s="46" t="str">
        <f t="shared" si="179"/>
        <v>Men Senior</v>
      </c>
      <c r="H1172" s="46" t="str">
        <f t="shared" si="180"/>
        <v>Orca Angling Club</v>
      </c>
      <c r="I1172" s="78"/>
      <c r="J1172" s="78" t="s">
        <v>10</v>
      </c>
      <c r="K1172" s="78">
        <v>40</v>
      </c>
      <c r="L1172" s="77">
        <f t="shared" si="181"/>
        <v>1</v>
      </c>
      <c r="M1172" s="77">
        <f t="shared" si="182"/>
        <v>1</v>
      </c>
    </row>
    <row r="1173" spans="1:13" hidden="1" x14ac:dyDescent="0.3">
      <c r="A1173" s="246" t="str">
        <f t="shared" si="174"/>
        <v>2023-NAT-03</v>
      </c>
      <c r="B1173" s="241">
        <f t="shared" si="175"/>
        <v>45003</v>
      </c>
      <c r="C1173" s="246" t="str">
        <f t="shared" si="176"/>
        <v>Day 3</v>
      </c>
      <c r="D1173" s="78" t="s">
        <v>573</v>
      </c>
      <c r="E1173" s="46" t="str">
        <f t="shared" si="177"/>
        <v xml:space="preserve">Joe </v>
      </c>
      <c r="F1173" s="46" t="str">
        <f t="shared" si="178"/>
        <v>Herman</v>
      </c>
      <c r="G1173" s="46" t="str">
        <f t="shared" si="179"/>
        <v>Men Senior</v>
      </c>
      <c r="H1173" s="46" t="str">
        <f t="shared" si="180"/>
        <v>Orca Angling Club</v>
      </c>
      <c r="I1173" s="78"/>
      <c r="J1173" s="78" t="s">
        <v>20</v>
      </c>
      <c r="K1173" s="78">
        <v>84</v>
      </c>
      <c r="L1173" s="77">
        <f t="shared" si="181"/>
        <v>2.2000000000000002</v>
      </c>
      <c r="M1173" s="77">
        <f t="shared" si="182"/>
        <v>2.2000000000000002</v>
      </c>
    </row>
    <row r="1174" spans="1:13" hidden="1" x14ac:dyDescent="0.3">
      <c r="A1174" s="246" t="str">
        <f t="shared" si="174"/>
        <v>2023-NAT-03</v>
      </c>
      <c r="B1174" s="241">
        <f t="shared" si="175"/>
        <v>45003</v>
      </c>
      <c r="C1174" s="246" t="str">
        <f t="shared" si="176"/>
        <v>Day 3</v>
      </c>
      <c r="D1174" s="78" t="s">
        <v>498</v>
      </c>
      <c r="E1174" s="46" t="str">
        <f t="shared" si="177"/>
        <v>Leon</v>
      </c>
      <c r="F1174" s="46" t="str">
        <f t="shared" si="178"/>
        <v>Krauze</v>
      </c>
      <c r="G1174" s="46" t="str">
        <f t="shared" si="179"/>
        <v>Men Veteran</v>
      </c>
      <c r="H1174" s="46" t="str">
        <f t="shared" si="180"/>
        <v>Orca Angling Club</v>
      </c>
      <c r="I1174" s="78"/>
      <c r="J1174" s="78" t="s">
        <v>1288</v>
      </c>
      <c r="K1174" s="78">
        <v>108</v>
      </c>
      <c r="L1174" s="77">
        <f t="shared" si="181"/>
        <v>4.8</v>
      </c>
      <c r="M1174" s="77">
        <f t="shared" si="182"/>
        <v>4.8</v>
      </c>
    </row>
    <row r="1175" spans="1:13" hidden="1" x14ac:dyDescent="0.3">
      <c r="A1175" s="246" t="str">
        <f t="shared" si="174"/>
        <v>2023-NAT-03</v>
      </c>
      <c r="B1175" s="241">
        <f t="shared" si="175"/>
        <v>45003</v>
      </c>
      <c r="C1175" s="246" t="str">
        <f t="shared" si="176"/>
        <v>Day 3</v>
      </c>
      <c r="D1175" s="78" t="s">
        <v>498</v>
      </c>
      <c r="E1175" s="46" t="str">
        <f t="shared" si="177"/>
        <v>Leon</v>
      </c>
      <c r="F1175" s="46" t="str">
        <f t="shared" si="178"/>
        <v>Krauze</v>
      </c>
      <c r="G1175" s="46" t="str">
        <f t="shared" si="179"/>
        <v>Men Veteran</v>
      </c>
      <c r="H1175" s="46" t="str">
        <f t="shared" si="180"/>
        <v>Orca Angling Club</v>
      </c>
      <c r="I1175" s="78"/>
      <c r="J1175" s="78" t="s">
        <v>1288</v>
      </c>
      <c r="K1175" s="78">
        <v>112</v>
      </c>
      <c r="L1175" s="77">
        <f t="shared" si="181"/>
        <v>5.5</v>
      </c>
      <c r="M1175" s="77">
        <f t="shared" si="182"/>
        <v>5.5</v>
      </c>
    </row>
    <row r="1176" spans="1:13" hidden="1" x14ac:dyDescent="0.3">
      <c r="A1176" s="246" t="str">
        <f t="shared" si="174"/>
        <v>2023-NAT-03</v>
      </c>
      <c r="B1176" s="241">
        <f t="shared" si="175"/>
        <v>45003</v>
      </c>
      <c r="C1176" s="246" t="str">
        <f t="shared" si="176"/>
        <v>Day 3</v>
      </c>
      <c r="D1176" s="78" t="s">
        <v>498</v>
      </c>
      <c r="E1176" s="46" t="str">
        <f t="shared" si="177"/>
        <v>Leon</v>
      </c>
      <c r="F1176" s="46" t="str">
        <f t="shared" si="178"/>
        <v>Krauze</v>
      </c>
      <c r="G1176" s="46" t="str">
        <f t="shared" si="179"/>
        <v>Men Veteran</v>
      </c>
      <c r="H1176" s="46" t="str">
        <f t="shared" si="180"/>
        <v>Orca Angling Club</v>
      </c>
      <c r="I1176" s="78"/>
      <c r="J1176" s="78" t="s">
        <v>1288</v>
      </c>
      <c r="K1176" s="78">
        <v>101</v>
      </c>
      <c r="L1176" s="77">
        <f t="shared" si="181"/>
        <v>3.8</v>
      </c>
      <c r="M1176" s="77">
        <f t="shared" si="182"/>
        <v>3.8</v>
      </c>
    </row>
    <row r="1177" spans="1:13" hidden="1" x14ac:dyDescent="0.3">
      <c r="A1177" s="246" t="str">
        <f t="shared" si="174"/>
        <v>2023-NAT-03</v>
      </c>
      <c r="B1177" s="241">
        <f t="shared" si="175"/>
        <v>45003</v>
      </c>
      <c r="C1177" s="246" t="str">
        <f t="shared" si="176"/>
        <v>Day 3</v>
      </c>
      <c r="D1177" s="78" t="s">
        <v>498</v>
      </c>
      <c r="E1177" s="46" t="str">
        <f t="shared" si="177"/>
        <v>Leon</v>
      </c>
      <c r="F1177" s="46" t="str">
        <f t="shared" si="178"/>
        <v>Krauze</v>
      </c>
      <c r="G1177" s="46" t="str">
        <f t="shared" si="179"/>
        <v>Men Veteran</v>
      </c>
      <c r="H1177" s="46" t="str">
        <f t="shared" si="180"/>
        <v>Orca Angling Club</v>
      </c>
      <c r="I1177" s="78"/>
      <c r="J1177" s="78" t="s">
        <v>1288</v>
      </c>
      <c r="K1177" s="78">
        <v>80</v>
      </c>
      <c r="L1177" s="77">
        <f t="shared" si="181"/>
        <v>1.7</v>
      </c>
      <c r="M1177" s="77">
        <f t="shared" si="182"/>
        <v>1.7</v>
      </c>
    </row>
    <row r="1178" spans="1:13" hidden="1" x14ac:dyDescent="0.3">
      <c r="A1178" s="246" t="str">
        <f t="shared" si="174"/>
        <v>2023-NAT-03</v>
      </c>
      <c r="B1178" s="241">
        <f t="shared" si="175"/>
        <v>45003</v>
      </c>
      <c r="C1178" s="246" t="str">
        <f t="shared" si="176"/>
        <v>Day 3</v>
      </c>
      <c r="D1178" s="78" t="s">
        <v>839</v>
      </c>
      <c r="E1178" s="46" t="str">
        <f t="shared" si="177"/>
        <v>Raymond</v>
      </c>
      <c r="F1178" s="46" t="str">
        <f t="shared" si="178"/>
        <v>Duvenhage</v>
      </c>
      <c r="G1178" s="46" t="str">
        <f t="shared" si="179"/>
        <v>Men Veteran</v>
      </c>
      <c r="H1178" s="46" t="str">
        <f t="shared" si="180"/>
        <v>Welwitschia</v>
      </c>
      <c r="I1178" s="78"/>
      <c r="J1178" s="76" t="s">
        <v>1287</v>
      </c>
      <c r="K1178" s="78">
        <v>138</v>
      </c>
      <c r="L1178" s="77">
        <f t="shared" si="181"/>
        <v>13.1</v>
      </c>
      <c r="M1178" s="77">
        <f t="shared" si="182"/>
        <v>13.1</v>
      </c>
    </row>
    <row r="1179" spans="1:13" hidden="1" x14ac:dyDescent="0.3">
      <c r="A1179" s="246" t="str">
        <f t="shared" si="174"/>
        <v>2023-NAT-03</v>
      </c>
      <c r="B1179" s="241">
        <f t="shared" si="175"/>
        <v>45003</v>
      </c>
      <c r="C1179" s="246" t="str">
        <f t="shared" si="176"/>
        <v>Day 3</v>
      </c>
      <c r="D1179" s="78" t="s">
        <v>1435</v>
      </c>
      <c r="E1179" s="46" t="str">
        <f t="shared" si="177"/>
        <v>Stefan</v>
      </c>
      <c r="F1179" s="46" t="str">
        <f t="shared" si="178"/>
        <v>Snyman</v>
      </c>
      <c r="G1179" s="46" t="str">
        <f t="shared" si="179"/>
        <v>Men U/16</v>
      </c>
      <c r="H1179" s="46" t="str">
        <f t="shared" si="180"/>
        <v>Penguin</v>
      </c>
      <c r="I1179" s="78"/>
      <c r="J1179" s="76" t="s">
        <v>1287</v>
      </c>
      <c r="K1179" s="78">
        <v>137</v>
      </c>
      <c r="L1179" s="77">
        <f t="shared" si="181"/>
        <v>12.8</v>
      </c>
      <c r="M1179" s="77">
        <f t="shared" si="182"/>
        <v>12.8</v>
      </c>
    </row>
    <row r="1180" spans="1:13" hidden="1" x14ac:dyDescent="0.3">
      <c r="A1180" s="246" t="str">
        <f t="shared" si="174"/>
        <v>2023-NAT-03</v>
      </c>
      <c r="B1180" s="241">
        <f t="shared" si="175"/>
        <v>45003</v>
      </c>
      <c r="C1180" s="246" t="str">
        <f t="shared" si="176"/>
        <v>Day 3</v>
      </c>
      <c r="D1180" s="78" t="s">
        <v>1567</v>
      </c>
      <c r="E1180" s="46" t="str">
        <f t="shared" si="177"/>
        <v>Janco</v>
      </c>
      <c r="F1180" s="46" t="str">
        <f t="shared" si="178"/>
        <v>Duvenhage</v>
      </c>
      <c r="G1180" s="46" t="str">
        <f t="shared" si="179"/>
        <v>Men U/16</v>
      </c>
      <c r="H1180" s="46" t="str">
        <f t="shared" si="180"/>
        <v>Welwitschia</v>
      </c>
      <c r="I1180" s="78"/>
      <c r="J1180" s="76" t="s">
        <v>1287</v>
      </c>
      <c r="K1180" s="78">
        <v>137</v>
      </c>
      <c r="L1180" s="77">
        <f t="shared" si="181"/>
        <v>12.8</v>
      </c>
      <c r="M1180" s="77">
        <f t="shared" si="182"/>
        <v>12.8</v>
      </c>
    </row>
    <row r="1181" spans="1:13" hidden="1" x14ac:dyDescent="0.3">
      <c r="A1181" s="246" t="str">
        <f t="shared" si="174"/>
        <v>2023-NAT-03</v>
      </c>
      <c r="B1181" s="241">
        <f t="shared" si="175"/>
        <v>45003</v>
      </c>
      <c r="C1181" s="246" t="str">
        <f t="shared" si="176"/>
        <v>Day 3</v>
      </c>
      <c r="D1181" s="78" t="s">
        <v>595</v>
      </c>
      <c r="E1181" s="46" t="str">
        <f t="shared" si="177"/>
        <v>Tiaan</v>
      </c>
      <c r="F1181" s="46" t="str">
        <f t="shared" si="178"/>
        <v>Bornman</v>
      </c>
      <c r="G1181" s="46" t="str">
        <f t="shared" si="179"/>
        <v>Men U/21</v>
      </c>
      <c r="H1181" s="46" t="str">
        <f t="shared" si="180"/>
        <v>Namib Park</v>
      </c>
      <c r="I1181" s="78"/>
      <c r="J1181" s="76" t="s">
        <v>1287</v>
      </c>
      <c r="K1181" s="78">
        <v>137</v>
      </c>
      <c r="L1181" s="77">
        <f t="shared" si="181"/>
        <v>12.8</v>
      </c>
      <c r="M1181" s="77">
        <f t="shared" si="182"/>
        <v>12.8</v>
      </c>
    </row>
    <row r="1182" spans="1:13" hidden="1" x14ac:dyDescent="0.3">
      <c r="A1182" s="246" t="str">
        <f t="shared" si="174"/>
        <v>2023-NAT-03</v>
      </c>
      <c r="B1182" s="241">
        <f t="shared" si="175"/>
        <v>45003</v>
      </c>
      <c r="C1182" s="246" t="str">
        <f t="shared" si="176"/>
        <v>Day 3</v>
      </c>
      <c r="D1182" s="78" t="s">
        <v>604</v>
      </c>
      <c r="E1182" s="46" t="str">
        <f t="shared" si="177"/>
        <v>Lindie</v>
      </c>
      <c r="F1182" s="46" t="str">
        <f t="shared" si="178"/>
        <v>Krauze</v>
      </c>
      <c r="G1182" s="46" t="str">
        <f t="shared" si="179"/>
        <v>Ladies Veteran</v>
      </c>
      <c r="H1182" s="46" t="str">
        <f t="shared" si="180"/>
        <v>Orca Angling Club</v>
      </c>
      <c r="I1182" s="78"/>
      <c r="J1182" s="78" t="s">
        <v>1265</v>
      </c>
      <c r="K1182" s="78">
        <v>49</v>
      </c>
      <c r="L1182" s="77">
        <f t="shared" si="181"/>
        <v>2.1</v>
      </c>
      <c r="M1182" s="77">
        <f t="shared" si="182"/>
        <v>2.1</v>
      </c>
    </row>
    <row r="1183" spans="1:13" hidden="1" x14ac:dyDescent="0.3">
      <c r="A1183" s="246" t="str">
        <f t="shared" si="174"/>
        <v>2023-NAT-03</v>
      </c>
      <c r="B1183" s="241">
        <f t="shared" si="175"/>
        <v>45003</v>
      </c>
      <c r="C1183" s="246" t="str">
        <f t="shared" si="176"/>
        <v>Day 3</v>
      </c>
      <c r="D1183" s="78" t="s">
        <v>634</v>
      </c>
      <c r="E1183" s="46" t="str">
        <f t="shared" si="177"/>
        <v>Elaine</v>
      </c>
      <c r="F1183" s="46" t="str">
        <f t="shared" si="178"/>
        <v>Vorster</v>
      </c>
      <c r="G1183" s="46" t="str">
        <f t="shared" si="179"/>
        <v>Ladies Veteran</v>
      </c>
      <c r="H1183" s="46" t="str">
        <f t="shared" si="180"/>
        <v>Orca Angling Club</v>
      </c>
      <c r="I1183" s="78"/>
      <c r="J1183" s="78"/>
      <c r="K1183" s="78"/>
      <c r="L1183" s="77" t="str">
        <f t="shared" si="181"/>
        <v/>
      </c>
      <c r="M1183" s="77" t="str">
        <f t="shared" si="182"/>
        <v/>
      </c>
    </row>
    <row r="1184" spans="1:13" hidden="1" x14ac:dyDescent="0.3">
      <c r="A1184" s="246" t="str">
        <f t="shared" si="174"/>
        <v>2023-NAT-03</v>
      </c>
      <c r="B1184" s="241">
        <f t="shared" si="175"/>
        <v>45003</v>
      </c>
      <c r="C1184" s="246" t="str">
        <f t="shared" si="176"/>
        <v>Day 3</v>
      </c>
      <c r="D1184" s="78" t="s">
        <v>1435</v>
      </c>
      <c r="E1184" s="46" t="str">
        <f t="shared" si="177"/>
        <v>Stefan</v>
      </c>
      <c r="F1184" s="46" t="str">
        <f t="shared" si="178"/>
        <v>Snyman</v>
      </c>
      <c r="G1184" s="46" t="str">
        <f t="shared" si="179"/>
        <v>Men U/16</v>
      </c>
      <c r="H1184" s="46" t="str">
        <f t="shared" si="180"/>
        <v>Penguin</v>
      </c>
      <c r="I1184" s="78"/>
      <c r="J1184" s="76" t="s">
        <v>1287</v>
      </c>
      <c r="K1184" s="78">
        <v>136</v>
      </c>
      <c r="L1184" s="77">
        <f t="shared" si="181"/>
        <v>12.4</v>
      </c>
      <c r="M1184" s="77">
        <f t="shared" si="182"/>
        <v>12.4</v>
      </c>
    </row>
    <row r="1185" spans="1:13" hidden="1" x14ac:dyDescent="0.3">
      <c r="A1185" s="246" t="str">
        <f t="shared" si="174"/>
        <v>2023-NAT-03</v>
      </c>
      <c r="B1185" s="241">
        <f t="shared" si="175"/>
        <v>45003</v>
      </c>
      <c r="C1185" s="246" t="str">
        <f t="shared" si="176"/>
        <v>Day 3</v>
      </c>
      <c r="D1185" s="78" t="s">
        <v>723</v>
      </c>
      <c r="E1185" s="46" t="str">
        <f t="shared" si="177"/>
        <v>Christiaan</v>
      </c>
      <c r="F1185" s="46" t="str">
        <f t="shared" si="178"/>
        <v>Potgieter</v>
      </c>
      <c r="G1185" s="46" t="str">
        <f t="shared" si="179"/>
        <v>Men U/16</v>
      </c>
      <c r="H1185" s="46" t="str">
        <f t="shared" si="180"/>
        <v>Seagull Angling Club</v>
      </c>
      <c r="I1185" s="78"/>
      <c r="J1185" s="76" t="s">
        <v>1287</v>
      </c>
      <c r="K1185" s="78">
        <v>135</v>
      </c>
      <c r="L1185" s="77">
        <f t="shared" si="181"/>
        <v>12.1</v>
      </c>
      <c r="M1185" s="77">
        <f t="shared" si="182"/>
        <v>12.1</v>
      </c>
    </row>
    <row r="1186" spans="1:13" hidden="1" x14ac:dyDescent="0.3">
      <c r="A1186" s="246" t="str">
        <f t="shared" si="174"/>
        <v>2023-NAT-03</v>
      </c>
      <c r="B1186" s="241">
        <f t="shared" si="175"/>
        <v>45003</v>
      </c>
      <c r="C1186" s="246" t="str">
        <f t="shared" si="176"/>
        <v>Day 3</v>
      </c>
      <c r="D1186" s="78" t="s">
        <v>573</v>
      </c>
      <c r="E1186" s="46" t="str">
        <f t="shared" si="177"/>
        <v xml:space="preserve">Joe </v>
      </c>
      <c r="F1186" s="46" t="str">
        <f t="shared" si="178"/>
        <v>Herman</v>
      </c>
      <c r="G1186" s="46" t="str">
        <f t="shared" si="179"/>
        <v>Men Senior</v>
      </c>
      <c r="H1186" s="46" t="str">
        <f t="shared" si="180"/>
        <v>Orca Angling Club</v>
      </c>
      <c r="I1186" s="78"/>
      <c r="J1186" s="76" t="s">
        <v>1287</v>
      </c>
      <c r="K1186" s="78">
        <v>134</v>
      </c>
      <c r="L1186" s="77">
        <f t="shared" si="181"/>
        <v>11.8</v>
      </c>
      <c r="M1186" s="77">
        <f t="shared" si="182"/>
        <v>11.8</v>
      </c>
    </row>
    <row r="1187" spans="1:13" hidden="1" x14ac:dyDescent="0.3">
      <c r="A1187" s="246" t="str">
        <f t="shared" si="174"/>
        <v>2023-NAT-03</v>
      </c>
      <c r="B1187" s="241">
        <f t="shared" si="175"/>
        <v>45003</v>
      </c>
      <c r="C1187" s="246" t="str">
        <f t="shared" si="176"/>
        <v>Day 3</v>
      </c>
      <c r="D1187" s="78" t="s">
        <v>764</v>
      </c>
      <c r="E1187" s="46" t="str">
        <f t="shared" si="177"/>
        <v>Stefni</v>
      </c>
      <c r="F1187" s="46" t="str">
        <f t="shared" si="178"/>
        <v>De Jager</v>
      </c>
      <c r="G1187" s="46" t="str">
        <f t="shared" si="179"/>
        <v>Ladies Veteran</v>
      </c>
      <c r="H1187" s="46" t="str">
        <f t="shared" si="180"/>
        <v>Otjiwarongo</v>
      </c>
      <c r="I1187" s="78"/>
      <c r="J1187" s="78" t="s">
        <v>10</v>
      </c>
      <c r="K1187" s="78">
        <v>40</v>
      </c>
      <c r="L1187" s="77">
        <f t="shared" si="181"/>
        <v>1</v>
      </c>
      <c r="M1187" s="77">
        <f t="shared" si="182"/>
        <v>1</v>
      </c>
    </row>
    <row r="1188" spans="1:13" hidden="1" x14ac:dyDescent="0.3">
      <c r="A1188" s="246" t="str">
        <f t="shared" si="174"/>
        <v>2023-NAT-03</v>
      </c>
      <c r="B1188" s="241">
        <f t="shared" si="175"/>
        <v>45003</v>
      </c>
      <c r="C1188" s="246" t="str">
        <f t="shared" si="176"/>
        <v>Day 3</v>
      </c>
      <c r="D1188" s="78" t="s">
        <v>764</v>
      </c>
      <c r="E1188" s="46" t="str">
        <f t="shared" si="177"/>
        <v>Stefni</v>
      </c>
      <c r="F1188" s="46" t="str">
        <f t="shared" si="178"/>
        <v>De Jager</v>
      </c>
      <c r="G1188" s="46" t="str">
        <f t="shared" si="179"/>
        <v>Ladies Veteran</v>
      </c>
      <c r="H1188" s="46" t="str">
        <f t="shared" si="180"/>
        <v>Otjiwarongo</v>
      </c>
      <c r="I1188" s="78"/>
      <c r="J1188" s="78" t="s">
        <v>20</v>
      </c>
      <c r="K1188" s="78">
        <v>81</v>
      </c>
      <c r="L1188" s="77">
        <f t="shared" si="181"/>
        <v>1.9</v>
      </c>
      <c r="M1188" s="77">
        <f t="shared" si="182"/>
        <v>1.9</v>
      </c>
    </row>
    <row r="1189" spans="1:13" hidden="1" x14ac:dyDescent="0.3">
      <c r="A1189" s="246" t="str">
        <f t="shared" si="174"/>
        <v>2023-NAT-03</v>
      </c>
      <c r="B1189" s="241">
        <f t="shared" si="175"/>
        <v>45003</v>
      </c>
      <c r="C1189" s="246" t="str">
        <f t="shared" si="176"/>
        <v>Day 3</v>
      </c>
      <c r="D1189" s="78" t="s">
        <v>839</v>
      </c>
      <c r="E1189" s="46" t="str">
        <f t="shared" si="177"/>
        <v>Raymond</v>
      </c>
      <c r="F1189" s="46" t="str">
        <f t="shared" si="178"/>
        <v>Duvenhage</v>
      </c>
      <c r="G1189" s="46" t="str">
        <f t="shared" si="179"/>
        <v>Men Veteran</v>
      </c>
      <c r="H1189" s="46" t="str">
        <f t="shared" si="180"/>
        <v>Welwitschia</v>
      </c>
      <c r="I1189" s="78"/>
      <c r="J1189" s="76" t="s">
        <v>1287</v>
      </c>
      <c r="K1189" s="78">
        <v>134</v>
      </c>
      <c r="L1189" s="77">
        <f t="shared" si="181"/>
        <v>11.8</v>
      </c>
      <c r="M1189" s="77">
        <f t="shared" si="182"/>
        <v>11.8</v>
      </c>
    </row>
    <row r="1190" spans="1:13" hidden="1" x14ac:dyDescent="0.3">
      <c r="A1190" s="246" t="str">
        <f t="shared" si="174"/>
        <v>2023-NAT-03</v>
      </c>
      <c r="B1190" s="241">
        <f t="shared" si="175"/>
        <v>45003</v>
      </c>
      <c r="C1190" s="246" t="str">
        <f t="shared" si="176"/>
        <v>Day 3</v>
      </c>
      <c r="D1190" s="78" t="s">
        <v>979</v>
      </c>
      <c r="E1190" s="46" t="str">
        <f t="shared" si="177"/>
        <v>Otto</v>
      </c>
      <c r="F1190" s="46" t="str">
        <f t="shared" si="178"/>
        <v>Feyerabend</v>
      </c>
      <c r="G1190" s="46" t="str">
        <f t="shared" si="179"/>
        <v>Men Seniors / U/21</v>
      </c>
      <c r="H1190" s="46" t="str">
        <f t="shared" si="180"/>
        <v>Otjiwarongo</v>
      </c>
      <c r="I1190" s="78"/>
      <c r="J1190" s="78" t="s">
        <v>1288</v>
      </c>
      <c r="K1190" s="78">
        <v>98</v>
      </c>
      <c r="L1190" s="77">
        <f t="shared" si="181"/>
        <v>3.4</v>
      </c>
      <c r="M1190" s="77">
        <f t="shared" si="182"/>
        <v>3.4</v>
      </c>
    </row>
    <row r="1191" spans="1:13" hidden="1" x14ac:dyDescent="0.3">
      <c r="A1191" s="246" t="str">
        <f t="shared" si="174"/>
        <v>2023-NAT-03</v>
      </c>
      <c r="B1191" s="241">
        <f t="shared" si="175"/>
        <v>45003</v>
      </c>
      <c r="C1191" s="246" t="str">
        <f t="shared" si="176"/>
        <v>Day 3</v>
      </c>
      <c r="D1191" s="78" t="s">
        <v>979</v>
      </c>
      <c r="E1191" s="46" t="str">
        <f t="shared" si="177"/>
        <v>Otto</v>
      </c>
      <c r="F1191" s="46" t="str">
        <f t="shared" si="178"/>
        <v>Feyerabend</v>
      </c>
      <c r="G1191" s="46" t="str">
        <f t="shared" si="179"/>
        <v>Men Seniors / U/21</v>
      </c>
      <c r="H1191" s="46" t="str">
        <f t="shared" si="180"/>
        <v>Otjiwarongo</v>
      </c>
      <c r="I1191" s="78"/>
      <c r="J1191" s="78" t="s">
        <v>1288</v>
      </c>
      <c r="K1191" s="78">
        <v>72</v>
      </c>
      <c r="L1191" s="77">
        <f t="shared" si="181"/>
        <v>1.2</v>
      </c>
      <c r="M1191" s="77">
        <f t="shared" si="182"/>
        <v>1.2</v>
      </c>
    </row>
    <row r="1192" spans="1:13" hidden="1" x14ac:dyDescent="0.3">
      <c r="A1192" s="246" t="str">
        <f t="shared" si="174"/>
        <v>2023-NAT-03</v>
      </c>
      <c r="B1192" s="241">
        <f t="shared" si="175"/>
        <v>45003</v>
      </c>
      <c r="C1192" s="246" t="str">
        <f t="shared" si="176"/>
        <v>Day 3</v>
      </c>
      <c r="D1192" s="78" t="s">
        <v>522</v>
      </c>
      <c r="E1192" s="46" t="str">
        <f t="shared" si="177"/>
        <v>Chris</v>
      </c>
      <c r="F1192" s="46" t="str">
        <f t="shared" si="178"/>
        <v>Feyerabend</v>
      </c>
      <c r="G1192" s="46" t="str">
        <f t="shared" si="179"/>
        <v>Men Veteran</v>
      </c>
      <c r="H1192" s="46" t="str">
        <f t="shared" si="180"/>
        <v>Otjiwarongo</v>
      </c>
      <c r="I1192" s="78"/>
      <c r="J1192" s="78" t="s">
        <v>1288</v>
      </c>
      <c r="K1192" s="78">
        <v>106</v>
      </c>
      <c r="L1192" s="77">
        <f t="shared" si="181"/>
        <v>4.5</v>
      </c>
      <c r="M1192" s="77">
        <f t="shared" si="182"/>
        <v>4.5</v>
      </c>
    </row>
    <row r="1193" spans="1:13" hidden="1" x14ac:dyDescent="0.3">
      <c r="A1193" s="246" t="str">
        <f t="shared" si="174"/>
        <v>2023-NAT-03</v>
      </c>
      <c r="B1193" s="241">
        <f t="shared" si="175"/>
        <v>45003</v>
      </c>
      <c r="C1193" s="246" t="str">
        <f t="shared" si="176"/>
        <v>Day 3</v>
      </c>
      <c r="D1193" s="78" t="s">
        <v>522</v>
      </c>
      <c r="E1193" s="46" t="str">
        <f t="shared" si="177"/>
        <v>Chris</v>
      </c>
      <c r="F1193" s="46" t="str">
        <f t="shared" si="178"/>
        <v>Feyerabend</v>
      </c>
      <c r="G1193" s="46" t="str">
        <f t="shared" si="179"/>
        <v>Men Veteran</v>
      </c>
      <c r="H1193" s="46" t="str">
        <f t="shared" si="180"/>
        <v>Otjiwarongo</v>
      </c>
      <c r="I1193" s="78"/>
      <c r="J1193" s="78" t="s">
        <v>1288</v>
      </c>
      <c r="K1193" s="78">
        <v>81</v>
      </c>
      <c r="L1193" s="77">
        <f t="shared" si="181"/>
        <v>1.8</v>
      </c>
      <c r="M1193" s="77">
        <f t="shared" si="182"/>
        <v>1.8</v>
      </c>
    </row>
    <row r="1194" spans="1:13" hidden="1" x14ac:dyDescent="0.3">
      <c r="A1194" s="246" t="str">
        <f t="shared" si="174"/>
        <v>2023-NAT-03</v>
      </c>
      <c r="B1194" s="241">
        <f t="shared" si="175"/>
        <v>45003</v>
      </c>
      <c r="C1194" s="246" t="str">
        <f t="shared" si="176"/>
        <v>Day 3</v>
      </c>
      <c r="D1194" s="78" t="s">
        <v>522</v>
      </c>
      <c r="E1194" s="46" t="str">
        <f t="shared" si="177"/>
        <v>Chris</v>
      </c>
      <c r="F1194" s="46" t="str">
        <f t="shared" si="178"/>
        <v>Feyerabend</v>
      </c>
      <c r="G1194" s="46" t="str">
        <f t="shared" si="179"/>
        <v>Men Veteran</v>
      </c>
      <c r="H1194" s="46" t="str">
        <f t="shared" si="180"/>
        <v>Otjiwarongo</v>
      </c>
      <c r="I1194" s="78"/>
      <c r="J1194" s="78" t="s">
        <v>1288</v>
      </c>
      <c r="K1194" s="78">
        <v>77</v>
      </c>
      <c r="L1194" s="77">
        <f t="shared" si="181"/>
        <v>1.5</v>
      </c>
      <c r="M1194" s="77">
        <f t="shared" si="182"/>
        <v>1.5</v>
      </c>
    </row>
    <row r="1195" spans="1:13" hidden="1" x14ac:dyDescent="0.3">
      <c r="A1195" s="246" t="str">
        <f t="shared" si="174"/>
        <v>2023-NAT-03</v>
      </c>
      <c r="B1195" s="241">
        <f t="shared" si="175"/>
        <v>45003</v>
      </c>
      <c r="C1195" s="246" t="str">
        <f t="shared" si="176"/>
        <v>Day 3</v>
      </c>
      <c r="D1195" s="78" t="s">
        <v>522</v>
      </c>
      <c r="E1195" s="46" t="str">
        <f t="shared" si="177"/>
        <v>Chris</v>
      </c>
      <c r="F1195" s="46" t="str">
        <f t="shared" si="178"/>
        <v>Feyerabend</v>
      </c>
      <c r="G1195" s="46" t="str">
        <f t="shared" si="179"/>
        <v>Men Veteran</v>
      </c>
      <c r="H1195" s="46" t="str">
        <f t="shared" si="180"/>
        <v>Otjiwarongo</v>
      </c>
      <c r="I1195" s="78"/>
      <c r="J1195" s="78" t="s">
        <v>1288</v>
      </c>
      <c r="K1195" s="78">
        <v>72</v>
      </c>
      <c r="L1195" s="77">
        <f t="shared" si="181"/>
        <v>1.2</v>
      </c>
      <c r="M1195" s="77">
        <f t="shared" si="182"/>
        <v>1.2</v>
      </c>
    </row>
    <row r="1196" spans="1:13" hidden="1" x14ac:dyDescent="0.3">
      <c r="A1196" s="246" t="str">
        <f t="shared" si="174"/>
        <v>2023-NAT-03</v>
      </c>
      <c r="B1196" s="241">
        <f t="shared" si="175"/>
        <v>45003</v>
      </c>
      <c r="C1196" s="246" t="str">
        <f t="shared" si="176"/>
        <v>Day 3</v>
      </c>
      <c r="D1196" s="78" t="s">
        <v>1141</v>
      </c>
      <c r="E1196" s="46" t="str">
        <f t="shared" si="177"/>
        <v>Rinus</v>
      </c>
      <c r="F1196" s="46" t="str">
        <f t="shared" si="178"/>
        <v>Van Der Westhuizen</v>
      </c>
      <c r="G1196" s="46" t="str">
        <f t="shared" si="179"/>
        <v>Men Veteran</v>
      </c>
      <c r="H1196" s="46" t="str">
        <f t="shared" si="180"/>
        <v>Otjiwarongo</v>
      </c>
      <c r="I1196" s="78"/>
      <c r="J1196" s="78" t="s">
        <v>1288</v>
      </c>
      <c r="K1196" s="78">
        <v>125</v>
      </c>
      <c r="L1196" s="77">
        <f t="shared" si="181"/>
        <v>8.1</v>
      </c>
      <c r="M1196" s="77">
        <f t="shared" si="182"/>
        <v>8.1</v>
      </c>
    </row>
    <row r="1197" spans="1:13" hidden="1" x14ac:dyDescent="0.3">
      <c r="A1197" s="246" t="str">
        <f t="shared" si="174"/>
        <v>2023-NAT-03</v>
      </c>
      <c r="B1197" s="241">
        <f t="shared" si="175"/>
        <v>45003</v>
      </c>
      <c r="C1197" s="246" t="str">
        <f t="shared" si="176"/>
        <v>Day 3</v>
      </c>
      <c r="D1197" s="78" t="s">
        <v>1141</v>
      </c>
      <c r="E1197" s="46" t="str">
        <f t="shared" si="177"/>
        <v>Rinus</v>
      </c>
      <c r="F1197" s="46" t="str">
        <f t="shared" si="178"/>
        <v>Van Der Westhuizen</v>
      </c>
      <c r="G1197" s="46" t="str">
        <f t="shared" si="179"/>
        <v>Men Veteran</v>
      </c>
      <c r="H1197" s="46" t="str">
        <f t="shared" si="180"/>
        <v>Otjiwarongo</v>
      </c>
      <c r="I1197" s="78"/>
      <c r="J1197" s="78" t="s">
        <v>1288</v>
      </c>
      <c r="K1197" s="78">
        <v>84</v>
      </c>
      <c r="L1197" s="77">
        <f t="shared" si="181"/>
        <v>2</v>
      </c>
      <c r="M1197" s="77">
        <f t="shared" si="182"/>
        <v>2</v>
      </c>
    </row>
    <row r="1198" spans="1:13" hidden="1" x14ac:dyDescent="0.3">
      <c r="A1198" s="246" t="str">
        <f t="shared" si="174"/>
        <v>2023-NAT-03</v>
      </c>
      <c r="B1198" s="241">
        <f t="shared" si="175"/>
        <v>45003</v>
      </c>
      <c r="C1198" s="246" t="str">
        <f t="shared" si="176"/>
        <v>Day 3</v>
      </c>
      <c r="D1198" s="78" t="s">
        <v>1141</v>
      </c>
      <c r="E1198" s="46" t="str">
        <f t="shared" si="177"/>
        <v>Rinus</v>
      </c>
      <c r="F1198" s="46" t="str">
        <f t="shared" si="178"/>
        <v>Van Der Westhuizen</v>
      </c>
      <c r="G1198" s="46" t="str">
        <f t="shared" si="179"/>
        <v>Men Veteran</v>
      </c>
      <c r="H1198" s="46" t="str">
        <f t="shared" si="180"/>
        <v>Otjiwarongo</v>
      </c>
      <c r="I1198" s="78"/>
      <c r="J1198" s="78" t="s">
        <v>1288</v>
      </c>
      <c r="K1198" s="78">
        <v>94</v>
      </c>
      <c r="L1198" s="77">
        <f t="shared" si="181"/>
        <v>3</v>
      </c>
      <c r="M1198" s="77">
        <f t="shared" si="182"/>
        <v>3</v>
      </c>
    </row>
    <row r="1199" spans="1:13" hidden="1" x14ac:dyDescent="0.3">
      <c r="A1199" s="246" t="str">
        <f t="shared" si="174"/>
        <v>2023-NAT-03</v>
      </c>
      <c r="B1199" s="241">
        <f t="shared" si="175"/>
        <v>45003</v>
      </c>
      <c r="C1199" s="246" t="str">
        <f t="shared" si="176"/>
        <v>Day 3</v>
      </c>
      <c r="D1199" s="78" t="s">
        <v>1141</v>
      </c>
      <c r="E1199" s="46" t="str">
        <f t="shared" si="177"/>
        <v>Rinus</v>
      </c>
      <c r="F1199" s="46" t="str">
        <f t="shared" si="178"/>
        <v>Van Der Westhuizen</v>
      </c>
      <c r="G1199" s="46" t="str">
        <f t="shared" si="179"/>
        <v>Men Veteran</v>
      </c>
      <c r="H1199" s="46" t="str">
        <f t="shared" si="180"/>
        <v>Otjiwarongo</v>
      </c>
      <c r="I1199" s="78"/>
      <c r="J1199" s="78" t="s">
        <v>1288</v>
      </c>
      <c r="K1199" s="78">
        <v>80</v>
      </c>
      <c r="L1199" s="77">
        <f t="shared" si="181"/>
        <v>1.7</v>
      </c>
      <c r="M1199" s="77">
        <f t="shared" si="182"/>
        <v>1.7</v>
      </c>
    </row>
    <row r="1200" spans="1:13" hidden="1" x14ac:dyDescent="0.3">
      <c r="A1200" s="246" t="str">
        <f t="shared" si="174"/>
        <v>2023-NAT-03</v>
      </c>
      <c r="B1200" s="241">
        <f t="shared" si="175"/>
        <v>45003</v>
      </c>
      <c r="C1200" s="246" t="str">
        <f t="shared" si="176"/>
        <v>Day 3</v>
      </c>
      <c r="D1200" s="78" t="s">
        <v>1141</v>
      </c>
      <c r="E1200" s="46" t="str">
        <f t="shared" si="177"/>
        <v>Rinus</v>
      </c>
      <c r="F1200" s="46" t="str">
        <f t="shared" si="178"/>
        <v>Van Der Westhuizen</v>
      </c>
      <c r="G1200" s="46" t="str">
        <f t="shared" si="179"/>
        <v>Men Veteran</v>
      </c>
      <c r="H1200" s="46" t="str">
        <f t="shared" si="180"/>
        <v>Otjiwarongo</v>
      </c>
      <c r="I1200" s="78"/>
      <c r="J1200" s="78" t="s">
        <v>1288</v>
      </c>
      <c r="K1200" s="78">
        <v>70</v>
      </c>
      <c r="L1200" s="77">
        <f t="shared" si="181"/>
        <v>1.1000000000000001</v>
      </c>
      <c r="M1200" s="77">
        <f t="shared" si="182"/>
        <v>1.1000000000000001</v>
      </c>
    </row>
    <row r="1201" spans="1:13" hidden="1" x14ac:dyDescent="0.3">
      <c r="A1201" s="246" t="str">
        <f t="shared" si="174"/>
        <v>2023-NAT-03</v>
      </c>
      <c r="B1201" s="241">
        <f t="shared" si="175"/>
        <v>45003</v>
      </c>
      <c r="C1201" s="246" t="str">
        <f t="shared" si="176"/>
        <v>Day 3</v>
      </c>
      <c r="D1201" s="78" t="s">
        <v>1141</v>
      </c>
      <c r="E1201" s="46" t="str">
        <f t="shared" si="177"/>
        <v>Rinus</v>
      </c>
      <c r="F1201" s="46" t="str">
        <f t="shared" si="178"/>
        <v>Van Der Westhuizen</v>
      </c>
      <c r="G1201" s="46" t="str">
        <f t="shared" si="179"/>
        <v>Men Veteran</v>
      </c>
      <c r="H1201" s="46" t="str">
        <f t="shared" si="180"/>
        <v>Otjiwarongo</v>
      </c>
      <c r="I1201" s="78"/>
      <c r="J1201" s="78" t="s">
        <v>1288</v>
      </c>
      <c r="K1201" s="78">
        <v>87</v>
      </c>
      <c r="L1201" s="77">
        <f t="shared" si="181"/>
        <v>2.2999999999999998</v>
      </c>
      <c r="M1201" s="77">
        <f t="shared" si="182"/>
        <v>2.2999999999999998</v>
      </c>
    </row>
    <row r="1202" spans="1:13" hidden="1" x14ac:dyDescent="0.3">
      <c r="A1202" s="246" t="str">
        <f t="shared" si="174"/>
        <v>2023-NAT-03</v>
      </c>
      <c r="B1202" s="241">
        <f t="shared" si="175"/>
        <v>45003</v>
      </c>
      <c r="C1202" s="246" t="str">
        <f t="shared" si="176"/>
        <v>Day 3</v>
      </c>
      <c r="D1202" s="78" t="s">
        <v>974</v>
      </c>
      <c r="E1202" s="46" t="str">
        <f t="shared" si="177"/>
        <v>Rudi</v>
      </c>
      <c r="F1202" s="46" t="str">
        <f t="shared" si="178"/>
        <v>Swartz</v>
      </c>
      <c r="G1202" s="46" t="str">
        <f t="shared" si="179"/>
        <v>Men Veteran</v>
      </c>
      <c r="H1202" s="46" t="str">
        <f t="shared" si="180"/>
        <v>Mako</v>
      </c>
      <c r="I1202" s="78"/>
      <c r="J1202" s="76" t="s">
        <v>1287</v>
      </c>
      <c r="K1202" s="78">
        <v>132</v>
      </c>
      <c r="L1202" s="77">
        <f t="shared" si="181"/>
        <v>11.2</v>
      </c>
      <c r="M1202" s="77">
        <f t="shared" si="182"/>
        <v>11.2</v>
      </c>
    </row>
    <row r="1203" spans="1:13" hidden="1" x14ac:dyDescent="0.3">
      <c r="A1203" s="246" t="str">
        <f t="shared" si="174"/>
        <v>2023-NAT-03</v>
      </c>
      <c r="B1203" s="241">
        <f t="shared" si="175"/>
        <v>45003</v>
      </c>
      <c r="C1203" s="246" t="str">
        <f t="shared" si="176"/>
        <v>Day 3</v>
      </c>
      <c r="D1203" s="78" t="s">
        <v>665</v>
      </c>
      <c r="E1203" s="46" t="str">
        <f t="shared" si="177"/>
        <v>Stephan</v>
      </c>
      <c r="F1203" s="46" t="str">
        <f t="shared" si="178"/>
        <v>Hauptfleisch</v>
      </c>
      <c r="G1203" s="46" t="str">
        <f t="shared" si="179"/>
        <v>Men Senior</v>
      </c>
      <c r="H1203" s="46" t="str">
        <f t="shared" si="180"/>
        <v>Otjiwarongo</v>
      </c>
      <c r="I1203" s="78"/>
      <c r="J1203" s="78" t="s">
        <v>1288</v>
      </c>
      <c r="K1203" s="78">
        <v>74</v>
      </c>
      <c r="L1203" s="77">
        <f t="shared" si="181"/>
        <v>1.3</v>
      </c>
      <c r="M1203" s="77">
        <f t="shared" si="182"/>
        <v>1.3</v>
      </c>
    </row>
    <row r="1204" spans="1:13" hidden="1" x14ac:dyDescent="0.3">
      <c r="A1204" s="246" t="str">
        <f t="shared" si="174"/>
        <v>2023-NAT-03</v>
      </c>
      <c r="B1204" s="241">
        <f t="shared" si="175"/>
        <v>45003</v>
      </c>
      <c r="C1204" s="246" t="str">
        <f t="shared" si="176"/>
        <v>Day 3</v>
      </c>
      <c r="D1204" s="78" t="s">
        <v>665</v>
      </c>
      <c r="E1204" s="46" t="str">
        <f t="shared" si="177"/>
        <v>Stephan</v>
      </c>
      <c r="F1204" s="46" t="str">
        <f t="shared" si="178"/>
        <v>Hauptfleisch</v>
      </c>
      <c r="G1204" s="46" t="str">
        <f t="shared" si="179"/>
        <v>Men Senior</v>
      </c>
      <c r="H1204" s="46" t="str">
        <f t="shared" si="180"/>
        <v>Otjiwarongo</v>
      </c>
      <c r="I1204" s="78"/>
      <c r="J1204" s="78" t="s">
        <v>1288</v>
      </c>
      <c r="K1204" s="78">
        <v>84</v>
      </c>
      <c r="L1204" s="77">
        <f t="shared" si="181"/>
        <v>2</v>
      </c>
      <c r="M1204" s="77">
        <f t="shared" si="182"/>
        <v>2</v>
      </c>
    </row>
    <row r="1205" spans="1:13" hidden="1" x14ac:dyDescent="0.3">
      <c r="A1205" s="246" t="str">
        <f t="shared" si="174"/>
        <v>2023-NAT-03</v>
      </c>
      <c r="B1205" s="241">
        <f t="shared" si="175"/>
        <v>45003</v>
      </c>
      <c r="C1205" s="246" t="str">
        <f t="shared" si="176"/>
        <v>Day 3</v>
      </c>
      <c r="D1205" s="78" t="s">
        <v>665</v>
      </c>
      <c r="E1205" s="46" t="str">
        <f t="shared" si="177"/>
        <v>Stephan</v>
      </c>
      <c r="F1205" s="46" t="str">
        <f t="shared" si="178"/>
        <v>Hauptfleisch</v>
      </c>
      <c r="G1205" s="46" t="str">
        <f t="shared" si="179"/>
        <v>Men Senior</v>
      </c>
      <c r="H1205" s="46" t="str">
        <f t="shared" si="180"/>
        <v>Otjiwarongo</v>
      </c>
      <c r="I1205" s="78"/>
      <c r="J1205" s="78" t="s">
        <v>1288</v>
      </c>
      <c r="K1205" s="78">
        <v>89</v>
      </c>
      <c r="L1205" s="77">
        <f t="shared" si="181"/>
        <v>2.5</v>
      </c>
      <c r="M1205" s="77">
        <f t="shared" si="182"/>
        <v>2.5</v>
      </c>
    </row>
    <row r="1206" spans="1:13" hidden="1" x14ac:dyDescent="0.3">
      <c r="A1206" s="246" t="str">
        <f t="shared" si="174"/>
        <v>2023-NAT-03</v>
      </c>
      <c r="B1206" s="241">
        <f t="shared" si="175"/>
        <v>45003</v>
      </c>
      <c r="C1206" s="246" t="str">
        <f t="shared" si="176"/>
        <v>Day 3</v>
      </c>
      <c r="D1206" s="78" t="s">
        <v>665</v>
      </c>
      <c r="E1206" s="46" t="str">
        <f t="shared" si="177"/>
        <v>Stephan</v>
      </c>
      <c r="F1206" s="46" t="str">
        <f t="shared" si="178"/>
        <v>Hauptfleisch</v>
      </c>
      <c r="G1206" s="46" t="str">
        <f t="shared" si="179"/>
        <v>Men Senior</v>
      </c>
      <c r="H1206" s="46" t="str">
        <f t="shared" si="180"/>
        <v>Otjiwarongo</v>
      </c>
      <c r="I1206" s="78"/>
      <c r="J1206" s="78" t="s">
        <v>1288</v>
      </c>
      <c r="K1206" s="78">
        <v>118</v>
      </c>
      <c r="L1206" s="77">
        <f t="shared" si="181"/>
        <v>6.6</v>
      </c>
      <c r="M1206" s="77">
        <f t="shared" si="182"/>
        <v>6.6</v>
      </c>
    </row>
    <row r="1207" spans="1:13" hidden="1" x14ac:dyDescent="0.3">
      <c r="A1207" s="246" t="str">
        <f t="shared" si="174"/>
        <v>2023-NAT-03</v>
      </c>
      <c r="B1207" s="241">
        <f t="shared" si="175"/>
        <v>45003</v>
      </c>
      <c r="C1207" s="246" t="str">
        <f t="shared" si="176"/>
        <v>Day 3</v>
      </c>
      <c r="D1207" s="78" t="s">
        <v>665</v>
      </c>
      <c r="E1207" s="46" t="str">
        <f t="shared" si="177"/>
        <v>Stephan</v>
      </c>
      <c r="F1207" s="46" t="str">
        <f t="shared" si="178"/>
        <v>Hauptfleisch</v>
      </c>
      <c r="G1207" s="46" t="str">
        <f t="shared" si="179"/>
        <v>Men Senior</v>
      </c>
      <c r="H1207" s="46" t="str">
        <f t="shared" si="180"/>
        <v>Otjiwarongo</v>
      </c>
      <c r="I1207" s="78"/>
      <c r="J1207" s="78" t="s">
        <v>1288</v>
      </c>
      <c r="K1207" s="78">
        <v>75</v>
      </c>
      <c r="L1207" s="77">
        <f t="shared" si="181"/>
        <v>1.3</v>
      </c>
      <c r="M1207" s="77">
        <f t="shared" si="182"/>
        <v>1.3</v>
      </c>
    </row>
    <row r="1208" spans="1:13" hidden="1" x14ac:dyDescent="0.3">
      <c r="A1208" s="246" t="str">
        <f t="shared" si="174"/>
        <v>2023-NAT-03</v>
      </c>
      <c r="B1208" s="241">
        <f t="shared" si="175"/>
        <v>45003</v>
      </c>
      <c r="C1208" s="246" t="str">
        <f t="shared" si="176"/>
        <v>Day 3</v>
      </c>
      <c r="D1208" s="78" t="s">
        <v>728</v>
      </c>
      <c r="E1208" s="46" t="str">
        <f t="shared" si="177"/>
        <v>Willem C</v>
      </c>
      <c r="F1208" s="46" t="str">
        <f t="shared" si="178"/>
        <v>Schalkwyk</v>
      </c>
      <c r="G1208" s="46" t="str">
        <f t="shared" si="179"/>
        <v>Men Veteran</v>
      </c>
      <c r="H1208" s="46" t="str">
        <f t="shared" si="180"/>
        <v>Otjiwarongo</v>
      </c>
      <c r="I1208" s="78"/>
      <c r="J1208" s="78" t="s">
        <v>20</v>
      </c>
      <c r="K1208" s="78">
        <v>81</v>
      </c>
      <c r="L1208" s="77">
        <f t="shared" si="181"/>
        <v>1.9</v>
      </c>
      <c r="M1208" s="77">
        <f t="shared" si="182"/>
        <v>1.9</v>
      </c>
    </row>
    <row r="1209" spans="1:13" hidden="1" x14ac:dyDescent="0.3">
      <c r="A1209" s="246" t="str">
        <f t="shared" si="174"/>
        <v>2023-NAT-03</v>
      </c>
      <c r="B1209" s="241">
        <f t="shared" si="175"/>
        <v>45003</v>
      </c>
      <c r="C1209" s="246" t="str">
        <f t="shared" si="176"/>
        <v>Day 3</v>
      </c>
      <c r="D1209" s="78" t="s">
        <v>728</v>
      </c>
      <c r="E1209" s="46" t="str">
        <f t="shared" si="177"/>
        <v>Willem C</v>
      </c>
      <c r="F1209" s="46" t="str">
        <f t="shared" si="178"/>
        <v>Schalkwyk</v>
      </c>
      <c r="G1209" s="46" t="str">
        <f t="shared" si="179"/>
        <v>Men Veteran</v>
      </c>
      <c r="H1209" s="46" t="str">
        <f t="shared" si="180"/>
        <v>Otjiwarongo</v>
      </c>
      <c r="I1209" s="78"/>
      <c r="J1209" s="76" t="s">
        <v>1287</v>
      </c>
      <c r="K1209" s="78">
        <v>132</v>
      </c>
      <c r="L1209" s="77">
        <f t="shared" si="181"/>
        <v>11.2</v>
      </c>
      <c r="M1209" s="77">
        <f t="shared" si="182"/>
        <v>11.2</v>
      </c>
    </row>
    <row r="1210" spans="1:13" hidden="1" x14ac:dyDescent="0.3">
      <c r="A1210" s="246" t="str">
        <f t="shared" si="174"/>
        <v>2023-NAT-03</v>
      </c>
      <c r="B1210" s="241">
        <f t="shared" si="175"/>
        <v>45003</v>
      </c>
      <c r="C1210" s="246" t="str">
        <f t="shared" si="176"/>
        <v>Day 3</v>
      </c>
      <c r="D1210" s="78" t="s">
        <v>1717</v>
      </c>
      <c r="E1210" s="46" t="str">
        <f t="shared" si="177"/>
        <v>Heiko Jnr</v>
      </c>
      <c r="F1210" s="46" t="str">
        <f t="shared" si="178"/>
        <v>Doll</v>
      </c>
      <c r="G1210" s="46" t="str">
        <f t="shared" si="179"/>
        <v>Men U/16</v>
      </c>
      <c r="H1210" s="46" t="str">
        <f t="shared" si="180"/>
        <v>Seagull Angling Club</v>
      </c>
      <c r="I1210" s="78"/>
      <c r="J1210" s="76" t="s">
        <v>1287</v>
      </c>
      <c r="K1210" s="78">
        <v>131</v>
      </c>
      <c r="L1210" s="77">
        <f t="shared" si="181"/>
        <v>10.9</v>
      </c>
      <c r="M1210" s="77">
        <f t="shared" si="182"/>
        <v>10.9</v>
      </c>
    </row>
    <row r="1211" spans="1:13" hidden="1" x14ac:dyDescent="0.3">
      <c r="A1211" s="246" t="str">
        <f t="shared" si="174"/>
        <v>2023-NAT-03</v>
      </c>
      <c r="B1211" s="241">
        <f t="shared" si="175"/>
        <v>45003</v>
      </c>
      <c r="C1211" s="246" t="str">
        <f t="shared" si="176"/>
        <v>Day 3</v>
      </c>
      <c r="D1211" s="78" t="s">
        <v>1197</v>
      </c>
      <c r="E1211" s="46" t="str">
        <f t="shared" si="177"/>
        <v>Martinus</v>
      </c>
      <c r="F1211" s="46" t="str">
        <f t="shared" si="178"/>
        <v>Venter</v>
      </c>
      <c r="G1211" s="46" t="str">
        <f t="shared" si="179"/>
        <v>Men Veteran</v>
      </c>
      <c r="H1211" s="46" t="str">
        <f t="shared" si="180"/>
        <v>Otjiwarongo</v>
      </c>
      <c r="I1211" s="78"/>
      <c r="J1211" s="78" t="s">
        <v>1288</v>
      </c>
      <c r="K1211" s="78">
        <v>106</v>
      </c>
      <c r="L1211" s="77">
        <f t="shared" si="181"/>
        <v>4.5</v>
      </c>
      <c r="M1211" s="77">
        <f t="shared" si="182"/>
        <v>4.5</v>
      </c>
    </row>
    <row r="1212" spans="1:13" hidden="1" x14ac:dyDescent="0.3">
      <c r="A1212" s="246" t="str">
        <f t="shared" si="174"/>
        <v>2023-NAT-03</v>
      </c>
      <c r="B1212" s="241">
        <f t="shared" si="175"/>
        <v>45003</v>
      </c>
      <c r="C1212" s="246" t="str">
        <f t="shared" si="176"/>
        <v>Day 3</v>
      </c>
      <c r="D1212" s="78" t="s">
        <v>1197</v>
      </c>
      <c r="E1212" s="46" t="str">
        <f t="shared" si="177"/>
        <v>Martinus</v>
      </c>
      <c r="F1212" s="46" t="str">
        <f t="shared" si="178"/>
        <v>Venter</v>
      </c>
      <c r="G1212" s="46" t="str">
        <f t="shared" si="179"/>
        <v>Men Veteran</v>
      </c>
      <c r="H1212" s="46" t="str">
        <f t="shared" si="180"/>
        <v>Otjiwarongo</v>
      </c>
      <c r="I1212" s="78"/>
      <c r="J1212" s="78" t="s">
        <v>1288</v>
      </c>
      <c r="K1212" s="78">
        <v>129</v>
      </c>
      <c r="L1212" s="77">
        <f t="shared" si="181"/>
        <v>9</v>
      </c>
      <c r="M1212" s="77">
        <f t="shared" si="182"/>
        <v>9</v>
      </c>
    </row>
    <row r="1213" spans="1:13" hidden="1" x14ac:dyDescent="0.3">
      <c r="A1213" s="246" t="str">
        <f t="shared" si="174"/>
        <v>2023-NAT-03</v>
      </c>
      <c r="B1213" s="241">
        <f t="shared" si="175"/>
        <v>45003</v>
      </c>
      <c r="C1213" s="246" t="str">
        <f t="shared" si="176"/>
        <v>Day 3</v>
      </c>
      <c r="D1213" s="78" t="s">
        <v>1197</v>
      </c>
      <c r="E1213" s="46" t="str">
        <f t="shared" si="177"/>
        <v>Martinus</v>
      </c>
      <c r="F1213" s="46" t="str">
        <f t="shared" si="178"/>
        <v>Venter</v>
      </c>
      <c r="G1213" s="46" t="str">
        <f t="shared" si="179"/>
        <v>Men Veteran</v>
      </c>
      <c r="H1213" s="46" t="str">
        <f t="shared" si="180"/>
        <v>Otjiwarongo</v>
      </c>
      <c r="I1213" s="78"/>
      <c r="J1213" s="78" t="s">
        <v>1288</v>
      </c>
      <c r="K1213" s="78">
        <v>85</v>
      </c>
      <c r="L1213" s="77">
        <f t="shared" si="181"/>
        <v>2.1</v>
      </c>
      <c r="M1213" s="77">
        <f t="shared" si="182"/>
        <v>2.1</v>
      </c>
    </row>
    <row r="1214" spans="1:13" hidden="1" x14ac:dyDescent="0.3">
      <c r="A1214" s="246" t="str">
        <f t="shared" si="174"/>
        <v>2023-NAT-03</v>
      </c>
      <c r="B1214" s="241">
        <f t="shared" si="175"/>
        <v>45003</v>
      </c>
      <c r="C1214" s="246" t="str">
        <f t="shared" si="176"/>
        <v>Day 3</v>
      </c>
      <c r="D1214" s="78" t="s">
        <v>1197</v>
      </c>
      <c r="E1214" s="46" t="str">
        <f t="shared" si="177"/>
        <v>Martinus</v>
      </c>
      <c r="F1214" s="46" t="str">
        <f t="shared" si="178"/>
        <v>Venter</v>
      </c>
      <c r="G1214" s="46" t="str">
        <f t="shared" si="179"/>
        <v>Men Veteran</v>
      </c>
      <c r="H1214" s="46" t="str">
        <f t="shared" si="180"/>
        <v>Otjiwarongo</v>
      </c>
      <c r="I1214" s="78"/>
      <c r="J1214" s="78" t="s">
        <v>1288</v>
      </c>
      <c r="K1214" s="78">
        <v>107</v>
      </c>
      <c r="L1214" s="77">
        <f t="shared" si="181"/>
        <v>4.7</v>
      </c>
      <c r="M1214" s="77">
        <f t="shared" si="182"/>
        <v>4.7</v>
      </c>
    </row>
    <row r="1215" spans="1:13" hidden="1" x14ac:dyDescent="0.3">
      <c r="A1215" s="246" t="str">
        <f t="shared" si="174"/>
        <v>2023-NAT-03</v>
      </c>
      <c r="B1215" s="241">
        <f t="shared" si="175"/>
        <v>45003</v>
      </c>
      <c r="C1215" s="246" t="str">
        <f t="shared" si="176"/>
        <v>Day 3</v>
      </c>
      <c r="D1215" s="78" t="s">
        <v>1197</v>
      </c>
      <c r="E1215" s="46" t="str">
        <f t="shared" si="177"/>
        <v>Martinus</v>
      </c>
      <c r="F1215" s="46" t="str">
        <f t="shared" si="178"/>
        <v>Venter</v>
      </c>
      <c r="G1215" s="46" t="str">
        <f t="shared" si="179"/>
        <v>Men Veteran</v>
      </c>
      <c r="H1215" s="46" t="str">
        <f t="shared" si="180"/>
        <v>Otjiwarongo</v>
      </c>
      <c r="I1215" s="78"/>
      <c r="J1215" s="78" t="s">
        <v>1288</v>
      </c>
      <c r="K1215" s="78">
        <v>100</v>
      </c>
      <c r="L1215" s="77">
        <f t="shared" si="181"/>
        <v>3.7</v>
      </c>
      <c r="M1215" s="77">
        <f t="shared" si="182"/>
        <v>3.7</v>
      </c>
    </row>
    <row r="1216" spans="1:13" hidden="1" x14ac:dyDescent="0.3">
      <c r="A1216" s="246" t="str">
        <f t="shared" si="174"/>
        <v>2023-NAT-03</v>
      </c>
      <c r="B1216" s="241">
        <f t="shared" si="175"/>
        <v>45003</v>
      </c>
      <c r="C1216" s="246" t="str">
        <f t="shared" si="176"/>
        <v>Day 3</v>
      </c>
      <c r="D1216" s="78" t="s">
        <v>523</v>
      </c>
      <c r="E1216" s="46" t="str">
        <f t="shared" si="177"/>
        <v>Maritz</v>
      </c>
      <c r="F1216" s="46" t="str">
        <f t="shared" si="178"/>
        <v>Jansen van Vuuren</v>
      </c>
      <c r="G1216" s="46" t="str">
        <f t="shared" si="179"/>
        <v>Men Veteran</v>
      </c>
      <c r="H1216" s="46" t="str">
        <f t="shared" si="180"/>
        <v>Otjiwarongo</v>
      </c>
      <c r="I1216" s="78"/>
      <c r="J1216" s="78"/>
      <c r="K1216" s="78"/>
      <c r="L1216" s="77" t="str">
        <f t="shared" si="181"/>
        <v/>
      </c>
      <c r="M1216" s="77" t="str">
        <f t="shared" si="182"/>
        <v/>
      </c>
    </row>
    <row r="1217" spans="1:13" hidden="1" x14ac:dyDescent="0.3">
      <c r="A1217" s="246" t="str">
        <f t="shared" si="174"/>
        <v>2023-NAT-03</v>
      </c>
      <c r="B1217" s="241">
        <f t="shared" si="175"/>
        <v>45003</v>
      </c>
      <c r="C1217" s="246" t="str">
        <f t="shared" si="176"/>
        <v>Day 3</v>
      </c>
      <c r="D1217" s="78" t="s">
        <v>1435</v>
      </c>
      <c r="E1217" s="46" t="str">
        <f t="shared" si="177"/>
        <v>Stefan</v>
      </c>
      <c r="F1217" s="46" t="str">
        <f t="shared" si="178"/>
        <v>Snyman</v>
      </c>
      <c r="G1217" s="46" t="str">
        <f t="shared" si="179"/>
        <v>Men U/16</v>
      </c>
      <c r="H1217" s="46" t="str">
        <f t="shared" si="180"/>
        <v>Penguin</v>
      </c>
      <c r="I1217" s="78"/>
      <c r="J1217" s="78" t="s">
        <v>1288</v>
      </c>
      <c r="K1217" s="78">
        <v>112</v>
      </c>
      <c r="L1217" s="77">
        <f t="shared" si="181"/>
        <v>5.5</v>
      </c>
      <c r="M1217" s="77">
        <f t="shared" si="182"/>
        <v>5.5</v>
      </c>
    </row>
    <row r="1218" spans="1:13" hidden="1" x14ac:dyDescent="0.3">
      <c r="A1218" s="246" t="str">
        <f t="shared" si="174"/>
        <v>2023-NAT-03</v>
      </c>
      <c r="B1218" s="241">
        <f t="shared" si="175"/>
        <v>45003</v>
      </c>
      <c r="C1218" s="246" t="str">
        <f t="shared" si="176"/>
        <v>Day 3</v>
      </c>
      <c r="D1218" s="78" t="s">
        <v>1435</v>
      </c>
      <c r="E1218" s="46" t="str">
        <f t="shared" si="177"/>
        <v>Stefan</v>
      </c>
      <c r="F1218" s="46" t="str">
        <f t="shared" si="178"/>
        <v>Snyman</v>
      </c>
      <c r="G1218" s="46" t="str">
        <f t="shared" si="179"/>
        <v>Men U/16</v>
      </c>
      <c r="H1218" s="46" t="str">
        <f t="shared" si="180"/>
        <v>Penguin</v>
      </c>
      <c r="I1218" s="78"/>
      <c r="J1218" s="78" t="s">
        <v>1288</v>
      </c>
      <c r="K1218" s="78">
        <v>87</v>
      </c>
      <c r="L1218" s="77">
        <f t="shared" si="181"/>
        <v>2.2999999999999998</v>
      </c>
      <c r="M1218" s="77">
        <f t="shared" si="182"/>
        <v>2.2999999999999998</v>
      </c>
    </row>
    <row r="1219" spans="1:13" hidden="1" x14ac:dyDescent="0.3">
      <c r="A1219" s="246" t="str">
        <f t="shared" si="174"/>
        <v>2023-NAT-03</v>
      </c>
      <c r="B1219" s="241">
        <f t="shared" si="175"/>
        <v>45003</v>
      </c>
      <c r="C1219" s="246" t="str">
        <f t="shared" si="176"/>
        <v>Day 3</v>
      </c>
      <c r="D1219" s="78" t="s">
        <v>710</v>
      </c>
      <c r="E1219" s="46" t="str">
        <f t="shared" si="177"/>
        <v>Lu-Andre</v>
      </c>
      <c r="F1219" s="46" t="str">
        <f t="shared" si="178"/>
        <v>Duvenhage</v>
      </c>
      <c r="G1219" s="46" t="str">
        <f t="shared" si="179"/>
        <v>Men Senior</v>
      </c>
      <c r="H1219" s="46" t="str">
        <f t="shared" si="180"/>
        <v>Seagull Angling Club</v>
      </c>
      <c r="I1219" s="78"/>
      <c r="J1219" s="76" t="s">
        <v>1287</v>
      </c>
      <c r="K1219" s="78">
        <v>131</v>
      </c>
      <c r="L1219" s="77">
        <f t="shared" si="181"/>
        <v>10.9</v>
      </c>
      <c r="M1219" s="77">
        <f t="shared" si="182"/>
        <v>10.9</v>
      </c>
    </row>
    <row r="1220" spans="1:13" hidden="1" x14ac:dyDescent="0.3">
      <c r="A1220" s="246" t="str">
        <f t="shared" si="174"/>
        <v>2023-NAT-03</v>
      </c>
      <c r="B1220" s="241">
        <f t="shared" si="175"/>
        <v>45003</v>
      </c>
      <c r="C1220" s="246" t="str">
        <f t="shared" si="176"/>
        <v>Day 3</v>
      </c>
      <c r="D1220" s="78" t="s">
        <v>491</v>
      </c>
      <c r="E1220" s="46" t="str">
        <f t="shared" si="177"/>
        <v>Johan</v>
      </c>
      <c r="F1220" s="46" t="str">
        <f t="shared" si="178"/>
        <v>Bruwer</v>
      </c>
      <c r="G1220" s="46" t="str">
        <f t="shared" si="179"/>
        <v>Men Senior</v>
      </c>
      <c r="H1220" s="46" t="str">
        <f t="shared" si="180"/>
        <v>Namib Park</v>
      </c>
      <c r="I1220" s="78"/>
      <c r="J1220" s="76" t="s">
        <v>1287</v>
      </c>
      <c r="K1220" s="78">
        <v>130</v>
      </c>
      <c r="L1220" s="77">
        <f t="shared" si="181"/>
        <v>10.7</v>
      </c>
      <c r="M1220" s="77">
        <f t="shared" si="182"/>
        <v>10.7</v>
      </c>
    </row>
    <row r="1221" spans="1:13" hidden="1" x14ac:dyDescent="0.3">
      <c r="A1221" s="246" t="str">
        <f t="shared" si="174"/>
        <v>2023-NAT-03</v>
      </c>
      <c r="B1221" s="241">
        <f t="shared" si="175"/>
        <v>45003</v>
      </c>
      <c r="C1221" s="246" t="str">
        <f t="shared" si="176"/>
        <v>Day 3</v>
      </c>
      <c r="D1221" s="78" t="s">
        <v>1633</v>
      </c>
      <c r="E1221" s="46" t="str">
        <f t="shared" si="177"/>
        <v>Danie</v>
      </c>
      <c r="F1221" s="46" t="str">
        <f t="shared" si="178"/>
        <v>Van Wyk</v>
      </c>
      <c r="G1221" s="46" t="str">
        <f t="shared" si="179"/>
        <v>Men Senior</v>
      </c>
      <c r="H1221" s="46" t="str">
        <f t="shared" si="180"/>
        <v>Okahandja</v>
      </c>
      <c r="I1221" s="78"/>
      <c r="J1221" s="76" t="s">
        <v>1287</v>
      </c>
      <c r="K1221" s="78">
        <v>130</v>
      </c>
      <c r="L1221" s="77">
        <f t="shared" si="181"/>
        <v>10.7</v>
      </c>
      <c r="M1221" s="77">
        <f t="shared" si="182"/>
        <v>10.7</v>
      </c>
    </row>
    <row r="1222" spans="1:13" hidden="1" x14ac:dyDescent="0.3">
      <c r="A1222" s="246" t="str">
        <f t="shared" si="174"/>
        <v>2023-NAT-03</v>
      </c>
      <c r="B1222" s="241">
        <f t="shared" si="175"/>
        <v>45003</v>
      </c>
      <c r="C1222" s="246" t="str">
        <f t="shared" si="176"/>
        <v>Day 3</v>
      </c>
      <c r="D1222" s="78" t="s">
        <v>810</v>
      </c>
      <c r="E1222" s="46" t="str">
        <f t="shared" si="177"/>
        <v>Uwe</v>
      </c>
      <c r="F1222" s="46" t="str">
        <f t="shared" si="178"/>
        <v>Hanssen</v>
      </c>
      <c r="G1222" s="46" t="str">
        <f t="shared" si="179"/>
        <v>Men Senior</v>
      </c>
      <c r="H1222" s="46" t="str">
        <f t="shared" si="180"/>
        <v>Namib Park</v>
      </c>
      <c r="I1222" s="78"/>
      <c r="J1222" s="76" t="s">
        <v>1287</v>
      </c>
      <c r="K1222" s="78">
        <v>130</v>
      </c>
      <c r="L1222" s="77">
        <f t="shared" si="181"/>
        <v>10.7</v>
      </c>
      <c r="M1222" s="77">
        <f t="shared" si="182"/>
        <v>10.7</v>
      </c>
    </row>
    <row r="1223" spans="1:13" hidden="1" x14ac:dyDescent="0.3">
      <c r="A1223" s="246" t="str">
        <f t="shared" si="174"/>
        <v>2023-NAT-03</v>
      </c>
      <c r="B1223" s="241">
        <f t="shared" si="175"/>
        <v>45003</v>
      </c>
      <c r="C1223" s="246" t="str">
        <f t="shared" si="176"/>
        <v>Day 3</v>
      </c>
      <c r="D1223" s="78" t="s">
        <v>846</v>
      </c>
      <c r="E1223" s="46" t="str">
        <f t="shared" si="177"/>
        <v>Renate</v>
      </c>
      <c r="F1223" s="46" t="str">
        <f t="shared" si="178"/>
        <v>Gruttemeyer</v>
      </c>
      <c r="G1223" s="46" t="str">
        <f t="shared" si="179"/>
        <v>Ladies Grand Masters</v>
      </c>
      <c r="H1223" s="46" t="str">
        <f t="shared" si="180"/>
        <v>Mako</v>
      </c>
      <c r="I1223" s="78"/>
      <c r="J1223" s="76" t="s">
        <v>1287</v>
      </c>
      <c r="K1223" s="78">
        <v>129</v>
      </c>
      <c r="L1223" s="77">
        <f t="shared" si="181"/>
        <v>10.4</v>
      </c>
      <c r="M1223" s="77">
        <f t="shared" si="182"/>
        <v>10.4</v>
      </c>
    </row>
    <row r="1224" spans="1:13" hidden="1" x14ac:dyDescent="0.3">
      <c r="A1224" s="246" t="str">
        <f t="shared" si="174"/>
        <v>2023-NAT-03</v>
      </c>
      <c r="B1224" s="241">
        <f t="shared" si="175"/>
        <v>45003</v>
      </c>
      <c r="C1224" s="246" t="str">
        <f t="shared" si="176"/>
        <v>Day 3</v>
      </c>
      <c r="D1224" s="78" t="s">
        <v>1477</v>
      </c>
      <c r="E1224" s="46" t="str">
        <f t="shared" si="177"/>
        <v>Luan</v>
      </c>
      <c r="F1224" s="46" t="str">
        <f t="shared" si="178"/>
        <v>Karstens</v>
      </c>
      <c r="G1224" s="46" t="str">
        <f t="shared" si="179"/>
        <v>Men U/16</v>
      </c>
      <c r="H1224" s="46" t="str">
        <f t="shared" si="180"/>
        <v>Benguella</v>
      </c>
      <c r="I1224" s="78"/>
      <c r="J1224" s="76" t="s">
        <v>1287</v>
      </c>
      <c r="K1224" s="78">
        <v>128</v>
      </c>
      <c r="L1224" s="77">
        <f t="shared" si="181"/>
        <v>10.1</v>
      </c>
      <c r="M1224" s="77">
        <f t="shared" si="182"/>
        <v>10.1</v>
      </c>
    </row>
    <row r="1225" spans="1:13" hidden="1" x14ac:dyDescent="0.3">
      <c r="A1225" s="246" t="str">
        <f t="shared" si="174"/>
        <v>2023-NAT-03</v>
      </c>
      <c r="B1225" s="241">
        <f t="shared" si="175"/>
        <v>45003</v>
      </c>
      <c r="C1225" s="246" t="str">
        <f t="shared" si="176"/>
        <v>Day 3</v>
      </c>
      <c r="D1225" s="78" t="s">
        <v>741</v>
      </c>
      <c r="E1225" s="46" t="str">
        <f t="shared" si="177"/>
        <v>Heinrich</v>
      </c>
      <c r="F1225" s="46" t="str">
        <f t="shared" si="178"/>
        <v>Redelinghuys</v>
      </c>
      <c r="G1225" s="46" t="str">
        <f t="shared" si="179"/>
        <v>Men U/16</v>
      </c>
      <c r="H1225" s="46" t="str">
        <f t="shared" si="180"/>
        <v>Penguin</v>
      </c>
      <c r="I1225" s="78"/>
      <c r="J1225" s="78"/>
      <c r="K1225" s="78"/>
      <c r="L1225" s="77" t="str">
        <f t="shared" si="181"/>
        <v/>
      </c>
      <c r="M1225" s="77" t="str">
        <f t="shared" si="182"/>
        <v/>
      </c>
    </row>
    <row r="1226" spans="1:13" hidden="1" x14ac:dyDescent="0.3">
      <c r="A1226" s="246" t="str">
        <f t="shared" si="174"/>
        <v>2023-NAT-03</v>
      </c>
      <c r="B1226" s="241">
        <f t="shared" si="175"/>
        <v>45003</v>
      </c>
      <c r="C1226" s="246" t="str">
        <f t="shared" si="176"/>
        <v>Day 3</v>
      </c>
      <c r="D1226" s="78" t="s">
        <v>1414</v>
      </c>
      <c r="E1226" s="46" t="str">
        <f t="shared" si="177"/>
        <v>Barren</v>
      </c>
      <c r="F1226" s="46" t="str">
        <f t="shared" si="178"/>
        <v>Van Es</v>
      </c>
      <c r="G1226" s="46" t="str">
        <f t="shared" si="179"/>
        <v>Men Senior</v>
      </c>
      <c r="H1226" s="46" t="str">
        <f t="shared" si="180"/>
        <v>Penguin</v>
      </c>
      <c r="I1226" s="78"/>
      <c r="J1226" s="78" t="s">
        <v>1288</v>
      </c>
      <c r="K1226" s="78">
        <v>125</v>
      </c>
      <c r="L1226" s="77">
        <f t="shared" si="181"/>
        <v>8.1</v>
      </c>
      <c r="M1226" s="77">
        <f t="shared" si="182"/>
        <v>8.1</v>
      </c>
    </row>
    <row r="1227" spans="1:13" hidden="1" x14ac:dyDescent="0.3">
      <c r="A1227" s="246" t="str">
        <f t="shared" si="174"/>
        <v>2023-NAT-03</v>
      </c>
      <c r="B1227" s="241">
        <f t="shared" si="175"/>
        <v>45003</v>
      </c>
      <c r="C1227" s="246" t="str">
        <f t="shared" si="176"/>
        <v>Day 3</v>
      </c>
      <c r="D1227" s="78" t="s">
        <v>1414</v>
      </c>
      <c r="E1227" s="46" t="str">
        <f t="shared" si="177"/>
        <v>Barren</v>
      </c>
      <c r="F1227" s="46" t="str">
        <f t="shared" si="178"/>
        <v>Van Es</v>
      </c>
      <c r="G1227" s="46" t="str">
        <f t="shared" si="179"/>
        <v>Men Senior</v>
      </c>
      <c r="H1227" s="46" t="str">
        <f t="shared" si="180"/>
        <v>Penguin</v>
      </c>
      <c r="I1227" s="78"/>
      <c r="J1227" s="78" t="s">
        <v>1288</v>
      </c>
      <c r="K1227" s="78">
        <v>96</v>
      </c>
      <c r="L1227" s="77">
        <f t="shared" si="181"/>
        <v>3.2</v>
      </c>
      <c r="M1227" s="77">
        <f t="shared" si="182"/>
        <v>3.2</v>
      </c>
    </row>
    <row r="1228" spans="1:13" hidden="1" x14ac:dyDescent="0.3">
      <c r="A1228" s="246" t="str">
        <f t="shared" si="174"/>
        <v>2023-NAT-03</v>
      </c>
      <c r="B1228" s="241">
        <f t="shared" si="175"/>
        <v>45003</v>
      </c>
      <c r="C1228" s="246" t="str">
        <f t="shared" si="176"/>
        <v>Day 3</v>
      </c>
      <c r="D1228" s="78" t="s">
        <v>1414</v>
      </c>
      <c r="E1228" s="46" t="str">
        <f t="shared" si="177"/>
        <v>Barren</v>
      </c>
      <c r="F1228" s="46" t="str">
        <f t="shared" si="178"/>
        <v>Van Es</v>
      </c>
      <c r="G1228" s="46" t="str">
        <f t="shared" si="179"/>
        <v>Men Senior</v>
      </c>
      <c r="H1228" s="46" t="str">
        <f t="shared" si="180"/>
        <v>Penguin</v>
      </c>
      <c r="I1228" s="78"/>
      <c r="J1228" s="78" t="s">
        <v>1288</v>
      </c>
      <c r="K1228" s="78">
        <v>89</v>
      </c>
      <c r="L1228" s="77">
        <f t="shared" si="181"/>
        <v>2.5</v>
      </c>
      <c r="M1228" s="77">
        <f t="shared" si="182"/>
        <v>2.5</v>
      </c>
    </row>
    <row r="1229" spans="1:13" hidden="1" x14ac:dyDescent="0.3">
      <c r="A1229" s="246" t="str">
        <f t="shared" si="174"/>
        <v>2023-NAT-03</v>
      </c>
      <c r="B1229" s="241">
        <f t="shared" si="175"/>
        <v>45003</v>
      </c>
      <c r="C1229" s="246" t="str">
        <f t="shared" si="176"/>
        <v>Day 3</v>
      </c>
      <c r="D1229" s="78" t="s">
        <v>1414</v>
      </c>
      <c r="E1229" s="46" t="str">
        <f t="shared" si="177"/>
        <v>Barren</v>
      </c>
      <c r="F1229" s="46" t="str">
        <f t="shared" si="178"/>
        <v>Van Es</v>
      </c>
      <c r="G1229" s="46" t="str">
        <f t="shared" si="179"/>
        <v>Men Senior</v>
      </c>
      <c r="H1229" s="46" t="str">
        <f t="shared" si="180"/>
        <v>Penguin</v>
      </c>
      <c r="I1229" s="78"/>
      <c r="J1229" s="78" t="s">
        <v>1288</v>
      </c>
      <c r="K1229" s="78">
        <v>93</v>
      </c>
      <c r="L1229" s="77">
        <f t="shared" si="181"/>
        <v>2.9</v>
      </c>
      <c r="M1229" s="77">
        <f t="shared" si="182"/>
        <v>2.9</v>
      </c>
    </row>
    <row r="1230" spans="1:13" hidden="1" x14ac:dyDescent="0.3">
      <c r="A1230" s="246" t="str">
        <f t="shared" si="174"/>
        <v>2023-NAT-03</v>
      </c>
      <c r="B1230" s="241">
        <f t="shared" si="175"/>
        <v>45003</v>
      </c>
      <c r="C1230" s="246" t="str">
        <f t="shared" si="176"/>
        <v>Day 3</v>
      </c>
      <c r="D1230" s="78" t="s">
        <v>1414</v>
      </c>
      <c r="E1230" s="46" t="str">
        <f t="shared" si="177"/>
        <v>Barren</v>
      </c>
      <c r="F1230" s="46" t="str">
        <f t="shared" si="178"/>
        <v>Van Es</v>
      </c>
      <c r="G1230" s="46" t="str">
        <f t="shared" si="179"/>
        <v>Men Senior</v>
      </c>
      <c r="H1230" s="46" t="str">
        <f t="shared" si="180"/>
        <v>Penguin</v>
      </c>
      <c r="I1230" s="78"/>
      <c r="J1230" s="78" t="s">
        <v>1288</v>
      </c>
      <c r="K1230" s="78">
        <v>113</v>
      </c>
      <c r="L1230" s="77">
        <f t="shared" si="181"/>
        <v>5.7</v>
      </c>
      <c r="M1230" s="77">
        <f t="shared" si="182"/>
        <v>5.7</v>
      </c>
    </row>
    <row r="1231" spans="1:13" hidden="1" x14ac:dyDescent="0.3">
      <c r="A1231" s="246" t="str">
        <f t="shared" si="174"/>
        <v>2023-NAT-03</v>
      </c>
      <c r="B1231" s="241">
        <f t="shared" si="175"/>
        <v>45003</v>
      </c>
      <c r="C1231" s="246" t="str">
        <f t="shared" si="176"/>
        <v>Day 3</v>
      </c>
      <c r="D1231" s="78" t="s">
        <v>814</v>
      </c>
      <c r="E1231" s="46" t="str">
        <f t="shared" si="177"/>
        <v>Henno</v>
      </c>
      <c r="F1231" s="46" t="str">
        <f t="shared" si="178"/>
        <v>Snyman</v>
      </c>
      <c r="G1231" s="46" t="str">
        <f t="shared" si="179"/>
        <v>Men Master</v>
      </c>
      <c r="H1231" s="46" t="str">
        <f t="shared" si="180"/>
        <v>Penguin</v>
      </c>
      <c r="I1231" s="78"/>
      <c r="J1231" s="78" t="s">
        <v>1288</v>
      </c>
      <c r="K1231" s="78">
        <v>90</v>
      </c>
      <c r="L1231" s="77">
        <f t="shared" si="181"/>
        <v>2.6</v>
      </c>
      <c r="M1231" s="77">
        <f t="shared" si="182"/>
        <v>2.6</v>
      </c>
    </row>
    <row r="1232" spans="1:13" hidden="1" x14ac:dyDescent="0.3">
      <c r="A1232" s="246" t="str">
        <f t="shared" ref="A1232:A1295" si="183">IF(D1232="","",A1231)</f>
        <v>2023-NAT-03</v>
      </c>
      <c r="B1232" s="241">
        <f t="shared" ref="B1232:B1295" si="184">IF(D1232="","",B1231)</f>
        <v>45003</v>
      </c>
      <c r="C1232" s="246" t="str">
        <f t="shared" ref="C1232:C1295" si="185">IF(D1232="","",C1231)</f>
        <v>Day 3</v>
      </c>
      <c r="D1232" s="78" t="s">
        <v>814</v>
      </c>
      <c r="E1232" s="46" t="str">
        <f t="shared" ref="E1232:E1295" si="186">IF(D1232="","",VLOOKUP(D1232,Master,3,FALSE))</f>
        <v>Henno</v>
      </c>
      <c r="F1232" s="46" t="str">
        <f t="shared" ref="F1232:F1295" si="187">IF(D1232="","",VLOOKUP(D1232,Master,4,FALSE))</f>
        <v>Snyman</v>
      </c>
      <c r="G1232" s="46" t="str">
        <f t="shared" ref="G1232:G1295" si="188">IF(D1232="","",VLOOKUP(D1232,Master,5,FALSE))</f>
        <v>Men Master</v>
      </c>
      <c r="H1232" s="46" t="str">
        <f t="shared" ref="H1232:H1295" si="189">IF(D1232="","",VLOOKUP(D1232,Master,2,FALSE))</f>
        <v>Penguin</v>
      </c>
      <c r="I1232" s="78"/>
      <c r="J1232" s="78" t="s">
        <v>1288</v>
      </c>
      <c r="K1232" s="78">
        <v>115</v>
      </c>
      <c r="L1232" s="77">
        <f t="shared" ref="L1232:L1295" si="190">IF(K1232="","",IF(I1232="",ROUND(HLOOKUP(J1232,kgList,K1232,FALSE),1),ROUND(HLOOKUP(I1232,kgList,K1232,FALSE),1)))</f>
        <v>6</v>
      </c>
      <c r="M1232" s="77">
        <f t="shared" ref="M1232:M1295" si="191">IF(L1232="","",IF(COUNTA(I1232:J1232)&gt;1,"Edible or Inedible",IF(COUNTA(I1232)=1,L1232*1,IF(COUNTA(J1232)=1,L1232*1,"ERROR"))))</f>
        <v>6</v>
      </c>
    </row>
    <row r="1233" spans="1:13" hidden="1" x14ac:dyDescent="0.3">
      <c r="A1233" s="246" t="str">
        <f t="shared" si="183"/>
        <v>2023-NAT-03</v>
      </c>
      <c r="B1233" s="241">
        <f t="shared" si="184"/>
        <v>45003</v>
      </c>
      <c r="C1233" s="246" t="str">
        <f t="shared" si="185"/>
        <v>Day 3</v>
      </c>
      <c r="D1233" s="78" t="s">
        <v>814</v>
      </c>
      <c r="E1233" s="46" t="str">
        <f t="shared" si="186"/>
        <v>Henno</v>
      </c>
      <c r="F1233" s="46" t="str">
        <f t="shared" si="187"/>
        <v>Snyman</v>
      </c>
      <c r="G1233" s="46" t="str">
        <f t="shared" si="188"/>
        <v>Men Master</v>
      </c>
      <c r="H1233" s="46" t="str">
        <f t="shared" si="189"/>
        <v>Penguin</v>
      </c>
      <c r="I1233" s="78"/>
      <c r="J1233" s="78" t="s">
        <v>1288</v>
      </c>
      <c r="K1233" s="78">
        <v>82</v>
      </c>
      <c r="L1233" s="77">
        <f t="shared" si="190"/>
        <v>1.9</v>
      </c>
      <c r="M1233" s="77">
        <f t="shared" si="191"/>
        <v>1.9</v>
      </c>
    </row>
    <row r="1234" spans="1:13" hidden="1" x14ac:dyDescent="0.3">
      <c r="A1234" s="246" t="str">
        <f t="shared" si="183"/>
        <v>2023-NAT-03</v>
      </c>
      <c r="B1234" s="241">
        <f t="shared" si="184"/>
        <v>45003</v>
      </c>
      <c r="C1234" s="246" t="str">
        <f t="shared" si="185"/>
        <v>Day 3</v>
      </c>
      <c r="D1234" s="78" t="s">
        <v>814</v>
      </c>
      <c r="E1234" s="46" t="str">
        <f t="shared" si="186"/>
        <v>Henno</v>
      </c>
      <c r="F1234" s="46" t="str">
        <f t="shared" si="187"/>
        <v>Snyman</v>
      </c>
      <c r="G1234" s="46" t="str">
        <f t="shared" si="188"/>
        <v>Men Master</v>
      </c>
      <c r="H1234" s="46" t="str">
        <f t="shared" si="189"/>
        <v>Penguin</v>
      </c>
      <c r="I1234" s="78"/>
      <c r="J1234" s="78" t="s">
        <v>1288</v>
      </c>
      <c r="K1234" s="78">
        <v>78</v>
      </c>
      <c r="L1234" s="77">
        <f t="shared" si="190"/>
        <v>1.5</v>
      </c>
      <c r="M1234" s="77">
        <f t="shared" si="191"/>
        <v>1.5</v>
      </c>
    </row>
    <row r="1235" spans="1:13" hidden="1" x14ac:dyDescent="0.3">
      <c r="A1235" s="246" t="str">
        <f t="shared" si="183"/>
        <v>2023-NAT-03</v>
      </c>
      <c r="B1235" s="241">
        <f t="shared" si="184"/>
        <v>45003</v>
      </c>
      <c r="C1235" s="246" t="str">
        <f t="shared" si="185"/>
        <v>Day 3</v>
      </c>
      <c r="D1235" s="78" t="s">
        <v>814</v>
      </c>
      <c r="E1235" s="46" t="str">
        <f t="shared" si="186"/>
        <v>Henno</v>
      </c>
      <c r="F1235" s="46" t="str">
        <f t="shared" si="187"/>
        <v>Snyman</v>
      </c>
      <c r="G1235" s="46" t="str">
        <f t="shared" si="188"/>
        <v>Men Master</v>
      </c>
      <c r="H1235" s="46" t="str">
        <f t="shared" si="189"/>
        <v>Penguin</v>
      </c>
      <c r="I1235" s="78"/>
      <c r="J1235" s="78" t="s">
        <v>1288</v>
      </c>
      <c r="K1235" s="78">
        <v>74</v>
      </c>
      <c r="L1235" s="77">
        <f t="shared" si="190"/>
        <v>1.3</v>
      </c>
      <c r="M1235" s="77">
        <f t="shared" si="191"/>
        <v>1.3</v>
      </c>
    </row>
    <row r="1236" spans="1:13" hidden="1" x14ac:dyDescent="0.3">
      <c r="A1236" s="246" t="str">
        <f t="shared" si="183"/>
        <v>2023-NAT-03</v>
      </c>
      <c r="B1236" s="241">
        <f t="shared" si="184"/>
        <v>45003</v>
      </c>
      <c r="C1236" s="246" t="str">
        <f t="shared" si="185"/>
        <v>Day 3</v>
      </c>
      <c r="D1236" s="78" t="s">
        <v>814</v>
      </c>
      <c r="E1236" s="46" t="str">
        <f t="shared" si="186"/>
        <v>Henno</v>
      </c>
      <c r="F1236" s="46" t="str">
        <f t="shared" si="187"/>
        <v>Snyman</v>
      </c>
      <c r="G1236" s="46" t="str">
        <f t="shared" si="188"/>
        <v>Men Master</v>
      </c>
      <c r="H1236" s="46" t="str">
        <f t="shared" si="189"/>
        <v>Penguin</v>
      </c>
      <c r="I1236" s="78"/>
      <c r="J1236" s="78" t="s">
        <v>1288</v>
      </c>
      <c r="K1236" s="78">
        <v>94</v>
      </c>
      <c r="L1236" s="77">
        <f t="shared" si="190"/>
        <v>3</v>
      </c>
      <c r="M1236" s="77">
        <f t="shared" si="191"/>
        <v>3</v>
      </c>
    </row>
    <row r="1237" spans="1:13" hidden="1" x14ac:dyDescent="0.3">
      <c r="A1237" s="246" t="str">
        <f t="shared" si="183"/>
        <v>2023-NAT-03</v>
      </c>
      <c r="B1237" s="241">
        <f t="shared" si="184"/>
        <v>45003</v>
      </c>
      <c r="C1237" s="246" t="str">
        <f t="shared" si="185"/>
        <v>Day 3</v>
      </c>
      <c r="D1237" s="78" t="s">
        <v>678</v>
      </c>
      <c r="E1237" s="46" t="str">
        <f t="shared" si="186"/>
        <v>Morne</v>
      </c>
      <c r="F1237" s="46" t="str">
        <f t="shared" si="187"/>
        <v>Du Plessis</v>
      </c>
      <c r="G1237" s="46" t="str">
        <f t="shared" si="188"/>
        <v>Men Senior</v>
      </c>
      <c r="H1237" s="46" t="str">
        <f t="shared" si="189"/>
        <v>Orca Angling Club</v>
      </c>
      <c r="I1237" s="78"/>
      <c r="J1237" s="76" t="s">
        <v>1287</v>
      </c>
      <c r="K1237" s="78">
        <v>128</v>
      </c>
      <c r="L1237" s="77">
        <f t="shared" si="190"/>
        <v>10.1</v>
      </c>
      <c r="M1237" s="77">
        <f t="shared" si="191"/>
        <v>10.1</v>
      </c>
    </row>
    <row r="1238" spans="1:13" hidden="1" x14ac:dyDescent="0.3">
      <c r="A1238" s="246" t="str">
        <f t="shared" si="183"/>
        <v>2023-NAT-03</v>
      </c>
      <c r="B1238" s="241">
        <f t="shared" si="184"/>
        <v>45003</v>
      </c>
      <c r="C1238" s="246" t="str">
        <f t="shared" si="185"/>
        <v>Day 3</v>
      </c>
      <c r="D1238" s="78" t="s">
        <v>814</v>
      </c>
      <c r="E1238" s="46" t="str">
        <f t="shared" si="186"/>
        <v>Henno</v>
      </c>
      <c r="F1238" s="46" t="str">
        <f t="shared" si="187"/>
        <v>Snyman</v>
      </c>
      <c r="G1238" s="46" t="str">
        <f t="shared" si="188"/>
        <v>Men Master</v>
      </c>
      <c r="H1238" s="46" t="str">
        <f t="shared" si="189"/>
        <v>Penguin</v>
      </c>
      <c r="I1238" s="78"/>
      <c r="J1238" s="78" t="s">
        <v>1314</v>
      </c>
      <c r="K1238" s="78">
        <v>46</v>
      </c>
      <c r="L1238" s="77">
        <f t="shared" si="190"/>
        <v>1.8</v>
      </c>
      <c r="M1238" s="77">
        <f t="shared" si="191"/>
        <v>1.8</v>
      </c>
    </row>
    <row r="1239" spans="1:13" hidden="1" x14ac:dyDescent="0.3">
      <c r="A1239" s="246" t="str">
        <f t="shared" si="183"/>
        <v>2023-NAT-03</v>
      </c>
      <c r="B1239" s="241">
        <f t="shared" si="184"/>
        <v>45003</v>
      </c>
      <c r="C1239" s="246" t="str">
        <f t="shared" si="185"/>
        <v>Day 3</v>
      </c>
      <c r="D1239" s="78" t="s">
        <v>707</v>
      </c>
      <c r="E1239" s="46" t="str">
        <f t="shared" si="186"/>
        <v>Grant</v>
      </c>
      <c r="F1239" s="46" t="str">
        <f t="shared" si="187"/>
        <v>Knight</v>
      </c>
      <c r="G1239" s="46" t="str">
        <f t="shared" si="188"/>
        <v>Men Veteran</v>
      </c>
      <c r="H1239" s="46" t="str">
        <f t="shared" si="189"/>
        <v>Penguin</v>
      </c>
      <c r="I1239" s="78"/>
      <c r="J1239" s="76" t="s">
        <v>1286</v>
      </c>
      <c r="K1239" s="78">
        <v>162</v>
      </c>
      <c r="L1239" s="77">
        <f t="shared" si="190"/>
        <v>58.3</v>
      </c>
      <c r="M1239" s="77">
        <f t="shared" si="191"/>
        <v>58.3</v>
      </c>
    </row>
    <row r="1240" spans="1:13" hidden="1" x14ac:dyDescent="0.3">
      <c r="A1240" s="246" t="str">
        <f t="shared" si="183"/>
        <v>2023-NAT-03</v>
      </c>
      <c r="B1240" s="241">
        <f t="shared" si="184"/>
        <v>45003</v>
      </c>
      <c r="C1240" s="246" t="str">
        <f t="shared" si="185"/>
        <v>Day 3</v>
      </c>
      <c r="D1240" s="78" t="s">
        <v>707</v>
      </c>
      <c r="E1240" s="46" t="str">
        <f t="shared" si="186"/>
        <v>Grant</v>
      </c>
      <c r="F1240" s="46" t="str">
        <f t="shared" si="187"/>
        <v>Knight</v>
      </c>
      <c r="G1240" s="46" t="str">
        <f t="shared" si="188"/>
        <v>Men Veteran</v>
      </c>
      <c r="H1240" s="46" t="str">
        <f t="shared" si="189"/>
        <v>Penguin</v>
      </c>
      <c r="I1240" s="78"/>
      <c r="J1240" s="78" t="s">
        <v>1265</v>
      </c>
      <c r="K1240" s="78">
        <v>108</v>
      </c>
      <c r="L1240" s="77">
        <f t="shared" si="190"/>
        <v>23.5</v>
      </c>
      <c r="M1240" s="77">
        <f t="shared" si="191"/>
        <v>23.5</v>
      </c>
    </row>
    <row r="1241" spans="1:13" hidden="1" x14ac:dyDescent="0.3">
      <c r="A1241" s="246" t="str">
        <f t="shared" si="183"/>
        <v>2023-NAT-03</v>
      </c>
      <c r="B1241" s="241">
        <f t="shared" si="184"/>
        <v>45003</v>
      </c>
      <c r="C1241" s="246" t="str">
        <f t="shared" si="185"/>
        <v>Day 3</v>
      </c>
      <c r="D1241" s="78" t="s">
        <v>707</v>
      </c>
      <c r="E1241" s="46" t="str">
        <f t="shared" si="186"/>
        <v>Grant</v>
      </c>
      <c r="F1241" s="46" t="str">
        <f t="shared" si="187"/>
        <v>Knight</v>
      </c>
      <c r="G1241" s="46" t="str">
        <f t="shared" si="188"/>
        <v>Men Veteran</v>
      </c>
      <c r="H1241" s="46" t="str">
        <f t="shared" si="189"/>
        <v>Penguin</v>
      </c>
      <c r="I1241" s="78"/>
      <c r="J1241" s="78" t="s">
        <v>1281</v>
      </c>
      <c r="K1241" s="78">
        <v>206</v>
      </c>
      <c r="L1241" s="77">
        <f t="shared" si="190"/>
        <v>123.7</v>
      </c>
      <c r="M1241" s="77">
        <f t="shared" si="191"/>
        <v>123.7</v>
      </c>
    </row>
    <row r="1242" spans="1:13" hidden="1" x14ac:dyDescent="0.3">
      <c r="A1242" s="246" t="str">
        <f t="shared" si="183"/>
        <v>2023-NAT-03</v>
      </c>
      <c r="B1242" s="241">
        <f t="shared" si="184"/>
        <v>45003</v>
      </c>
      <c r="C1242" s="246" t="str">
        <f t="shared" si="185"/>
        <v>Day 3</v>
      </c>
      <c r="D1242" s="78" t="s">
        <v>1792</v>
      </c>
      <c r="E1242" s="46" t="str">
        <f t="shared" si="186"/>
        <v>Morne</v>
      </c>
      <c r="F1242" s="46" t="str">
        <f t="shared" si="187"/>
        <v>Riekert</v>
      </c>
      <c r="G1242" s="46" t="str">
        <f t="shared" si="188"/>
        <v>Men U/21</v>
      </c>
      <c r="H1242" s="46" t="str">
        <f t="shared" si="189"/>
        <v>Walvis Bay</v>
      </c>
      <c r="I1242" s="78"/>
      <c r="J1242" s="76" t="s">
        <v>1287</v>
      </c>
      <c r="K1242" s="78">
        <v>128</v>
      </c>
      <c r="L1242" s="77">
        <f t="shared" si="190"/>
        <v>10.1</v>
      </c>
      <c r="M1242" s="77">
        <f t="shared" si="191"/>
        <v>10.1</v>
      </c>
    </row>
    <row r="1243" spans="1:13" hidden="1" x14ac:dyDescent="0.3">
      <c r="A1243" s="246" t="str">
        <f t="shared" si="183"/>
        <v>2023-NAT-03</v>
      </c>
      <c r="B1243" s="241">
        <f t="shared" si="184"/>
        <v>45003</v>
      </c>
      <c r="C1243" s="246" t="str">
        <f t="shared" si="185"/>
        <v>Day 3</v>
      </c>
      <c r="D1243" s="78" t="s">
        <v>1717</v>
      </c>
      <c r="E1243" s="46" t="str">
        <f t="shared" si="186"/>
        <v>Heiko Jnr</v>
      </c>
      <c r="F1243" s="46" t="str">
        <f t="shared" si="187"/>
        <v>Doll</v>
      </c>
      <c r="G1243" s="46" t="str">
        <f t="shared" si="188"/>
        <v>Men U/16</v>
      </c>
      <c r="H1243" s="46" t="str">
        <f t="shared" si="189"/>
        <v>Seagull Angling Club</v>
      </c>
      <c r="I1243" s="78"/>
      <c r="J1243" s="76" t="s">
        <v>1287</v>
      </c>
      <c r="K1243" s="78">
        <v>128</v>
      </c>
      <c r="L1243" s="77">
        <f t="shared" si="190"/>
        <v>10.1</v>
      </c>
      <c r="M1243" s="77">
        <f t="shared" si="191"/>
        <v>10.1</v>
      </c>
    </row>
    <row r="1244" spans="1:13" hidden="1" x14ac:dyDescent="0.3">
      <c r="A1244" s="246" t="str">
        <f t="shared" si="183"/>
        <v>2023-NAT-03</v>
      </c>
      <c r="B1244" s="241">
        <f t="shared" si="184"/>
        <v>45003</v>
      </c>
      <c r="C1244" s="246" t="str">
        <f t="shared" si="185"/>
        <v>Day 3</v>
      </c>
      <c r="D1244" s="78" t="s">
        <v>461</v>
      </c>
      <c r="E1244" s="46" t="str">
        <f t="shared" si="186"/>
        <v>Brian</v>
      </c>
      <c r="F1244" s="46" t="str">
        <f t="shared" si="187"/>
        <v>Curtis</v>
      </c>
      <c r="G1244" s="46" t="str">
        <f t="shared" si="188"/>
        <v>Men Senior</v>
      </c>
      <c r="H1244" s="46" t="str">
        <f t="shared" si="189"/>
        <v>Orca Angling Club</v>
      </c>
      <c r="I1244" s="78"/>
      <c r="J1244" s="76" t="s">
        <v>1287</v>
      </c>
      <c r="K1244" s="78">
        <v>127</v>
      </c>
      <c r="L1244" s="77">
        <f t="shared" si="190"/>
        <v>9.8000000000000007</v>
      </c>
      <c r="M1244" s="77">
        <f t="shared" si="191"/>
        <v>9.8000000000000007</v>
      </c>
    </row>
    <row r="1245" spans="1:13" hidden="1" x14ac:dyDescent="0.3">
      <c r="A1245" s="246" t="str">
        <f t="shared" si="183"/>
        <v>2023-NAT-03</v>
      </c>
      <c r="B1245" s="241">
        <f t="shared" si="184"/>
        <v>45003</v>
      </c>
      <c r="C1245" s="246" t="str">
        <f t="shared" si="185"/>
        <v>Day 3</v>
      </c>
      <c r="D1245" s="78" t="s">
        <v>1717</v>
      </c>
      <c r="E1245" s="46" t="str">
        <f t="shared" si="186"/>
        <v>Heiko Jnr</v>
      </c>
      <c r="F1245" s="46" t="str">
        <f t="shared" si="187"/>
        <v>Doll</v>
      </c>
      <c r="G1245" s="46" t="str">
        <f t="shared" si="188"/>
        <v>Men U/16</v>
      </c>
      <c r="H1245" s="46" t="str">
        <f t="shared" si="189"/>
        <v>Seagull Angling Club</v>
      </c>
      <c r="I1245" s="78"/>
      <c r="J1245" s="76" t="s">
        <v>1287</v>
      </c>
      <c r="K1245" s="78">
        <v>127</v>
      </c>
      <c r="L1245" s="77">
        <f t="shared" si="190"/>
        <v>9.8000000000000007</v>
      </c>
      <c r="M1245" s="77">
        <f t="shared" si="191"/>
        <v>9.8000000000000007</v>
      </c>
    </row>
    <row r="1246" spans="1:13" hidden="1" x14ac:dyDescent="0.3">
      <c r="A1246" s="246" t="str">
        <f t="shared" si="183"/>
        <v>2023-NAT-03</v>
      </c>
      <c r="B1246" s="241">
        <f t="shared" si="184"/>
        <v>45003</v>
      </c>
      <c r="C1246" s="246" t="str">
        <f t="shared" si="185"/>
        <v>Day 3</v>
      </c>
      <c r="D1246" s="78" t="s">
        <v>843</v>
      </c>
      <c r="E1246" s="46" t="str">
        <f t="shared" si="186"/>
        <v>Henco</v>
      </c>
      <c r="F1246" s="46" t="str">
        <f t="shared" si="187"/>
        <v>Snyman</v>
      </c>
      <c r="G1246" s="46" t="str">
        <f t="shared" si="188"/>
        <v>Men Senior</v>
      </c>
      <c r="H1246" s="46" t="str">
        <f t="shared" si="189"/>
        <v>Penguin</v>
      </c>
      <c r="I1246" s="78"/>
      <c r="J1246" s="78" t="s">
        <v>8</v>
      </c>
      <c r="K1246" s="78">
        <v>71</v>
      </c>
      <c r="L1246" s="77">
        <f t="shared" si="190"/>
        <v>2.9</v>
      </c>
      <c r="M1246" s="77">
        <f t="shared" si="191"/>
        <v>2.9</v>
      </c>
    </row>
    <row r="1247" spans="1:13" hidden="1" x14ac:dyDescent="0.3">
      <c r="A1247" s="246" t="str">
        <f t="shared" si="183"/>
        <v>2023-NAT-03</v>
      </c>
      <c r="B1247" s="241">
        <f t="shared" si="184"/>
        <v>45003</v>
      </c>
      <c r="C1247" s="246" t="str">
        <f t="shared" si="185"/>
        <v>Day 3</v>
      </c>
      <c r="D1247" s="78" t="s">
        <v>843</v>
      </c>
      <c r="E1247" s="46" t="str">
        <f t="shared" si="186"/>
        <v>Henco</v>
      </c>
      <c r="F1247" s="46" t="str">
        <f t="shared" si="187"/>
        <v>Snyman</v>
      </c>
      <c r="G1247" s="46" t="str">
        <f t="shared" si="188"/>
        <v>Men Senior</v>
      </c>
      <c r="H1247" s="46" t="str">
        <f t="shared" si="189"/>
        <v>Penguin</v>
      </c>
      <c r="I1247" s="78"/>
      <c r="J1247" s="78" t="s">
        <v>8</v>
      </c>
      <c r="K1247" s="78">
        <v>65</v>
      </c>
      <c r="L1247" s="77">
        <f t="shared" si="190"/>
        <v>2.2000000000000002</v>
      </c>
      <c r="M1247" s="77">
        <f t="shared" si="191"/>
        <v>2.2000000000000002</v>
      </c>
    </row>
    <row r="1248" spans="1:13" hidden="1" x14ac:dyDescent="0.3">
      <c r="A1248" s="246" t="str">
        <f t="shared" si="183"/>
        <v>2023-NAT-03</v>
      </c>
      <c r="B1248" s="241">
        <f t="shared" si="184"/>
        <v>45003</v>
      </c>
      <c r="C1248" s="246" t="str">
        <f t="shared" si="185"/>
        <v>Day 3</v>
      </c>
      <c r="D1248" s="78" t="s">
        <v>1683</v>
      </c>
      <c r="E1248" s="46" t="str">
        <f t="shared" si="186"/>
        <v>L'wyk</v>
      </c>
      <c r="F1248" s="46" t="str">
        <f t="shared" si="187"/>
        <v>Viljoen</v>
      </c>
      <c r="G1248" s="46" t="str">
        <f t="shared" si="188"/>
        <v>Men U/16</v>
      </c>
      <c r="H1248" s="46" t="str">
        <f t="shared" si="189"/>
        <v>Steenbras</v>
      </c>
      <c r="I1248" s="78"/>
      <c r="J1248" s="76" t="s">
        <v>1287</v>
      </c>
      <c r="K1248" s="78">
        <v>127</v>
      </c>
      <c r="L1248" s="77">
        <f t="shared" si="190"/>
        <v>9.8000000000000007</v>
      </c>
      <c r="M1248" s="77">
        <f t="shared" si="191"/>
        <v>9.8000000000000007</v>
      </c>
    </row>
    <row r="1249" spans="1:13" hidden="1" x14ac:dyDescent="0.3">
      <c r="A1249" s="246" t="str">
        <f t="shared" si="183"/>
        <v>2023-NAT-03</v>
      </c>
      <c r="B1249" s="241">
        <f t="shared" si="184"/>
        <v>45003</v>
      </c>
      <c r="C1249" s="246" t="str">
        <f t="shared" si="185"/>
        <v>Day 3</v>
      </c>
      <c r="D1249" s="78" t="s">
        <v>476</v>
      </c>
      <c r="E1249" s="46" t="str">
        <f t="shared" si="186"/>
        <v>Warren</v>
      </c>
      <c r="F1249" s="46" t="str">
        <f t="shared" si="187"/>
        <v>Deysel</v>
      </c>
      <c r="G1249" s="46" t="str">
        <f t="shared" si="188"/>
        <v>Men Veteran</v>
      </c>
      <c r="H1249" s="46" t="str">
        <f t="shared" si="189"/>
        <v>Penguin</v>
      </c>
      <c r="I1249" s="78"/>
      <c r="J1249" s="76" t="s">
        <v>1287</v>
      </c>
      <c r="K1249" s="78">
        <v>127</v>
      </c>
      <c r="L1249" s="77">
        <f t="shared" si="190"/>
        <v>9.8000000000000007</v>
      </c>
      <c r="M1249" s="77">
        <f t="shared" si="191"/>
        <v>9.8000000000000007</v>
      </c>
    </row>
    <row r="1250" spans="1:13" hidden="1" x14ac:dyDescent="0.3">
      <c r="A1250" s="246" t="str">
        <f t="shared" si="183"/>
        <v>2023-NAT-03</v>
      </c>
      <c r="B1250" s="241">
        <f t="shared" si="184"/>
        <v>45003</v>
      </c>
      <c r="C1250" s="246" t="str">
        <f t="shared" si="185"/>
        <v>Day 3</v>
      </c>
      <c r="D1250" s="78" t="s">
        <v>712</v>
      </c>
      <c r="E1250" s="46" t="str">
        <f t="shared" si="186"/>
        <v>Henri</v>
      </c>
      <c r="F1250" s="46" t="str">
        <f t="shared" si="187"/>
        <v>Snyman</v>
      </c>
      <c r="G1250" s="46" t="str">
        <f t="shared" si="188"/>
        <v>Men Master</v>
      </c>
      <c r="H1250" s="46" t="str">
        <f t="shared" si="189"/>
        <v>Penguin</v>
      </c>
      <c r="I1250" s="78"/>
      <c r="J1250" s="76" t="s">
        <v>1287</v>
      </c>
      <c r="K1250" s="78">
        <v>127</v>
      </c>
      <c r="L1250" s="77">
        <f t="shared" si="190"/>
        <v>9.8000000000000007</v>
      </c>
      <c r="M1250" s="77">
        <f t="shared" si="191"/>
        <v>9.8000000000000007</v>
      </c>
    </row>
    <row r="1251" spans="1:13" hidden="1" x14ac:dyDescent="0.3">
      <c r="A1251" s="246" t="str">
        <f t="shared" si="183"/>
        <v>2023-NAT-03</v>
      </c>
      <c r="B1251" s="241">
        <f t="shared" si="184"/>
        <v>45003</v>
      </c>
      <c r="C1251" s="246" t="str">
        <f t="shared" si="185"/>
        <v>Day 3</v>
      </c>
      <c r="D1251" s="78" t="s">
        <v>691</v>
      </c>
      <c r="E1251" s="46" t="str">
        <f t="shared" si="186"/>
        <v>Jayden</v>
      </c>
      <c r="F1251" s="46" t="str">
        <f t="shared" si="187"/>
        <v>Hansen</v>
      </c>
      <c r="G1251" s="46" t="str">
        <f t="shared" si="188"/>
        <v>Men U/16</v>
      </c>
      <c r="H1251" s="46" t="str">
        <f t="shared" si="189"/>
        <v>Steenbras</v>
      </c>
      <c r="I1251" s="78"/>
      <c r="J1251" s="76" t="s">
        <v>1287</v>
      </c>
      <c r="K1251" s="78">
        <v>127</v>
      </c>
      <c r="L1251" s="77">
        <f t="shared" si="190"/>
        <v>9.8000000000000007</v>
      </c>
      <c r="M1251" s="77">
        <f t="shared" si="191"/>
        <v>9.8000000000000007</v>
      </c>
    </row>
    <row r="1252" spans="1:13" hidden="1" x14ac:dyDescent="0.3">
      <c r="A1252" s="246" t="str">
        <f t="shared" si="183"/>
        <v>2023-NAT-03</v>
      </c>
      <c r="B1252" s="241">
        <f t="shared" si="184"/>
        <v>45003</v>
      </c>
      <c r="C1252" s="246" t="str">
        <f t="shared" si="185"/>
        <v>Day 3</v>
      </c>
      <c r="D1252" s="78" t="s">
        <v>1383</v>
      </c>
      <c r="E1252" s="46" t="str">
        <f t="shared" si="186"/>
        <v>Michael</v>
      </c>
      <c r="F1252" s="46" t="str">
        <f t="shared" si="187"/>
        <v>Diedericks</v>
      </c>
      <c r="G1252" s="46" t="str">
        <f t="shared" si="188"/>
        <v>Men U/16</v>
      </c>
      <c r="H1252" s="46" t="str">
        <f t="shared" si="189"/>
        <v>Welwitschia</v>
      </c>
      <c r="I1252" s="78"/>
      <c r="J1252" s="76" t="s">
        <v>1287</v>
      </c>
      <c r="K1252" s="78">
        <v>127</v>
      </c>
      <c r="L1252" s="77">
        <f t="shared" si="190"/>
        <v>9.8000000000000007</v>
      </c>
      <c r="M1252" s="77">
        <f t="shared" si="191"/>
        <v>9.8000000000000007</v>
      </c>
    </row>
    <row r="1253" spans="1:13" hidden="1" x14ac:dyDescent="0.3">
      <c r="A1253" s="246" t="str">
        <f t="shared" si="183"/>
        <v>2023-NAT-03</v>
      </c>
      <c r="B1253" s="241">
        <f t="shared" si="184"/>
        <v>45003</v>
      </c>
      <c r="C1253" s="246" t="str">
        <f t="shared" si="185"/>
        <v>Day 3</v>
      </c>
      <c r="D1253" s="78" t="s">
        <v>1368</v>
      </c>
      <c r="E1253" s="46" t="str">
        <f t="shared" si="186"/>
        <v>Allen</v>
      </c>
      <c r="F1253" s="46" t="str">
        <f t="shared" si="187"/>
        <v>Langenstrassen</v>
      </c>
      <c r="G1253" s="46" t="str">
        <f t="shared" si="188"/>
        <v>Men Veteran</v>
      </c>
      <c r="H1253" s="46" t="str">
        <f t="shared" si="189"/>
        <v>Penguin</v>
      </c>
      <c r="I1253" s="78"/>
      <c r="J1253" s="78" t="s">
        <v>1288</v>
      </c>
      <c r="K1253" s="78">
        <v>109</v>
      </c>
      <c r="L1253" s="77">
        <f t="shared" si="190"/>
        <v>5</v>
      </c>
      <c r="M1253" s="77">
        <f t="shared" si="191"/>
        <v>5</v>
      </c>
    </row>
    <row r="1254" spans="1:13" hidden="1" x14ac:dyDescent="0.3">
      <c r="A1254" s="246" t="str">
        <f t="shared" si="183"/>
        <v>2023-NAT-03</v>
      </c>
      <c r="B1254" s="241">
        <f t="shared" si="184"/>
        <v>45003</v>
      </c>
      <c r="C1254" s="246" t="str">
        <f t="shared" si="185"/>
        <v>Day 3</v>
      </c>
      <c r="D1254" s="78" t="s">
        <v>1368</v>
      </c>
      <c r="E1254" s="46" t="str">
        <f t="shared" si="186"/>
        <v>Allen</v>
      </c>
      <c r="F1254" s="46" t="str">
        <f t="shared" si="187"/>
        <v>Langenstrassen</v>
      </c>
      <c r="G1254" s="46" t="str">
        <f t="shared" si="188"/>
        <v>Men Veteran</v>
      </c>
      <c r="H1254" s="46" t="str">
        <f t="shared" si="189"/>
        <v>Penguin</v>
      </c>
      <c r="I1254" s="78"/>
      <c r="J1254" s="78" t="s">
        <v>1288</v>
      </c>
      <c r="K1254" s="78">
        <v>76</v>
      </c>
      <c r="L1254" s="77">
        <f t="shared" si="190"/>
        <v>1.4</v>
      </c>
      <c r="M1254" s="77">
        <f t="shared" si="191"/>
        <v>1.4</v>
      </c>
    </row>
    <row r="1255" spans="1:13" hidden="1" x14ac:dyDescent="0.3">
      <c r="A1255" s="246" t="str">
        <f t="shared" si="183"/>
        <v>2023-NAT-03</v>
      </c>
      <c r="B1255" s="241">
        <f t="shared" si="184"/>
        <v>45003</v>
      </c>
      <c r="C1255" s="246" t="str">
        <f t="shared" si="185"/>
        <v>Day 3</v>
      </c>
      <c r="D1255" s="78" t="s">
        <v>1368</v>
      </c>
      <c r="E1255" s="46" t="str">
        <f t="shared" si="186"/>
        <v>Allen</v>
      </c>
      <c r="F1255" s="46" t="str">
        <f t="shared" si="187"/>
        <v>Langenstrassen</v>
      </c>
      <c r="G1255" s="46" t="str">
        <f t="shared" si="188"/>
        <v>Men Veteran</v>
      </c>
      <c r="H1255" s="46" t="str">
        <f t="shared" si="189"/>
        <v>Penguin</v>
      </c>
      <c r="I1255" s="78"/>
      <c r="J1255" s="78" t="s">
        <v>8</v>
      </c>
      <c r="K1255" s="78">
        <v>86</v>
      </c>
      <c r="L1255" s="77">
        <f t="shared" si="190"/>
        <v>5.0999999999999996</v>
      </c>
      <c r="M1255" s="77">
        <f t="shared" si="191"/>
        <v>5.0999999999999996</v>
      </c>
    </row>
    <row r="1256" spans="1:13" hidden="1" x14ac:dyDescent="0.3">
      <c r="A1256" s="246" t="str">
        <f t="shared" si="183"/>
        <v>2023-NAT-03</v>
      </c>
      <c r="B1256" s="241">
        <f t="shared" si="184"/>
        <v>45003</v>
      </c>
      <c r="C1256" s="246" t="str">
        <f t="shared" si="185"/>
        <v>Day 3</v>
      </c>
      <c r="D1256" s="78" t="s">
        <v>476</v>
      </c>
      <c r="E1256" s="46" t="str">
        <f t="shared" si="186"/>
        <v>Warren</v>
      </c>
      <c r="F1256" s="46" t="str">
        <f t="shared" si="187"/>
        <v>Deysel</v>
      </c>
      <c r="G1256" s="46" t="str">
        <f t="shared" si="188"/>
        <v>Men Veteran</v>
      </c>
      <c r="H1256" s="46" t="str">
        <f t="shared" si="189"/>
        <v>Penguin</v>
      </c>
      <c r="I1256" s="78"/>
      <c r="J1256" s="78" t="s">
        <v>1288</v>
      </c>
      <c r="K1256" s="78">
        <v>84</v>
      </c>
      <c r="L1256" s="77">
        <f t="shared" si="190"/>
        <v>2</v>
      </c>
      <c r="M1256" s="77">
        <f t="shared" si="191"/>
        <v>2</v>
      </c>
    </row>
    <row r="1257" spans="1:13" hidden="1" x14ac:dyDescent="0.3">
      <c r="A1257" s="246" t="str">
        <f t="shared" si="183"/>
        <v>2023-NAT-03</v>
      </c>
      <c r="B1257" s="241">
        <f t="shared" si="184"/>
        <v>45003</v>
      </c>
      <c r="C1257" s="246" t="str">
        <f t="shared" si="185"/>
        <v>Day 3</v>
      </c>
      <c r="D1257" s="78" t="s">
        <v>476</v>
      </c>
      <c r="E1257" s="46" t="str">
        <f t="shared" si="186"/>
        <v>Warren</v>
      </c>
      <c r="F1257" s="46" t="str">
        <f t="shared" si="187"/>
        <v>Deysel</v>
      </c>
      <c r="G1257" s="46" t="str">
        <f t="shared" si="188"/>
        <v>Men Veteran</v>
      </c>
      <c r="H1257" s="46" t="str">
        <f t="shared" si="189"/>
        <v>Penguin</v>
      </c>
      <c r="I1257" s="78"/>
      <c r="J1257" s="78" t="s">
        <v>1288</v>
      </c>
      <c r="K1257" s="78">
        <v>106</v>
      </c>
      <c r="L1257" s="77">
        <f t="shared" si="190"/>
        <v>4.5</v>
      </c>
      <c r="M1257" s="77">
        <f t="shared" si="191"/>
        <v>4.5</v>
      </c>
    </row>
    <row r="1258" spans="1:13" hidden="1" x14ac:dyDescent="0.3">
      <c r="A1258" s="246" t="str">
        <f t="shared" si="183"/>
        <v>2023-NAT-03</v>
      </c>
      <c r="B1258" s="241">
        <f t="shared" si="184"/>
        <v>45003</v>
      </c>
      <c r="C1258" s="246" t="str">
        <f t="shared" si="185"/>
        <v>Day 3</v>
      </c>
      <c r="D1258" s="78" t="s">
        <v>476</v>
      </c>
      <c r="E1258" s="46" t="str">
        <f t="shared" si="186"/>
        <v>Warren</v>
      </c>
      <c r="F1258" s="46" t="str">
        <f t="shared" si="187"/>
        <v>Deysel</v>
      </c>
      <c r="G1258" s="46" t="str">
        <f t="shared" si="188"/>
        <v>Men Veteran</v>
      </c>
      <c r="H1258" s="46" t="str">
        <f t="shared" si="189"/>
        <v>Penguin</v>
      </c>
      <c r="I1258" s="78"/>
      <c r="J1258" s="78" t="s">
        <v>1288</v>
      </c>
      <c r="K1258" s="78">
        <v>82</v>
      </c>
      <c r="L1258" s="77">
        <f t="shared" si="190"/>
        <v>1.9</v>
      </c>
      <c r="M1258" s="77">
        <f t="shared" si="191"/>
        <v>1.9</v>
      </c>
    </row>
    <row r="1259" spans="1:13" hidden="1" x14ac:dyDescent="0.3">
      <c r="A1259" s="246" t="str">
        <f t="shared" si="183"/>
        <v>2023-NAT-03</v>
      </c>
      <c r="B1259" s="241">
        <f t="shared" si="184"/>
        <v>45003</v>
      </c>
      <c r="C1259" s="246" t="str">
        <f t="shared" si="185"/>
        <v>Day 3</v>
      </c>
      <c r="D1259" s="78" t="s">
        <v>476</v>
      </c>
      <c r="E1259" s="46" t="str">
        <f t="shared" si="186"/>
        <v>Warren</v>
      </c>
      <c r="F1259" s="46" t="str">
        <f t="shared" si="187"/>
        <v>Deysel</v>
      </c>
      <c r="G1259" s="46" t="str">
        <f t="shared" si="188"/>
        <v>Men Veteran</v>
      </c>
      <c r="H1259" s="46" t="str">
        <f t="shared" si="189"/>
        <v>Penguin</v>
      </c>
      <c r="I1259" s="78"/>
      <c r="J1259" s="78" t="s">
        <v>1288</v>
      </c>
      <c r="K1259" s="78">
        <v>110</v>
      </c>
      <c r="L1259" s="77">
        <f t="shared" si="190"/>
        <v>5.2</v>
      </c>
      <c r="M1259" s="77">
        <f t="shared" si="191"/>
        <v>5.2</v>
      </c>
    </row>
    <row r="1260" spans="1:13" hidden="1" x14ac:dyDescent="0.3">
      <c r="A1260" s="246" t="str">
        <f t="shared" si="183"/>
        <v>2023-NAT-03</v>
      </c>
      <c r="B1260" s="241">
        <f t="shared" si="184"/>
        <v>45003</v>
      </c>
      <c r="C1260" s="246" t="str">
        <f t="shared" si="185"/>
        <v>Day 3</v>
      </c>
      <c r="D1260" s="78" t="s">
        <v>476</v>
      </c>
      <c r="E1260" s="46" t="str">
        <f t="shared" si="186"/>
        <v>Warren</v>
      </c>
      <c r="F1260" s="46" t="str">
        <f t="shared" si="187"/>
        <v>Deysel</v>
      </c>
      <c r="G1260" s="46" t="str">
        <f t="shared" si="188"/>
        <v>Men Veteran</v>
      </c>
      <c r="H1260" s="46" t="str">
        <f t="shared" si="189"/>
        <v>Penguin</v>
      </c>
      <c r="I1260" s="78"/>
      <c r="J1260" s="78" t="s">
        <v>1288</v>
      </c>
      <c r="K1260" s="78">
        <v>91</v>
      </c>
      <c r="L1260" s="77">
        <f t="shared" si="190"/>
        <v>2.7</v>
      </c>
      <c r="M1260" s="77">
        <f t="shared" si="191"/>
        <v>2.7</v>
      </c>
    </row>
    <row r="1261" spans="1:13" hidden="1" x14ac:dyDescent="0.3">
      <c r="A1261" s="246" t="str">
        <f t="shared" si="183"/>
        <v>2023-NAT-03</v>
      </c>
      <c r="B1261" s="241">
        <f t="shared" si="184"/>
        <v>45003</v>
      </c>
      <c r="C1261" s="246" t="str">
        <f t="shared" si="185"/>
        <v>Day 3</v>
      </c>
      <c r="D1261" s="78" t="s">
        <v>476</v>
      </c>
      <c r="E1261" s="46" t="str">
        <f t="shared" si="186"/>
        <v>Warren</v>
      </c>
      <c r="F1261" s="46" t="str">
        <f t="shared" si="187"/>
        <v>Deysel</v>
      </c>
      <c r="G1261" s="46" t="str">
        <f t="shared" si="188"/>
        <v>Men Veteran</v>
      </c>
      <c r="H1261" s="46" t="str">
        <f t="shared" si="189"/>
        <v>Penguin</v>
      </c>
      <c r="I1261" s="78"/>
      <c r="J1261" s="78" t="s">
        <v>1288</v>
      </c>
      <c r="K1261" s="78">
        <v>79</v>
      </c>
      <c r="L1261" s="77">
        <f t="shared" si="190"/>
        <v>1.6</v>
      </c>
      <c r="M1261" s="77">
        <f t="shared" si="191"/>
        <v>1.6</v>
      </c>
    </row>
    <row r="1262" spans="1:13" hidden="1" x14ac:dyDescent="0.3">
      <c r="A1262" s="246" t="str">
        <f t="shared" si="183"/>
        <v>2023-NAT-03</v>
      </c>
      <c r="B1262" s="241">
        <f t="shared" si="184"/>
        <v>45003</v>
      </c>
      <c r="C1262" s="246" t="str">
        <f t="shared" si="185"/>
        <v>Day 3</v>
      </c>
      <c r="D1262" s="78" t="s">
        <v>476</v>
      </c>
      <c r="E1262" s="46" t="str">
        <f t="shared" si="186"/>
        <v>Warren</v>
      </c>
      <c r="F1262" s="46" t="str">
        <f t="shared" si="187"/>
        <v>Deysel</v>
      </c>
      <c r="G1262" s="46" t="str">
        <f t="shared" si="188"/>
        <v>Men Veteran</v>
      </c>
      <c r="H1262" s="46" t="str">
        <f t="shared" si="189"/>
        <v>Penguin</v>
      </c>
      <c r="I1262" s="78"/>
      <c r="J1262" s="78" t="s">
        <v>1288</v>
      </c>
      <c r="K1262" s="78">
        <v>96</v>
      </c>
      <c r="L1262" s="77">
        <f t="shared" si="190"/>
        <v>3.2</v>
      </c>
      <c r="M1262" s="77">
        <f t="shared" si="191"/>
        <v>3.2</v>
      </c>
    </row>
    <row r="1263" spans="1:13" hidden="1" x14ac:dyDescent="0.3">
      <c r="A1263" s="246" t="str">
        <f t="shared" si="183"/>
        <v>2023-NAT-03</v>
      </c>
      <c r="B1263" s="241">
        <f t="shared" si="184"/>
        <v>45003</v>
      </c>
      <c r="C1263" s="246" t="str">
        <f t="shared" si="185"/>
        <v>Day 3</v>
      </c>
      <c r="D1263" s="78" t="s">
        <v>476</v>
      </c>
      <c r="E1263" s="46" t="str">
        <f t="shared" si="186"/>
        <v>Warren</v>
      </c>
      <c r="F1263" s="46" t="str">
        <f t="shared" si="187"/>
        <v>Deysel</v>
      </c>
      <c r="G1263" s="46" t="str">
        <f t="shared" si="188"/>
        <v>Men Veteran</v>
      </c>
      <c r="H1263" s="46" t="str">
        <f t="shared" si="189"/>
        <v>Penguin</v>
      </c>
      <c r="I1263" s="78"/>
      <c r="J1263" s="78" t="s">
        <v>1288</v>
      </c>
      <c r="K1263" s="78">
        <v>97</v>
      </c>
      <c r="L1263" s="77">
        <f t="shared" si="190"/>
        <v>3.3</v>
      </c>
      <c r="M1263" s="77">
        <f t="shared" si="191"/>
        <v>3.3</v>
      </c>
    </row>
    <row r="1264" spans="1:13" hidden="1" x14ac:dyDescent="0.3">
      <c r="A1264" s="246" t="str">
        <f t="shared" si="183"/>
        <v>2023-NAT-03</v>
      </c>
      <c r="B1264" s="241">
        <f t="shared" si="184"/>
        <v>45003</v>
      </c>
      <c r="C1264" s="246" t="str">
        <f t="shared" si="185"/>
        <v>Day 3</v>
      </c>
      <c r="D1264" s="78" t="s">
        <v>476</v>
      </c>
      <c r="E1264" s="46" t="str">
        <f t="shared" si="186"/>
        <v>Warren</v>
      </c>
      <c r="F1264" s="46" t="str">
        <f t="shared" si="187"/>
        <v>Deysel</v>
      </c>
      <c r="G1264" s="46" t="str">
        <f t="shared" si="188"/>
        <v>Men Veteran</v>
      </c>
      <c r="H1264" s="46" t="str">
        <f t="shared" si="189"/>
        <v>Penguin</v>
      </c>
      <c r="I1264" s="78"/>
      <c r="J1264" s="78" t="s">
        <v>20</v>
      </c>
      <c r="K1264" s="78">
        <v>86</v>
      </c>
      <c r="L1264" s="77">
        <f t="shared" si="190"/>
        <v>2.2999999999999998</v>
      </c>
      <c r="M1264" s="77">
        <f t="shared" si="191"/>
        <v>2.2999999999999998</v>
      </c>
    </row>
    <row r="1265" spans="1:13" hidden="1" x14ac:dyDescent="0.3">
      <c r="A1265" s="246" t="str">
        <f t="shared" si="183"/>
        <v>2023-NAT-03</v>
      </c>
      <c r="B1265" s="241">
        <f t="shared" si="184"/>
        <v>45003</v>
      </c>
      <c r="C1265" s="246" t="str">
        <f t="shared" si="185"/>
        <v>Day 3</v>
      </c>
      <c r="D1265" s="78" t="s">
        <v>456</v>
      </c>
      <c r="E1265" s="46" t="str">
        <f t="shared" si="186"/>
        <v>Marco</v>
      </c>
      <c r="F1265" s="46" t="str">
        <f t="shared" si="187"/>
        <v>Klein</v>
      </c>
      <c r="G1265" s="46" t="str">
        <f t="shared" si="188"/>
        <v>Men Veteran</v>
      </c>
      <c r="H1265" s="46" t="str">
        <f t="shared" si="189"/>
        <v>Mako</v>
      </c>
      <c r="I1265" s="78"/>
      <c r="J1265" s="76" t="s">
        <v>1287</v>
      </c>
      <c r="K1265" s="78">
        <v>127</v>
      </c>
      <c r="L1265" s="77">
        <f t="shared" si="190"/>
        <v>9.8000000000000007</v>
      </c>
      <c r="M1265" s="77">
        <f t="shared" si="191"/>
        <v>9.8000000000000007</v>
      </c>
    </row>
    <row r="1266" spans="1:13" hidden="1" x14ac:dyDescent="0.3">
      <c r="A1266" s="246" t="str">
        <f t="shared" si="183"/>
        <v>2023-NAT-03</v>
      </c>
      <c r="B1266" s="241">
        <f t="shared" si="184"/>
        <v>45003</v>
      </c>
      <c r="C1266" s="246" t="str">
        <f t="shared" si="185"/>
        <v>Day 3</v>
      </c>
      <c r="D1266" s="78" t="s">
        <v>1368</v>
      </c>
      <c r="E1266" s="46" t="str">
        <f t="shared" si="186"/>
        <v>Allen</v>
      </c>
      <c r="F1266" s="46" t="str">
        <f t="shared" si="187"/>
        <v>Langenstrassen</v>
      </c>
      <c r="G1266" s="46" t="str">
        <f t="shared" si="188"/>
        <v>Men Veteran</v>
      </c>
      <c r="H1266" s="46" t="str">
        <f t="shared" si="189"/>
        <v>Penguin</v>
      </c>
      <c r="I1266" s="78"/>
      <c r="J1266" s="76" t="s">
        <v>1287</v>
      </c>
      <c r="K1266" s="78">
        <v>127</v>
      </c>
      <c r="L1266" s="77">
        <f t="shared" si="190"/>
        <v>9.8000000000000007</v>
      </c>
      <c r="M1266" s="77">
        <f t="shared" si="191"/>
        <v>9.8000000000000007</v>
      </c>
    </row>
    <row r="1267" spans="1:13" hidden="1" x14ac:dyDescent="0.3">
      <c r="A1267" s="246" t="str">
        <f t="shared" si="183"/>
        <v>2023-NAT-03</v>
      </c>
      <c r="B1267" s="241">
        <f t="shared" si="184"/>
        <v>45003</v>
      </c>
      <c r="C1267" s="246" t="str">
        <f t="shared" si="185"/>
        <v>Day 3</v>
      </c>
      <c r="D1267" s="78" t="s">
        <v>1716</v>
      </c>
      <c r="E1267" s="46" t="str">
        <f t="shared" si="186"/>
        <v>Eugene</v>
      </c>
      <c r="F1267" s="46" t="str">
        <f t="shared" si="187"/>
        <v>Rautenbach</v>
      </c>
      <c r="G1267" s="46" t="str">
        <f t="shared" si="188"/>
        <v>Men Senior</v>
      </c>
      <c r="H1267" s="46" t="str">
        <f t="shared" si="189"/>
        <v>Okahandja</v>
      </c>
      <c r="I1267" s="78"/>
      <c r="J1267" s="76" t="s">
        <v>1287</v>
      </c>
      <c r="K1267" s="78">
        <v>126</v>
      </c>
      <c r="L1267" s="77">
        <f t="shared" si="190"/>
        <v>9.6</v>
      </c>
      <c r="M1267" s="77">
        <f t="shared" si="191"/>
        <v>9.6</v>
      </c>
    </row>
    <row r="1268" spans="1:13" hidden="1" x14ac:dyDescent="0.3">
      <c r="A1268" s="246" t="str">
        <f t="shared" si="183"/>
        <v>2023-NAT-03</v>
      </c>
      <c r="B1268" s="241">
        <f t="shared" si="184"/>
        <v>45003</v>
      </c>
      <c r="C1268" s="246" t="str">
        <f t="shared" si="185"/>
        <v>Day 3</v>
      </c>
      <c r="D1268" s="78" t="s">
        <v>818</v>
      </c>
      <c r="E1268" s="46" t="str">
        <f t="shared" si="186"/>
        <v>Cristiano</v>
      </c>
      <c r="F1268" s="46" t="str">
        <f t="shared" si="187"/>
        <v>Bampton</v>
      </c>
      <c r="G1268" s="46" t="str">
        <f t="shared" si="188"/>
        <v>Men U/16</v>
      </c>
      <c r="H1268" s="46" t="str">
        <f t="shared" si="189"/>
        <v>Walvis Bay</v>
      </c>
      <c r="I1268" s="78"/>
      <c r="J1268" s="76" t="s">
        <v>1287</v>
      </c>
      <c r="K1268" s="78">
        <v>126</v>
      </c>
      <c r="L1268" s="77">
        <f t="shared" si="190"/>
        <v>9.6</v>
      </c>
      <c r="M1268" s="77">
        <f t="shared" si="191"/>
        <v>9.6</v>
      </c>
    </row>
    <row r="1269" spans="1:13" hidden="1" x14ac:dyDescent="0.3">
      <c r="A1269" s="246" t="str">
        <f t="shared" si="183"/>
        <v>2023-NAT-03</v>
      </c>
      <c r="B1269" s="241">
        <f t="shared" si="184"/>
        <v>45003</v>
      </c>
      <c r="C1269" s="246" t="str">
        <f t="shared" si="185"/>
        <v>Day 3</v>
      </c>
      <c r="D1269" s="78" t="s">
        <v>461</v>
      </c>
      <c r="E1269" s="46" t="str">
        <f t="shared" si="186"/>
        <v>Brian</v>
      </c>
      <c r="F1269" s="46" t="str">
        <f t="shared" si="187"/>
        <v>Curtis</v>
      </c>
      <c r="G1269" s="46" t="str">
        <f t="shared" si="188"/>
        <v>Men Senior</v>
      </c>
      <c r="H1269" s="46" t="str">
        <f t="shared" si="189"/>
        <v>Orca Angling Club</v>
      </c>
      <c r="I1269" s="78"/>
      <c r="J1269" s="76" t="s">
        <v>1287</v>
      </c>
      <c r="K1269" s="78">
        <v>125</v>
      </c>
      <c r="L1269" s="77">
        <f t="shared" si="190"/>
        <v>9.3000000000000007</v>
      </c>
      <c r="M1269" s="77">
        <f t="shared" si="191"/>
        <v>9.3000000000000007</v>
      </c>
    </row>
    <row r="1270" spans="1:13" hidden="1" x14ac:dyDescent="0.3">
      <c r="A1270" s="246" t="str">
        <f t="shared" si="183"/>
        <v>2023-NAT-03</v>
      </c>
      <c r="B1270" s="241">
        <f t="shared" si="184"/>
        <v>45003</v>
      </c>
      <c r="C1270" s="246" t="str">
        <f t="shared" si="185"/>
        <v>Day 3</v>
      </c>
      <c r="D1270" s="78" t="s">
        <v>1095</v>
      </c>
      <c r="E1270" s="46" t="str">
        <f t="shared" si="186"/>
        <v>Tian</v>
      </c>
      <c r="F1270" s="46" t="str">
        <f t="shared" si="187"/>
        <v>Mostert</v>
      </c>
      <c r="G1270" s="46" t="str">
        <f t="shared" si="188"/>
        <v>Men Senior</v>
      </c>
      <c r="H1270" s="46" t="str">
        <f t="shared" si="189"/>
        <v>Seagull Angling Club</v>
      </c>
      <c r="I1270" s="78"/>
      <c r="J1270" s="76" t="s">
        <v>1287</v>
      </c>
      <c r="K1270" s="78">
        <v>125</v>
      </c>
      <c r="L1270" s="77">
        <f t="shared" si="190"/>
        <v>9.3000000000000007</v>
      </c>
      <c r="M1270" s="77">
        <f t="shared" si="191"/>
        <v>9.3000000000000007</v>
      </c>
    </row>
    <row r="1271" spans="1:13" hidden="1" x14ac:dyDescent="0.3">
      <c r="A1271" s="246" t="str">
        <f t="shared" si="183"/>
        <v>2023-NAT-03</v>
      </c>
      <c r="B1271" s="241">
        <f t="shared" si="184"/>
        <v>45003</v>
      </c>
      <c r="C1271" s="246" t="str">
        <f t="shared" si="185"/>
        <v>Day 3</v>
      </c>
      <c r="D1271" s="78" t="s">
        <v>712</v>
      </c>
      <c r="E1271" s="46" t="str">
        <f t="shared" si="186"/>
        <v>Henri</v>
      </c>
      <c r="F1271" s="46" t="str">
        <f t="shared" si="187"/>
        <v>Snyman</v>
      </c>
      <c r="G1271" s="46" t="str">
        <f t="shared" si="188"/>
        <v>Men Master</v>
      </c>
      <c r="H1271" s="46" t="str">
        <f t="shared" si="189"/>
        <v>Penguin</v>
      </c>
      <c r="I1271" s="78"/>
      <c r="J1271" s="78" t="s">
        <v>1288</v>
      </c>
      <c r="K1271" s="78">
        <v>109</v>
      </c>
      <c r="L1271" s="77">
        <f t="shared" si="190"/>
        <v>5</v>
      </c>
      <c r="M1271" s="77">
        <f t="shared" si="191"/>
        <v>5</v>
      </c>
    </row>
    <row r="1272" spans="1:13" hidden="1" x14ac:dyDescent="0.3">
      <c r="A1272" s="246" t="str">
        <f t="shared" si="183"/>
        <v>2023-NAT-03</v>
      </c>
      <c r="B1272" s="241">
        <f t="shared" si="184"/>
        <v>45003</v>
      </c>
      <c r="C1272" s="246" t="str">
        <f t="shared" si="185"/>
        <v>Day 3</v>
      </c>
      <c r="D1272" s="78" t="s">
        <v>712</v>
      </c>
      <c r="E1272" s="46" t="str">
        <f t="shared" si="186"/>
        <v>Henri</v>
      </c>
      <c r="F1272" s="46" t="str">
        <f t="shared" si="187"/>
        <v>Snyman</v>
      </c>
      <c r="G1272" s="46" t="str">
        <f t="shared" si="188"/>
        <v>Men Master</v>
      </c>
      <c r="H1272" s="46" t="str">
        <f t="shared" si="189"/>
        <v>Penguin</v>
      </c>
      <c r="I1272" s="78"/>
      <c r="J1272" s="78" t="s">
        <v>1288</v>
      </c>
      <c r="K1272" s="78">
        <v>110</v>
      </c>
      <c r="L1272" s="77">
        <f t="shared" si="190"/>
        <v>5.2</v>
      </c>
      <c r="M1272" s="77">
        <f t="shared" si="191"/>
        <v>5.2</v>
      </c>
    </row>
    <row r="1273" spans="1:13" hidden="1" x14ac:dyDescent="0.3">
      <c r="A1273" s="246" t="str">
        <f t="shared" si="183"/>
        <v>2023-NAT-03</v>
      </c>
      <c r="B1273" s="241">
        <f t="shared" si="184"/>
        <v>45003</v>
      </c>
      <c r="C1273" s="246" t="str">
        <f t="shared" si="185"/>
        <v>Day 3</v>
      </c>
      <c r="D1273" s="78" t="s">
        <v>712</v>
      </c>
      <c r="E1273" s="46" t="str">
        <f t="shared" si="186"/>
        <v>Henri</v>
      </c>
      <c r="F1273" s="46" t="str">
        <f t="shared" si="187"/>
        <v>Snyman</v>
      </c>
      <c r="G1273" s="46" t="str">
        <f t="shared" si="188"/>
        <v>Men Master</v>
      </c>
      <c r="H1273" s="46" t="str">
        <f t="shared" si="189"/>
        <v>Penguin</v>
      </c>
      <c r="I1273" s="78"/>
      <c r="J1273" s="78" t="s">
        <v>1288</v>
      </c>
      <c r="K1273" s="78">
        <v>91</v>
      </c>
      <c r="L1273" s="77">
        <f t="shared" si="190"/>
        <v>2.7</v>
      </c>
      <c r="M1273" s="77">
        <f t="shared" si="191"/>
        <v>2.7</v>
      </c>
    </row>
    <row r="1274" spans="1:13" hidden="1" x14ac:dyDescent="0.3">
      <c r="A1274" s="246" t="str">
        <f t="shared" si="183"/>
        <v>2023-NAT-03</v>
      </c>
      <c r="B1274" s="241">
        <f t="shared" si="184"/>
        <v>45003</v>
      </c>
      <c r="C1274" s="246" t="str">
        <f t="shared" si="185"/>
        <v>Day 3</v>
      </c>
      <c r="D1274" s="78" t="s">
        <v>712</v>
      </c>
      <c r="E1274" s="46" t="str">
        <f t="shared" si="186"/>
        <v>Henri</v>
      </c>
      <c r="F1274" s="46" t="str">
        <f t="shared" si="187"/>
        <v>Snyman</v>
      </c>
      <c r="G1274" s="46" t="str">
        <f t="shared" si="188"/>
        <v>Men Master</v>
      </c>
      <c r="H1274" s="46" t="str">
        <f t="shared" si="189"/>
        <v>Penguin</v>
      </c>
      <c r="I1274" s="78"/>
      <c r="J1274" s="78" t="s">
        <v>1288</v>
      </c>
      <c r="K1274" s="78">
        <v>93</v>
      </c>
      <c r="L1274" s="77">
        <f t="shared" si="190"/>
        <v>2.9</v>
      </c>
      <c r="M1274" s="77">
        <f t="shared" si="191"/>
        <v>2.9</v>
      </c>
    </row>
    <row r="1275" spans="1:13" hidden="1" x14ac:dyDescent="0.3">
      <c r="A1275" s="246" t="str">
        <f t="shared" si="183"/>
        <v>2023-NAT-03</v>
      </c>
      <c r="B1275" s="241">
        <f t="shared" si="184"/>
        <v>45003</v>
      </c>
      <c r="C1275" s="246" t="str">
        <f t="shared" si="185"/>
        <v>Day 3</v>
      </c>
      <c r="D1275" s="78" t="s">
        <v>712</v>
      </c>
      <c r="E1275" s="46" t="str">
        <f t="shared" si="186"/>
        <v>Henri</v>
      </c>
      <c r="F1275" s="46" t="str">
        <f t="shared" si="187"/>
        <v>Snyman</v>
      </c>
      <c r="G1275" s="46" t="str">
        <f t="shared" si="188"/>
        <v>Men Master</v>
      </c>
      <c r="H1275" s="46" t="str">
        <f t="shared" si="189"/>
        <v>Penguin</v>
      </c>
      <c r="I1275" s="78"/>
      <c r="J1275" s="78" t="s">
        <v>1288</v>
      </c>
      <c r="K1275" s="78">
        <v>112</v>
      </c>
      <c r="L1275" s="77">
        <f t="shared" si="190"/>
        <v>5.5</v>
      </c>
      <c r="M1275" s="77">
        <f t="shared" si="191"/>
        <v>5.5</v>
      </c>
    </row>
    <row r="1276" spans="1:13" hidden="1" x14ac:dyDescent="0.3">
      <c r="A1276" s="246" t="str">
        <f t="shared" si="183"/>
        <v>2023-NAT-03</v>
      </c>
      <c r="B1276" s="241">
        <f t="shared" si="184"/>
        <v>45003</v>
      </c>
      <c r="C1276" s="246" t="str">
        <f t="shared" si="185"/>
        <v>Day 3</v>
      </c>
      <c r="D1276" s="78" t="s">
        <v>712</v>
      </c>
      <c r="E1276" s="46" t="str">
        <f t="shared" si="186"/>
        <v>Henri</v>
      </c>
      <c r="F1276" s="46" t="str">
        <f t="shared" si="187"/>
        <v>Snyman</v>
      </c>
      <c r="G1276" s="46" t="str">
        <f t="shared" si="188"/>
        <v>Men Master</v>
      </c>
      <c r="H1276" s="46" t="str">
        <f t="shared" si="189"/>
        <v>Penguin</v>
      </c>
      <c r="I1276" s="78"/>
      <c r="J1276" s="78" t="s">
        <v>1288</v>
      </c>
      <c r="K1276" s="78">
        <v>76</v>
      </c>
      <c r="L1276" s="77">
        <f t="shared" si="190"/>
        <v>1.4</v>
      </c>
      <c r="M1276" s="77">
        <f t="shared" si="191"/>
        <v>1.4</v>
      </c>
    </row>
    <row r="1277" spans="1:13" hidden="1" x14ac:dyDescent="0.3">
      <c r="A1277" s="246" t="str">
        <f t="shared" si="183"/>
        <v>2023-NAT-03</v>
      </c>
      <c r="B1277" s="241">
        <f t="shared" si="184"/>
        <v>45003</v>
      </c>
      <c r="C1277" s="246" t="str">
        <f t="shared" si="185"/>
        <v>Day 3</v>
      </c>
      <c r="D1277" s="78" t="s">
        <v>712</v>
      </c>
      <c r="E1277" s="46" t="str">
        <f t="shared" si="186"/>
        <v>Henri</v>
      </c>
      <c r="F1277" s="46" t="str">
        <f t="shared" si="187"/>
        <v>Snyman</v>
      </c>
      <c r="G1277" s="46" t="str">
        <f t="shared" si="188"/>
        <v>Men Master</v>
      </c>
      <c r="H1277" s="46" t="str">
        <f t="shared" si="189"/>
        <v>Penguin</v>
      </c>
      <c r="I1277" s="78"/>
      <c r="J1277" s="78" t="s">
        <v>1288</v>
      </c>
      <c r="K1277" s="78">
        <v>103</v>
      </c>
      <c r="L1277" s="77">
        <f t="shared" si="190"/>
        <v>4.0999999999999996</v>
      </c>
      <c r="M1277" s="77">
        <f t="shared" si="191"/>
        <v>4.0999999999999996</v>
      </c>
    </row>
    <row r="1278" spans="1:13" hidden="1" x14ac:dyDescent="0.3">
      <c r="A1278" s="246" t="str">
        <f t="shared" si="183"/>
        <v>2023-NAT-03</v>
      </c>
      <c r="B1278" s="241">
        <f t="shared" si="184"/>
        <v>45003</v>
      </c>
      <c r="C1278" s="246" t="str">
        <f t="shared" si="185"/>
        <v>Day 3</v>
      </c>
      <c r="D1278" s="78" t="s">
        <v>712</v>
      </c>
      <c r="E1278" s="46" t="str">
        <f t="shared" si="186"/>
        <v>Henri</v>
      </c>
      <c r="F1278" s="46" t="str">
        <f t="shared" si="187"/>
        <v>Snyman</v>
      </c>
      <c r="G1278" s="46" t="str">
        <f t="shared" si="188"/>
        <v>Men Master</v>
      </c>
      <c r="H1278" s="46" t="str">
        <f t="shared" si="189"/>
        <v>Penguin</v>
      </c>
      <c r="I1278" s="78"/>
      <c r="J1278" s="78" t="s">
        <v>1288</v>
      </c>
      <c r="K1278" s="78">
        <v>109</v>
      </c>
      <c r="L1278" s="77">
        <f t="shared" si="190"/>
        <v>5</v>
      </c>
      <c r="M1278" s="77">
        <f t="shared" si="191"/>
        <v>5</v>
      </c>
    </row>
    <row r="1279" spans="1:13" hidden="1" x14ac:dyDescent="0.3">
      <c r="A1279" s="246" t="str">
        <f t="shared" si="183"/>
        <v>2023-NAT-03</v>
      </c>
      <c r="B1279" s="241">
        <f t="shared" si="184"/>
        <v>45003</v>
      </c>
      <c r="C1279" s="246" t="str">
        <f t="shared" si="185"/>
        <v>Day 3</v>
      </c>
      <c r="D1279" s="78" t="s">
        <v>712</v>
      </c>
      <c r="E1279" s="46" t="str">
        <f t="shared" si="186"/>
        <v>Henri</v>
      </c>
      <c r="F1279" s="46" t="str">
        <f t="shared" si="187"/>
        <v>Snyman</v>
      </c>
      <c r="G1279" s="46" t="str">
        <f t="shared" si="188"/>
        <v>Men Master</v>
      </c>
      <c r="H1279" s="46" t="str">
        <f t="shared" si="189"/>
        <v>Penguin</v>
      </c>
      <c r="I1279" s="78"/>
      <c r="J1279" s="78" t="s">
        <v>1288</v>
      </c>
      <c r="K1279" s="78">
        <v>114</v>
      </c>
      <c r="L1279" s="77">
        <f t="shared" si="190"/>
        <v>5.8</v>
      </c>
      <c r="M1279" s="77">
        <f t="shared" si="191"/>
        <v>5.8</v>
      </c>
    </row>
    <row r="1280" spans="1:13" hidden="1" x14ac:dyDescent="0.3">
      <c r="A1280" s="246" t="str">
        <f t="shared" si="183"/>
        <v>2023-NAT-03</v>
      </c>
      <c r="B1280" s="241">
        <f t="shared" si="184"/>
        <v>45003</v>
      </c>
      <c r="C1280" s="246" t="str">
        <f t="shared" si="185"/>
        <v>Day 3</v>
      </c>
      <c r="D1280" s="78" t="s">
        <v>712</v>
      </c>
      <c r="E1280" s="46" t="str">
        <f t="shared" si="186"/>
        <v>Henri</v>
      </c>
      <c r="F1280" s="46" t="str">
        <f t="shared" si="187"/>
        <v>Snyman</v>
      </c>
      <c r="G1280" s="46" t="str">
        <f t="shared" si="188"/>
        <v>Men Master</v>
      </c>
      <c r="H1280" s="46" t="str">
        <f t="shared" si="189"/>
        <v>Penguin</v>
      </c>
      <c r="I1280" s="78"/>
      <c r="J1280" s="78" t="s">
        <v>1288</v>
      </c>
      <c r="K1280" s="78">
        <v>100</v>
      </c>
      <c r="L1280" s="77">
        <f t="shared" si="190"/>
        <v>3.7</v>
      </c>
      <c r="M1280" s="77">
        <f t="shared" si="191"/>
        <v>3.7</v>
      </c>
    </row>
    <row r="1281" spans="1:13" hidden="1" x14ac:dyDescent="0.3">
      <c r="A1281" s="246" t="str">
        <f t="shared" si="183"/>
        <v>2023-NAT-03</v>
      </c>
      <c r="B1281" s="241">
        <f t="shared" si="184"/>
        <v>45003</v>
      </c>
      <c r="C1281" s="246" t="str">
        <f t="shared" si="185"/>
        <v>Day 3</v>
      </c>
      <c r="D1281" s="78" t="s">
        <v>712</v>
      </c>
      <c r="E1281" s="46" t="str">
        <f t="shared" si="186"/>
        <v>Henri</v>
      </c>
      <c r="F1281" s="46" t="str">
        <f t="shared" si="187"/>
        <v>Snyman</v>
      </c>
      <c r="G1281" s="46" t="str">
        <f t="shared" si="188"/>
        <v>Men Master</v>
      </c>
      <c r="H1281" s="46" t="str">
        <f t="shared" si="189"/>
        <v>Penguin</v>
      </c>
      <c r="I1281" s="78"/>
      <c r="J1281" s="78" t="s">
        <v>1288</v>
      </c>
      <c r="K1281" s="78">
        <v>94</v>
      </c>
      <c r="L1281" s="77">
        <f t="shared" si="190"/>
        <v>3</v>
      </c>
      <c r="M1281" s="77">
        <f t="shared" si="191"/>
        <v>3</v>
      </c>
    </row>
    <row r="1282" spans="1:13" hidden="1" x14ac:dyDescent="0.3">
      <c r="A1282" s="246" t="str">
        <f t="shared" si="183"/>
        <v>2023-NAT-03</v>
      </c>
      <c r="B1282" s="241">
        <f t="shared" si="184"/>
        <v>45003</v>
      </c>
      <c r="C1282" s="246" t="str">
        <f t="shared" si="185"/>
        <v>Day 3</v>
      </c>
      <c r="D1282" s="78" t="s">
        <v>712</v>
      </c>
      <c r="E1282" s="46" t="str">
        <f t="shared" si="186"/>
        <v>Henri</v>
      </c>
      <c r="F1282" s="46" t="str">
        <f t="shared" si="187"/>
        <v>Snyman</v>
      </c>
      <c r="G1282" s="46" t="str">
        <f t="shared" si="188"/>
        <v>Men Master</v>
      </c>
      <c r="H1282" s="46" t="str">
        <f t="shared" si="189"/>
        <v>Penguin</v>
      </c>
      <c r="I1282" s="78" t="s">
        <v>19</v>
      </c>
      <c r="J1282" s="78"/>
      <c r="K1282" s="78">
        <v>47</v>
      </c>
      <c r="L1282" s="77">
        <f t="shared" si="190"/>
        <v>1.1000000000000001</v>
      </c>
      <c r="M1282" s="77">
        <f t="shared" si="191"/>
        <v>1.1000000000000001</v>
      </c>
    </row>
    <row r="1283" spans="1:13" hidden="1" x14ac:dyDescent="0.3">
      <c r="A1283" s="246" t="str">
        <f t="shared" si="183"/>
        <v>2023-NAT-03</v>
      </c>
      <c r="B1283" s="241">
        <f t="shared" si="184"/>
        <v>45003</v>
      </c>
      <c r="C1283" s="246" t="str">
        <f t="shared" si="185"/>
        <v>Day 3</v>
      </c>
      <c r="D1283" s="78" t="s">
        <v>1400</v>
      </c>
      <c r="E1283" s="46" t="str">
        <f t="shared" si="186"/>
        <v>Jacomine</v>
      </c>
      <c r="F1283" s="46" t="str">
        <f t="shared" si="187"/>
        <v>Heath</v>
      </c>
      <c r="G1283" s="46" t="str">
        <f t="shared" si="188"/>
        <v>Ladies Senior</v>
      </c>
      <c r="H1283" s="46" t="str">
        <f t="shared" si="189"/>
        <v>Steenbras</v>
      </c>
      <c r="I1283" s="78"/>
      <c r="J1283" s="76" t="s">
        <v>1287</v>
      </c>
      <c r="K1283" s="78">
        <v>125</v>
      </c>
      <c r="L1283" s="77">
        <f t="shared" si="190"/>
        <v>9.3000000000000007</v>
      </c>
      <c r="M1283" s="77">
        <f t="shared" si="191"/>
        <v>9.3000000000000007</v>
      </c>
    </row>
    <row r="1284" spans="1:13" hidden="1" x14ac:dyDescent="0.3">
      <c r="A1284" s="246" t="str">
        <f t="shared" si="183"/>
        <v>2023-NAT-03</v>
      </c>
      <c r="B1284" s="241">
        <f t="shared" si="184"/>
        <v>45003</v>
      </c>
      <c r="C1284" s="246" t="str">
        <f t="shared" si="185"/>
        <v>Day 3</v>
      </c>
      <c r="D1284" s="78" t="s">
        <v>522</v>
      </c>
      <c r="E1284" s="46" t="str">
        <f t="shared" si="186"/>
        <v>Chris</v>
      </c>
      <c r="F1284" s="46" t="str">
        <f t="shared" si="187"/>
        <v>Feyerabend</v>
      </c>
      <c r="G1284" s="46" t="str">
        <f t="shared" si="188"/>
        <v>Men Veteran</v>
      </c>
      <c r="H1284" s="46" t="str">
        <f t="shared" si="189"/>
        <v>Otjiwarongo</v>
      </c>
      <c r="I1284" s="78"/>
      <c r="J1284" s="76" t="s">
        <v>1287</v>
      </c>
      <c r="K1284" s="78">
        <v>125</v>
      </c>
      <c r="L1284" s="77">
        <f t="shared" si="190"/>
        <v>9.3000000000000007</v>
      </c>
      <c r="M1284" s="77">
        <f t="shared" si="191"/>
        <v>9.3000000000000007</v>
      </c>
    </row>
    <row r="1285" spans="1:13" hidden="1" x14ac:dyDescent="0.3">
      <c r="A1285" s="246" t="str">
        <f t="shared" si="183"/>
        <v>2023-NAT-03</v>
      </c>
      <c r="B1285" s="241">
        <f t="shared" si="184"/>
        <v>45003</v>
      </c>
      <c r="C1285" s="246" t="str">
        <f t="shared" si="185"/>
        <v>Day 3</v>
      </c>
      <c r="D1285" s="78" t="s">
        <v>498</v>
      </c>
      <c r="E1285" s="46" t="str">
        <f t="shared" si="186"/>
        <v>Leon</v>
      </c>
      <c r="F1285" s="46" t="str">
        <f t="shared" si="187"/>
        <v>Krauze</v>
      </c>
      <c r="G1285" s="46" t="str">
        <f t="shared" si="188"/>
        <v>Men Veteran</v>
      </c>
      <c r="H1285" s="46" t="str">
        <f t="shared" si="189"/>
        <v>Orca Angling Club</v>
      </c>
      <c r="I1285" s="78"/>
      <c r="J1285" s="76" t="s">
        <v>1287</v>
      </c>
      <c r="K1285" s="78">
        <v>124</v>
      </c>
      <c r="L1285" s="77">
        <f t="shared" si="190"/>
        <v>9.1</v>
      </c>
      <c r="M1285" s="77">
        <f t="shared" si="191"/>
        <v>9.1</v>
      </c>
    </row>
    <row r="1286" spans="1:13" hidden="1" x14ac:dyDescent="0.3">
      <c r="A1286" s="246" t="str">
        <f t="shared" si="183"/>
        <v>2023-NAT-03</v>
      </c>
      <c r="B1286" s="241">
        <f t="shared" si="184"/>
        <v>45003</v>
      </c>
      <c r="C1286" s="246" t="str">
        <f t="shared" si="185"/>
        <v>Day 3</v>
      </c>
      <c r="D1286" s="78" t="s">
        <v>1683</v>
      </c>
      <c r="E1286" s="46" t="str">
        <f t="shared" si="186"/>
        <v>L'wyk</v>
      </c>
      <c r="F1286" s="46" t="str">
        <f t="shared" si="187"/>
        <v>Viljoen</v>
      </c>
      <c r="G1286" s="46" t="str">
        <f t="shared" si="188"/>
        <v>Men U/16</v>
      </c>
      <c r="H1286" s="46" t="str">
        <f t="shared" si="189"/>
        <v>Steenbras</v>
      </c>
      <c r="I1286" s="78"/>
      <c r="J1286" s="76" t="s">
        <v>1287</v>
      </c>
      <c r="K1286" s="78">
        <v>124</v>
      </c>
      <c r="L1286" s="77">
        <f t="shared" si="190"/>
        <v>9.1</v>
      </c>
      <c r="M1286" s="77">
        <f t="shared" si="191"/>
        <v>9.1</v>
      </c>
    </row>
    <row r="1287" spans="1:13" hidden="1" x14ac:dyDescent="0.3">
      <c r="A1287" s="246" t="str">
        <f t="shared" si="183"/>
        <v>2023-NAT-03</v>
      </c>
      <c r="B1287" s="241">
        <f t="shared" si="184"/>
        <v>45003</v>
      </c>
      <c r="C1287" s="246" t="str">
        <f t="shared" si="185"/>
        <v>Day 3</v>
      </c>
      <c r="D1287" s="78" t="s">
        <v>974</v>
      </c>
      <c r="E1287" s="46" t="str">
        <f t="shared" si="186"/>
        <v>Rudi</v>
      </c>
      <c r="F1287" s="46" t="str">
        <f t="shared" si="187"/>
        <v>Swartz</v>
      </c>
      <c r="G1287" s="46" t="str">
        <f t="shared" si="188"/>
        <v>Men Veteran</v>
      </c>
      <c r="H1287" s="46" t="str">
        <f t="shared" si="189"/>
        <v>Mako</v>
      </c>
      <c r="I1287" s="78"/>
      <c r="J1287" s="76" t="s">
        <v>1287</v>
      </c>
      <c r="K1287" s="78">
        <v>124</v>
      </c>
      <c r="L1287" s="77">
        <f t="shared" si="190"/>
        <v>9.1</v>
      </c>
      <c r="M1287" s="77">
        <f t="shared" si="191"/>
        <v>9.1</v>
      </c>
    </row>
    <row r="1288" spans="1:13" hidden="1" x14ac:dyDescent="0.3">
      <c r="A1288" s="246" t="str">
        <f t="shared" si="183"/>
        <v>2023-NAT-03</v>
      </c>
      <c r="B1288" s="241">
        <f t="shared" si="184"/>
        <v>45003</v>
      </c>
      <c r="C1288" s="246" t="str">
        <f t="shared" si="185"/>
        <v>Day 3</v>
      </c>
      <c r="D1288" s="78" t="s">
        <v>499</v>
      </c>
      <c r="E1288" s="46" t="str">
        <f t="shared" si="186"/>
        <v>Chrisjan</v>
      </c>
      <c r="F1288" s="46" t="str">
        <f t="shared" si="187"/>
        <v>Potgieter</v>
      </c>
      <c r="G1288" s="46" t="str">
        <f t="shared" si="188"/>
        <v>Men Veteran</v>
      </c>
      <c r="H1288" s="46" t="str">
        <f t="shared" si="189"/>
        <v>Seagull Angling Club</v>
      </c>
      <c r="I1288" s="78"/>
      <c r="J1288" s="78" t="s">
        <v>1288</v>
      </c>
      <c r="K1288" s="78">
        <v>105</v>
      </c>
      <c r="L1288" s="77">
        <f t="shared" si="190"/>
        <v>4.4000000000000004</v>
      </c>
      <c r="M1288" s="77">
        <f t="shared" si="191"/>
        <v>4.4000000000000004</v>
      </c>
    </row>
    <row r="1289" spans="1:13" hidden="1" x14ac:dyDescent="0.3">
      <c r="A1289" s="246" t="str">
        <f t="shared" si="183"/>
        <v>2023-NAT-03</v>
      </c>
      <c r="B1289" s="241">
        <f t="shared" si="184"/>
        <v>45003</v>
      </c>
      <c r="C1289" s="246" t="str">
        <f t="shared" si="185"/>
        <v>Day 3</v>
      </c>
      <c r="D1289" s="78" t="s">
        <v>499</v>
      </c>
      <c r="E1289" s="46" t="str">
        <f t="shared" si="186"/>
        <v>Chrisjan</v>
      </c>
      <c r="F1289" s="46" t="str">
        <f t="shared" si="187"/>
        <v>Potgieter</v>
      </c>
      <c r="G1289" s="46" t="str">
        <f t="shared" si="188"/>
        <v>Men Veteran</v>
      </c>
      <c r="H1289" s="46" t="str">
        <f t="shared" si="189"/>
        <v>Seagull Angling Club</v>
      </c>
      <c r="I1289" s="78"/>
      <c r="J1289" s="78" t="s">
        <v>1288</v>
      </c>
      <c r="K1289" s="78">
        <v>82</v>
      </c>
      <c r="L1289" s="77">
        <f t="shared" si="190"/>
        <v>1.9</v>
      </c>
      <c r="M1289" s="77">
        <f t="shared" si="191"/>
        <v>1.9</v>
      </c>
    </row>
    <row r="1290" spans="1:13" hidden="1" x14ac:dyDescent="0.3">
      <c r="A1290" s="246" t="str">
        <f t="shared" si="183"/>
        <v>2023-NAT-03</v>
      </c>
      <c r="B1290" s="241">
        <f t="shared" si="184"/>
        <v>45003</v>
      </c>
      <c r="C1290" s="246" t="str">
        <f t="shared" si="185"/>
        <v>Day 3</v>
      </c>
      <c r="D1290" s="78" t="s">
        <v>499</v>
      </c>
      <c r="E1290" s="46" t="str">
        <f t="shared" si="186"/>
        <v>Chrisjan</v>
      </c>
      <c r="F1290" s="46" t="str">
        <f t="shared" si="187"/>
        <v>Potgieter</v>
      </c>
      <c r="G1290" s="46" t="str">
        <f t="shared" si="188"/>
        <v>Men Veteran</v>
      </c>
      <c r="H1290" s="46" t="str">
        <f t="shared" si="189"/>
        <v>Seagull Angling Club</v>
      </c>
      <c r="I1290" s="78"/>
      <c r="J1290" s="78" t="s">
        <v>1288</v>
      </c>
      <c r="K1290" s="78">
        <v>95</v>
      </c>
      <c r="L1290" s="77">
        <f t="shared" si="190"/>
        <v>3.1</v>
      </c>
      <c r="M1290" s="77">
        <f t="shared" si="191"/>
        <v>3.1</v>
      </c>
    </row>
    <row r="1291" spans="1:13" hidden="1" x14ac:dyDescent="0.3">
      <c r="A1291" s="246" t="str">
        <f t="shared" si="183"/>
        <v>2023-NAT-03</v>
      </c>
      <c r="B1291" s="241">
        <f t="shared" si="184"/>
        <v>45003</v>
      </c>
      <c r="C1291" s="246" t="str">
        <f t="shared" si="185"/>
        <v>Day 3</v>
      </c>
      <c r="D1291" s="78" t="s">
        <v>499</v>
      </c>
      <c r="E1291" s="46" t="str">
        <f t="shared" si="186"/>
        <v>Chrisjan</v>
      </c>
      <c r="F1291" s="46" t="str">
        <f t="shared" si="187"/>
        <v>Potgieter</v>
      </c>
      <c r="G1291" s="46" t="str">
        <f t="shared" si="188"/>
        <v>Men Veteran</v>
      </c>
      <c r="H1291" s="46" t="str">
        <f t="shared" si="189"/>
        <v>Seagull Angling Club</v>
      </c>
      <c r="I1291" s="78"/>
      <c r="J1291" s="78" t="s">
        <v>1288</v>
      </c>
      <c r="K1291" s="78">
        <v>97</v>
      </c>
      <c r="L1291" s="77">
        <f t="shared" si="190"/>
        <v>3.3</v>
      </c>
      <c r="M1291" s="77">
        <f t="shared" si="191"/>
        <v>3.3</v>
      </c>
    </row>
    <row r="1292" spans="1:13" hidden="1" x14ac:dyDescent="0.3">
      <c r="A1292" s="246" t="str">
        <f t="shared" si="183"/>
        <v>2023-NAT-03</v>
      </c>
      <c r="B1292" s="241">
        <f t="shared" si="184"/>
        <v>45003</v>
      </c>
      <c r="C1292" s="246" t="str">
        <f t="shared" si="185"/>
        <v>Day 3</v>
      </c>
      <c r="D1292" s="78" t="s">
        <v>499</v>
      </c>
      <c r="E1292" s="46" t="str">
        <f t="shared" si="186"/>
        <v>Chrisjan</v>
      </c>
      <c r="F1292" s="46" t="str">
        <f t="shared" si="187"/>
        <v>Potgieter</v>
      </c>
      <c r="G1292" s="46" t="str">
        <f t="shared" si="188"/>
        <v>Men Veteran</v>
      </c>
      <c r="H1292" s="46" t="str">
        <f t="shared" si="189"/>
        <v>Seagull Angling Club</v>
      </c>
      <c r="I1292" s="78"/>
      <c r="J1292" s="78" t="s">
        <v>1288</v>
      </c>
      <c r="K1292" s="78">
        <v>91</v>
      </c>
      <c r="L1292" s="77">
        <f t="shared" si="190"/>
        <v>2.7</v>
      </c>
      <c r="M1292" s="77">
        <f t="shared" si="191"/>
        <v>2.7</v>
      </c>
    </row>
    <row r="1293" spans="1:13" hidden="1" x14ac:dyDescent="0.3">
      <c r="A1293" s="246" t="str">
        <f t="shared" si="183"/>
        <v>2023-NAT-03</v>
      </c>
      <c r="B1293" s="241">
        <f t="shared" si="184"/>
        <v>45003</v>
      </c>
      <c r="C1293" s="246" t="str">
        <f t="shared" si="185"/>
        <v>Day 3</v>
      </c>
      <c r="D1293" s="78" t="s">
        <v>710</v>
      </c>
      <c r="E1293" s="46" t="str">
        <f t="shared" si="186"/>
        <v>Lu-Andre</v>
      </c>
      <c r="F1293" s="46" t="str">
        <f t="shared" si="187"/>
        <v>Duvenhage</v>
      </c>
      <c r="G1293" s="46" t="str">
        <f t="shared" si="188"/>
        <v>Men Senior</v>
      </c>
      <c r="H1293" s="46" t="str">
        <f t="shared" si="189"/>
        <v>Seagull Angling Club</v>
      </c>
      <c r="I1293" s="78"/>
      <c r="J1293" s="78" t="s">
        <v>1288</v>
      </c>
      <c r="K1293" s="78">
        <v>77</v>
      </c>
      <c r="L1293" s="77">
        <f t="shared" si="190"/>
        <v>1.5</v>
      </c>
      <c r="M1293" s="77">
        <f t="shared" si="191"/>
        <v>1.5</v>
      </c>
    </row>
    <row r="1294" spans="1:13" hidden="1" x14ac:dyDescent="0.3">
      <c r="A1294" s="246" t="str">
        <f t="shared" si="183"/>
        <v>2023-NAT-03</v>
      </c>
      <c r="B1294" s="241">
        <f t="shared" si="184"/>
        <v>45003</v>
      </c>
      <c r="C1294" s="246" t="str">
        <f t="shared" si="185"/>
        <v>Day 3</v>
      </c>
      <c r="D1294" s="78" t="s">
        <v>710</v>
      </c>
      <c r="E1294" s="46" t="str">
        <f t="shared" si="186"/>
        <v>Lu-Andre</v>
      </c>
      <c r="F1294" s="46" t="str">
        <f t="shared" si="187"/>
        <v>Duvenhage</v>
      </c>
      <c r="G1294" s="46" t="str">
        <f t="shared" si="188"/>
        <v>Men Senior</v>
      </c>
      <c r="H1294" s="46" t="str">
        <f t="shared" si="189"/>
        <v>Seagull Angling Club</v>
      </c>
      <c r="I1294" s="78"/>
      <c r="J1294" s="78" t="s">
        <v>1288</v>
      </c>
      <c r="K1294" s="78">
        <v>111</v>
      </c>
      <c r="L1294" s="77">
        <f t="shared" si="190"/>
        <v>5.3</v>
      </c>
      <c r="M1294" s="77">
        <f t="shared" si="191"/>
        <v>5.3</v>
      </c>
    </row>
    <row r="1295" spans="1:13" hidden="1" x14ac:dyDescent="0.3">
      <c r="A1295" s="246" t="str">
        <f t="shared" si="183"/>
        <v>2023-NAT-03</v>
      </c>
      <c r="B1295" s="241">
        <f t="shared" si="184"/>
        <v>45003</v>
      </c>
      <c r="C1295" s="246" t="str">
        <f t="shared" si="185"/>
        <v>Day 3</v>
      </c>
      <c r="D1295" s="78" t="s">
        <v>710</v>
      </c>
      <c r="E1295" s="46" t="str">
        <f t="shared" si="186"/>
        <v>Lu-Andre</v>
      </c>
      <c r="F1295" s="46" t="str">
        <f t="shared" si="187"/>
        <v>Duvenhage</v>
      </c>
      <c r="G1295" s="46" t="str">
        <f t="shared" si="188"/>
        <v>Men Senior</v>
      </c>
      <c r="H1295" s="46" t="str">
        <f t="shared" si="189"/>
        <v>Seagull Angling Club</v>
      </c>
      <c r="I1295" s="78"/>
      <c r="J1295" s="78" t="s">
        <v>1288</v>
      </c>
      <c r="K1295" s="78">
        <v>94</v>
      </c>
      <c r="L1295" s="77">
        <f t="shared" si="190"/>
        <v>3</v>
      </c>
      <c r="M1295" s="77">
        <f t="shared" si="191"/>
        <v>3</v>
      </c>
    </row>
    <row r="1296" spans="1:13" hidden="1" x14ac:dyDescent="0.3">
      <c r="A1296" s="246" t="str">
        <f t="shared" ref="A1296:A1359" si="192">IF(D1296="","",A1295)</f>
        <v>2023-NAT-03</v>
      </c>
      <c r="B1296" s="241">
        <f t="shared" ref="B1296:B1359" si="193">IF(D1296="","",B1295)</f>
        <v>45003</v>
      </c>
      <c r="C1296" s="246" t="str">
        <f t="shared" ref="C1296:C1359" si="194">IF(D1296="","",C1295)</f>
        <v>Day 3</v>
      </c>
      <c r="D1296" s="78" t="s">
        <v>583</v>
      </c>
      <c r="E1296" s="46" t="str">
        <f t="shared" ref="E1296:E1359" si="195">IF(D1296="","",VLOOKUP(D1296,Master,3,FALSE))</f>
        <v>Pieter</v>
      </c>
      <c r="F1296" s="46" t="str">
        <f t="shared" ref="F1296:F1359" si="196">IF(D1296="","",VLOOKUP(D1296,Master,4,FALSE))</f>
        <v>van Aarde</v>
      </c>
      <c r="G1296" s="46" t="str">
        <f t="shared" ref="G1296:G1359" si="197">IF(D1296="","",VLOOKUP(D1296,Master,5,FALSE))</f>
        <v>Men Senior</v>
      </c>
      <c r="H1296" s="46" t="str">
        <f t="shared" ref="H1296:H1359" si="198">IF(D1296="","",VLOOKUP(D1296,Master,2,FALSE))</f>
        <v>Seagull Angling Club</v>
      </c>
      <c r="I1296" s="78"/>
      <c r="J1296" s="78" t="s">
        <v>1288</v>
      </c>
      <c r="K1296" s="78">
        <v>108</v>
      </c>
      <c r="L1296" s="77">
        <f t="shared" ref="L1296:L1359" si="199">IF(K1296="","",IF(I1296="",ROUND(HLOOKUP(J1296,kgList,K1296,FALSE),1),ROUND(HLOOKUP(I1296,kgList,K1296,FALSE),1)))</f>
        <v>4.8</v>
      </c>
      <c r="M1296" s="77">
        <f t="shared" ref="M1296:M1359" si="200">IF(L1296="","",IF(COUNTA(I1296:J1296)&gt;1,"Edible or Inedible",IF(COUNTA(I1296)=1,L1296*1,IF(COUNTA(J1296)=1,L1296*1,"ERROR"))))</f>
        <v>4.8</v>
      </c>
    </row>
    <row r="1297" spans="1:13" hidden="1" x14ac:dyDescent="0.3">
      <c r="A1297" s="246" t="str">
        <f t="shared" si="192"/>
        <v>2023-NAT-03</v>
      </c>
      <c r="B1297" s="241">
        <f t="shared" si="193"/>
        <v>45003</v>
      </c>
      <c r="C1297" s="246" t="str">
        <f t="shared" si="194"/>
        <v>Day 3</v>
      </c>
      <c r="D1297" s="78" t="s">
        <v>583</v>
      </c>
      <c r="E1297" s="46" t="str">
        <f t="shared" si="195"/>
        <v>Pieter</v>
      </c>
      <c r="F1297" s="46" t="str">
        <f t="shared" si="196"/>
        <v>van Aarde</v>
      </c>
      <c r="G1297" s="46" t="str">
        <f t="shared" si="197"/>
        <v>Men Senior</v>
      </c>
      <c r="H1297" s="46" t="str">
        <f t="shared" si="198"/>
        <v>Seagull Angling Club</v>
      </c>
      <c r="I1297" s="78"/>
      <c r="J1297" s="78" t="s">
        <v>1288</v>
      </c>
      <c r="K1297" s="78">
        <v>110</v>
      </c>
      <c r="L1297" s="77">
        <f t="shared" si="199"/>
        <v>5.2</v>
      </c>
      <c r="M1297" s="77">
        <f t="shared" si="200"/>
        <v>5.2</v>
      </c>
    </row>
    <row r="1298" spans="1:13" hidden="1" x14ac:dyDescent="0.3">
      <c r="A1298" s="246" t="str">
        <f t="shared" si="192"/>
        <v>2023-NAT-03</v>
      </c>
      <c r="B1298" s="241">
        <f t="shared" si="193"/>
        <v>45003</v>
      </c>
      <c r="C1298" s="246" t="str">
        <f t="shared" si="194"/>
        <v>Day 3</v>
      </c>
      <c r="D1298" s="78" t="s">
        <v>583</v>
      </c>
      <c r="E1298" s="46" t="str">
        <f t="shared" si="195"/>
        <v>Pieter</v>
      </c>
      <c r="F1298" s="46" t="str">
        <f t="shared" si="196"/>
        <v>van Aarde</v>
      </c>
      <c r="G1298" s="46" t="str">
        <f t="shared" si="197"/>
        <v>Men Senior</v>
      </c>
      <c r="H1298" s="46" t="str">
        <f t="shared" si="198"/>
        <v>Seagull Angling Club</v>
      </c>
      <c r="I1298" s="78"/>
      <c r="J1298" s="78" t="s">
        <v>1288</v>
      </c>
      <c r="K1298" s="78">
        <v>96</v>
      </c>
      <c r="L1298" s="77">
        <f t="shared" si="199"/>
        <v>3.2</v>
      </c>
      <c r="M1298" s="77">
        <f t="shared" si="200"/>
        <v>3.2</v>
      </c>
    </row>
    <row r="1299" spans="1:13" hidden="1" x14ac:dyDescent="0.3">
      <c r="A1299" s="246" t="str">
        <f t="shared" si="192"/>
        <v>2023-NAT-03</v>
      </c>
      <c r="B1299" s="241">
        <f t="shared" si="193"/>
        <v>45003</v>
      </c>
      <c r="C1299" s="246" t="str">
        <f t="shared" si="194"/>
        <v>Day 3</v>
      </c>
      <c r="D1299" s="78" t="s">
        <v>583</v>
      </c>
      <c r="E1299" s="46" t="str">
        <f t="shared" si="195"/>
        <v>Pieter</v>
      </c>
      <c r="F1299" s="46" t="str">
        <f t="shared" si="196"/>
        <v>van Aarde</v>
      </c>
      <c r="G1299" s="46" t="str">
        <f t="shared" si="197"/>
        <v>Men Senior</v>
      </c>
      <c r="H1299" s="46" t="str">
        <f t="shared" si="198"/>
        <v>Seagull Angling Club</v>
      </c>
      <c r="I1299" s="78"/>
      <c r="J1299" s="78" t="s">
        <v>1288</v>
      </c>
      <c r="K1299" s="78">
        <v>84</v>
      </c>
      <c r="L1299" s="77">
        <f t="shared" si="199"/>
        <v>2</v>
      </c>
      <c r="M1299" s="77">
        <f t="shared" si="200"/>
        <v>2</v>
      </c>
    </row>
    <row r="1300" spans="1:13" hidden="1" x14ac:dyDescent="0.3">
      <c r="A1300" s="246" t="str">
        <f t="shared" si="192"/>
        <v>2023-NAT-03</v>
      </c>
      <c r="B1300" s="241">
        <f t="shared" si="193"/>
        <v>45003</v>
      </c>
      <c r="C1300" s="246" t="str">
        <f t="shared" si="194"/>
        <v>Day 3</v>
      </c>
      <c r="D1300" s="78" t="s">
        <v>583</v>
      </c>
      <c r="E1300" s="46" t="str">
        <f t="shared" si="195"/>
        <v>Pieter</v>
      </c>
      <c r="F1300" s="46" t="str">
        <f t="shared" si="196"/>
        <v>van Aarde</v>
      </c>
      <c r="G1300" s="46" t="str">
        <f t="shared" si="197"/>
        <v>Men Senior</v>
      </c>
      <c r="H1300" s="46" t="str">
        <f t="shared" si="198"/>
        <v>Seagull Angling Club</v>
      </c>
      <c r="I1300" s="78"/>
      <c r="J1300" s="78" t="s">
        <v>1288</v>
      </c>
      <c r="K1300" s="78">
        <v>96</v>
      </c>
      <c r="L1300" s="77">
        <f t="shared" si="199"/>
        <v>3.2</v>
      </c>
      <c r="M1300" s="77">
        <f t="shared" si="200"/>
        <v>3.2</v>
      </c>
    </row>
    <row r="1301" spans="1:13" hidden="1" x14ac:dyDescent="0.3">
      <c r="A1301" s="246" t="str">
        <f t="shared" si="192"/>
        <v>2023-NAT-03</v>
      </c>
      <c r="B1301" s="241">
        <f t="shared" si="193"/>
        <v>45003</v>
      </c>
      <c r="C1301" s="246" t="str">
        <f t="shared" si="194"/>
        <v>Day 3</v>
      </c>
      <c r="D1301" s="78" t="s">
        <v>576</v>
      </c>
      <c r="E1301" s="46" t="str">
        <f t="shared" si="195"/>
        <v>Immo</v>
      </c>
      <c r="F1301" s="46" t="str">
        <f t="shared" si="196"/>
        <v>Dresselhaus</v>
      </c>
      <c r="G1301" s="46" t="str">
        <f t="shared" si="197"/>
        <v>Men Senior</v>
      </c>
      <c r="H1301" s="46" t="str">
        <f t="shared" si="198"/>
        <v>Orca Angling Club</v>
      </c>
      <c r="I1301" s="78"/>
      <c r="J1301" s="76" t="s">
        <v>1287</v>
      </c>
      <c r="K1301" s="78">
        <v>124</v>
      </c>
      <c r="L1301" s="77">
        <f t="shared" si="199"/>
        <v>9.1</v>
      </c>
      <c r="M1301" s="77">
        <f t="shared" si="200"/>
        <v>9.1</v>
      </c>
    </row>
    <row r="1302" spans="1:13" hidden="1" x14ac:dyDescent="0.3">
      <c r="A1302" s="246" t="str">
        <f t="shared" si="192"/>
        <v>2023-NAT-03</v>
      </c>
      <c r="B1302" s="241">
        <f t="shared" si="193"/>
        <v>45003</v>
      </c>
      <c r="C1302" s="246" t="str">
        <f t="shared" si="194"/>
        <v>Day 3</v>
      </c>
      <c r="D1302" s="78" t="s">
        <v>504</v>
      </c>
      <c r="E1302" s="46" t="str">
        <f t="shared" si="195"/>
        <v>Sean</v>
      </c>
      <c r="F1302" s="46" t="str">
        <f t="shared" si="196"/>
        <v>Van Den Heuvel</v>
      </c>
      <c r="G1302" s="46" t="str">
        <f t="shared" si="197"/>
        <v>Men Veteran</v>
      </c>
      <c r="H1302" s="46" t="str">
        <f t="shared" si="198"/>
        <v>Seagull Angling Club</v>
      </c>
      <c r="I1302" s="78"/>
      <c r="J1302" s="78" t="s">
        <v>1288</v>
      </c>
      <c r="K1302" s="78">
        <v>107</v>
      </c>
      <c r="L1302" s="77">
        <f t="shared" si="199"/>
        <v>4.7</v>
      </c>
      <c r="M1302" s="77">
        <f t="shared" si="200"/>
        <v>4.7</v>
      </c>
    </row>
    <row r="1303" spans="1:13" hidden="1" x14ac:dyDescent="0.3">
      <c r="A1303" s="246" t="str">
        <f t="shared" si="192"/>
        <v>2023-NAT-03</v>
      </c>
      <c r="B1303" s="241">
        <f t="shared" si="193"/>
        <v>45003</v>
      </c>
      <c r="C1303" s="246" t="str">
        <f t="shared" si="194"/>
        <v>Day 3</v>
      </c>
      <c r="D1303" s="78" t="s">
        <v>1717</v>
      </c>
      <c r="E1303" s="46" t="str">
        <f t="shared" si="195"/>
        <v>Heiko Jnr</v>
      </c>
      <c r="F1303" s="46" t="str">
        <f t="shared" si="196"/>
        <v>Doll</v>
      </c>
      <c r="G1303" s="46" t="str">
        <f t="shared" si="197"/>
        <v>Men U/16</v>
      </c>
      <c r="H1303" s="46" t="str">
        <f t="shared" si="198"/>
        <v>Seagull Angling Club</v>
      </c>
      <c r="I1303" s="78"/>
      <c r="J1303" s="76" t="s">
        <v>1287</v>
      </c>
      <c r="K1303" s="78">
        <v>124</v>
      </c>
      <c r="L1303" s="77">
        <f t="shared" si="199"/>
        <v>9.1</v>
      </c>
      <c r="M1303" s="77">
        <f t="shared" si="200"/>
        <v>9.1</v>
      </c>
    </row>
    <row r="1304" spans="1:13" hidden="1" x14ac:dyDescent="0.3">
      <c r="A1304" s="246" t="str">
        <f t="shared" si="192"/>
        <v>2023-NAT-03</v>
      </c>
      <c r="B1304" s="241">
        <f t="shared" si="193"/>
        <v>45003</v>
      </c>
      <c r="C1304" s="246" t="str">
        <f t="shared" si="194"/>
        <v>Day 3</v>
      </c>
      <c r="D1304" s="78" t="s">
        <v>1623</v>
      </c>
      <c r="E1304" s="46" t="str">
        <f t="shared" si="195"/>
        <v>Iwan</v>
      </c>
      <c r="F1304" s="46" t="str">
        <f t="shared" si="196"/>
        <v>Kotze</v>
      </c>
      <c r="G1304" s="46" t="str">
        <f t="shared" si="197"/>
        <v>Men Senior</v>
      </c>
      <c r="H1304" s="46" t="str">
        <f t="shared" si="198"/>
        <v>Seagull Angling Club</v>
      </c>
      <c r="I1304" s="78"/>
      <c r="J1304" s="78" t="s">
        <v>1288</v>
      </c>
      <c r="K1304" s="78">
        <v>107</v>
      </c>
      <c r="L1304" s="77">
        <f t="shared" si="199"/>
        <v>4.7</v>
      </c>
      <c r="M1304" s="77">
        <f t="shared" si="200"/>
        <v>4.7</v>
      </c>
    </row>
    <row r="1305" spans="1:13" hidden="1" x14ac:dyDescent="0.3">
      <c r="A1305" s="246" t="str">
        <f t="shared" si="192"/>
        <v>2023-NAT-03</v>
      </c>
      <c r="B1305" s="241">
        <f t="shared" si="193"/>
        <v>45003</v>
      </c>
      <c r="C1305" s="246" t="str">
        <f t="shared" si="194"/>
        <v>Day 3</v>
      </c>
      <c r="D1305" s="78" t="s">
        <v>1095</v>
      </c>
      <c r="E1305" s="46" t="str">
        <f t="shared" si="195"/>
        <v>Tian</v>
      </c>
      <c r="F1305" s="46" t="str">
        <f t="shared" si="196"/>
        <v>Mostert</v>
      </c>
      <c r="G1305" s="46" t="str">
        <f t="shared" si="197"/>
        <v>Men Senior</v>
      </c>
      <c r="H1305" s="46" t="str">
        <f t="shared" si="198"/>
        <v>Seagull Angling Club</v>
      </c>
      <c r="I1305" s="78"/>
      <c r="J1305" s="78" t="s">
        <v>1281</v>
      </c>
      <c r="K1305" s="78">
        <v>166</v>
      </c>
      <c r="L1305" s="77">
        <f t="shared" si="199"/>
        <v>62.8</v>
      </c>
      <c r="M1305" s="77">
        <f t="shared" si="200"/>
        <v>62.8</v>
      </c>
    </row>
    <row r="1306" spans="1:13" hidden="1" x14ac:dyDescent="0.3">
      <c r="A1306" s="246" t="str">
        <f t="shared" si="192"/>
        <v>2023-NAT-03</v>
      </c>
      <c r="B1306" s="241">
        <f t="shared" si="193"/>
        <v>45003</v>
      </c>
      <c r="C1306" s="246" t="str">
        <f t="shared" si="194"/>
        <v>Day 3</v>
      </c>
      <c r="D1306" s="78" t="s">
        <v>547</v>
      </c>
      <c r="E1306" s="46" t="str">
        <f t="shared" si="195"/>
        <v>Burger</v>
      </c>
      <c r="F1306" s="46" t="str">
        <f t="shared" si="196"/>
        <v>Van Taak</v>
      </c>
      <c r="G1306" s="46" t="str">
        <f t="shared" si="197"/>
        <v>Men Senior</v>
      </c>
      <c r="H1306" s="46" t="str">
        <f t="shared" si="198"/>
        <v>Steenbras</v>
      </c>
      <c r="I1306" s="78"/>
      <c r="J1306" s="76" t="s">
        <v>1287</v>
      </c>
      <c r="K1306" s="78">
        <v>124</v>
      </c>
      <c r="L1306" s="77">
        <f t="shared" si="199"/>
        <v>9.1</v>
      </c>
      <c r="M1306" s="77">
        <f t="shared" si="200"/>
        <v>9.1</v>
      </c>
    </row>
    <row r="1307" spans="1:13" hidden="1" x14ac:dyDescent="0.3">
      <c r="A1307" s="246" t="str">
        <f t="shared" si="192"/>
        <v>2023-NAT-03</v>
      </c>
      <c r="B1307" s="241">
        <f t="shared" si="193"/>
        <v>45003</v>
      </c>
      <c r="C1307" s="246" t="str">
        <f t="shared" si="194"/>
        <v>Day 3</v>
      </c>
      <c r="D1307" s="78" t="s">
        <v>1435</v>
      </c>
      <c r="E1307" s="46" t="str">
        <f t="shared" si="195"/>
        <v>Stefan</v>
      </c>
      <c r="F1307" s="46" t="str">
        <f t="shared" si="196"/>
        <v>Snyman</v>
      </c>
      <c r="G1307" s="46" t="str">
        <f t="shared" si="197"/>
        <v>Men U/16</v>
      </c>
      <c r="H1307" s="46" t="str">
        <f t="shared" si="198"/>
        <v>Penguin</v>
      </c>
      <c r="I1307" s="78"/>
      <c r="J1307" s="76" t="s">
        <v>1287</v>
      </c>
      <c r="K1307" s="78">
        <v>124</v>
      </c>
      <c r="L1307" s="77">
        <f t="shared" si="199"/>
        <v>9.1</v>
      </c>
      <c r="M1307" s="77">
        <f t="shared" si="200"/>
        <v>9.1</v>
      </c>
    </row>
    <row r="1308" spans="1:13" hidden="1" x14ac:dyDescent="0.3">
      <c r="A1308" s="246" t="str">
        <f t="shared" si="192"/>
        <v>2023-NAT-03</v>
      </c>
      <c r="B1308" s="241">
        <f t="shared" si="193"/>
        <v>45003</v>
      </c>
      <c r="C1308" s="246" t="str">
        <f t="shared" si="194"/>
        <v>Day 3</v>
      </c>
      <c r="D1308" s="78" t="s">
        <v>678</v>
      </c>
      <c r="E1308" s="46" t="str">
        <f t="shared" si="195"/>
        <v>Morne</v>
      </c>
      <c r="F1308" s="46" t="str">
        <f t="shared" si="196"/>
        <v>Du Plessis</v>
      </c>
      <c r="G1308" s="46" t="str">
        <f t="shared" si="197"/>
        <v>Men Senior</v>
      </c>
      <c r="H1308" s="46" t="str">
        <f t="shared" si="198"/>
        <v>Orca Angling Club</v>
      </c>
      <c r="I1308" s="78"/>
      <c r="J1308" s="76" t="s">
        <v>1287</v>
      </c>
      <c r="K1308" s="78">
        <v>123</v>
      </c>
      <c r="L1308" s="77">
        <f t="shared" si="199"/>
        <v>8.8000000000000007</v>
      </c>
      <c r="M1308" s="77">
        <f t="shared" si="200"/>
        <v>8.8000000000000007</v>
      </c>
    </row>
    <row r="1309" spans="1:13" hidden="1" x14ac:dyDescent="0.3">
      <c r="A1309" s="246" t="str">
        <f t="shared" si="192"/>
        <v>2023-NAT-03</v>
      </c>
      <c r="B1309" s="241">
        <f t="shared" si="193"/>
        <v>45003</v>
      </c>
      <c r="C1309" s="246" t="str">
        <f t="shared" si="194"/>
        <v>Day 3</v>
      </c>
      <c r="D1309" s="78" t="s">
        <v>1083</v>
      </c>
      <c r="E1309" s="46" t="str">
        <f t="shared" si="195"/>
        <v>Murray</v>
      </c>
      <c r="F1309" s="46" t="str">
        <f t="shared" si="196"/>
        <v>Lewis</v>
      </c>
      <c r="G1309" s="46" t="str">
        <f t="shared" si="197"/>
        <v>Men Veteran</v>
      </c>
      <c r="H1309" s="46" t="str">
        <f t="shared" si="198"/>
        <v>Mako</v>
      </c>
      <c r="I1309" s="78"/>
      <c r="J1309" s="76" t="s">
        <v>1287</v>
      </c>
      <c r="K1309" s="78">
        <v>123</v>
      </c>
      <c r="L1309" s="77">
        <f t="shared" si="199"/>
        <v>8.8000000000000007</v>
      </c>
      <c r="M1309" s="77">
        <f t="shared" si="200"/>
        <v>8.8000000000000007</v>
      </c>
    </row>
    <row r="1310" spans="1:13" hidden="1" x14ac:dyDescent="0.3">
      <c r="A1310" s="246" t="str">
        <f t="shared" si="192"/>
        <v>2023-NAT-03</v>
      </c>
      <c r="B1310" s="241">
        <f t="shared" si="193"/>
        <v>45003</v>
      </c>
      <c r="C1310" s="246" t="str">
        <f t="shared" si="194"/>
        <v>Day 3</v>
      </c>
      <c r="D1310" s="78" t="s">
        <v>979</v>
      </c>
      <c r="E1310" s="46" t="str">
        <f t="shared" si="195"/>
        <v>Otto</v>
      </c>
      <c r="F1310" s="46" t="str">
        <f t="shared" si="196"/>
        <v>Feyerabend</v>
      </c>
      <c r="G1310" s="46" t="str">
        <f t="shared" si="197"/>
        <v>Men Seniors / U/21</v>
      </c>
      <c r="H1310" s="46" t="str">
        <f t="shared" si="198"/>
        <v>Otjiwarongo</v>
      </c>
      <c r="I1310" s="78"/>
      <c r="J1310" s="76" t="s">
        <v>1287</v>
      </c>
      <c r="K1310" s="78">
        <v>123</v>
      </c>
      <c r="L1310" s="77">
        <f t="shared" si="199"/>
        <v>8.8000000000000007</v>
      </c>
      <c r="M1310" s="77">
        <f t="shared" si="200"/>
        <v>8.8000000000000007</v>
      </c>
    </row>
    <row r="1311" spans="1:13" hidden="1" x14ac:dyDescent="0.3">
      <c r="A1311" s="246" t="str">
        <f t="shared" si="192"/>
        <v>2023-NAT-03</v>
      </c>
      <c r="B1311" s="241">
        <f t="shared" si="193"/>
        <v>45003</v>
      </c>
      <c r="C1311" s="246" t="str">
        <f t="shared" si="194"/>
        <v>Day 3</v>
      </c>
      <c r="D1311" s="78" t="s">
        <v>1728</v>
      </c>
      <c r="E1311" s="46" t="str">
        <f t="shared" si="195"/>
        <v>Wentzel</v>
      </c>
      <c r="F1311" s="46" t="str">
        <f t="shared" si="196"/>
        <v>Smal</v>
      </c>
      <c r="G1311" s="46" t="str">
        <f t="shared" si="197"/>
        <v>Men Senior</v>
      </c>
      <c r="H1311" s="46" t="str">
        <f t="shared" si="198"/>
        <v>Walvis Bay</v>
      </c>
      <c r="I1311" s="78"/>
      <c r="J1311" s="76" t="s">
        <v>1287</v>
      </c>
      <c r="K1311" s="78">
        <v>123</v>
      </c>
      <c r="L1311" s="77">
        <f t="shared" si="199"/>
        <v>8.8000000000000007</v>
      </c>
      <c r="M1311" s="77">
        <f t="shared" si="200"/>
        <v>8.8000000000000007</v>
      </c>
    </row>
    <row r="1312" spans="1:13" hidden="1" x14ac:dyDescent="0.3">
      <c r="A1312" s="246" t="str">
        <f t="shared" si="192"/>
        <v>2023-NAT-03</v>
      </c>
      <c r="B1312" s="241">
        <f t="shared" si="193"/>
        <v>45003</v>
      </c>
      <c r="C1312" s="246" t="str">
        <f t="shared" si="194"/>
        <v>Day 3</v>
      </c>
      <c r="D1312" s="78" t="s">
        <v>1728</v>
      </c>
      <c r="E1312" s="46" t="str">
        <f t="shared" si="195"/>
        <v>Wentzel</v>
      </c>
      <c r="F1312" s="46" t="str">
        <f t="shared" si="196"/>
        <v>Smal</v>
      </c>
      <c r="G1312" s="46" t="str">
        <f t="shared" si="197"/>
        <v>Men Senior</v>
      </c>
      <c r="H1312" s="46" t="str">
        <f t="shared" si="198"/>
        <v>Walvis Bay</v>
      </c>
      <c r="I1312" s="78"/>
      <c r="J1312" s="76" t="s">
        <v>1287</v>
      </c>
      <c r="K1312" s="78">
        <v>122</v>
      </c>
      <c r="L1312" s="77">
        <f t="shared" si="199"/>
        <v>8.6</v>
      </c>
      <c r="M1312" s="77">
        <f t="shared" si="200"/>
        <v>8.6</v>
      </c>
    </row>
    <row r="1313" spans="1:13" hidden="1" x14ac:dyDescent="0.3">
      <c r="A1313" s="246" t="str">
        <f t="shared" si="192"/>
        <v>2023-NAT-03</v>
      </c>
      <c r="B1313" s="241">
        <f t="shared" si="193"/>
        <v>45003</v>
      </c>
      <c r="C1313" s="246" t="str">
        <f t="shared" si="194"/>
        <v>Day 3</v>
      </c>
      <c r="D1313" s="78" t="s">
        <v>1154</v>
      </c>
      <c r="E1313" s="46" t="str">
        <f t="shared" si="195"/>
        <v>Martin</v>
      </c>
      <c r="F1313" s="46" t="str">
        <f t="shared" si="196"/>
        <v>Cordier</v>
      </c>
      <c r="G1313" s="46" t="str">
        <f t="shared" si="197"/>
        <v>Men Veteran</v>
      </c>
      <c r="H1313" s="46" t="str">
        <f t="shared" si="198"/>
        <v>Walvis Bay</v>
      </c>
      <c r="I1313" s="78"/>
      <c r="J1313" s="76" t="s">
        <v>1287</v>
      </c>
      <c r="K1313" s="78">
        <v>122</v>
      </c>
      <c r="L1313" s="77">
        <f t="shared" si="199"/>
        <v>8.6</v>
      </c>
      <c r="M1313" s="77">
        <f t="shared" si="200"/>
        <v>8.6</v>
      </c>
    </row>
    <row r="1314" spans="1:13" hidden="1" x14ac:dyDescent="0.3">
      <c r="A1314" s="246" t="str">
        <f t="shared" si="192"/>
        <v>2023-NAT-03</v>
      </c>
      <c r="B1314" s="241">
        <f t="shared" si="193"/>
        <v>45003</v>
      </c>
      <c r="C1314" s="246" t="str">
        <f t="shared" si="194"/>
        <v>Day 3</v>
      </c>
      <c r="D1314" s="78" t="s">
        <v>723</v>
      </c>
      <c r="E1314" s="46" t="str">
        <f t="shared" si="195"/>
        <v>Christiaan</v>
      </c>
      <c r="F1314" s="46" t="str">
        <f t="shared" si="196"/>
        <v>Potgieter</v>
      </c>
      <c r="G1314" s="46" t="str">
        <f t="shared" si="197"/>
        <v>Men U/16</v>
      </c>
      <c r="H1314" s="46" t="str">
        <f t="shared" si="198"/>
        <v>Seagull Angling Club</v>
      </c>
      <c r="I1314" s="78"/>
      <c r="J1314" s="78" t="s">
        <v>1265</v>
      </c>
      <c r="K1314" s="78">
        <v>52</v>
      </c>
      <c r="L1314" s="77">
        <f t="shared" si="199"/>
        <v>2.5</v>
      </c>
      <c r="M1314" s="77">
        <f t="shared" si="200"/>
        <v>2.5</v>
      </c>
    </row>
    <row r="1315" spans="1:13" hidden="1" x14ac:dyDescent="0.3">
      <c r="A1315" s="246" t="str">
        <f t="shared" si="192"/>
        <v>2023-NAT-03</v>
      </c>
      <c r="B1315" s="241">
        <f t="shared" si="193"/>
        <v>45003</v>
      </c>
      <c r="C1315" s="246" t="str">
        <f t="shared" si="194"/>
        <v>Day 3</v>
      </c>
      <c r="D1315" s="78" t="s">
        <v>468</v>
      </c>
      <c r="E1315" s="46" t="str">
        <f t="shared" si="195"/>
        <v>Willem</v>
      </c>
      <c r="F1315" s="46" t="str">
        <f t="shared" si="196"/>
        <v>Steyn</v>
      </c>
      <c r="G1315" s="46" t="str">
        <f t="shared" si="197"/>
        <v>Men Veteran</v>
      </c>
      <c r="H1315" s="46" t="str">
        <f t="shared" si="198"/>
        <v>Welwitschia</v>
      </c>
      <c r="I1315" s="78"/>
      <c r="J1315" s="76" t="s">
        <v>1287</v>
      </c>
      <c r="K1315" s="78">
        <v>122</v>
      </c>
      <c r="L1315" s="77">
        <f t="shared" si="199"/>
        <v>8.6</v>
      </c>
      <c r="M1315" s="77">
        <f t="shared" si="200"/>
        <v>8.6</v>
      </c>
    </row>
    <row r="1316" spans="1:13" hidden="1" x14ac:dyDescent="0.3">
      <c r="A1316" s="246" t="str">
        <f t="shared" si="192"/>
        <v>2023-NAT-03</v>
      </c>
      <c r="B1316" s="241">
        <f t="shared" si="193"/>
        <v>45003</v>
      </c>
      <c r="C1316" s="246" t="str">
        <f t="shared" si="194"/>
        <v>Day 3</v>
      </c>
      <c r="D1316" s="78" t="s">
        <v>730</v>
      </c>
      <c r="E1316" s="46" t="str">
        <f t="shared" si="195"/>
        <v>Jonandre</v>
      </c>
      <c r="F1316" s="46" t="str">
        <f t="shared" si="196"/>
        <v>Mertens</v>
      </c>
      <c r="G1316" s="46" t="str">
        <f t="shared" si="197"/>
        <v>Men U/16</v>
      </c>
      <c r="H1316" s="46" t="str">
        <f t="shared" si="198"/>
        <v>Seagull Angling Club</v>
      </c>
      <c r="I1316" s="78"/>
      <c r="J1316" s="78"/>
      <c r="K1316" s="78"/>
      <c r="L1316" s="77" t="str">
        <f t="shared" si="199"/>
        <v/>
      </c>
      <c r="M1316" s="77" t="str">
        <f t="shared" si="200"/>
        <v/>
      </c>
    </row>
    <row r="1317" spans="1:13" hidden="1" x14ac:dyDescent="0.3">
      <c r="A1317" s="246" t="str">
        <f t="shared" si="192"/>
        <v>2023-NAT-03</v>
      </c>
      <c r="B1317" s="241">
        <f t="shared" si="193"/>
        <v>45003</v>
      </c>
      <c r="C1317" s="246" t="str">
        <f t="shared" si="194"/>
        <v>Day 3</v>
      </c>
      <c r="D1317" s="78" t="s">
        <v>715</v>
      </c>
      <c r="E1317" s="46" t="str">
        <f t="shared" si="195"/>
        <v>Ewald J.</v>
      </c>
      <c r="F1317" s="46" t="str">
        <f t="shared" si="196"/>
        <v>Potgieter</v>
      </c>
      <c r="G1317" s="46" t="str">
        <f t="shared" si="197"/>
        <v>Men U/16</v>
      </c>
      <c r="H1317" s="46" t="str">
        <f t="shared" si="198"/>
        <v>Seagull Angling Club</v>
      </c>
      <c r="I1317" s="78"/>
      <c r="J1317" s="78"/>
      <c r="K1317" s="78"/>
      <c r="L1317" s="77" t="str">
        <f t="shared" si="199"/>
        <v/>
      </c>
      <c r="M1317" s="77" t="str">
        <f t="shared" si="200"/>
        <v/>
      </c>
    </row>
    <row r="1318" spans="1:13" hidden="1" x14ac:dyDescent="0.3">
      <c r="A1318" s="246" t="str">
        <f t="shared" si="192"/>
        <v>2023-NAT-03</v>
      </c>
      <c r="B1318" s="241">
        <f t="shared" si="193"/>
        <v>45003</v>
      </c>
      <c r="C1318" s="246" t="str">
        <f t="shared" si="194"/>
        <v>Day 3</v>
      </c>
      <c r="D1318" s="78" t="s">
        <v>1582</v>
      </c>
      <c r="E1318" s="46" t="str">
        <f t="shared" si="195"/>
        <v>Frank</v>
      </c>
      <c r="F1318" s="46" t="str">
        <f t="shared" si="196"/>
        <v>Oberholster</v>
      </c>
      <c r="G1318" s="46" t="str">
        <f t="shared" si="197"/>
        <v>Men Senior</v>
      </c>
      <c r="H1318" s="46" t="str">
        <f t="shared" si="198"/>
        <v>Steenbras</v>
      </c>
      <c r="I1318" s="78"/>
      <c r="J1318" s="78" t="s">
        <v>20</v>
      </c>
      <c r="K1318" s="78">
        <v>81</v>
      </c>
      <c r="L1318" s="77">
        <f t="shared" si="199"/>
        <v>1.9</v>
      </c>
      <c r="M1318" s="77">
        <f t="shared" si="200"/>
        <v>1.9</v>
      </c>
    </row>
    <row r="1319" spans="1:13" hidden="1" x14ac:dyDescent="0.3">
      <c r="A1319" s="246" t="str">
        <f t="shared" si="192"/>
        <v>2023-NAT-03</v>
      </c>
      <c r="B1319" s="241">
        <f t="shared" si="193"/>
        <v>45003</v>
      </c>
      <c r="C1319" s="246" t="str">
        <f t="shared" si="194"/>
        <v>Day 3</v>
      </c>
      <c r="D1319" s="78" t="s">
        <v>456</v>
      </c>
      <c r="E1319" s="46" t="str">
        <f t="shared" si="195"/>
        <v>Marco</v>
      </c>
      <c r="F1319" s="46" t="str">
        <f t="shared" si="196"/>
        <v>Klein</v>
      </c>
      <c r="G1319" s="46" t="str">
        <f t="shared" si="197"/>
        <v>Men Veteran</v>
      </c>
      <c r="H1319" s="46" t="str">
        <f t="shared" si="198"/>
        <v>Mako</v>
      </c>
      <c r="I1319" s="78"/>
      <c r="J1319" s="76" t="s">
        <v>1287</v>
      </c>
      <c r="K1319" s="78">
        <v>122</v>
      </c>
      <c r="L1319" s="77">
        <f t="shared" si="199"/>
        <v>8.6</v>
      </c>
      <c r="M1319" s="77">
        <f t="shared" si="200"/>
        <v>8.6</v>
      </c>
    </row>
    <row r="1320" spans="1:13" hidden="1" x14ac:dyDescent="0.3">
      <c r="A1320" s="246" t="str">
        <f t="shared" si="192"/>
        <v>2023-NAT-03</v>
      </c>
      <c r="B1320" s="241">
        <f t="shared" si="193"/>
        <v>45003</v>
      </c>
      <c r="C1320" s="246" t="str">
        <f t="shared" si="194"/>
        <v>Day 3</v>
      </c>
      <c r="D1320" s="78" t="s">
        <v>696</v>
      </c>
      <c r="E1320" s="46" t="str">
        <f t="shared" si="195"/>
        <v>Dirk</v>
      </c>
      <c r="F1320" s="46" t="str">
        <f t="shared" si="196"/>
        <v>Hansen</v>
      </c>
      <c r="G1320" s="46" t="str">
        <f t="shared" si="197"/>
        <v>Men Veteran</v>
      </c>
      <c r="H1320" s="46" t="str">
        <f t="shared" si="198"/>
        <v>Steenbras</v>
      </c>
      <c r="I1320" s="78"/>
      <c r="J1320" s="78" t="s">
        <v>1288</v>
      </c>
      <c r="K1320" s="78">
        <v>105</v>
      </c>
      <c r="L1320" s="77">
        <f t="shared" si="199"/>
        <v>4.4000000000000004</v>
      </c>
      <c r="M1320" s="77">
        <f t="shared" si="200"/>
        <v>4.4000000000000004</v>
      </c>
    </row>
    <row r="1321" spans="1:13" hidden="1" x14ac:dyDescent="0.3">
      <c r="A1321" s="246" t="str">
        <f t="shared" si="192"/>
        <v>2023-NAT-03</v>
      </c>
      <c r="B1321" s="241">
        <f t="shared" si="193"/>
        <v>45003</v>
      </c>
      <c r="C1321" s="246" t="str">
        <f t="shared" si="194"/>
        <v>Day 3</v>
      </c>
      <c r="D1321" s="78" t="s">
        <v>696</v>
      </c>
      <c r="E1321" s="46" t="str">
        <f t="shared" si="195"/>
        <v>Dirk</v>
      </c>
      <c r="F1321" s="46" t="str">
        <f t="shared" si="196"/>
        <v>Hansen</v>
      </c>
      <c r="G1321" s="46" t="str">
        <f t="shared" si="197"/>
        <v>Men Veteran</v>
      </c>
      <c r="H1321" s="46" t="str">
        <f t="shared" si="198"/>
        <v>Steenbras</v>
      </c>
      <c r="I1321" s="78"/>
      <c r="J1321" s="78" t="s">
        <v>1288</v>
      </c>
      <c r="K1321" s="78">
        <v>94</v>
      </c>
      <c r="L1321" s="77">
        <f t="shared" si="199"/>
        <v>3</v>
      </c>
      <c r="M1321" s="77">
        <f t="shared" si="200"/>
        <v>3</v>
      </c>
    </row>
    <row r="1322" spans="1:13" hidden="1" x14ac:dyDescent="0.3">
      <c r="A1322" s="246" t="str">
        <f t="shared" si="192"/>
        <v>2023-NAT-03</v>
      </c>
      <c r="B1322" s="241">
        <f t="shared" si="193"/>
        <v>45003</v>
      </c>
      <c r="C1322" s="246" t="str">
        <f t="shared" si="194"/>
        <v>Day 3</v>
      </c>
      <c r="D1322" s="78" t="s">
        <v>696</v>
      </c>
      <c r="E1322" s="46" t="str">
        <f t="shared" si="195"/>
        <v>Dirk</v>
      </c>
      <c r="F1322" s="46" t="str">
        <f t="shared" si="196"/>
        <v>Hansen</v>
      </c>
      <c r="G1322" s="46" t="str">
        <f t="shared" si="197"/>
        <v>Men Veteran</v>
      </c>
      <c r="H1322" s="46" t="str">
        <f t="shared" si="198"/>
        <v>Steenbras</v>
      </c>
      <c r="I1322" s="78"/>
      <c r="J1322" s="78" t="s">
        <v>1288</v>
      </c>
      <c r="K1322" s="78">
        <v>111</v>
      </c>
      <c r="L1322" s="77">
        <f t="shared" si="199"/>
        <v>5.3</v>
      </c>
      <c r="M1322" s="77">
        <f t="shared" si="200"/>
        <v>5.3</v>
      </c>
    </row>
    <row r="1323" spans="1:13" hidden="1" x14ac:dyDescent="0.3">
      <c r="A1323" s="246" t="str">
        <f t="shared" si="192"/>
        <v>2023-NAT-03</v>
      </c>
      <c r="B1323" s="241">
        <f t="shared" si="193"/>
        <v>45003</v>
      </c>
      <c r="C1323" s="246" t="str">
        <f t="shared" si="194"/>
        <v>Day 3</v>
      </c>
      <c r="D1323" s="78" t="s">
        <v>696</v>
      </c>
      <c r="E1323" s="46" t="str">
        <f t="shared" si="195"/>
        <v>Dirk</v>
      </c>
      <c r="F1323" s="46" t="str">
        <f t="shared" si="196"/>
        <v>Hansen</v>
      </c>
      <c r="G1323" s="46" t="str">
        <f t="shared" si="197"/>
        <v>Men Veteran</v>
      </c>
      <c r="H1323" s="46" t="str">
        <f t="shared" si="198"/>
        <v>Steenbras</v>
      </c>
      <c r="I1323" s="78"/>
      <c r="J1323" s="78" t="s">
        <v>1288</v>
      </c>
      <c r="K1323" s="78">
        <v>108</v>
      </c>
      <c r="L1323" s="77">
        <f t="shared" si="199"/>
        <v>4.8</v>
      </c>
      <c r="M1323" s="77">
        <f t="shared" si="200"/>
        <v>4.8</v>
      </c>
    </row>
    <row r="1324" spans="1:13" hidden="1" x14ac:dyDescent="0.3">
      <c r="A1324" s="246" t="str">
        <f t="shared" si="192"/>
        <v>2023-NAT-03</v>
      </c>
      <c r="B1324" s="241">
        <f t="shared" si="193"/>
        <v>45003</v>
      </c>
      <c r="C1324" s="246" t="str">
        <f t="shared" si="194"/>
        <v>Day 3</v>
      </c>
      <c r="D1324" s="78" t="s">
        <v>1512</v>
      </c>
      <c r="E1324" s="46" t="str">
        <f t="shared" si="195"/>
        <v>Wikus</v>
      </c>
      <c r="F1324" s="46" t="str">
        <f t="shared" si="196"/>
        <v>Viljoen</v>
      </c>
      <c r="G1324" s="46" t="str">
        <f t="shared" si="197"/>
        <v>Men Veteran</v>
      </c>
      <c r="H1324" s="46" t="str">
        <f t="shared" si="198"/>
        <v>Steenbras</v>
      </c>
      <c r="I1324" s="78"/>
      <c r="J1324" s="78" t="s">
        <v>1288</v>
      </c>
      <c r="K1324" s="78">
        <v>82</v>
      </c>
      <c r="L1324" s="77">
        <f t="shared" si="199"/>
        <v>1.9</v>
      </c>
      <c r="M1324" s="77">
        <f t="shared" si="200"/>
        <v>1.9</v>
      </c>
    </row>
    <row r="1325" spans="1:13" hidden="1" x14ac:dyDescent="0.3">
      <c r="A1325" s="246" t="str">
        <f t="shared" si="192"/>
        <v>2023-NAT-03</v>
      </c>
      <c r="B1325" s="241">
        <f t="shared" si="193"/>
        <v>45003</v>
      </c>
      <c r="C1325" s="246" t="str">
        <f t="shared" si="194"/>
        <v>Day 3</v>
      </c>
      <c r="D1325" s="78" t="s">
        <v>1512</v>
      </c>
      <c r="E1325" s="46" t="str">
        <f t="shared" si="195"/>
        <v>Wikus</v>
      </c>
      <c r="F1325" s="46" t="str">
        <f t="shared" si="196"/>
        <v>Viljoen</v>
      </c>
      <c r="G1325" s="46" t="str">
        <f t="shared" si="197"/>
        <v>Men Veteran</v>
      </c>
      <c r="H1325" s="46" t="str">
        <f t="shared" si="198"/>
        <v>Steenbras</v>
      </c>
      <c r="I1325" s="78"/>
      <c r="J1325" s="78" t="s">
        <v>20</v>
      </c>
      <c r="K1325" s="78">
        <v>75</v>
      </c>
      <c r="L1325" s="77">
        <f t="shared" si="199"/>
        <v>1.5</v>
      </c>
      <c r="M1325" s="77">
        <f t="shared" si="200"/>
        <v>1.5</v>
      </c>
    </row>
    <row r="1326" spans="1:13" hidden="1" x14ac:dyDescent="0.3">
      <c r="A1326" s="246" t="str">
        <f t="shared" si="192"/>
        <v>2023-NAT-03</v>
      </c>
      <c r="B1326" s="241">
        <f t="shared" si="193"/>
        <v>45003</v>
      </c>
      <c r="C1326" s="246" t="str">
        <f t="shared" si="194"/>
        <v>Day 3</v>
      </c>
      <c r="D1326" s="78" t="s">
        <v>1512</v>
      </c>
      <c r="E1326" s="46" t="str">
        <f t="shared" si="195"/>
        <v>Wikus</v>
      </c>
      <c r="F1326" s="46" t="str">
        <f t="shared" si="196"/>
        <v>Viljoen</v>
      </c>
      <c r="G1326" s="46" t="str">
        <f t="shared" si="197"/>
        <v>Men Veteran</v>
      </c>
      <c r="H1326" s="46" t="str">
        <f t="shared" si="198"/>
        <v>Steenbras</v>
      </c>
      <c r="I1326" s="78"/>
      <c r="J1326" s="78" t="s">
        <v>20</v>
      </c>
      <c r="K1326" s="78">
        <v>73</v>
      </c>
      <c r="L1326" s="77">
        <f t="shared" si="199"/>
        <v>1.4</v>
      </c>
      <c r="M1326" s="77">
        <f t="shared" si="200"/>
        <v>1.4</v>
      </c>
    </row>
    <row r="1327" spans="1:13" hidden="1" x14ac:dyDescent="0.3">
      <c r="A1327" s="246" t="str">
        <f t="shared" si="192"/>
        <v>2023-NAT-03</v>
      </c>
      <c r="B1327" s="241">
        <f t="shared" si="193"/>
        <v>45003</v>
      </c>
      <c r="C1327" s="246" t="str">
        <f t="shared" si="194"/>
        <v>Day 3</v>
      </c>
      <c r="D1327" s="78" t="s">
        <v>589</v>
      </c>
      <c r="E1327" s="46" t="str">
        <f t="shared" si="195"/>
        <v>Christel</v>
      </c>
      <c r="F1327" s="46" t="str">
        <f t="shared" si="196"/>
        <v>Van Schalkwyk</v>
      </c>
      <c r="G1327" s="46" t="str">
        <f t="shared" si="197"/>
        <v>Ladies Senior</v>
      </c>
      <c r="H1327" s="46" t="str">
        <f t="shared" si="198"/>
        <v>Benguella</v>
      </c>
      <c r="I1327" s="78"/>
      <c r="J1327" s="76" t="s">
        <v>1287</v>
      </c>
      <c r="K1327" s="78">
        <v>121</v>
      </c>
      <c r="L1327" s="77">
        <f t="shared" si="199"/>
        <v>8.3000000000000007</v>
      </c>
      <c r="M1327" s="77">
        <f t="shared" si="200"/>
        <v>8.3000000000000007</v>
      </c>
    </row>
    <row r="1328" spans="1:13" hidden="1" x14ac:dyDescent="0.3">
      <c r="A1328" s="246" t="str">
        <f t="shared" si="192"/>
        <v>2023-NAT-03</v>
      </c>
      <c r="B1328" s="241">
        <f t="shared" si="193"/>
        <v>45003</v>
      </c>
      <c r="C1328" s="246" t="str">
        <f t="shared" si="194"/>
        <v>Day 3</v>
      </c>
      <c r="D1328" s="78" t="s">
        <v>673</v>
      </c>
      <c r="E1328" s="46" t="str">
        <f t="shared" si="195"/>
        <v>Nadia</v>
      </c>
      <c r="F1328" s="46" t="str">
        <f t="shared" si="196"/>
        <v>Steenkamp</v>
      </c>
      <c r="G1328" s="46" t="str">
        <f t="shared" si="197"/>
        <v>Ladies Master</v>
      </c>
      <c r="H1328" s="46" t="str">
        <f t="shared" si="198"/>
        <v>Benguella</v>
      </c>
      <c r="I1328" s="78"/>
      <c r="J1328" s="76" t="s">
        <v>1287</v>
      </c>
      <c r="K1328" s="78">
        <v>121</v>
      </c>
      <c r="L1328" s="77">
        <f t="shared" si="199"/>
        <v>8.3000000000000007</v>
      </c>
      <c r="M1328" s="77">
        <f t="shared" si="200"/>
        <v>8.3000000000000007</v>
      </c>
    </row>
    <row r="1329" spans="1:13" hidden="1" x14ac:dyDescent="0.3">
      <c r="A1329" s="246" t="str">
        <f t="shared" si="192"/>
        <v>2023-NAT-03</v>
      </c>
      <c r="B1329" s="241">
        <f t="shared" si="193"/>
        <v>45003</v>
      </c>
      <c r="C1329" s="246" t="str">
        <f t="shared" si="194"/>
        <v>Day 3</v>
      </c>
      <c r="D1329" s="78" t="s">
        <v>571</v>
      </c>
      <c r="E1329" s="46" t="str">
        <f t="shared" si="195"/>
        <v>Andrew</v>
      </c>
      <c r="F1329" s="46" t="str">
        <f t="shared" si="196"/>
        <v>Van Schalkwyk</v>
      </c>
      <c r="G1329" s="46" t="str">
        <f t="shared" si="197"/>
        <v>Men Veteran</v>
      </c>
      <c r="H1329" s="46" t="str">
        <f t="shared" si="198"/>
        <v>Mako</v>
      </c>
      <c r="I1329" s="78"/>
      <c r="J1329" s="76" t="s">
        <v>1287</v>
      </c>
      <c r="K1329" s="78">
        <v>121</v>
      </c>
      <c r="L1329" s="77">
        <f t="shared" si="199"/>
        <v>8.3000000000000007</v>
      </c>
      <c r="M1329" s="77">
        <f t="shared" si="200"/>
        <v>8.3000000000000007</v>
      </c>
    </row>
    <row r="1330" spans="1:13" hidden="1" x14ac:dyDescent="0.3">
      <c r="A1330" s="246" t="str">
        <f t="shared" si="192"/>
        <v>2023-NAT-03</v>
      </c>
      <c r="B1330" s="241">
        <f t="shared" si="193"/>
        <v>45003</v>
      </c>
      <c r="C1330" s="246" t="str">
        <f t="shared" si="194"/>
        <v>Day 3</v>
      </c>
      <c r="D1330" s="78" t="s">
        <v>1649</v>
      </c>
      <c r="E1330" s="46" t="str">
        <f t="shared" si="195"/>
        <v>Herman</v>
      </c>
      <c r="F1330" s="46" t="str">
        <f t="shared" si="196"/>
        <v>Swanepoel</v>
      </c>
      <c r="G1330" s="46" t="str">
        <f t="shared" si="197"/>
        <v>Men Veteran</v>
      </c>
      <c r="H1330" s="46" t="str">
        <f t="shared" si="198"/>
        <v>Steenbras</v>
      </c>
      <c r="I1330" s="78"/>
      <c r="J1330" s="78" t="s">
        <v>1288</v>
      </c>
      <c r="K1330" s="78">
        <v>85</v>
      </c>
      <c r="L1330" s="77">
        <f t="shared" si="199"/>
        <v>2.1</v>
      </c>
      <c r="M1330" s="77">
        <f t="shared" si="200"/>
        <v>2.1</v>
      </c>
    </row>
    <row r="1331" spans="1:13" hidden="1" x14ac:dyDescent="0.3">
      <c r="A1331" s="246" t="str">
        <f t="shared" si="192"/>
        <v>2023-NAT-03</v>
      </c>
      <c r="B1331" s="241">
        <f t="shared" si="193"/>
        <v>45003</v>
      </c>
      <c r="C1331" s="246" t="str">
        <f t="shared" si="194"/>
        <v>Day 3</v>
      </c>
      <c r="D1331" s="78" t="s">
        <v>1649</v>
      </c>
      <c r="E1331" s="46" t="str">
        <f t="shared" si="195"/>
        <v>Herman</v>
      </c>
      <c r="F1331" s="46" t="str">
        <f t="shared" si="196"/>
        <v>Swanepoel</v>
      </c>
      <c r="G1331" s="46" t="str">
        <f t="shared" si="197"/>
        <v>Men Veteran</v>
      </c>
      <c r="H1331" s="46" t="str">
        <f t="shared" si="198"/>
        <v>Steenbras</v>
      </c>
      <c r="I1331" s="78"/>
      <c r="J1331" s="78" t="s">
        <v>1288</v>
      </c>
      <c r="K1331" s="78">
        <v>79</v>
      </c>
      <c r="L1331" s="77">
        <f t="shared" si="199"/>
        <v>1.6</v>
      </c>
      <c r="M1331" s="77">
        <f t="shared" si="200"/>
        <v>1.6</v>
      </c>
    </row>
    <row r="1332" spans="1:13" hidden="1" x14ac:dyDescent="0.3">
      <c r="A1332" s="246" t="str">
        <f t="shared" si="192"/>
        <v>2023-NAT-03</v>
      </c>
      <c r="B1332" s="241">
        <f t="shared" si="193"/>
        <v>45003</v>
      </c>
      <c r="C1332" s="246" t="str">
        <f t="shared" si="194"/>
        <v>Day 3</v>
      </c>
      <c r="D1332" s="78" t="s">
        <v>1649</v>
      </c>
      <c r="E1332" s="46" t="str">
        <f t="shared" si="195"/>
        <v>Herman</v>
      </c>
      <c r="F1332" s="46" t="str">
        <f t="shared" si="196"/>
        <v>Swanepoel</v>
      </c>
      <c r="G1332" s="46" t="str">
        <f t="shared" si="197"/>
        <v>Men Veteran</v>
      </c>
      <c r="H1332" s="46" t="str">
        <f t="shared" si="198"/>
        <v>Steenbras</v>
      </c>
      <c r="I1332" s="78"/>
      <c r="J1332" s="78" t="s">
        <v>1288</v>
      </c>
      <c r="K1332" s="78">
        <v>97</v>
      </c>
      <c r="L1332" s="77">
        <f t="shared" si="199"/>
        <v>3.3</v>
      </c>
      <c r="M1332" s="77">
        <f t="shared" si="200"/>
        <v>3.3</v>
      </c>
    </row>
    <row r="1333" spans="1:13" hidden="1" x14ac:dyDescent="0.3">
      <c r="A1333" s="246" t="str">
        <f t="shared" si="192"/>
        <v>2023-NAT-03</v>
      </c>
      <c r="B1333" s="241">
        <f t="shared" si="193"/>
        <v>45003</v>
      </c>
      <c r="C1333" s="246" t="str">
        <f t="shared" si="194"/>
        <v>Day 3</v>
      </c>
      <c r="D1333" s="78" t="s">
        <v>1649</v>
      </c>
      <c r="E1333" s="46" t="str">
        <f t="shared" si="195"/>
        <v>Herman</v>
      </c>
      <c r="F1333" s="46" t="str">
        <f t="shared" si="196"/>
        <v>Swanepoel</v>
      </c>
      <c r="G1333" s="46" t="str">
        <f t="shared" si="197"/>
        <v>Men Veteran</v>
      </c>
      <c r="H1333" s="46" t="str">
        <f t="shared" si="198"/>
        <v>Steenbras</v>
      </c>
      <c r="I1333" s="78"/>
      <c r="J1333" s="78" t="s">
        <v>1288</v>
      </c>
      <c r="K1333" s="78">
        <v>77</v>
      </c>
      <c r="L1333" s="77">
        <f t="shared" si="199"/>
        <v>1.5</v>
      </c>
      <c r="M1333" s="77">
        <f t="shared" si="200"/>
        <v>1.5</v>
      </c>
    </row>
    <row r="1334" spans="1:13" hidden="1" x14ac:dyDescent="0.3">
      <c r="A1334" s="246" t="str">
        <f t="shared" si="192"/>
        <v>2023-NAT-03</v>
      </c>
      <c r="B1334" s="241">
        <f t="shared" si="193"/>
        <v>45003</v>
      </c>
      <c r="C1334" s="246" t="str">
        <f t="shared" si="194"/>
        <v>Day 3</v>
      </c>
      <c r="D1334" s="78" t="s">
        <v>1579</v>
      </c>
      <c r="E1334" s="46" t="str">
        <f t="shared" si="195"/>
        <v>Francois Jnr</v>
      </c>
      <c r="F1334" s="46" t="str">
        <f t="shared" si="196"/>
        <v>Wolfaardt</v>
      </c>
      <c r="G1334" s="46" t="str">
        <f t="shared" si="197"/>
        <v>Men U/21</v>
      </c>
      <c r="H1334" s="46" t="str">
        <f t="shared" si="198"/>
        <v>Walvis Bay</v>
      </c>
      <c r="I1334" s="78"/>
      <c r="J1334" s="76" t="s">
        <v>1287</v>
      </c>
      <c r="K1334" s="78">
        <v>121</v>
      </c>
      <c r="L1334" s="77">
        <f t="shared" si="199"/>
        <v>8.3000000000000007</v>
      </c>
      <c r="M1334" s="77">
        <f t="shared" si="200"/>
        <v>8.3000000000000007</v>
      </c>
    </row>
    <row r="1335" spans="1:13" hidden="1" x14ac:dyDescent="0.3">
      <c r="A1335" s="246" t="str">
        <f t="shared" si="192"/>
        <v>2023-NAT-03</v>
      </c>
      <c r="B1335" s="241">
        <f t="shared" si="193"/>
        <v>45003</v>
      </c>
      <c r="C1335" s="246" t="str">
        <f t="shared" si="194"/>
        <v>Day 3</v>
      </c>
      <c r="D1335" s="78" t="s">
        <v>1578</v>
      </c>
      <c r="E1335" s="46" t="str">
        <f t="shared" si="195"/>
        <v>Breggie</v>
      </c>
      <c r="F1335" s="46" t="str">
        <f t="shared" si="196"/>
        <v>Ferreira</v>
      </c>
      <c r="G1335" s="46" t="str">
        <f t="shared" si="197"/>
        <v>Ladies Master</v>
      </c>
      <c r="H1335" s="46" t="str">
        <f t="shared" si="198"/>
        <v>Walvis Bay</v>
      </c>
      <c r="I1335" s="78"/>
      <c r="J1335" s="76" t="s">
        <v>1287</v>
      </c>
      <c r="K1335" s="78">
        <v>121</v>
      </c>
      <c r="L1335" s="77">
        <f t="shared" si="199"/>
        <v>8.3000000000000007</v>
      </c>
      <c r="M1335" s="77">
        <f t="shared" si="200"/>
        <v>8.3000000000000007</v>
      </c>
    </row>
    <row r="1336" spans="1:13" hidden="1" x14ac:dyDescent="0.3">
      <c r="A1336" s="246" t="str">
        <f t="shared" si="192"/>
        <v>2023-NAT-03</v>
      </c>
      <c r="B1336" s="241">
        <f t="shared" si="193"/>
        <v>45003</v>
      </c>
      <c r="C1336" s="246" t="str">
        <f t="shared" si="194"/>
        <v>Day 3</v>
      </c>
      <c r="D1336" s="78" t="s">
        <v>1584</v>
      </c>
      <c r="E1336" s="46" t="str">
        <f t="shared" si="195"/>
        <v>Wallace</v>
      </c>
      <c r="F1336" s="46" t="str">
        <f t="shared" si="196"/>
        <v>Shepperson</v>
      </c>
      <c r="G1336" s="46" t="str">
        <f t="shared" si="197"/>
        <v>Men Senior</v>
      </c>
      <c r="H1336" s="46" t="str">
        <f t="shared" si="198"/>
        <v>Steenbras</v>
      </c>
      <c r="I1336" s="78"/>
      <c r="J1336" s="78" t="s">
        <v>1288</v>
      </c>
      <c r="K1336" s="78">
        <v>68</v>
      </c>
      <c r="L1336" s="77">
        <f t="shared" si="199"/>
        <v>1</v>
      </c>
      <c r="M1336" s="77">
        <f t="shared" si="200"/>
        <v>1</v>
      </c>
    </row>
    <row r="1337" spans="1:13" hidden="1" x14ac:dyDescent="0.3">
      <c r="A1337" s="246" t="str">
        <f t="shared" si="192"/>
        <v>2023-NAT-03</v>
      </c>
      <c r="B1337" s="241">
        <f t="shared" si="193"/>
        <v>45003</v>
      </c>
      <c r="C1337" s="246" t="str">
        <f t="shared" si="194"/>
        <v>Day 3</v>
      </c>
      <c r="D1337" s="78" t="s">
        <v>1584</v>
      </c>
      <c r="E1337" s="46" t="str">
        <f t="shared" si="195"/>
        <v>Wallace</v>
      </c>
      <c r="F1337" s="46" t="str">
        <f t="shared" si="196"/>
        <v>Shepperson</v>
      </c>
      <c r="G1337" s="46" t="str">
        <f t="shared" si="197"/>
        <v>Men Senior</v>
      </c>
      <c r="H1337" s="46" t="str">
        <f t="shared" si="198"/>
        <v>Steenbras</v>
      </c>
      <c r="I1337" s="78"/>
      <c r="J1337" s="78" t="s">
        <v>1288</v>
      </c>
      <c r="K1337" s="78">
        <v>70</v>
      </c>
      <c r="L1337" s="77">
        <f t="shared" si="199"/>
        <v>1.1000000000000001</v>
      </c>
      <c r="M1337" s="77">
        <f t="shared" si="200"/>
        <v>1.1000000000000001</v>
      </c>
    </row>
    <row r="1338" spans="1:13" hidden="1" x14ac:dyDescent="0.3">
      <c r="A1338" s="246" t="str">
        <f t="shared" si="192"/>
        <v>2023-NAT-03</v>
      </c>
      <c r="B1338" s="241">
        <f t="shared" si="193"/>
        <v>45003</v>
      </c>
      <c r="C1338" s="246" t="str">
        <f t="shared" si="194"/>
        <v>Day 3</v>
      </c>
      <c r="D1338" s="78" t="s">
        <v>1583</v>
      </c>
      <c r="E1338" s="46" t="str">
        <f t="shared" si="195"/>
        <v>Alberto</v>
      </c>
      <c r="F1338" s="46" t="str">
        <f t="shared" si="196"/>
        <v>Engelbrecht</v>
      </c>
      <c r="G1338" s="46" t="str">
        <f t="shared" si="197"/>
        <v>Men Senior</v>
      </c>
      <c r="H1338" s="46" t="str">
        <f t="shared" si="198"/>
        <v>Steenbras</v>
      </c>
      <c r="I1338" s="78"/>
      <c r="J1338" s="78" t="s">
        <v>1288</v>
      </c>
      <c r="K1338" s="78">
        <v>106</v>
      </c>
      <c r="L1338" s="77">
        <f t="shared" si="199"/>
        <v>4.5</v>
      </c>
      <c r="M1338" s="77">
        <f t="shared" si="200"/>
        <v>4.5</v>
      </c>
    </row>
    <row r="1339" spans="1:13" hidden="1" x14ac:dyDescent="0.3">
      <c r="A1339" s="246" t="str">
        <f t="shared" si="192"/>
        <v>2023-NAT-03</v>
      </c>
      <c r="B1339" s="241">
        <f t="shared" si="193"/>
        <v>45003</v>
      </c>
      <c r="C1339" s="246" t="str">
        <f t="shared" si="194"/>
        <v>Day 3</v>
      </c>
      <c r="D1339" s="78" t="s">
        <v>1583</v>
      </c>
      <c r="E1339" s="46" t="str">
        <f t="shared" si="195"/>
        <v>Alberto</v>
      </c>
      <c r="F1339" s="46" t="str">
        <f t="shared" si="196"/>
        <v>Engelbrecht</v>
      </c>
      <c r="G1339" s="46" t="str">
        <f t="shared" si="197"/>
        <v>Men Senior</v>
      </c>
      <c r="H1339" s="46" t="str">
        <f t="shared" si="198"/>
        <v>Steenbras</v>
      </c>
      <c r="I1339" s="78"/>
      <c r="J1339" s="78" t="s">
        <v>1288</v>
      </c>
      <c r="K1339" s="78">
        <v>75</v>
      </c>
      <c r="L1339" s="77">
        <f t="shared" si="199"/>
        <v>1.3</v>
      </c>
      <c r="M1339" s="77">
        <f t="shared" si="200"/>
        <v>1.3</v>
      </c>
    </row>
    <row r="1340" spans="1:13" hidden="1" x14ac:dyDescent="0.3">
      <c r="A1340" s="246" t="str">
        <f t="shared" si="192"/>
        <v>2023-NAT-03</v>
      </c>
      <c r="B1340" s="241">
        <f t="shared" si="193"/>
        <v>45003</v>
      </c>
      <c r="C1340" s="246" t="str">
        <f t="shared" si="194"/>
        <v>Day 3</v>
      </c>
      <c r="D1340" s="78" t="s">
        <v>1583</v>
      </c>
      <c r="E1340" s="46" t="str">
        <f t="shared" si="195"/>
        <v>Alberto</v>
      </c>
      <c r="F1340" s="46" t="str">
        <f t="shared" si="196"/>
        <v>Engelbrecht</v>
      </c>
      <c r="G1340" s="46" t="str">
        <f t="shared" si="197"/>
        <v>Men Senior</v>
      </c>
      <c r="H1340" s="46" t="str">
        <f t="shared" si="198"/>
        <v>Steenbras</v>
      </c>
      <c r="I1340" s="78"/>
      <c r="J1340" s="78" t="s">
        <v>1288</v>
      </c>
      <c r="K1340" s="78">
        <v>73</v>
      </c>
      <c r="L1340" s="77">
        <f t="shared" si="199"/>
        <v>1.2</v>
      </c>
      <c r="M1340" s="77">
        <f t="shared" si="200"/>
        <v>1.2</v>
      </c>
    </row>
    <row r="1341" spans="1:13" hidden="1" x14ac:dyDescent="0.3">
      <c r="A1341" s="246" t="str">
        <f t="shared" si="192"/>
        <v>2023-NAT-03</v>
      </c>
      <c r="B1341" s="241">
        <f t="shared" si="193"/>
        <v>45003</v>
      </c>
      <c r="C1341" s="246" t="str">
        <f t="shared" si="194"/>
        <v>Day 3</v>
      </c>
      <c r="D1341" s="78" t="s">
        <v>522</v>
      </c>
      <c r="E1341" s="46" t="str">
        <f t="shared" si="195"/>
        <v>Chris</v>
      </c>
      <c r="F1341" s="46" t="str">
        <f t="shared" si="196"/>
        <v>Feyerabend</v>
      </c>
      <c r="G1341" s="46" t="str">
        <f t="shared" si="197"/>
        <v>Men Veteran</v>
      </c>
      <c r="H1341" s="46" t="str">
        <f t="shared" si="198"/>
        <v>Otjiwarongo</v>
      </c>
      <c r="I1341" s="78"/>
      <c r="J1341" s="76" t="s">
        <v>1287</v>
      </c>
      <c r="K1341" s="78">
        <v>121</v>
      </c>
      <c r="L1341" s="77">
        <f t="shared" si="199"/>
        <v>8.3000000000000007</v>
      </c>
      <c r="M1341" s="77">
        <f t="shared" si="200"/>
        <v>8.3000000000000007</v>
      </c>
    </row>
    <row r="1342" spans="1:13" hidden="1" x14ac:dyDescent="0.3">
      <c r="A1342" s="246" t="str">
        <f t="shared" si="192"/>
        <v>2023-NAT-03</v>
      </c>
      <c r="B1342" s="241">
        <f t="shared" si="193"/>
        <v>45003</v>
      </c>
      <c r="C1342" s="246" t="str">
        <f t="shared" si="194"/>
        <v>Day 3</v>
      </c>
      <c r="D1342" s="78" t="s">
        <v>1166</v>
      </c>
      <c r="E1342" s="46" t="str">
        <f t="shared" si="195"/>
        <v>Luan</v>
      </c>
      <c r="F1342" s="46" t="str">
        <f t="shared" si="196"/>
        <v>Hansen</v>
      </c>
      <c r="G1342" s="46" t="str">
        <f t="shared" si="197"/>
        <v>Men U/16</v>
      </c>
      <c r="H1342" s="46" t="str">
        <f t="shared" si="198"/>
        <v>Steenbras</v>
      </c>
      <c r="I1342" s="78" t="s">
        <v>19</v>
      </c>
      <c r="J1342" s="78"/>
      <c r="K1342" s="78">
        <v>47</v>
      </c>
      <c r="L1342" s="77">
        <f t="shared" si="199"/>
        <v>1.1000000000000001</v>
      </c>
      <c r="M1342" s="77">
        <f t="shared" si="200"/>
        <v>1.1000000000000001</v>
      </c>
    </row>
    <row r="1343" spans="1:13" hidden="1" x14ac:dyDescent="0.3">
      <c r="A1343" s="246" t="str">
        <f t="shared" si="192"/>
        <v>2023-NAT-03</v>
      </c>
      <c r="B1343" s="241">
        <f t="shared" si="193"/>
        <v>45003</v>
      </c>
      <c r="C1343" s="246" t="str">
        <f t="shared" si="194"/>
        <v>Day 3</v>
      </c>
      <c r="D1343" s="78" t="s">
        <v>1683</v>
      </c>
      <c r="E1343" s="46" t="str">
        <f t="shared" si="195"/>
        <v>L'wyk</v>
      </c>
      <c r="F1343" s="46" t="str">
        <f t="shared" si="196"/>
        <v>Viljoen</v>
      </c>
      <c r="G1343" s="46" t="str">
        <f t="shared" si="197"/>
        <v>Men U/16</v>
      </c>
      <c r="H1343" s="46" t="str">
        <f t="shared" si="198"/>
        <v>Steenbras</v>
      </c>
      <c r="I1343" s="78"/>
      <c r="J1343" s="78" t="s">
        <v>1288</v>
      </c>
      <c r="K1343" s="78">
        <v>109</v>
      </c>
      <c r="L1343" s="77">
        <f t="shared" si="199"/>
        <v>5</v>
      </c>
      <c r="M1343" s="77">
        <f t="shared" si="200"/>
        <v>5</v>
      </c>
    </row>
    <row r="1344" spans="1:13" hidden="1" x14ac:dyDescent="0.3">
      <c r="A1344" s="246" t="str">
        <f t="shared" si="192"/>
        <v>2023-NAT-03</v>
      </c>
      <c r="B1344" s="241">
        <f t="shared" si="193"/>
        <v>45003</v>
      </c>
      <c r="C1344" s="246" t="str">
        <f t="shared" si="194"/>
        <v>Day 3</v>
      </c>
      <c r="D1344" s="78" t="s">
        <v>455</v>
      </c>
      <c r="E1344" s="46" t="str">
        <f t="shared" si="195"/>
        <v>Philip</v>
      </c>
      <c r="F1344" s="46" t="str">
        <f t="shared" si="196"/>
        <v>Swartz</v>
      </c>
      <c r="G1344" s="46" t="str">
        <f t="shared" si="197"/>
        <v>Men U/16</v>
      </c>
      <c r="H1344" s="46" t="str">
        <f t="shared" si="198"/>
        <v>Mako</v>
      </c>
      <c r="I1344" s="78"/>
      <c r="J1344" s="76" t="s">
        <v>1287</v>
      </c>
      <c r="K1344" s="78">
        <v>120</v>
      </c>
      <c r="L1344" s="77">
        <f t="shared" si="199"/>
        <v>8.1</v>
      </c>
      <c r="M1344" s="77">
        <f t="shared" si="200"/>
        <v>8.1</v>
      </c>
    </row>
    <row r="1345" spans="1:13" hidden="1" x14ac:dyDescent="0.3">
      <c r="A1345" s="246" t="str">
        <f t="shared" si="192"/>
        <v>2023-NAT-03</v>
      </c>
      <c r="B1345" s="241">
        <f t="shared" si="193"/>
        <v>45003</v>
      </c>
      <c r="C1345" s="246" t="str">
        <f t="shared" si="194"/>
        <v>Day 3</v>
      </c>
      <c r="D1345" s="78" t="s">
        <v>547</v>
      </c>
      <c r="E1345" s="46" t="str">
        <f t="shared" si="195"/>
        <v>Burger</v>
      </c>
      <c r="F1345" s="46" t="str">
        <f t="shared" si="196"/>
        <v>Van Taak</v>
      </c>
      <c r="G1345" s="46" t="str">
        <f t="shared" si="197"/>
        <v>Men Senior</v>
      </c>
      <c r="H1345" s="46" t="str">
        <f t="shared" si="198"/>
        <v>Steenbras</v>
      </c>
      <c r="I1345" s="78"/>
      <c r="J1345" s="76" t="s">
        <v>1287</v>
      </c>
      <c r="K1345" s="78">
        <v>120</v>
      </c>
      <c r="L1345" s="77">
        <f t="shared" si="199"/>
        <v>8.1</v>
      </c>
      <c r="M1345" s="77">
        <f t="shared" si="200"/>
        <v>8.1</v>
      </c>
    </row>
    <row r="1346" spans="1:13" hidden="1" x14ac:dyDescent="0.3">
      <c r="A1346" s="246" t="str">
        <f t="shared" si="192"/>
        <v>2023-NAT-03</v>
      </c>
      <c r="B1346" s="241">
        <f t="shared" si="193"/>
        <v>45003</v>
      </c>
      <c r="C1346" s="246" t="str">
        <f t="shared" si="194"/>
        <v>Day 3</v>
      </c>
      <c r="D1346" s="78" t="s">
        <v>1513</v>
      </c>
      <c r="E1346" s="46" t="str">
        <f t="shared" si="195"/>
        <v>Maryna</v>
      </c>
      <c r="F1346" s="46" t="str">
        <f t="shared" si="196"/>
        <v>Viljoen</v>
      </c>
      <c r="G1346" s="46" t="str">
        <f t="shared" si="197"/>
        <v>Ladies Senior</v>
      </c>
      <c r="H1346" s="46" t="str">
        <f t="shared" si="198"/>
        <v>Steenbras</v>
      </c>
      <c r="I1346" s="78"/>
      <c r="J1346" s="76" t="s">
        <v>1287</v>
      </c>
      <c r="K1346" s="78">
        <v>120</v>
      </c>
      <c r="L1346" s="77">
        <f t="shared" si="199"/>
        <v>8.1</v>
      </c>
      <c r="M1346" s="77">
        <f t="shared" si="200"/>
        <v>8.1</v>
      </c>
    </row>
    <row r="1347" spans="1:13" hidden="1" x14ac:dyDescent="0.3">
      <c r="A1347" s="246" t="str">
        <f t="shared" si="192"/>
        <v>2023-NAT-03</v>
      </c>
      <c r="B1347" s="241">
        <f t="shared" si="193"/>
        <v>45003</v>
      </c>
      <c r="C1347" s="246" t="str">
        <f t="shared" si="194"/>
        <v>Day 3</v>
      </c>
      <c r="D1347" s="78" t="s">
        <v>691</v>
      </c>
      <c r="E1347" s="46" t="str">
        <f t="shared" si="195"/>
        <v>Jayden</v>
      </c>
      <c r="F1347" s="46" t="str">
        <f t="shared" si="196"/>
        <v>Hansen</v>
      </c>
      <c r="G1347" s="46" t="str">
        <f t="shared" si="197"/>
        <v>Men U/16</v>
      </c>
      <c r="H1347" s="46" t="str">
        <f t="shared" si="198"/>
        <v>Steenbras</v>
      </c>
      <c r="I1347" s="78"/>
      <c r="J1347" s="78" t="s">
        <v>1288</v>
      </c>
      <c r="K1347" s="78">
        <v>112</v>
      </c>
      <c r="L1347" s="77">
        <f t="shared" si="199"/>
        <v>5.5</v>
      </c>
      <c r="M1347" s="77">
        <f t="shared" si="200"/>
        <v>5.5</v>
      </c>
    </row>
    <row r="1348" spans="1:13" hidden="1" x14ac:dyDescent="0.3">
      <c r="A1348" s="246" t="str">
        <f t="shared" si="192"/>
        <v>2023-NAT-03</v>
      </c>
      <c r="B1348" s="241">
        <f t="shared" si="193"/>
        <v>45003</v>
      </c>
      <c r="C1348" s="246" t="str">
        <f t="shared" si="194"/>
        <v>Day 3</v>
      </c>
      <c r="D1348" s="78" t="s">
        <v>1720</v>
      </c>
      <c r="E1348" s="46" t="str">
        <f t="shared" si="195"/>
        <v>Maritz JNR</v>
      </c>
      <c r="F1348" s="46" t="str">
        <f t="shared" si="196"/>
        <v>Jansen Van Vuuren</v>
      </c>
      <c r="G1348" s="46" t="str">
        <f t="shared" si="197"/>
        <v>Men U/16</v>
      </c>
      <c r="H1348" s="46" t="str">
        <f t="shared" si="198"/>
        <v>Otjiwarongo</v>
      </c>
      <c r="I1348" s="78"/>
      <c r="J1348" s="76" t="s">
        <v>1287</v>
      </c>
      <c r="K1348" s="78">
        <v>120</v>
      </c>
      <c r="L1348" s="77">
        <f t="shared" si="199"/>
        <v>8.1</v>
      </c>
      <c r="M1348" s="77">
        <f t="shared" si="200"/>
        <v>8.1</v>
      </c>
    </row>
    <row r="1349" spans="1:13" hidden="1" x14ac:dyDescent="0.3">
      <c r="A1349" s="246" t="str">
        <f t="shared" si="192"/>
        <v>2023-NAT-03</v>
      </c>
      <c r="B1349" s="241">
        <f t="shared" si="193"/>
        <v>45003</v>
      </c>
      <c r="C1349" s="246" t="str">
        <f t="shared" si="194"/>
        <v>Day 3</v>
      </c>
      <c r="D1349" s="78" t="s">
        <v>1376</v>
      </c>
      <c r="E1349" s="46" t="str">
        <f t="shared" si="195"/>
        <v>Nadine</v>
      </c>
      <c r="F1349" s="46" t="str">
        <f t="shared" si="196"/>
        <v>Downing</v>
      </c>
      <c r="G1349" s="46" t="str">
        <f t="shared" si="197"/>
        <v>Ladies Master</v>
      </c>
      <c r="H1349" s="46" t="str">
        <f t="shared" si="198"/>
        <v>Henties Bay</v>
      </c>
      <c r="I1349" s="78"/>
      <c r="J1349" s="76" t="s">
        <v>1287</v>
      </c>
      <c r="K1349" s="78">
        <v>119</v>
      </c>
      <c r="L1349" s="77">
        <f t="shared" si="199"/>
        <v>7.9</v>
      </c>
      <c r="M1349" s="77">
        <f t="shared" si="200"/>
        <v>7.9</v>
      </c>
    </row>
    <row r="1350" spans="1:13" hidden="1" x14ac:dyDescent="0.3">
      <c r="A1350" s="246" t="str">
        <f t="shared" si="192"/>
        <v>2023-NAT-03</v>
      </c>
      <c r="B1350" s="241">
        <f t="shared" si="193"/>
        <v>45003</v>
      </c>
      <c r="C1350" s="246" t="str">
        <f t="shared" si="194"/>
        <v>Day 3</v>
      </c>
      <c r="D1350" s="78" t="s">
        <v>732</v>
      </c>
      <c r="E1350" s="46" t="str">
        <f t="shared" si="195"/>
        <v>Ras</v>
      </c>
      <c r="F1350" s="46" t="str">
        <f t="shared" si="196"/>
        <v>Van Der Westhuizen</v>
      </c>
      <c r="G1350" s="46" t="str">
        <f t="shared" si="197"/>
        <v>Men Senior</v>
      </c>
      <c r="H1350" s="46" t="str">
        <f t="shared" si="198"/>
        <v>Welwitschia</v>
      </c>
      <c r="I1350" s="78"/>
      <c r="J1350" s="76" t="s">
        <v>1287</v>
      </c>
      <c r="K1350" s="78">
        <v>119</v>
      </c>
      <c r="L1350" s="77">
        <f t="shared" si="199"/>
        <v>7.9</v>
      </c>
      <c r="M1350" s="77">
        <f t="shared" si="200"/>
        <v>7.9</v>
      </c>
    </row>
    <row r="1351" spans="1:13" hidden="1" x14ac:dyDescent="0.3">
      <c r="A1351" s="246" t="str">
        <f t="shared" si="192"/>
        <v>2023-NAT-03</v>
      </c>
      <c r="B1351" s="241">
        <f t="shared" si="193"/>
        <v>45003</v>
      </c>
      <c r="C1351" s="246" t="str">
        <f t="shared" si="194"/>
        <v>Day 3</v>
      </c>
      <c r="D1351" s="78" t="s">
        <v>1199</v>
      </c>
      <c r="E1351" s="46" t="str">
        <f t="shared" si="195"/>
        <v>Jean</v>
      </c>
      <c r="F1351" s="46" t="str">
        <f t="shared" si="196"/>
        <v>Visser</v>
      </c>
      <c r="G1351" s="46" t="str">
        <f t="shared" si="197"/>
        <v>Men Senior</v>
      </c>
      <c r="H1351" s="46" t="str">
        <f t="shared" si="198"/>
        <v>Benguella</v>
      </c>
      <c r="I1351" s="78"/>
      <c r="J1351" s="76" t="s">
        <v>1287</v>
      </c>
      <c r="K1351" s="78">
        <v>118</v>
      </c>
      <c r="L1351" s="77">
        <f t="shared" si="199"/>
        <v>7.6</v>
      </c>
      <c r="M1351" s="77">
        <f t="shared" si="200"/>
        <v>7.6</v>
      </c>
    </row>
    <row r="1352" spans="1:13" hidden="1" x14ac:dyDescent="0.3">
      <c r="A1352" s="246" t="str">
        <f t="shared" si="192"/>
        <v>2023-NAT-03</v>
      </c>
      <c r="B1352" s="241">
        <f t="shared" si="193"/>
        <v>45003</v>
      </c>
      <c r="C1352" s="246" t="str">
        <f t="shared" si="194"/>
        <v>Day 3</v>
      </c>
      <c r="D1352" s="78" t="s">
        <v>843</v>
      </c>
      <c r="E1352" s="46" t="str">
        <f t="shared" si="195"/>
        <v>Henco</v>
      </c>
      <c r="F1352" s="46" t="str">
        <f t="shared" si="196"/>
        <v>Snyman</v>
      </c>
      <c r="G1352" s="46" t="str">
        <f t="shared" si="197"/>
        <v>Men Senior</v>
      </c>
      <c r="H1352" s="46" t="str">
        <f t="shared" si="198"/>
        <v>Penguin</v>
      </c>
      <c r="I1352" s="78"/>
      <c r="J1352" s="76" t="s">
        <v>1287</v>
      </c>
      <c r="K1352" s="78">
        <v>118</v>
      </c>
      <c r="L1352" s="77">
        <f t="shared" si="199"/>
        <v>7.6</v>
      </c>
      <c r="M1352" s="77">
        <f t="shared" si="200"/>
        <v>7.6</v>
      </c>
    </row>
    <row r="1353" spans="1:13" hidden="1" x14ac:dyDescent="0.3">
      <c r="A1353" s="246" t="str">
        <f t="shared" si="192"/>
        <v>2023-NAT-03</v>
      </c>
      <c r="B1353" s="241">
        <f t="shared" si="193"/>
        <v>45003</v>
      </c>
      <c r="C1353" s="246" t="str">
        <f t="shared" si="194"/>
        <v>Day 3</v>
      </c>
      <c r="D1353" s="78" t="s">
        <v>818</v>
      </c>
      <c r="E1353" s="46" t="str">
        <f t="shared" si="195"/>
        <v>Cristiano</v>
      </c>
      <c r="F1353" s="46" t="str">
        <f t="shared" si="196"/>
        <v>Bampton</v>
      </c>
      <c r="G1353" s="46" t="str">
        <f t="shared" si="197"/>
        <v>Men U/16</v>
      </c>
      <c r="H1353" s="46" t="str">
        <f t="shared" si="198"/>
        <v>Walvis Bay</v>
      </c>
      <c r="I1353" s="78"/>
      <c r="J1353" s="76" t="s">
        <v>1287</v>
      </c>
      <c r="K1353" s="78">
        <v>118</v>
      </c>
      <c r="L1353" s="77">
        <f t="shared" si="199"/>
        <v>7.6</v>
      </c>
      <c r="M1353" s="77">
        <f t="shared" si="200"/>
        <v>7.6</v>
      </c>
    </row>
    <row r="1354" spans="1:13" hidden="1" x14ac:dyDescent="0.3">
      <c r="A1354" s="246" t="str">
        <f t="shared" si="192"/>
        <v>2023-NAT-03</v>
      </c>
      <c r="B1354" s="241">
        <f t="shared" si="193"/>
        <v>45003</v>
      </c>
      <c r="C1354" s="246" t="str">
        <f t="shared" si="194"/>
        <v>Day 3</v>
      </c>
      <c r="D1354" s="78" t="s">
        <v>573</v>
      </c>
      <c r="E1354" s="46" t="str">
        <f t="shared" si="195"/>
        <v xml:space="preserve">Joe </v>
      </c>
      <c r="F1354" s="46" t="str">
        <f t="shared" si="196"/>
        <v>Herman</v>
      </c>
      <c r="G1354" s="46" t="str">
        <f t="shared" si="197"/>
        <v>Men Senior</v>
      </c>
      <c r="H1354" s="46" t="str">
        <f t="shared" si="198"/>
        <v>Orca Angling Club</v>
      </c>
      <c r="I1354" s="78"/>
      <c r="J1354" s="76" t="s">
        <v>1287</v>
      </c>
      <c r="K1354" s="78">
        <v>118</v>
      </c>
      <c r="L1354" s="77">
        <f t="shared" si="199"/>
        <v>7.6</v>
      </c>
      <c r="M1354" s="77">
        <f t="shared" si="200"/>
        <v>7.6</v>
      </c>
    </row>
    <row r="1355" spans="1:13" hidden="1" x14ac:dyDescent="0.3">
      <c r="A1355" s="246" t="str">
        <f t="shared" si="192"/>
        <v>2023-NAT-03</v>
      </c>
      <c r="B1355" s="241">
        <f t="shared" si="193"/>
        <v>45003</v>
      </c>
      <c r="C1355" s="246" t="str">
        <f t="shared" si="194"/>
        <v>Day 3</v>
      </c>
      <c r="D1355" s="78" t="s">
        <v>522</v>
      </c>
      <c r="E1355" s="46" t="str">
        <f t="shared" si="195"/>
        <v>Chris</v>
      </c>
      <c r="F1355" s="46" t="str">
        <f t="shared" si="196"/>
        <v>Feyerabend</v>
      </c>
      <c r="G1355" s="46" t="str">
        <f t="shared" si="197"/>
        <v>Men Veteran</v>
      </c>
      <c r="H1355" s="46" t="str">
        <f t="shared" si="198"/>
        <v>Otjiwarongo</v>
      </c>
      <c r="I1355" s="78"/>
      <c r="J1355" s="76" t="s">
        <v>1287</v>
      </c>
      <c r="K1355" s="78">
        <v>118</v>
      </c>
      <c r="L1355" s="77">
        <f t="shared" si="199"/>
        <v>7.6</v>
      </c>
      <c r="M1355" s="77">
        <f t="shared" si="200"/>
        <v>7.6</v>
      </c>
    </row>
    <row r="1356" spans="1:13" hidden="1" x14ac:dyDescent="0.3">
      <c r="A1356" s="246" t="str">
        <f t="shared" si="192"/>
        <v>2023-NAT-03</v>
      </c>
      <c r="B1356" s="241">
        <f t="shared" si="193"/>
        <v>45003</v>
      </c>
      <c r="C1356" s="246" t="str">
        <f t="shared" si="194"/>
        <v>Day 3</v>
      </c>
      <c r="D1356" s="78" t="s">
        <v>1579</v>
      </c>
      <c r="E1356" s="46" t="str">
        <f t="shared" si="195"/>
        <v>Francois Jnr</v>
      </c>
      <c r="F1356" s="46" t="str">
        <f t="shared" si="196"/>
        <v>Wolfaardt</v>
      </c>
      <c r="G1356" s="46" t="str">
        <f t="shared" si="197"/>
        <v>Men U/21</v>
      </c>
      <c r="H1356" s="46" t="str">
        <f t="shared" si="198"/>
        <v>Walvis Bay</v>
      </c>
      <c r="I1356" s="78"/>
      <c r="J1356" s="78" t="s">
        <v>1288</v>
      </c>
      <c r="K1356" s="78">
        <v>108</v>
      </c>
      <c r="L1356" s="77">
        <f t="shared" si="199"/>
        <v>4.8</v>
      </c>
      <c r="M1356" s="77">
        <f t="shared" si="200"/>
        <v>4.8</v>
      </c>
    </row>
    <row r="1357" spans="1:13" hidden="1" x14ac:dyDescent="0.3">
      <c r="A1357" s="246" t="str">
        <f t="shared" si="192"/>
        <v>2023-NAT-03</v>
      </c>
      <c r="B1357" s="241">
        <f t="shared" si="193"/>
        <v>45003</v>
      </c>
      <c r="C1357" s="246" t="str">
        <f t="shared" si="194"/>
        <v>Day 3</v>
      </c>
      <c r="D1357" s="78" t="s">
        <v>1579</v>
      </c>
      <c r="E1357" s="46" t="str">
        <f t="shared" si="195"/>
        <v>Francois Jnr</v>
      </c>
      <c r="F1357" s="46" t="str">
        <f t="shared" si="196"/>
        <v>Wolfaardt</v>
      </c>
      <c r="G1357" s="46" t="str">
        <f t="shared" si="197"/>
        <v>Men U/21</v>
      </c>
      <c r="H1357" s="46" t="str">
        <f t="shared" si="198"/>
        <v>Walvis Bay</v>
      </c>
      <c r="I1357" s="78"/>
      <c r="J1357" s="78" t="s">
        <v>1288</v>
      </c>
      <c r="K1357" s="78">
        <v>122</v>
      </c>
      <c r="L1357" s="77">
        <f t="shared" si="199"/>
        <v>7.4</v>
      </c>
      <c r="M1357" s="77">
        <f t="shared" si="200"/>
        <v>7.4</v>
      </c>
    </row>
    <row r="1358" spans="1:13" hidden="1" x14ac:dyDescent="0.3">
      <c r="A1358" s="246" t="str">
        <f t="shared" si="192"/>
        <v>2023-NAT-03</v>
      </c>
      <c r="B1358" s="241">
        <f t="shared" si="193"/>
        <v>45003</v>
      </c>
      <c r="C1358" s="246" t="str">
        <f t="shared" si="194"/>
        <v>Day 3</v>
      </c>
      <c r="D1358" s="78" t="s">
        <v>1579</v>
      </c>
      <c r="E1358" s="46" t="str">
        <f t="shared" si="195"/>
        <v>Francois Jnr</v>
      </c>
      <c r="F1358" s="46" t="str">
        <f t="shared" si="196"/>
        <v>Wolfaardt</v>
      </c>
      <c r="G1358" s="46" t="str">
        <f t="shared" si="197"/>
        <v>Men U/21</v>
      </c>
      <c r="H1358" s="46" t="str">
        <f t="shared" si="198"/>
        <v>Walvis Bay</v>
      </c>
      <c r="I1358" s="78"/>
      <c r="J1358" s="78" t="s">
        <v>1288</v>
      </c>
      <c r="K1358" s="78">
        <v>82</v>
      </c>
      <c r="L1358" s="77">
        <f t="shared" si="199"/>
        <v>1.9</v>
      </c>
      <c r="M1358" s="77">
        <f t="shared" si="200"/>
        <v>1.9</v>
      </c>
    </row>
    <row r="1359" spans="1:13" hidden="1" x14ac:dyDescent="0.3">
      <c r="A1359" s="246" t="str">
        <f t="shared" si="192"/>
        <v>2023-NAT-03</v>
      </c>
      <c r="B1359" s="241">
        <f t="shared" si="193"/>
        <v>45003</v>
      </c>
      <c r="C1359" s="246" t="str">
        <f t="shared" si="194"/>
        <v>Day 3</v>
      </c>
      <c r="D1359" s="78" t="s">
        <v>1579</v>
      </c>
      <c r="E1359" s="46" t="str">
        <f t="shared" si="195"/>
        <v>Francois Jnr</v>
      </c>
      <c r="F1359" s="46" t="str">
        <f t="shared" si="196"/>
        <v>Wolfaardt</v>
      </c>
      <c r="G1359" s="46" t="str">
        <f t="shared" si="197"/>
        <v>Men U/21</v>
      </c>
      <c r="H1359" s="46" t="str">
        <f t="shared" si="198"/>
        <v>Walvis Bay</v>
      </c>
      <c r="I1359" s="78"/>
      <c r="J1359" s="78" t="s">
        <v>1288</v>
      </c>
      <c r="K1359" s="78">
        <v>127</v>
      </c>
      <c r="L1359" s="77">
        <f t="shared" si="199"/>
        <v>8.5</v>
      </c>
      <c r="M1359" s="77">
        <f t="shared" si="200"/>
        <v>8.5</v>
      </c>
    </row>
    <row r="1360" spans="1:13" hidden="1" x14ac:dyDescent="0.3">
      <c r="A1360" s="246" t="str">
        <f t="shared" ref="A1360:A1423" si="201">IF(D1360="","",A1359)</f>
        <v>2023-NAT-03</v>
      </c>
      <c r="B1360" s="241">
        <f t="shared" ref="B1360:B1423" si="202">IF(D1360="","",B1359)</f>
        <v>45003</v>
      </c>
      <c r="C1360" s="246" t="str">
        <f t="shared" ref="C1360:C1423" si="203">IF(D1360="","",C1359)</f>
        <v>Day 3</v>
      </c>
      <c r="D1360" s="78" t="s">
        <v>491</v>
      </c>
      <c r="E1360" s="46" t="str">
        <f t="shared" ref="E1360:E1423" si="204">IF(D1360="","",VLOOKUP(D1360,Master,3,FALSE))</f>
        <v>Johan</v>
      </c>
      <c r="F1360" s="46" t="str">
        <f t="shared" ref="F1360:F1423" si="205">IF(D1360="","",VLOOKUP(D1360,Master,4,FALSE))</f>
        <v>Bruwer</v>
      </c>
      <c r="G1360" s="46" t="str">
        <f t="shared" ref="G1360:G1423" si="206">IF(D1360="","",VLOOKUP(D1360,Master,5,FALSE))</f>
        <v>Men Senior</v>
      </c>
      <c r="H1360" s="46" t="str">
        <f t="shared" ref="H1360:H1423" si="207">IF(D1360="","",VLOOKUP(D1360,Master,2,FALSE))</f>
        <v>Namib Park</v>
      </c>
      <c r="I1360" s="78"/>
      <c r="J1360" s="76" t="s">
        <v>1287</v>
      </c>
      <c r="K1360" s="78">
        <v>117</v>
      </c>
      <c r="L1360" s="77">
        <f t="shared" ref="L1360:L1423" si="208">IF(K1360="","",IF(I1360="",ROUND(HLOOKUP(J1360,kgList,K1360,FALSE),1),ROUND(HLOOKUP(I1360,kgList,K1360,FALSE),1)))</f>
        <v>7.4</v>
      </c>
      <c r="M1360" s="77">
        <f t="shared" ref="M1360:M1423" si="209">IF(L1360="","",IF(COUNTA(I1360:J1360)&gt;1,"Edible or Inedible",IF(COUNTA(I1360)=1,L1360*1,IF(COUNTA(J1360)=1,L1360*1,"ERROR"))))</f>
        <v>7.4</v>
      </c>
    </row>
    <row r="1361" spans="1:13" hidden="1" x14ac:dyDescent="0.3">
      <c r="A1361" s="246" t="str">
        <f t="shared" si="201"/>
        <v>2023-NAT-03</v>
      </c>
      <c r="B1361" s="241">
        <f t="shared" si="202"/>
        <v>45003</v>
      </c>
      <c r="C1361" s="246" t="str">
        <f t="shared" si="203"/>
        <v>Day 3</v>
      </c>
      <c r="D1361" s="78" t="s">
        <v>1579</v>
      </c>
      <c r="E1361" s="46" t="str">
        <f t="shared" si="204"/>
        <v>Francois Jnr</v>
      </c>
      <c r="F1361" s="46" t="str">
        <f t="shared" si="205"/>
        <v>Wolfaardt</v>
      </c>
      <c r="G1361" s="46" t="str">
        <f t="shared" si="206"/>
        <v>Men U/21</v>
      </c>
      <c r="H1361" s="46" t="str">
        <f t="shared" si="207"/>
        <v>Walvis Bay</v>
      </c>
      <c r="I1361" s="78" t="s">
        <v>19</v>
      </c>
      <c r="J1361" s="78"/>
      <c r="K1361" s="78">
        <v>60</v>
      </c>
      <c r="L1361" s="77">
        <f t="shared" si="208"/>
        <v>2.2000000000000002</v>
      </c>
      <c r="M1361" s="77">
        <f t="shared" si="209"/>
        <v>2.2000000000000002</v>
      </c>
    </row>
    <row r="1362" spans="1:13" hidden="1" x14ac:dyDescent="0.3">
      <c r="A1362" s="246" t="str">
        <f t="shared" si="201"/>
        <v>2023-NAT-03</v>
      </c>
      <c r="B1362" s="241">
        <f t="shared" si="202"/>
        <v>45003</v>
      </c>
      <c r="C1362" s="246" t="str">
        <f t="shared" si="203"/>
        <v>Day 3</v>
      </c>
      <c r="D1362" s="78" t="s">
        <v>1579</v>
      </c>
      <c r="E1362" s="46" t="str">
        <f t="shared" si="204"/>
        <v>Francois Jnr</v>
      </c>
      <c r="F1362" s="46" t="str">
        <f t="shared" si="205"/>
        <v>Wolfaardt</v>
      </c>
      <c r="G1362" s="46" t="str">
        <f t="shared" si="206"/>
        <v>Men U/21</v>
      </c>
      <c r="H1362" s="46" t="str">
        <f t="shared" si="207"/>
        <v>Walvis Bay</v>
      </c>
      <c r="I1362" s="78" t="s">
        <v>19</v>
      </c>
      <c r="J1362" s="78"/>
      <c r="K1362" s="78">
        <v>58</v>
      </c>
      <c r="L1362" s="77">
        <f t="shared" si="208"/>
        <v>2</v>
      </c>
      <c r="M1362" s="77">
        <f t="shared" si="209"/>
        <v>2</v>
      </c>
    </row>
    <row r="1363" spans="1:13" hidden="1" x14ac:dyDescent="0.3">
      <c r="A1363" s="246" t="str">
        <f t="shared" si="201"/>
        <v>2023-NAT-03</v>
      </c>
      <c r="B1363" s="241">
        <f t="shared" si="202"/>
        <v>45003</v>
      </c>
      <c r="C1363" s="246" t="str">
        <f t="shared" si="203"/>
        <v>Day 3</v>
      </c>
      <c r="D1363" s="78" t="s">
        <v>1740</v>
      </c>
      <c r="E1363" s="46" t="str">
        <f t="shared" si="204"/>
        <v>Andre</v>
      </c>
      <c r="F1363" s="46" t="str">
        <f t="shared" si="205"/>
        <v>Bezuidehout</v>
      </c>
      <c r="G1363" s="46" t="str">
        <f t="shared" si="206"/>
        <v>Men Master</v>
      </c>
      <c r="H1363" s="46" t="str">
        <f t="shared" si="207"/>
        <v>Walvis Bay</v>
      </c>
      <c r="I1363" s="78"/>
      <c r="J1363" s="78" t="s">
        <v>1288</v>
      </c>
      <c r="K1363" s="78">
        <v>91</v>
      </c>
      <c r="L1363" s="77">
        <f t="shared" si="208"/>
        <v>2.7</v>
      </c>
      <c r="M1363" s="77">
        <f t="shared" si="209"/>
        <v>2.7</v>
      </c>
    </row>
    <row r="1364" spans="1:13" hidden="1" x14ac:dyDescent="0.3">
      <c r="A1364" s="246" t="str">
        <f t="shared" si="201"/>
        <v>2023-NAT-03</v>
      </c>
      <c r="B1364" s="241">
        <f t="shared" si="202"/>
        <v>45003</v>
      </c>
      <c r="C1364" s="246" t="str">
        <f t="shared" si="203"/>
        <v>Day 3</v>
      </c>
      <c r="D1364" s="78" t="s">
        <v>1740</v>
      </c>
      <c r="E1364" s="46" t="str">
        <f t="shared" si="204"/>
        <v>Andre</v>
      </c>
      <c r="F1364" s="46" t="str">
        <f t="shared" si="205"/>
        <v>Bezuidehout</v>
      </c>
      <c r="G1364" s="46" t="str">
        <f t="shared" si="206"/>
        <v>Men Master</v>
      </c>
      <c r="H1364" s="46" t="str">
        <f t="shared" si="207"/>
        <v>Walvis Bay</v>
      </c>
      <c r="I1364" s="78"/>
      <c r="J1364" s="78" t="s">
        <v>1288</v>
      </c>
      <c r="K1364" s="78">
        <v>75</v>
      </c>
      <c r="L1364" s="77">
        <f t="shared" si="208"/>
        <v>1.3</v>
      </c>
      <c r="M1364" s="77">
        <f t="shared" si="209"/>
        <v>1.3</v>
      </c>
    </row>
    <row r="1365" spans="1:13" hidden="1" x14ac:dyDescent="0.3">
      <c r="A1365" s="246" t="str">
        <f t="shared" si="201"/>
        <v>2023-NAT-03</v>
      </c>
      <c r="B1365" s="241">
        <f t="shared" si="202"/>
        <v>45003</v>
      </c>
      <c r="C1365" s="246" t="str">
        <f t="shared" si="203"/>
        <v>Day 3</v>
      </c>
      <c r="D1365" s="78" t="s">
        <v>1583</v>
      </c>
      <c r="E1365" s="46" t="str">
        <f t="shared" si="204"/>
        <v>Alberto</v>
      </c>
      <c r="F1365" s="46" t="str">
        <f t="shared" si="205"/>
        <v>Engelbrecht</v>
      </c>
      <c r="G1365" s="46" t="str">
        <f t="shared" si="206"/>
        <v>Men Senior</v>
      </c>
      <c r="H1365" s="46" t="str">
        <f t="shared" si="207"/>
        <v>Steenbras</v>
      </c>
      <c r="I1365" s="78"/>
      <c r="J1365" s="76" t="s">
        <v>1287</v>
      </c>
      <c r="K1365" s="78">
        <v>117</v>
      </c>
      <c r="L1365" s="77">
        <f t="shared" si="208"/>
        <v>7.4</v>
      </c>
      <c r="M1365" s="77">
        <f t="shared" si="209"/>
        <v>7.4</v>
      </c>
    </row>
    <row r="1366" spans="1:13" hidden="1" x14ac:dyDescent="0.3">
      <c r="A1366" s="246" t="str">
        <f t="shared" si="201"/>
        <v>2023-NAT-03</v>
      </c>
      <c r="B1366" s="241">
        <f t="shared" si="202"/>
        <v>45003</v>
      </c>
      <c r="C1366" s="246" t="str">
        <f t="shared" si="203"/>
        <v>Day 3</v>
      </c>
      <c r="D1366" s="78" t="s">
        <v>1740</v>
      </c>
      <c r="E1366" s="46" t="str">
        <f t="shared" si="204"/>
        <v>Andre</v>
      </c>
      <c r="F1366" s="46" t="str">
        <f t="shared" si="205"/>
        <v>Bezuidehout</v>
      </c>
      <c r="G1366" s="46" t="str">
        <f t="shared" si="206"/>
        <v>Men Master</v>
      </c>
      <c r="H1366" s="46" t="str">
        <f t="shared" si="207"/>
        <v>Walvis Bay</v>
      </c>
      <c r="I1366" s="78"/>
      <c r="J1366" s="78" t="s">
        <v>20</v>
      </c>
      <c r="K1366" s="78">
        <v>82</v>
      </c>
      <c r="L1366" s="77">
        <f t="shared" si="208"/>
        <v>2</v>
      </c>
      <c r="M1366" s="77">
        <f t="shared" si="209"/>
        <v>2</v>
      </c>
    </row>
    <row r="1367" spans="1:13" hidden="1" x14ac:dyDescent="0.3">
      <c r="A1367" s="246" t="str">
        <f t="shared" si="201"/>
        <v>2023-NAT-03</v>
      </c>
      <c r="B1367" s="241">
        <f t="shared" si="202"/>
        <v>45003</v>
      </c>
      <c r="C1367" s="246" t="str">
        <f t="shared" si="203"/>
        <v>Day 3</v>
      </c>
      <c r="D1367" s="78" t="s">
        <v>1740</v>
      </c>
      <c r="E1367" s="46" t="str">
        <f t="shared" si="204"/>
        <v>Andre</v>
      </c>
      <c r="F1367" s="46" t="str">
        <f t="shared" si="205"/>
        <v>Bezuidehout</v>
      </c>
      <c r="G1367" s="46" t="str">
        <f t="shared" si="206"/>
        <v>Men Master</v>
      </c>
      <c r="H1367" s="46" t="str">
        <f t="shared" si="207"/>
        <v>Walvis Bay</v>
      </c>
      <c r="I1367" s="78"/>
      <c r="J1367" s="78" t="s">
        <v>20</v>
      </c>
      <c r="K1367" s="78">
        <v>72</v>
      </c>
      <c r="L1367" s="77">
        <f t="shared" si="208"/>
        <v>1.3</v>
      </c>
      <c r="M1367" s="77">
        <f t="shared" si="209"/>
        <v>1.3</v>
      </c>
    </row>
    <row r="1368" spans="1:13" hidden="1" x14ac:dyDescent="0.3">
      <c r="A1368" s="246" t="str">
        <f t="shared" si="201"/>
        <v>2023-NAT-03</v>
      </c>
      <c r="B1368" s="241">
        <f t="shared" si="202"/>
        <v>45003</v>
      </c>
      <c r="C1368" s="246" t="str">
        <f t="shared" si="203"/>
        <v>Day 3</v>
      </c>
      <c r="D1368" s="78" t="s">
        <v>1512</v>
      </c>
      <c r="E1368" s="46" t="str">
        <f t="shared" si="204"/>
        <v>Wikus</v>
      </c>
      <c r="F1368" s="46" t="str">
        <f t="shared" si="205"/>
        <v>Viljoen</v>
      </c>
      <c r="G1368" s="46" t="str">
        <f t="shared" si="206"/>
        <v>Men Veteran</v>
      </c>
      <c r="H1368" s="46" t="str">
        <f t="shared" si="207"/>
        <v>Steenbras</v>
      </c>
      <c r="I1368" s="78"/>
      <c r="J1368" s="76" t="s">
        <v>1287</v>
      </c>
      <c r="K1368" s="78">
        <v>117</v>
      </c>
      <c r="L1368" s="77">
        <f t="shared" si="208"/>
        <v>7.4</v>
      </c>
      <c r="M1368" s="77">
        <f t="shared" si="209"/>
        <v>7.4</v>
      </c>
    </row>
    <row r="1369" spans="1:13" hidden="1" x14ac:dyDescent="0.3">
      <c r="A1369" s="246" t="str">
        <f t="shared" si="201"/>
        <v>2023-NAT-03</v>
      </c>
      <c r="B1369" s="241">
        <f t="shared" si="202"/>
        <v>45003</v>
      </c>
      <c r="C1369" s="246" t="str">
        <f t="shared" si="203"/>
        <v>Day 3</v>
      </c>
      <c r="D1369" s="78" t="s">
        <v>1578</v>
      </c>
      <c r="E1369" s="46" t="str">
        <f t="shared" si="204"/>
        <v>Breggie</v>
      </c>
      <c r="F1369" s="46" t="str">
        <f t="shared" si="205"/>
        <v>Ferreira</v>
      </c>
      <c r="G1369" s="46" t="str">
        <f t="shared" si="206"/>
        <v>Ladies Master</v>
      </c>
      <c r="H1369" s="46" t="str">
        <f t="shared" si="207"/>
        <v>Walvis Bay</v>
      </c>
      <c r="I1369" s="78"/>
      <c r="J1369" s="76" t="s">
        <v>1287</v>
      </c>
      <c r="K1369" s="78">
        <v>117</v>
      </c>
      <c r="L1369" s="77">
        <f t="shared" si="208"/>
        <v>7.4</v>
      </c>
      <c r="M1369" s="77">
        <f t="shared" si="209"/>
        <v>7.4</v>
      </c>
    </row>
    <row r="1370" spans="1:13" hidden="1" x14ac:dyDescent="0.3">
      <c r="A1370" s="246" t="str">
        <f t="shared" si="201"/>
        <v>2023-NAT-03</v>
      </c>
      <c r="B1370" s="241">
        <f t="shared" si="202"/>
        <v>45003</v>
      </c>
      <c r="C1370" s="246" t="str">
        <f t="shared" si="203"/>
        <v>Day 3</v>
      </c>
      <c r="D1370" s="78" t="s">
        <v>1578</v>
      </c>
      <c r="E1370" s="46" t="str">
        <f t="shared" si="204"/>
        <v>Breggie</v>
      </c>
      <c r="F1370" s="46" t="str">
        <f t="shared" si="205"/>
        <v>Ferreira</v>
      </c>
      <c r="G1370" s="46" t="str">
        <f t="shared" si="206"/>
        <v>Ladies Master</v>
      </c>
      <c r="H1370" s="46" t="str">
        <f t="shared" si="207"/>
        <v>Walvis Bay</v>
      </c>
      <c r="I1370" s="78"/>
      <c r="J1370" s="76" t="s">
        <v>1287</v>
      </c>
      <c r="K1370" s="78">
        <v>117</v>
      </c>
      <c r="L1370" s="77">
        <f t="shared" si="208"/>
        <v>7.4</v>
      </c>
      <c r="M1370" s="77">
        <f t="shared" si="209"/>
        <v>7.4</v>
      </c>
    </row>
    <row r="1371" spans="1:13" hidden="1" x14ac:dyDescent="0.3">
      <c r="A1371" s="246" t="str">
        <f t="shared" si="201"/>
        <v>2023-NAT-03</v>
      </c>
      <c r="B1371" s="241">
        <f t="shared" si="202"/>
        <v>45003</v>
      </c>
      <c r="C1371" s="246" t="str">
        <f t="shared" si="203"/>
        <v>Day 3</v>
      </c>
      <c r="D1371" s="78" t="s">
        <v>633</v>
      </c>
      <c r="E1371" s="46" t="str">
        <f t="shared" si="204"/>
        <v>Andre</v>
      </c>
      <c r="F1371" s="46" t="str">
        <f t="shared" si="205"/>
        <v>Strydom</v>
      </c>
      <c r="G1371" s="46" t="str">
        <f t="shared" si="206"/>
        <v>Men Senior</v>
      </c>
      <c r="H1371" s="46" t="str">
        <f t="shared" si="207"/>
        <v>Seagull Angling Club</v>
      </c>
      <c r="I1371" s="78"/>
      <c r="J1371" s="76" t="s">
        <v>1287</v>
      </c>
      <c r="K1371" s="78">
        <v>117</v>
      </c>
      <c r="L1371" s="77">
        <f t="shared" si="208"/>
        <v>7.4</v>
      </c>
      <c r="M1371" s="77">
        <f t="shared" si="209"/>
        <v>7.4</v>
      </c>
    </row>
    <row r="1372" spans="1:13" hidden="1" x14ac:dyDescent="0.3">
      <c r="A1372" s="246" t="str">
        <f t="shared" si="201"/>
        <v>2023-NAT-03</v>
      </c>
      <c r="B1372" s="241">
        <f t="shared" si="202"/>
        <v>45003</v>
      </c>
      <c r="C1372" s="246" t="str">
        <f t="shared" si="203"/>
        <v>Day 3</v>
      </c>
      <c r="D1372" s="78" t="s">
        <v>843</v>
      </c>
      <c r="E1372" s="46" t="str">
        <f t="shared" si="204"/>
        <v>Henco</v>
      </c>
      <c r="F1372" s="46" t="str">
        <f t="shared" si="205"/>
        <v>Snyman</v>
      </c>
      <c r="G1372" s="46" t="str">
        <f t="shared" si="206"/>
        <v>Men Senior</v>
      </c>
      <c r="H1372" s="46" t="str">
        <f t="shared" si="207"/>
        <v>Penguin</v>
      </c>
      <c r="I1372" s="78"/>
      <c r="J1372" s="76" t="s">
        <v>1287</v>
      </c>
      <c r="K1372" s="78">
        <v>116</v>
      </c>
      <c r="L1372" s="77">
        <f t="shared" si="208"/>
        <v>7.2</v>
      </c>
      <c r="M1372" s="77">
        <f t="shared" si="209"/>
        <v>7.2</v>
      </c>
    </row>
    <row r="1373" spans="1:13" hidden="1" x14ac:dyDescent="0.3">
      <c r="A1373" s="246" t="str">
        <f t="shared" si="201"/>
        <v>2023-NAT-03</v>
      </c>
      <c r="B1373" s="241">
        <f t="shared" si="202"/>
        <v>45003</v>
      </c>
      <c r="C1373" s="246" t="str">
        <f t="shared" si="203"/>
        <v>Day 3</v>
      </c>
      <c r="D1373" s="78" t="s">
        <v>1513</v>
      </c>
      <c r="E1373" s="46" t="str">
        <f t="shared" si="204"/>
        <v>Maryna</v>
      </c>
      <c r="F1373" s="46" t="str">
        <f t="shared" si="205"/>
        <v>Viljoen</v>
      </c>
      <c r="G1373" s="46" t="str">
        <f t="shared" si="206"/>
        <v>Ladies Senior</v>
      </c>
      <c r="H1373" s="46" t="str">
        <f t="shared" si="207"/>
        <v>Steenbras</v>
      </c>
      <c r="I1373" s="78"/>
      <c r="J1373" s="76" t="s">
        <v>1287</v>
      </c>
      <c r="K1373" s="78">
        <v>116</v>
      </c>
      <c r="L1373" s="77">
        <f t="shared" si="208"/>
        <v>7.2</v>
      </c>
      <c r="M1373" s="77">
        <f t="shared" si="209"/>
        <v>7.2</v>
      </c>
    </row>
    <row r="1374" spans="1:13" hidden="1" x14ac:dyDescent="0.3">
      <c r="A1374" s="246" t="str">
        <f t="shared" si="201"/>
        <v>2023-NAT-03</v>
      </c>
      <c r="B1374" s="241">
        <f t="shared" si="202"/>
        <v>45003</v>
      </c>
      <c r="C1374" s="246" t="str">
        <f t="shared" si="203"/>
        <v>Day 3</v>
      </c>
      <c r="D1374" s="78" t="s">
        <v>1728</v>
      </c>
      <c r="E1374" s="46" t="str">
        <f t="shared" si="204"/>
        <v>Wentzel</v>
      </c>
      <c r="F1374" s="46" t="str">
        <f t="shared" si="205"/>
        <v>Smal</v>
      </c>
      <c r="G1374" s="46" t="str">
        <f t="shared" si="206"/>
        <v>Men Senior</v>
      </c>
      <c r="H1374" s="46" t="str">
        <f t="shared" si="207"/>
        <v>Walvis Bay</v>
      </c>
      <c r="I1374" s="78"/>
      <c r="J1374" s="76" t="s">
        <v>1287</v>
      </c>
      <c r="K1374" s="78">
        <v>116</v>
      </c>
      <c r="L1374" s="77">
        <f t="shared" si="208"/>
        <v>7.2</v>
      </c>
      <c r="M1374" s="77">
        <f t="shared" si="209"/>
        <v>7.2</v>
      </c>
    </row>
    <row r="1375" spans="1:13" hidden="1" x14ac:dyDescent="0.3">
      <c r="A1375" s="246" t="str">
        <f t="shared" si="201"/>
        <v>2023-NAT-03</v>
      </c>
      <c r="B1375" s="241">
        <f t="shared" si="202"/>
        <v>45003</v>
      </c>
      <c r="C1375" s="246" t="str">
        <f t="shared" si="203"/>
        <v>Day 3</v>
      </c>
      <c r="D1375" s="78" t="s">
        <v>839</v>
      </c>
      <c r="E1375" s="46" t="str">
        <f t="shared" si="204"/>
        <v>Raymond</v>
      </c>
      <c r="F1375" s="46" t="str">
        <f t="shared" si="205"/>
        <v>Duvenhage</v>
      </c>
      <c r="G1375" s="46" t="str">
        <f t="shared" si="206"/>
        <v>Men Veteran</v>
      </c>
      <c r="H1375" s="46" t="str">
        <f t="shared" si="207"/>
        <v>Welwitschia</v>
      </c>
      <c r="I1375" s="78"/>
      <c r="J1375" s="76" t="s">
        <v>1287</v>
      </c>
      <c r="K1375" s="78">
        <v>116</v>
      </c>
      <c r="L1375" s="77">
        <f t="shared" si="208"/>
        <v>7.2</v>
      </c>
      <c r="M1375" s="77">
        <f t="shared" si="209"/>
        <v>7.2</v>
      </c>
    </row>
    <row r="1376" spans="1:13" hidden="1" x14ac:dyDescent="0.3">
      <c r="A1376" s="246" t="str">
        <f t="shared" si="201"/>
        <v>2023-NAT-03</v>
      </c>
      <c r="B1376" s="241">
        <f t="shared" si="202"/>
        <v>45003</v>
      </c>
      <c r="C1376" s="246" t="str">
        <f t="shared" si="203"/>
        <v>Day 3</v>
      </c>
      <c r="D1376" s="78" t="s">
        <v>974</v>
      </c>
      <c r="E1376" s="46" t="str">
        <f t="shared" si="204"/>
        <v>Rudi</v>
      </c>
      <c r="F1376" s="46" t="str">
        <f t="shared" si="205"/>
        <v>Swartz</v>
      </c>
      <c r="G1376" s="46" t="str">
        <f t="shared" si="206"/>
        <v>Men Veteran</v>
      </c>
      <c r="H1376" s="46" t="str">
        <f t="shared" si="207"/>
        <v>Mako</v>
      </c>
      <c r="I1376" s="78"/>
      <c r="J1376" s="76" t="s">
        <v>1287</v>
      </c>
      <c r="K1376" s="78">
        <v>116</v>
      </c>
      <c r="L1376" s="77">
        <f t="shared" si="208"/>
        <v>7.2</v>
      </c>
      <c r="M1376" s="77">
        <f t="shared" si="209"/>
        <v>7.2</v>
      </c>
    </row>
    <row r="1377" spans="1:13" hidden="1" x14ac:dyDescent="0.3">
      <c r="A1377" s="246" t="str">
        <f t="shared" si="201"/>
        <v>2023-NAT-03</v>
      </c>
      <c r="B1377" s="241">
        <f t="shared" si="202"/>
        <v>45003</v>
      </c>
      <c r="C1377" s="246" t="str">
        <f t="shared" si="203"/>
        <v>Day 3</v>
      </c>
      <c r="D1377" s="78" t="s">
        <v>1210</v>
      </c>
      <c r="E1377" s="46" t="str">
        <f t="shared" si="204"/>
        <v>Flippie</v>
      </c>
      <c r="F1377" s="46" t="str">
        <f t="shared" si="205"/>
        <v>Scheepers</v>
      </c>
      <c r="G1377" s="46" t="str">
        <f t="shared" si="206"/>
        <v>Men Veteran</v>
      </c>
      <c r="H1377" s="46" t="str">
        <f t="shared" si="207"/>
        <v>Walvis Bay</v>
      </c>
      <c r="I1377" s="78"/>
      <c r="J1377" s="76" t="s">
        <v>1287</v>
      </c>
      <c r="K1377" s="78">
        <v>116</v>
      </c>
      <c r="L1377" s="77">
        <f t="shared" si="208"/>
        <v>7.2</v>
      </c>
      <c r="M1377" s="77">
        <f t="shared" si="209"/>
        <v>7.2</v>
      </c>
    </row>
    <row r="1378" spans="1:13" hidden="1" x14ac:dyDescent="0.3">
      <c r="A1378" s="246" t="str">
        <f t="shared" si="201"/>
        <v>2023-NAT-03</v>
      </c>
      <c r="B1378" s="241">
        <f t="shared" si="202"/>
        <v>45003</v>
      </c>
      <c r="C1378" s="246" t="str">
        <f t="shared" si="203"/>
        <v>Day 3</v>
      </c>
      <c r="D1378" s="78" t="s">
        <v>673</v>
      </c>
      <c r="E1378" s="46" t="str">
        <f t="shared" si="204"/>
        <v>Nadia</v>
      </c>
      <c r="F1378" s="46" t="str">
        <f t="shared" si="205"/>
        <v>Steenkamp</v>
      </c>
      <c r="G1378" s="46" t="str">
        <f t="shared" si="206"/>
        <v>Ladies Master</v>
      </c>
      <c r="H1378" s="46" t="str">
        <f t="shared" si="207"/>
        <v>Benguella</v>
      </c>
      <c r="I1378" s="78"/>
      <c r="J1378" s="76" t="s">
        <v>1287</v>
      </c>
      <c r="K1378" s="78">
        <v>115</v>
      </c>
      <c r="L1378" s="77">
        <f t="shared" si="208"/>
        <v>7</v>
      </c>
      <c r="M1378" s="77">
        <f t="shared" si="209"/>
        <v>7</v>
      </c>
    </row>
    <row r="1379" spans="1:13" hidden="1" x14ac:dyDescent="0.3">
      <c r="A1379" s="246" t="str">
        <f t="shared" si="201"/>
        <v>2023-NAT-03</v>
      </c>
      <c r="B1379" s="241">
        <f t="shared" si="202"/>
        <v>45003</v>
      </c>
      <c r="C1379" s="246" t="str">
        <f t="shared" si="203"/>
        <v>Day 3</v>
      </c>
      <c r="D1379" s="78" t="s">
        <v>1728</v>
      </c>
      <c r="E1379" s="46" t="str">
        <f t="shared" si="204"/>
        <v>Wentzel</v>
      </c>
      <c r="F1379" s="46" t="str">
        <f t="shared" si="205"/>
        <v>Smal</v>
      </c>
      <c r="G1379" s="46" t="str">
        <f t="shared" si="206"/>
        <v>Men Senior</v>
      </c>
      <c r="H1379" s="46" t="str">
        <f t="shared" si="207"/>
        <v>Walvis Bay</v>
      </c>
      <c r="I1379" s="78"/>
      <c r="J1379" s="78" t="s">
        <v>1288</v>
      </c>
      <c r="K1379" s="78">
        <v>100</v>
      </c>
      <c r="L1379" s="77">
        <f t="shared" si="208"/>
        <v>3.7</v>
      </c>
      <c r="M1379" s="77">
        <f t="shared" si="209"/>
        <v>3.7</v>
      </c>
    </row>
    <row r="1380" spans="1:13" hidden="1" x14ac:dyDescent="0.3">
      <c r="A1380" s="246" t="str">
        <f t="shared" si="201"/>
        <v>2023-NAT-03</v>
      </c>
      <c r="B1380" s="241">
        <f t="shared" si="202"/>
        <v>45003</v>
      </c>
      <c r="C1380" s="246" t="str">
        <f t="shared" si="203"/>
        <v>Day 3</v>
      </c>
      <c r="D1380" s="78" t="s">
        <v>1728</v>
      </c>
      <c r="E1380" s="46" t="str">
        <f t="shared" si="204"/>
        <v>Wentzel</v>
      </c>
      <c r="F1380" s="46" t="str">
        <f t="shared" si="205"/>
        <v>Smal</v>
      </c>
      <c r="G1380" s="46" t="str">
        <f t="shared" si="206"/>
        <v>Men Senior</v>
      </c>
      <c r="H1380" s="46" t="str">
        <f t="shared" si="207"/>
        <v>Walvis Bay</v>
      </c>
      <c r="I1380" s="78"/>
      <c r="J1380" s="78" t="s">
        <v>1288</v>
      </c>
      <c r="K1380" s="78">
        <v>93</v>
      </c>
      <c r="L1380" s="77">
        <f t="shared" si="208"/>
        <v>2.9</v>
      </c>
      <c r="M1380" s="77">
        <f t="shared" si="209"/>
        <v>2.9</v>
      </c>
    </row>
    <row r="1381" spans="1:13" hidden="1" x14ac:dyDescent="0.3">
      <c r="A1381" s="246" t="str">
        <f t="shared" si="201"/>
        <v>2023-NAT-03</v>
      </c>
      <c r="B1381" s="241">
        <f t="shared" si="202"/>
        <v>45003</v>
      </c>
      <c r="C1381" s="246" t="str">
        <f t="shared" si="203"/>
        <v>Day 3</v>
      </c>
      <c r="D1381" s="78" t="s">
        <v>554</v>
      </c>
      <c r="E1381" s="46" t="str">
        <f t="shared" si="204"/>
        <v>Werner</v>
      </c>
      <c r="F1381" s="46" t="str">
        <f t="shared" si="205"/>
        <v>Van Riet</v>
      </c>
      <c r="G1381" s="46" t="str">
        <f t="shared" si="206"/>
        <v>Men Veteran</v>
      </c>
      <c r="H1381" s="46" t="str">
        <f t="shared" si="207"/>
        <v>Walvis Bay</v>
      </c>
      <c r="I1381" s="78"/>
      <c r="J1381" s="78" t="s">
        <v>1288</v>
      </c>
      <c r="K1381" s="78">
        <v>76</v>
      </c>
      <c r="L1381" s="77">
        <f t="shared" si="208"/>
        <v>1.4</v>
      </c>
      <c r="M1381" s="77">
        <f t="shared" si="209"/>
        <v>1.4</v>
      </c>
    </row>
    <row r="1382" spans="1:13" hidden="1" x14ac:dyDescent="0.3">
      <c r="A1382" s="246" t="str">
        <f t="shared" si="201"/>
        <v>2023-NAT-03</v>
      </c>
      <c r="B1382" s="241">
        <f t="shared" si="202"/>
        <v>45003</v>
      </c>
      <c r="C1382" s="246" t="str">
        <f t="shared" si="203"/>
        <v>Day 3</v>
      </c>
      <c r="D1382" s="78" t="s">
        <v>1210</v>
      </c>
      <c r="E1382" s="46" t="str">
        <f t="shared" si="204"/>
        <v>Flippie</v>
      </c>
      <c r="F1382" s="46" t="str">
        <f t="shared" si="205"/>
        <v>Scheepers</v>
      </c>
      <c r="G1382" s="46" t="str">
        <f t="shared" si="206"/>
        <v>Men Veteran</v>
      </c>
      <c r="H1382" s="46" t="str">
        <f t="shared" si="207"/>
        <v>Walvis Bay</v>
      </c>
      <c r="I1382" s="78"/>
      <c r="J1382" s="78" t="s">
        <v>1288</v>
      </c>
      <c r="K1382" s="78">
        <v>80</v>
      </c>
      <c r="L1382" s="77">
        <f t="shared" si="208"/>
        <v>1.7</v>
      </c>
      <c r="M1382" s="77">
        <f t="shared" si="209"/>
        <v>1.7</v>
      </c>
    </row>
    <row r="1383" spans="1:13" hidden="1" x14ac:dyDescent="0.3">
      <c r="A1383" s="246" t="str">
        <f t="shared" si="201"/>
        <v>2023-NAT-03</v>
      </c>
      <c r="B1383" s="241">
        <f t="shared" si="202"/>
        <v>45003</v>
      </c>
      <c r="C1383" s="246" t="str">
        <f t="shared" si="203"/>
        <v>Day 3</v>
      </c>
      <c r="D1383" s="78" t="s">
        <v>1210</v>
      </c>
      <c r="E1383" s="46" t="str">
        <f t="shared" si="204"/>
        <v>Flippie</v>
      </c>
      <c r="F1383" s="46" t="str">
        <f t="shared" si="205"/>
        <v>Scheepers</v>
      </c>
      <c r="G1383" s="46" t="str">
        <f t="shared" si="206"/>
        <v>Men Veteran</v>
      </c>
      <c r="H1383" s="46" t="str">
        <f t="shared" si="207"/>
        <v>Walvis Bay</v>
      </c>
      <c r="I1383" s="78"/>
      <c r="J1383" s="78" t="s">
        <v>1288</v>
      </c>
      <c r="K1383" s="78">
        <v>68</v>
      </c>
      <c r="L1383" s="77">
        <f t="shared" si="208"/>
        <v>1</v>
      </c>
      <c r="M1383" s="77">
        <f t="shared" si="209"/>
        <v>1</v>
      </c>
    </row>
    <row r="1384" spans="1:13" hidden="1" x14ac:dyDescent="0.3">
      <c r="A1384" s="246" t="str">
        <f t="shared" si="201"/>
        <v>2023-NAT-03</v>
      </c>
      <c r="B1384" s="241">
        <f t="shared" si="202"/>
        <v>45003</v>
      </c>
      <c r="C1384" s="246" t="str">
        <f t="shared" si="203"/>
        <v>Day 3</v>
      </c>
      <c r="D1384" s="78" t="s">
        <v>1210</v>
      </c>
      <c r="E1384" s="46" t="str">
        <f t="shared" si="204"/>
        <v>Flippie</v>
      </c>
      <c r="F1384" s="46" t="str">
        <f t="shared" si="205"/>
        <v>Scheepers</v>
      </c>
      <c r="G1384" s="46" t="str">
        <f t="shared" si="206"/>
        <v>Men Veteran</v>
      </c>
      <c r="H1384" s="46" t="str">
        <f t="shared" si="207"/>
        <v>Walvis Bay</v>
      </c>
      <c r="I1384" s="78"/>
      <c r="J1384" s="78" t="s">
        <v>1288</v>
      </c>
      <c r="K1384" s="78">
        <v>104</v>
      </c>
      <c r="L1384" s="77">
        <f t="shared" si="208"/>
        <v>4.2</v>
      </c>
      <c r="M1384" s="77">
        <f t="shared" si="209"/>
        <v>4.2</v>
      </c>
    </row>
    <row r="1385" spans="1:13" hidden="1" x14ac:dyDescent="0.3">
      <c r="A1385" s="246" t="str">
        <f t="shared" si="201"/>
        <v>2023-NAT-03</v>
      </c>
      <c r="B1385" s="241">
        <f t="shared" si="202"/>
        <v>45003</v>
      </c>
      <c r="C1385" s="246" t="str">
        <f t="shared" si="203"/>
        <v>Day 3</v>
      </c>
      <c r="D1385" s="78" t="s">
        <v>1210</v>
      </c>
      <c r="E1385" s="46" t="str">
        <f t="shared" si="204"/>
        <v>Flippie</v>
      </c>
      <c r="F1385" s="46" t="str">
        <f t="shared" si="205"/>
        <v>Scheepers</v>
      </c>
      <c r="G1385" s="46" t="str">
        <f t="shared" si="206"/>
        <v>Men Veteran</v>
      </c>
      <c r="H1385" s="46" t="str">
        <f t="shared" si="207"/>
        <v>Walvis Bay</v>
      </c>
      <c r="I1385" s="78"/>
      <c r="J1385" s="78" t="s">
        <v>1286</v>
      </c>
      <c r="K1385" s="78">
        <v>168</v>
      </c>
      <c r="L1385" s="77">
        <f t="shared" si="208"/>
        <v>65.7</v>
      </c>
      <c r="M1385" s="77">
        <f t="shared" si="209"/>
        <v>65.7</v>
      </c>
    </row>
    <row r="1386" spans="1:13" hidden="1" x14ac:dyDescent="0.3">
      <c r="A1386" s="246" t="str">
        <f t="shared" si="201"/>
        <v>2023-NAT-03</v>
      </c>
      <c r="B1386" s="241">
        <f t="shared" si="202"/>
        <v>45003</v>
      </c>
      <c r="C1386" s="246" t="str">
        <f t="shared" si="203"/>
        <v>Day 3</v>
      </c>
      <c r="D1386" s="78" t="s">
        <v>589</v>
      </c>
      <c r="E1386" s="46" t="str">
        <f t="shared" si="204"/>
        <v>Christel</v>
      </c>
      <c r="F1386" s="46" t="str">
        <f t="shared" si="205"/>
        <v>Van Schalkwyk</v>
      </c>
      <c r="G1386" s="46" t="str">
        <f t="shared" si="206"/>
        <v>Ladies Senior</v>
      </c>
      <c r="H1386" s="46" t="str">
        <f t="shared" si="207"/>
        <v>Benguella</v>
      </c>
      <c r="I1386" s="78"/>
      <c r="J1386" s="76" t="s">
        <v>1287</v>
      </c>
      <c r="K1386" s="78">
        <v>115</v>
      </c>
      <c r="L1386" s="77">
        <f t="shared" si="208"/>
        <v>7</v>
      </c>
      <c r="M1386" s="77">
        <f t="shared" si="209"/>
        <v>7</v>
      </c>
    </row>
    <row r="1387" spans="1:13" hidden="1" x14ac:dyDescent="0.3">
      <c r="A1387" s="246" t="str">
        <f t="shared" si="201"/>
        <v>2023-NAT-03</v>
      </c>
      <c r="B1387" s="241">
        <f t="shared" si="202"/>
        <v>45003</v>
      </c>
      <c r="C1387" s="246" t="str">
        <f t="shared" si="203"/>
        <v>Day 3</v>
      </c>
      <c r="D1387" s="78" t="s">
        <v>818</v>
      </c>
      <c r="E1387" s="46" t="str">
        <f t="shared" si="204"/>
        <v>Cristiano</v>
      </c>
      <c r="F1387" s="46" t="str">
        <f t="shared" si="205"/>
        <v>Bampton</v>
      </c>
      <c r="G1387" s="46" t="str">
        <f t="shared" si="206"/>
        <v>Men U/16</v>
      </c>
      <c r="H1387" s="46" t="str">
        <f t="shared" si="207"/>
        <v>Walvis Bay</v>
      </c>
      <c r="I1387" s="78"/>
      <c r="J1387" s="76" t="s">
        <v>1287</v>
      </c>
      <c r="K1387" s="78">
        <v>115</v>
      </c>
      <c r="L1387" s="77">
        <f t="shared" si="208"/>
        <v>7</v>
      </c>
      <c r="M1387" s="77">
        <f t="shared" si="209"/>
        <v>7</v>
      </c>
    </row>
    <row r="1388" spans="1:13" hidden="1" x14ac:dyDescent="0.3">
      <c r="A1388" s="246" t="str">
        <f t="shared" si="201"/>
        <v>2023-NAT-03</v>
      </c>
      <c r="B1388" s="241">
        <f t="shared" si="202"/>
        <v>45003</v>
      </c>
      <c r="C1388" s="246" t="str">
        <f t="shared" si="203"/>
        <v>Day 3</v>
      </c>
      <c r="D1388" s="78" t="s">
        <v>1095</v>
      </c>
      <c r="E1388" s="46" t="str">
        <f t="shared" si="204"/>
        <v>Tian</v>
      </c>
      <c r="F1388" s="46" t="str">
        <f t="shared" si="205"/>
        <v>Mostert</v>
      </c>
      <c r="G1388" s="46" t="str">
        <f t="shared" si="206"/>
        <v>Men Senior</v>
      </c>
      <c r="H1388" s="46" t="str">
        <f t="shared" si="207"/>
        <v>Seagull Angling Club</v>
      </c>
      <c r="I1388" s="78"/>
      <c r="J1388" s="76" t="s">
        <v>1287</v>
      </c>
      <c r="K1388" s="78">
        <v>115</v>
      </c>
      <c r="L1388" s="77">
        <f t="shared" si="208"/>
        <v>7</v>
      </c>
      <c r="M1388" s="77">
        <f t="shared" si="209"/>
        <v>7</v>
      </c>
    </row>
    <row r="1389" spans="1:13" hidden="1" x14ac:dyDescent="0.3">
      <c r="A1389" s="246" t="str">
        <f t="shared" si="201"/>
        <v>2023-NAT-03</v>
      </c>
      <c r="B1389" s="241">
        <f t="shared" si="202"/>
        <v>45003</v>
      </c>
      <c r="C1389" s="246" t="str">
        <f t="shared" si="203"/>
        <v>Day 3</v>
      </c>
      <c r="D1389" s="78" t="s">
        <v>780</v>
      </c>
      <c r="E1389" s="46" t="str">
        <f t="shared" si="204"/>
        <v xml:space="preserve">Emile </v>
      </c>
      <c r="F1389" s="46" t="str">
        <f t="shared" si="205"/>
        <v>Van Heerden</v>
      </c>
      <c r="G1389" s="46" t="str">
        <f t="shared" si="206"/>
        <v>Men Senior</v>
      </c>
      <c r="H1389" s="46" t="str">
        <f t="shared" si="207"/>
        <v>Walvis Bay</v>
      </c>
      <c r="I1389" s="78"/>
      <c r="J1389" s="78" t="s">
        <v>1288</v>
      </c>
      <c r="K1389" s="78">
        <v>74</v>
      </c>
      <c r="L1389" s="77">
        <f t="shared" si="208"/>
        <v>1.3</v>
      </c>
      <c r="M1389" s="77">
        <f t="shared" si="209"/>
        <v>1.3</v>
      </c>
    </row>
    <row r="1390" spans="1:13" hidden="1" x14ac:dyDescent="0.3">
      <c r="A1390" s="246" t="str">
        <f t="shared" si="201"/>
        <v>2023-NAT-03</v>
      </c>
      <c r="B1390" s="241">
        <f t="shared" si="202"/>
        <v>45003</v>
      </c>
      <c r="C1390" s="246" t="str">
        <f t="shared" si="203"/>
        <v>Day 3</v>
      </c>
      <c r="D1390" s="78" t="s">
        <v>780</v>
      </c>
      <c r="E1390" s="46" t="str">
        <f t="shared" si="204"/>
        <v xml:space="preserve">Emile </v>
      </c>
      <c r="F1390" s="46" t="str">
        <f t="shared" si="205"/>
        <v>Van Heerden</v>
      </c>
      <c r="G1390" s="46" t="str">
        <f t="shared" si="206"/>
        <v>Men Senior</v>
      </c>
      <c r="H1390" s="46" t="str">
        <f t="shared" si="207"/>
        <v>Walvis Bay</v>
      </c>
      <c r="I1390" s="78"/>
      <c r="J1390" s="78" t="s">
        <v>1288</v>
      </c>
      <c r="K1390" s="78">
        <v>93</v>
      </c>
      <c r="L1390" s="77">
        <f t="shared" si="208"/>
        <v>2.9</v>
      </c>
      <c r="M1390" s="77">
        <f t="shared" si="209"/>
        <v>2.9</v>
      </c>
    </row>
    <row r="1391" spans="1:13" hidden="1" x14ac:dyDescent="0.3">
      <c r="A1391" s="246" t="str">
        <f t="shared" si="201"/>
        <v>2023-NAT-03</v>
      </c>
      <c r="B1391" s="241">
        <f t="shared" si="202"/>
        <v>45003</v>
      </c>
      <c r="C1391" s="246" t="str">
        <f t="shared" si="203"/>
        <v>Day 3</v>
      </c>
      <c r="D1391" s="78" t="s">
        <v>780</v>
      </c>
      <c r="E1391" s="46" t="str">
        <f t="shared" si="204"/>
        <v xml:space="preserve">Emile </v>
      </c>
      <c r="F1391" s="46" t="str">
        <f t="shared" si="205"/>
        <v>Van Heerden</v>
      </c>
      <c r="G1391" s="46" t="str">
        <f t="shared" si="206"/>
        <v>Men Senior</v>
      </c>
      <c r="H1391" s="46" t="str">
        <f t="shared" si="207"/>
        <v>Walvis Bay</v>
      </c>
      <c r="I1391" s="78"/>
      <c r="J1391" s="78" t="s">
        <v>1288</v>
      </c>
      <c r="K1391" s="78">
        <v>81</v>
      </c>
      <c r="L1391" s="77">
        <f t="shared" si="208"/>
        <v>1.8</v>
      </c>
      <c r="M1391" s="77">
        <f t="shared" si="209"/>
        <v>1.8</v>
      </c>
    </row>
    <row r="1392" spans="1:13" hidden="1" x14ac:dyDescent="0.3">
      <c r="A1392" s="246" t="str">
        <f t="shared" si="201"/>
        <v>2023-NAT-03</v>
      </c>
      <c r="B1392" s="241">
        <f t="shared" si="202"/>
        <v>45003</v>
      </c>
      <c r="C1392" s="246" t="str">
        <f t="shared" si="203"/>
        <v>Day 3</v>
      </c>
      <c r="D1392" s="78" t="s">
        <v>780</v>
      </c>
      <c r="E1392" s="46" t="str">
        <f t="shared" si="204"/>
        <v xml:space="preserve">Emile </v>
      </c>
      <c r="F1392" s="46" t="str">
        <f t="shared" si="205"/>
        <v>Van Heerden</v>
      </c>
      <c r="G1392" s="46" t="str">
        <f t="shared" si="206"/>
        <v>Men Senior</v>
      </c>
      <c r="H1392" s="46" t="str">
        <f t="shared" si="207"/>
        <v>Walvis Bay</v>
      </c>
      <c r="I1392" s="78"/>
      <c r="J1392" s="78" t="s">
        <v>1288</v>
      </c>
      <c r="K1392" s="78">
        <v>95</v>
      </c>
      <c r="L1392" s="77">
        <f t="shared" si="208"/>
        <v>3.1</v>
      </c>
      <c r="M1392" s="77">
        <f t="shared" si="209"/>
        <v>3.1</v>
      </c>
    </row>
    <row r="1393" spans="1:13" hidden="1" x14ac:dyDescent="0.3">
      <c r="A1393" s="246" t="str">
        <f t="shared" si="201"/>
        <v>2023-NAT-03</v>
      </c>
      <c r="B1393" s="241">
        <f t="shared" si="202"/>
        <v>45003</v>
      </c>
      <c r="C1393" s="246" t="str">
        <f t="shared" si="203"/>
        <v>Day 3</v>
      </c>
      <c r="D1393" s="78" t="s">
        <v>780</v>
      </c>
      <c r="E1393" s="46" t="str">
        <f t="shared" si="204"/>
        <v xml:space="preserve">Emile </v>
      </c>
      <c r="F1393" s="46" t="str">
        <f t="shared" si="205"/>
        <v>Van Heerden</v>
      </c>
      <c r="G1393" s="46" t="str">
        <f t="shared" si="206"/>
        <v>Men Senior</v>
      </c>
      <c r="H1393" s="46" t="str">
        <f t="shared" si="207"/>
        <v>Walvis Bay</v>
      </c>
      <c r="I1393" s="78"/>
      <c r="J1393" s="78" t="s">
        <v>1288</v>
      </c>
      <c r="K1393" s="78">
        <v>72</v>
      </c>
      <c r="L1393" s="77">
        <f t="shared" si="208"/>
        <v>1.2</v>
      </c>
      <c r="M1393" s="77">
        <f t="shared" si="209"/>
        <v>1.2</v>
      </c>
    </row>
    <row r="1394" spans="1:13" hidden="1" x14ac:dyDescent="0.3">
      <c r="A1394" s="246" t="str">
        <f t="shared" si="201"/>
        <v>2023-NAT-03</v>
      </c>
      <c r="B1394" s="241">
        <f t="shared" si="202"/>
        <v>45003</v>
      </c>
      <c r="C1394" s="246" t="str">
        <f t="shared" si="203"/>
        <v>Day 3</v>
      </c>
      <c r="D1394" s="78" t="s">
        <v>780</v>
      </c>
      <c r="E1394" s="46" t="str">
        <f t="shared" si="204"/>
        <v xml:space="preserve">Emile </v>
      </c>
      <c r="F1394" s="46" t="str">
        <f t="shared" si="205"/>
        <v>Van Heerden</v>
      </c>
      <c r="G1394" s="46" t="str">
        <f t="shared" si="206"/>
        <v>Men Senior</v>
      </c>
      <c r="H1394" s="46" t="str">
        <f t="shared" si="207"/>
        <v>Walvis Bay</v>
      </c>
      <c r="I1394" s="78"/>
      <c r="J1394" s="78" t="s">
        <v>1288</v>
      </c>
      <c r="K1394" s="78">
        <v>105</v>
      </c>
      <c r="L1394" s="77">
        <f t="shared" si="208"/>
        <v>4.4000000000000004</v>
      </c>
      <c r="M1394" s="77">
        <f t="shared" si="209"/>
        <v>4.4000000000000004</v>
      </c>
    </row>
    <row r="1395" spans="1:13" hidden="1" x14ac:dyDescent="0.3">
      <c r="A1395" s="246" t="str">
        <f t="shared" si="201"/>
        <v>2023-NAT-03</v>
      </c>
      <c r="B1395" s="241">
        <f t="shared" si="202"/>
        <v>45003</v>
      </c>
      <c r="C1395" s="246" t="str">
        <f t="shared" si="203"/>
        <v>Day 3</v>
      </c>
      <c r="D1395" s="78" t="s">
        <v>780</v>
      </c>
      <c r="E1395" s="46" t="str">
        <f t="shared" si="204"/>
        <v xml:space="preserve">Emile </v>
      </c>
      <c r="F1395" s="46" t="str">
        <f t="shared" si="205"/>
        <v>Van Heerden</v>
      </c>
      <c r="G1395" s="46" t="str">
        <f t="shared" si="206"/>
        <v>Men Senior</v>
      </c>
      <c r="H1395" s="46" t="str">
        <f t="shared" si="207"/>
        <v>Walvis Bay</v>
      </c>
      <c r="I1395" s="78"/>
      <c r="J1395" s="78" t="s">
        <v>1288</v>
      </c>
      <c r="K1395" s="78">
        <v>114</v>
      </c>
      <c r="L1395" s="77">
        <f t="shared" si="208"/>
        <v>5.8</v>
      </c>
      <c r="M1395" s="77">
        <f t="shared" si="209"/>
        <v>5.8</v>
      </c>
    </row>
    <row r="1396" spans="1:13" hidden="1" x14ac:dyDescent="0.3">
      <c r="A1396" s="246" t="str">
        <f t="shared" si="201"/>
        <v>2023-NAT-03</v>
      </c>
      <c r="B1396" s="241">
        <f t="shared" si="202"/>
        <v>45003</v>
      </c>
      <c r="C1396" s="246" t="str">
        <f t="shared" si="203"/>
        <v>Day 3</v>
      </c>
      <c r="D1396" s="78" t="s">
        <v>595</v>
      </c>
      <c r="E1396" s="46" t="str">
        <f t="shared" si="204"/>
        <v>Tiaan</v>
      </c>
      <c r="F1396" s="46" t="str">
        <f t="shared" si="205"/>
        <v>Bornman</v>
      </c>
      <c r="G1396" s="46" t="str">
        <f t="shared" si="206"/>
        <v>Men U/21</v>
      </c>
      <c r="H1396" s="46" t="str">
        <f t="shared" si="207"/>
        <v>Namib Park</v>
      </c>
      <c r="I1396" s="78"/>
      <c r="J1396" s="76" t="s">
        <v>1287</v>
      </c>
      <c r="K1396" s="78">
        <v>114</v>
      </c>
      <c r="L1396" s="77">
        <f t="shared" si="208"/>
        <v>6.8</v>
      </c>
      <c r="M1396" s="77">
        <f t="shared" si="209"/>
        <v>6.8</v>
      </c>
    </row>
    <row r="1397" spans="1:13" hidden="1" x14ac:dyDescent="0.3">
      <c r="A1397" s="246" t="str">
        <f t="shared" si="201"/>
        <v>2023-NAT-03</v>
      </c>
      <c r="B1397" s="241">
        <f t="shared" si="202"/>
        <v>45003</v>
      </c>
      <c r="C1397" s="246" t="str">
        <f t="shared" si="203"/>
        <v>Day 3</v>
      </c>
      <c r="D1397" s="78" t="s">
        <v>633</v>
      </c>
      <c r="E1397" s="46" t="str">
        <f t="shared" si="204"/>
        <v>Andre</v>
      </c>
      <c r="F1397" s="46" t="str">
        <f t="shared" si="205"/>
        <v>Strydom</v>
      </c>
      <c r="G1397" s="46" t="str">
        <f t="shared" si="206"/>
        <v>Men Senior</v>
      </c>
      <c r="H1397" s="46" t="str">
        <f t="shared" si="207"/>
        <v>Seagull Angling Club</v>
      </c>
      <c r="I1397" s="78"/>
      <c r="J1397" s="76" t="s">
        <v>1287</v>
      </c>
      <c r="K1397" s="78">
        <v>114</v>
      </c>
      <c r="L1397" s="77">
        <f t="shared" si="208"/>
        <v>6.8</v>
      </c>
      <c r="M1397" s="77">
        <f t="shared" si="209"/>
        <v>6.8</v>
      </c>
    </row>
    <row r="1398" spans="1:13" hidden="1" x14ac:dyDescent="0.3">
      <c r="A1398" s="246" t="str">
        <f t="shared" si="201"/>
        <v>2023-NAT-03</v>
      </c>
      <c r="B1398" s="241">
        <f t="shared" si="202"/>
        <v>45003</v>
      </c>
      <c r="C1398" s="246" t="str">
        <f t="shared" si="203"/>
        <v>Day 3</v>
      </c>
      <c r="D1398" s="78" t="s">
        <v>583</v>
      </c>
      <c r="E1398" s="46" t="str">
        <f t="shared" si="204"/>
        <v>Pieter</v>
      </c>
      <c r="F1398" s="46" t="str">
        <f t="shared" si="205"/>
        <v>van Aarde</v>
      </c>
      <c r="G1398" s="46" t="str">
        <f t="shared" si="206"/>
        <v>Men Senior</v>
      </c>
      <c r="H1398" s="46" t="str">
        <f t="shared" si="207"/>
        <v>Seagull Angling Club</v>
      </c>
      <c r="I1398" s="78"/>
      <c r="J1398" s="76" t="s">
        <v>1287</v>
      </c>
      <c r="K1398" s="78">
        <v>114</v>
      </c>
      <c r="L1398" s="77">
        <f t="shared" si="208"/>
        <v>6.8</v>
      </c>
      <c r="M1398" s="77">
        <f t="shared" si="209"/>
        <v>6.8</v>
      </c>
    </row>
    <row r="1399" spans="1:13" hidden="1" x14ac:dyDescent="0.3">
      <c r="A1399" s="246" t="str">
        <f t="shared" si="201"/>
        <v>2023-NAT-03</v>
      </c>
      <c r="B1399" s="241">
        <f t="shared" si="202"/>
        <v>45003</v>
      </c>
      <c r="C1399" s="246" t="str">
        <f t="shared" si="203"/>
        <v>Day 3</v>
      </c>
      <c r="D1399" s="78" t="s">
        <v>1154</v>
      </c>
      <c r="E1399" s="46" t="str">
        <f t="shared" si="204"/>
        <v>Martin</v>
      </c>
      <c r="F1399" s="46" t="str">
        <f t="shared" si="205"/>
        <v>Cordier</v>
      </c>
      <c r="G1399" s="46" t="str">
        <f t="shared" si="206"/>
        <v>Men Veteran</v>
      </c>
      <c r="H1399" s="46" t="str">
        <f t="shared" si="207"/>
        <v>Walvis Bay</v>
      </c>
      <c r="I1399" s="78"/>
      <c r="J1399" s="78" t="s">
        <v>20</v>
      </c>
      <c r="K1399" s="78">
        <v>83</v>
      </c>
      <c r="L1399" s="77">
        <f t="shared" si="208"/>
        <v>2.1</v>
      </c>
      <c r="M1399" s="77">
        <f t="shared" si="209"/>
        <v>2.1</v>
      </c>
    </row>
    <row r="1400" spans="1:13" hidden="1" x14ac:dyDescent="0.3">
      <c r="A1400" s="246" t="str">
        <f t="shared" si="201"/>
        <v>2023-NAT-03</v>
      </c>
      <c r="B1400" s="241">
        <f t="shared" si="202"/>
        <v>45003</v>
      </c>
      <c r="C1400" s="246" t="str">
        <f t="shared" si="203"/>
        <v>Day 3</v>
      </c>
      <c r="D1400" s="78" t="s">
        <v>1154</v>
      </c>
      <c r="E1400" s="46" t="str">
        <f t="shared" si="204"/>
        <v>Martin</v>
      </c>
      <c r="F1400" s="46" t="str">
        <f t="shared" si="205"/>
        <v>Cordier</v>
      </c>
      <c r="G1400" s="46" t="str">
        <f t="shared" si="206"/>
        <v>Men Veteran</v>
      </c>
      <c r="H1400" s="46" t="str">
        <f t="shared" si="207"/>
        <v>Walvis Bay</v>
      </c>
      <c r="I1400" s="78"/>
      <c r="J1400" s="78" t="s">
        <v>1288</v>
      </c>
      <c r="K1400" s="78">
        <v>71</v>
      </c>
      <c r="L1400" s="77">
        <f t="shared" si="208"/>
        <v>1.1000000000000001</v>
      </c>
      <c r="M1400" s="77">
        <f t="shared" si="209"/>
        <v>1.1000000000000001</v>
      </c>
    </row>
    <row r="1401" spans="1:13" hidden="1" x14ac:dyDescent="0.3">
      <c r="A1401" s="246" t="str">
        <f t="shared" si="201"/>
        <v>2023-NAT-03</v>
      </c>
      <c r="B1401" s="241">
        <f t="shared" si="202"/>
        <v>45003</v>
      </c>
      <c r="C1401" s="246" t="str">
        <f t="shared" si="203"/>
        <v>Day 3</v>
      </c>
      <c r="D1401" s="78" t="s">
        <v>1154</v>
      </c>
      <c r="E1401" s="46" t="str">
        <f t="shared" si="204"/>
        <v>Martin</v>
      </c>
      <c r="F1401" s="46" t="str">
        <f t="shared" si="205"/>
        <v>Cordier</v>
      </c>
      <c r="G1401" s="46" t="str">
        <f t="shared" si="206"/>
        <v>Men Veteran</v>
      </c>
      <c r="H1401" s="46" t="str">
        <f t="shared" si="207"/>
        <v>Walvis Bay</v>
      </c>
      <c r="I1401" s="78"/>
      <c r="J1401" s="78" t="s">
        <v>1288</v>
      </c>
      <c r="K1401" s="78">
        <v>86</v>
      </c>
      <c r="L1401" s="77">
        <f t="shared" si="208"/>
        <v>2.2000000000000002</v>
      </c>
      <c r="M1401" s="77">
        <f t="shared" si="209"/>
        <v>2.2000000000000002</v>
      </c>
    </row>
    <row r="1402" spans="1:13" hidden="1" x14ac:dyDescent="0.3">
      <c r="A1402" s="246" t="str">
        <f t="shared" si="201"/>
        <v>2023-NAT-03</v>
      </c>
      <c r="B1402" s="241">
        <f t="shared" si="202"/>
        <v>45003</v>
      </c>
      <c r="C1402" s="246" t="str">
        <f t="shared" si="203"/>
        <v>Day 3</v>
      </c>
      <c r="D1402" s="78" t="s">
        <v>1792</v>
      </c>
      <c r="E1402" s="46" t="str">
        <f t="shared" si="204"/>
        <v>Morne</v>
      </c>
      <c r="F1402" s="46" t="str">
        <f t="shared" si="205"/>
        <v>Riekert</v>
      </c>
      <c r="G1402" s="46" t="str">
        <f t="shared" si="206"/>
        <v>Men U/21</v>
      </c>
      <c r="H1402" s="46" t="str">
        <f t="shared" si="207"/>
        <v>Walvis Bay</v>
      </c>
      <c r="I1402" s="78"/>
      <c r="J1402" s="78" t="s">
        <v>1288</v>
      </c>
      <c r="K1402" s="78">
        <v>83</v>
      </c>
      <c r="L1402" s="77">
        <f t="shared" si="208"/>
        <v>1.9</v>
      </c>
      <c r="M1402" s="77">
        <f t="shared" si="209"/>
        <v>1.9</v>
      </c>
    </row>
    <row r="1403" spans="1:13" hidden="1" x14ac:dyDescent="0.3">
      <c r="A1403" s="246" t="str">
        <f t="shared" si="201"/>
        <v>2023-NAT-03</v>
      </c>
      <c r="B1403" s="241">
        <f t="shared" si="202"/>
        <v>45003</v>
      </c>
      <c r="C1403" s="246" t="str">
        <f t="shared" si="203"/>
        <v>Day 3</v>
      </c>
      <c r="D1403" s="78" t="s">
        <v>1792</v>
      </c>
      <c r="E1403" s="46" t="str">
        <f t="shared" si="204"/>
        <v>Morne</v>
      </c>
      <c r="F1403" s="46" t="str">
        <f t="shared" si="205"/>
        <v>Riekert</v>
      </c>
      <c r="G1403" s="46" t="str">
        <f t="shared" si="206"/>
        <v>Men U/21</v>
      </c>
      <c r="H1403" s="46" t="str">
        <f t="shared" si="207"/>
        <v>Walvis Bay</v>
      </c>
      <c r="I1403" s="78"/>
      <c r="J1403" s="78" t="s">
        <v>20</v>
      </c>
      <c r="K1403" s="78">
        <v>88</v>
      </c>
      <c r="L1403" s="77">
        <f t="shared" si="208"/>
        <v>2.5</v>
      </c>
      <c r="M1403" s="77">
        <f t="shared" si="209"/>
        <v>2.5</v>
      </c>
    </row>
    <row r="1404" spans="1:13" hidden="1" x14ac:dyDescent="0.3">
      <c r="A1404" s="246" t="str">
        <f t="shared" si="201"/>
        <v>2023-NAT-03</v>
      </c>
      <c r="B1404" s="241">
        <f t="shared" si="202"/>
        <v>45003</v>
      </c>
      <c r="C1404" s="246" t="str">
        <f t="shared" si="203"/>
        <v>Day 3</v>
      </c>
      <c r="D1404" s="78" t="s">
        <v>1578</v>
      </c>
      <c r="E1404" s="46" t="str">
        <f t="shared" si="204"/>
        <v>Breggie</v>
      </c>
      <c r="F1404" s="46" t="str">
        <f t="shared" si="205"/>
        <v>Ferreira</v>
      </c>
      <c r="G1404" s="46" t="str">
        <f t="shared" si="206"/>
        <v>Ladies Master</v>
      </c>
      <c r="H1404" s="46" t="str">
        <f t="shared" si="207"/>
        <v>Walvis Bay</v>
      </c>
      <c r="I1404" s="78"/>
      <c r="J1404" s="76" t="s">
        <v>1287</v>
      </c>
      <c r="K1404" s="78">
        <v>114</v>
      </c>
      <c r="L1404" s="77">
        <f t="shared" si="208"/>
        <v>6.8</v>
      </c>
      <c r="M1404" s="77">
        <f t="shared" si="209"/>
        <v>6.8</v>
      </c>
    </row>
    <row r="1405" spans="1:13" hidden="1" x14ac:dyDescent="0.3">
      <c r="A1405" s="246" t="str">
        <f t="shared" si="201"/>
        <v>2023-NAT-03</v>
      </c>
      <c r="B1405" s="241">
        <f t="shared" si="202"/>
        <v>45003</v>
      </c>
      <c r="C1405" s="246" t="str">
        <f t="shared" si="203"/>
        <v>Day 3</v>
      </c>
      <c r="D1405" s="78" t="s">
        <v>476</v>
      </c>
      <c r="E1405" s="46" t="str">
        <f t="shared" si="204"/>
        <v>Warren</v>
      </c>
      <c r="F1405" s="46" t="str">
        <f t="shared" si="205"/>
        <v>Deysel</v>
      </c>
      <c r="G1405" s="46" t="str">
        <f t="shared" si="206"/>
        <v>Men Veteran</v>
      </c>
      <c r="H1405" s="46" t="str">
        <f t="shared" si="207"/>
        <v>Penguin</v>
      </c>
      <c r="I1405" s="78"/>
      <c r="J1405" s="76" t="s">
        <v>1287</v>
      </c>
      <c r="K1405" s="78">
        <v>114</v>
      </c>
      <c r="L1405" s="77">
        <f t="shared" si="208"/>
        <v>6.8</v>
      </c>
      <c r="M1405" s="77">
        <f t="shared" si="209"/>
        <v>6.8</v>
      </c>
    </row>
    <row r="1406" spans="1:13" hidden="1" x14ac:dyDescent="0.3">
      <c r="A1406" s="246" t="str">
        <f t="shared" si="201"/>
        <v>2023-NAT-03</v>
      </c>
      <c r="B1406" s="241">
        <f t="shared" si="202"/>
        <v>45003</v>
      </c>
      <c r="C1406" s="246" t="str">
        <f t="shared" si="203"/>
        <v>Day 3</v>
      </c>
      <c r="D1406" s="78" t="s">
        <v>1435</v>
      </c>
      <c r="E1406" s="46" t="str">
        <f t="shared" si="204"/>
        <v>Stefan</v>
      </c>
      <c r="F1406" s="46" t="str">
        <f t="shared" si="205"/>
        <v>Snyman</v>
      </c>
      <c r="G1406" s="46" t="str">
        <f t="shared" si="206"/>
        <v>Men U/16</v>
      </c>
      <c r="H1406" s="46" t="str">
        <f t="shared" si="207"/>
        <v>Penguin</v>
      </c>
      <c r="I1406" s="78"/>
      <c r="J1406" s="76" t="s">
        <v>1287</v>
      </c>
      <c r="K1406" s="78">
        <v>114</v>
      </c>
      <c r="L1406" s="77">
        <f t="shared" si="208"/>
        <v>6.8</v>
      </c>
      <c r="M1406" s="77">
        <f t="shared" si="209"/>
        <v>6.8</v>
      </c>
    </row>
    <row r="1407" spans="1:13" hidden="1" x14ac:dyDescent="0.3">
      <c r="A1407" s="246" t="str">
        <f t="shared" si="201"/>
        <v>2023-NAT-03</v>
      </c>
      <c r="B1407" s="241">
        <f t="shared" si="202"/>
        <v>45003</v>
      </c>
      <c r="C1407" s="246" t="str">
        <f t="shared" si="203"/>
        <v>Day 3</v>
      </c>
      <c r="D1407" s="78" t="s">
        <v>710</v>
      </c>
      <c r="E1407" s="46" t="str">
        <f t="shared" si="204"/>
        <v>Lu-Andre</v>
      </c>
      <c r="F1407" s="46" t="str">
        <f t="shared" si="205"/>
        <v>Duvenhage</v>
      </c>
      <c r="G1407" s="46" t="str">
        <f t="shared" si="206"/>
        <v>Men Senior</v>
      </c>
      <c r="H1407" s="46" t="str">
        <f t="shared" si="207"/>
        <v>Seagull Angling Club</v>
      </c>
      <c r="I1407" s="78"/>
      <c r="J1407" s="76" t="s">
        <v>1287</v>
      </c>
      <c r="K1407" s="78">
        <v>114</v>
      </c>
      <c r="L1407" s="77">
        <f t="shared" si="208"/>
        <v>6.8</v>
      </c>
      <c r="M1407" s="77">
        <f t="shared" si="209"/>
        <v>6.8</v>
      </c>
    </row>
    <row r="1408" spans="1:13" hidden="1" x14ac:dyDescent="0.3">
      <c r="A1408" s="246" t="str">
        <f t="shared" si="201"/>
        <v>2023-NAT-03</v>
      </c>
      <c r="B1408" s="241">
        <f t="shared" si="202"/>
        <v>45003</v>
      </c>
      <c r="C1408" s="246" t="str">
        <f t="shared" si="203"/>
        <v>Day 3</v>
      </c>
      <c r="D1408" s="78" t="s">
        <v>1210</v>
      </c>
      <c r="E1408" s="46" t="str">
        <f t="shared" si="204"/>
        <v>Flippie</v>
      </c>
      <c r="F1408" s="46" t="str">
        <f t="shared" si="205"/>
        <v>Scheepers</v>
      </c>
      <c r="G1408" s="46" t="str">
        <f t="shared" si="206"/>
        <v>Men Veteran</v>
      </c>
      <c r="H1408" s="46" t="str">
        <f t="shared" si="207"/>
        <v>Walvis Bay</v>
      </c>
      <c r="I1408" s="78"/>
      <c r="J1408" s="76" t="s">
        <v>1287</v>
      </c>
      <c r="K1408" s="78">
        <v>114</v>
      </c>
      <c r="L1408" s="77">
        <f t="shared" si="208"/>
        <v>6.8</v>
      </c>
      <c r="M1408" s="77">
        <f t="shared" si="209"/>
        <v>6.8</v>
      </c>
    </row>
    <row r="1409" spans="1:13" hidden="1" x14ac:dyDescent="0.3">
      <c r="A1409" s="246" t="str">
        <f t="shared" si="201"/>
        <v>2023-NAT-03</v>
      </c>
      <c r="B1409" s="241">
        <f t="shared" si="202"/>
        <v>45003</v>
      </c>
      <c r="C1409" s="246" t="str">
        <f t="shared" si="203"/>
        <v>Day 3</v>
      </c>
      <c r="D1409" s="78" t="s">
        <v>974</v>
      </c>
      <c r="E1409" s="46" t="str">
        <f t="shared" si="204"/>
        <v>Rudi</v>
      </c>
      <c r="F1409" s="46" t="str">
        <f t="shared" si="205"/>
        <v>Swartz</v>
      </c>
      <c r="G1409" s="46" t="str">
        <f t="shared" si="206"/>
        <v>Men Veteran</v>
      </c>
      <c r="H1409" s="46" t="str">
        <f t="shared" si="207"/>
        <v>Mako</v>
      </c>
      <c r="I1409" s="78"/>
      <c r="J1409" s="76" t="s">
        <v>1287</v>
      </c>
      <c r="K1409" s="78">
        <v>113</v>
      </c>
      <c r="L1409" s="77">
        <f t="shared" si="208"/>
        <v>6.6</v>
      </c>
      <c r="M1409" s="77">
        <f t="shared" si="209"/>
        <v>6.6</v>
      </c>
    </row>
    <row r="1410" spans="1:13" hidden="1" x14ac:dyDescent="0.3">
      <c r="A1410" s="246" t="str">
        <f t="shared" si="201"/>
        <v>2023-NAT-03</v>
      </c>
      <c r="B1410" s="241">
        <f t="shared" si="202"/>
        <v>45003</v>
      </c>
      <c r="C1410" s="246" t="str">
        <f t="shared" si="203"/>
        <v>Day 3</v>
      </c>
      <c r="D1410" s="78" t="s">
        <v>814</v>
      </c>
      <c r="E1410" s="46" t="str">
        <f t="shared" si="204"/>
        <v>Henno</v>
      </c>
      <c r="F1410" s="46" t="str">
        <f t="shared" si="205"/>
        <v>Snyman</v>
      </c>
      <c r="G1410" s="46" t="str">
        <f t="shared" si="206"/>
        <v>Men Master</v>
      </c>
      <c r="H1410" s="46" t="str">
        <f t="shared" si="207"/>
        <v>Penguin</v>
      </c>
      <c r="I1410" s="78"/>
      <c r="J1410" s="76" t="s">
        <v>1287</v>
      </c>
      <c r="K1410" s="78">
        <v>113</v>
      </c>
      <c r="L1410" s="77">
        <f t="shared" si="208"/>
        <v>6.6</v>
      </c>
      <c r="M1410" s="77">
        <f t="shared" si="209"/>
        <v>6.6</v>
      </c>
    </row>
    <row r="1411" spans="1:13" hidden="1" x14ac:dyDescent="0.3">
      <c r="A1411" s="246" t="str">
        <f t="shared" si="201"/>
        <v>2023-NAT-03</v>
      </c>
      <c r="B1411" s="241">
        <f t="shared" si="202"/>
        <v>45003</v>
      </c>
      <c r="C1411" s="246" t="str">
        <f t="shared" si="203"/>
        <v>Day 3</v>
      </c>
      <c r="D1411" s="78" t="s">
        <v>707</v>
      </c>
      <c r="E1411" s="46" t="str">
        <f t="shared" si="204"/>
        <v>Grant</v>
      </c>
      <c r="F1411" s="46" t="str">
        <f t="shared" si="205"/>
        <v>Knight</v>
      </c>
      <c r="G1411" s="46" t="str">
        <f t="shared" si="206"/>
        <v>Men Veteran</v>
      </c>
      <c r="H1411" s="46" t="str">
        <f t="shared" si="207"/>
        <v>Penguin</v>
      </c>
      <c r="I1411" s="78"/>
      <c r="J1411" s="76" t="s">
        <v>1287</v>
      </c>
      <c r="K1411" s="78">
        <v>113</v>
      </c>
      <c r="L1411" s="77">
        <f t="shared" si="208"/>
        <v>6.6</v>
      </c>
      <c r="M1411" s="77">
        <f t="shared" si="209"/>
        <v>6.6</v>
      </c>
    </row>
    <row r="1412" spans="1:13" hidden="1" x14ac:dyDescent="0.3">
      <c r="A1412" s="246" t="str">
        <f t="shared" si="201"/>
        <v>2023-NAT-03</v>
      </c>
      <c r="B1412" s="241">
        <f t="shared" si="202"/>
        <v>45003</v>
      </c>
      <c r="C1412" s="246" t="str">
        <f t="shared" si="203"/>
        <v>Day 3</v>
      </c>
      <c r="D1412" s="78" t="s">
        <v>1786</v>
      </c>
      <c r="E1412" s="46" t="str">
        <f t="shared" si="204"/>
        <v>Nicolette</v>
      </c>
      <c r="F1412" s="46" t="str">
        <f t="shared" si="205"/>
        <v>Schreuder</v>
      </c>
      <c r="G1412" s="46" t="str">
        <f t="shared" si="206"/>
        <v>Ladies Veteran</v>
      </c>
      <c r="H1412" s="46" t="str">
        <f t="shared" si="207"/>
        <v>Walvis Bay</v>
      </c>
      <c r="I1412" s="78"/>
      <c r="J1412" s="78" t="s">
        <v>20</v>
      </c>
      <c r="K1412" s="78">
        <v>70</v>
      </c>
      <c r="L1412" s="77">
        <f t="shared" si="208"/>
        <v>1.2</v>
      </c>
      <c r="M1412" s="77">
        <f t="shared" si="209"/>
        <v>1.2</v>
      </c>
    </row>
    <row r="1413" spans="1:13" hidden="1" x14ac:dyDescent="0.3">
      <c r="A1413" s="246" t="str">
        <f t="shared" si="201"/>
        <v>2023-NAT-03</v>
      </c>
      <c r="B1413" s="241">
        <f t="shared" si="202"/>
        <v>45003</v>
      </c>
      <c r="C1413" s="246" t="str">
        <f t="shared" si="203"/>
        <v>Day 3</v>
      </c>
      <c r="D1413" s="78" t="s">
        <v>1740</v>
      </c>
      <c r="E1413" s="46" t="str">
        <f t="shared" si="204"/>
        <v>Andre</v>
      </c>
      <c r="F1413" s="46" t="str">
        <f t="shared" si="205"/>
        <v>Bezuidehout</v>
      </c>
      <c r="G1413" s="46" t="str">
        <f t="shared" si="206"/>
        <v>Men Master</v>
      </c>
      <c r="H1413" s="46" t="str">
        <f t="shared" si="207"/>
        <v>Walvis Bay</v>
      </c>
      <c r="I1413" s="78"/>
      <c r="J1413" s="76" t="s">
        <v>1287</v>
      </c>
      <c r="K1413" s="78">
        <v>113</v>
      </c>
      <c r="L1413" s="77">
        <f t="shared" si="208"/>
        <v>6.6</v>
      </c>
      <c r="M1413" s="77">
        <f t="shared" si="209"/>
        <v>6.6</v>
      </c>
    </row>
    <row r="1414" spans="1:13" hidden="1" x14ac:dyDescent="0.3">
      <c r="A1414" s="246" t="str">
        <f t="shared" si="201"/>
        <v>2023-NAT-03</v>
      </c>
      <c r="B1414" s="241">
        <f t="shared" si="202"/>
        <v>45003</v>
      </c>
      <c r="C1414" s="246" t="str">
        <f t="shared" si="203"/>
        <v>Day 3</v>
      </c>
      <c r="D1414" s="78" t="s">
        <v>974</v>
      </c>
      <c r="E1414" s="46" t="str">
        <f t="shared" si="204"/>
        <v>Rudi</v>
      </c>
      <c r="F1414" s="46" t="str">
        <f t="shared" si="205"/>
        <v>Swartz</v>
      </c>
      <c r="G1414" s="46" t="str">
        <f t="shared" si="206"/>
        <v>Men Veteran</v>
      </c>
      <c r="H1414" s="46" t="str">
        <f t="shared" si="207"/>
        <v>Mako</v>
      </c>
      <c r="I1414" s="78"/>
      <c r="J1414" s="76" t="s">
        <v>1287</v>
      </c>
      <c r="K1414" s="78">
        <v>113</v>
      </c>
      <c r="L1414" s="77">
        <f t="shared" si="208"/>
        <v>6.6</v>
      </c>
      <c r="M1414" s="77">
        <f t="shared" si="209"/>
        <v>6.6</v>
      </c>
    </row>
    <row r="1415" spans="1:13" hidden="1" x14ac:dyDescent="0.3">
      <c r="A1415" s="246" t="str">
        <f t="shared" si="201"/>
        <v>2023-NAT-03</v>
      </c>
      <c r="B1415" s="241">
        <f t="shared" si="202"/>
        <v>45003</v>
      </c>
      <c r="C1415" s="246" t="str">
        <f t="shared" si="203"/>
        <v>Day 3</v>
      </c>
      <c r="D1415" s="78" t="s">
        <v>1574</v>
      </c>
      <c r="E1415" s="46" t="str">
        <f t="shared" si="204"/>
        <v>Sven</v>
      </c>
      <c r="F1415" s="46" t="str">
        <f t="shared" si="205"/>
        <v>Welzig</v>
      </c>
      <c r="G1415" s="46" t="str">
        <f t="shared" si="206"/>
        <v>Men Seniors / U/21</v>
      </c>
      <c r="H1415" s="46" t="str">
        <f t="shared" si="207"/>
        <v>Mako</v>
      </c>
      <c r="I1415" s="78"/>
      <c r="J1415" s="76" t="s">
        <v>1287</v>
      </c>
      <c r="K1415" s="78">
        <v>113</v>
      </c>
      <c r="L1415" s="77">
        <f t="shared" si="208"/>
        <v>6.6</v>
      </c>
      <c r="M1415" s="77">
        <f t="shared" si="209"/>
        <v>6.6</v>
      </c>
    </row>
    <row r="1416" spans="1:13" hidden="1" x14ac:dyDescent="0.3">
      <c r="A1416" s="246" t="str">
        <f t="shared" si="201"/>
        <v>2023-NAT-03</v>
      </c>
      <c r="B1416" s="241">
        <f t="shared" si="202"/>
        <v>45003</v>
      </c>
      <c r="C1416" s="246" t="str">
        <f t="shared" si="203"/>
        <v>Day 3</v>
      </c>
      <c r="D1416" s="78" t="s">
        <v>818</v>
      </c>
      <c r="E1416" s="46" t="str">
        <f t="shared" si="204"/>
        <v>Cristiano</v>
      </c>
      <c r="F1416" s="46" t="str">
        <f t="shared" si="205"/>
        <v>Bampton</v>
      </c>
      <c r="G1416" s="46" t="str">
        <f t="shared" si="206"/>
        <v>Men U/16</v>
      </c>
      <c r="H1416" s="46" t="str">
        <f t="shared" si="207"/>
        <v>Walvis Bay</v>
      </c>
      <c r="I1416" s="78"/>
      <c r="J1416" s="78" t="s">
        <v>1288</v>
      </c>
      <c r="K1416" s="78">
        <v>102</v>
      </c>
      <c r="L1416" s="77">
        <f t="shared" si="208"/>
        <v>4</v>
      </c>
      <c r="M1416" s="77">
        <f t="shared" si="209"/>
        <v>4</v>
      </c>
    </row>
    <row r="1417" spans="1:13" hidden="1" x14ac:dyDescent="0.3">
      <c r="A1417" s="246" t="str">
        <f t="shared" si="201"/>
        <v>2023-NAT-03</v>
      </c>
      <c r="B1417" s="241">
        <f t="shared" si="202"/>
        <v>45003</v>
      </c>
      <c r="C1417" s="246" t="str">
        <f t="shared" si="203"/>
        <v>Day 3</v>
      </c>
      <c r="D1417" s="78" t="s">
        <v>538</v>
      </c>
      <c r="E1417" s="46" t="str">
        <f t="shared" si="204"/>
        <v>Sarah-Ann</v>
      </c>
      <c r="F1417" s="46" t="str">
        <f t="shared" si="205"/>
        <v>Mills</v>
      </c>
      <c r="G1417" s="46" t="str">
        <f t="shared" si="206"/>
        <v>Ladies Master</v>
      </c>
      <c r="H1417" s="46" t="str">
        <f t="shared" si="207"/>
        <v>Walvis Bay</v>
      </c>
      <c r="I1417" s="78"/>
      <c r="J1417" s="78"/>
      <c r="K1417" s="78"/>
      <c r="L1417" s="77" t="str">
        <f t="shared" si="208"/>
        <v/>
      </c>
      <c r="M1417" s="77" t="str">
        <f t="shared" si="209"/>
        <v/>
      </c>
    </row>
    <row r="1418" spans="1:13" hidden="1" x14ac:dyDescent="0.3">
      <c r="A1418" s="246" t="str">
        <f t="shared" si="201"/>
        <v>2023-NAT-03</v>
      </c>
      <c r="B1418" s="241">
        <f t="shared" si="202"/>
        <v>45003</v>
      </c>
      <c r="C1418" s="246" t="str">
        <f t="shared" si="203"/>
        <v>Day 3</v>
      </c>
      <c r="D1418" s="78" t="s">
        <v>1567</v>
      </c>
      <c r="E1418" s="46" t="str">
        <f t="shared" si="204"/>
        <v>Janco</v>
      </c>
      <c r="F1418" s="46" t="str">
        <f t="shared" si="205"/>
        <v>Duvenhage</v>
      </c>
      <c r="G1418" s="46" t="str">
        <f t="shared" si="206"/>
        <v>Men U/16</v>
      </c>
      <c r="H1418" s="46" t="str">
        <f t="shared" si="207"/>
        <v>Welwitschia</v>
      </c>
      <c r="I1418" s="78"/>
      <c r="J1418" s="78" t="s">
        <v>1281</v>
      </c>
      <c r="K1418" s="78">
        <v>142</v>
      </c>
      <c r="L1418" s="77">
        <f t="shared" si="208"/>
        <v>38.5</v>
      </c>
      <c r="M1418" s="77">
        <f t="shared" si="209"/>
        <v>38.5</v>
      </c>
    </row>
    <row r="1419" spans="1:13" hidden="1" x14ac:dyDescent="0.3">
      <c r="A1419" s="246" t="str">
        <f t="shared" si="201"/>
        <v>2023-NAT-03</v>
      </c>
      <c r="B1419" s="241">
        <f t="shared" si="202"/>
        <v>45003</v>
      </c>
      <c r="C1419" s="246" t="str">
        <f t="shared" si="203"/>
        <v>Day 3</v>
      </c>
      <c r="D1419" s="78" t="s">
        <v>498</v>
      </c>
      <c r="E1419" s="46" t="str">
        <f t="shared" si="204"/>
        <v>Leon</v>
      </c>
      <c r="F1419" s="46" t="str">
        <f t="shared" si="205"/>
        <v>Krauze</v>
      </c>
      <c r="G1419" s="46" t="str">
        <f t="shared" si="206"/>
        <v>Men Veteran</v>
      </c>
      <c r="H1419" s="46" t="str">
        <f t="shared" si="207"/>
        <v>Orca Angling Club</v>
      </c>
      <c r="I1419" s="78"/>
      <c r="J1419" s="76" t="s">
        <v>1287</v>
      </c>
      <c r="K1419" s="78">
        <v>113</v>
      </c>
      <c r="L1419" s="77">
        <f t="shared" si="208"/>
        <v>6.6</v>
      </c>
      <c r="M1419" s="77">
        <f t="shared" si="209"/>
        <v>6.6</v>
      </c>
    </row>
    <row r="1420" spans="1:13" hidden="1" x14ac:dyDescent="0.3">
      <c r="A1420" s="246" t="str">
        <f t="shared" si="201"/>
        <v>2023-NAT-03</v>
      </c>
      <c r="B1420" s="241">
        <f t="shared" si="202"/>
        <v>45003</v>
      </c>
      <c r="C1420" s="246" t="str">
        <f t="shared" si="203"/>
        <v>Day 3</v>
      </c>
      <c r="D1420" s="78" t="s">
        <v>476</v>
      </c>
      <c r="E1420" s="46" t="str">
        <f t="shared" si="204"/>
        <v>Warren</v>
      </c>
      <c r="F1420" s="46" t="str">
        <f t="shared" si="205"/>
        <v>Deysel</v>
      </c>
      <c r="G1420" s="46" t="str">
        <f t="shared" si="206"/>
        <v>Men Veteran</v>
      </c>
      <c r="H1420" s="46" t="str">
        <f t="shared" si="207"/>
        <v>Penguin</v>
      </c>
      <c r="I1420" s="78"/>
      <c r="J1420" s="76" t="s">
        <v>1287</v>
      </c>
      <c r="K1420" s="78">
        <v>113</v>
      </c>
      <c r="L1420" s="77">
        <f t="shared" si="208"/>
        <v>6.6</v>
      </c>
      <c r="M1420" s="77">
        <f t="shared" si="209"/>
        <v>6.6</v>
      </c>
    </row>
    <row r="1421" spans="1:13" hidden="1" x14ac:dyDescent="0.3">
      <c r="A1421" s="246" t="str">
        <f t="shared" si="201"/>
        <v>2023-NAT-03</v>
      </c>
      <c r="B1421" s="241">
        <f t="shared" si="202"/>
        <v>45003</v>
      </c>
      <c r="C1421" s="246" t="str">
        <f t="shared" si="203"/>
        <v>Day 3</v>
      </c>
      <c r="D1421" s="78" t="s">
        <v>839</v>
      </c>
      <c r="E1421" s="46" t="str">
        <f t="shared" si="204"/>
        <v>Raymond</v>
      </c>
      <c r="F1421" s="46" t="str">
        <f t="shared" si="205"/>
        <v>Duvenhage</v>
      </c>
      <c r="G1421" s="46" t="str">
        <f t="shared" si="206"/>
        <v>Men Veteran</v>
      </c>
      <c r="H1421" s="46" t="str">
        <f t="shared" si="207"/>
        <v>Welwitschia</v>
      </c>
      <c r="I1421" s="78"/>
      <c r="J1421" s="76" t="s">
        <v>1287</v>
      </c>
      <c r="K1421" s="78">
        <v>112</v>
      </c>
      <c r="L1421" s="77">
        <f t="shared" si="208"/>
        <v>6.4</v>
      </c>
      <c r="M1421" s="77">
        <f t="shared" si="209"/>
        <v>6.4</v>
      </c>
    </row>
    <row r="1422" spans="1:13" hidden="1" x14ac:dyDescent="0.3">
      <c r="A1422" s="246" t="str">
        <f t="shared" si="201"/>
        <v>2023-NAT-03</v>
      </c>
      <c r="B1422" s="241">
        <f t="shared" si="202"/>
        <v>45003</v>
      </c>
      <c r="C1422" s="246" t="str">
        <f t="shared" si="203"/>
        <v>Day 3</v>
      </c>
      <c r="D1422" s="78" t="s">
        <v>584</v>
      </c>
      <c r="E1422" s="46" t="str">
        <f t="shared" si="204"/>
        <v>Loandro</v>
      </c>
      <c r="F1422" s="46" t="str">
        <f t="shared" si="205"/>
        <v>Erasmus</v>
      </c>
      <c r="G1422" s="46" t="str">
        <f t="shared" si="206"/>
        <v>Men Senior</v>
      </c>
      <c r="H1422" s="46" t="str">
        <f t="shared" si="207"/>
        <v>Okahandja</v>
      </c>
      <c r="I1422" s="78"/>
      <c r="J1422" s="76" t="s">
        <v>1287</v>
      </c>
      <c r="K1422" s="78">
        <v>112</v>
      </c>
      <c r="L1422" s="77">
        <f t="shared" si="208"/>
        <v>6.4</v>
      </c>
      <c r="M1422" s="77">
        <f t="shared" si="209"/>
        <v>6.4</v>
      </c>
    </row>
    <row r="1423" spans="1:13" hidden="1" x14ac:dyDescent="0.3">
      <c r="A1423" s="246" t="str">
        <f t="shared" si="201"/>
        <v>2023-NAT-03</v>
      </c>
      <c r="B1423" s="241">
        <f t="shared" si="202"/>
        <v>45003</v>
      </c>
      <c r="C1423" s="246" t="str">
        <f t="shared" si="203"/>
        <v>Day 3</v>
      </c>
      <c r="D1423" s="78" t="s">
        <v>1383</v>
      </c>
      <c r="E1423" s="46" t="str">
        <f t="shared" si="204"/>
        <v>Michael</v>
      </c>
      <c r="F1423" s="46" t="str">
        <f t="shared" si="205"/>
        <v>Diedericks</v>
      </c>
      <c r="G1423" s="46" t="str">
        <f t="shared" si="206"/>
        <v>Men U/16</v>
      </c>
      <c r="H1423" s="46" t="str">
        <f t="shared" si="207"/>
        <v>Welwitschia</v>
      </c>
      <c r="I1423" s="78"/>
      <c r="J1423" s="78" t="s">
        <v>1288</v>
      </c>
      <c r="K1423" s="78">
        <v>74</v>
      </c>
      <c r="L1423" s="77">
        <f t="shared" si="208"/>
        <v>1.3</v>
      </c>
      <c r="M1423" s="77">
        <f t="shared" si="209"/>
        <v>1.3</v>
      </c>
    </row>
    <row r="1424" spans="1:13" hidden="1" x14ac:dyDescent="0.3">
      <c r="A1424" s="246" t="str">
        <f t="shared" ref="A1424:A1487" si="210">IF(D1424="","",A1423)</f>
        <v>2023-NAT-03</v>
      </c>
      <c r="B1424" s="241">
        <f t="shared" ref="B1424:B1487" si="211">IF(D1424="","",B1423)</f>
        <v>45003</v>
      </c>
      <c r="C1424" s="246" t="str">
        <f t="shared" ref="C1424:C1487" si="212">IF(D1424="","",C1423)</f>
        <v>Day 3</v>
      </c>
      <c r="D1424" s="78" t="s">
        <v>633</v>
      </c>
      <c r="E1424" s="46" t="str">
        <f t="shared" ref="E1424:E1487" si="213">IF(D1424="","",VLOOKUP(D1424,Master,3,FALSE))</f>
        <v>Andre</v>
      </c>
      <c r="F1424" s="46" t="str">
        <f t="shared" ref="F1424:F1487" si="214">IF(D1424="","",VLOOKUP(D1424,Master,4,FALSE))</f>
        <v>Strydom</v>
      </c>
      <c r="G1424" s="46" t="str">
        <f t="shared" ref="G1424:G1487" si="215">IF(D1424="","",VLOOKUP(D1424,Master,5,FALSE))</f>
        <v>Men Senior</v>
      </c>
      <c r="H1424" s="46" t="str">
        <f t="shared" ref="H1424:H1487" si="216">IF(D1424="","",VLOOKUP(D1424,Master,2,FALSE))</f>
        <v>Seagull Angling Club</v>
      </c>
      <c r="I1424" s="78"/>
      <c r="J1424" s="76" t="s">
        <v>1287</v>
      </c>
      <c r="K1424" s="78">
        <v>112</v>
      </c>
      <c r="L1424" s="77">
        <f t="shared" ref="L1424:L1487" si="217">IF(K1424="","",IF(I1424="",ROUND(HLOOKUP(J1424,kgList,K1424,FALSE),1),ROUND(HLOOKUP(I1424,kgList,K1424,FALSE),1)))</f>
        <v>6.4</v>
      </c>
      <c r="M1424" s="77">
        <f t="shared" ref="M1424:M1487" si="218">IF(L1424="","",IF(COUNTA(I1424:J1424)&gt;1,"Edible or Inedible",IF(COUNTA(I1424)=1,L1424*1,IF(COUNTA(J1424)=1,L1424*1,"ERROR"))))</f>
        <v>6.4</v>
      </c>
    </row>
    <row r="1425" spans="1:13" hidden="1" x14ac:dyDescent="0.3">
      <c r="A1425" s="246" t="str">
        <f t="shared" si="210"/>
        <v>2023-NAT-03</v>
      </c>
      <c r="B1425" s="241">
        <f t="shared" si="211"/>
        <v>45003</v>
      </c>
      <c r="C1425" s="246" t="str">
        <f t="shared" si="212"/>
        <v>Day 3</v>
      </c>
      <c r="D1425" s="78" t="s">
        <v>491</v>
      </c>
      <c r="E1425" s="46" t="str">
        <f t="shared" si="213"/>
        <v>Johan</v>
      </c>
      <c r="F1425" s="46" t="str">
        <f t="shared" si="214"/>
        <v>Bruwer</v>
      </c>
      <c r="G1425" s="46" t="str">
        <f t="shared" si="215"/>
        <v>Men Senior</v>
      </c>
      <c r="H1425" s="46" t="str">
        <f t="shared" si="216"/>
        <v>Namib Park</v>
      </c>
      <c r="I1425" s="78"/>
      <c r="J1425" s="76" t="s">
        <v>1287</v>
      </c>
      <c r="K1425" s="78">
        <v>111</v>
      </c>
      <c r="L1425" s="77">
        <f t="shared" si="217"/>
        <v>6.2</v>
      </c>
      <c r="M1425" s="77">
        <f t="shared" si="218"/>
        <v>6.2</v>
      </c>
    </row>
    <row r="1426" spans="1:13" hidden="1" x14ac:dyDescent="0.3">
      <c r="A1426" s="246" t="str">
        <f t="shared" si="210"/>
        <v>2023-NAT-03</v>
      </c>
      <c r="B1426" s="241">
        <f t="shared" si="211"/>
        <v>45003</v>
      </c>
      <c r="C1426" s="246" t="str">
        <f t="shared" si="212"/>
        <v>Day 3</v>
      </c>
      <c r="D1426" s="78" t="s">
        <v>1376</v>
      </c>
      <c r="E1426" s="46" t="str">
        <f t="shared" si="213"/>
        <v>Nadine</v>
      </c>
      <c r="F1426" s="46" t="str">
        <f t="shared" si="214"/>
        <v>Downing</v>
      </c>
      <c r="G1426" s="46" t="str">
        <f t="shared" si="215"/>
        <v>Ladies Master</v>
      </c>
      <c r="H1426" s="46" t="str">
        <f t="shared" si="216"/>
        <v>Henties Bay</v>
      </c>
      <c r="I1426" s="78"/>
      <c r="J1426" s="76" t="s">
        <v>1287</v>
      </c>
      <c r="K1426" s="78">
        <v>111</v>
      </c>
      <c r="L1426" s="77">
        <f t="shared" si="217"/>
        <v>6.2</v>
      </c>
      <c r="M1426" s="77">
        <f t="shared" si="218"/>
        <v>6.2</v>
      </c>
    </row>
    <row r="1427" spans="1:13" hidden="1" x14ac:dyDescent="0.3">
      <c r="A1427" s="246" t="str">
        <f t="shared" si="210"/>
        <v>2023-NAT-03</v>
      </c>
      <c r="B1427" s="241">
        <f t="shared" si="211"/>
        <v>45003</v>
      </c>
      <c r="C1427" s="246" t="str">
        <f t="shared" si="212"/>
        <v>Day 3</v>
      </c>
      <c r="D1427" s="78" t="s">
        <v>885</v>
      </c>
      <c r="E1427" s="46" t="str">
        <f t="shared" si="213"/>
        <v>Marinda</v>
      </c>
      <c r="F1427" s="46" t="str">
        <f t="shared" si="214"/>
        <v>Parr</v>
      </c>
      <c r="G1427" s="46" t="str">
        <f t="shared" si="215"/>
        <v>Ladies Master</v>
      </c>
      <c r="H1427" s="46" t="str">
        <f t="shared" si="216"/>
        <v>Welwitschia</v>
      </c>
      <c r="I1427" s="78"/>
      <c r="J1427" s="78" t="s">
        <v>1288</v>
      </c>
      <c r="K1427" s="78">
        <v>100</v>
      </c>
      <c r="L1427" s="77">
        <f t="shared" si="217"/>
        <v>3.7</v>
      </c>
      <c r="M1427" s="77">
        <f t="shared" si="218"/>
        <v>3.7</v>
      </c>
    </row>
    <row r="1428" spans="1:13" hidden="1" x14ac:dyDescent="0.3">
      <c r="A1428" s="246" t="str">
        <f t="shared" si="210"/>
        <v>2023-NAT-03</v>
      </c>
      <c r="B1428" s="241">
        <f t="shared" si="211"/>
        <v>45003</v>
      </c>
      <c r="C1428" s="246" t="str">
        <f t="shared" si="212"/>
        <v>Day 3</v>
      </c>
      <c r="D1428" s="78" t="s">
        <v>885</v>
      </c>
      <c r="E1428" s="46" t="str">
        <f t="shared" si="213"/>
        <v>Marinda</v>
      </c>
      <c r="F1428" s="46" t="str">
        <f t="shared" si="214"/>
        <v>Parr</v>
      </c>
      <c r="G1428" s="46" t="str">
        <f t="shared" si="215"/>
        <v>Ladies Master</v>
      </c>
      <c r="H1428" s="46" t="str">
        <f t="shared" si="216"/>
        <v>Welwitschia</v>
      </c>
      <c r="I1428" s="78"/>
      <c r="J1428" s="78" t="s">
        <v>1288</v>
      </c>
      <c r="K1428" s="78">
        <v>122</v>
      </c>
      <c r="L1428" s="77">
        <f t="shared" si="217"/>
        <v>7.4</v>
      </c>
      <c r="M1428" s="77">
        <f t="shared" si="218"/>
        <v>7.4</v>
      </c>
    </row>
    <row r="1429" spans="1:13" hidden="1" x14ac:dyDescent="0.3">
      <c r="A1429" s="246" t="str">
        <f t="shared" si="210"/>
        <v>2023-NAT-03</v>
      </c>
      <c r="B1429" s="241">
        <f t="shared" si="211"/>
        <v>45003</v>
      </c>
      <c r="C1429" s="246" t="str">
        <f t="shared" si="212"/>
        <v>Day 3</v>
      </c>
      <c r="D1429" s="78" t="s">
        <v>470</v>
      </c>
      <c r="E1429" s="46" t="str">
        <f t="shared" si="213"/>
        <v>Johan</v>
      </c>
      <c r="F1429" s="46" t="str">
        <f t="shared" si="214"/>
        <v>Diedericks</v>
      </c>
      <c r="G1429" s="46" t="str">
        <f t="shared" si="215"/>
        <v>Men Veteran</v>
      </c>
      <c r="H1429" s="46" t="str">
        <f t="shared" si="216"/>
        <v>Welwitschia</v>
      </c>
      <c r="I1429" s="78"/>
      <c r="J1429" s="78" t="s">
        <v>1288</v>
      </c>
      <c r="K1429" s="78">
        <v>107</v>
      </c>
      <c r="L1429" s="77">
        <f t="shared" si="217"/>
        <v>4.7</v>
      </c>
      <c r="M1429" s="77">
        <f t="shared" si="218"/>
        <v>4.7</v>
      </c>
    </row>
    <row r="1430" spans="1:13" hidden="1" x14ac:dyDescent="0.3">
      <c r="A1430" s="246" t="str">
        <f t="shared" si="210"/>
        <v>2023-NAT-03</v>
      </c>
      <c r="B1430" s="241">
        <f t="shared" si="211"/>
        <v>45003</v>
      </c>
      <c r="C1430" s="246" t="str">
        <f t="shared" si="212"/>
        <v>Day 3</v>
      </c>
      <c r="D1430" s="78" t="s">
        <v>470</v>
      </c>
      <c r="E1430" s="46" t="str">
        <f t="shared" si="213"/>
        <v>Johan</v>
      </c>
      <c r="F1430" s="46" t="str">
        <f t="shared" si="214"/>
        <v>Diedericks</v>
      </c>
      <c r="G1430" s="46" t="str">
        <f t="shared" si="215"/>
        <v>Men Veteran</v>
      </c>
      <c r="H1430" s="46" t="str">
        <f t="shared" si="216"/>
        <v>Welwitschia</v>
      </c>
      <c r="I1430" s="78"/>
      <c r="J1430" s="78" t="s">
        <v>1288</v>
      </c>
      <c r="K1430" s="78">
        <v>74</v>
      </c>
      <c r="L1430" s="77">
        <f t="shared" si="217"/>
        <v>1.3</v>
      </c>
      <c r="M1430" s="77">
        <f t="shared" si="218"/>
        <v>1.3</v>
      </c>
    </row>
    <row r="1431" spans="1:13" hidden="1" x14ac:dyDescent="0.3">
      <c r="A1431" s="246" t="str">
        <f t="shared" si="210"/>
        <v>2023-NAT-03</v>
      </c>
      <c r="B1431" s="241">
        <f t="shared" si="211"/>
        <v>45003</v>
      </c>
      <c r="C1431" s="246" t="str">
        <f t="shared" si="212"/>
        <v>Day 3</v>
      </c>
      <c r="D1431" s="78" t="s">
        <v>470</v>
      </c>
      <c r="E1431" s="46" t="str">
        <f t="shared" si="213"/>
        <v>Johan</v>
      </c>
      <c r="F1431" s="46" t="str">
        <f t="shared" si="214"/>
        <v>Diedericks</v>
      </c>
      <c r="G1431" s="46" t="str">
        <f t="shared" si="215"/>
        <v>Men Veteran</v>
      </c>
      <c r="H1431" s="46" t="str">
        <f t="shared" si="216"/>
        <v>Welwitschia</v>
      </c>
      <c r="I1431" s="78"/>
      <c r="J1431" s="78" t="s">
        <v>1288</v>
      </c>
      <c r="K1431" s="78">
        <v>110</v>
      </c>
      <c r="L1431" s="77">
        <f t="shared" si="217"/>
        <v>5.2</v>
      </c>
      <c r="M1431" s="77">
        <f t="shared" si="218"/>
        <v>5.2</v>
      </c>
    </row>
    <row r="1432" spans="1:13" hidden="1" x14ac:dyDescent="0.3">
      <c r="A1432" s="246" t="str">
        <f t="shared" si="210"/>
        <v>2023-NAT-03</v>
      </c>
      <c r="B1432" s="241">
        <f t="shared" si="211"/>
        <v>45003</v>
      </c>
      <c r="C1432" s="246" t="str">
        <f t="shared" si="212"/>
        <v>Day 3</v>
      </c>
      <c r="D1432" s="78" t="s">
        <v>470</v>
      </c>
      <c r="E1432" s="46" t="str">
        <f t="shared" si="213"/>
        <v>Johan</v>
      </c>
      <c r="F1432" s="46" t="str">
        <f t="shared" si="214"/>
        <v>Diedericks</v>
      </c>
      <c r="G1432" s="46" t="str">
        <f t="shared" si="215"/>
        <v>Men Veteran</v>
      </c>
      <c r="H1432" s="46" t="str">
        <f t="shared" si="216"/>
        <v>Welwitschia</v>
      </c>
      <c r="I1432" s="78"/>
      <c r="J1432" s="78" t="s">
        <v>1288</v>
      </c>
      <c r="K1432" s="78">
        <v>82</v>
      </c>
      <c r="L1432" s="77">
        <f t="shared" si="217"/>
        <v>1.9</v>
      </c>
      <c r="M1432" s="77">
        <f t="shared" si="218"/>
        <v>1.9</v>
      </c>
    </row>
    <row r="1433" spans="1:13" hidden="1" x14ac:dyDescent="0.3">
      <c r="A1433" s="246" t="str">
        <f t="shared" si="210"/>
        <v>2023-NAT-03</v>
      </c>
      <c r="B1433" s="241">
        <f t="shared" si="211"/>
        <v>45003</v>
      </c>
      <c r="C1433" s="246" t="str">
        <f t="shared" si="212"/>
        <v>Day 3</v>
      </c>
      <c r="D1433" s="78" t="s">
        <v>470</v>
      </c>
      <c r="E1433" s="46" t="str">
        <f t="shared" si="213"/>
        <v>Johan</v>
      </c>
      <c r="F1433" s="46" t="str">
        <f t="shared" si="214"/>
        <v>Diedericks</v>
      </c>
      <c r="G1433" s="46" t="str">
        <f t="shared" si="215"/>
        <v>Men Veteran</v>
      </c>
      <c r="H1433" s="46" t="str">
        <f t="shared" si="216"/>
        <v>Welwitschia</v>
      </c>
      <c r="I1433" s="78"/>
      <c r="J1433" s="78" t="s">
        <v>1281</v>
      </c>
      <c r="K1433" s="78">
        <v>158</v>
      </c>
      <c r="L1433" s="77">
        <f t="shared" si="217"/>
        <v>53.8</v>
      </c>
      <c r="M1433" s="77">
        <f t="shared" si="218"/>
        <v>53.8</v>
      </c>
    </row>
    <row r="1434" spans="1:13" hidden="1" x14ac:dyDescent="0.3">
      <c r="A1434" s="246" t="str">
        <f t="shared" si="210"/>
        <v>2023-NAT-03</v>
      </c>
      <c r="B1434" s="241">
        <f t="shared" si="211"/>
        <v>45003</v>
      </c>
      <c r="C1434" s="246" t="str">
        <f t="shared" si="212"/>
        <v>Day 3</v>
      </c>
      <c r="D1434" s="78" t="s">
        <v>732</v>
      </c>
      <c r="E1434" s="46" t="str">
        <f t="shared" si="213"/>
        <v>Ras</v>
      </c>
      <c r="F1434" s="46" t="str">
        <f t="shared" si="214"/>
        <v>Van Der Westhuizen</v>
      </c>
      <c r="G1434" s="46" t="str">
        <f t="shared" si="215"/>
        <v>Men Senior</v>
      </c>
      <c r="H1434" s="46" t="str">
        <f t="shared" si="216"/>
        <v>Welwitschia</v>
      </c>
      <c r="I1434" s="78"/>
      <c r="J1434" s="78" t="s">
        <v>20</v>
      </c>
      <c r="K1434" s="78">
        <v>88</v>
      </c>
      <c r="L1434" s="77">
        <f t="shared" si="217"/>
        <v>2.5</v>
      </c>
      <c r="M1434" s="77">
        <f t="shared" si="218"/>
        <v>2.5</v>
      </c>
    </row>
    <row r="1435" spans="1:13" hidden="1" x14ac:dyDescent="0.3">
      <c r="A1435" s="246" t="str">
        <f t="shared" si="210"/>
        <v>2023-NAT-03</v>
      </c>
      <c r="B1435" s="241">
        <f t="shared" si="211"/>
        <v>45003</v>
      </c>
      <c r="C1435" s="246" t="str">
        <f t="shared" si="212"/>
        <v>Day 3</v>
      </c>
      <c r="D1435" s="78" t="s">
        <v>912</v>
      </c>
      <c r="E1435" s="46" t="str">
        <f t="shared" si="213"/>
        <v>Hanno</v>
      </c>
      <c r="F1435" s="46" t="str">
        <f t="shared" si="214"/>
        <v>Burger</v>
      </c>
      <c r="G1435" s="46" t="str">
        <f t="shared" si="215"/>
        <v>Men U/16</v>
      </c>
      <c r="H1435" s="46" t="str">
        <f t="shared" si="216"/>
        <v>Atlantic Angling Club</v>
      </c>
      <c r="I1435" s="78"/>
      <c r="J1435" s="76" t="s">
        <v>1287</v>
      </c>
      <c r="K1435" s="78">
        <v>110</v>
      </c>
      <c r="L1435" s="77">
        <f t="shared" si="217"/>
        <v>6</v>
      </c>
      <c r="M1435" s="77">
        <f t="shared" si="218"/>
        <v>6</v>
      </c>
    </row>
    <row r="1436" spans="1:13" hidden="1" x14ac:dyDescent="0.3">
      <c r="A1436" s="246" t="str">
        <f t="shared" si="210"/>
        <v>2023-NAT-03</v>
      </c>
      <c r="B1436" s="241">
        <f t="shared" si="211"/>
        <v>45003</v>
      </c>
      <c r="C1436" s="246" t="str">
        <f t="shared" si="212"/>
        <v>Day 3</v>
      </c>
      <c r="D1436" s="78" t="s">
        <v>1165</v>
      </c>
      <c r="E1436" s="46" t="str">
        <f t="shared" si="213"/>
        <v>Lourens</v>
      </c>
      <c r="F1436" s="46" t="str">
        <f t="shared" si="214"/>
        <v>Fourie</v>
      </c>
      <c r="G1436" s="46" t="str">
        <f t="shared" si="215"/>
        <v>Men Master</v>
      </c>
      <c r="H1436" s="46" t="str">
        <f t="shared" si="216"/>
        <v>Henties Bay</v>
      </c>
      <c r="I1436" s="78"/>
      <c r="J1436" s="76" t="s">
        <v>1287</v>
      </c>
      <c r="K1436" s="78">
        <v>110</v>
      </c>
      <c r="L1436" s="77">
        <f t="shared" si="217"/>
        <v>6</v>
      </c>
      <c r="M1436" s="77">
        <f t="shared" si="218"/>
        <v>6</v>
      </c>
    </row>
    <row r="1437" spans="1:13" hidden="1" x14ac:dyDescent="0.3">
      <c r="A1437" s="246" t="str">
        <f t="shared" si="210"/>
        <v>2023-NAT-03</v>
      </c>
      <c r="B1437" s="241">
        <f t="shared" si="211"/>
        <v>45003</v>
      </c>
      <c r="C1437" s="246" t="str">
        <f t="shared" si="212"/>
        <v>Day 3</v>
      </c>
      <c r="D1437" s="78" t="s">
        <v>1018</v>
      </c>
      <c r="E1437" s="46" t="str">
        <f t="shared" si="213"/>
        <v>Dean</v>
      </c>
      <c r="F1437" s="46" t="str">
        <f t="shared" si="214"/>
        <v>Biller</v>
      </c>
      <c r="G1437" s="46" t="str">
        <f t="shared" si="215"/>
        <v>Men Senior</v>
      </c>
      <c r="H1437" s="46" t="str">
        <f t="shared" si="216"/>
        <v>Welwitschia</v>
      </c>
      <c r="I1437" s="78"/>
      <c r="J1437" s="78" t="s">
        <v>1288</v>
      </c>
      <c r="K1437" s="78">
        <v>71</v>
      </c>
      <c r="L1437" s="77">
        <f t="shared" si="217"/>
        <v>1.1000000000000001</v>
      </c>
      <c r="M1437" s="77">
        <f t="shared" si="218"/>
        <v>1.1000000000000001</v>
      </c>
    </row>
    <row r="1438" spans="1:13" hidden="1" x14ac:dyDescent="0.3">
      <c r="A1438" s="246" t="str">
        <f t="shared" si="210"/>
        <v>2023-NAT-03</v>
      </c>
      <c r="B1438" s="241">
        <f t="shared" si="211"/>
        <v>45003</v>
      </c>
      <c r="C1438" s="246" t="str">
        <f t="shared" si="212"/>
        <v>Day 3</v>
      </c>
      <c r="D1438" s="78" t="s">
        <v>839</v>
      </c>
      <c r="E1438" s="46" t="str">
        <f t="shared" si="213"/>
        <v>Raymond</v>
      </c>
      <c r="F1438" s="46" t="str">
        <f t="shared" si="214"/>
        <v>Duvenhage</v>
      </c>
      <c r="G1438" s="46" t="str">
        <f t="shared" si="215"/>
        <v>Men Veteran</v>
      </c>
      <c r="H1438" s="46" t="str">
        <f t="shared" si="216"/>
        <v>Welwitschia</v>
      </c>
      <c r="I1438" s="78"/>
      <c r="J1438" s="78" t="s">
        <v>1288</v>
      </c>
      <c r="K1438" s="78">
        <v>87</v>
      </c>
      <c r="L1438" s="77">
        <f t="shared" si="217"/>
        <v>2.2999999999999998</v>
      </c>
      <c r="M1438" s="77">
        <f t="shared" si="218"/>
        <v>2.2999999999999998</v>
      </c>
    </row>
    <row r="1439" spans="1:13" hidden="1" x14ac:dyDescent="0.3">
      <c r="A1439" s="246" t="str">
        <f t="shared" si="210"/>
        <v>2023-NAT-03</v>
      </c>
      <c r="B1439" s="241">
        <f t="shared" si="211"/>
        <v>45003</v>
      </c>
      <c r="C1439" s="246" t="str">
        <f t="shared" si="212"/>
        <v>Day 3</v>
      </c>
      <c r="D1439" s="78" t="s">
        <v>839</v>
      </c>
      <c r="E1439" s="46" t="str">
        <f t="shared" si="213"/>
        <v>Raymond</v>
      </c>
      <c r="F1439" s="46" t="str">
        <f t="shared" si="214"/>
        <v>Duvenhage</v>
      </c>
      <c r="G1439" s="46" t="str">
        <f t="shared" si="215"/>
        <v>Men Veteran</v>
      </c>
      <c r="H1439" s="46" t="str">
        <f t="shared" si="216"/>
        <v>Welwitschia</v>
      </c>
      <c r="I1439" s="78"/>
      <c r="J1439" s="78" t="s">
        <v>1288</v>
      </c>
      <c r="K1439" s="78">
        <v>88</v>
      </c>
      <c r="L1439" s="77">
        <f t="shared" si="217"/>
        <v>2.4</v>
      </c>
      <c r="M1439" s="77">
        <f t="shared" si="218"/>
        <v>2.4</v>
      </c>
    </row>
    <row r="1440" spans="1:13" hidden="1" x14ac:dyDescent="0.3">
      <c r="A1440" s="246" t="str">
        <f t="shared" si="210"/>
        <v>2023-NAT-03</v>
      </c>
      <c r="B1440" s="241">
        <f t="shared" si="211"/>
        <v>45003</v>
      </c>
      <c r="C1440" s="246" t="str">
        <f t="shared" si="212"/>
        <v>Day 3</v>
      </c>
      <c r="D1440" s="78" t="s">
        <v>912</v>
      </c>
      <c r="E1440" s="46" t="str">
        <f t="shared" si="213"/>
        <v>Hanno</v>
      </c>
      <c r="F1440" s="46" t="str">
        <f t="shared" si="214"/>
        <v>Burger</v>
      </c>
      <c r="G1440" s="46" t="str">
        <f t="shared" si="215"/>
        <v>Men U/16</v>
      </c>
      <c r="H1440" s="46" t="str">
        <f t="shared" si="216"/>
        <v>Atlantic Angling Club</v>
      </c>
      <c r="I1440" s="78"/>
      <c r="J1440" s="76" t="s">
        <v>1287</v>
      </c>
      <c r="K1440" s="78">
        <v>110</v>
      </c>
      <c r="L1440" s="77">
        <f t="shared" si="217"/>
        <v>6</v>
      </c>
      <c r="M1440" s="77">
        <f t="shared" si="218"/>
        <v>6</v>
      </c>
    </row>
    <row r="1441" spans="1:13" hidden="1" x14ac:dyDescent="0.3">
      <c r="A1441" s="246" t="str">
        <f t="shared" si="210"/>
        <v>2023-NAT-03</v>
      </c>
      <c r="B1441" s="241">
        <f t="shared" si="211"/>
        <v>45003</v>
      </c>
      <c r="C1441" s="246" t="str">
        <f t="shared" si="212"/>
        <v>Day 3</v>
      </c>
      <c r="D1441" s="78" t="s">
        <v>912</v>
      </c>
      <c r="E1441" s="46" t="str">
        <f t="shared" si="213"/>
        <v>Hanno</v>
      </c>
      <c r="F1441" s="46" t="str">
        <f t="shared" si="214"/>
        <v>Burger</v>
      </c>
      <c r="G1441" s="46" t="str">
        <f t="shared" si="215"/>
        <v>Men U/16</v>
      </c>
      <c r="H1441" s="46" t="str">
        <f t="shared" si="216"/>
        <v>Atlantic Angling Club</v>
      </c>
      <c r="I1441" s="78"/>
      <c r="J1441" s="76" t="s">
        <v>1287</v>
      </c>
      <c r="K1441" s="78">
        <v>110</v>
      </c>
      <c r="L1441" s="77">
        <f t="shared" si="217"/>
        <v>6</v>
      </c>
      <c r="M1441" s="77">
        <f t="shared" si="218"/>
        <v>6</v>
      </c>
    </row>
    <row r="1442" spans="1:13" hidden="1" x14ac:dyDescent="0.3">
      <c r="A1442" s="246" t="str">
        <f t="shared" si="210"/>
        <v>2023-NAT-03</v>
      </c>
      <c r="B1442" s="241">
        <f t="shared" si="211"/>
        <v>45003</v>
      </c>
      <c r="C1442" s="246" t="str">
        <f t="shared" si="212"/>
        <v>Day 3</v>
      </c>
      <c r="D1442" s="78" t="s">
        <v>746</v>
      </c>
      <c r="E1442" s="46" t="str">
        <f t="shared" si="213"/>
        <v>Bradd</v>
      </c>
      <c r="F1442" s="46" t="str">
        <f t="shared" si="214"/>
        <v>Biller</v>
      </c>
      <c r="G1442" s="46" t="str">
        <f t="shared" si="215"/>
        <v>Men Senior</v>
      </c>
      <c r="H1442" s="46" t="str">
        <f t="shared" si="216"/>
        <v>Welwitschia</v>
      </c>
      <c r="I1442" s="78"/>
      <c r="J1442" s="78" t="s">
        <v>1288</v>
      </c>
      <c r="K1442" s="78">
        <v>85</v>
      </c>
      <c r="L1442" s="77">
        <f t="shared" si="217"/>
        <v>2.1</v>
      </c>
      <c r="M1442" s="77">
        <f t="shared" si="218"/>
        <v>2.1</v>
      </c>
    </row>
    <row r="1443" spans="1:13" hidden="1" x14ac:dyDescent="0.3">
      <c r="A1443" s="246" t="str">
        <f t="shared" si="210"/>
        <v>2023-NAT-03</v>
      </c>
      <c r="B1443" s="241">
        <f t="shared" si="211"/>
        <v>45003</v>
      </c>
      <c r="C1443" s="246" t="str">
        <f t="shared" si="212"/>
        <v>Day 3</v>
      </c>
      <c r="D1443" s="78" t="s">
        <v>468</v>
      </c>
      <c r="E1443" s="46" t="str">
        <f t="shared" si="213"/>
        <v>Willem</v>
      </c>
      <c r="F1443" s="46" t="str">
        <f t="shared" si="214"/>
        <v>Steyn</v>
      </c>
      <c r="G1443" s="46" t="str">
        <f t="shared" si="215"/>
        <v>Men Veteran</v>
      </c>
      <c r="H1443" s="46" t="str">
        <f t="shared" si="216"/>
        <v>Welwitschia</v>
      </c>
      <c r="I1443" s="78"/>
      <c r="J1443" s="78" t="s">
        <v>1288</v>
      </c>
      <c r="K1443" s="78">
        <v>90</v>
      </c>
      <c r="L1443" s="77">
        <f t="shared" si="217"/>
        <v>2.6</v>
      </c>
      <c r="M1443" s="77">
        <f t="shared" si="218"/>
        <v>2.6</v>
      </c>
    </row>
    <row r="1444" spans="1:13" hidden="1" x14ac:dyDescent="0.3">
      <c r="A1444" s="246" t="str">
        <f t="shared" si="210"/>
        <v>2023-NAT-03</v>
      </c>
      <c r="B1444" s="241">
        <f t="shared" si="211"/>
        <v>45003</v>
      </c>
      <c r="C1444" s="246" t="str">
        <f t="shared" si="212"/>
        <v>Day 3</v>
      </c>
      <c r="D1444" s="78" t="s">
        <v>468</v>
      </c>
      <c r="E1444" s="46" t="str">
        <f t="shared" si="213"/>
        <v>Willem</v>
      </c>
      <c r="F1444" s="46" t="str">
        <f t="shared" si="214"/>
        <v>Steyn</v>
      </c>
      <c r="G1444" s="46" t="str">
        <f t="shared" si="215"/>
        <v>Men Veteran</v>
      </c>
      <c r="H1444" s="46" t="str">
        <f t="shared" si="216"/>
        <v>Welwitschia</v>
      </c>
      <c r="I1444" s="78"/>
      <c r="J1444" s="78" t="s">
        <v>1288</v>
      </c>
      <c r="K1444" s="78">
        <v>103</v>
      </c>
      <c r="L1444" s="77">
        <f t="shared" si="217"/>
        <v>4.0999999999999996</v>
      </c>
      <c r="M1444" s="77">
        <f t="shared" si="218"/>
        <v>4.0999999999999996</v>
      </c>
    </row>
    <row r="1445" spans="1:13" hidden="1" x14ac:dyDescent="0.3">
      <c r="A1445" s="246" t="str">
        <f t="shared" si="210"/>
        <v>2023-NAT-03</v>
      </c>
      <c r="B1445" s="241">
        <f t="shared" si="211"/>
        <v>45003</v>
      </c>
      <c r="C1445" s="246" t="str">
        <f t="shared" si="212"/>
        <v>Day 3</v>
      </c>
      <c r="D1445" s="78" t="s">
        <v>468</v>
      </c>
      <c r="E1445" s="46" t="str">
        <f t="shared" si="213"/>
        <v>Willem</v>
      </c>
      <c r="F1445" s="46" t="str">
        <f t="shared" si="214"/>
        <v>Steyn</v>
      </c>
      <c r="G1445" s="46" t="str">
        <f t="shared" si="215"/>
        <v>Men Veteran</v>
      </c>
      <c r="H1445" s="46" t="str">
        <f t="shared" si="216"/>
        <v>Welwitschia</v>
      </c>
      <c r="I1445" s="78"/>
      <c r="J1445" s="78" t="s">
        <v>1288</v>
      </c>
      <c r="K1445" s="78">
        <v>106</v>
      </c>
      <c r="L1445" s="77">
        <f t="shared" si="217"/>
        <v>4.5</v>
      </c>
      <c r="M1445" s="77">
        <f t="shared" si="218"/>
        <v>4.5</v>
      </c>
    </row>
    <row r="1446" spans="1:13" hidden="1" x14ac:dyDescent="0.3">
      <c r="A1446" s="246" t="str">
        <f t="shared" si="210"/>
        <v>2023-NAT-03</v>
      </c>
      <c r="B1446" s="241">
        <f t="shared" si="211"/>
        <v>45003</v>
      </c>
      <c r="C1446" s="246" t="str">
        <f t="shared" si="212"/>
        <v>Day 3</v>
      </c>
      <c r="D1446" s="78" t="s">
        <v>468</v>
      </c>
      <c r="E1446" s="46" t="str">
        <f t="shared" si="213"/>
        <v>Willem</v>
      </c>
      <c r="F1446" s="46" t="str">
        <f t="shared" si="214"/>
        <v>Steyn</v>
      </c>
      <c r="G1446" s="46" t="str">
        <f t="shared" si="215"/>
        <v>Men Veteran</v>
      </c>
      <c r="H1446" s="46" t="str">
        <f t="shared" si="216"/>
        <v>Welwitschia</v>
      </c>
      <c r="I1446" s="78"/>
      <c r="J1446" s="78" t="s">
        <v>1288</v>
      </c>
      <c r="K1446" s="78">
        <v>100</v>
      </c>
      <c r="L1446" s="77">
        <f t="shared" si="217"/>
        <v>3.7</v>
      </c>
      <c r="M1446" s="77">
        <f t="shared" si="218"/>
        <v>3.7</v>
      </c>
    </row>
    <row r="1447" spans="1:13" hidden="1" x14ac:dyDescent="0.3">
      <c r="A1447" s="246" t="str">
        <f t="shared" si="210"/>
        <v>2023-NAT-03</v>
      </c>
      <c r="B1447" s="241">
        <f t="shared" si="211"/>
        <v>45003</v>
      </c>
      <c r="C1447" s="246" t="str">
        <f t="shared" si="212"/>
        <v>Day 3</v>
      </c>
      <c r="D1447" s="78" t="s">
        <v>562</v>
      </c>
      <c r="E1447" s="46" t="str">
        <f t="shared" si="213"/>
        <v>Dian</v>
      </c>
      <c r="F1447" s="46" t="str">
        <f t="shared" si="214"/>
        <v>Neethling</v>
      </c>
      <c r="G1447" s="46" t="str">
        <f t="shared" si="215"/>
        <v>Men U/21</v>
      </c>
      <c r="H1447" s="46" t="str">
        <f t="shared" si="216"/>
        <v>Welwitschia</v>
      </c>
      <c r="I1447" s="78"/>
      <c r="J1447" s="78" t="s">
        <v>1288</v>
      </c>
      <c r="K1447" s="78">
        <v>87</v>
      </c>
      <c r="L1447" s="77">
        <f t="shared" si="217"/>
        <v>2.2999999999999998</v>
      </c>
      <c r="M1447" s="77">
        <f t="shared" si="218"/>
        <v>2.2999999999999998</v>
      </c>
    </row>
    <row r="1448" spans="1:13" hidden="1" x14ac:dyDescent="0.3">
      <c r="A1448" s="246" t="str">
        <f t="shared" si="210"/>
        <v>2023-NAT-03</v>
      </c>
      <c r="B1448" s="241">
        <f t="shared" si="211"/>
        <v>45003</v>
      </c>
      <c r="C1448" s="246" t="str">
        <f t="shared" si="212"/>
        <v>Day 3</v>
      </c>
      <c r="D1448" s="78" t="s">
        <v>562</v>
      </c>
      <c r="E1448" s="46" t="str">
        <f t="shared" si="213"/>
        <v>Dian</v>
      </c>
      <c r="F1448" s="46" t="str">
        <f t="shared" si="214"/>
        <v>Neethling</v>
      </c>
      <c r="G1448" s="46" t="str">
        <f t="shared" si="215"/>
        <v>Men U/21</v>
      </c>
      <c r="H1448" s="46" t="str">
        <f t="shared" si="216"/>
        <v>Welwitschia</v>
      </c>
      <c r="I1448" s="78"/>
      <c r="J1448" s="78" t="s">
        <v>1288</v>
      </c>
      <c r="K1448" s="78">
        <v>94</v>
      </c>
      <c r="L1448" s="77">
        <f t="shared" si="217"/>
        <v>3</v>
      </c>
      <c r="M1448" s="77">
        <f t="shared" si="218"/>
        <v>3</v>
      </c>
    </row>
    <row r="1449" spans="1:13" hidden="1" x14ac:dyDescent="0.3">
      <c r="A1449" s="246" t="str">
        <f t="shared" si="210"/>
        <v>2023-NAT-03</v>
      </c>
      <c r="B1449" s="241">
        <f t="shared" si="211"/>
        <v>45003</v>
      </c>
      <c r="C1449" s="246" t="str">
        <f t="shared" si="212"/>
        <v>Day 3</v>
      </c>
      <c r="D1449" s="78" t="s">
        <v>562</v>
      </c>
      <c r="E1449" s="46" t="str">
        <f t="shared" si="213"/>
        <v>Dian</v>
      </c>
      <c r="F1449" s="46" t="str">
        <f t="shared" si="214"/>
        <v>Neethling</v>
      </c>
      <c r="G1449" s="46" t="str">
        <f t="shared" si="215"/>
        <v>Men U/21</v>
      </c>
      <c r="H1449" s="46" t="str">
        <f t="shared" si="216"/>
        <v>Welwitschia</v>
      </c>
      <c r="I1449" s="78"/>
      <c r="J1449" s="78" t="s">
        <v>1288</v>
      </c>
      <c r="K1449" s="78">
        <v>101</v>
      </c>
      <c r="L1449" s="77">
        <f t="shared" si="217"/>
        <v>3.8</v>
      </c>
      <c r="M1449" s="77">
        <f t="shared" si="218"/>
        <v>3.8</v>
      </c>
    </row>
    <row r="1450" spans="1:13" hidden="1" x14ac:dyDescent="0.3">
      <c r="A1450" s="246" t="str">
        <f t="shared" si="210"/>
        <v>2023-NAT-03</v>
      </c>
      <c r="B1450" s="241">
        <f t="shared" si="211"/>
        <v>45003</v>
      </c>
      <c r="C1450" s="246" t="str">
        <f t="shared" si="212"/>
        <v>Day 3</v>
      </c>
      <c r="D1450" s="78" t="s">
        <v>634</v>
      </c>
      <c r="E1450" s="46" t="str">
        <f t="shared" si="213"/>
        <v>Elaine</v>
      </c>
      <c r="F1450" s="46" t="str">
        <f t="shared" si="214"/>
        <v>Vorster</v>
      </c>
      <c r="G1450" s="46" t="str">
        <f t="shared" si="215"/>
        <v>Ladies Veteran</v>
      </c>
      <c r="H1450" s="46" t="str">
        <f t="shared" si="216"/>
        <v>Orca Angling Club</v>
      </c>
      <c r="I1450" s="78"/>
      <c r="J1450" s="76" t="s">
        <v>1287</v>
      </c>
      <c r="K1450" s="78">
        <v>110</v>
      </c>
      <c r="L1450" s="77">
        <f t="shared" si="217"/>
        <v>6</v>
      </c>
      <c r="M1450" s="77">
        <f t="shared" si="218"/>
        <v>6</v>
      </c>
    </row>
    <row r="1451" spans="1:13" hidden="1" x14ac:dyDescent="0.3">
      <c r="A1451" s="246" t="str">
        <f t="shared" si="210"/>
        <v>2023-NAT-03</v>
      </c>
      <c r="B1451" s="241">
        <f t="shared" si="211"/>
        <v>45003</v>
      </c>
      <c r="C1451" s="246" t="str">
        <f t="shared" si="212"/>
        <v>Day 3</v>
      </c>
      <c r="D1451" s="78" t="s">
        <v>1435</v>
      </c>
      <c r="E1451" s="46" t="str">
        <f t="shared" si="213"/>
        <v>Stefan</v>
      </c>
      <c r="F1451" s="46" t="str">
        <f t="shared" si="214"/>
        <v>Snyman</v>
      </c>
      <c r="G1451" s="46" t="str">
        <f t="shared" si="215"/>
        <v>Men U/16</v>
      </c>
      <c r="H1451" s="46" t="str">
        <f t="shared" si="216"/>
        <v>Penguin</v>
      </c>
      <c r="I1451" s="78"/>
      <c r="J1451" s="76" t="s">
        <v>1287</v>
      </c>
      <c r="K1451" s="78">
        <v>110</v>
      </c>
      <c r="L1451" s="77">
        <f t="shared" si="217"/>
        <v>6</v>
      </c>
      <c r="M1451" s="77">
        <f t="shared" si="218"/>
        <v>6</v>
      </c>
    </row>
    <row r="1452" spans="1:13" ht="13.8" hidden="1" thickBot="1" x14ac:dyDescent="0.35">
      <c r="A1452" s="248" t="str">
        <f t="shared" si="210"/>
        <v>2023-NAT-03</v>
      </c>
      <c r="B1452" s="247">
        <f t="shared" si="211"/>
        <v>45003</v>
      </c>
      <c r="C1452" s="248" t="str">
        <f t="shared" si="212"/>
        <v>Day 3</v>
      </c>
      <c r="D1452" s="242" t="s">
        <v>520</v>
      </c>
      <c r="E1452" s="249" t="str">
        <f t="shared" si="213"/>
        <v>Nols</v>
      </c>
      <c r="F1452" s="249" t="str">
        <f t="shared" si="214"/>
        <v>Diedericks</v>
      </c>
      <c r="G1452" s="249" t="str">
        <f t="shared" si="215"/>
        <v>Men Senior</v>
      </c>
      <c r="H1452" s="249" t="str">
        <f t="shared" si="216"/>
        <v>Welwitschia</v>
      </c>
      <c r="I1452" s="242"/>
      <c r="J1452" s="242" t="s">
        <v>1286</v>
      </c>
      <c r="K1452" s="242">
        <v>132</v>
      </c>
      <c r="L1452" s="250">
        <f t="shared" si="217"/>
        <v>29.8</v>
      </c>
      <c r="M1452" s="250">
        <f t="shared" si="218"/>
        <v>29.8</v>
      </c>
    </row>
    <row r="1453" spans="1:13" hidden="1" x14ac:dyDescent="0.3">
      <c r="A1453" s="251" t="str">
        <f t="shared" si="210"/>
        <v>2023-NAT-03</v>
      </c>
      <c r="B1453" s="368">
        <f t="shared" si="211"/>
        <v>45003</v>
      </c>
      <c r="C1453" s="251" t="str">
        <f t="shared" si="212"/>
        <v>Day 3</v>
      </c>
      <c r="D1453" s="76" t="s">
        <v>1210</v>
      </c>
      <c r="E1453" s="46" t="str">
        <f t="shared" si="213"/>
        <v>Flippie</v>
      </c>
      <c r="F1453" s="46" t="str">
        <f t="shared" si="214"/>
        <v>Scheepers</v>
      </c>
      <c r="G1453" s="46" t="str">
        <f t="shared" si="215"/>
        <v>Men Veteran</v>
      </c>
      <c r="H1453" s="46" t="str">
        <f t="shared" si="216"/>
        <v>Walvis Bay</v>
      </c>
      <c r="I1453" s="76"/>
      <c r="J1453" s="76" t="s">
        <v>1287</v>
      </c>
      <c r="K1453" s="76">
        <v>110</v>
      </c>
      <c r="L1453" s="77">
        <f t="shared" si="217"/>
        <v>6</v>
      </c>
      <c r="M1453" s="77">
        <f t="shared" si="218"/>
        <v>6</v>
      </c>
    </row>
    <row r="1454" spans="1:13" hidden="1" x14ac:dyDescent="0.3">
      <c r="A1454" s="246" t="str">
        <f t="shared" si="210"/>
        <v>2023-NAT-03</v>
      </c>
      <c r="B1454" s="241">
        <f t="shared" si="211"/>
        <v>45003</v>
      </c>
      <c r="C1454" s="246" t="str">
        <f t="shared" si="212"/>
        <v>Day 3</v>
      </c>
      <c r="D1454" s="78" t="s">
        <v>525</v>
      </c>
      <c r="E1454" s="46" t="str">
        <f t="shared" si="213"/>
        <v>Carlien</v>
      </c>
      <c r="F1454" s="46" t="str">
        <f t="shared" si="214"/>
        <v>Steyn</v>
      </c>
      <c r="G1454" s="46" t="str">
        <f t="shared" si="215"/>
        <v>Ladies Veteran</v>
      </c>
      <c r="H1454" s="46" t="str">
        <f t="shared" si="216"/>
        <v>Welwitschia</v>
      </c>
      <c r="I1454" s="78"/>
      <c r="J1454" s="76" t="s">
        <v>1287</v>
      </c>
      <c r="K1454" s="78">
        <v>110</v>
      </c>
      <c r="L1454" s="77">
        <f t="shared" si="217"/>
        <v>6</v>
      </c>
      <c r="M1454" s="77">
        <f t="shared" si="218"/>
        <v>6</v>
      </c>
    </row>
    <row r="1455" spans="1:13" hidden="1" x14ac:dyDescent="0.3">
      <c r="A1455" s="246" t="str">
        <f t="shared" si="210"/>
        <v>2023-NAT-03</v>
      </c>
      <c r="B1455" s="241">
        <f t="shared" si="211"/>
        <v>45003</v>
      </c>
      <c r="C1455" s="246" t="str">
        <f t="shared" si="212"/>
        <v>Day 3</v>
      </c>
      <c r="D1455" s="78" t="s">
        <v>1095</v>
      </c>
      <c r="E1455" s="46" t="str">
        <f t="shared" si="213"/>
        <v>Tian</v>
      </c>
      <c r="F1455" s="46" t="str">
        <f t="shared" si="214"/>
        <v>Mostert</v>
      </c>
      <c r="G1455" s="46" t="str">
        <f t="shared" si="215"/>
        <v>Men Senior</v>
      </c>
      <c r="H1455" s="46" t="str">
        <f t="shared" si="216"/>
        <v>Seagull Angling Club</v>
      </c>
      <c r="I1455" s="78"/>
      <c r="J1455" s="76" t="s">
        <v>1287</v>
      </c>
      <c r="K1455" s="78">
        <v>109</v>
      </c>
      <c r="L1455" s="77">
        <f t="shared" si="217"/>
        <v>5.8</v>
      </c>
      <c r="M1455" s="77">
        <f t="shared" si="218"/>
        <v>5.8</v>
      </c>
    </row>
    <row r="1456" spans="1:13" hidden="1" x14ac:dyDescent="0.3">
      <c r="A1456" s="246" t="str">
        <f t="shared" si="210"/>
        <v>2023-NAT-03</v>
      </c>
      <c r="B1456" s="241">
        <f t="shared" si="211"/>
        <v>45003</v>
      </c>
      <c r="C1456" s="246" t="str">
        <f t="shared" si="212"/>
        <v>Day 3</v>
      </c>
      <c r="D1456" s="78" t="s">
        <v>914</v>
      </c>
      <c r="E1456" s="46" t="str">
        <f t="shared" si="213"/>
        <v>Sarel</v>
      </c>
      <c r="F1456" s="46" t="str">
        <f t="shared" si="214"/>
        <v>Mynhardt</v>
      </c>
      <c r="G1456" s="46" t="str">
        <f t="shared" si="215"/>
        <v>Men Master</v>
      </c>
      <c r="H1456" s="46" t="str">
        <f t="shared" si="216"/>
        <v>Atlantic Angling Club</v>
      </c>
      <c r="I1456" s="78" t="s">
        <v>19</v>
      </c>
      <c r="J1456" s="78"/>
      <c r="K1456" s="78">
        <v>59</v>
      </c>
      <c r="L1456" s="77">
        <f t="shared" si="217"/>
        <v>2.1</v>
      </c>
      <c r="M1456" s="77">
        <f t="shared" si="218"/>
        <v>2.1</v>
      </c>
    </row>
    <row r="1457" spans="1:13" hidden="1" x14ac:dyDescent="0.3">
      <c r="A1457" s="246" t="str">
        <f t="shared" si="210"/>
        <v>2023-NAT-03</v>
      </c>
      <c r="B1457" s="241">
        <f t="shared" si="211"/>
        <v>45003</v>
      </c>
      <c r="C1457" s="246" t="str">
        <f t="shared" si="212"/>
        <v>Day 3</v>
      </c>
      <c r="D1457" s="78" t="s">
        <v>506</v>
      </c>
      <c r="E1457" s="46" t="str">
        <f t="shared" si="213"/>
        <v>Clemens</v>
      </c>
      <c r="F1457" s="46" t="str">
        <f t="shared" si="214"/>
        <v>Deetlefs</v>
      </c>
      <c r="G1457" s="46" t="str">
        <f t="shared" si="215"/>
        <v>Men Veteran</v>
      </c>
      <c r="H1457" s="46" t="str">
        <f t="shared" si="216"/>
        <v>Atlantic Angling Club</v>
      </c>
      <c r="I1457" s="78"/>
      <c r="J1457" s="78"/>
      <c r="K1457" s="78"/>
      <c r="L1457" s="77" t="str">
        <f t="shared" si="217"/>
        <v/>
      </c>
      <c r="M1457" s="77" t="str">
        <f t="shared" si="218"/>
        <v/>
      </c>
    </row>
    <row r="1458" spans="1:13" hidden="1" x14ac:dyDescent="0.3">
      <c r="A1458" s="246" t="str">
        <f t="shared" si="210"/>
        <v>2023-NAT-03</v>
      </c>
      <c r="B1458" s="241">
        <f t="shared" si="211"/>
        <v>45003</v>
      </c>
      <c r="C1458" s="246" t="str">
        <f t="shared" si="212"/>
        <v>Day 3</v>
      </c>
      <c r="D1458" s="78" t="s">
        <v>584</v>
      </c>
      <c r="E1458" s="46" t="str">
        <f t="shared" si="213"/>
        <v>Loandro</v>
      </c>
      <c r="F1458" s="46" t="str">
        <f t="shared" si="214"/>
        <v>Erasmus</v>
      </c>
      <c r="G1458" s="46" t="str">
        <f t="shared" si="215"/>
        <v>Men Senior</v>
      </c>
      <c r="H1458" s="46" t="str">
        <f t="shared" si="216"/>
        <v>Okahandja</v>
      </c>
      <c r="I1458" s="78"/>
      <c r="J1458" s="76" t="s">
        <v>1287</v>
      </c>
      <c r="K1458" s="78">
        <v>109</v>
      </c>
      <c r="L1458" s="77">
        <f t="shared" si="217"/>
        <v>5.8</v>
      </c>
      <c r="M1458" s="77">
        <f t="shared" si="218"/>
        <v>5.8</v>
      </c>
    </row>
    <row r="1459" spans="1:13" hidden="1" x14ac:dyDescent="0.3">
      <c r="A1459" s="246" t="str">
        <f t="shared" si="210"/>
        <v>2023-NAT-03</v>
      </c>
      <c r="B1459" s="241">
        <f t="shared" si="211"/>
        <v>45003</v>
      </c>
      <c r="C1459" s="246" t="str">
        <f t="shared" si="212"/>
        <v>Day 3</v>
      </c>
      <c r="D1459" s="78" t="s">
        <v>1720</v>
      </c>
      <c r="E1459" s="46" t="str">
        <f t="shared" si="213"/>
        <v>Maritz JNR</v>
      </c>
      <c r="F1459" s="46" t="str">
        <f t="shared" si="214"/>
        <v>Jansen Van Vuuren</v>
      </c>
      <c r="G1459" s="46" t="str">
        <f t="shared" si="215"/>
        <v>Men U/16</v>
      </c>
      <c r="H1459" s="46" t="str">
        <f t="shared" si="216"/>
        <v>Otjiwarongo</v>
      </c>
      <c r="I1459" s="78"/>
      <c r="J1459" s="76" t="s">
        <v>1287</v>
      </c>
      <c r="K1459" s="78">
        <v>109</v>
      </c>
      <c r="L1459" s="77">
        <f t="shared" si="217"/>
        <v>5.8</v>
      </c>
      <c r="M1459" s="77">
        <f t="shared" si="218"/>
        <v>5.8</v>
      </c>
    </row>
    <row r="1460" spans="1:13" hidden="1" x14ac:dyDescent="0.3">
      <c r="A1460" s="246" t="str">
        <f t="shared" si="210"/>
        <v>2023-NAT-03</v>
      </c>
      <c r="B1460" s="241">
        <f t="shared" si="211"/>
        <v>45003</v>
      </c>
      <c r="C1460" s="246" t="str">
        <f t="shared" si="212"/>
        <v>Day 3</v>
      </c>
      <c r="D1460" s="78" t="s">
        <v>1157</v>
      </c>
      <c r="E1460" s="46" t="str">
        <f t="shared" si="213"/>
        <v>Karmen</v>
      </c>
      <c r="F1460" s="46" t="str">
        <f t="shared" si="214"/>
        <v>Mynhardt</v>
      </c>
      <c r="G1460" s="46" t="str">
        <f t="shared" si="215"/>
        <v>Ladies Master</v>
      </c>
      <c r="H1460" s="46" t="str">
        <f t="shared" si="216"/>
        <v>Atlantic Angling Club</v>
      </c>
      <c r="I1460" s="78"/>
      <c r="J1460" s="78" t="s">
        <v>1288</v>
      </c>
      <c r="K1460" s="78">
        <v>100</v>
      </c>
      <c r="L1460" s="77">
        <f t="shared" si="217"/>
        <v>3.7</v>
      </c>
      <c r="M1460" s="77">
        <f t="shared" si="218"/>
        <v>3.7</v>
      </c>
    </row>
    <row r="1461" spans="1:13" hidden="1" x14ac:dyDescent="0.3">
      <c r="A1461" s="246" t="str">
        <f t="shared" si="210"/>
        <v>2023-NAT-03</v>
      </c>
      <c r="B1461" s="241">
        <f t="shared" si="211"/>
        <v>45003</v>
      </c>
      <c r="C1461" s="246" t="str">
        <f t="shared" si="212"/>
        <v>Day 3</v>
      </c>
      <c r="D1461" s="78" t="s">
        <v>818</v>
      </c>
      <c r="E1461" s="46" t="str">
        <f t="shared" si="213"/>
        <v>Cristiano</v>
      </c>
      <c r="F1461" s="46" t="str">
        <f t="shared" si="214"/>
        <v>Bampton</v>
      </c>
      <c r="G1461" s="46" t="str">
        <f t="shared" si="215"/>
        <v>Men U/16</v>
      </c>
      <c r="H1461" s="46" t="str">
        <f t="shared" si="216"/>
        <v>Walvis Bay</v>
      </c>
      <c r="I1461" s="78"/>
      <c r="J1461" s="76" t="s">
        <v>1287</v>
      </c>
      <c r="K1461" s="78">
        <v>109</v>
      </c>
      <c r="L1461" s="77">
        <f t="shared" si="217"/>
        <v>5.8</v>
      </c>
      <c r="M1461" s="77">
        <f t="shared" si="218"/>
        <v>5.8</v>
      </c>
    </row>
    <row r="1462" spans="1:13" hidden="1" x14ac:dyDescent="0.3">
      <c r="A1462" s="246" t="str">
        <f t="shared" si="210"/>
        <v>2023-NAT-03</v>
      </c>
      <c r="B1462" s="241">
        <f t="shared" si="211"/>
        <v>45003</v>
      </c>
      <c r="C1462" s="246" t="str">
        <f t="shared" si="212"/>
        <v>Day 3</v>
      </c>
      <c r="D1462" s="78" t="s">
        <v>1157</v>
      </c>
      <c r="E1462" s="46" t="str">
        <f t="shared" si="213"/>
        <v>Karmen</v>
      </c>
      <c r="F1462" s="46" t="str">
        <f t="shared" si="214"/>
        <v>Mynhardt</v>
      </c>
      <c r="G1462" s="46" t="str">
        <f t="shared" si="215"/>
        <v>Ladies Master</v>
      </c>
      <c r="H1462" s="46" t="str">
        <f t="shared" si="216"/>
        <v>Atlantic Angling Club</v>
      </c>
      <c r="I1462" s="78" t="s">
        <v>19</v>
      </c>
      <c r="J1462" s="78"/>
      <c r="K1462" s="78">
        <v>69</v>
      </c>
      <c r="L1462" s="77">
        <f t="shared" si="217"/>
        <v>3.4</v>
      </c>
      <c r="M1462" s="77">
        <f t="shared" si="218"/>
        <v>3.4</v>
      </c>
    </row>
    <row r="1463" spans="1:13" hidden="1" x14ac:dyDescent="0.3">
      <c r="A1463" s="246" t="str">
        <f t="shared" si="210"/>
        <v>2023-NAT-03</v>
      </c>
      <c r="B1463" s="241">
        <f t="shared" si="211"/>
        <v>45003</v>
      </c>
      <c r="C1463" s="246" t="str">
        <f t="shared" si="212"/>
        <v>Day 3</v>
      </c>
      <c r="D1463" s="78" t="s">
        <v>1707</v>
      </c>
      <c r="E1463" s="46" t="str">
        <f t="shared" si="213"/>
        <v>Frans</v>
      </c>
      <c r="F1463" s="46" t="str">
        <f t="shared" si="214"/>
        <v>Joubert</v>
      </c>
      <c r="G1463" s="46" t="str">
        <f t="shared" si="215"/>
        <v>Men Veteran</v>
      </c>
      <c r="H1463" s="46" t="str">
        <f t="shared" si="216"/>
        <v>Atlantic Angling Club</v>
      </c>
      <c r="I1463" s="78"/>
      <c r="J1463" s="78"/>
      <c r="K1463" s="78"/>
      <c r="L1463" s="77" t="str">
        <f t="shared" si="217"/>
        <v/>
      </c>
      <c r="M1463" s="77" t="str">
        <f t="shared" si="218"/>
        <v/>
      </c>
    </row>
    <row r="1464" spans="1:13" hidden="1" x14ac:dyDescent="0.3">
      <c r="A1464" s="246" t="str">
        <f t="shared" si="210"/>
        <v>2023-NAT-03</v>
      </c>
      <c r="B1464" s="241">
        <f t="shared" si="211"/>
        <v>45003</v>
      </c>
      <c r="C1464" s="246" t="str">
        <f t="shared" si="212"/>
        <v>Day 3</v>
      </c>
      <c r="D1464" s="78" t="s">
        <v>839</v>
      </c>
      <c r="E1464" s="46" t="str">
        <f t="shared" si="213"/>
        <v>Raymond</v>
      </c>
      <c r="F1464" s="46" t="str">
        <f t="shared" si="214"/>
        <v>Duvenhage</v>
      </c>
      <c r="G1464" s="46" t="str">
        <f t="shared" si="215"/>
        <v>Men Veteran</v>
      </c>
      <c r="H1464" s="46" t="str">
        <f t="shared" si="216"/>
        <v>Welwitschia</v>
      </c>
      <c r="I1464" s="78"/>
      <c r="J1464" s="76" t="s">
        <v>1287</v>
      </c>
      <c r="K1464" s="78">
        <v>109</v>
      </c>
      <c r="L1464" s="77">
        <f t="shared" si="217"/>
        <v>5.8</v>
      </c>
      <c r="M1464" s="77">
        <f t="shared" si="218"/>
        <v>5.8</v>
      </c>
    </row>
    <row r="1465" spans="1:13" hidden="1" x14ac:dyDescent="0.3">
      <c r="A1465" s="246" t="str">
        <f t="shared" si="210"/>
        <v>2023-NAT-03</v>
      </c>
      <c r="B1465" s="241">
        <f t="shared" si="211"/>
        <v>45003</v>
      </c>
      <c r="C1465" s="246" t="str">
        <f t="shared" si="212"/>
        <v>Day 3</v>
      </c>
      <c r="D1465" s="78" t="s">
        <v>476</v>
      </c>
      <c r="E1465" s="46" t="str">
        <f t="shared" si="213"/>
        <v>Warren</v>
      </c>
      <c r="F1465" s="46" t="str">
        <f t="shared" si="214"/>
        <v>Deysel</v>
      </c>
      <c r="G1465" s="46" t="str">
        <f t="shared" si="215"/>
        <v>Men Veteran</v>
      </c>
      <c r="H1465" s="46" t="str">
        <f t="shared" si="216"/>
        <v>Penguin</v>
      </c>
      <c r="I1465" s="78"/>
      <c r="J1465" s="76" t="s">
        <v>1287</v>
      </c>
      <c r="K1465" s="78">
        <v>109</v>
      </c>
      <c r="L1465" s="77">
        <f t="shared" si="217"/>
        <v>5.8</v>
      </c>
      <c r="M1465" s="77">
        <f t="shared" si="218"/>
        <v>5.8</v>
      </c>
    </row>
    <row r="1466" spans="1:13" hidden="1" x14ac:dyDescent="0.3">
      <c r="A1466" s="246" t="str">
        <f t="shared" si="210"/>
        <v>2023-NAT-03</v>
      </c>
      <c r="B1466" s="241">
        <f t="shared" si="211"/>
        <v>45003</v>
      </c>
      <c r="C1466" s="246" t="str">
        <f t="shared" si="212"/>
        <v>Day 3</v>
      </c>
      <c r="D1466" s="78" t="s">
        <v>1583</v>
      </c>
      <c r="E1466" s="46" t="str">
        <f t="shared" si="213"/>
        <v>Alberto</v>
      </c>
      <c r="F1466" s="46" t="str">
        <f t="shared" si="214"/>
        <v>Engelbrecht</v>
      </c>
      <c r="G1466" s="46" t="str">
        <f t="shared" si="215"/>
        <v>Men Senior</v>
      </c>
      <c r="H1466" s="46" t="str">
        <f t="shared" si="216"/>
        <v>Steenbras</v>
      </c>
      <c r="I1466" s="78"/>
      <c r="J1466" s="76" t="s">
        <v>1287</v>
      </c>
      <c r="K1466" s="78">
        <v>109</v>
      </c>
      <c r="L1466" s="77">
        <f t="shared" si="217"/>
        <v>5.8</v>
      </c>
      <c r="M1466" s="77">
        <f t="shared" si="218"/>
        <v>5.8</v>
      </c>
    </row>
    <row r="1467" spans="1:13" hidden="1" x14ac:dyDescent="0.3">
      <c r="A1467" s="246" t="str">
        <f t="shared" si="210"/>
        <v>2023-NAT-03</v>
      </c>
      <c r="B1467" s="241">
        <f t="shared" si="211"/>
        <v>45003</v>
      </c>
      <c r="C1467" s="246" t="str">
        <f t="shared" si="212"/>
        <v>Day 3</v>
      </c>
      <c r="D1467" s="78" t="s">
        <v>549</v>
      </c>
      <c r="E1467" s="46" t="str">
        <f t="shared" si="213"/>
        <v>Simen</v>
      </c>
      <c r="F1467" s="46" t="str">
        <f t="shared" si="214"/>
        <v>Andersen</v>
      </c>
      <c r="G1467" s="46" t="str">
        <f t="shared" si="215"/>
        <v>Men Grand Masters</v>
      </c>
      <c r="H1467" s="46" t="str">
        <f t="shared" si="216"/>
        <v>Henties Bay</v>
      </c>
      <c r="I1467" s="78"/>
      <c r="J1467" s="76" t="s">
        <v>1287</v>
      </c>
      <c r="K1467" s="78">
        <v>108</v>
      </c>
      <c r="L1467" s="77">
        <f t="shared" si="217"/>
        <v>5.6</v>
      </c>
      <c r="M1467" s="77">
        <f t="shared" si="218"/>
        <v>5.6</v>
      </c>
    </row>
    <row r="1468" spans="1:13" hidden="1" x14ac:dyDescent="0.3">
      <c r="A1468" s="246" t="str">
        <f t="shared" si="210"/>
        <v>2023-NAT-03</v>
      </c>
      <c r="B1468" s="241">
        <f t="shared" si="211"/>
        <v>45003</v>
      </c>
      <c r="C1468" s="246" t="str">
        <f t="shared" si="212"/>
        <v>Day 3</v>
      </c>
      <c r="D1468" s="78" t="s">
        <v>456</v>
      </c>
      <c r="E1468" s="46" t="str">
        <f t="shared" si="213"/>
        <v>Marco</v>
      </c>
      <c r="F1468" s="46" t="str">
        <f t="shared" si="214"/>
        <v>Klein</v>
      </c>
      <c r="G1468" s="46" t="str">
        <f t="shared" si="215"/>
        <v>Men Veteran</v>
      </c>
      <c r="H1468" s="46" t="str">
        <f t="shared" si="216"/>
        <v>Mako</v>
      </c>
      <c r="I1468" s="78"/>
      <c r="J1468" s="76" t="s">
        <v>1287</v>
      </c>
      <c r="K1468" s="78">
        <v>108</v>
      </c>
      <c r="L1468" s="77">
        <f t="shared" si="217"/>
        <v>5.6</v>
      </c>
      <c r="M1468" s="77">
        <f t="shared" si="218"/>
        <v>5.6</v>
      </c>
    </row>
    <row r="1469" spans="1:13" hidden="1" x14ac:dyDescent="0.3">
      <c r="A1469" s="246" t="str">
        <f t="shared" si="210"/>
        <v>2023-NAT-03</v>
      </c>
      <c r="B1469" s="241">
        <f t="shared" si="211"/>
        <v>45003</v>
      </c>
      <c r="C1469" s="246" t="str">
        <f t="shared" si="212"/>
        <v>Day 3</v>
      </c>
      <c r="D1469" s="78" t="s">
        <v>1635</v>
      </c>
      <c r="E1469" s="46" t="str">
        <f t="shared" si="213"/>
        <v>Duan</v>
      </c>
      <c r="F1469" s="46" t="str">
        <f t="shared" si="214"/>
        <v>Kotze</v>
      </c>
      <c r="G1469" s="46" t="str">
        <f t="shared" si="215"/>
        <v>Men Veteran</v>
      </c>
      <c r="H1469" s="46" t="str">
        <f t="shared" si="216"/>
        <v>Okahandja</v>
      </c>
      <c r="I1469" s="78"/>
      <c r="J1469" s="76" t="s">
        <v>1287</v>
      </c>
      <c r="K1469" s="78">
        <v>108</v>
      </c>
      <c r="L1469" s="77">
        <f t="shared" si="217"/>
        <v>5.6</v>
      </c>
      <c r="M1469" s="77">
        <f t="shared" si="218"/>
        <v>5.6</v>
      </c>
    </row>
    <row r="1470" spans="1:13" hidden="1" x14ac:dyDescent="0.3">
      <c r="A1470" s="246" t="str">
        <f t="shared" si="210"/>
        <v>2023-NAT-03</v>
      </c>
      <c r="B1470" s="241">
        <f t="shared" si="211"/>
        <v>45003</v>
      </c>
      <c r="C1470" s="246" t="str">
        <f t="shared" si="212"/>
        <v>Day 3</v>
      </c>
      <c r="D1470" s="78" t="s">
        <v>576</v>
      </c>
      <c r="E1470" s="46" t="str">
        <f t="shared" si="213"/>
        <v>Immo</v>
      </c>
      <c r="F1470" s="46" t="str">
        <f t="shared" si="214"/>
        <v>Dresselhaus</v>
      </c>
      <c r="G1470" s="46" t="str">
        <f t="shared" si="215"/>
        <v>Men Senior</v>
      </c>
      <c r="H1470" s="46" t="str">
        <f t="shared" si="216"/>
        <v>Orca Angling Club</v>
      </c>
      <c r="I1470" s="78"/>
      <c r="J1470" s="76" t="s">
        <v>1287</v>
      </c>
      <c r="K1470" s="78">
        <v>108</v>
      </c>
      <c r="L1470" s="77">
        <f t="shared" si="217"/>
        <v>5.6</v>
      </c>
      <c r="M1470" s="77">
        <f t="shared" si="218"/>
        <v>5.6</v>
      </c>
    </row>
    <row r="1471" spans="1:13" hidden="1" x14ac:dyDescent="0.3">
      <c r="A1471" s="246" t="str">
        <f t="shared" si="210"/>
        <v>2023-NAT-03</v>
      </c>
      <c r="B1471" s="241">
        <f t="shared" si="211"/>
        <v>45003</v>
      </c>
      <c r="C1471" s="246" t="str">
        <f t="shared" si="212"/>
        <v>Day 3</v>
      </c>
      <c r="D1471" s="78" t="s">
        <v>1477</v>
      </c>
      <c r="E1471" s="46" t="str">
        <f t="shared" si="213"/>
        <v>Luan</v>
      </c>
      <c r="F1471" s="46" t="str">
        <f t="shared" si="214"/>
        <v>Karstens</v>
      </c>
      <c r="G1471" s="46" t="str">
        <f t="shared" si="215"/>
        <v>Men U/16</v>
      </c>
      <c r="H1471" s="46" t="str">
        <f t="shared" si="216"/>
        <v>Benguella</v>
      </c>
      <c r="I1471" s="78"/>
      <c r="J1471" s="76" t="s">
        <v>1287</v>
      </c>
      <c r="K1471" s="78">
        <v>108</v>
      </c>
      <c r="L1471" s="77">
        <f t="shared" si="217"/>
        <v>5.6</v>
      </c>
      <c r="M1471" s="77">
        <f t="shared" si="218"/>
        <v>5.6</v>
      </c>
    </row>
    <row r="1472" spans="1:13" hidden="1" x14ac:dyDescent="0.3">
      <c r="A1472" s="246" t="str">
        <f t="shared" si="210"/>
        <v>2023-NAT-03</v>
      </c>
      <c r="B1472" s="241">
        <f t="shared" si="211"/>
        <v>45003</v>
      </c>
      <c r="C1472" s="246" t="str">
        <f t="shared" si="212"/>
        <v>Day 3</v>
      </c>
      <c r="D1472" s="78" t="s">
        <v>707</v>
      </c>
      <c r="E1472" s="46" t="str">
        <f t="shared" si="213"/>
        <v>Grant</v>
      </c>
      <c r="F1472" s="46" t="str">
        <f t="shared" si="214"/>
        <v>Knight</v>
      </c>
      <c r="G1472" s="46" t="str">
        <f t="shared" si="215"/>
        <v>Men Veteran</v>
      </c>
      <c r="H1472" s="46" t="str">
        <f t="shared" si="216"/>
        <v>Penguin</v>
      </c>
      <c r="I1472" s="78"/>
      <c r="J1472" s="76" t="s">
        <v>1287</v>
      </c>
      <c r="K1472" s="78">
        <v>108</v>
      </c>
      <c r="L1472" s="77">
        <f t="shared" si="217"/>
        <v>5.6</v>
      </c>
      <c r="M1472" s="77">
        <f t="shared" si="218"/>
        <v>5.6</v>
      </c>
    </row>
    <row r="1473" spans="1:13" hidden="1" x14ac:dyDescent="0.3">
      <c r="A1473" s="246" t="str">
        <f t="shared" si="210"/>
        <v>2023-NAT-03</v>
      </c>
      <c r="B1473" s="241">
        <f t="shared" si="211"/>
        <v>45003</v>
      </c>
      <c r="C1473" s="246" t="str">
        <f t="shared" si="212"/>
        <v>Day 3</v>
      </c>
      <c r="D1473" s="78" t="s">
        <v>583</v>
      </c>
      <c r="E1473" s="46" t="str">
        <f t="shared" si="213"/>
        <v>Pieter</v>
      </c>
      <c r="F1473" s="46" t="str">
        <f t="shared" si="214"/>
        <v>van Aarde</v>
      </c>
      <c r="G1473" s="46" t="str">
        <f t="shared" si="215"/>
        <v>Men Senior</v>
      </c>
      <c r="H1473" s="46" t="str">
        <f t="shared" si="216"/>
        <v>Seagull Angling Club</v>
      </c>
      <c r="I1473" s="78"/>
      <c r="J1473" s="76" t="s">
        <v>1287</v>
      </c>
      <c r="K1473" s="78">
        <v>108</v>
      </c>
      <c r="L1473" s="77">
        <f t="shared" si="217"/>
        <v>5.6</v>
      </c>
      <c r="M1473" s="77">
        <f t="shared" si="218"/>
        <v>5.6</v>
      </c>
    </row>
    <row r="1474" spans="1:13" hidden="1" x14ac:dyDescent="0.3">
      <c r="A1474" s="246" t="str">
        <f t="shared" si="210"/>
        <v>2023-NAT-03</v>
      </c>
      <c r="B1474" s="241">
        <f t="shared" si="211"/>
        <v>45003</v>
      </c>
      <c r="C1474" s="246" t="str">
        <f t="shared" si="212"/>
        <v>Day 3</v>
      </c>
      <c r="D1474" s="78" t="s">
        <v>669</v>
      </c>
      <c r="E1474" s="46" t="str">
        <f t="shared" si="213"/>
        <v>Loandro</v>
      </c>
      <c r="F1474" s="46" t="str">
        <f t="shared" si="214"/>
        <v>Steenkamp</v>
      </c>
      <c r="G1474" s="46" t="str">
        <f t="shared" si="215"/>
        <v>Men Master</v>
      </c>
      <c r="H1474" s="46" t="str">
        <f t="shared" si="216"/>
        <v>Benguella</v>
      </c>
      <c r="I1474" s="78"/>
      <c r="J1474" s="78" t="s">
        <v>8</v>
      </c>
      <c r="K1474" s="78">
        <v>82</v>
      </c>
      <c r="L1474" s="77">
        <f t="shared" si="217"/>
        <v>4.4000000000000004</v>
      </c>
      <c r="M1474" s="77">
        <f t="shared" si="218"/>
        <v>4.4000000000000004</v>
      </c>
    </row>
    <row r="1475" spans="1:13" hidden="1" x14ac:dyDescent="0.3">
      <c r="A1475" s="246" t="str">
        <f t="shared" si="210"/>
        <v>2023-NAT-03</v>
      </c>
      <c r="B1475" s="241">
        <f t="shared" si="211"/>
        <v>45003</v>
      </c>
      <c r="C1475" s="246" t="str">
        <f t="shared" si="212"/>
        <v>Day 3</v>
      </c>
      <c r="D1475" s="78" t="s">
        <v>669</v>
      </c>
      <c r="E1475" s="46" t="str">
        <f t="shared" si="213"/>
        <v>Loandro</v>
      </c>
      <c r="F1475" s="46" t="str">
        <f t="shared" si="214"/>
        <v>Steenkamp</v>
      </c>
      <c r="G1475" s="46" t="str">
        <f t="shared" si="215"/>
        <v>Men Master</v>
      </c>
      <c r="H1475" s="46" t="str">
        <f t="shared" si="216"/>
        <v>Benguella</v>
      </c>
      <c r="I1475" s="78"/>
      <c r="J1475" s="78" t="s">
        <v>20</v>
      </c>
      <c r="K1475" s="78">
        <v>76</v>
      </c>
      <c r="L1475" s="77">
        <f t="shared" si="217"/>
        <v>1.6</v>
      </c>
      <c r="M1475" s="77">
        <f t="shared" si="218"/>
        <v>1.6</v>
      </c>
    </row>
    <row r="1476" spans="1:13" hidden="1" x14ac:dyDescent="0.3">
      <c r="A1476" s="246" t="str">
        <f t="shared" si="210"/>
        <v>2023-NAT-03</v>
      </c>
      <c r="B1476" s="241">
        <f t="shared" si="211"/>
        <v>45003</v>
      </c>
      <c r="C1476" s="246" t="str">
        <f t="shared" si="212"/>
        <v>Day 3</v>
      </c>
      <c r="D1476" s="78" t="s">
        <v>991</v>
      </c>
      <c r="E1476" s="46" t="str">
        <f t="shared" si="213"/>
        <v>Louis</v>
      </c>
      <c r="F1476" s="46" t="str">
        <f t="shared" si="214"/>
        <v>Arangies</v>
      </c>
      <c r="G1476" s="46" t="str">
        <f t="shared" si="215"/>
        <v>Men Master</v>
      </c>
      <c r="H1476" s="46" t="str">
        <f t="shared" si="216"/>
        <v>Benguella</v>
      </c>
      <c r="I1476" s="78"/>
      <c r="J1476" s="78" t="s">
        <v>8</v>
      </c>
      <c r="K1476" s="78">
        <v>70</v>
      </c>
      <c r="L1476" s="77">
        <f t="shared" si="217"/>
        <v>2.7</v>
      </c>
      <c r="M1476" s="77">
        <f t="shared" si="218"/>
        <v>2.7</v>
      </c>
    </row>
    <row r="1477" spans="1:13" hidden="1" x14ac:dyDescent="0.3">
      <c r="A1477" s="246" t="str">
        <f t="shared" si="210"/>
        <v>2023-NAT-03</v>
      </c>
      <c r="B1477" s="241">
        <f t="shared" si="211"/>
        <v>45003</v>
      </c>
      <c r="C1477" s="246" t="str">
        <f t="shared" si="212"/>
        <v>Day 3</v>
      </c>
      <c r="D1477" s="78" t="s">
        <v>1199</v>
      </c>
      <c r="E1477" s="46" t="str">
        <f t="shared" si="213"/>
        <v>Jean</v>
      </c>
      <c r="F1477" s="46" t="str">
        <f t="shared" si="214"/>
        <v>Visser</v>
      </c>
      <c r="G1477" s="46" t="str">
        <f t="shared" si="215"/>
        <v>Men Senior</v>
      </c>
      <c r="H1477" s="46" t="str">
        <f t="shared" si="216"/>
        <v>Benguella</v>
      </c>
      <c r="I1477" s="78"/>
      <c r="J1477" s="78" t="s">
        <v>20</v>
      </c>
      <c r="K1477" s="78">
        <v>73</v>
      </c>
      <c r="L1477" s="77">
        <f t="shared" si="217"/>
        <v>1.4</v>
      </c>
      <c r="M1477" s="77">
        <f t="shared" si="218"/>
        <v>1.4</v>
      </c>
    </row>
    <row r="1478" spans="1:13" hidden="1" x14ac:dyDescent="0.3">
      <c r="A1478" s="246" t="str">
        <f t="shared" si="210"/>
        <v>2023-NAT-03</v>
      </c>
      <c r="B1478" s="241">
        <f t="shared" si="211"/>
        <v>45003</v>
      </c>
      <c r="C1478" s="246" t="str">
        <f t="shared" si="212"/>
        <v>Day 3</v>
      </c>
      <c r="D1478" s="78" t="s">
        <v>637</v>
      </c>
      <c r="E1478" s="46" t="str">
        <f t="shared" si="213"/>
        <v>Ray</v>
      </c>
      <c r="F1478" s="46" t="str">
        <f t="shared" si="214"/>
        <v>Moody</v>
      </c>
      <c r="G1478" s="46" t="str">
        <f t="shared" si="215"/>
        <v>Men Senior</v>
      </c>
      <c r="H1478" s="46" t="str">
        <f t="shared" si="216"/>
        <v>Benguella</v>
      </c>
      <c r="I1478" s="78"/>
      <c r="J1478" s="78"/>
      <c r="K1478" s="78"/>
      <c r="L1478" s="77" t="str">
        <f t="shared" si="217"/>
        <v/>
      </c>
      <c r="M1478" s="77" t="str">
        <f t="shared" si="218"/>
        <v/>
      </c>
    </row>
    <row r="1479" spans="1:13" hidden="1" x14ac:dyDescent="0.3">
      <c r="A1479" s="246" t="str">
        <f t="shared" si="210"/>
        <v>2023-NAT-03</v>
      </c>
      <c r="B1479" s="241">
        <f t="shared" si="211"/>
        <v>45003</v>
      </c>
      <c r="C1479" s="246" t="str">
        <f t="shared" si="212"/>
        <v>Day 3</v>
      </c>
      <c r="D1479" s="78" t="s">
        <v>1325</v>
      </c>
      <c r="E1479" s="46" t="str">
        <f t="shared" si="213"/>
        <v>Helmut</v>
      </c>
      <c r="F1479" s="46" t="str">
        <f t="shared" si="214"/>
        <v>Dobberstein</v>
      </c>
      <c r="G1479" s="46" t="str">
        <f t="shared" si="215"/>
        <v>Men U/16</v>
      </c>
      <c r="H1479" s="46" t="str">
        <f t="shared" si="216"/>
        <v>Benguella</v>
      </c>
      <c r="I1479" s="78"/>
      <c r="J1479" s="78"/>
      <c r="K1479" s="78"/>
      <c r="L1479" s="77" t="str">
        <f t="shared" si="217"/>
        <v/>
      </c>
      <c r="M1479" s="77" t="str">
        <f t="shared" si="218"/>
        <v/>
      </c>
    </row>
    <row r="1480" spans="1:13" hidden="1" x14ac:dyDescent="0.3">
      <c r="A1480" s="246" t="str">
        <f t="shared" si="210"/>
        <v>2023-NAT-03</v>
      </c>
      <c r="B1480" s="241">
        <f t="shared" si="211"/>
        <v>45003</v>
      </c>
      <c r="C1480" s="246" t="str">
        <f t="shared" si="212"/>
        <v>Day 3</v>
      </c>
      <c r="D1480" s="78" t="s">
        <v>1733</v>
      </c>
      <c r="E1480" s="46" t="str">
        <f t="shared" si="213"/>
        <v>Adrian</v>
      </c>
      <c r="F1480" s="46" t="str">
        <f t="shared" si="214"/>
        <v>Steenkamp</v>
      </c>
      <c r="G1480" s="46" t="str">
        <f t="shared" si="215"/>
        <v>Men Seniors / U/21</v>
      </c>
      <c r="H1480" s="46" t="str">
        <f t="shared" si="216"/>
        <v>Benguella</v>
      </c>
      <c r="I1480" s="78"/>
      <c r="J1480" s="78"/>
      <c r="K1480" s="78"/>
      <c r="L1480" s="77" t="str">
        <f t="shared" si="217"/>
        <v/>
      </c>
      <c r="M1480" s="77" t="str">
        <f t="shared" si="218"/>
        <v/>
      </c>
    </row>
    <row r="1481" spans="1:13" hidden="1" x14ac:dyDescent="0.3">
      <c r="A1481" s="246" t="str">
        <f t="shared" si="210"/>
        <v>2023-NAT-03</v>
      </c>
      <c r="B1481" s="241">
        <f t="shared" si="211"/>
        <v>45003</v>
      </c>
      <c r="C1481" s="246" t="str">
        <f t="shared" si="212"/>
        <v>Day 3</v>
      </c>
      <c r="D1481" s="78" t="s">
        <v>835</v>
      </c>
      <c r="E1481" s="46" t="str">
        <f t="shared" si="213"/>
        <v>Estian</v>
      </c>
      <c r="F1481" s="46" t="str">
        <f t="shared" si="214"/>
        <v>Jacobs</v>
      </c>
      <c r="G1481" s="46" t="str">
        <f t="shared" si="215"/>
        <v>Men Senior</v>
      </c>
      <c r="H1481" s="46" t="str">
        <f t="shared" si="216"/>
        <v>Benguella</v>
      </c>
      <c r="I1481" s="78"/>
      <c r="J1481" s="78"/>
      <c r="K1481" s="78"/>
      <c r="L1481" s="77" t="str">
        <f t="shared" si="217"/>
        <v/>
      </c>
      <c r="M1481" s="77" t="str">
        <f t="shared" si="218"/>
        <v/>
      </c>
    </row>
    <row r="1482" spans="1:13" hidden="1" x14ac:dyDescent="0.3">
      <c r="A1482" s="246" t="str">
        <f t="shared" si="210"/>
        <v>2023-NAT-03</v>
      </c>
      <c r="B1482" s="241">
        <f t="shared" si="211"/>
        <v>45003</v>
      </c>
      <c r="C1482" s="246" t="str">
        <f t="shared" si="212"/>
        <v>Day 3</v>
      </c>
      <c r="D1482" s="78" t="s">
        <v>549</v>
      </c>
      <c r="E1482" s="46" t="str">
        <f t="shared" si="213"/>
        <v>Simen</v>
      </c>
      <c r="F1482" s="46" t="str">
        <f t="shared" si="214"/>
        <v>Andersen</v>
      </c>
      <c r="G1482" s="46" t="str">
        <f t="shared" si="215"/>
        <v>Men Grand Masters</v>
      </c>
      <c r="H1482" s="46" t="str">
        <f t="shared" si="216"/>
        <v>Henties Bay</v>
      </c>
      <c r="I1482" s="78"/>
      <c r="J1482" s="78" t="s">
        <v>1288</v>
      </c>
      <c r="K1482" s="78">
        <v>76</v>
      </c>
      <c r="L1482" s="77">
        <f t="shared" si="217"/>
        <v>1.4</v>
      </c>
      <c r="M1482" s="77">
        <f t="shared" si="218"/>
        <v>1.4</v>
      </c>
    </row>
    <row r="1483" spans="1:13" hidden="1" x14ac:dyDescent="0.3">
      <c r="A1483" s="246" t="str">
        <f t="shared" si="210"/>
        <v>2023-NAT-03</v>
      </c>
      <c r="B1483" s="241">
        <f t="shared" si="211"/>
        <v>45003</v>
      </c>
      <c r="C1483" s="246" t="str">
        <f t="shared" si="212"/>
        <v>Day 3</v>
      </c>
      <c r="D1483" s="78" t="s">
        <v>549</v>
      </c>
      <c r="E1483" s="46" t="str">
        <f t="shared" si="213"/>
        <v>Simen</v>
      </c>
      <c r="F1483" s="46" t="str">
        <f t="shared" si="214"/>
        <v>Andersen</v>
      </c>
      <c r="G1483" s="46" t="str">
        <f t="shared" si="215"/>
        <v>Men Grand Masters</v>
      </c>
      <c r="H1483" s="46" t="str">
        <f t="shared" si="216"/>
        <v>Henties Bay</v>
      </c>
      <c r="I1483" s="78"/>
      <c r="J1483" s="78" t="s">
        <v>1288</v>
      </c>
      <c r="K1483" s="78">
        <v>69</v>
      </c>
      <c r="L1483" s="77">
        <f t="shared" si="217"/>
        <v>1</v>
      </c>
      <c r="M1483" s="77">
        <f t="shared" si="218"/>
        <v>1</v>
      </c>
    </row>
    <row r="1484" spans="1:13" hidden="1" x14ac:dyDescent="0.3">
      <c r="A1484" s="246" t="str">
        <f t="shared" si="210"/>
        <v>2023-NAT-03</v>
      </c>
      <c r="B1484" s="241">
        <f t="shared" si="211"/>
        <v>45003</v>
      </c>
      <c r="C1484" s="246" t="str">
        <f t="shared" si="212"/>
        <v>Day 3</v>
      </c>
      <c r="D1484" s="78" t="s">
        <v>1717</v>
      </c>
      <c r="E1484" s="46" t="str">
        <f t="shared" si="213"/>
        <v>Heiko Jnr</v>
      </c>
      <c r="F1484" s="46" t="str">
        <f t="shared" si="214"/>
        <v>Doll</v>
      </c>
      <c r="G1484" s="46" t="str">
        <f t="shared" si="215"/>
        <v>Men U/16</v>
      </c>
      <c r="H1484" s="46" t="str">
        <f t="shared" si="216"/>
        <v>Seagull Angling Club</v>
      </c>
      <c r="I1484" s="78"/>
      <c r="J1484" s="76" t="s">
        <v>1287</v>
      </c>
      <c r="K1484" s="78">
        <v>108</v>
      </c>
      <c r="L1484" s="77">
        <f t="shared" si="217"/>
        <v>5.6</v>
      </c>
      <c r="M1484" s="77">
        <f t="shared" si="218"/>
        <v>5.6</v>
      </c>
    </row>
    <row r="1485" spans="1:13" hidden="1" x14ac:dyDescent="0.3">
      <c r="A1485" s="246" t="str">
        <f t="shared" si="210"/>
        <v>2023-NAT-03</v>
      </c>
      <c r="B1485" s="241">
        <f t="shared" si="211"/>
        <v>45003</v>
      </c>
      <c r="C1485" s="246" t="str">
        <f t="shared" si="212"/>
        <v>Day 3</v>
      </c>
      <c r="D1485" s="78" t="s">
        <v>1567</v>
      </c>
      <c r="E1485" s="46" t="str">
        <f t="shared" si="213"/>
        <v>Janco</v>
      </c>
      <c r="F1485" s="46" t="str">
        <f t="shared" si="214"/>
        <v>Duvenhage</v>
      </c>
      <c r="G1485" s="46" t="str">
        <f t="shared" si="215"/>
        <v>Men U/16</v>
      </c>
      <c r="H1485" s="46" t="str">
        <f t="shared" si="216"/>
        <v>Welwitschia</v>
      </c>
      <c r="I1485" s="78"/>
      <c r="J1485" s="76" t="s">
        <v>1287</v>
      </c>
      <c r="K1485" s="78">
        <v>108</v>
      </c>
      <c r="L1485" s="77">
        <f t="shared" si="217"/>
        <v>5.6</v>
      </c>
      <c r="M1485" s="77">
        <f t="shared" si="218"/>
        <v>5.6</v>
      </c>
    </row>
    <row r="1486" spans="1:13" hidden="1" x14ac:dyDescent="0.3">
      <c r="A1486" s="246" t="str">
        <f t="shared" si="210"/>
        <v>2023-NAT-03</v>
      </c>
      <c r="B1486" s="241">
        <f t="shared" si="211"/>
        <v>45003</v>
      </c>
      <c r="C1486" s="246" t="str">
        <f t="shared" si="212"/>
        <v>Day 3</v>
      </c>
      <c r="D1486" s="78" t="s">
        <v>712</v>
      </c>
      <c r="E1486" s="46" t="str">
        <f t="shared" si="213"/>
        <v>Henri</v>
      </c>
      <c r="F1486" s="46" t="str">
        <f t="shared" si="214"/>
        <v>Snyman</v>
      </c>
      <c r="G1486" s="46" t="str">
        <f t="shared" si="215"/>
        <v>Men Master</v>
      </c>
      <c r="H1486" s="46" t="str">
        <f t="shared" si="216"/>
        <v>Penguin</v>
      </c>
      <c r="I1486" s="78"/>
      <c r="J1486" s="76" t="s">
        <v>1287</v>
      </c>
      <c r="K1486" s="78">
        <v>108</v>
      </c>
      <c r="L1486" s="77">
        <f t="shared" si="217"/>
        <v>5.6</v>
      </c>
      <c r="M1486" s="77">
        <f t="shared" si="218"/>
        <v>5.6</v>
      </c>
    </row>
    <row r="1487" spans="1:13" hidden="1" x14ac:dyDescent="0.3">
      <c r="A1487" s="246" t="str">
        <f t="shared" si="210"/>
        <v>2023-NAT-03</v>
      </c>
      <c r="B1487" s="241">
        <f t="shared" si="211"/>
        <v>45003</v>
      </c>
      <c r="C1487" s="246" t="str">
        <f t="shared" si="212"/>
        <v>Day 3</v>
      </c>
      <c r="D1487" s="78" t="s">
        <v>1430</v>
      </c>
      <c r="E1487" s="46" t="str">
        <f t="shared" si="213"/>
        <v>Jacob</v>
      </c>
      <c r="F1487" s="46" t="str">
        <f t="shared" si="214"/>
        <v>Wasserfall</v>
      </c>
      <c r="G1487" s="46" t="str">
        <f t="shared" si="215"/>
        <v>Men Senior</v>
      </c>
      <c r="H1487" s="46" t="str">
        <f t="shared" si="216"/>
        <v>Henties Bay</v>
      </c>
      <c r="I1487" s="78"/>
      <c r="J1487" s="78" t="s">
        <v>1265</v>
      </c>
      <c r="K1487" s="78">
        <v>55</v>
      </c>
      <c r="L1487" s="77">
        <f t="shared" si="217"/>
        <v>3</v>
      </c>
      <c r="M1487" s="77">
        <f t="shared" si="218"/>
        <v>3</v>
      </c>
    </row>
    <row r="1488" spans="1:13" hidden="1" x14ac:dyDescent="0.3">
      <c r="A1488" s="246" t="str">
        <f t="shared" ref="A1488:A1551" si="219">IF(D1488="","",A1487)</f>
        <v>2023-NAT-03</v>
      </c>
      <c r="B1488" s="241">
        <f t="shared" ref="B1488:B1551" si="220">IF(D1488="","",B1487)</f>
        <v>45003</v>
      </c>
      <c r="C1488" s="246" t="str">
        <f t="shared" ref="C1488:C1551" si="221">IF(D1488="","",C1487)</f>
        <v>Day 3</v>
      </c>
      <c r="D1488" s="78" t="s">
        <v>1430</v>
      </c>
      <c r="E1488" s="46" t="str">
        <f t="shared" ref="E1488:E1551" si="222">IF(D1488="","",VLOOKUP(D1488,Master,3,FALSE))</f>
        <v>Jacob</v>
      </c>
      <c r="F1488" s="46" t="str">
        <f t="shared" ref="F1488:F1551" si="223">IF(D1488="","",VLOOKUP(D1488,Master,4,FALSE))</f>
        <v>Wasserfall</v>
      </c>
      <c r="G1488" s="46" t="str">
        <f t="shared" ref="G1488:G1551" si="224">IF(D1488="","",VLOOKUP(D1488,Master,5,FALSE))</f>
        <v>Men Senior</v>
      </c>
      <c r="H1488" s="46" t="str">
        <f t="shared" ref="H1488:H1551" si="225">IF(D1488="","",VLOOKUP(D1488,Master,2,FALSE))</f>
        <v>Henties Bay</v>
      </c>
      <c r="I1488" s="78"/>
      <c r="J1488" s="78" t="s">
        <v>1288</v>
      </c>
      <c r="K1488" s="78">
        <v>115</v>
      </c>
      <c r="L1488" s="77">
        <f t="shared" ref="L1488:L1551" si="226">IF(K1488="","",IF(I1488="",ROUND(HLOOKUP(J1488,kgList,K1488,FALSE),1),ROUND(HLOOKUP(I1488,kgList,K1488,FALSE),1)))</f>
        <v>6</v>
      </c>
      <c r="M1488" s="77">
        <f t="shared" ref="M1488:M1551" si="227">IF(L1488="","",IF(COUNTA(I1488:J1488)&gt;1,"Edible or Inedible",IF(COUNTA(I1488)=1,L1488*1,IF(COUNTA(J1488)=1,L1488*1,"ERROR"))))</f>
        <v>6</v>
      </c>
    </row>
    <row r="1489" spans="1:13" hidden="1" x14ac:dyDescent="0.3">
      <c r="A1489" s="246" t="str">
        <f t="shared" si="219"/>
        <v>2023-NAT-03</v>
      </c>
      <c r="B1489" s="241">
        <f t="shared" si="220"/>
        <v>45003</v>
      </c>
      <c r="C1489" s="246" t="str">
        <f t="shared" si="221"/>
        <v>Day 3</v>
      </c>
      <c r="D1489" s="78" t="s">
        <v>1165</v>
      </c>
      <c r="E1489" s="46" t="str">
        <f t="shared" si="222"/>
        <v>Lourens</v>
      </c>
      <c r="F1489" s="46" t="str">
        <f t="shared" si="223"/>
        <v>Fourie</v>
      </c>
      <c r="G1489" s="46" t="str">
        <f t="shared" si="224"/>
        <v>Men Master</v>
      </c>
      <c r="H1489" s="46" t="str">
        <f t="shared" si="225"/>
        <v>Henties Bay</v>
      </c>
      <c r="I1489" s="78"/>
      <c r="J1489" s="78" t="s">
        <v>1281</v>
      </c>
      <c r="K1489" s="78">
        <v>185</v>
      </c>
      <c r="L1489" s="77">
        <f t="shared" si="226"/>
        <v>88.2</v>
      </c>
      <c r="M1489" s="77">
        <f t="shared" si="227"/>
        <v>88.2</v>
      </c>
    </row>
    <row r="1490" spans="1:13" hidden="1" x14ac:dyDescent="0.3">
      <c r="A1490" s="246" t="str">
        <f t="shared" si="219"/>
        <v>2023-NAT-03</v>
      </c>
      <c r="B1490" s="241">
        <f t="shared" si="220"/>
        <v>45003</v>
      </c>
      <c r="C1490" s="246" t="str">
        <f t="shared" si="221"/>
        <v>Day 3</v>
      </c>
      <c r="D1490" s="78" t="s">
        <v>1448</v>
      </c>
      <c r="E1490" s="46" t="str">
        <f t="shared" si="222"/>
        <v>Tiaan</v>
      </c>
      <c r="F1490" s="46" t="str">
        <f t="shared" si="223"/>
        <v>Fourie</v>
      </c>
      <c r="G1490" s="46" t="str">
        <f t="shared" si="224"/>
        <v>Men Senior</v>
      </c>
      <c r="H1490" s="46" t="str">
        <f t="shared" si="225"/>
        <v>Henties Bay</v>
      </c>
      <c r="I1490" s="78"/>
      <c r="J1490" s="78"/>
      <c r="K1490" s="78"/>
      <c r="L1490" s="77" t="str">
        <f t="shared" si="226"/>
        <v/>
      </c>
      <c r="M1490" s="77" t="str">
        <f t="shared" si="227"/>
        <v/>
      </c>
    </row>
    <row r="1491" spans="1:13" hidden="1" x14ac:dyDescent="0.3">
      <c r="A1491" s="246" t="str">
        <f t="shared" si="219"/>
        <v>2023-NAT-03</v>
      </c>
      <c r="B1491" s="241">
        <f t="shared" si="220"/>
        <v>45003</v>
      </c>
      <c r="C1491" s="246" t="str">
        <f t="shared" si="221"/>
        <v>Day 3</v>
      </c>
      <c r="D1491" s="78" t="s">
        <v>649</v>
      </c>
      <c r="E1491" s="46" t="str">
        <f t="shared" si="222"/>
        <v>Louis</v>
      </c>
      <c r="F1491" s="46" t="str">
        <f t="shared" si="223"/>
        <v>Fenaux</v>
      </c>
      <c r="G1491" s="46" t="str">
        <f t="shared" si="224"/>
        <v>Men Veteran</v>
      </c>
      <c r="H1491" s="46" t="str">
        <f t="shared" si="225"/>
        <v>Henties Bay</v>
      </c>
      <c r="I1491" s="78"/>
      <c r="J1491" s="78"/>
      <c r="K1491" s="78"/>
      <c r="L1491" s="77" t="str">
        <f t="shared" si="226"/>
        <v/>
      </c>
      <c r="M1491" s="77" t="str">
        <f t="shared" si="227"/>
        <v/>
      </c>
    </row>
    <row r="1492" spans="1:13" hidden="1" x14ac:dyDescent="0.3">
      <c r="A1492" s="246" t="str">
        <f t="shared" si="219"/>
        <v>2023-NAT-03</v>
      </c>
      <c r="B1492" s="241">
        <f t="shared" si="220"/>
        <v>45003</v>
      </c>
      <c r="C1492" s="246" t="str">
        <f t="shared" si="221"/>
        <v>Day 3</v>
      </c>
      <c r="D1492" s="78" t="s">
        <v>480</v>
      </c>
      <c r="E1492" s="46" t="str">
        <f t="shared" si="222"/>
        <v>Johan</v>
      </c>
      <c r="F1492" s="46" t="str">
        <f t="shared" si="223"/>
        <v>Agenbag</v>
      </c>
      <c r="G1492" s="46" t="str">
        <f t="shared" si="224"/>
        <v>Men Master</v>
      </c>
      <c r="H1492" s="46" t="str">
        <f t="shared" si="225"/>
        <v>Henties Bay</v>
      </c>
      <c r="I1492" s="78"/>
      <c r="J1492" s="78"/>
      <c r="K1492" s="78"/>
      <c r="L1492" s="77" t="str">
        <f t="shared" si="226"/>
        <v/>
      </c>
      <c r="M1492" s="77" t="str">
        <f t="shared" si="227"/>
        <v/>
      </c>
    </row>
    <row r="1493" spans="1:13" hidden="1" x14ac:dyDescent="0.3">
      <c r="A1493" s="246" t="str">
        <f t="shared" si="219"/>
        <v>2023-NAT-03</v>
      </c>
      <c r="B1493" s="241">
        <f t="shared" si="220"/>
        <v>45003</v>
      </c>
      <c r="C1493" s="246" t="str">
        <f t="shared" si="221"/>
        <v>Day 3</v>
      </c>
      <c r="D1493" s="78" t="s">
        <v>604</v>
      </c>
      <c r="E1493" s="46" t="str">
        <f t="shared" si="222"/>
        <v>Lindie</v>
      </c>
      <c r="F1493" s="46" t="str">
        <f t="shared" si="223"/>
        <v>Krauze</v>
      </c>
      <c r="G1493" s="46" t="str">
        <f t="shared" si="224"/>
        <v>Ladies Veteran</v>
      </c>
      <c r="H1493" s="46" t="str">
        <f t="shared" si="225"/>
        <v>Orca Angling Club</v>
      </c>
      <c r="I1493" s="78"/>
      <c r="J1493" s="76" t="s">
        <v>1287</v>
      </c>
      <c r="K1493" s="78">
        <v>107</v>
      </c>
      <c r="L1493" s="77">
        <f t="shared" si="226"/>
        <v>5.5</v>
      </c>
      <c r="M1493" s="77">
        <f t="shared" si="227"/>
        <v>5.5</v>
      </c>
    </row>
    <row r="1494" spans="1:13" hidden="1" x14ac:dyDescent="0.3">
      <c r="A1494" s="246" t="str">
        <f t="shared" si="219"/>
        <v>2023-NAT-03</v>
      </c>
      <c r="B1494" s="241">
        <f t="shared" si="220"/>
        <v>45003</v>
      </c>
      <c r="C1494" s="246" t="str">
        <f t="shared" si="221"/>
        <v>Day 3</v>
      </c>
      <c r="D1494" s="78" t="s">
        <v>1197</v>
      </c>
      <c r="E1494" s="46" t="str">
        <f t="shared" si="222"/>
        <v>Martinus</v>
      </c>
      <c r="F1494" s="46" t="str">
        <f t="shared" si="223"/>
        <v>Venter</v>
      </c>
      <c r="G1494" s="46" t="str">
        <f t="shared" si="224"/>
        <v>Men Veteran</v>
      </c>
      <c r="H1494" s="46" t="str">
        <f t="shared" si="225"/>
        <v>Otjiwarongo</v>
      </c>
      <c r="I1494" s="78"/>
      <c r="J1494" s="76" t="s">
        <v>1287</v>
      </c>
      <c r="K1494" s="78">
        <v>107</v>
      </c>
      <c r="L1494" s="77">
        <f t="shared" si="226"/>
        <v>5.5</v>
      </c>
      <c r="M1494" s="77">
        <f t="shared" si="227"/>
        <v>5.5</v>
      </c>
    </row>
    <row r="1495" spans="1:13" hidden="1" x14ac:dyDescent="0.3">
      <c r="A1495" s="246" t="str">
        <f t="shared" si="219"/>
        <v>2023-NAT-03</v>
      </c>
      <c r="B1495" s="241">
        <f t="shared" si="220"/>
        <v>45003</v>
      </c>
      <c r="C1495" s="246" t="str">
        <f t="shared" si="221"/>
        <v>Day 3</v>
      </c>
      <c r="D1495" s="78" t="s">
        <v>1368</v>
      </c>
      <c r="E1495" s="46" t="str">
        <f t="shared" si="222"/>
        <v>Allen</v>
      </c>
      <c r="F1495" s="46" t="str">
        <f t="shared" si="223"/>
        <v>Langenstrassen</v>
      </c>
      <c r="G1495" s="46" t="str">
        <f t="shared" si="224"/>
        <v>Men Veteran</v>
      </c>
      <c r="H1495" s="46" t="str">
        <f t="shared" si="225"/>
        <v>Penguin</v>
      </c>
      <c r="I1495" s="78"/>
      <c r="J1495" s="76" t="s">
        <v>1287</v>
      </c>
      <c r="K1495" s="78">
        <v>107</v>
      </c>
      <c r="L1495" s="77">
        <f t="shared" si="226"/>
        <v>5.5</v>
      </c>
      <c r="M1495" s="77">
        <f t="shared" si="227"/>
        <v>5.5</v>
      </c>
    </row>
    <row r="1496" spans="1:13" hidden="1" x14ac:dyDescent="0.3">
      <c r="A1496" s="246" t="str">
        <f t="shared" si="219"/>
        <v>2023-NAT-03</v>
      </c>
      <c r="B1496" s="241">
        <f t="shared" si="220"/>
        <v>45003</v>
      </c>
      <c r="C1496" s="246" t="str">
        <f t="shared" si="221"/>
        <v>Day 3</v>
      </c>
      <c r="D1496" s="78" t="s">
        <v>1567</v>
      </c>
      <c r="E1496" s="46" t="str">
        <f t="shared" si="222"/>
        <v>Janco</v>
      </c>
      <c r="F1496" s="46" t="str">
        <f t="shared" si="223"/>
        <v>Duvenhage</v>
      </c>
      <c r="G1496" s="46" t="str">
        <f t="shared" si="224"/>
        <v>Men U/16</v>
      </c>
      <c r="H1496" s="46" t="str">
        <f t="shared" si="225"/>
        <v>Welwitschia</v>
      </c>
      <c r="I1496" s="78"/>
      <c r="J1496" s="76" t="s">
        <v>1287</v>
      </c>
      <c r="K1496" s="78">
        <v>107</v>
      </c>
      <c r="L1496" s="77">
        <f t="shared" si="226"/>
        <v>5.5</v>
      </c>
      <c r="M1496" s="77">
        <f t="shared" si="227"/>
        <v>5.5</v>
      </c>
    </row>
    <row r="1497" spans="1:13" hidden="1" x14ac:dyDescent="0.3">
      <c r="A1497" s="246" t="str">
        <f t="shared" si="219"/>
        <v>2023-NAT-03</v>
      </c>
      <c r="B1497" s="241">
        <f t="shared" si="220"/>
        <v>45003</v>
      </c>
      <c r="C1497" s="246" t="str">
        <f t="shared" si="221"/>
        <v>Day 3</v>
      </c>
      <c r="D1497" s="78" t="s">
        <v>723</v>
      </c>
      <c r="E1497" s="46" t="str">
        <f t="shared" si="222"/>
        <v>Christiaan</v>
      </c>
      <c r="F1497" s="46" t="str">
        <f t="shared" si="223"/>
        <v>Potgieter</v>
      </c>
      <c r="G1497" s="46" t="str">
        <f t="shared" si="224"/>
        <v>Men U/16</v>
      </c>
      <c r="H1497" s="46" t="str">
        <f t="shared" si="225"/>
        <v>Seagull Angling Club</v>
      </c>
      <c r="I1497" s="78"/>
      <c r="J1497" s="76" t="s">
        <v>1287</v>
      </c>
      <c r="K1497" s="78">
        <v>107</v>
      </c>
      <c r="L1497" s="77">
        <f t="shared" si="226"/>
        <v>5.5</v>
      </c>
      <c r="M1497" s="77">
        <f t="shared" si="227"/>
        <v>5.5</v>
      </c>
    </row>
    <row r="1498" spans="1:13" hidden="1" x14ac:dyDescent="0.3">
      <c r="A1498" s="246" t="str">
        <f t="shared" si="219"/>
        <v>2023-NAT-03</v>
      </c>
      <c r="B1498" s="241">
        <f t="shared" si="220"/>
        <v>45003</v>
      </c>
      <c r="C1498" s="246" t="str">
        <f t="shared" si="221"/>
        <v>Day 3</v>
      </c>
      <c r="D1498" s="78" t="s">
        <v>1376</v>
      </c>
      <c r="E1498" s="46" t="str">
        <f t="shared" si="222"/>
        <v>Nadine</v>
      </c>
      <c r="F1498" s="46" t="str">
        <f t="shared" si="223"/>
        <v>Downing</v>
      </c>
      <c r="G1498" s="46" t="str">
        <f t="shared" si="224"/>
        <v>Ladies Master</v>
      </c>
      <c r="H1498" s="46" t="str">
        <f t="shared" si="225"/>
        <v>Henties Bay</v>
      </c>
      <c r="I1498" s="78" t="s">
        <v>19</v>
      </c>
      <c r="J1498" s="78"/>
      <c r="K1498" s="78">
        <v>88</v>
      </c>
      <c r="L1498" s="77">
        <f t="shared" si="226"/>
        <v>7.2</v>
      </c>
      <c r="M1498" s="77">
        <f t="shared" si="227"/>
        <v>7.2</v>
      </c>
    </row>
    <row r="1499" spans="1:13" hidden="1" x14ac:dyDescent="0.3">
      <c r="A1499" s="246" t="str">
        <f t="shared" si="219"/>
        <v>2023-NAT-03</v>
      </c>
      <c r="B1499" s="241">
        <f t="shared" si="220"/>
        <v>45003</v>
      </c>
      <c r="C1499" s="246" t="str">
        <f t="shared" si="221"/>
        <v>Day 3</v>
      </c>
      <c r="D1499" s="78" t="s">
        <v>1518</v>
      </c>
      <c r="E1499" s="46" t="str">
        <f t="shared" si="222"/>
        <v>Sylvia</v>
      </c>
      <c r="F1499" s="46" t="str">
        <f t="shared" si="223"/>
        <v>Horn</v>
      </c>
      <c r="G1499" s="46" t="str">
        <f t="shared" si="224"/>
        <v>Ladies Master</v>
      </c>
      <c r="H1499" s="46" t="str">
        <f t="shared" si="225"/>
        <v>Henties Bay</v>
      </c>
      <c r="I1499" s="78"/>
      <c r="J1499" s="78" t="s">
        <v>20</v>
      </c>
      <c r="K1499" s="78">
        <v>74</v>
      </c>
      <c r="L1499" s="77">
        <f t="shared" si="226"/>
        <v>1.5</v>
      </c>
      <c r="M1499" s="77">
        <f t="shared" si="227"/>
        <v>1.5</v>
      </c>
    </row>
    <row r="1500" spans="1:13" hidden="1" x14ac:dyDescent="0.3">
      <c r="A1500" s="246" t="str">
        <f t="shared" si="219"/>
        <v>2023-NAT-03</v>
      </c>
      <c r="B1500" s="241">
        <f t="shared" si="220"/>
        <v>45003</v>
      </c>
      <c r="C1500" s="246" t="str">
        <f t="shared" si="221"/>
        <v>Day 3</v>
      </c>
      <c r="D1500" s="78" t="s">
        <v>455</v>
      </c>
      <c r="E1500" s="46" t="str">
        <f t="shared" si="222"/>
        <v>Philip</v>
      </c>
      <c r="F1500" s="46" t="str">
        <f t="shared" si="223"/>
        <v>Swartz</v>
      </c>
      <c r="G1500" s="46" t="str">
        <f t="shared" si="224"/>
        <v>Men U/16</v>
      </c>
      <c r="H1500" s="46" t="str">
        <f t="shared" si="225"/>
        <v>Mako</v>
      </c>
      <c r="I1500" s="78"/>
      <c r="J1500" s="78" t="s">
        <v>1288</v>
      </c>
      <c r="K1500" s="78">
        <v>93</v>
      </c>
      <c r="L1500" s="77">
        <f t="shared" si="226"/>
        <v>2.9</v>
      </c>
      <c r="M1500" s="77">
        <f t="shared" si="227"/>
        <v>2.9</v>
      </c>
    </row>
    <row r="1501" spans="1:13" hidden="1" x14ac:dyDescent="0.3">
      <c r="A1501" s="246" t="str">
        <f t="shared" si="219"/>
        <v>2023-NAT-03</v>
      </c>
      <c r="B1501" s="241">
        <f t="shared" si="220"/>
        <v>45003</v>
      </c>
      <c r="C1501" s="246" t="str">
        <f t="shared" si="221"/>
        <v>Day 3</v>
      </c>
      <c r="D1501" s="78" t="s">
        <v>455</v>
      </c>
      <c r="E1501" s="46" t="str">
        <f t="shared" si="222"/>
        <v>Philip</v>
      </c>
      <c r="F1501" s="46" t="str">
        <f t="shared" si="223"/>
        <v>Swartz</v>
      </c>
      <c r="G1501" s="46" t="str">
        <f t="shared" si="224"/>
        <v>Men U/16</v>
      </c>
      <c r="H1501" s="46" t="str">
        <f t="shared" si="225"/>
        <v>Mako</v>
      </c>
      <c r="I1501" s="78"/>
      <c r="J1501" s="78" t="s">
        <v>1288</v>
      </c>
      <c r="K1501" s="78">
        <v>101</v>
      </c>
      <c r="L1501" s="77">
        <f t="shared" si="226"/>
        <v>3.8</v>
      </c>
      <c r="M1501" s="77">
        <f t="shared" si="227"/>
        <v>3.8</v>
      </c>
    </row>
    <row r="1502" spans="1:13" hidden="1" x14ac:dyDescent="0.3">
      <c r="A1502" s="246" t="str">
        <f t="shared" si="219"/>
        <v>2023-NAT-03</v>
      </c>
      <c r="B1502" s="241">
        <f t="shared" si="220"/>
        <v>45003</v>
      </c>
      <c r="C1502" s="246" t="str">
        <f t="shared" si="221"/>
        <v>Day 3</v>
      </c>
      <c r="D1502" s="78" t="s">
        <v>455</v>
      </c>
      <c r="E1502" s="46" t="str">
        <f t="shared" si="222"/>
        <v>Philip</v>
      </c>
      <c r="F1502" s="46" t="str">
        <f t="shared" si="223"/>
        <v>Swartz</v>
      </c>
      <c r="G1502" s="46" t="str">
        <f t="shared" si="224"/>
        <v>Men U/16</v>
      </c>
      <c r="H1502" s="46" t="str">
        <f t="shared" si="225"/>
        <v>Mako</v>
      </c>
      <c r="I1502" s="78"/>
      <c r="J1502" s="78" t="s">
        <v>1288</v>
      </c>
      <c r="K1502" s="78">
        <v>93</v>
      </c>
      <c r="L1502" s="77">
        <f t="shared" si="226"/>
        <v>2.9</v>
      </c>
      <c r="M1502" s="77">
        <f t="shared" si="227"/>
        <v>2.9</v>
      </c>
    </row>
    <row r="1503" spans="1:13" hidden="1" x14ac:dyDescent="0.3">
      <c r="A1503" s="246" t="str">
        <f t="shared" si="219"/>
        <v>2023-NAT-03</v>
      </c>
      <c r="B1503" s="241">
        <f t="shared" si="220"/>
        <v>45003</v>
      </c>
      <c r="C1503" s="246" t="str">
        <f t="shared" si="221"/>
        <v>Day 3</v>
      </c>
      <c r="D1503" s="78" t="s">
        <v>455</v>
      </c>
      <c r="E1503" s="46" t="str">
        <f t="shared" si="222"/>
        <v>Philip</v>
      </c>
      <c r="F1503" s="46" t="str">
        <f t="shared" si="223"/>
        <v>Swartz</v>
      </c>
      <c r="G1503" s="46" t="str">
        <f t="shared" si="224"/>
        <v>Men U/16</v>
      </c>
      <c r="H1503" s="46" t="str">
        <f t="shared" si="225"/>
        <v>Mako</v>
      </c>
      <c r="I1503" s="78"/>
      <c r="J1503" s="78" t="s">
        <v>1288</v>
      </c>
      <c r="K1503" s="78">
        <v>88</v>
      </c>
      <c r="L1503" s="77">
        <f t="shared" si="226"/>
        <v>2.4</v>
      </c>
      <c r="M1503" s="77">
        <f t="shared" si="227"/>
        <v>2.4</v>
      </c>
    </row>
    <row r="1504" spans="1:13" hidden="1" x14ac:dyDescent="0.3">
      <c r="A1504" s="246" t="str">
        <f t="shared" si="219"/>
        <v>2023-NAT-03</v>
      </c>
      <c r="B1504" s="241">
        <f t="shared" si="220"/>
        <v>45003</v>
      </c>
      <c r="C1504" s="246" t="str">
        <f t="shared" si="221"/>
        <v>Day 3</v>
      </c>
      <c r="D1504" s="78" t="s">
        <v>455</v>
      </c>
      <c r="E1504" s="46" t="str">
        <f t="shared" si="222"/>
        <v>Philip</v>
      </c>
      <c r="F1504" s="46" t="str">
        <f t="shared" si="223"/>
        <v>Swartz</v>
      </c>
      <c r="G1504" s="46" t="str">
        <f t="shared" si="224"/>
        <v>Men U/16</v>
      </c>
      <c r="H1504" s="46" t="str">
        <f t="shared" si="225"/>
        <v>Mako</v>
      </c>
      <c r="I1504" s="78"/>
      <c r="J1504" s="78" t="s">
        <v>1288</v>
      </c>
      <c r="K1504" s="78">
        <v>87</v>
      </c>
      <c r="L1504" s="77">
        <f t="shared" si="226"/>
        <v>2.2999999999999998</v>
      </c>
      <c r="M1504" s="77">
        <f t="shared" si="227"/>
        <v>2.2999999999999998</v>
      </c>
    </row>
    <row r="1505" spans="1:13" hidden="1" x14ac:dyDescent="0.3">
      <c r="A1505" s="246" t="str">
        <f t="shared" si="219"/>
        <v>2023-NAT-03</v>
      </c>
      <c r="B1505" s="241">
        <f t="shared" si="220"/>
        <v>45003</v>
      </c>
      <c r="C1505" s="246" t="str">
        <f t="shared" si="221"/>
        <v>Day 3</v>
      </c>
      <c r="D1505" s="78" t="s">
        <v>455</v>
      </c>
      <c r="E1505" s="46" t="str">
        <f t="shared" si="222"/>
        <v>Philip</v>
      </c>
      <c r="F1505" s="46" t="str">
        <f t="shared" si="223"/>
        <v>Swartz</v>
      </c>
      <c r="G1505" s="46" t="str">
        <f t="shared" si="224"/>
        <v>Men U/16</v>
      </c>
      <c r="H1505" s="46" t="str">
        <f t="shared" si="225"/>
        <v>Mako</v>
      </c>
      <c r="I1505" s="78"/>
      <c r="J1505" s="78" t="s">
        <v>1286</v>
      </c>
      <c r="K1505" s="78">
        <v>108</v>
      </c>
      <c r="L1505" s="77">
        <f t="shared" si="226"/>
        <v>15.4</v>
      </c>
      <c r="M1505" s="77">
        <f t="shared" si="227"/>
        <v>15.4</v>
      </c>
    </row>
    <row r="1506" spans="1:13" hidden="1" x14ac:dyDescent="0.3">
      <c r="A1506" s="246" t="str">
        <f t="shared" si="219"/>
        <v>2023-NAT-03</v>
      </c>
      <c r="B1506" s="241">
        <f t="shared" si="220"/>
        <v>45003</v>
      </c>
      <c r="C1506" s="246" t="str">
        <f t="shared" si="221"/>
        <v>Day 3</v>
      </c>
      <c r="D1506" s="78" t="s">
        <v>1578</v>
      </c>
      <c r="E1506" s="46" t="str">
        <f t="shared" si="222"/>
        <v>Breggie</v>
      </c>
      <c r="F1506" s="46" t="str">
        <f t="shared" si="223"/>
        <v>Ferreira</v>
      </c>
      <c r="G1506" s="46" t="str">
        <f t="shared" si="224"/>
        <v>Ladies Master</v>
      </c>
      <c r="H1506" s="46" t="str">
        <f t="shared" si="225"/>
        <v>Walvis Bay</v>
      </c>
      <c r="I1506" s="78"/>
      <c r="J1506" s="76" t="s">
        <v>1287</v>
      </c>
      <c r="K1506" s="78">
        <v>107</v>
      </c>
      <c r="L1506" s="77">
        <f t="shared" si="226"/>
        <v>5.5</v>
      </c>
      <c r="M1506" s="77">
        <f t="shared" si="227"/>
        <v>5.5</v>
      </c>
    </row>
    <row r="1507" spans="1:13" hidden="1" x14ac:dyDescent="0.3">
      <c r="A1507" s="246" t="str">
        <f t="shared" si="219"/>
        <v>2023-NAT-03</v>
      </c>
      <c r="B1507" s="241">
        <f t="shared" si="220"/>
        <v>45003</v>
      </c>
      <c r="C1507" s="246" t="str">
        <f t="shared" si="221"/>
        <v>Day 3</v>
      </c>
      <c r="D1507" s="78" t="s">
        <v>1119</v>
      </c>
      <c r="E1507" s="46" t="str">
        <f t="shared" si="222"/>
        <v>Christo</v>
      </c>
      <c r="F1507" s="46" t="str">
        <f t="shared" si="223"/>
        <v>Senekal</v>
      </c>
      <c r="G1507" s="46" t="str">
        <f t="shared" si="224"/>
        <v>Men Veteran</v>
      </c>
      <c r="H1507" s="46" t="str">
        <f t="shared" si="225"/>
        <v>Okahandja</v>
      </c>
      <c r="I1507" s="78"/>
      <c r="J1507" s="76" t="s">
        <v>1287</v>
      </c>
      <c r="K1507" s="78">
        <v>107</v>
      </c>
      <c r="L1507" s="77">
        <f t="shared" si="226"/>
        <v>5.5</v>
      </c>
      <c r="M1507" s="77">
        <f t="shared" si="227"/>
        <v>5.5</v>
      </c>
    </row>
    <row r="1508" spans="1:13" hidden="1" x14ac:dyDescent="0.3">
      <c r="A1508" s="246" t="str">
        <f t="shared" si="219"/>
        <v>2023-NAT-03</v>
      </c>
      <c r="B1508" s="241">
        <f t="shared" si="220"/>
        <v>45003</v>
      </c>
      <c r="C1508" s="246" t="str">
        <f t="shared" si="221"/>
        <v>Day 3</v>
      </c>
      <c r="D1508" s="78" t="s">
        <v>571</v>
      </c>
      <c r="E1508" s="46" t="str">
        <f t="shared" si="222"/>
        <v>Andrew</v>
      </c>
      <c r="F1508" s="46" t="str">
        <f t="shared" si="223"/>
        <v>Van Schalkwyk</v>
      </c>
      <c r="G1508" s="46" t="str">
        <f t="shared" si="224"/>
        <v>Men Veteran</v>
      </c>
      <c r="H1508" s="46" t="str">
        <f t="shared" si="225"/>
        <v>Mako</v>
      </c>
      <c r="I1508" s="78"/>
      <c r="J1508" s="76" t="s">
        <v>1287</v>
      </c>
      <c r="K1508" s="78">
        <v>106</v>
      </c>
      <c r="L1508" s="77">
        <f t="shared" si="226"/>
        <v>5.3</v>
      </c>
      <c r="M1508" s="77">
        <f t="shared" si="227"/>
        <v>5.3</v>
      </c>
    </row>
    <row r="1509" spans="1:13" hidden="1" x14ac:dyDescent="0.3">
      <c r="A1509" s="246" t="str">
        <f t="shared" si="219"/>
        <v>2023-NAT-03</v>
      </c>
      <c r="B1509" s="241">
        <f t="shared" si="220"/>
        <v>45003</v>
      </c>
      <c r="C1509" s="246" t="str">
        <f t="shared" si="221"/>
        <v>Day 3</v>
      </c>
      <c r="D1509" s="78" t="s">
        <v>1061</v>
      </c>
      <c r="E1509" s="46" t="str">
        <f t="shared" si="222"/>
        <v>Rudi(Jnr.)</v>
      </c>
      <c r="F1509" s="46" t="str">
        <f t="shared" si="223"/>
        <v>Swartz</v>
      </c>
      <c r="G1509" s="46" t="str">
        <f t="shared" si="224"/>
        <v>Men Seniors / U/21</v>
      </c>
      <c r="H1509" s="46" t="str">
        <f t="shared" si="225"/>
        <v>Mako</v>
      </c>
      <c r="I1509" s="78"/>
      <c r="J1509" s="76" t="s">
        <v>1287</v>
      </c>
      <c r="K1509" s="78">
        <v>106</v>
      </c>
      <c r="L1509" s="77">
        <f t="shared" si="226"/>
        <v>5.3</v>
      </c>
      <c r="M1509" s="77">
        <f t="shared" si="227"/>
        <v>5.3</v>
      </c>
    </row>
    <row r="1510" spans="1:13" hidden="1" x14ac:dyDescent="0.3">
      <c r="A1510" s="246" t="str">
        <f t="shared" si="219"/>
        <v>2023-NAT-03</v>
      </c>
      <c r="B1510" s="241">
        <f t="shared" si="220"/>
        <v>45003</v>
      </c>
      <c r="C1510" s="246" t="str">
        <f t="shared" si="221"/>
        <v>Day 3</v>
      </c>
      <c r="D1510" s="78" t="s">
        <v>1728</v>
      </c>
      <c r="E1510" s="46" t="str">
        <f t="shared" si="222"/>
        <v>Wentzel</v>
      </c>
      <c r="F1510" s="46" t="str">
        <f t="shared" si="223"/>
        <v>Smal</v>
      </c>
      <c r="G1510" s="46" t="str">
        <f t="shared" si="224"/>
        <v>Men Senior</v>
      </c>
      <c r="H1510" s="46" t="str">
        <f t="shared" si="225"/>
        <v>Walvis Bay</v>
      </c>
      <c r="I1510" s="78"/>
      <c r="J1510" s="76" t="s">
        <v>1287</v>
      </c>
      <c r="K1510" s="78">
        <v>106</v>
      </c>
      <c r="L1510" s="77">
        <f t="shared" si="226"/>
        <v>5.3</v>
      </c>
      <c r="M1510" s="77">
        <f t="shared" si="227"/>
        <v>5.3</v>
      </c>
    </row>
    <row r="1511" spans="1:13" hidden="1" x14ac:dyDescent="0.3">
      <c r="A1511" s="246" t="str">
        <f t="shared" si="219"/>
        <v>2023-NAT-03</v>
      </c>
      <c r="B1511" s="241">
        <f t="shared" si="220"/>
        <v>45003</v>
      </c>
      <c r="C1511" s="246" t="str">
        <f t="shared" si="221"/>
        <v>Day 3</v>
      </c>
      <c r="D1511" s="78" t="s">
        <v>780</v>
      </c>
      <c r="E1511" s="46" t="str">
        <f t="shared" si="222"/>
        <v xml:space="preserve">Emile </v>
      </c>
      <c r="F1511" s="46" t="str">
        <f t="shared" si="223"/>
        <v>Van Heerden</v>
      </c>
      <c r="G1511" s="46" t="str">
        <f t="shared" si="224"/>
        <v>Men Senior</v>
      </c>
      <c r="H1511" s="46" t="str">
        <f t="shared" si="225"/>
        <v>Walvis Bay</v>
      </c>
      <c r="I1511" s="78"/>
      <c r="J1511" s="76" t="s">
        <v>1287</v>
      </c>
      <c r="K1511" s="78">
        <v>106</v>
      </c>
      <c r="L1511" s="77">
        <f t="shared" si="226"/>
        <v>5.3</v>
      </c>
      <c r="M1511" s="77">
        <f t="shared" si="227"/>
        <v>5.3</v>
      </c>
    </row>
    <row r="1512" spans="1:13" hidden="1" x14ac:dyDescent="0.3">
      <c r="A1512" s="246" t="str">
        <f t="shared" si="219"/>
        <v>2023-NAT-03</v>
      </c>
      <c r="B1512" s="241">
        <f t="shared" si="220"/>
        <v>45003</v>
      </c>
      <c r="C1512" s="246" t="str">
        <f t="shared" si="221"/>
        <v>Day 3</v>
      </c>
      <c r="D1512" s="78" t="s">
        <v>571</v>
      </c>
      <c r="E1512" s="46" t="str">
        <f t="shared" si="222"/>
        <v>Andrew</v>
      </c>
      <c r="F1512" s="46" t="str">
        <f t="shared" si="223"/>
        <v>Van Schalkwyk</v>
      </c>
      <c r="G1512" s="46" t="str">
        <f t="shared" si="224"/>
        <v>Men Veteran</v>
      </c>
      <c r="H1512" s="46" t="str">
        <f t="shared" si="225"/>
        <v>Mako</v>
      </c>
      <c r="I1512" s="78"/>
      <c r="J1512" s="78" t="s">
        <v>1281</v>
      </c>
      <c r="K1512" s="78">
        <v>149</v>
      </c>
      <c r="L1512" s="77">
        <f t="shared" si="226"/>
        <v>44.7</v>
      </c>
      <c r="M1512" s="77">
        <f t="shared" si="227"/>
        <v>44.7</v>
      </c>
    </row>
    <row r="1513" spans="1:13" hidden="1" x14ac:dyDescent="0.3">
      <c r="A1513" s="246" t="str">
        <f t="shared" si="219"/>
        <v>2023-NAT-03</v>
      </c>
      <c r="B1513" s="241">
        <f t="shared" si="220"/>
        <v>45003</v>
      </c>
      <c r="C1513" s="246" t="str">
        <f t="shared" si="221"/>
        <v>Day 3</v>
      </c>
      <c r="D1513" s="78" t="s">
        <v>525</v>
      </c>
      <c r="E1513" s="46" t="str">
        <f t="shared" si="222"/>
        <v>Carlien</v>
      </c>
      <c r="F1513" s="46" t="str">
        <f t="shared" si="223"/>
        <v>Steyn</v>
      </c>
      <c r="G1513" s="46" t="str">
        <f t="shared" si="224"/>
        <v>Ladies Veteran</v>
      </c>
      <c r="H1513" s="46" t="str">
        <f t="shared" si="225"/>
        <v>Welwitschia</v>
      </c>
      <c r="I1513" s="78"/>
      <c r="J1513" s="76" t="s">
        <v>1287</v>
      </c>
      <c r="K1513" s="78">
        <v>106</v>
      </c>
      <c r="L1513" s="77">
        <f t="shared" si="226"/>
        <v>5.3</v>
      </c>
      <c r="M1513" s="77">
        <f t="shared" si="227"/>
        <v>5.3</v>
      </c>
    </row>
    <row r="1514" spans="1:13" hidden="1" x14ac:dyDescent="0.3">
      <c r="A1514" s="246" t="str">
        <f t="shared" si="219"/>
        <v>2023-NAT-03</v>
      </c>
      <c r="B1514" s="241">
        <f t="shared" si="220"/>
        <v>45003</v>
      </c>
      <c r="C1514" s="246" t="str">
        <f t="shared" si="221"/>
        <v>Day 3</v>
      </c>
      <c r="D1514" s="78" t="s">
        <v>1623</v>
      </c>
      <c r="E1514" s="46" t="str">
        <f t="shared" si="222"/>
        <v>Iwan</v>
      </c>
      <c r="F1514" s="46" t="str">
        <f t="shared" si="223"/>
        <v>Kotze</v>
      </c>
      <c r="G1514" s="46" t="str">
        <f t="shared" si="224"/>
        <v>Men Senior</v>
      </c>
      <c r="H1514" s="46" t="str">
        <f t="shared" si="225"/>
        <v>Seagull Angling Club</v>
      </c>
      <c r="I1514" s="78"/>
      <c r="J1514" s="76" t="s">
        <v>1287</v>
      </c>
      <c r="K1514" s="78">
        <v>106</v>
      </c>
      <c r="L1514" s="77">
        <f t="shared" si="226"/>
        <v>5.3</v>
      </c>
      <c r="M1514" s="77">
        <f t="shared" si="227"/>
        <v>5.3</v>
      </c>
    </row>
    <row r="1515" spans="1:13" hidden="1" x14ac:dyDescent="0.3">
      <c r="A1515" s="246" t="str">
        <f t="shared" si="219"/>
        <v>2023-NAT-03</v>
      </c>
      <c r="B1515" s="241">
        <f t="shared" si="220"/>
        <v>45003</v>
      </c>
      <c r="C1515" s="246" t="str">
        <f t="shared" si="221"/>
        <v>Day 3</v>
      </c>
      <c r="D1515" s="78" t="s">
        <v>1574</v>
      </c>
      <c r="E1515" s="46" t="str">
        <f t="shared" si="222"/>
        <v>Sven</v>
      </c>
      <c r="F1515" s="46" t="str">
        <f t="shared" si="223"/>
        <v>Welzig</v>
      </c>
      <c r="G1515" s="46" t="str">
        <f t="shared" si="224"/>
        <v>Men Seniors / U/21</v>
      </c>
      <c r="H1515" s="46" t="str">
        <f t="shared" si="225"/>
        <v>Mako</v>
      </c>
      <c r="I1515" s="78"/>
      <c r="J1515" s="78" t="s">
        <v>20</v>
      </c>
      <c r="K1515" s="78">
        <v>77</v>
      </c>
      <c r="L1515" s="77">
        <f t="shared" si="226"/>
        <v>1.6</v>
      </c>
      <c r="M1515" s="77">
        <f t="shared" si="227"/>
        <v>1.6</v>
      </c>
    </row>
    <row r="1516" spans="1:13" hidden="1" x14ac:dyDescent="0.3">
      <c r="A1516" s="246" t="str">
        <f t="shared" si="219"/>
        <v>2023-NAT-03</v>
      </c>
      <c r="B1516" s="241">
        <f t="shared" si="220"/>
        <v>45003</v>
      </c>
      <c r="C1516" s="246" t="str">
        <f t="shared" si="221"/>
        <v>Day 3</v>
      </c>
      <c r="D1516" s="78" t="s">
        <v>974</v>
      </c>
      <c r="E1516" s="46" t="str">
        <f t="shared" si="222"/>
        <v>Rudi</v>
      </c>
      <c r="F1516" s="46" t="str">
        <f t="shared" si="223"/>
        <v>Swartz</v>
      </c>
      <c r="G1516" s="46" t="str">
        <f t="shared" si="224"/>
        <v>Men Veteran</v>
      </c>
      <c r="H1516" s="46" t="str">
        <f t="shared" si="225"/>
        <v>Mako</v>
      </c>
      <c r="I1516" s="78"/>
      <c r="J1516" s="78" t="s">
        <v>1288</v>
      </c>
      <c r="K1516" s="78">
        <v>103</v>
      </c>
      <c r="L1516" s="77">
        <f t="shared" si="226"/>
        <v>4.0999999999999996</v>
      </c>
      <c r="M1516" s="77">
        <f t="shared" si="227"/>
        <v>4.0999999999999996</v>
      </c>
    </row>
    <row r="1517" spans="1:13" hidden="1" x14ac:dyDescent="0.3">
      <c r="A1517" s="246" t="str">
        <f t="shared" si="219"/>
        <v>2023-NAT-03</v>
      </c>
      <c r="B1517" s="241">
        <f t="shared" si="220"/>
        <v>45003</v>
      </c>
      <c r="C1517" s="246" t="str">
        <f t="shared" si="221"/>
        <v>Day 3</v>
      </c>
      <c r="D1517" s="78" t="s">
        <v>468</v>
      </c>
      <c r="E1517" s="46" t="str">
        <f t="shared" si="222"/>
        <v>Willem</v>
      </c>
      <c r="F1517" s="46" t="str">
        <f t="shared" si="223"/>
        <v>Steyn</v>
      </c>
      <c r="G1517" s="46" t="str">
        <f t="shared" si="224"/>
        <v>Men Veteran</v>
      </c>
      <c r="H1517" s="46" t="str">
        <f t="shared" si="225"/>
        <v>Welwitschia</v>
      </c>
      <c r="I1517" s="78"/>
      <c r="J1517" s="76" t="s">
        <v>1287</v>
      </c>
      <c r="K1517" s="78">
        <v>106</v>
      </c>
      <c r="L1517" s="77">
        <f t="shared" si="226"/>
        <v>5.3</v>
      </c>
      <c r="M1517" s="77">
        <f t="shared" si="227"/>
        <v>5.3</v>
      </c>
    </row>
    <row r="1518" spans="1:13" hidden="1" x14ac:dyDescent="0.3">
      <c r="A1518" s="246" t="str">
        <f t="shared" si="219"/>
        <v>2023-NAT-03</v>
      </c>
      <c r="B1518" s="241">
        <f t="shared" si="220"/>
        <v>45003</v>
      </c>
      <c r="C1518" s="246" t="str">
        <f t="shared" si="221"/>
        <v>Day 3</v>
      </c>
      <c r="D1518" s="78" t="s">
        <v>1376</v>
      </c>
      <c r="E1518" s="46" t="str">
        <f t="shared" si="222"/>
        <v>Nadine</v>
      </c>
      <c r="F1518" s="46" t="str">
        <f t="shared" si="223"/>
        <v>Downing</v>
      </c>
      <c r="G1518" s="46" t="str">
        <f t="shared" si="224"/>
        <v>Ladies Master</v>
      </c>
      <c r="H1518" s="46" t="str">
        <f t="shared" si="225"/>
        <v>Henties Bay</v>
      </c>
      <c r="I1518" s="78"/>
      <c r="J1518" s="76" t="s">
        <v>1287</v>
      </c>
      <c r="K1518" s="78">
        <v>105</v>
      </c>
      <c r="L1518" s="77">
        <f t="shared" si="226"/>
        <v>5.0999999999999996</v>
      </c>
      <c r="M1518" s="77">
        <f t="shared" si="227"/>
        <v>5.0999999999999996</v>
      </c>
    </row>
    <row r="1519" spans="1:13" hidden="1" x14ac:dyDescent="0.3">
      <c r="A1519" s="246" t="str">
        <f t="shared" si="219"/>
        <v>2023-NAT-03</v>
      </c>
      <c r="B1519" s="241">
        <f t="shared" si="220"/>
        <v>45003</v>
      </c>
      <c r="C1519" s="246" t="str">
        <f t="shared" si="221"/>
        <v>Day 3</v>
      </c>
      <c r="D1519" s="78" t="s">
        <v>974</v>
      </c>
      <c r="E1519" s="46" t="str">
        <f t="shared" si="222"/>
        <v>Rudi</v>
      </c>
      <c r="F1519" s="46" t="str">
        <f t="shared" si="223"/>
        <v>Swartz</v>
      </c>
      <c r="G1519" s="46" t="str">
        <f t="shared" si="224"/>
        <v>Men Veteran</v>
      </c>
      <c r="H1519" s="46" t="str">
        <f t="shared" si="225"/>
        <v>Mako</v>
      </c>
      <c r="I1519" s="78"/>
      <c r="J1519" s="78" t="s">
        <v>20</v>
      </c>
      <c r="K1519" s="78">
        <v>75</v>
      </c>
      <c r="L1519" s="77">
        <f t="shared" si="226"/>
        <v>1.5</v>
      </c>
      <c r="M1519" s="77">
        <f t="shared" si="227"/>
        <v>1.5</v>
      </c>
    </row>
    <row r="1520" spans="1:13" hidden="1" x14ac:dyDescent="0.3">
      <c r="A1520" s="246" t="str">
        <f t="shared" si="219"/>
        <v>2023-NAT-03</v>
      </c>
      <c r="B1520" s="241">
        <f t="shared" si="220"/>
        <v>45003</v>
      </c>
      <c r="C1520" s="246" t="str">
        <f t="shared" si="221"/>
        <v>Day 3</v>
      </c>
      <c r="D1520" s="78" t="s">
        <v>974</v>
      </c>
      <c r="E1520" s="46" t="str">
        <f t="shared" si="222"/>
        <v>Rudi</v>
      </c>
      <c r="F1520" s="46" t="str">
        <f t="shared" si="223"/>
        <v>Swartz</v>
      </c>
      <c r="G1520" s="46" t="str">
        <f t="shared" si="224"/>
        <v>Men Veteran</v>
      </c>
      <c r="H1520" s="46" t="str">
        <f t="shared" si="225"/>
        <v>Mako</v>
      </c>
      <c r="I1520" s="78"/>
      <c r="J1520" s="78" t="s">
        <v>20</v>
      </c>
      <c r="K1520" s="78">
        <v>67</v>
      </c>
      <c r="L1520" s="77">
        <f t="shared" si="226"/>
        <v>1.1000000000000001</v>
      </c>
      <c r="M1520" s="77">
        <f t="shared" si="227"/>
        <v>1.1000000000000001</v>
      </c>
    </row>
    <row r="1521" spans="1:13" hidden="1" x14ac:dyDescent="0.3">
      <c r="A1521" s="246" t="str">
        <f t="shared" si="219"/>
        <v>2023-NAT-03</v>
      </c>
      <c r="B1521" s="241">
        <f t="shared" si="220"/>
        <v>45003</v>
      </c>
      <c r="C1521" s="246" t="str">
        <f t="shared" si="221"/>
        <v>Day 3</v>
      </c>
      <c r="D1521" s="78" t="s">
        <v>974</v>
      </c>
      <c r="E1521" s="46" t="str">
        <f t="shared" si="222"/>
        <v>Rudi</v>
      </c>
      <c r="F1521" s="46" t="str">
        <f t="shared" si="223"/>
        <v>Swartz</v>
      </c>
      <c r="G1521" s="46" t="str">
        <f t="shared" si="224"/>
        <v>Men Veteran</v>
      </c>
      <c r="H1521" s="46" t="str">
        <f t="shared" si="225"/>
        <v>Mako</v>
      </c>
      <c r="I1521" s="78"/>
      <c r="J1521" s="78" t="s">
        <v>20</v>
      </c>
      <c r="K1521" s="78">
        <v>72</v>
      </c>
      <c r="L1521" s="77">
        <f t="shared" si="226"/>
        <v>1.3</v>
      </c>
      <c r="M1521" s="77">
        <f t="shared" si="227"/>
        <v>1.3</v>
      </c>
    </row>
    <row r="1522" spans="1:13" hidden="1" x14ac:dyDescent="0.3">
      <c r="A1522" s="246" t="str">
        <f t="shared" si="219"/>
        <v>2023-NAT-03</v>
      </c>
      <c r="B1522" s="241">
        <f t="shared" si="220"/>
        <v>45003</v>
      </c>
      <c r="C1522" s="246" t="str">
        <f t="shared" si="221"/>
        <v>Day 3</v>
      </c>
      <c r="D1522" s="78" t="s">
        <v>974</v>
      </c>
      <c r="E1522" s="46" t="str">
        <f t="shared" si="222"/>
        <v>Rudi</v>
      </c>
      <c r="F1522" s="46" t="str">
        <f t="shared" si="223"/>
        <v>Swartz</v>
      </c>
      <c r="G1522" s="46" t="str">
        <f t="shared" si="224"/>
        <v>Men Veteran</v>
      </c>
      <c r="H1522" s="46" t="str">
        <f t="shared" si="225"/>
        <v>Mako</v>
      </c>
      <c r="I1522" s="78"/>
      <c r="J1522" s="78" t="s">
        <v>20</v>
      </c>
      <c r="K1522" s="78">
        <v>79</v>
      </c>
      <c r="L1522" s="77">
        <f t="shared" si="226"/>
        <v>1.8</v>
      </c>
      <c r="M1522" s="77">
        <f t="shared" si="227"/>
        <v>1.8</v>
      </c>
    </row>
    <row r="1523" spans="1:13" hidden="1" x14ac:dyDescent="0.3">
      <c r="A1523" s="246" t="str">
        <f t="shared" si="219"/>
        <v>2023-NAT-03</v>
      </c>
      <c r="B1523" s="241">
        <f t="shared" si="220"/>
        <v>45003</v>
      </c>
      <c r="C1523" s="246" t="str">
        <f t="shared" si="221"/>
        <v>Day 3</v>
      </c>
      <c r="D1523" s="78" t="s">
        <v>1083</v>
      </c>
      <c r="E1523" s="46" t="str">
        <f t="shared" si="222"/>
        <v>Murray</v>
      </c>
      <c r="F1523" s="46" t="str">
        <f t="shared" si="223"/>
        <v>Lewis</v>
      </c>
      <c r="G1523" s="46" t="str">
        <f t="shared" si="224"/>
        <v>Men Veteran</v>
      </c>
      <c r="H1523" s="46" t="str">
        <f t="shared" si="225"/>
        <v>Mako</v>
      </c>
      <c r="I1523" s="78"/>
      <c r="J1523" s="78"/>
      <c r="K1523" s="78"/>
      <c r="L1523" s="77" t="str">
        <f t="shared" si="226"/>
        <v/>
      </c>
      <c r="M1523" s="77" t="str">
        <f t="shared" si="227"/>
        <v/>
      </c>
    </row>
    <row r="1524" spans="1:13" hidden="1" x14ac:dyDescent="0.3">
      <c r="A1524" s="246" t="str">
        <f t="shared" si="219"/>
        <v>2023-NAT-03</v>
      </c>
      <c r="B1524" s="241">
        <f t="shared" si="220"/>
        <v>45003</v>
      </c>
      <c r="C1524" s="246" t="str">
        <f t="shared" si="221"/>
        <v>Day 3</v>
      </c>
      <c r="D1524" s="78" t="s">
        <v>846</v>
      </c>
      <c r="E1524" s="46" t="str">
        <f t="shared" si="222"/>
        <v>Renate</v>
      </c>
      <c r="F1524" s="46" t="str">
        <f t="shared" si="223"/>
        <v>Gruttemeyer</v>
      </c>
      <c r="G1524" s="46" t="str">
        <f t="shared" si="224"/>
        <v>Ladies Grand Masters</v>
      </c>
      <c r="H1524" s="46" t="str">
        <f t="shared" si="225"/>
        <v>Mako</v>
      </c>
      <c r="I1524" s="78"/>
      <c r="J1524" s="78"/>
      <c r="K1524" s="78"/>
      <c r="L1524" s="77" t="str">
        <f t="shared" si="226"/>
        <v/>
      </c>
      <c r="M1524" s="77" t="str">
        <f t="shared" si="227"/>
        <v/>
      </c>
    </row>
    <row r="1525" spans="1:13" hidden="1" x14ac:dyDescent="0.3">
      <c r="A1525" s="246" t="str">
        <f t="shared" si="219"/>
        <v>2023-NAT-03</v>
      </c>
      <c r="B1525" s="241">
        <f t="shared" si="220"/>
        <v>45003</v>
      </c>
      <c r="C1525" s="246" t="str">
        <f t="shared" si="221"/>
        <v>Day 3</v>
      </c>
      <c r="D1525" s="78" t="s">
        <v>491</v>
      </c>
      <c r="E1525" s="46" t="str">
        <f t="shared" si="222"/>
        <v>Johan</v>
      </c>
      <c r="F1525" s="46" t="str">
        <f t="shared" si="223"/>
        <v>Bruwer</v>
      </c>
      <c r="G1525" s="46" t="str">
        <f t="shared" si="224"/>
        <v>Men Senior</v>
      </c>
      <c r="H1525" s="46" t="str">
        <f t="shared" si="225"/>
        <v>Namib Park</v>
      </c>
      <c r="I1525" s="78"/>
      <c r="J1525" s="76" t="s">
        <v>1287</v>
      </c>
      <c r="K1525" s="78">
        <v>105</v>
      </c>
      <c r="L1525" s="77">
        <f t="shared" si="226"/>
        <v>5.0999999999999996</v>
      </c>
      <c r="M1525" s="77">
        <f t="shared" si="227"/>
        <v>5.0999999999999996</v>
      </c>
    </row>
    <row r="1526" spans="1:13" hidden="1" x14ac:dyDescent="0.3">
      <c r="A1526" s="246" t="str">
        <f t="shared" si="219"/>
        <v>2023-NAT-03</v>
      </c>
      <c r="B1526" s="241">
        <f t="shared" si="220"/>
        <v>45003</v>
      </c>
      <c r="C1526" s="246" t="str">
        <f t="shared" si="221"/>
        <v>Day 3</v>
      </c>
      <c r="D1526" s="78" t="s">
        <v>491</v>
      </c>
      <c r="E1526" s="46" t="str">
        <f t="shared" si="222"/>
        <v>Johan</v>
      </c>
      <c r="F1526" s="46" t="str">
        <f t="shared" si="223"/>
        <v>Bruwer</v>
      </c>
      <c r="G1526" s="46" t="str">
        <f t="shared" si="224"/>
        <v>Men Senior</v>
      </c>
      <c r="H1526" s="46" t="str">
        <f t="shared" si="225"/>
        <v>Namib Park</v>
      </c>
      <c r="I1526" s="78"/>
      <c r="J1526" s="78" t="s">
        <v>1288</v>
      </c>
      <c r="K1526" s="78">
        <v>73</v>
      </c>
      <c r="L1526" s="77">
        <f t="shared" si="226"/>
        <v>1.2</v>
      </c>
      <c r="M1526" s="77">
        <f t="shared" si="227"/>
        <v>1.2</v>
      </c>
    </row>
    <row r="1527" spans="1:13" hidden="1" x14ac:dyDescent="0.3">
      <c r="A1527" s="246" t="str">
        <f t="shared" si="219"/>
        <v>2023-NAT-03</v>
      </c>
      <c r="B1527" s="241">
        <f t="shared" si="220"/>
        <v>45003</v>
      </c>
      <c r="C1527" s="246" t="str">
        <f t="shared" si="221"/>
        <v>Day 3</v>
      </c>
      <c r="D1527" s="78" t="s">
        <v>780</v>
      </c>
      <c r="E1527" s="46" t="str">
        <f t="shared" si="222"/>
        <v xml:space="preserve">Emile </v>
      </c>
      <c r="F1527" s="46" t="str">
        <f t="shared" si="223"/>
        <v>Van Heerden</v>
      </c>
      <c r="G1527" s="46" t="str">
        <f t="shared" si="224"/>
        <v>Men Senior</v>
      </c>
      <c r="H1527" s="46" t="str">
        <f t="shared" si="225"/>
        <v>Walvis Bay</v>
      </c>
      <c r="I1527" s="78"/>
      <c r="J1527" s="76" t="s">
        <v>1287</v>
      </c>
      <c r="K1527" s="78">
        <v>105</v>
      </c>
      <c r="L1527" s="77">
        <f t="shared" si="226"/>
        <v>5.0999999999999996</v>
      </c>
      <c r="M1527" s="77">
        <f t="shared" si="227"/>
        <v>5.0999999999999996</v>
      </c>
    </row>
    <row r="1528" spans="1:13" hidden="1" x14ac:dyDescent="0.3">
      <c r="A1528" s="246" t="str">
        <f t="shared" si="219"/>
        <v>2023-NAT-03</v>
      </c>
      <c r="B1528" s="241">
        <f t="shared" si="220"/>
        <v>45003</v>
      </c>
      <c r="C1528" s="246" t="str">
        <f t="shared" si="221"/>
        <v>Day 3</v>
      </c>
      <c r="D1528" s="78" t="s">
        <v>578</v>
      </c>
      <c r="E1528" s="46" t="str">
        <f t="shared" si="222"/>
        <v>Stefan Jnr</v>
      </c>
      <c r="F1528" s="46" t="str">
        <f t="shared" si="223"/>
        <v>Du Preez</v>
      </c>
      <c r="G1528" s="46" t="str">
        <f t="shared" si="224"/>
        <v>Men U/21</v>
      </c>
      <c r="H1528" s="46" t="str">
        <f t="shared" si="225"/>
        <v>Walvis Bay</v>
      </c>
      <c r="I1528" s="78"/>
      <c r="J1528" s="76" t="s">
        <v>1287</v>
      </c>
      <c r="K1528" s="78">
        <v>105</v>
      </c>
      <c r="L1528" s="77">
        <f t="shared" si="226"/>
        <v>5.0999999999999996</v>
      </c>
      <c r="M1528" s="77">
        <f t="shared" si="227"/>
        <v>5.0999999999999996</v>
      </c>
    </row>
    <row r="1529" spans="1:13" hidden="1" x14ac:dyDescent="0.3">
      <c r="A1529" s="246" t="str">
        <f t="shared" si="219"/>
        <v>2023-NAT-03</v>
      </c>
      <c r="B1529" s="241">
        <f t="shared" si="220"/>
        <v>45003</v>
      </c>
      <c r="C1529" s="246" t="str">
        <f t="shared" si="221"/>
        <v>Day 3</v>
      </c>
      <c r="D1529" s="78" t="s">
        <v>1578</v>
      </c>
      <c r="E1529" s="46" t="str">
        <f t="shared" si="222"/>
        <v>Breggie</v>
      </c>
      <c r="F1529" s="46" t="str">
        <f t="shared" si="223"/>
        <v>Ferreira</v>
      </c>
      <c r="G1529" s="46" t="str">
        <f t="shared" si="224"/>
        <v>Ladies Master</v>
      </c>
      <c r="H1529" s="46" t="str">
        <f t="shared" si="225"/>
        <v>Walvis Bay</v>
      </c>
      <c r="I1529" s="78"/>
      <c r="J1529" s="76" t="s">
        <v>1287</v>
      </c>
      <c r="K1529" s="78">
        <v>105</v>
      </c>
      <c r="L1529" s="77">
        <f t="shared" si="226"/>
        <v>5.0999999999999996</v>
      </c>
      <c r="M1529" s="77">
        <f t="shared" si="227"/>
        <v>5.0999999999999996</v>
      </c>
    </row>
    <row r="1530" spans="1:13" hidden="1" x14ac:dyDescent="0.3">
      <c r="A1530" s="246" t="str">
        <f t="shared" si="219"/>
        <v>2023-NAT-03</v>
      </c>
      <c r="B1530" s="241">
        <f t="shared" si="220"/>
        <v>45003</v>
      </c>
      <c r="C1530" s="246" t="str">
        <f t="shared" si="221"/>
        <v>Day 3</v>
      </c>
      <c r="D1530" s="78" t="s">
        <v>951</v>
      </c>
      <c r="E1530" s="46" t="str">
        <f t="shared" si="222"/>
        <v>Johan</v>
      </c>
      <c r="F1530" s="46" t="str">
        <f t="shared" si="223"/>
        <v>Herbst</v>
      </c>
      <c r="G1530" s="46" t="str">
        <f t="shared" si="224"/>
        <v>Men Veteran</v>
      </c>
      <c r="H1530" s="46" t="str">
        <f t="shared" si="225"/>
        <v>Namib Park</v>
      </c>
      <c r="I1530" s="78"/>
      <c r="J1530" s="78" t="s">
        <v>20</v>
      </c>
      <c r="K1530" s="78">
        <v>73</v>
      </c>
      <c r="L1530" s="77">
        <f t="shared" si="226"/>
        <v>1.4</v>
      </c>
      <c r="M1530" s="77">
        <f t="shared" si="227"/>
        <v>1.4</v>
      </c>
    </row>
    <row r="1531" spans="1:13" hidden="1" x14ac:dyDescent="0.3">
      <c r="A1531" s="246" t="str">
        <f t="shared" si="219"/>
        <v>2023-NAT-03</v>
      </c>
      <c r="B1531" s="241">
        <f t="shared" si="220"/>
        <v>45003</v>
      </c>
      <c r="C1531" s="246" t="str">
        <f t="shared" si="221"/>
        <v>Day 3</v>
      </c>
      <c r="D1531" s="78" t="s">
        <v>612</v>
      </c>
      <c r="E1531" s="46" t="str">
        <f t="shared" si="222"/>
        <v>Stephan</v>
      </c>
      <c r="F1531" s="46" t="str">
        <f t="shared" si="223"/>
        <v>Swanepoel</v>
      </c>
      <c r="G1531" s="46" t="str">
        <f t="shared" si="224"/>
        <v>Men Veteran</v>
      </c>
      <c r="H1531" s="46" t="str">
        <f t="shared" si="225"/>
        <v>Namib Park</v>
      </c>
      <c r="I1531" s="78"/>
      <c r="J1531" s="78" t="s">
        <v>20</v>
      </c>
      <c r="K1531" s="78">
        <v>76</v>
      </c>
      <c r="L1531" s="77">
        <f t="shared" si="226"/>
        <v>1.6</v>
      </c>
      <c r="M1531" s="77">
        <f t="shared" si="227"/>
        <v>1.6</v>
      </c>
    </row>
    <row r="1532" spans="1:13" hidden="1" x14ac:dyDescent="0.3">
      <c r="A1532" s="246" t="str">
        <f t="shared" si="219"/>
        <v>2023-NAT-03</v>
      </c>
      <c r="B1532" s="241">
        <f t="shared" si="220"/>
        <v>45003</v>
      </c>
      <c r="C1532" s="246" t="str">
        <f t="shared" si="221"/>
        <v>Day 3</v>
      </c>
      <c r="D1532" s="78" t="s">
        <v>467</v>
      </c>
      <c r="E1532" s="46" t="str">
        <f t="shared" si="222"/>
        <v>Rodger</v>
      </c>
      <c r="F1532" s="46" t="str">
        <f t="shared" si="223"/>
        <v>Boon</v>
      </c>
      <c r="G1532" s="46" t="str">
        <f t="shared" si="224"/>
        <v>Men Master</v>
      </c>
      <c r="H1532" s="46" t="str">
        <f t="shared" si="225"/>
        <v>Namib Park</v>
      </c>
      <c r="I1532" s="78"/>
      <c r="J1532" s="78"/>
      <c r="K1532" s="78"/>
      <c r="L1532" s="77" t="str">
        <f t="shared" si="226"/>
        <v/>
      </c>
      <c r="M1532" s="77" t="str">
        <f t="shared" si="227"/>
        <v/>
      </c>
    </row>
    <row r="1533" spans="1:13" hidden="1" x14ac:dyDescent="0.3">
      <c r="A1533" s="246" t="str">
        <f t="shared" si="219"/>
        <v>2023-NAT-03</v>
      </c>
      <c r="B1533" s="241">
        <f t="shared" si="220"/>
        <v>45003</v>
      </c>
      <c r="C1533" s="246" t="str">
        <f t="shared" si="221"/>
        <v>Day 3</v>
      </c>
      <c r="D1533" s="78" t="s">
        <v>810</v>
      </c>
      <c r="E1533" s="46" t="str">
        <f t="shared" si="222"/>
        <v>Uwe</v>
      </c>
      <c r="F1533" s="46" t="str">
        <f t="shared" si="223"/>
        <v>Hanssen</v>
      </c>
      <c r="G1533" s="46" t="str">
        <f t="shared" si="224"/>
        <v>Men Senior</v>
      </c>
      <c r="H1533" s="46" t="str">
        <f t="shared" si="225"/>
        <v>Namib Park</v>
      </c>
      <c r="I1533" s="78"/>
      <c r="J1533" s="78"/>
      <c r="K1533" s="78"/>
      <c r="L1533" s="77" t="str">
        <f t="shared" si="226"/>
        <v/>
      </c>
      <c r="M1533" s="77" t="str">
        <f t="shared" si="227"/>
        <v/>
      </c>
    </row>
    <row r="1534" spans="1:13" hidden="1" x14ac:dyDescent="0.3">
      <c r="A1534" s="246" t="str">
        <f t="shared" si="219"/>
        <v>2023-NAT-03</v>
      </c>
      <c r="B1534" s="241">
        <f t="shared" si="220"/>
        <v>45003</v>
      </c>
      <c r="C1534" s="246" t="str">
        <f t="shared" si="221"/>
        <v>Day 3</v>
      </c>
      <c r="D1534" s="78" t="s">
        <v>1635</v>
      </c>
      <c r="E1534" s="46" t="str">
        <f t="shared" si="222"/>
        <v>Duan</v>
      </c>
      <c r="F1534" s="46" t="str">
        <f t="shared" si="223"/>
        <v>Kotze</v>
      </c>
      <c r="G1534" s="46" t="str">
        <f t="shared" si="224"/>
        <v>Men Veteran</v>
      </c>
      <c r="H1534" s="46" t="str">
        <f t="shared" si="225"/>
        <v>Okahandja</v>
      </c>
      <c r="I1534" s="78"/>
      <c r="J1534" s="76" t="s">
        <v>1287</v>
      </c>
      <c r="K1534" s="78">
        <v>105</v>
      </c>
      <c r="L1534" s="77">
        <f t="shared" si="226"/>
        <v>5.0999999999999996</v>
      </c>
      <c r="M1534" s="77">
        <f t="shared" si="227"/>
        <v>5.0999999999999996</v>
      </c>
    </row>
    <row r="1535" spans="1:13" hidden="1" x14ac:dyDescent="0.3">
      <c r="A1535" s="246" t="str">
        <f t="shared" si="219"/>
        <v>2023-NAT-03</v>
      </c>
      <c r="B1535" s="241">
        <f t="shared" si="220"/>
        <v>45003</v>
      </c>
      <c r="C1535" s="246" t="str">
        <f t="shared" si="221"/>
        <v>Day 3</v>
      </c>
      <c r="D1535" s="78" t="s">
        <v>814</v>
      </c>
      <c r="E1535" s="46" t="str">
        <f t="shared" si="222"/>
        <v>Henno</v>
      </c>
      <c r="F1535" s="46" t="str">
        <f t="shared" si="223"/>
        <v>Snyman</v>
      </c>
      <c r="G1535" s="46" t="str">
        <f t="shared" si="224"/>
        <v>Men Master</v>
      </c>
      <c r="H1535" s="46" t="str">
        <f t="shared" si="225"/>
        <v>Penguin</v>
      </c>
      <c r="I1535" s="78"/>
      <c r="J1535" s="76" t="s">
        <v>1287</v>
      </c>
      <c r="K1535" s="78">
        <v>105</v>
      </c>
      <c r="L1535" s="77">
        <f t="shared" si="226"/>
        <v>5.0999999999999996</v>
      </c>
      <c r="M1535" s="77">
        <f t="shared" si="227"/>
        <v>5.0999999999999996</v>
      </c>
    </row>
    <row r="1536" spans="1:13" hidden="1" x14ac:dyDescent="0.3">
      <c r="A1536" s="246" t="str">
        <f t="shared" si="219"/>
        <v>2023-NAT-03</v>
      </c>
      <c r="B1536" s="241">
        <f t="shared" si="220"/>
        <v>45003</v>
      </c>
      <c r="C1536" s="246" t="str">
        <f t="shared" si="221"/>
        <v>Day 3</v>
      </c>
      <c r="D1536" s="78" t="s">
        <v>1717</v>
      </c>
      <c r="E1536" s="46" t="str">
        <f t="shared" si="222"/>
        <v>Heiko Jnr</v>
      </c>
      <c r="F1536" s="46" t="str">
        <f t="shared" si="223"/>
        <v>Doll</v>
      </c>
      <c r="G1536" s="46" t="str">
        <f t="shared" si="224"/>
        <v>Men U/16</v>
      </c>
      <c r="H1536" s="46" t="str">
        <f t="shared" si="225"/>
        <v>Seagull Angling Club</v>
      </c>
      <c r="I1536" s="78"/>
      <c r="J1536" s="76" t="s">
        <v>1287</v>
      </c>
      <c r="K1536" s="78">
        <v>105</v>
      </c>
      <c r="L1536" s="77">
        <f t="shared" si="226"/>
        <v>5.0999999999999996</v>
      </c>
      <c r="M1536" s="77">
        <f t="shared" si="227"/>
        <v>5.0999999999999996</v>
      </c>
    </row>
    <row r="1537" spans="1:13" hidden="1" x14ac:dyDescent="0.3">
      <c r="A1537" s="246" t="str">
        <f t="shared" si="219"/>
        <v>2023-NAT-03</v>
      </c>
      <c r="B1537" s="241">
        <f t="shared" si="220"/>
        <v>45003</v>
      </c>
      <c r="C1537" s="246" t="str">
        <f t="shared" si="221"/>
        <v>Day 3</v>
      </c>
      <c r="D1537" s="78" t="s">
        <v>1626</v>
      </c>
      <c r="E1537" s="46" t="str">
        <f t="shared" si="222"/>
        <v>Juanne-Louis</v>
      </c>
      <c r="F1537" s="46" t="str">
        <f t="shared" si="223"/>
        <v>Grobler</v>
      </c>
      <c r="G1537" s="46" t="str">
        <f t="shared" si="224"/>
        <v>Men Senior</v>
      </c>
      <c r="H1537" s="46" t="str">
        <f t="shared" si="225"/>
        <v>Orca Angling Club</v>
      </c>
      <c r="I1537" s="78"/>
      <c r="J1537" s="76"/>
      <c r="K1537" s="78"/>
      <c r="L1537" s="77" t="str">
        <f t="shared" si="226"/>
        <v/>
      </c>
      <c r="M1537" s="77" t="str">
        <f t="shared" si="227"/>
        <v/>
      </c>
    </row>
    <row r="1538" spans="1:13" hidden="1" x14ac:dyDescent="0.3">
      <c r="A1538" s="246" t="str">
        <f t="shared" si="219"/>
        <v>2023-NAT-03</v>
      </c>
      <c r="B1538" s="241">
        <f t="shared" si="220"/>
        <v>45003</v>
      </c>
      <c r="C1538" s="246" t="str">
        <f t="shared" si="221"/>
        <v>Day 3</v>
      </c>
      <c r="D1538" s="78" t="s">
        <v>1119</v>
      </c>
      <c r="E1538" s="46" t="str">
        <f t="shared" si="222"/>
        <v>Christo</v>
      </c>
      <c r="F1538" s="46" t="str">
        <f t="shared" si="223"/>
        <v>Senekal</v>
      </c>
      <c r="G1538" s="46" t="str">
        <f t="shared" si="224"/>
        <v>Men Veteran</v>
      </c>
      <c r="H1538" s="46" t="str">
        <f t="shared" si="225"/>
        <v>Okahandja</v>
      </c>
      <c r="I1538" s="78"/>
      <c r="J1538" s="76"/>
      <c r="K1538" s="78"/>
      <c r="L1538" s="77" t="str">
        <f t="shared" si="226"/>
        <v/>
      </c>
      <c r="M1538" s="77" t="str">
        <f t="shared" si="227"/>
        <v/>
      </c>
    </row>
    <row r="1539" spans="1:13" hidden="1" x14ac:dyDescent="0.3">
      <c r="A1539" s="246" t="str">
        <f t="shared" si="219"/>
        <v>2023-NAT-03</v>
      </c>
      <c r="B1539" s="241">
        <f t="shared" si="220"/>
        <v>45003</v>
      </c>
      <c r="C1539" s="246" t="str">
        <f t="shared" si="221"/>
        <v>Day 3</v>
      </c>
      <c r="D1539" s="78" t="s">
        <v>728</v>
      </c>
      <c r="E1539" s="46" t="str">
        <f t="shared" si="222"/>
        <v>Willem C</v>
      </c>
      <c r="F1539" s="46" t="str">
        <f t="shared" si="223"/>
        <v>Schalkwyk</v>
      </c>
      <c r="G1539" s="46" t="str">
        <f t="shared" si="224"/>
        <v>Men Veteran</v>
      </c>
      <c r="H1539" s="46" t="str">
        <f t="shared" si="225"/>
        <v>Otjiwarongo</v>
      </c>
      <c r="I1539" s="78"/>
      <c r="J1539" s="76"/>
      <c r="K1539" s="78"/>
      <c r="L1539" s="77" t="str">
        <f t="shared" si="226"/>
        <v/>
      </c>
      <c r="M1539" s="77" t="str">
        <f t="shared" si="227"/>
        <v/>
      </c>
    </row>
    <row r="1540" spans="1:13" hidden="1" x14ac:dyDescent="0.3">
      <c r="A1540" s="246" t="str">
        <f t="shared" si="219"/>
        <v>2023-NAT-03</v>
      </c>
      <c r="B1540" s="241">
        <f t="shared" si="220"/>
        <v>45003</v>
      </c>
      <c r="C1540" s="246" t="str">
        <f t="shared" si="221"/>
        <v>Day 3</v>
      </c>
      <c r="D1540" s="78" t="s">
        <v>665</v>
      </c>
      <c r="E1540" s="46" t="str">
        <f t="shared" si="222"/>
        <v>Stephan</v>
      </c>
      <c r="F1540" s="46" t="str">
        <f t="shared" si="223"/>
        <v>Hauptfleisch</v>
      </c>
      <c r="G1540" s="46" t="str">
        <f t="shared" si="224"/>
        <v>Men Senior</v>
      </c>
      <c r="H1540" s="46" t="str">
        <f t="shared" si="225"/>
        <v>Otjiwarongo</v>
      </c>
      <c r="I1540" s="78"/>
      <c r="J1540" s="76"/>
      <c r="K1540" s="78"/>
      <c r="L1540" s="77" t="str">
        <f t="shared" si="226"/>
        <v/>
      </c>
      <c r="M1540" s="77" t="str">
        <f t="shared" si="227"/>
        <v/>
      </c>
    </row>
    <row r="1541" spans="1:13" hidden="1" x14ac:dyDescent="0.3">
      <c r="A1541" s="246" t="str">
        <f t="shared" si="219"/>
        <v>2023-NAT-03</v>
      </c>
      <c r="B1541" s="241">
        <f t="shared" si="220"/>
        <v>45003</v>
      </c>
      <c r="C1541" s="246" t="str">
        <f t="shared" si="221"/>
        <v>Day 3</v>
      </c>
      <c r="D1541" s="78" t="s">
        <v>1414</v>
      </c>
      <c r="E1541" s="46" t="str">
        <f t="shared" si="222"/>
        <v>Barren</v>
      </c>
      <c r="F1541" s="46" t="str">
        <f t="shared" si="223"/>
        <v>Van Es</v>
      </c>
      <c r="G1541" s="46" t="str">
        <f t="shared" si="224"/>
        <v>Men Senior</v>
      </c>
      <c r="H1541" s="46" t="str">
        <f t="shared" si="225"/>
        <v>Penguin</v>
      </c>
      <c r="I1541" s="78"/>
      <c r="J1541" s="76"/>
      <c r="K1541" s="78"/>
      <c r="L1541" s="77" t="str">
        <f t="shared" si="226"/>
        <v/>
      </c>
      <c r="M1541" s="77" t="str">
        <f t="shared" si="227"/>
        <v/>
      </c>
    </row>
    <row r="1542" spans="1:13" hidden="1" x14ac:dyDescent="0.3">
      <c r="A1542" s="246" t="str">
        <f t="shared" si="219"/>
        <v>2023-NAT-03</v>
      </c>
      <c r="B1542" s="241">
        <f t="shared" si="220"/>
        <v>45003</v>
      </c>
      <c r="C1542" s="246" t="str">
        <f t="shared" si="221"/>
        <v>Day 3</v>
      </c>
      <c r="D1542" s="78" t="s">
        <v>1368</v>
      </c>
      <c r="E1542" s="46" t="str">
        <f t="shared" si="222"/>
        <v>Allen</v>
      </c>
      <c r="F1542" s="46" t="str">
        <f t="shared" si="223"/>
        <v>Langenstrassen</v>
      </c>
      <c r="G1542" s="46" t="str">
        <f t="shared" si="224"/>
        <v>Men Veteran</v>
      </c>
      <c r="H1542" s="46" t="str">
        <f t="shared" si="225"/>
        <v>Penguin</v>
      </c>
      <c r="I1542" s="78"/>
      <c r="J1542" s="76"/>
      <c r="K1542" s="78"/>
      <c r="L1542" s="77" t="str">
        <f t="shared" si="226"/>
        <v/>
      </c>
      <c r="M1542" s="77" t="str">
        <f t="shared" si="227"/>
        <v/>
      </c>
    </row>
    <row r="1543" spans="1:13" hidden="1" x14ac:dyDescent="0.3">
      <c r="A1543" s="246" t="str">
        <f t="shared" si="219"/>
        <v>2023-NAT-03</v>
      </c>
      <c r="B1543" s="241">
        <f t="shared" si="220"/>
        <v>45003</v>
      </c>
      <c r="C1543" s="246" t="str">
        <f t="shared" si="221"/>
        <v>Day 3</v>
      </c>
      <c r="D1543" s="78" t="s">
        <v>499</v>
      </c>
      <c r="E1543" s="46" t="str">
        <f t="shared" si="222"/>
        <v>Chrisjan</v>
      </c>
      <c r="F1543" s="46" t="str">
        <f t="shared" si="223"/>
        <v>Potgieter</v>
      </c>
      <c r="G1543" s="46" t="str">
        <f t="shared" si="224"/>
        <v>Men Veteran</v>
      </c>
      <c r="H1543" s="46" t="str">
        <f t="shared" si="225"/>
        <v>Seagull Angling Club</v>
      </c>
      <c r="I1543" s="78"/>
      <c r="J1543" s="76"/>
      <c r="K1543" s="78"/>
      <c r="L1543" s="77" t="str">
        <f t="shared" si="226"/>
        <v/>
      </c>
      <c r="M1543" s="77" t="str">
        <f t="shared" si="227"/>
        <v/>
      </c>
    </row>
    <row r="1544" spans="1:13" hidden="1" x14ac:dyDescent="0.3">
      <c r="A1544" s="246" t="str">
        <f t="shared" si="219"/>
        <v>2023-NAT-03</v>
      </c>
      <c r="B1544" s="241">
        <f t="shared" si="220"/>
        <v>45003</v>
      </c>
      <c r="C1544" s="246" t="str">
        <f t="shared" si="221"/>
        <v>Day 3</v>
      </c>
      <c r="D1544" s="78" t="s">
        <v>633</v>
      </c>
      <c r="E1544" s="46" t="str">
        <f t="shared" si="222"/>
        <v>Andre</v>
      </c>
      <c r="F1544" s="46" t="str">
        <f t="shared" si="223"/>
        <v>Strydom</v>
      </c>
      <c r="G1544" s="46" t="str">
        <f t="shared" si="224"/>
        <v>Men Senior</v>
      </c>
      <c r="H1544" s="46" t="str">
        <f t="shared" si="225"/>
        <v>Seagull Angling Club</v>
      </c>
      <c r="I1544" s="78"/>
      <c r="J1544" s="78"/>
      <c r="K1544" s="78"/>
      <c r="L1544" s="77" t="str">
        <f t="shared" si="226"/>
        <v/>
      </c>
      <c r="M1544" s="77" t="str">
        <f t="shared" si="227"/>
        <v/>
      </c>
    </row>
    <row r="1545" spans="1:13" hidden="1" x14ac:dyDescent="0.3">
      <c r="A1545" s="246" t="str">
        <f t="shared" si="219"/>
        <v>2023-NAT-03</v>
      </c>
      <c r="B1545" s="241">
        <f t="shared" si="220"/>
        <v>45003</v>
      </c>
      <c r="C1545" s="246" t="str">
        <f t="shared" si="221"/>
        <v>Day 3</v>
      </c>
      <c r="D1545" s="78" t="s">
        <v>1166</v>
      </c>
      <c r="E1545" s="46" t="str">
        <f t="shared" si="222"/>
        <v>Luan</v>
      </c>
      <c r="F1545" s="46" t="str">
        <f t="shared" si="223"/>
        <v>Hansen</v>
      </c>
      <c r="G1545" s="46" t="str">
        <f t="shared" si="224"/>
        <v>Men U/16</v>
      </c>
      <c r="H1545" s="46" t="str">
        <f t="shared" si="225"/>
        <v>Steenbras</v>
      </c>
      <c r="I1545" s="78"/>
      <c r="J1545" s="78"/>
      <c r="K1545" s="78"/>
      <c r="L1545" s="77" t="str">
        <f t="shared" si="226"/>
        <v/>
      </c>
      <c r="M1545" s="77" t="str">
        <f t="shared" si="227"/>
        <v/>
      </c>
    </row>
    <row r="1546" spans="1:13" hidden="1" x14ac:dyDescent="0.3">
      <c r="A1546" s="246" t="str">
        <f t="shared" si="219"/>
        <v>2023-NAT-03</v>
      </c>
      <c r="B1546" s="241">
        <f t="shared" si="220"/>
        <v>45003</v>
      </c>
      <c r="C1546" s="246" t="str">
        <f t="shared" si="221"/>
        <v>Day 3</v>
      </c>
      <c r="D1546" s="78" t="s">
        <v>1513</v>
      </c>
      <c r="E1546" s="46" t="str">
        <f t="shared" si="222"/>
        <v>Maryna</v>
      </c>
      <c r="F1546" s="46" t="str">
        <f t="shared" si="223"/>
        <v>Viljoen</v>
      </c>
      <c r="G1546" s="46" t="str">
        <f t="shared" si="224"/>
        <v>Ladies Senior</v>
      </c>
      <c r="H1546" s="46" t="str">
        <f t="shared" si="225"/>
        <v>Steenbras</v>
      </c>
      <c r="I1546" s="78"/>
      <c r="J1546" s="76"/>
      <c r="K1546" s="78"/>
      <c r="L1546" s="77" t="str">
        <f t="shared" si="226"/>
        <v/>
      </c>
      <c r="M1546" s="77" t="str">
        <f t="shared" si="227"/>
        <v/>
      </c>
    </row>
    <row r="1547" spans="1:13" hidden="1" x14ac:dyDescent="0.3">
      <c r="A1547" s="246" t="str">
        <f t="shared" si="219"/>
        <v>2023-NAT-03</v>
      </c>
      <c r="B1547" s="241">
        <f t="shared" si="220"/>
        <v>45003</v>
      </c>
      <c r="C1547" s="246" t="str">
        <f t="shared" si="221"/>
        <v>Day 3</v>
      </c>
      <c r="D1547" s="78" t="s">
        <v>1400</v>
      </c>
      <c r="E1547" s="46" t="str">
        <f t="shared" si="222"/>
        <v>Jacomine</v>
      </c>
      <c r="F1547" s="46" t="str">
        <f t="shared" si="223"/>
        <v>Heath</v>
      </c>
      <c r="G1547" s="46" t="str">
        <f t="shared" si="224"/>
        <v>Ladies Senior</v>
      </c>
      <c r="H1547" s="46" t="str">
        <f t="shared" si="225"/>
        <v>Steenbras</v>
      </c>
      <c r="I1547" s="78"/>
      <c r="J1547" s="78"/>
      <c r="K1547" s="78"/>
      <c r="L1547" s="77" t="str">
        <f t="shared" si="226"/>
        <v/>
      </c>
      <c r="M1547" s="77" t="str">
        <f t="shared" si="227"/>
        <v/>
      </c>
    </row>
    <row r="1548" spans="1:13" hidden="1" x14ac:dyDescent="0.3">
      <c r="A1548" s="246" t="str">
        <f t="shared" si="219"/>
        <v>2023-NAT-03</v>
      </c>
      <c r="B1548" s="241">
        <f t="shared" si="220"/>
        <v>45003</v>
      </c>
      <c r="C1548" s="246" t="str">
        <f t="shared" si="221"/>
        <v>Day 3</v>
      </c>
      <c r="D1548" s="78" t="s">
        <v>1582</v>
      </c>
      <c r="E1548" s="46" t="str">
        <f t="shared" si="222"/>
        <v>Frank</v>
      </c>
      <c r="F1548" s="46" t="str">
        <f t="shared" si="223"/>
        <v>Oberholster</v>
      </c>
      <c r="G1548" s="46" t="str">
        <f t="shared" si="224"/>
        <v>Men Senior</v>
      </c>
      <c r="H1548" s="46" t="str">
        <f t="shared" si="225"/>
        <v>Steenbras</v>
      </c>
      <c r="I1548" s="78"/>
      <c r="J1548" s="78"/>
      <c r="K1548" s="78"/>
      <c r="L1548" s="77" t="str">
        <f t="shared" si="226"/>
        <v/>
      </c>
      <c r="M1548" s="77" t="str">
        <f t="shared" si="227"/>
        <v/>
      </c>
    </row>
    <row r="1549" spans="1:13" hidden="1" x14ac:dyDescent="0.3">
      <c r="A1549" s="246" t="str">
        <f t="shared" si="219"/>
        <v>2023-NAT-03</v>
      </c>
      <c r="B1549" s="241">
        <f t="shared" si="220"/>
        <v>45003</v>
      </c>
      <c r="C1549" s="246" t="str">
        <f t="shared" si="221"/>
        <v>Day 3</v>
      </c>
      <c r="D1549" s="78" t="s">
        <v>780</v>
      </c>
      <c r="E1549" s="46" t="str">
        <f t="shared" si="222"/>
        <v xml:space="preserve">Emile </v>
      </c>
      <c r="F1549" s="46" t="str">
        <f t="shared" si="223"/>
        <v>Van Heerden</v>
      </c>
      <c r="G1549" s="46" t="str">
        <f t="shared" si="224"/>
        <v>Men Senior</v>
      </c>
      <c r="H1549" s="46" t="str">
        <f t="shared" si="225"/>
        <v>Walvis Bay</v>
      </c>
      <c r="I1549" s="78"/>
      <c r="J1549" s="78"/>
      <c r="K1549" s="78"/>
      <c r="L1549" s="77" t="str">
        <f t="shared" si="226"/>
        <v/>
      </c>
      <c r="M1549" s="77" t="str">
        <f t="shared" si="227"/>
        <v/>
      </c>
    </row>
    <row r="1550" spans="1:13" hidden="1" x14ac:dyDescent="0.3">
      <c r="A1550" s="246" t="str">
        <f t="shared" si="219"/>
        <v>2023-NAT-03</v>
      </c>
      <c r="B1550" s="241">
        <f t="shared" si="220"/>
        <v>45003</v>
      </c>
      <c r="C1550" s="246" t="str">
        <f t="shared" si="221"/>
        <v>Day 3</v>
      </c>
      <c r="D1550" s="78" t="s">
        <v>885</v>
      </c>
      <c r="E1550" s="46" t="str">
        <f t="shared" si="222"/>
        <v>Marinda</v>
      </c>
      <c r="F1550" s="46" t="str">
        <f t="shared" si="223"/>
        <v>Parr</v>
      </c>
      <c r="G1550" s="46" t="str">
        <f t="shared" si="224"/>
        <v>Ladies Master</v>
      </c>
      <c r="H1550" s="46" t="str">
        <f t="shared" si="225"/>
        <v>Welwitschia</v>
      </c>
      <c r="I1550" s="78"/>
      <c r="J1550" s="78"/>
      <c r="K1550" s="78"/>
      <c r="L1550" s="77" t="str">
        <f t="shared" si="226"/>
        <v/>
      </c>
      <c r="M1550" s="77" t="str">
        <f t="shared" si="227"/>
        <v/>
      </c>
    </row>
    <row r="1551" spans="1:13" hidden="1" x14ac:dyDescent="0.3">
      <c r="A1551" s="246" t="str">
        <f t="shared" si="219"/>
        <v>2023-NAT-03</v>
      </c>
      <c r="B1551" s="241">
        <f t="shared" si="220"/>
        <v>45003</v>
      </c>
      <c r="C1551" s="246" t="str">
        <f t="shared" si="221"/>
        <v>Day 3</v>
      </c>
      <c r="D1551" s="78" t="s">
        <v>1018</v>
      </c>
      <c r="E1551" s="46" t="str">
        <f t="shared" si="222"/>
        <v>Dean</v>
      </c>
      <c r="F1551" s="46" t="str">
        <f t="shared" si="223"/>
        <v>Biller</v>
      </c>
      <c r="G1551" s="46" t="str">
        <f t="shared" si="224"/>
        <v>Men Senior</v>
      </c>
      <c r="H1551" s="46" t="str">
        <f t="shared" si="225"/>
        <v>Welwitschia</v>
      </c>
      <c r="I1551" s="78"/>
      <c r="J1551" s="78"/>
      <c r="K1551" s="78"/>
      <c r="L1551" s="77" t="str">
        <f t="shared" si="226"/>
        <v/>
      </c>
      <c r="M1551" s="77" t="str">
        <f t="shared" si="227"/>
        <v/>
      </c>
    </row>
    <row r="1552" spans="1:13" hidden="1" x14ac:dyDescent="0.3">
      <c r="A1552" s="246" t="str">
        <f t="shared" ref="A1552:A1615" si="228">IF(D1552="","",A1551)</f>
        <v>2023-NAT-03</v>
      </c>
      <c r="B1552" s="241">
        <f t="shared" ref="B1552:B1615" si="229">IF(D1552="","",B1551)</f>
        <v>45003</v>
      </c>
      <c r="C1552" s="246" t="str">
        <f t="shared" ref="C1552:C1615" si="230">IF(D1552="","",C1551)</f>
        <v>Day 3</v>
      </c>
      <c r="D1552" s="78" t="s">
        <v>732</v>
      </c>
      <c r="E1552" s="46" t="str">
        <f t="shared" ref="E1552:E1615" si="231">IF(D1552="","",VLOOKUP(D1552,Master,3,FALSE))</f>
        <v>Ras</v>
      </c>
      <c r="F1552" s="46" t="str">
        <f t="shared" ref="F1552:F1615" si="232">IF(D1552="","",VLOOKUP(D1552,Master,4,FALSE))</f>
        <v>Van Der Westhuizen</v>
      </c>
      <c r="G1552" s="46" t="str">
        <f t="shared" ref="G1552:G1615" si="233">IF(D1552="","",VLOOKUP(D1552,Master,5,FALSE))</f>
        <v>Men Senior</v>
      </c>
      <c r="H1552" s="46" t="str">
        <f t="shared" ref="H1552:H1615" si="234">IF(D1552="","",VLOOKUP(D1552,Master,2,FALSE))</f>
        <v>Welwitschia</v>
      </c>
      <c r="I1552" s="78"/>
      <c r="J1552" s="76"/>
      <c r="K1552" s="78"/>
      <c r="L1552" s="77" t="str">
        <f t="shared" ref="L1552:L1615" si="235">IF(K1552="","",IF(I1552="",ROUND(HLOOKUP(J1552,kgList,K1552,FALSE),1),ROUND(HLOOKUP(I1552,kgList,K1552,FALSE),1)))</f>
        <v/>
      </c>
      <c r="M1552" s="77" t="str">
        <f t="shared" ref="M1552:M1615" si="236">IF(L1552="","",IF(COUNTA(I1552:J1552)&gt;1,"Edible or Inedible",IF(COUNTA(I1552)=1,L1552*1,IF(COUNTA(J1552)=1,L1552*1,"ERROR"))))</f>
        <v/>
      </c>
    </row>
    <row r="1553" spans="1:13" hidden="1" x14ac:dyDescent="0.3">
      <c r="A1553" s="246" t="str">
        <f t="shared" si="228"/>
        <v>2023-NAT-03</v>
      </c>
      <c r="B1553" s="241">
        <f t="shared" si="229"/>
        <v>45003</v>
      </c>
      <c r="C1553" s="246" t="str">
        <f t="shared" si="230"/>
        <v>Day 3</v>
      </c>
      <c r="D1553" s="78" t="s">
        <v>470</v>
      </c>
      <c r="E1553" s="46" t="str">
        <f t="shared" si="231"/>
        <v>Johan</v>
      </c>
      <c r="F1553" s="46" t="str">
        <f t="shared" si="232"/>
        <v>Diedericks</v>
      </c>
      <c r="G1553" s="46" t="str">
        <f t="shared" si="233"/>
        <v>Men Veteran</v>
      </c>
      <c r="H1553" s="46" t="str">
        <f t="shared" si="234"/>
        <v>Welwitschia</v>
      </c>
      <c r="I1553" s="78"/>
      <c r="J1553" s="76"/>
      <c r="K1553" s="78"/>
      <c r="L1553" s="77" t="str">
        <f t="shared" si="235"/>
        <v/>
      </c>
      <c r="M1553" s="77" t="str">
        <f t="shared" si="236"/>
        <v/>
      </c>
    </row>
    <row r="1554" spans="1:13" hidden="1" x14ac:dyDescent="0.3">
      <c r="A1554" s="246" t="str">
        <f t="shared" si="228"/>
        <v>2023-NAT-03</v>
      </c>
      <c r="B1554" s="241">
        <f t="shared" si="229"/>
        <v>45003</v>
      </c>
      <c r="C1554" s="246" t="str">
        <f t="shared" si="230"/>
        <v>Day 3</v>
      </c>
      <c r="D1554" s="78" t="s">
        <v>746</v>
      </c>
      <c r="E1554" s="46" t="str">
        <f t="shared" si="231"/>
        <v>Bradd</v>
      </c>
      <c r="F1554" s="46" t="str">
        <f t="shared" si="232"/>
        <v>Biller</v>
      </c>
      <c r="G1554" s="46" t="str">
        <f t="shared" si="233"/>
        <v>Men Senior</v>
      </c>
      <c r="H1554" s="46" t="str">
        <f t="shared" si="234"/>
        <v>Welwitschia</v>
      </c>
      <c r="I1554" s="78"/>
      <c r="J1554" s="78"/>
      <c r="K1554" s="78"/>
      <c r="L1554" s="77" t="str">
        <f t="shared" si="235"/>
        <v/>
      </c>
      <c r="M1554" s="77" t="str">
        <f t="shared" si="236"/>
        <v/>
      </c>
    </row>
    <row r="1555" spans="1:13" hidden="1" x14ac:dyDescent="0.3">
      <c r="A1555" s="246" t="str">
        <f t="shared" si="228"/>
        <v>2023-NAT-03</v>
      </c>
      <c r="B1555" s="241">
        <f t="shared" si="229"/>
        <v>45003</v>
      </c>
      <c r="C1555" s="246" t="str">
        <f t="shared" si="230"/>
        <v>Day 3</v>
      </c>
      <c r="D1555" s="78" t="s">
        <v>1325</v>
      </c>
      <c r="E1555" s="46" t="str">
        <f t="shared" si="231"/>
        <v>Helmut</v>
      </c>
      <c r="F1555" s="46" t="str">
        <f t="shared" si="232"/>
        <v>Dobberstein</v>
      </c>
      <c r="G1555" s="46" t="str">
        <f t="shared" si="233"/>
        <v>Men U/16</v>
      </c>
      <c r="H1555" s="46" t="str">
        <f t="shared" si="234"/>
        <v>Benguella</v>
      </c>
      <c r="I1555" s="78"/>
      <c r="J1555" s="76"/>
      <c r="K1555" s="78"/>
      <c r="L1555" s="77" t="str">
        <f t="shared" si="235"/>
        <v/>
      </c>
      <c r="M1555" s="77" t="str">
        <f t="shared" si="236"/>
        <v/>
      </c>
    </row>
    <row r="1556" spans="1:13" hidden="1" x14ac:dyDescent="0.3">
      <c r="A1556" s="246" t="str">
        <f t="shared" si="228"/>
        <v>2023-NAT-03</v>
      </c>
      <c r="B1556" s="241">
        <f t="shared" si="229"/>
        <v>45003</v>
      </c>
      <c r="C1556" s="246" t="str">
        <f t="shared" si="230"/>
        <v>Day 3</v>
      </c>
      <c r="D1556" s="78" t="s">
        <v>589</v>
      </c>
      <c r="E1556" s="46" t="str">
        <f t="shared" si="231"/>
        <v>Christel</v>
      </c>
      <c r="F1556" s="46" t="str">
        <f t="shared" si="232"/>
        <v>Van Schalkwyk</v>
      </c>
      <c r="G1556" s="46" t="str">
        <f t="shared" si="233"/>
        <v>Ladies Senior</v>
      </c>
      <c r="H1556" s="46" t="str">
        <f t="shared" si="234"/>
        <v>Benguella</v>
      </c>
      <c r="I1556" s="78"/>
      <c r="J1556" s="76"/>
      <c r="K1556" s="78"/>
      <c r="L1556" s="77" t="str">
        <f t="shared" si="235"/>
        <v/>
      </c>
      <c r="M1556" s="77" t="str">
        <f t="shared" si="236"/>
        <v/>
      </c>
    </row>
    <row r="1557" spans="1:13" hidden="1" x14ac:dyDescent="0.3">
      <c r="A1557" s="246" t="str">
        <f t="shared" si="228"/>
        <v>2023-NAT-03</v>
      </c>
      <c r="B1557" s="241">
        <f t="shared" si="229"/>
        <v>45003</v>
      </c>
      <c r="C1557" s="246" t="str">
        <f t="shared" si="230"/>
        <v>Day 3</v>
      </c>
      <c r="D1557" s="78" t="s">
        <v>1376</v>
      </c>
      <c r="E1557" s="46" t="str">
        <f t="shared" si="231"/>
        <v>Nadine</v>
      </c>
      <c r="F1557" s="46" t="str">
        <f t="shared" si="232"/>
        <v>Downing</v>
      </c>
      <c r="G1557" s="46" t="str">
        <f t="shared" si="233"/>
        <v>Ladies Master</v>
      </c>
      <c r="H1557" s="46" t="str">
        <f t="shared" si="234"/>
        <v>Henties Bay</v>
      </c>
      <c r="I1557" s="78"/>
      <c r="J1557" s="76"/>
      <c r="K1557" s="78"/>
      <c r="L1557" s="77" t="str">
        <f t="shared" si="235"/>
        <v/>
      </c>
      <c r="M1557" s="77" t="str">
        <f t="shared" si="236"/>
        <v/>
      </c>
    </row>
    <row r="1558" spans="1:13" hidden="1" x14ac:dyDescent="0.3">
      <c r="A1558" s="246" t="str">
        <f t="shared" si="228"/>
        <v>2023-NAT-03</v>
      </c>
      <c r="B1558" s="241">
        <f t="shared" si="229"/>
        <v>45003</v>
      </c>
      <c r="C1558" s="246" t="str">
        <f t="shared" si="230"/>
        <v>Day 3</v>
      </c>
      <c r="D1558" s="78" t="s">
        <v>1518</v>
      </c>
      <c r="E1558" s="46" t="str">
        <f t="shared" si="231"/>
        <v>Sylvia</v>
      </c>
      <c r="F1558" s="46" t="str">
        <f t="shared" si="232"/>
        <v>Horn</v>
      </c>
      <c r="G1558" s="46" t="str">
        <f t="shared" si="233"/>
        <v>Ladies Master</v>
      </c>
      <c r="H1558" s="46" t="str">
        <f t="shared" si="234"/>
        <v>Henties Bay</v>
      </c>
      <c r="I1558" s="78"/>
      <c r="J1558" s="76"/>
      <c r="K1558" s="78"/>
      <c r="L1558" s="77" t="str">
        <f t="shared" si="235"/>
        <v/>
      </c>
      <c r="M1558" s="77" t="str">
        <f t="shared" si="236"/>
        <v/>
      </c>
    </row>
    <row r="1559" spans="1:13" hidden="1" x14ac:dyDescent="0.3">
      <c r="A1559" s="246" t="str">
        <f t="shared" si="228"/>
        <v>2023-NAT-03</v>
      </c>
      <c r="B1559" s="241">
        <f t="shared" si="229"/>
        <v>45003</v>
      </c>
      <c r="C1559" s="246" t="str">
        <f t="shared" si="230"/>
        <v>Day 3</v>
      </c>
      <c r="D1559" s="78" t="s">
        <v>455</v>
      </c>
      <c r="E1559" s="46" t="str">
        <f t="shared" si="231"/>
        <v>Philip</v>
      </c>
      <c r="F1559" s="46" t="str">
        <f t="shared" si="232"/>
        <v>Swartz</v>
      </c>
      <c r="G1559" s="46" t="str">
        <f t="shared" si="233"/>
        <v>Men U/16</v>
      </c>
      <c r="H1559" s="46" t="str">
        <f t="shared" si="234"/>
        <v>Mako</v>
      </c>
      <c r="I1559" s="78"/>
      <c r="J1559" s="76"/>
      <c r="K1559" s="78"/>
      <c r="L1559" s="77" t="str">
        <f t="shared" si="235"/>
        <v/>
      </c>
      <c r="M1559" s="77" t="str">
        <f t="shared" si="236"/>
        <v/>
      </c>
    </row>
    <row r="1560" spans="1:13" hidden="1" x14ac:dyDescent="0.3">
      <c r="A1560" s="246" t="str">
        <f t="shared" si="228"/>
        <v>2023-NAT-03</v>
      </c>
      <c r="B1560" s="241">
        <f t="shared" si="229"/>
        <v>45003</v>
      </c>
      <c r="C1560" s="246" t="str">
        <f t="shared" si="230"/>
        <v>Day 3</v>
      </c>
      <c r="D1560" s="78" t="s">
        <v>764</v>
      </c>
      <c r="E1560" s="46" t="str">
        <f t="shared" si="231"/>
        <v>Stefni</v>
      </c>
      <c r="F1560" s="46" t="str">
        <f t="shared" si="232"/>
        <v>De Jager</v>
      </c>
      <c r="G1560" s="46" t="str">
        <f t="shared" si="233"/>
        <v>Ladies Veteran</v>
      </c>
      <c r="H1560" s="46" t="str">
        <f t="shared" si="234"/>
        <v>Otjiwarongo</v>
      </c>
      <c r="I1560" s="78"/>
      <c r="J1560" s="76"/>
      <c r="K1560" s="78"/>
      <c r="L1560" s="77" t="str">
        <f t="shared" si="235"/>
        <v/>
      </c>
      <c r="M1560" s="77" t="str">
        <f t="shared" si="236"/>
        <v/>
      </c>
    </row>
    <row r="1561" spans="1:13" hidden="1" x14ac:dyDescent="0.3">
      <c r="A1561" s="246" t="str">
        <f t="shared" si="228"/>
        <v>2023-NAT-03</v>
      </c>
      <c r="B1561" s="241">
        <f t="shared" si="229"/>
        <v>45003</v>
      </c>
      <c r="C1561" s="246" t="str">
        <f t="shared" si="230"/>
        <v>Day 3</v>
      </c>
      <c r="D1561" s="78" t="s">
        <v>1720</v>
      </c>
      <c r="E1561" s="46" t="str">
        <f t="shared" si="231"/>
        <v>Maritz JNR</v>
      </c>
      <c r="F1561" s="46" t="str">
        <f t="shared" si="232"/>
        <v>Jansen Van Vuuren</v>
      </c>
      <c r="G1561" s="46" t="str">
        <f t="shared" si="233"/>
        <v>Men U/16</v>
      </c>
      <c r="H1561" s="46" t="str">
        <f t="shared" si="234"/>
        <v>Otjiwarongo</v>
      </c>
      <c r="I1561" s="78"/>
      <c r="J1561" s="76"/>
      <c r="K1561" s="78"/>
      <c r="L1561" s="77" t="str">
        <f t="shared" si="235"/>
        <v/>
      </c>
      <c r="M1561" s="77" t="str">
        <f t="shared" si="236"/>
        <v/>
      </c>
    </row>
    <row r="1562" spans="1:13" hidden="1" x14ac:dyDescent="0.3">
      <c r="A1562" s="246" t="str">
        <f t="shared" si="228"/>
        <v>2023-NAT-03</v>
      </c>
      <c r="B1562" s="241">
        <f t="shared" si="229"/>
        <v>45003</v>
      </c>
      <c r="C1562" s="246" t="str">
        <f t="shared" si="230"/>
        <v>Day 3</v>
      </c>
      <c r="D1562" s="78" t="s">
        <v>1359</v>
      </c>
      <c r="E1562" s="46" t="str">
        <f t="shared" si="231"/>
        <v>Franco</v>
      </c>
      <c r="F1562" s="46" t="str">
        <f t="shared" si="232"/>
        <v>Feyerabend</v>
      </c>
      <c r="G1562" s="46" t="str">
        <f t="shared" si="233"/>
        <v>Men U/16</v>
      </c>
      <c r="H1562" s="46" t="str">
        <f t="shared" si="234"/>
        <v>Otjiwarongo</v>
      </c>
      <c r="I1562" s="78"/>
      <c r="J1562" s="78"/>
      <c r="K1562" s="78"/>
      <c r="L1562" s="77" t="str">
        <f t="shared" si="235"/>
        <v/>
      </c>
      <c r="M1562" s="77" t="str">
        <f t="shared" si="236"/>
        <v/>
      </c>
    </row>
    <row r="1563" spans="1:13" hidden="1" x14ac:dyDescent="0.3">
      <c r="A1563" s="246" t="str">
        <f t="shared" si="228"/>
        <v>2023-NAT-03</v>
      </c>
      <c r="B1563" s="241">
        <f t="shared" si="229"/>
        <v>45003</v>
      </c>
      <c r="C1563" s="246" t="str">
        <f t="shared" si="230"/>
        <v>Day 3</v>
      </c>
      <c r="D1563" s="78" t="s">
        <v>741</v>
      </c>
      <c r="E1563" s="46" t="str">
        <f t="shared" si="231"/>
        <v>Heinrich</v>
      </c>
      <c r="F1563" s="46" t="str">
        <f t="shared" si="232"/>
        <v>Redelinghuys</v>
      </c>
      <c r="G1563" s="46" t="str">
        <f t="shared" si="233"/>
        <v>Men U/16</v>
      </c>
      <c r="H1563" s="46" t="str">
        <f t="shared" si="234"/>
        <v>Penguin</v>
      </c>
      <c r="I1563" s="78"/>
      <c r="J1563" s="78"/>
      <c r="K1563" s="78"/>
      <c r="L1563" s="77" t="str">
        <f t="shared" si="235"/>
        <v/>
      </c>
      <c r="M1563" s="77" t="str">
        <f t="shared" si="236"/>
        <v/>
      </c>
    </row>
    <row r="1564" spans="1:13" hidden="1" x14ac:dyDescent="0.3">
      <c r="A1564" s="246" t="str">
        <f t="shared" si="228"/>
        <v>2023-NAT-03</v>
      </c>
      <c r="B1564" s="241">
        <f t="shared" si="229"/>
        <v>45003</v>
      </c>
      <c r="C1564" s="246" t="str">
        <f t="shared" si="230"/>
        <v>Day 3</v>
      </c>
      <c r="D1564" s="78" t="s">
        <v>1567</v>
      </c>
      <c r="E1564" s="46" t="str">
        <f t="shared" si="231"/>
        <v>Janco</v>
      </c>
      <c r="F1564" s="46" t="str">
        <f t="shared" si="232"/>
        <v>Duvenhage</v>
      </c>
      <c r="G1564" s="46" t="str">
        <f t="shared" si="233"/>
        <v>Men U/16</v>
      </c>
      <c r="H1564" s="46" t="str">
        <f t="shared" si="234"/>
        <v>Welwitschia</v>
      </c>
      <c r="I1564" s="78"/>
      <c r="J1564" s="76"/>
      <c r="K1564" s="78"/>
      <c r="L1564" s="77" t="str">
        <f t="shared" si="235"/>
        <v/>
      </c>
      <c r="M1564" s="77" t="str">
        <f t="shared" si="236"/>
        <v/>
      </c>
    </row>
    <row r="1565" spans="1:13" hidden="1" x14ac:dyDescent="0.3">
      <c r="A1565" s="246" t="str">
        <f t="shared" si="228"/>
        <v>2023-NAT-03</v>
      </c>
      <c r="B1565" s="241">
        <f t="shared" si="229"/>
        <v>45003</v>
      </c>
      <c r="C1565" s="246" t="str">
        <f t="shared" si="230"/>
        <v>Day 3</v>
      </c>
      <c r="D1565" s="78" t="s">
        <v>885</v>
      </c>
      <c r="E1565" s="46" t="str">
        <f t="shared" si="231"/>
        <v>Marinda</v>
      </c>
      <c r="F1565" s="46" t="str">
        <f t="shared" si="232"/>
        <v>Parr</v>
      </c>
      <c r="G1565" s="46" t="str">
        <f t="shared" si="233"/>
        <v>Ladies Master</v>
      </c>
      <c r="H1565" s="46" t="str">
        <f t="shared" si="234"/>
        <v>Welwitschia</v>
      </c>
      <c r="I1565" s="78"/>
      <c r="J1565" s="76"/>
      <c r="K1565" s="78"/>
      <c r="L1565" s="77" t="str">
        <f t="shared" si="235"/>
        <v/>
      </c>
      <c r="M1565" s="77" t="str">
        <f t="shared" si="236"/>
        <v/>
      </c>
    </row>
    <row r="1566" spans="1:13" hidden="1" x14ac:dyDescent="0.3">
      <c r="A1566" s="246" t="str">
        <f t="shared" si="228"/>
        <v>2023-NAT-03</v>
      </c>
      <c r="B1566" s="241">
        <f t="shared" si="229"/>
        <v>45003</v>
      </c>
      <c r="C1566" s="246" t="str">
        <f t="shared" si="230"/>
        <v>Day 3</v>
      </c>
      <c r="D1566" s="78" t="s">
        <v>525</v>
      </c>
      <c r="E1566" s="46" t="str">
        <f t="shared" si="231"/>
        <v>Carlien</v>
      </c>
      <c r="F1566" s="46" t="str">
        <f t="shared" si="232"/>
        <v>Steyn</v>
      </c>
      <c r="G1566" s="46" t="str">
        <f t="shared" si="233"/>
        <v>Ladies Veteran</v>
      </c>
      <c r="H1566" s="46" t="str">
        <f t="shared" si="234"/>
        <v>Welwitschia</v>
      </c>
      <c r="I1566" s="78"/>
      <c r="J1566" s="78"/>
      <c r="K1566" s="78"/>
      <c r="L1566" s="77" t="str">
        <f t="shared" si="235"/>
        <v/>
      </c>
      <c r="M1566" s="77" t="str">
        <f t="shared" si="236"/>
        <v/>
      </c>
    </row>
    <row r="1567" spans="1:13" hidden="1" x14ac:dyDescent="0.3">
      <c r="A1567" s="246" t="str">
        <f t="shared" si="228"/>
        <v>2023-NAT-03</v>
      </c>
      <c r="B1567" s="241">
        <f t="shared" si="229"/>
        <v>45003</v>
      </c>
      <c r="C1567" s="246" t="str">
        <f t="shared" si="230"/>
        <v>Day 3</v>
      </c>
      <c r="D1567" s="78" t="s">
        <v>1717</v>
      </c>
      <c r="E1567" s="46" t="str">
        <f t="shared" si="231"/>
        <v>Heiko Jnr</v>
      </c>
      <c r="F1567" s="46" t="str">
        <f t="shared" si="232"/>
        <v>Doll</v>
      </c>
      <c r="G1567" s="46" t="str">
        <f t="shared" si="233"/>
        <v>Men U/16</v>
      </c>
      <c r="H1567" s="46" t="str">
        <f t="shared" si="234"/>
        <v>Seagull Angling Club</v>
      </c>
      <c r="I1567" s="78"/>
      <c r="J1567" s="78"/>
      <c r="K1567" s="78"/>
      <c r="L1567" s="77" t="str">
        <f t="shared" si="235"/>
        <v/>
      </c>
      <c r="M1567" s="77" t="str">
        <f t="shared" si="236"/>
        <v/>
      </c>
    </row>
    <row r="1568" spans="1:13" hidden="1" x14ac:dyDescent="0.3">
      <c r="A1568" s="246" t="str">
        <f t="shared" si="228"/>
        <v>2023-NAT-03</v>
      </c>
      <c r="B1568" s="241">
        <f t="shared" si="229"/>
        <v>45003</v>
      </c>
      <c r="C1568" s="246" t="str">
        <f t="shared" si="230"/>
        <v>Day 3</v>
      </c>
      <c r="D1568" s="78" t="s">
        <v>648</v>
      </c>
      <c r="E1568" s="46" t="str">
        <f t="shared" si="231"/>
        <v>Cecilia</v>
      </c>
      <c r="F1568" s="46" t="str">
        <f t="shared" si="232"/>
        <v>Brandt</v>
      </c>
      <c r="G1568" s="46" t="str">
        <f t="shared" si="233"/>
        <v>Ladies Senior</v>
      </c>
      <c r="H1568" s="46" t="str">
        <f t="shared" si="234"/>
        <v>Seagull Angling Club</v>
      </c>
      <c r="I1568" s="78"/>
      <c r="J1568" s="78"/>
      <c r="K1568" s="78"/>
      <c r="L1568" s="77" t="str">
        <f t="shared" si="235"/>
        <v/>
      </c>
      <c r="M1568" s="77" t="str">
        <f t="shared" si="236"/>
        <v/>
      </c>
    </row>
    <row r="1569" spans="1:13" hidden="1" x14ac:dyDescent="0.3">
      <c r="A1569" s="246" t="str">
        <f t="shared" si="228"/>
        <v>2023-NAT-03</v>
      </c>
      <c r="B1569" s="241">
        <f t="shared" si="229"/>
        <v>45003</v>
      </c>
      <c r="C1569" s="246" t="str">
        <f t="shared" si="230"/>
        <v>Day 3</v>
      </c>
      <c r="D1569" s="78" t="s">
        <v>715</v>
      </c>
      <c r="E1569" s="46" t="str">
        <f t="shared" si="231"/>
        <v>Ewald J.</v>
      </c>
      <c r="F1569" s="46" t="str">
        <f t="shared" si="232"/>
        <v>Potgieter</v>
      </c>
      <c r="G1569" s="46" t="str">
        <f t="shared" si="233"/>
        <v>Men U/16</v>
      </c>
      <c r="H1569" s="46" t="str">
        <f t="shared" si="234"/>
        <v>Seagull Angling Club</v>
      </c>
      <c r="I1569" s="78"/>
      <c r="J1569" s="76"/>
      <c r="K1569" s="78"/>
      <c r="L1569" s="77" t="str">
        <f t="shared" si="235"/>
        <v/>
      </c>
      <c r="M1569" s="77" t="str">
        <f t="shared" si="236"/>
        <v/>
      </c>
    </row>
    <row r="1570" spans="1:13" hidden="1" x14ac:dyDescent="0.3">
      <c r="A1570" s="246" t="str">
        <f t="shared" si="228"/>
        <v>2023-NAT-03</v>
      </c>
      <c r="B1570" s="241">
        <f t="shared" si="229"/>
        <v>45003</v>
      </c>
      <c r="C1570" s="246" t="str">
        <f t="shared" si="230"/>
        <v>Day 3</v>
      </c>
      <c r="D1570" s="78" t="s">
        <v>723</v>
      </c>
      <c r="E1570" s="46" t="str">
        <f t="shared" si="231"/>
        <v>Christiaan</v>
      </c>
      <c r="F1570" s="46" t="str">
        <f t="shared" si="232"/>
        <v>Potgieter</v>
      </c>
      <c r="G1570" s="46" t="str">
        <f t="shared" si="233"/>
        <v>Men U/16</v>
      </c>
      <c r="H1570" s="46" t="str">
        <f t="shared" si="234"/>
        <v>Seagull Angling Club</v>
      </c>
      <c r="I1570" s="78"/>
      <c r="J1570" s="76"/>
      <c r="K1570" s="78"/>
      <c r="L1570" s="77" t="str">
        <f t="shared" si="235"/>
        <v/>
      </c>
      <c r="M1570" s="77" t="str">
        <f t="shared" si="236"/>
        <v/>
      </c>
    </row>
    <row r="1571" spans="1:13" hidden="1" x14ac:dyDescent="0.3">
      <c r="A1571" s="246" t="str">
        <f t="shared" si="228"/>
        <v>2023-NAT-03</v>
      </c>
      <c r="B1571" s="241">
        <f t="shared" si="229"/>
        <v>45003</v>
      </c>
      <c r="C1571" s="246" t="str">
        <f t="shared" si="230"/>
        <v>Day 3</v>
      </c>
      <c r="D1571" s="78" t="s">
        <v>730</v>
      </c>
      <c r="E1571" s="46" t="str">
        <f t="shared" si="231"/>
        <v>Jonandre</v>
      </c>
      <c r="F1571" s="46" t="str">
        <f t="shared" si="232"/>
        <v>Mertens</v>
      </c>
      <c r="G1571" s="46" t="str">
        <f t="shared" si="233"/>
        <v>Men U/16</v>
      </c>
      <c r="H1571" s="46" t="str">
        <f t="shared" si="234"/>
        <v>Seagull Angling Club</v>
      </c>
      <c r="I1571" s="78"/>
      <c r="J1571" s="78"/>
      <c r="K1571" s="78"/>
      <c r="L1571" s="77" t="str">
        <f t="shared" si="235"/>
        <v/>
      </c>
      <c r="M1571" s="77" t="str">
        <f t="shared" si="236"/>
        <v/>
      </c>
    </row>
    <row r="1572" spans="1:13" hidden="1" x14ac:dyDescent="0.3">
      <c r="A1572" s="246" t="str">
        <f t="shared" si="228"/>
        <v>2023-NAT-03</v>
      </c>
      <c r="B1572" s="241">
        <f t="shared" si="229"/>
        <v>45003</v>
      </c>
      <c r="C1572" s="246" t="str">
        <f t="shared" si="230"/>
        <v>Day 3</v>
      </c>
      <c r="D1572" s="78" t="s">
        <v>538</v>
      </c>
      <c r="E1572" s="46" t="str">
        <f t="shared" si="231"/>
        <v>Sarah-Ann</v>
      </c>
      <c r="F1572" s="46" t="str">
        <f t="shared" si="232"/>
        <v>Mills</v>
      </c>
      <c r="G1572" s="46" t="str">
        <f t="shared" si="233"/>
        <v>Ladies Master</v>
      </c>
      <c r="H1572" s="46" t="str">
        <f t="shared" si="234"/>
        <v>Walvis Bay</v>
      </c>
      <c r="I1572" s="78"/>
      <c r="J1572" s="78"/>
      <c r="K1572" s="78"/>
      <c r="L1572" s="77" t="str">
        <f t="shared" si="235"/>
        <v/>
      </c>
      <c r="M1572" s="77" t="str">
        <f t="shared" si="236"/>
        <v/>
      </c>
    </row>
    <row r="1573" spans="1:13" hidden="1" x14ac:dyDescent="0.3">
      <c r="A1573" s="246" t="str">
        <f t="shared" si="228"/>
        <v>2023-NAT-03</v>
      </c>
      <c r="B1573" s="241">
        <f t="shared" si="229"/>
        <v>45003</v>
      </c>
      <c r="C1573" s="246" t="str">
        <f t="shared" si="230"/>
        <v>Day 3</v>
      </c>
      <c r="D1573" s="78" t="s">
        <v>1683</v>
      </c>
      <c r="E1573" s="46" t="str">
        <f t="shared" si="231"/>
        <v>L'wyk</v>
      </c>
      <c r="F1573" s="46" t="str">
        <f t="shared" si="232"/>
        <v>Viljoen</v>
      </c>
      <c r="G1573" s="46" t="str">
        <f t="shared" si="233"/>
        <v>Men U/16</v>
      </c>
      <c r="H1573" s="46" t="str">
        <f t="shared" si="234"/>
        <v>Steenbras</v>
      </c>
      <c r="I1573" s="78"/>
      <c r="J1573" s="78"/>
      <c r="K1573" s="78"/>
      <c r="L1573" s="77" t="str">
        <f t="shared" si="235"/>
        <v/>
      </c>
      <c r="M1573" s="77" t="str">
        <f t="shared" si="236"/>
        <v/>
      </c>
    </row>
    <row r="1574" spans="1:13" hidden="1" x14ac:dyDescent="0.3">
      <c r="A1574" s="246" t="str">
        <f t="shared" si="228"/>
        <v>2023-NAT-03</v>
      </c>
      <c r="B1574" s="241">
        <f t="shared" si="229"/>
        <v>45003</v>
      </c>
      <c r="C1574" s="246" t="str">
        <f t="shared" si="230"/>
        <v>Day 3</v>
      </c>
      <c r="D1574" s="78" t="s">
        <v>691</v>
      </c>
      <c r="E1574" s="46" t="str">
        <f t="shared" si="231"/>
        <v>Jayden</v>
      </c>
      <c r="F1574" s="46" t="str">
        <f t="shared" si="232"/>
        <v>Hansen</v>
      </c>
      <c r="G1574" s="46" t="str">
        <f t="shared" si="233"/>
        <v>Men U/16</v>
      </c>
      <c r="H1574" s="46" t="str">
        <f t="shared" si="234"/>
        <v>Steenbras</v>
      </c>
      <c r="I1574" s="78"/>
      <c r="J1574" s="78"/>
      <c r="K1574" s="78"/>
      <c r="L1574" s="77" t="str">
        <f t="shared" si="235"/>
        <v/>
      </c>
      <c r="M1574" s="77" t="str">
        <f t="shared" si="236"/>
        <v/>
      </c>
    </row>
    <row r="1575" spans="1:13" hidden="1" x14ac:dyDescent="0.3">
      <c r="A1575" s="246" t="str">
        <f t="shared" si="228"/>
        <v>2023-NAT-03</v>
      </c>
      <c r="B1575" s="241">
        <f t="shared" si="229"/>
        <v>45003</v>
      </c>
      <c r="C1575" s="246" t="str">
        <f t="shared" si="230"/>
        <v>Day 3</v>
      </c>
      <c r="D1575" s="78" t="s">
        <v>914</v>
      </c>
      <c r="E1575" s="46" t="str">
        <f t="shared" si="231"/>
        <v>Sarel</v>
      </c>
      <c r="F1575" s="46" t="str">
        <f t="shared" si="232"/>
        <v>Mynhardt</v>
      </c>
      <c r="G1575" s="46" t="str">
        <f t="shared" si="233"/>
        <v>Men Master</v>
      </c>
      <c r="H1575" s="46" t="str">
        <f t="shared" si="234"/>
        <v>Atlantic Angling Club</v>
      </c>
      <c r="I1575" s="78"/>
      <c r="J1575" s="76"/>
      <c r="K1575" s="78"/>
      <c r="L1575" s="77" t="str">
        <f t="shared" si="235"/>
        <v/>
      </c>
      <c r="M1575" s="77" t="str">
        <f t="shared" si="236"/>
        <v/>
      </c>
    </row>
    <row r="1576" spans="1:13" hidden="1" x14ac:dyDescent="0.3">
      <c r="A1576" s="246" t="str">
        <f t="shared" si="228"/>
        <v>2023-NAT-03</v>
      </c>
      <c r="B1576" s="241">
        <f t="shared" si="229"/>
        <v>45003</v>
      </c>
      <c r="C1576" s="246" t="str">
        <f t="shared" si="230"/>
        <v>Day 3</v>
      </c>
      <c r="D1576" s="78" t="s">
        <v>1707</v>
      </c>
      <c r="E1576" s="46" t="str">
        <f t="shared" si="231"/>
        <v>Frans</v>
      </c>
      <c r="F1576" s="46" t="str">
        <f t="shared" si="232"/>
        <v>Joubert</v>
      </c>
      <c r="G1576" s="46" t="str">
        <f t="shared" si="233"/>
        <v>Men Veteran</v>
      </c>
      <c r="H1576" s="46" t="str">
        <f t="shared" si="234"/>
        <v>Atlantic Angling Club</v>
      </c>
      <c r="I1576" s="78"/>
      <c r="J1576" s="76"/>
      <c r="K1576" s="78"/>
      <c r="L1576" s="77" t="str">
        <f t="shared" si="235"/>
        <v/>
      </c>
      <c r="M1576" s="77" t="str">
        <f t="shared" si="236"/>
        <v/>
      </c>
    </row>
    <row r="1577" spans="1:13" hidden="1" x14ac:dyDescent="0.3">
      <c r="A1577" s="246" t="str">
        <f t="shared" si="228"/>
        <v>2023-NAT-03</v>
      </c>
      <c r="B1577" s="241">
        <f t="shared" si="229"/>
        <v>45003</v>
      </c>
      <c r="C1577" s="246" t="str">
        <f t="shared" si="230"/>
        <v>Day 3</v>
      </c>
      <c r="D1577" s="78" t="s">
        <v>1733</v>
      </c>
      <c r="E1577" s="46" t="str">
        <f t="shared" si="231"/>
        <v>Adrian</v>
      </c>
      <c r="F1577" s="46" t="str">
        <f t="shared" si="232"/>
        <v>Steenkamp</v>
      </c>
      <c r="G1577" s="46" t="str">
        <f t="shared" si="233"/>
        <v>Men Seniors / U/21</v>
      </c>
      <c r="H1577" s="46" t="str">
        <f t="shared" si="234"/>
        <v>Benguella</v>
      </c>
      <c r="I1577" s="78"/>
      <c r="J1577" s="78"/>
      <c r="K1577" s="78"/>
      <c r="L1577" s="77" t="str">
        <f t="shared" si="235"/>
        <v/>
      </c>
      <c r="M1577" s="77" t="str">
        <f t="shared" si="236"/>
        <v/>
      </c>
    </row>
    <row r="1578" spans="1:13" hidden="1" x14ac:dyDescent="0.3">
      <c r="A1578" s="246" t="str">
        <f t="shared" si="228"/>
        <v>2023-NAT-03</v>
      </c>
      <c r="B1578" s="241">
        <f t="shared" si="229"/>
        <v>45003</v>
      </c>
      <c r="C1578" s="246" t="str">
        <f t="shared" si="230"/>
        <v>Day 3</v>
      </c>
      <c r="D1578" s="78" t="s">
        <v>669</v>
      </c>
      <c r="E1578" s="46" t="str">
        <f t="shared" si="231"/>
        <v>Loandro</v>
      </c>
      <c r="F1578" s="46" t="str">
        <f t="shared" si="232"/>
        <v>Steenkamp</v>
      </c>
      <c r="G1578" s="46" t="str">
        <f t="shared" si="233"/>
        <v>Men Master</v>
      </c>
      <c r="H1578" s="46" t="str">
        <f t="shared" si="234"/>
        <v>Benguella</v>
      </c>
      <c r="I1578" s="78"/>
      <c r="J1578" s="78"/>
      <c r="K1578" s="78"/>
      <c r="L1578" s="77" t="str">
        <f t="shared" si="235"/>
        <v/>
      </c>
      <c r="M1578" s="77" t="str">
        <f t="shared" si="236"/>
        <v/>
      </c>
    </row>
    <row r="1579" spans="1:13" hidden="1" x14ac:dyDescent="0.3">
      <c r="A1579" s="246" t="str">
        <f t="shared" si="228"/>
        <v>2023-NAT-03</v>
      </c>
      <c r="B1579" s="241">
        <f t="shared" si="229"/>
        <v>45003</v>
      </c>
      <c r="C1579" s="246" t="str">
        <f t="shared" si="230"/>
        <v>Day 3</v>
      </c>
      <c r="D1579" s="78" t="s">
        <v>991</v>
      </c>
      <c r="E1579" s="46" t="str">
        <f t="shared" si="231"/>
        <v>Louis</v>
      </c>
      <c r="F1579" s="46" t="str">
        <f t="shared" si="232"/>
        <v>Arangies</v>
      </c>
      <c r="G1579" s="46" t="str">
        <f t="shared" si="233"/>
        <v>Men Master</v>
      </c>
      <c r="H1579" s="46" t="str">
        <f t="shared" si="234"/>
        <v>Benguella</v>
      </c>
      <c r="I1579" s="78"/>
      <c r="J1579" s="78"/>
      <c r="K1579" s="78"/>
      <c r="L1579" s="77" t="str">
        <f t="shared" si="235"/>
        <v/>
      </c>
      <c r="M1579" s="77" t="str">
        <f t="shared" si="236"/>
        <v/>
      </c>
    </row>
    <row r="1580" spans="1:13" hidden="1" x14ac:dyDescent="0.3">
      <c r="A1580" s="246" t="str">
        <f t="shared" si="228"/>
        <v>2023-NAT-03</v>
      </c>
      <c r="B1580" s="241">
        <f t="shared" si="229"/>
        <v>45003</v>
      </c>
      <c r="C1580" s="246" t="str">
        <f t="shared" si="230"/>
        <v>Day 3</v>
      </c>
      <c r="D1580" s="78" t="s">
        <v>637</v>
      </c>
      <c r="E1580" s="46" t="str">
        <f t="shared" si="231"/>
        <v>Ray</v>
      </c>
      <c r="F1580" s="46" t="str">
        <f t="shared" si="232"/>
        <v>Moody</v>
      </c>
      <c r="G1580" s="46" t="str">
        <f t="shared" si="233"/>
        <v>Men Senior</v>
      </c>
      <c r="H1580" s="46" t="str">
        <f t="shared" si="234"/>
        <v>Benguella</v>
      </c>
      <c r="I1580" s="78"/>
      <c r="J1580" s="76"/>
      <c r="K1580" s="78"/>
      <c r="L1580" s="77" t="str">
        <f t="shared" si="235"/>
        <v/>
      </c>
      <c r="M1580" s="77" t="str">
        <f t="shared" si="236"/>
        <v/>
      </c>
    </row>
    <row r="1581" spans="1:13" hidden="1" x14ac:dyDescent="0.3">
      <c r="A1581" s="246" t="str">
        <f t="shared" si="228"/>
        <v>2023-NAT-03</v>
      </c>
      <c r="B1581" s="241">
        <f t="shared" si="229"/>
        <v>45003</v>
      </c>
      <c r="C1581" s="246" t="str">
        <f t="shared" si="230"/>
        <v>Day 3</v>
      </c>
      <c r="D1581" s="78" t="s">
        <v>1724</v>
      </c>
      <c r="E1581" s="46" t="str">
        <f t="shared" si="231"/>
        <v>Ricku</v>
      </c>
      <c r="F1581" s="46" t="str">
        <f t="shared" si="232"/>
        <v>Mans</v>
      </c>
      <c r="G1581" s="46" t="str">
        <f t="shared" si="233"/>
        <v>Men Senior</v>
      </c>
      <c r="H1581" s="46" t="str">
        <f t="shared" si="234"/>
        <v>Henties Bay</v>
      </c>
      <c r="I1581" s="78"/>
      <c r="J1581" s="76"/>
      <c r="K1581" s="78"/>
      <c r="L1581" s="77" t="str">
        <f t="shared" si="235"/>
        <v/>
      </c>
      <c r="M1581" s="77" t="str">
        <f t="shared" si="236"/>
        <v/>
      </c>
    </row>
    <row r="1582" spans="1:13" hidden="1" x14ac:dyDescent="0.3">
      <c r="A1582" s="246" t="str">
        <f t="shared" si="228"/>
        <v>2023-NAT-03</v>
      </c>
      <c r="B1582" s="241">
        <f t="shared" si="229"/>
        <v>45003</v>
      </c>
      <c r="C1582" s="246" t="str">
        <f t="shared" si="230"/>
        <v>Day 3</v>
      </c>
      <c r="D1582" s="78" t="s">
        <v>1448</v>
      </c>
      <c r="E1582" s="46" t="str">
        <f t="shared" si="231"/>
        <v>Tiaan</v>
      </c>
      <c r="F1582" s="46" t="str">
        <f t="shared" si="232"/>
        <v>Fourie</v>
      </c>
      <c r="G1582" s="46" t="str">
        <f t="shared" si="233"/>
        <v>Men Senior</v>
      </c>
      <c r="H1582" s="46" t="str">
        <f t="shared" si="234"/>
        <v>Henties Bay</v>
      </c>
      <c r="I1582" s="78"/>
      <c r="J1582" s="78"/>
      <c r="K1582" s="78"/>
      <c r="L1582" s="77" t="str">
        <f t="shared" si="235"/>
        <v/>
      </c>
      <c r="M1582" s="77" t="str">
        <f t="shared" si="236"/>
        <v/>
      </c>
    </row>
    <row r="1583" spans="1:13" hidden="1" x14ac:dyDescent="0.3">
      <c r="A1583" s="246" t="str">
        <f t="shared" si="228"/>
        <v>2023-NAT-03</v>
      </c>
      <c r="B1583" s="241">
        <f t="shared" si="229"/>
        <v>45003</v>
      </c>
      <c r="C1583" s="246" t="str">
        <f t="shared" si="230"/>
        <v>Day 3</v>
      </c>
      <c r="D1583" s="78" t="s">
        <v>549</v>
      </c>
      <c r="E1583" s="46" t="str">
        <f t="shared" si="231"/>
        <v>Simen</v>
      </c>
      <c r="F1583" s="46" t="str">
        <f t="shared" si="232"/>
        <v>Andersen</v>
      </c>
      <c r="G1583" s="46" t="str">
        <f t="shared" si="233"/>
        <v>Men Grand Masters</v>
      </c>
      <c r="H1583" s="46" t="str">
        <f t="shared" si="234"/>
        <v>Henties Bay</v>
      </c>
      <c r="I1583" s="78"/>
      <c r="J1583" s="78"/>
      <c r="K1583" s="78"/>
      <c r="L1583" s="77" t="str">
        <f t="shared" si="235"/>
        <v/>
      </c>
      <c r="M1583" s="77" t="str">
        <f t="shared" si="236"/>
        <v/>
      </c>
    </row>
    <row r="1584" spans="1:13" hidden="1" x14ac:dyDescent="0.3">
      <c r="A1584" s="246" t="str">
        <f t="shared" si="228"/>
        <v>2023-NAT-03</v>
      </c>
      <c r="B1584" s="241">
        <f t="shared" si="229"/>
        <v>45003</v>
      </c>
      <c r="C1584" s="246" t="str">
        <f t="shared" si="230"/>
        <v>Day 3</v>
      </c>
      <c r="D1584" s="78" t="s">
        <v>612</v>
      </c>
      <c r="E1584" s="46" t="str">
        <f t="shared" si="231"/>
        <v>Stephan</v>
      </c>
      <c r="F1584" s="46" t="str">
        <f t="shared" si="232"/>
        <v>Swanepoel</v>
      </c>
      <c r="G1584" s="46" t="str">
        <f t="shared" si="233"/>
        <v>Men Veteran</v>
      </c>
      <c r="H1584" s="46" t="str">
        <f t="shared" si="234"/>
        <v>Namib Park</v>
      </c>
      <c r="I1584" s="78"/>
      <c r="J1584" s="76"/>
      <c r="K1584" s="78"/>
      <c r="L1584" s="77" t="str">
        <f t="shared" si="235"/>
        <v/>
      </c>
      <c r="M1584" s="77" t="str">
        <f t="shared" si="236"/>
        <v/>
      </c>
    </row>
    <row r="1585" spans="1:13" hidden="1" x14ac:dyDescent="0.3">
      <c r="A1585" s="246" t="str">
        <f t="shared" si="228"/>
        <v>2023-NAT-03</v>
      </c>
      <c r="B1585" s="241">
        <f t="shared" si="229"/>
        <v>45003</v>
      </c>
      <c r="C1585" s="246" t="str">
        <f t="shared" si="230"/>
        <v>Day 3</v>
      </c>
      <c r="D1585" s="78" t="s">
        <v>467</v>
      </c>
      <c r="E1585" s="46" t="str">
        <f t="shared" si="231"/>
        <v>Rodger</v>
      </c>
      <c r="F1585" s="46" t="str">
        <f t="shared" si="232"/>
        <v>Boon</v>
      </c>
      <c r="G1585" s="46" t="str">
        <f t="shared" si="233"/>
        <v>Men Master</v>
      </c>
      <c r="H1585" s="46" t="str">
        <f t="shared" si="234"/>
        <v>Namib Park</v>
      </c>
      <c r="I1585" s="78"/>
      <c r="J1585" s="76"/>
      <c r="K1585" s="78"/>
      <c r="L1585" s="77" t="str">
        <f t="shared" si="235"/>
        <v/>
      </c>
      <c r="M1585" s="77" t="str">
        <f t="shared" si="236"/>
        <v/>
      </c>
    </row>
    <row r="1586" spans="1:13" hidden="1" x14ac:dyDescent="0.3">
      <c r="A1586" s="246" t="str">
        <f t="shared" si="228"/>
        <v>2023-NAT-03</v>
      </c>
      <c r="B1586" s="241">
        <f t="shared" si="229"/>
        <v>45003</v>
      </c>
      <c r="C1586" s="246" t="str">
        <f t="shared" si="230"/>
        <v>Day 3</v>
      </c>
      <c r="D1586" s="78" t="s">
        <v>561</v>
      </c>
      <c r="E1586" s="46" t="str">
        <f t="shared" si="231"/>
        <v>Lance</v>
      </c>
      <c r="F1586" s="46" t="str">
        <f t="shared" si="232"/>
        <v>Mills</v>
      </c>
      <c r="G1586" s="46" t="str">
        <f t="shared" si="233"/>
        <v>Men Master</v>
      </c>
      <c r="H1586" s="46" t="str">
        <f t="shared" si="234"/>
        <v>Namib Park</v>
      </c>
      <c r="I1586" s="78"/>
      <c r="J1586" s="76"/>
      <c r="K1586" s="78"/>
      <c r="L1586" s="77" t="str">
        <f t="shared" si="235"/>
        <v/>
      </c>
      <c r="M1586" s="77" t="str">
        <f t="shared" si="236"/>
        <v/>
      </c>
    </row>
    <row r="1587" spans="1:13" hidden="1" x14ac:dyDescent="0.3">
      <c r="A1587" s="246" t="str">
        <f t="shared" si="228"/>
        <v>2023-NAT-03</v>
      </c>
      <c r="B1587" s="241">
        <f t="shared" si="229"/>
        <v>45003</v>
      </c>
      <c r="C1587" s="246" t="str">
        <f t="shared" si="230"/>
        <v>Day 3</v>
      </c>
      <c r="D1587" s="78" t="s">
        <v>1716</v>
      </c>
      <c r="E1587" s="46" t="str">
        <f t="shared" si="231"/>
        <v>Eugene</v>
      </c>
      <c r="F1587" s="46" t="str">
        <f t="shared" si="232"/>
        <v>Rautenbach</v>
      </c>
      <c r="G1587" s="46" t="str">
        <f t="shared" si="233"/>
        <v>Men Senior</v>
      </c>
      <c r="H1587" s="46" t="str">
        <f t="shared" si="234"/>
        <v>Okahandja</v>
      </c>
      <c r="I1587" s="78"/>
      <c r="J1587" s="76"/>
      <c r="K1587" s="78"/>
      <c r="L1587" s="77" t="str">
        <f t="shared" si="235"/>
        <v/>
      </c>
      <c r="M1587" s="77" t="str">
        <f t="shared" si="236"/>
        <v/>
      </c>
    </row>
    <row r="1588" spans="1:13" hidden="1" x14ac:dyDescent="0.3">
      <c r="A1588" s="246" t="str">
        <f t="shared" si="228"/>
        <v>2023-NAT-03</v>
      </c>
      <c r="B1588" s="241">
        <f t="shared" si="229"/>
        <v>45003</v>
      </c>
      <c r="C1588" s="246" t="str">
        <f t="shared" si="230"/>
        <v>Day 3</v>
      </c>
      <c r="D1588" s="78" t="s">
        <v>566</v>
      </c>
      <c r="E1588" s="46" t="str">
        <f t="shared" si="231"/>
        <v>Danie</v>
      </c>
      <c r="F1588" s="46" t="str">
        <f t="shared" si="232"/>
        <v>Van Zyl</v>
      </c>
      <c r="G1588" s="46" t="str">
        <f t="shared" si="233"/>
        <v>Men Veteran</v>
      </c>
      <c r="H1588" s="46" t="str">
        <f t="shared" si="234"/>
        <v>Okahandja</v>
      </c>
      <c r="I1588" s="78"/>
      <c r="J1588" s="76"/>
      <c r="K1588" s="78"/>
      <c r="L1588" s="77" t="str">
        <f t="shared" si="235"/>
        <v/>
      </c>
      <c r="M1588" s="77" t="str">
        <f t="shared" si="236"/>
        <v/>
      </c>
    </row>
    <row r="1589" spans="1:13" hidden="1" x14ac:dyDescent="0.3">
      <c r="A1589" s="246" t="str">
        <f t="shared" si="228"/>
        <v>2023-NAT-03</v>
      </c>
      <c r="B1589" s="241">
        <f t="shared" si="229"/>
        <v>45003</v>
      </c>
      <c r="C1589" s="246" t="str">
        <f t="shared" si="230"/>
        <v>Day 3</v>
      </c>
      <c r="D1589" s="78" t="s">
        <v>1635</v>
      </c>
      <c r="E1589" s="46" t="str">
        <f t="shared" si="231"/>
        <v>Duan</v>
      </c>
      <c r="F1589" s="46" t="str">
        <f t="shared" si="232"/>
        <v>Kotze</v>
      </c>
      <c r="G1589" s="46" t="str">
        <f t="shared" si="233"/>
        <v>Men Veteran</v>
      </c>
      <c r="H1589" s="46" t="str">
        <f t="shared" si="234"/>
        <v>Okahandja</v>
      </c>
      <c r="I1589" s="78"/>
      <c r="J1589" s="76"/>
      <c r="K1589" s="78"/>
      <c r="L1589" s="77" t="str">
        <f t="shared" si="235"/>
        <v/>
      </c>
      <c r="M1589" s="77" t="str">
        <f t="shared" si="236"/>
        <v/>
      </c>
    </row>
    <row r="1590" spans="1:13" hidden="1" x14ac:dyDescent="0.3">
      <c r="A1590" s="246" t="str">
        <f t="shared" si="228"/>
        <v>2023-NAT-03</v>
      </c>
      <c r="B1590" s="241">
        <f t="shared" si="229"/>
        <v>45003</v>
      </c>
      <c r="C1590" s="246" t="str">
        <f t="shared" si="230"/>
        <v>Day 3</v>
      </c>
      <c r="D1590" s="78" t="s">
        <v>1633</v>
      </c>
      <c r="E1590" s="46" t="str">
        <f t="shared" si="231"/>
        <v>Danie</v>
      </c>
      <c r="F1590" s="46" t="str">
        <f t="shared" si="232"/>
        <v>Van Wyk</v>
      </c>
      <c r="G1590" s="46" t="str">
        <f t="shared" si="233"/>
        <v>Men Senior</v>
      </c>
      <c r="H1590" s="46" t="str">
        <f t="shared" si="234"/>
        <v>Okahandja</v>
      </c>
      <c r="I1590" s="78"/>
      <c r="J1590" s="76"/>
      <c r="K1590" s="78"/>
      <c r="L1590" s="77" t="str">
        <f t="shared" si="235"/>
        <v/>
      </c>
      <c r="M1590" s="77" t="str">
        <f t="shared" si="236"/>
        <v/>
      </c>
    </row>
    <row r="1591" spans="1:13" hidden="1" x14ac:dyDescent="0.3">
      <c r="A1591" s="246" t="str">
        <f t="shared" si="228"/>
        <v>2023-NAT-03</v>
      </c>
      <c r="B1591" s="241">
        <f t="shared" si="229"/>
        <v>45003</v>
      </c>
      <c r="C1591" s="246" t="str">
        <f t="shared" si="230"/>
        <v>Day 3</v>
      </c>
      <c r="D1591" s="78" t="s">
        <v>1626</v>
      </c>
      <c r="E1591" s="46" t="str">
        <f t="shared" si="231"/>
        <v>Juanne-Louis</v>
      </c>
      <c r="F1591" s="46" t="str">
        <f t="shared" si="232"/>
        <v>Grobler</v>
      </c>
      <c r="G1591" s="46" t="str">
        <f t="shared" si="233"/>
        <v>Men Senior</v>
      </c>
      <c r="H1591" s="46" t="str">
        <f t="shared" si="234"/>
        <v>Orca Angling Club</v>
      </c>
      <c r="I1591" s="78"/>
      <c r="J1591" s="76"/>
      <c r="K1591" s="78"/>
      <c r="L1591" s="77" t="str">
        <f t="shared" si="235"/>
        <v/>
      </c>
      <c r="M1591" s="77" t="str">
        <f t="shared" si="236"/>
        <v/>
      </c>
    </row>
    <row r="1592" spans="1:13" hidden="1" x14ac:dyDescent="0.3">
      <c r="A1592" s="246" t="str">
        <f t="shared" si="228"/>
        <v>2023-NAT-03</v>
      </c>
      <c r="B1592" s="241">
        <f t="shared" si="229"/>
        <v>45003</v>
      </c>
      <c r="C1592" s="246" t="str">
        <f t="shared" si="230"/>
        <v>Day 3</v>
      </c>
      <c r="D1592" s="78" t="s">
        <v>1197</v>
      </c>
      <c r="E1592" s="46" t="str">
        <f t="shared" si="231"/>
        <v>Martinus</v>
      </c>
      <c r="F1592" s="46" t="str">
        <f t="shared" si="232"/>
        <v>Venter</v>
      </c>
      <c r="G1592" s="46" t="str">
        <f t="shared" si="233"/>
        <v>Men Veteran</v>
      </c>
      <c r="H1592" s="46" t="str">
        <f t="shared" si="234"/>
        <v>Otjiwarongo</v>
      </c>
      <c r="I1592" s="78"/>
      <c r="J1592" s="76"/>
      <c r="K1592" s="78"/>
      <c r="L1592" s="77" t="str">
        <f t="shared" si="235"/>
        <v/>
      </c>
      <c r="M1592" s="77" t="str">
        <f t="shared" si="236"/>
        <v/>
      </c>
    </row>
    <row r="1593" spans="1:13" hidden="1" x14ac:dyDescent="0.3">
      <c r="A1593" s="246" t="str">
        <f t="shared" si="228"/>
        <v>2023-NAT-03</v>
      </c>
      <c r="B1593" s="241">
        <f t="shared" si="229"/>
        <v>45003</v>
      </c>
      <c r="C1593" s="246" t="str">
        <f t="shared" si="230"/>
        <v>Day 3</v>
      </c>
      <c r="D1593" s="78" t="s">
        <v>665</v>
      </c>
      <c r="E1593" s="46" t="str">
        <f t="shared" si="231"/>
        <v>Stephan</v>
      </c>
      <c r="F1593" s="46" t="str">
        <f t="shared" si="232"/>
        <v>Hauptfleisch</v>
      </c>
      <c r="G1593" s="46" t="str">
        <f t="shared" si="233"/>
        <v>Men Senior</v>
      </c>
      <c r="H1593" s="46" t="str">
        <f t="shared" si="234"/>
        <v>Otjiwarongo</v>
      </c>
      <c r="I1593" s="78"/>
      <c r="J1593" s="78"/>
      <c r="K1593" s="78"/>
      <c r="L1593" s="77" t="str">
        <f t="shared" si="235"/>
        <v/>
      </c>
      <c r="M1593" s="77" t="str">
        <f t="shared" si="236"/>
        <v/>
      </c>
    </row>
    <row r="1594" spans="1:13" hidden="1" x14ac:dyDescent="0.3">
      <c r="A1594" s="246" t="str">
        <f t="shared" si="228"/>
        <v>2023-NAT-03</v>
      </c>
      <c r="B1594" s="241">
        <f t="shared" si="229"/>
        <v>45003</v>
      </c>
      <c r="C1594" s="246" t="str">
        <f t="shared" si="230"/>
        <v>Day 3</v>
      </c>
      <c r="D1594" s="78" t="s">
        <v>523</v>
      </c>
      <c r="E1594" s="46" t="str">
        <f t="shared" si="231"/>
        <v>Maritz</v>
      </c>
      <c r="F1594" s="46" t="str">
        <f t="shared" si="232"/>
        <v>Jansen van Vuuren</v>
      </c>
      <c r="G1594" s="46" t="str">
        <f t="shared" si="233"/>
        <v>Men Veteran</v>
      </c>
      <c r="H1594" s="46" t="str">
        <f t="shared" si="234"/>
        <v>Otjiwarongo</v>
      </c>
      <c r="I1594" s="78"/>
      <c r="J1594" s="76"/>
      <c r="K1594" s="78"/>
      <c r="L1594" s="77" t="str">
        <f t="shared" si="235"/>
        <v/>
      </c>
      <c r="M1594" s="77" t="str">
        <f t="shared" si="236"/>
        <v/>
      </c>
    </row>
    <row r="1595" spans="1:13" hidden="1" x14ac:dyDescent="0.3">
      <c r="A1595" s="246" t="str">
        <f t="shared" si="228"/>
        <v>2023-NAT-03</v>
      </c>
      <c r="B1595" s="241">
        <f t="shared" si="229"/>
        <v>45003</v>
      </c>
      <c r="C1595" s="246" t="str">
        <f t="shared" si="230"/>
        <v>Day 3</v>
      </c>
      <c r="D1595" s="78" t="s">
        <v>696</v>
      </c>
      <c r="E1595" s="46" t="str">
        <f t="shared" si="231"/>
        <v>Dirk</v>
      </c>
      <c r="F1595" s="46" t="str">
        <f t="shared" si="232"/>
        <v>Hansen</v>
      </c>
      <c r="G1595" s="46" t="str">
        <f t="shared" si="233"/>
        <v>Men Veteran</v>
      </c>
      <c r="H1595" s="46" t="str">
        <f t="shared" si="234"/>
        <v>Steenbras</v>
      </c>
      <c r="I1595" s="78"/>
      <c r="J1595" s="76"/>
      <c r="K1595" s="78"/>
      <c r="L1595" s="77" t="str">
        <f t="shared" si="235"/>
        <v/>
      </c>
      <c r="M1595" s="77" t="str">
        <f t="shared" si="236"/>
        <v/>
      </c>
    </row>
    <row r="1596" spans="1:13" hidden="1" x14ac:dyDescent="0.3">
      <c r="A1596" s="246" t="str">
        <f t="shared" si="228"/>
        <v>2023-NAT-03</v>
      </c>
      <c r="B1596" s="241">
        <f t="shared" si="229"/>
        <v>45003</v>
      </c>
      <c r="C1596" s="246" t="str">
        <f t="shared" si="230"/>
        <v>Day 3</v>
      </c>
      <c r="D1596" s="78" t="s">
        <v>1584</v>
      </c>
      <c r="E1596" s="46" t="str">
        <f t="shared" si="231"/>
        <v>Wallace</v>
      </c>
      <c r="F1596" s="46" t="str">
        <f t="shared" si="232"/>
        <v>Shepperson</v>
      </c>
      <c r="G1596" s="46" t="str">
        <f t="shared" si="233"/>
        <v>Men Senior</v>
      </c>
      <c r="H1596" s="46" t="str">
        <f t="shared" si="234"/>
        <v>Steenbras</v>
      </c>
      <c r="I1596" s="78"/>
      <c r="J1596" s="76"/>
      <c r="K1596" s="78"/>
      <c r="L1596" s="77" t="str">
        <f t="shared" si="235"/>
        <v/>
      </c>
      <c r="M1596" s="77" t="str">
        <f t="shared" si="236"/>
        <v/>
      </c>
    </row>
    <row r="1597" spans="1:13" hidden="1" x14ac:dyDescent="0.3">
      <c r="A1597" s="246" t="str">
        <f t="shared" si="228"/>
        <v>2023-NAT-03</v>
      </c>
      <c r="B1597" s="241">
        <f t="shared" si="229"/>
        <v>45003</v>
      </c>
      <c r="C1597" s="246" t="str">
        <f t="shared" si="230"/>
        <v>Day 3</v>
      </c>
      <c r="D1597" s="78" t="s">
        <v>547</v>
      </c>
      <c r="E1597" s="46" t="str">
        <f t="shared" si="231"/>
        <v>Burger</v>
      </c>
      <c r="F1597" s="46" t="str">
        <f t="shared" si="232"/>
        <v>Van Taak</v>
      </c>
      <c r="G1597" s="46" t="str">
        <f t="shared" si="233"/>
        <v>Men Senior</v>
      </c>
      <c r="H1597" s="46" t="str">
        <f t="shared" si="234"/>
        <v>Steenbras</v>
      </c>
      <c r="I1597" s="78"/>
      <c r="J1597" s="78"/>
      <c r="K1597" s="78"/>
      <c r="L1597" s="77" t="str">
        <f t="shared" si="235"/>
        <v/>
      </c>
      <c r="M1597" s="77" t="str">
        <f t="shared" si="236"/>
        <v/>
      </c>
    </row>
    <row r="1598" spans="1:13" hidden="1" x14ac:dyDescent="0.3">
      <c r="A1598" s="246" t="str">
        <f t="shared" si="228"/>
        <v>2023-NAT-03</v>
      </c>
      <c r="B1598" s="241">
        <f t="shared" si="229"/>
        <v>45003</v>
      </c>
      <c r="C1598" s="246" t="str">
        <f t="shared" si="230"/>
        <v>Day 3</v>
      </c>
      <c r="D1598" s="78" t="s">
        <v>1512</v>
      </c>
      <c r="E1598" s="46" t="str">
        <f t="shared" si="231"/>
        <v>Wikus</v>
      </c>
      <c r="F1598" s="46" t="str">
        <f t="shared" si="232"/>
        <v>Viljoen</v>
      </c>
      <c r="G1598" s="46" t="str">
        <f t="shared" si="233"/>
        <v>Men Veteran</v>
      </c>
      <c r="H1598" s="46" t="str">
        <f t="shared" si="234"/>
        <v>Steenbras</v>
      </c>
      <c r="I1598" s="78"/>
      <c r="J1598" s="78"/>
      <c r="K1598" s="78"/>
      <c r="L1598" s="77" t="str">
        <f t="shared" si="235"/>
        <v/>
      </c>
      <c r="M1598" s="77" t="str">
        <f t="shared" si="236"/>
        <v/>
      </c>
    </row>
    <row r="1599" spans="1:13" hidden="1" x14ac:dyDescent="0.3">
      <c r="A1599" s="246" t="str">
        <f t="shared" si="228"/>
        <v>2023-NAT-03</v>
      </c>
      <c r="B1599" s="241">
        <f t="shared" si="229"/>
        <v>45003</v>
      </c>
      <c r="C1599" s="246" t="str">
        <f t="shared" si="230"/>
        <v>Day 3</v>
      </c>
      <c r="D1599" s="78" t="s">
        <v>583</v>
      </c>
      <c r="E1599" s="46" t="str">
        <f t="shared" si="231"/>
        <v>Pieter</v>
      </c>
      <c r="F1599" s="46" t="str">
        <f t="shared" si="232"/>
        <v>van Aarde</v>
      </c>
      <c r="G1599" s="46" t="str">
        <f t="shared" si="233"/>
        <v>Men Senior</v>
      </c>
      <c r="H1599" s="46" t="str">
        <f t="shared" si="234"/>
        <v>Seagull Angling Club</v>
      </c>
      <c r="I1599" s="78"/>
      <c r="J1599" s="76"/>
      <c r="K1599" s="78"/>
      <c r="L1599" s="77" t="str">
        <f t="shared" si="235"/>
        <v/>
      </c>
      <c r="M1599" s="77" t="str">
        <f t="shared" si="236"/>
        <v/>
      </c>
    </row>
    <row r="1600" spans="1:13" hidden="1" x14ac:dyDescent="0.3">
      <c r="A1600" s="246" t="str">
        <f t="shared" si="228"/>
        <v>2023-NAT-03</v>
      </c>
      <c r="B1600" s="241">
        <f t="shared" si="229"/>
        <v>45003</v>
      </c>
      <c r="C1600" s="246" t="str">
        <f t="shared" si="230"/>
        <v>Day 3</v>
      </c>
      <c r="D1600" s="78" t="s">
        <v>470</v>
      </c>
      <c r="E1600" s="46" t="str">
        <f t="shared" si="231"/>
        <v>Johan</v>
      </c>
      <c r="F1600" s="46" t="str">
        <f t="shared" si="232"/>
        <v>Diedericks</v>
      </c>
      <c r="G1600" s="46" t="str">
        <f t="shared" si="233"/>
        <v>Men Veteran</v>
      </c>
      <c r="H1600" s="46" t="str">
        <f t="shared" si="234"/>
        <v>Welwitschia</v>
      </c>
      <c r="I1600" s="78"/>
      <c r="J1600" s="76"/>
      <c r="K1600" s="78"/>
      <c r="L1600" s="77" t="str">
        <f t="shared" si="235"/>
        <v/>
      </c>
      <c r="M1600" s="77" t="str">
        <f t="shared" si="236"/>
        <v/>
      </c>
    </row>
    <row r="1601" spans="1:13" hidden="1" x14ac:dyDescent="0.3">
      <c r="A1601" s="246" t="str">
        <f t="shared" si="228"/>
        <v>2023-NAT-03</v>
      </c>
      <c r="B1601" s="241">
        <f t="shared" si="229"/>
        <v>45003</v>
      </c>
      <c r="C1601" s="246" t="str">
        <f t="shared" si="230"/>
        <v>Day 3</v>
      </c>
      <c r="D1601" s="78" t="s">
        <v>1018</v>
      </c>
      <c r="E1601" s="46" t="str">
        <f t="shared" si="231"/>
        <v>Dean</v>
      </c>
      <c r="F1601" s="46" t="str">
        <f t="shared" si="232"/>
        <v>Biller</v>
      </c>
      <c r="G1601" s="46" t="str">
        <f t="shared" si="233"/>
        <v>Men Senior</v>
      </c>
      <c r="H1601" s="46" t="str">
        <f t="shared" si="234"/>
        <v>Welwitschia</v>
      </c>
      <c r="I1601" s="78"/>
      <c r="J1601" s="76"/>
      <c r="K1601" s="78"/>
      <c r="L1601" s="77" t="str">
        <f t="shared" si="235"/>
        <v/>
      </c>
      <c r="M1601" s="77" t="str">
        <f t="shared" si="236"/>
        <v/>
      </c>
    </row>
    <row r="1602" spans="1:13" hidden="1" x14ac:dyDescent="0.3">
      <c r="A1602" s="246" t="str">
        <f t="shared" si="228"/>
        <v>2023-NAT-03</v>
      </c>
      <c r="B1602" s="241">
        <f t="shared" si="229"/>
        <v>45003</v>
      </c>
      <c r="C1602" s="246" t="str">
        <f t="shared" si="230"/>
        <v>Day 3</v>
      </c>
      <c r="D1602" s="78" t="s">
        <v>473</v>
      </c>
      <c r="E1602" s="46" t="str">
        <f t="shared" si="231"/>
        <v>Johan</v>
      </c>
      <c r="F1602" s="46" t="str">
        <f t="shared" si="232"/>
        <v>Visser</v>
      </c>
      <c r="G1602" s="46" t="str">
        <f t="shared" si="233"/>
        <v>Men Veteran</v>
      </c>
      <c r="H1602" s="46" t="str">
        <f t="shared" si="234"/>
        <v>Mako</v>
      </c>
      <c r="I1602" s="78"/>
      <c r="J1602" s="76" t="s">
        <v>1282</v>
      </c>
      <c r="K1602" s="78">
        <v>192</v>
      </c>
      <c r="L1602" s="77">
        <f t="shared" si="235"/>
        <v>94.5</v>
      </c>
      <c r="M1602" s="77">
        <f t="shared" si="236"/>
        <v>94.5</v>
      </c>
    </row>
    <row r="1603" spans="1:13" hidden="1" x14ac:dyDescent="0.3">
      <c r="A1603" s="246" t="str">
        <f t="shared" si="228"/>
        <v>2023-NAT-03</v>
      </c>
      <c r="B1603" s="241">
        <f t="shared" si="229"/>
        <v>45003</v>
      </c>
      <c r="C1603" s="246" t="str">
        <f t="shared" si="230"/>
        <v>Day 3</v>
      </c>
      <c r="D1603" s="78" t="s">
        <v>554</v>
      </c>
      <c r="E1603" s="46" t="str">
        <f t="shared" si="231"/>
        <v>Werner</v>
      </c>
      <c r="F1603" s="46" t="str">
        <f t="shared" si="232"/>
        <v>Van Riet</v>
      </c>
      <c r="G1603" s="46" t="str">
        <f t="shared" si="233"/>
        <v>Men Veteran</v>
      </c>
      <c r="H1603" s="46" t="str">
        <f t="shared" si="234"/>
        <v>Walvis Bay</v>
      </c>
      <c r="I1603" s="78"/>
      <c r="J1603" s="76" t="s">
        <v>1281</v>
      </c>
      <c r="K1603" s="78">
        <v>163</v>
      </c>
      <c r="L1603" s="77">
        <f t="shared" si="235"/>
        <v>59.3</v>
      </c>
      <c r="M1603" s="77">
        <f t="shared" si="236"/>
        <v>59.3</v>
      </c>
    </row>
    <row r="1604" spans="1:13" hidden="1" x14ac:dyDescent="0.3">
      <c r="A1604" s="246" t="str">
        <f t="shared" si="228"/>
        <v>2023-NAT-03</v>
      </c>
      <c r="B1604" s="241">
        <f t="shared" si="229"/>
        <v>45003</v>
      </c>
      <c r="C1604" s="246" t="str">
        <f t="shared" si="230"/>
        <v>Day 3</v>
      </c>
      <c r="D1604" s="78" t="s">
        <v>835</v>
      </c>
      <c r="E1604" s="46" t="str">
        <f t="shared" si="231"/>
        <v>Estian</v>
      </c>
      <c r="F1604" s="46" t="str">
        <f t="shared" si="232"/>
        <v>Jacobs</v>
      </c>
      <c r="G1604" s="46" t="str">
        <f t="shared" si="233"/>
        <v>Men Senior</v>
      </c>
      <c r="H1604" s="46" t="str">
        <f t="shared" si="234"/>
        <v>Benguella</v>
      </c>
      <c r="I1604" s="78"/>
      <c r="J1604" s="78" t="s">
        <v>1286</v>
      </c>
      <c r="K1604" s="78">
        <v>162</v>
      </c>
      <c r="L1604" s="77">
        <f t="shared" si="235"/>
        <v>58.3</v>
      </c>
      <c r="M1604" s="77">
        <f t="shared" si="236"/>
        <v>58.3</v>
      </c>
    </row>
    <row r="1605" spans="1:13" hidden="1" x14ac:dyDescent="0.3">
      <c r="A1605" s="246" t="str">
        <f t="shared" si="228"/>
        <v>2023-NAT-03</v>
      </c>
      <c r="B1605" s="241">
        <f t="shared" si="229"/>
        <v>45003</v>
      </c>
      <c r="C1605" s="246" t="str">
        <f t="shared" si="230"/>
        <v>Day 3</v>
      </c>
      <c r="D1605" s="78" t="s">
        <v>578</v>
      </c>
      <c r="E1605" s="46" t="str">
        <f t="shared" si="231"/>
        <v>Stefan Jnr</v>
      </c>
      <c r="F1605" s="46" t="str">
        <f t="shared" si="232"/>
        <v>Du Preez</v>
      </c>
      <c r="G1605" s="46" t="str">
        <f t="shared" si="233"/>
        <v>Men U/21</v>
      </c>
      <c r="H1605" s="46" t="str">
        <f t="shared" si="234"/>
        <v>Walvis Bay</v>
      </c>
      <c r="I1605" s="78"/>
      <c r="J1605" s="78" t="s">
        <v>1281</v>
      </c>
      <c r="K1605" s="78">
        <v>156</v>
      </c>
      <c r="L1605" s="77">
        <f t="shared" si="235"/>
        <v>51.7</v>
      </c>
      <c r="M1605" s="77">
        <f t="shared" si="236"/>
        <v>51.7</v>
      </c>
    </row>
    <row r="1606" spans="1:13" hidden="1" x14ac:dyDescent="0.3">
      <c r="A1606" s="246" t="str">
        <f t="shared" si="228"/>
        <v>2023-NAT-03</v>
      </c>
      <c r="B1606" s="241">
        <f t="shared" si="229"/>
        <v>45003</v>
      </c>
      <c r="C1606" s="246" t="str">
        <f t="shared" si="230"/>
        <v>Day 3</v>
      </c>
      <c r="D1606" s="78" t="s">
        <v>476</v>
      </c>
      <c r="E1606" s="46" t="str">
        <f t="shared" si="231"/>
        <v>Warren</v>
      </c>
      <c r="F1606" s="46" t="str">
        <f t="shared" si="232"/>
        <v>Deysel</v>
      </c>
      <c r="G1606" s="46" t="str">
        <f t="shared" si="233"/>
        <v>Men Veteran</v>
      </c>
      <c r="H1606" s="46" t="str">
        <f t="shared" si="234"/>
        <v>Penguin</v>
      </c>
      <c r="I1606" s="78"/>
      <c r="J1606" s="78" t="s">
        <v>1282</v>
      </c>
      <c r="K1606" s="78">
        <v>155</v>
      </c>
      <c r="L1606" s="77">
        <f t="shared" si="235"/>
        <v>48.6</v>
      </c>
      <c r="M1606" s="77">
        <f t="shared" si="236"/>
        <v>48.6</v>
      </c>
    </row>
    <row r="1607" spans="1:13" hidden="1" x14ac:dyDescent="0.3">
      <c r="A1607" s="246" t="str">
        <f t="shared" si="228"/>
        <v>2023-NAT-03</v>
      </c>
      <c r="B1607" s="241">
        <f t="shared" si="229"/>
        <v>45003</v>
      </c>
      <c r="C1607" s="246" t="str">
        <f t="shared" si="230"/>
        <v>Day 3</v>
      </c>
      <c r="D1607" s="78" t="s">
        <v>710</v>
      </c>
      <c r="E1607" s="46" t="str">
        <f t="shared" si="231"/>
        <v>Lu-Andre</v>
      </c>
      <c r="F1607" s="46" t="str">
        <f t="shared" si="232"/>
        <v>Duvenhage</v>
      </c>
      <c r="G1607" s="46" t="str">
        <f t="shared" si="233"/>
        <v>Men Senior</v>
      </c>
      <c r="H1607" s="46" t="str">
        <f t="shared" si="234"/>
        <v>Seagull Angling Club</v>
      </c>
      <c r="I1607" s="78"/>
      <c r="J1607" s="76" t="s">
        <v>1281</v>
      </c>
      <c r="K1607" s="78">
        <v>151</v>
      </c>
      <c r="L1607" s="77">
        <f t="shared" si="235"/>
        <v>46.6</v>
      </c>
      <c r="M1607" s="77">
        <f t="shared" si="236"/>
        <v>46.6</v>
      </c>
    </row>
    <row r="1608" spans="1:13" hidden="1" x14ac:dyDescent="0.3">
      <c r="A1608" s="246" t="str">
        <f t="shared" si="228"/>
        <v>2023-NAT-03</v>
      </c>
      <c r="B1608" s="241">
        <f t="shared" si="229"/>
        <v>45003</v>
      </c>
      <c r="C1608" s="246" t="str">
        <f t="shared" si="230"/>
        <v>Day 3</v>
      </c>
      <c r="D1608" s="78" t="s">
        <v>499</v>
      </c>
      <c r="E1608" s="46" t="str">
        <f t="shared" si="231"/>
        <v>Chrisjan</v>
      </c>
      <c r="F1608" s="46" t="str">
        <f t="shared" si="232"/>
        <v>Potgieter</v>
      </c>
      <c r="G1608" s="46" t="str">
        <f t="shared" si="233"/>
        <v>Men Veteran</v>
      </c>
      <c r="H1608" s="46" t="str">
        <f t="shared" si="234"/>
        <v>Seagull Angling Club</v>
      </c>
      <c r="I1608" s="78"/>
      <c r="J1608" s="76" t="s">
        <v>1286</v>
      </c>
      <c r="K1608" s="78">
        <v>151</v>
      </c>
      <c r="L1608" s="77">
        <f t="shared" si="235"/>
        <v>46.3</v>
      </c>
      <c r="M1608" s="77">
        <f t="shared" si="236"/>
        <v>46.3</v>
      </c>
    </row>
    <row r="1609" spans="1:13" hidden="1" x14ac:dyDescent="0.3">
      <c r="A1609" s="246" t="str">
        <f t="shared" si="228"/>
        <v>2023-NAT-03</v>
      </c>
      <c r="B1609" s="241">
        <f t="shared" si="229"/>
        <v>45003</v>
      </c>
      <c r="C1609" s="246" t="str">
        <f t="shared" si="230"/>
        <v>Day 3</v>
      </c>
      <c r="D1609" s="78" t="s">
        <v>571</v>
      </c>
      <c r="E1609" s="46" t="str">
        <f t="shared" si="231"/>
        <v>Andrew</v>
      </c>
      <c r="F1609" s="46" t="str">
        <f t="shared" si="232"/>
        <v>Van Schalkwyk</v>
      </c>
      <c r="G1609" s="46" t="str">
        <f t="shared" si="233"/>
        <v>Men Veteran</v>
      </c>
      <c r="H1609" s="46" t="str">
        <f t="shared" si="234"/>
        <v>Mako</v>
      </c>
      <c r="I1609" s="78"/>
      <c r="J1609" s="78" t="s">
        <v>1281</v>
      </c>
      <c r="K1609" s="78">
        <v>150</v>
      </c>
      <c r="L1609" s="77">
        <f t="shared" si="235"/>
        <v>45.7</v>
      </c>
      <c r="M1609" s="77">
        <f t="shared" si="236"/>
        <v>45.7</v>
      </c>
    </row>
    <row r="1610" spans="1:13" hidden="1" x14ac:dyDescent="0.3">
      <c r="A1610" s="246" t="str">
        <f t="shared" si="228"/>
        <v>2023-NAT-03</v>
      </c>
      <c r="B1610" s="241">
        <f t="shared" si="229"/>
        <v>45003</v>
      </c>
      <c r="C1610" s="246" t="str">
        <f t="shared" si="230"/>
        <v>Day 3</v>
      </c>
      <c r="D1610" s="78" t="s">
        <v>1013</v>
      </c>
      <c r="E1610" s="46" t="str">
        <f t="shared" si="231"/>
        <v>Andre</v>
      </c>
      <c r="F1610" s="46" t="str">
        <f t="shared" si="232"/>
        <v>Vermaak</v>
      </c>
      <c r="G1610" s="46" t="str">
        <f t="shared" si="233"/>
        <v>Men Senior</v>
      </c>
      <c r="H1610" s="46" t="str">
        <f t="shared" si="234"/>
        <v>Namib Park</v>
      </c>
      <c r="I1610" s="78"/>
      <c r="J1610" s="78" t="s">
        <v>1281</v>
      </c>
      <c r="K1610" s="78">
        <v>144</v>
      </c>
      <c r="L1610" s="77">
        <f t="shared" si="235"/>
        <v>40.200000000000003</v>
      </c>
      <c r="M1610" s="77">
        <f t="shared" si="236"/>
        <v>40.200000000000003</v>
      </c>
    </row>
    <row r="1611" spans="1:13" hidden="1" x14ac:dyDescent="0.3">
      <c r="A1611" s="246" t="str">
        <f t="shared" si="228"/>
        <v>2023-NAT-03</v>
      </c>
      <c r="B1611" s="241">
        <f t="shared" si="229"/>
        <v>45003</v>
      </c>
      <c r="C1611" s="246" t="str">
        <f t="shared" si="230"/>
        <v>Day 3</v>
      </c>
      <c r="D1611" s="78" t="s">
        <v>746</v>
      </c>
      <c r="E1611" s="46" t="str">
        <f t="shared" si="231"/>
        <v>Bradd</v>
      </c>
      <c r="F1611" s="46" t="str">
        <f t="shared" si="232"/>
        <v>Biller</v>
      </c>
      <c r="G1611" s="46" t="str">
        <f t="shared" si="233"/>
        <v>Men Senior</v>
      </c>
      <c r="H1611" s="46" t="str">
        <f t="shared" si="234"/>
        <v>Welwitschia</v>
      </c>
      <c r="I1611" s="78"/>
      <c r="J1611" s="76" t="s">
        <v>1281</v>
      </c>
      <c r="K1611" s="78">
        <v>142</v>
      </c>
      <c r="L1611" s="77">
        <f t="shared" si="235"/>
        <v>38.5</v>
      </c>
      <c r="M1611" s="77">
        <f t="shared" si="236"/>
        <v>38.5</v>
      </c>
    </row>
    <row r="1612" spans="1:13" hidden="1" x14ac:dyDescent="0.3">
      <c r="A1612" s="246" t="str">
        <f t="shared" si="228"/>
        <v>2023-NAT-03</v>
      </c>
      <c r="B1612" s="241">
        <f t="shared" si="229"/>
        <v>45003</v>
      </c>
      <c r="C1612" s="246" t="str">
        <f t="shared" si="230"/>
        <v>Day 3</v>
      </c>
      <c r="D1612" s="78" t="s">
        <v>456</v>
      </c>
      <c r="E1612" s="46" t="str">
        <f t="shared" si="231"/>
        <v>Marco</v>
      </c>
      <c r="F1612" s="46" t="str">
        <f t="shared" si="232"/>
        <v>Klein</v>
      </c>
      <c r="G1612" s="46" t="str">
        <f t="shared" si="233"/>
        <v>Men Veteran</v>
      </c>
      <c r="H1612" s="46" t="str">
        <f t="shared" si="234"/>
        <v>Mako</v>
      </c>
      <c r="I1612" s="78"/>
      <c r="J1612" s="78" t="s">
        <v>1281</v>
      </c>
      <c r="K1612" s="78">
        <v>140</v>
      </c>
      <c r="L1612" s="77">
        <f t="shared" si="235"/>
        <v>36.799999999999997</v>
      </c>
      <c r="M1612" s="77">
        <f t="shared" si="236"/>
        <v>36.799999999999997</v>
      </c>
    </row>
    <row r="1613" spans="1:13" hidden="1" x14ac:dyDescent="0.3">
      <c r="A1613" s="246" t="str">
        <f t="shared" si="228"/>
        <v>2023-NAT-03</v>
      </c>
      <c r="B1613" s="241">
        <f t="shared" si="229"/>
        <v>45003</v>
      </c>
      <c r="C1613" s="246" t="str">
        <f t="shared" si="230"/>
        <v>Day 3</v>
      </c>
      <c r="D1613" s="78" t="s">
        <v>839</v>
      </c>
      <c r="E1613" s="46" t="str">
        <f t="shared" si="231"/>
        <v>Raymond</v>
      </c>
      <c r="F1613" s="46" t="str">
        <f t="shared" si="232"/>
        <v>Duvenhage</v>
      </c>
      <c r="G1613" s="46" t="str">
        <f t="shared" si="233"/>
        <v>Men Veteran</v>
      </c>
      <c r="H1613" s="46" t="str">
        <f t="shared" si="234"/>
        <v>Welwitschia</v>
      </c>
      <c r="I1613" s="78"/>
      <c r="J1613" s="78" t="s">
        <v>1286</v>
      </c>
      <c r="K1613" s="78">
        <v>132</v>
      </c>
      <c r="L1613" s="77">
        <f t="shared" si="235"/>
        <v>29.8</v>
      </c>
      <c r="M1613" s="77">
        <f t="shared" si="236"/>
        <v>29.8</v>
      </c>
    </row>
    <row r="1614" spans="1:13" hidden="1" x14ac:dyDescent="0.3">
      <c r="A1614" s="246" t="str">
        <f t="shared" si="228"/>
        <v>2023-NAT-03</v>
      </c>
      <c r="B1614" s="241">
        <f t="shared" si="229"/>
        <v>45003</v>
      </c>
      <c r="C1614" s="246" t="str">
        <f t="shared" si="230"/>
        <v>Day 3</v>
      </c>
      <c r="D1614" s="78" t="s">
        <v>732</v>
      </c>
      <c r="E1614" s="46" t="str">
        <f t="shared" si="231"/>
        <v>Ras</v>
      </c>
      <c r="F1614" s="46" t="str">
        <f t="shared" si="232"/>
        <v>Van Der Westhuizen</v>
      </c>
      <c r="G1614" s="46" t="str">
        <f t="shared" si="233"/>
        <v>Men Senior</v>
      </c>
      <c r="H1614" s="46" t="str">
        <f t="shared" si="234"/>
        <v>Welwitschia</v>
      </c>
      <c r="I1614" s="78"/>
      <c r="J1614" s="76" t="s">
        <v>1286</v>
      </c>
      <c r="K1614" s="78">
        <v>130</v>
      </c>
      <c r="L1614" s="77">
        <f t="shared" si="235"/>
        <v>28.3</v>
      </c>
      <c r="M1614" s="77">
        <f t="shared" si="236"/>
        <v>28.3</v>
      </c>
    </row>
    <row r="1615" spans="1:13" hidden="1" x14ac:dyDescent="0.3">
      <c r="A1615" s="246" t="str">
        <f t="shared" si="228"/>
        <v>2023-NAT-03</v>
      </c>
      <c r="B1615" s="241">
        <f t="shared" si="229"/>
        <v>45003</v>
      </c>
      <c r="C1615" s="246" t="str">
        <f t="shared" si="230"/>
        <v>Day 3</v>
      </c>
      <c r="D1615" s="78" t="s">
        <v>504</v>
      </c>
      <c r="E1615" s="46" t="str">
        <f t="shared" si="231"/>
        <v>Sean</v>
      </c>
      <c r="F1615" s="46" t="str">
        <f t="shared" si="232"/>
        <v>Van Den Heuvel</v>
      </c>
      <c r="G1615" s="46" t="str">
        <f t="shared" si="233"/>
        <v>Men Veteran</v>
      </c>
      <c r="H1615" s="46" t="str">
        <f t="shared" si="234"/>
        <v>Seagull Angling Club</v>
      </c>
      <c r="I1615" s="78"/>
      <c r="J1615" s="76" t="s">
        <v>1286</v>
      </c>
      <c r="K1615" s="78">
        <v>117</v>
      </c>
      <c r="L1615" s="77">
        <f t="shared" si="235"/>
        <v>20.100000000000001</v>
      </c>
      <c r="M1615" s="77">
        <f t="shared" si="236"/>
        <v>20.100000000000001</v>
      </c>
    </row>
    <row r="1616" spans="1:13" hidden="1" x14ac:dyDescent="0.3">
      <c r="A1616" s="246" t="str">
        <f t="shared" ref="A1616:A1629" si="237">IF(D1616="","",A1615)</f>
        <v>2023-NAT-03</v>
      </c>
      <c r="B1616" s="241">
        <f t="shared" ref="B1616:B1629" si="238">IF(D1616="","",B1615)</f>
        <v>45003</v>
      </c>
      <c r="C1616" s="246" t="str">
        <f t="shared" ref="C1616:C1629" si="239">IF(D1616="","",C1615)</f>
        <v>Day 3</v>
      </c>
      <c r="D1616" s="78" t="s">
        <v>843</v>
      </c>
      <c r="E1616" s="46" t="str">
        <f t="shared" ref="E1616:E1629" si="240">IF(D1616="","",VLOOKUP(D1616,Master,3,FALSE))</f>
        <v>Henco</v>
      </c>
      <c r="F1616" s="46" t="str">
        <f t="shared" ref="F1616:F1629" si="241">IF(D1616="","",VLOOKUP(D1616,Master,4,FALSE))</f>
        <v>Snyman</v>
      </c>
      <c r="G1616" s="46" t="str">
        <f t="shared" ref="G1616:G1629" si="242">IF(D1616="","",VLOOKUP(D1616,Master,5,FALSE))</f>
        <v>Men Senior</v>
      </c>
      <c r="H1616" s="46" t="str">
        <f t="shared" ref="H1616:H1629" si="243">IF(D1616="","",VLOOKUP(D1616,Master,2,FALSE))</f>
        <v>Penguin</v>
      </c>
      <c r="I1616" s="78"/>
      <c r="J1616" s="76" t="s">
        <v>1267</v>
      </c>
      <c r="K1616" s="78">
        <v>74</v>
      </c>
      <c r="L1616" s="77">
        <f t="shared" ref="L1616:L1629" si="244">IF(K1616="","",IF(I1616="",ROUND(HLOOKUP(J1616,kgList,K1616,FALSE),1),ROUND(HLOOKUP(I1616,kgList,K1616,FALSE),1)))</f>
        <v>19.2</v>
      </c>
      <c r="M1616" s="77">
        <f t="shared" ref="M1616:M1629" si="245">IF(L1616="","",IF(COUNTA(I1616:J1616)&gt;1,"Edible or Inedible",IF(COUNTA(I1616)=1,L1616*1,IF(COUNTA(J1616)=1,L1616*1,"ERROR"))))</f>
        <v>19.2</v>
      </c>
    </row>
    <row r="1617" spans="1:13" hidden="1" x14ac:dyDescent="0.3">
      <c r="A1617" s="246" t="str">
        <f t="shared" si="237"/>
        <v>2023-NAT-03</v>
      </c>
      <c r="B1617" s="241">
        <f t="shared" si="238"/>
        <v>45003</v>
      </c>
      <c r="C1617" s="246" t="str">
        <f t="shared" si="239"/>
        <v>Day 3</v>
      </c>
      <c r="D1617" s="78" t="s">
        <v>562</v>
      </c>
      <c r="E1617" s="46" t="str">
        <f t="shared" si="240"/>
        <v>Dian</v>
      </c>
      <c r="F1617" s="46" t="str">
        <f t="shared" si="241"/>
        <v>Neethling</v>
      </c>
      <c r="G1617" s="46" t="str">
        <f t="shared" si="242"/>
        <v>Men U/21</v>
      </c>
      <c r="H1617" s="46" t="str">
        <f t="shared" si="243"/>
        <v>Welwitschia</v>
      </c>
      <c r="I1617" s="78"/>
      <c r="J1617" s="76" t="s">
        <v>1265</v>
      </c>
      <c r="K1617" s="78">
        <v>98</v>
      </c>
      <c r="L1617" s="77">
        <f t="shared" si="244"/>
        <v>17.5</v>
      </c>
      <c r="M1617" s="77">
        <f t="shared" si="245"/>
        <v>17.5</v>
      </c>
    </row>
    <row r="1618" spans="1:13" hidden="1" x14ac:dyDescent="0.3">
      <c r="A1618" s="246" t="str">
        <f t="shared" si="237"/>
        <v>2023-NAT-03</v>
      </c>
      <c r="B1618" s="241">
        <f t="shared" si="238"/>
        <v>45003</v>
      </c>
      <c r="C1618" s="246" t="str">
        <f t="shared" si="239"/>
        <v>Day 3</v>
      </c>
      <c r="D1618" s="78" t="s">
        <v>839</v>
      </c>
      <c r="E1618" s="46" t="str">
        <f t="shared" si="240"/>
        <v>Raymond</v>
      </c>
      <c r="F1618" s="46" t="str">
        <f t="shared" si="241"/>
        <v>Duvenhage</v>
      </c>
      <c r="G1618" s="46" t="str">
        <f t="shared" si="242"/>
        <v>Men Veteran</v>
      </c>
      <c r="H1618" s="46" t="str">
        <f t="shared" si="243"/>
        <v>Welwitschia</v>
      </c>
      <c r="I1618" s="78"/>
      <c r="J1618" s="76" t="s">
        <v>1265</v>
      </c>
      <c r="K1618" s="78">
        <v>90</v>
      </c>
      <c r="L1618" s="77">
        <f t="shared" si="244"/>
        <v>13.5</v>
      </c>
      <c r="M1618" s="77">
        <f t="shared" si="245"/>
        <v>13.5</v>
      </c>
    </row>
    <row r="1619" spans="1:13" hidden="1" x14ac:dyDescent="0.3">
      <c r="A1619" s="246" t="str">
        <f t="shared" si="237"/>
        <v>2023-NAT-03</v>
      </c>
      <c r="B1619" s="241">
        <f t="shared" si="238"/>
        <v>45003</v>
      </c>
      <c r="C1619" s="246" t="str">
        <f t="shared" si="239"/>
        <v>Day 3</v>
      </c>
      <c r="D1619" s="78" t="s">
        <v>522</v>
      </c>
      <c r="E1619" s="46" t="str">
        <f t="shared" si="240"/>
        <v>Chris</v>
      </c>
      <c r="F1619" s="46" t="str">
        <f t="shared" si="241"/>
        <v>Feyerabend</v>
      </c>
      <c r="G1619" s="46" t="str">
        <f t="shared" si="242"/>
        <v>Men Veteran</v>
      </c>
      <c r="H1619" s="46" t="str">
        <f t="shared" si="243"/>
        <v>Otjiwarongo</v>
      </c>
      <c r="I1619" s="78"/>
      <c r="J1619" s="76" t="s">
        <v>1286</v>
      </c>
      <c r="K1619" s="78">
        <v>103</v>
      </c>
      <c r="L1619" s="77">
        <f t="shared" si="244"/>
        <v>13.2</v>
      </c>
      <c r="M1619" s="77">
        <f t="shared" si="245"/>
        <v>13.2</v>
      </c>
    </row>
    <row r="1620" spans="1:13" hidden="1" x14ac:dyDescent="0.3">
      <c r="A1620" s="246" t="str">
        <f t="shared" si="237"/>
        <v>2023-NAT-03</v>
      </c>
      <c r="B1620" s="241">
        <f t="shared" si="238"/>
        <v>45003</v>
      </c>
      <c r="C1620" s="246" t="str">
        <f t="shared" si="239"/>
        <v>Day 3</v>
      </c>
      <c r="D1620" s="78" t="s">
        <v>520</v>
      </c>
      <c r="E1620" s="46" t="str">
        <f t="shared" si="240"/>
        <v>Nols</v>
      </c>
      <c r="F1620" s="46" t="str">
        <f t="shared" si="241"/>
        <v>Diedericks</v>
      </c>
      <c r="G1620" s="46" t="str">
        <f t="shared" si="242"/>
        <v>Men Senior</v>
      </c>
      <c r="H1620" s="46" t="str">
        <f t="shared" si="243"/>
        <v>Welwitschia</v>
      </c>
      <c r="I1620" s="78"/>
      <c r="J1620" s="76" t="s">
        <v>1265</v>
      </c>
      <c r="K1620" s="78">
        <v>84</v>
      </c>
      <c r="L1620" s="77">
        <f t="shared" si="244"/>
        <v>10.9</v>
      </c>
      <c r="M1620" s="77">
        <f t="shared" si="245"/>
        <v>10.9</v>
      </c>
    </row>
    <row r="1621" spans="1:13" hidden="1" x14ac:dyDescent="0.3">
      <c r="A1621" s="246" t="str">
        <f t="shared" si="237"/>
        <v>2023-NAT-03</v>
      </c>
      <c r="B1621" s="241">
        <f t="shared" si="238"/>
        <v>45003</v>
      </c>
      <c r="C1621" s="246" t="str">
        <f t="shared" si="239"/>
        <v>Day 3</v>
      </c>
      <c r="D1621" s="78" t="s">
        <v>1579</v>
      </c>
      <c r="E1621" s="46" t="str">
        <f t="shared" si="240"/>
        <v>Francois Jnr</v>
      </c>
      <c r="F1621" s="46" t="str">
        <f t="shared" si="241"/>
        <v>Wolfaardt</v>
      </c>
      <c r="G1621" s="46" t="str">
        <f t="shared" si="242"/>
        <v>Men U/21</v>
      </c>
      <c r="H1621" s="46" t="str">
        <f t="shared" si="243"/>
        <v>Walvis Bay</v>
      </c>
      <c r="I1621" s="78"/>
      <c r="J1621" s="76" t="s">
        <v>1265</v>
      </c>
      <c r="K1621" s="78">
        <v>82</v>
      </c>
      <c r="L1621" s="77">
        <f t="shared" si="244"/>
        <v>10.1</v>
      </c>
      <c r="M1621" s="77">
        <f t="shared" si="245"/>
        <v>10.1</v>
      </c>
    </row>
    <row r="1622" spans="1:13" hidden="1" x14ac:dyDescent="0.3">
      <c r="A1622" s="246" t="str">
        <f t="shared" si="237"/>
        <v>2023-NAT-03</v>
      </c>
      <c r="B1622" s="241">
        <f t="shared" si="238"/>
        <v>45003</v>
      </c>
      <c r="C1622" s="246" t="str">
        <f t="shared" si="239"/>
        <v>Day 3</v>
      </c>
      <c r="D1622" s="78" t="s">
        <v>1578</v>
      </c>
      <c r="E1622" s="46" t="str">
        <f t="shared" si="240"/>
        <v>Breggie</v>
      </c>
      <c r="F1622" s="46" t="str">
        <f t="shared" si="241"/>
        <v>Ferreira</v>
      </c>
      <c r="G1622" s="46" t="str">
        <f t="shared" si="242"/>
        <v>Ladies Master</v>
      </c>
      <c r="H1622" s="46" t="str">
        <f t="shared" si="243"/>
        <v>Walvis Bay</v>
      </c>
      <c r="I1622" s="78" t="s">
        <v>19</v>
      </c>
      <c r="J1622" s="76"/>
      <c r="K1622" s="78">
        <v>95</v>
      </c>
      <c r="L1622" s="77">
        <f t="shared" si="244"/>
        <v>9</v>
      </c>
      <c r="M1622" s="77">
        <f t="shared" si="245"/>
        <v>9</v>
      </c>
    </row>
    <row r="1623" spans="1:13" hidden="1" x14ac:dyDescent="0.3">
      <c r="A1623" s="246" t="str">
        <f t="shared" si="237"/>
        <v>2023-NAT-03</v>
      </c>
      <c r="B1623" s="241">
        <f t="shared" si="238"/>
        <v>45003</v>
      </c>
      <c r="C1623" s="246" t="str">
        <f t="shared" si="239"/>
        <v>Day 3</v>
      </c>
      <c r="D1623" s="78" t="s">
        <v>1583</v>
      </c>
      <c r="E1623" s="46" t="str">
        <f t="shared" si="240"/>
        <v>Alberto</v>
      </c>
      <c r="F1623" s="46" t="str">
        <f t="shared" si="241"/>
        <v>Engelbrecht</v>
      </c>
      <c r="G1623" s="46" t="str">
        <f t="shared" si="242"/>
        <v>Men Senior</v>
      </c>
      <c r="H1623" s="46" t="str">
        <f t="shared" si="243"/>
        <v>Steenbras</v>
      </c>
      <c r="I1623" s="78"/>
      <c r="J1623" s="76" t="s">
        <v>1265</v>
      </c>
      <c r="K1623" s="78">
        <v>77</v>
      </c>
      <c r="L1623" s="77">
        <f t="shared" si="244"/>
        <v>8.4</v>
      </c>
      <c r="M1623" s="77">
        <f t="shared" si="245"/>
        <v>8.4</v>
      </c>
    </row>
    <row r="1624" spans="1:13" hidden="1" x14ac:dyDescent="0.3">
      <c r="A1624" s="246" t="str">
        <f t="shared" si="237"/>
        <v>2023-NAT-03</v>
      </c>
      <c r="B1624" s="241">
        <f t="shared" si="238"/>
        <v>45003</v>
      </c>
      <c r="C1624" s="246" t="str">
        <f t="shared" si="239"/>
        <v>Day 3</v>
      </c>
      <c r="D1624" s="78" t="s">
        <v>728</v>
      </c>
      <c r="E1624" s="46" t="str">
        <f t="shared" si="240"/>
        <v>Willem C</v>
      </c>
      <c r="F1624" s="46" t="str">
        <f t="shared" si="241"/>
        <v>Schalkwyk</v>
      </c>
      <c r="G1624" s="46" t="str">
        <f t="shared" si="242"/>
        <v>Men Veteran</v>
      </c>
      <c r="H1624" s="46" t="str">
        <f t="shared" si="243"/>
        <v>Otjiwarongo</v>
      </c>
      <c r="I1624" s="78"/>
      <c r="J1624" s="76" t="s">
        <v>1265</v>
      </c>
      <c r="K1624" s="78">
        <v>77</v>
      </c>
      <c r="L1624" s="77">
        <f t="shared" si="244"/>
        <v>8.4</v>
      </c>
      <c r="M1624" s="77">
        <f t="shared" si="245"/>
        <v>8.4</v>
      </c>
    </row>
    <row r="1625" spans="1:13" hidden="1" x14ac:dyDescent="0.3">
      <c r="A1625" s="246" t="str">
        <f t="shared" si="237"/>
        <v>2023-NAT-03</v>
      </c>
      <c r="B1625" s="241">
        <f t="shared" si="238"/>
        <v>45003</v>
      </c>
      <c r="C1625" s="246" t="str">
        <f t="shared" si="239"/>
        <v>Day 3</v>
      </c>
      <c r="D1625" s="78" t="s">
        <v>1786</v>
      </c>
      <c r="E1625" s="46" t="str">
        <f t="shared" si="240"/>
        <v>Nicolette</v>
      </c>
      <c r="F1625" s="46" t="str">
        <f t="shared" si="241"/>
        <v>Schreuder</v>
      </c>
      <c r="G1625" s="46" t="str">
        <f t="shared" si="242"/>
        <v>Ladies Veteran</v>
      </c>
      <c r="H1625" s="46" t="str">
        <f t="shared" si="243"/>
        <v>Walvis Bay</v>
      </c>
      <c r="I1625" s="78" t="s">
        <v>19</v>
      </c>
      <c r="J1625" s="76"/>
      <c r="K1625" s="78">
        <v>88</v>
      </c>
      <c r="L1625" s="77">
        <f t="shared" si="244"/>
        <v>7.2</v>
      </c>
      <c r="M1625" s="77">
        <f t="shared" si="245"/>
        <v>7.2</v>
      </c>
    </row>
    <row r="1626" spans="1:13" hidden="1" x14ac:dyDescent="0.3">
      <c r="A1626" s="246" t="str">
        <f t="shared" si="237"/>
        <v>2023-NAT-03</v>
      </c>
      <c r="B1626" s="241">
        <f t="shared" si="238"/>
        <v>45003</v>
      </c>
      <c r="C1626" s="246" t="str">
        <f t="shared" si="239"/>
        <v>Day 3</v>
      </c>
      <c r="D1626" s="78" t="s">
        <v>1513</v>
      </c>
      <c r="E1626" s="46" t="str">
        <f t="shared" si="240"/>
        <v>Maryna</v>
      </c>
      <c r="F1626" s="46" t="str">
        <f t="shared" si="241"/>
        <v>Viljoen</v>
      </c>
      <c r="G1626" s="46" t="str">
        <f t="shared" si="242"/>
        <v>Ladies Senior</v>
      </c>
      <c r="H1626" s="46" t="str">
        <f t="shared" si="243"/>
        <v>Steenbras</v>
      </c>
      <c r="I1626" s="78"/>
      <c r="J1626" s="78" t="s">
        <v>1265</v>
      </c>
      <c r="K1626" s="78">
        <v>73</v>
      </c>
      <c r="L1626" s="77">
        <f t="shared" si="244"/>
        <v>7.1</v>
      </c>
      <c r="M1626" s="77">
        <f t="shared" si="245"/>
        <v>7.1</v>
      </c>
    </row>
    <row r="1627" spans="1:13" hidden="1" x14ac:dyDescent="0.3">
      <c r="A1627" s="246" t="str">
        <f t="shared" si="237"/>
        <v>2023-NAT-03</v>
      </c>
      <c r="B1627" s="241">
        <f t="shared" si="238"/>
        <v>45003</v>
      </c>
      <c r="C1627" s="246" t="str">
        <f t="shared" si="239"/>
        <v>Day 3</v>
      </c>
      <c r="D1627" s="78" t="s">
        <v>810</v>
      </c>
      <c r="E1627" s="46" t="str">
        <f t="shared" si="240"/>
        <v>Uwe</v>
      </c>
      <c r="F1627" s="46" t="str">
        <f t="shared" si="241"/>
        <v>Hanssen</v>
      </c>
      <c r="G1627" s="46" t="str">
        <f t="shared" si="242"/>
        <v>Men Senior</v>
      </c>
      <c r="H1627" s="46" t="str">
        <f t="shared" si="243"/>
        <v>Namib Park</v>
      </c>
      <c r="I1627" s="78"/>
      <c r="J1627" s="78" t="s">
        <v>1265</v>
      </c>
      <c r="K1627" s="78">
        <v>72</v>
      </c>
      <c r="L1627" s="77">
        <f t="shared" si="244"/>
        <v>6.8</v>
      </c>
      <c r="M1627" s="77">
        <f t="shared" si="245"/>
        <v>6.8</v>
      </c>
    </row>
    <row r="1628" spans="1:13" hidden="1" x14ac:dyDescent="0.3">
      <c r="A1628" s="246" t="str">
        <f t="shared" si="237"/>
        <v>2023-NAT-03</v>
      </c>
      <c r="B1628" s="241">
        <f t="shared" si="238"/>
        <v>45003</v>
      </c>
      <c r="C1628" s="246" t="str">
        <f t="shared" si="239"/>
        <v>Day 3</v>
      </c>
      <c r="D1628" s="78" t="s">
        <v>461</v>
      </c>
      <c r="E1628" s="46" t="str">
        <f t="shared" si="240"/>
        <v>Brian</v>
      </c>
      <c r="F1628" s="46" t="str">
        <f t="shared" si="241"/>
        <v>Curtis</v>
      </c>
      <c r="G1628" s="46" t="str">
        <f t="shared" si="242"/>
        <v>Men Senior</v>
      </c>
      <c r="H1628" s="46" t="str">
        <f t="shared" si="243"/>
        <v>Orca Angling Club</v>
      </c>
      <c r="I1628" s="78"/>
      <c r="J1628" s="78" t="s">
        <v>1288</v>
      </c>
      <c r="K1628" s="78">
        <v>116</v>
      </c>
      <c r="L1628" s="77">
        <f t="shared" si="244"/>
        <v>6.2</v>
      </c>
      <c r="M1628" s="77">
        <f t="shared" si="245"/>
        <v>6.2</v>
      </c>
    </row>
    <row r="1629" spans="1:13" ht="13.8" hidden="1" thickBot="1" x14ac:dyDescent="0.35">
      <c r="A1629" s="248" t="str">
        <f t="shared" si="237"/>
        <v>2023-NAT-03</v>
      </c>
      <c r="B1629" s="247">
        <f t="shared" si="238"/>
        <v>45003</v>
      </c>
      <c r="C1629" s="248" t="str">
        <f t="shared" si="239"/>
        <v>Day 3</v>
      </c>
      <c r="D1629" s="242" t="s">
        <v>741</v>
      </c>
      <c r="E1629" s="249" t="str">
        <f t="shared" si="240"/>
        <v>Heinrich</v>
      </c>
      <c r="F1629" s="249" t="str">
        <f t="shared" si="241"/>
        <v>Redelinghuys</v>
      </c>
      <c r="G1629" s="249" t="str">
        <f t="shared" si="242"/>
        <v>Men U/16</v>
      </c>
      <c r="H1629" s="249" t="str">
        <f t="shared" si="243"/>
        <v>Penguin</v>
      </c>
      <c r="I1629" s="242"/>
      <c r="J1629" s="242" t="s">
        <v>1288</v>
      </c>
      <c r="K1629" s="242">
        <v>116</v>
      </c>
      <c r="L1629" s="250">
        <f t="shared" si="244"/>
        <v>6.2</v>
      </c>
      <c r="M1629" s="250">
        <f t="shared" si="245"/>
        <v>6.2</v>
      </c>
    </row>
    <row r="1630" spans="1:13" x14ac:dyDescent="0.3">
      <c r="A1630" s="251" t="s">
        <v>2149</v>
      </c>
      <c r="B1630" s="368">
        <v>45372</v>
      </c>
      <c r="C1630" s="251" t="s">
        <v>2059</v>
      </c>
      <c r="D1630" s="76" t="s">
        <v>1157</v>
      </c>
      <c r="E1630" s="46" t="str">
        <f t="shared" ref="E1630:E1682" si="246">IF(D1630="","",VLOOKUP(D1630,Master,3,FALSE))</f>
        <v>Karmen</v>
      </c>
      <c r="F1630" s="46" t="str">
        <f t="shared" ref="F1630:F1682" si="247">IF(D1630="","",VLOOKUP(D1630,Master,4,FALSE))</f>
        <v>Mynhardt</v>
      </c>
      <c r="G1630" s="46" t="str">
        <f t="shared" ref="G1630:G1682" si="248">IF(D1630="","",VLOOKUP(D1630,Master,5,FALSE))</f>
        <v>Ladies Master</v>
      </c>
      <c r="H1630" s="46" t="str">
        <f t="shared" ref="H1630:H1682" si="249">IF(D1630="","",VLOOKUP(D1630,Master,2,FALSE))</f>
        <v>Atlantic Angling Club</v>
      </c>
      <c r="I1630" s="76"/>
      <c r="J1630" s="76" t="s">
        <v>1287</v>
      </c>
      <c r="K1630" s="76">
        <v>104</v>
      </c>
      <c r="L1630" s="77">
        <f t="shared" ref="L1630:L1682" si="250">IF(K1630="","",IF(I1630="",ROUND(HLOOKUP(J1630,kgList,K1630,FALSE),1),ROUND(HLOOKUP(I1630,kgList,K1630,FALSE),1)))</f>
        <v>5</v>
      </c>
      <c r="M1630" s="77">
        <f t="shared" ref="M1630:M1682" si="251">IF(L1630="","",IF(COUNTA(I1630:J1630)&gt;1,"Edible or Inedible",IF(COUNTA(I1630)=1,L1630*1,IF(COUNTA(J1630)=1,L1630*1,"ERROR"))))</f>
        <v>5</v>
      </c>
    </row>
    <row r="1631" spans="1:13" x14ac:dyDescent="0.3">
      <c r="A1631" s="246" t="str">
        <f t="shared" ref="A1631:A1662" si="252">IF(D1631="","",A1630)</f>
        <v>2024-NAT-01</v>
      </c>
      <c r="B1631" s="241">
        <f t="shared" ref="B1631:B1662" si="253">IF(D1631="","",B1630)</f>
        <v>45372</v>
      </c>
      <c r="C1631" s="246" t="str">
        <f t="shared" ref="C1631:C1662" si="254">IF(D1631="","",C1630)</f>
        <v>Day 1</v>
      </c>
      <c r="D1631" s="76" t="s">
        <v>1157</v>
      </c>
      <c r="E1631" s="46" t="str">
        <f t="shared" si="246"/>
        <v>Karmen</v>
      </c>
      <c r="F1631" s="46" t="str">
        <f t="shared" si="247"/>
        <v>Mynhardt</v>
      </c>
      <c r="G1631" s="46" t="str">
        <f t="shared" si="248"/>
        <v>Ladies Master</v>
      </c>
      <c r="H1631" s="46" t="str">
        <f t="shared" si="249"/>
        <v>Atlantic Angling Club</v>
      </c>
      <c r="I1631" s="78"/>
      <c r="J1631" s="76" t="s">
        <v>1287</v>
      </c>
      <c r="K1631" s="78">
        <v>83</v>
      </c>
      <c r="L1631" s="77">
        <f t="shared" si="250"/>
        <v>2.2999999999999998</v>
      </c>
      <c r="M1631" s="77">
        <f t="shared" si="251"/>
        <v>2.2999999999999998</v>
      </c>
    </row>
    <row r="1632" spans="1:13" x14ac:dyDescent="0.3">
      <c r="A1632" s="246" t="str">
        <f t="shared" si="252"/>
        <v>2024-NAT-01</v>
      </c>
      <c r="B1632" s="241">
        <f t="shared" si="253"/>
        <v>45372</v>
      </c>
      <c r="C1632" s="246" t="str">
        <f t="shared" si="254"/>
        <v>Day 1</v>
      </c>
      <c r="D1632" s="78" t="s">
        <v>912</v>
      </c>
      <c r="E1632" s="46" t="str">
        <f t="shared" si="246"/>
        <v>Hanno</v>
      </c>
      <c r="F1632" s="46" t="str">
        <f t="shared" si="247"/>
        <v>Burger</v>
      </c>
      <c r="G1632" s="46" t="str">
        <f t="shared" si="248"/>
        <v>Men U/16</v>
      </c>
      <c r="H1632" s="46" t="str">
        <f t="shared" si="249"/>
        <v>Atlantic Angling Club</v>
      </c>
      <c r="I1632" s="78"/>
      <c r="J1632" s="76" t="s">
        <v>1287</v>
      </c>
      <c r="K1632" s="78">
        <v>110</v>
      </c>
      <c r="L1632" s="77">
        <f t="shared" si="250"/>
        <v>6</v>
      </c>
      <c r="M1632" s="77">
        <f t="shared" si="251"/>
        <v>6</v>
      </c>
    </row>
    <row r="1633" spans="1:13" x14ac:dyDescent="0.3">
      <c r="A1633" s="246" t="str">
        <f t="shared" si="252"/>
        <v>2024-NAT-01</v>
      </c>
      <c r="B1633" s="241">
        <f t="shared" si="253"/>
        <v>45372</v>
      </c>
      <c r="C1633" s="246" t="str">
        <f t="shared" si="254"/>
        <v>Day 1</v>
      </c>
      <c r="D1633" s="78" t="s">
        <v>912</v>
      </c>
      <c r="E1633" s="46" t="str">
        <f t="shared" si="246"/>
        <v>Hanno</v>
      </c>
      <c r="F1633" s="46" t="str">
        <f t="shared" si="247"/>
        <v>Burger</v>
      </c>
      <c r="G1633" s="46" t="str">
        <f t="shared" si="248"/>
        <v>Men U/16</v>
      </c>
      <c r="H1633" s="46" t="str">
        <f t="shared" si="249"/>
        <v>Atlantic Angling Club</v>
      </c>
      <c r="I1633" s="78"/>
      <c r="J1633" s="76" t="s">
        <v>1287</v>
      </c>
      <c r="K1633" s="78">
        <v>87</v>
      </c>
      <c r="L1633" s="77">
        <f t="shared" si="250"/>
        <v>2.7</v>
      </c>
      <c r="M1633" s="77">
        <f t="shared" si="251"/>
        <v>2.7</v>
      </c>
    </row>
    <row r="1634" spans="1:13" x14ac:dyDescent="0.3">
      <c r="A1634" s="246" t="str">
        <f t="shared" si="252"/>
        <v>2024-NAT-01</v>
      </c>
      <c r="B1634" s="241">
        <f t="shared" si="253"/>
        <v>45372</v>
      </c>
      <c r="C1634" s="246" t="str">
        <f t="shared" si="254"/>
        <v>Day 1</v>
      </c>
      <c r="D1634" s="78" t="s">
        <v>912</v>
      </c>
      <c r="E1634" s="46" t="str">
        <f t="shared" si="246"/>
        <v>Hanno</v>
      </c>
      <c r="F1634" s="46" t="str">
        <f t="shared" si="247"/>
        <v>Burger</v>
      </c>
      <c r="G1634" s="46" t="str">
        <f t="shared" si="248"/>
        <v>Men U/16</v>
      </c>
      <c r="H1634" s="46" t="str">
        <f t="shared" si="249"/>
        <v>Atlantic Angling Club</v>
      </c>
      <c r="I1634" s="78"/>
      <c r="J1634" s="78" t="s">
        <v>1288</v>
      </c>
      <c r="K1634" s="78">
        <v>95</v>
      </c>
      <c r="L1634" s="77">
        <f t="shared" si="250"/>
        <v>3.1</v>
      </c>
      <c r="M1634" s="77">
        <f t="shared" si="251"/>
        <v>3.1</v>
      </c>
    </row>
    <row r="1635" spans="1:13" x14ac:dyDescent="0.3">
      <c r="A1635" s="246" t="str">
        <f t="shared" si="252"/>
        <v>2024-NAT-01</v>
      </c>
      <c r="B1635" s="241">
        <f t="shared" si="253"/>
        <v>45372</v>
      </c>
      <c r="C1635" s="246" t="str">
        <f t="shared" si="254"/>
        <v>Day 1</v>
      </c>
      <c r="D1635" s="78" t="s">
        <v>1707</v>
      </c>
      <c r="E1635" s="46" t="str">
        <f t="shared" si="246"/>
        <v>Frans</v>
      </c>
      <c r="F1635" s="46" t="str">
        <f t="shared" si="247"/>
        <v>Joubert</v>
      </c>
      <c r="G1635" s="46" t="str">
        <f t="shared" si="248"/>
        <v>Men Veteran</v>
      </c>
      <c r="H1635" s="46" t="str">
        <f t="shared" si="249"/>
        <v>Atlantic Angling Club</v>
      </c>
      <c r="I1635" s="78"/>
      <c r="J1635" s="78" t="s">
        <v>1288</v>
      </c>
      <c r="K1635" s="78">
        <v>74</v>
      </c>
      <c r="L1635" s="77">
        <f t="shared" si="250"/>
        <v>1.3</v>
      </c>
      <c r="M1635" s="77">
        <f t="shared" si="251"/>
        <v>1.3</v>
      </c>
    </row>
    <row r="1636" spans="1:13" x14ac:dyDescent="0.3">
      <c r="A1636" s="246" t="str">
        <f t="shared" si="252"/>
        <v>2024-NAT-01</v>
      </c>
      <c r="B1636" s="241">
        <f t="shared" si="253"/>
        <v>45372</v>
      </c>
      <c r="C1636" s="246" t="str">
        <f t="shared" si="254"/>
        <v>Day 1</v>
      </c>
      <c r="D1636" s="78" t="s">
        <v>1707</v>
      </c>
      <c r="E1636" s="46" t="str">
        <f t="shared" si="246"/>
        <v>Frans</v>
      </c>
      <c r="F1636" s="46" t="str">
        <f t="shared" si="247"/>
        <v>Joubert</v>
      </c>
      <c r="G1636" s="46" t="str">
        <f t="shared" si="248"/>
        <v>Men Veteran</v>
      </c>
      <c r="H1636" s="46" t="str">
        <f t="shared" si="249"/>
        <v>Atlantic Angling Club</v>
      </c>
      <c r="I1636" s="78"/>
      <c r="J1636" s="78" t="s">
        <v>1288</v>
      </c>
      <c r="K1636" s="78">
        <v>68</v>
      </c>
      <c r="L1636" s="77">
        <f t="shared" si="250"/>
        <v>1</v>
      </c>
      <c r="M1636" s="77">
        <f t="shared" si="251"/>
        <v>1</v>
      </c>
    </row>
    <row r="1637" spans="1:13" x14ac:dyDescent="0.3">
      <c r="A1637" s="246" t="str">
        <f t="shared" si="252"/>
        <v>2024-NAT-01</v>
      </c>
      <c r="B1637" s="241">
        <f t="shared" si="253"/>
        <v>45372</v>
      </c>
      <c r="C1637" s="246" t="str">
        <f t="shared" si="254"/>
        <v>Day 1</v>
      </c>
      <c r="D1637" s="78" t="s">
        <v>1707</v>
      </c>
      <c r="E1637" s="46" t="str">
        <f t="shared" si="246"/>
        <v>Frans</v>
      </c>
      <c r="F1637" s="46" t="str">
        <f t="shared" si="247"/>
        <v>Joubert</v>
      </c>
      <c r="G1637" s="46" t="str">
        <f t="shared" si="248"/>
        <v>Men Veteran</v>
      </c>
      <c r="H1637" s="46" t="str">
        <f t="shared" si="249"/>
        <v>Atlantic Angling Club</v>
      </c>
      <c r="I1637" s="78"/>
      <c r="J1637" s="78" t="s">
        <v>1288</v>
      </c>
      <c r="K1637" s="78">
        <v>118</v>
      </c>
      <c r="L1637" s="77">
        <f t="shared" si="250"/>
        <v>6.6</v>
      </c>
      <c r="M1637" s="77">
        <f t="shared" si="251"/>
        <v>6.6</v>
      </c>
    </row>
    <row r="1638" spans="1:13" x14ac:dyDescent="0.3">
      <c r="A1638" s="246" t="str">
        <f t="shared" si="252"/>
        <v>2024-NAT-01</v>
      </c>
      <c r="B1638" s="241">
        <f t="shared" si="253"/>
        <v>45372</v>
      </c>
      <c r="C1638" s="246" t="str">
        <f t="shared" si="254"/>
        <v>Day 1</v>
      </c>
      <c r="D1638" s="78" t="s">
        <v>1707</v>
      </c>
      <c r="E1638" s="46" t="str">
        <f t="shared" si="246"/>
        <v>Frans</v>
      </c>
      <c r="F1638" s="46" t="str">
        <f t="shared" si="247"/>
        <v>Joubert</v>
      </c>
      <c r="G1638" s="46" t="str">
        <f t="shared" si="248"/>
        <v>Men Veteran</v>
      </c>
      <c r="H1638" s="46" t="str">
        <f t="shared" si="249"/>
        <v>Atlantic Angling Club</v>
      </c>
      <c r="I1638" s="78"/>
      <c r="J1638" s="78" t="s">
        <v>1288</v>
      </c>
      <c r="K1638" s="78">
        <v>87</v>
      </c>
      <c r="L1638" s="77">
        <f t="shared" si="250"/>
        <v>2.2999999999999998</v>
      </c>
      <c r="M1638" s="77">
        <f t="shared" si="251"/>
        <v>2.2999999999999998</v>
      </c>
    </row>
    <row r="1639" spans="1:13" x14ac:dyDescent="0.3">
      <c r="A1639" s="246" t="str">
        <f t="shared" si="252"/>
        <v>2024-NAT-01</v>
      </c>
      <c r="B1639" s="241">
        <f t="shared" si="253"/>
        <v>45372</v>
      </c>
      <c r="C1639" s="246" t="str">
        <f t="shared" si="254"/>
        <v>Day 1</v>
      </c>
      <c r="D1639" s="78" t="s">
        <v>1707</v>
      </c>
      <c r="E1639" s="46" t="str">
        <f t="shared" si="246"/>
        <v>Frans</v>
      </c>
      <c r="F1639" s="46" t="str">
        <f t="shared" si="247"/>
        <v>Joubert</v>
      </c>
      <c r="G1639" s="46" t="str">
        <f t="shared" si="248"/>
        <v>Men Veteran</v>
      </c>
      <c r="H1639" s="46" t="str">
        <f t="shared" si="249"/>
        <v>Atlantic Angling Club</v>
      </c>
      <c r="I1639" s="78"/>
      <c r="J1639" s="76" t="s">
        <v>1287</v>
      </c>
      <c r="K1639" s="78">
        <v>77</v>
      </c>
      <c r="L1639" s="77">
        <f t="shared" si="250"/>
        <v>1.8</v>
      </c>
      <c r="M1639" s="77">
        <f t="shared" si="251"/>
        <v>1.8</v>
      </c>
    </row>
    <row r="1640" spans="1:13" x14ac:dyDescent="0.3">
      <c r="A1640" s="246" t="str">
        <f t="shared" si="252"/>
        <v>2024-NAT-01</v>
      </c>
      <c r="B1640" s="241">
        <f t="shared" si="253"/>
        <v>45372</v>
      </c>
      <c r="C1640" s="246" t="str">
        <f t="shared" si="254"/>
        <v>Day 1</v>
      </c>
      <c r="D1640" s="78" t="s">
        <v>506</v>
      </c>
      <c r="E1640" s="46" t="str">
        <f t="shared" si="246"/>
        <v>Clemens</v>
      </c>
      <c r="F1640" s="46" t="str">
        <f t="shared" si="247"/>
        <v>Deetlefs</v>
      </c>
      <c r="G1640" s="46" t="str">
        <f t="shared" si="248"/>
        <v>Men Veteran</v>
      </c>
      <c r="H1640" s="46" t="str">
        <f t="shared" si="249"/>
        <v>Atlantic Angling Club</v>
      </c>
      <c r="I1640" s="78"/>
      <c r="J1640" s="78" t="s">
        <v>20</v>
      </c>
      <c r="K1640" s="78">
        <v>75</v>
      </c>
      <c r="L1640" s="77">
        <f t="shared" si="250"/>
        <v>1.5</v>
      </c>
      <c r="M1640" s="77">
        <f t="shared" si="251"/>
        <v>1.5</v>
      </c>
    </row>
    <row r="1641" spans="1:13" x14ac:dyDescent="0.3">
      <c r="A1641" s="246" t="str">
        <f t="shared" si="252"/>
        <v>2024-NAT-01</v>
      </c>
      <c r="B1641" s="241">
        <f t="shared" si="253"/>
        <v>45372</v>
      </c>
      <c r="C1641" s="246" t="str">
        <f t="shared" si="254"/>
        <v>Day 1</v>
      </c>
      <c r="D1641" s="78" t="s">
        <v>914</v>
      </c>
      <c r="E1641" s="46" t="str">
        <f t="shared" si="246"/>
        <v>Sarel</v>
      </c>
      <c r="F1641" s="46" t="str">
        <f t="shared" si="247"/>
        <v>Mynhardt</v>
      </c>
      <c r="G1641" s="46" t="str">
        <f t="shared" si="248"/>
        <v>Men Master</v>
      </c>
      <c r="H1641" s="46" t="str">
        <f t="shared" si="249"/>
        <v>Atlantic Angling Club</v>
      </c>
      <c r="I1641" s="78"/>
      <c r="J1641" s="78"/>
      <c r="K1641" s="78"/>
      <c r="L1641" s="77" t="str">
        <f t="shared" si="250"/>
        <v/>
      </c>
      <c r="M1641" s="77" t="str">
        <f t="shared" si="251"/>
        <v/>
      </c>
    </row>
    <row r="1642" spans="1:13" x14ac:dyDescent="0.3">
      <c r="A1642" s="246" t="str">
        <f t="shared" si="252"/>
        <v>2024-NAT-01</v>
      </c>
      <c r="B1642" s="241">
        <f t="shared" si="253"/>
        <v>45372</v>
      </c>
      <c r="C1642" s="246" t="str">
        <f t="shared" si="254"/>
        <v>Day 1</v>
      </c>
      <c r="D1642" s="78" t="s">
        <v>637</v>
      </c>
      <c r="E1642" s="46" t="str">
        <f t="shared" si="246"/>
        <v>Ray</v>
      </c>
      <c r="F1642" s="46" t="str">
        <f t="shared" si="247"/>
        <v>Moody</v>
      </c>
      <c r="G1642" s="46" t="str">
        <f t="shared" si="248"/>
        <v>Men Senior</v>
      </c>
      <c r="H1642" s="46" t="str">
        <f t="shared" si="249"/>
        <v>Benguella</v>
      </c>
      <c r="I1642" s="78"/>
      <c r="J1642" s="76" t="s">
        <v>1287</v>
      </c>
      <c r="K1642" s="78">
        <v>90</v>
      </c>
      <c r="L1642" s="77">
        <f t="shared" si="250"/>
        <v>3</v>
      </c>
      <c r="M1642" s="77">
        <f t="shared" si="251"/>
        <v>3</v>
      </c>
    </row>
    <row r="1643" spans="1:13" x14ac:dyDescent="0.3">
      <c r="A1643" s="246" t="str">
        <f t="shared" si="252"/>
        <v>2024-NAT-01</v>
      </c>
      <c r="B1643" s="241">
        <f t="shared" si="253"/>
        <v>45372</v>
      </c>
      <c r="C1643" s="246" t="str">
        <f t="shared" si="254"/>
        <v>Day 1</v>
      </c>
      <c r="D1643" s="78" t="s">
        <v>1199</v>
      </c>
      <c r="E1643" s="46" t="str">
        <f t="shared" si="246"/>
        <v>Jean</v>
      </c>
      <c r="F1643" s="46" t="str">
        <f t="shared" si="247"/>
        <v>Visser</v>
      </c>
      <c r="G1643" s="46" t="str">
        <f t="shared" si="248"/>
        <v>Men Senior</v>
      </c>
      <c r="H1643" s="46" t="str">
        <f t="shared" si="249"/>
        <v>Benguella</v>
      </c>
      <c r="I1643" s="78"/>
      <c r="J1643" s="76" t="s">
        <v>1287</v>
      </c>
      <c r="K1643" s="78">
        <v>138</v>
      </c>
      <c r="L1643" s="77">
        <f t="shared" si="250"/>
        <v>13.1</v>
      </c>
      <c r="M1643" s="77">
        <f t="shared" si="251"/>
        <v>13.1</v>
      </c>
    </row>
    <row r="1644" spans="1:13" x14ac:dyDescent="0.3">
      <c r="A1644" s="246" t="str">
        <f t="shared" si="252"/>
        <v>2024-NAT-01</v>
      </c>
      <c r="B1644" s="241">
        <f t="shared" si="253"/>
        <v>45372</v>
      </c>
      <c r="C1644" s="246" t="str">
        <f t="shared" si="254"/>
        <v>Day 1</v>
      </c>
      <c r="D1644" s="78" t="s">
        <v>1199</v>
      </c>
      <c r="E1644" s="46" t="str">
        <f t="shared" si="246"/>
        <v>Jean</v>
      </c>
      <c r="F1644" s="46" t="str">
        <f t="shared" si="247"/>
        <v>Visser</v>
      </c>
      <c r="G1644" s="46" t="str">
        <f t="shared" si="248"/>
        <v>Men Senior</v>
      </c>
      <c r="H1644" s="46" t="str">
        <f t="shared" si="249"/>
        <v>Benguella</v>
      </c>
      <c r="I1644" s="78"/>
      <c r="J1644" s="76" t="s">
        <v>1287</v>
      </c>
      <c r="K1644" s="78">
        <v>118</v>
      </c>
      <c r="L1644" s="77">
        <f t="shared" si="250"/>
        <v>7.6</v>
      </c>
      <c r="M1644" s="77">
        <f t="shared" si="251"/>
        <v>7.6</v>
      </c>
    </row>
    <row r="1645" spans="1:13" x14ac:dyDescent="0.3">
      <c r="A1645" s="246" t="str">
        <f t="shared" si="252"/>
        <v>2024-NAT-01</v>
      </c>
      <c r="B1645" s="241">
        <f t="shared" si="253"/>
        <v>45372</v>
      </c>
      <c r="C1645" s="246" t="str">
        <f t="shared" si="254"/>
        <v>Day 1</v>
      </c>
      <c r="D1645" s="78" t="s">
        <v>1199</v>
      </c>
      <c r="E1645" s="46" t="str">
        <f t="shared" si="246"/>
        <v>Jean</v>
      </c>
      <c r="F1645" s="46" t="str">
        <f t="shared" si="247"/>
        <v>Visser</v>
      </c>
      <c r="G1645" s="46" t="str">
        <f t="shared" si="248"/>
        <v>Men Senior</v>
      </c>
      <c r="H1645" s="46" t="str">
        <f t="shared" si="249"/>
        <v>Benguella</v>
      </c>
      <c r="I1645" s="78"/>
      <c r="J1645" s="76" t="s">
        <v>1287</v>
      </c>
      <c r="K1645" s="78">
        <v>74</v>
      </c>
      <c r="L1645" s="77">
        <f t="shared" si="250"/>
        <v>1.5</v>
      </c>
      <c r="M1645" s="77">
        <f t="shared" si="251"/>
        <v>1.5</v>
      </c>
    </row>
    <row r="1646" spans="1:13" x14ac:dyDescent="0.3">
      <c r="A1646" s="246" t="str">
        <f t="shared" si="252"/>
        <v>2024-NAT-01</v>
      </c>
      <c r="B1646" s="241">
        <f t="shared" si="253"/>
        <v>45372</v>
      </c>
      <c r="C1646" s="246" t="str">
        <f t="shared" si="254"/>
        <v>Day 1</v>
      </c>
      <c r="D1646" s="78" t="s">
        <v>1199</v>
      </c>
      <c r="E1646" s="46" t="str">
        <f t="shared" si="246"/>
        <v>Jean</v>
      </c>
      <c r="F1646" s="46" t="str">
        <f t="shared" si="247"/>
        <v>Visser</v>
      </c>
      <c r="G1646" s="46" t="str">
        <f t="shared" si="248"/>
        <v>Men Senior</v>
      </c>
      <c r="H1646" s="46" t="str">
        <f t="shared" si="249"/>
        <v>Benguella</v>
      </c>
      <c r="I1646" s="78"/>
      <c r="J1646" s="78" t="s">
        <v>1288</v>
      </c>
      <c r="K1646" s="78">
        <v>110</v>
      </c>
      <c r="L1646" s="77">
        <f t="shared" si="250"/>
        <v>5.2</v>
      </c>
      <c r="M1646" s="77">
        <f t="shared" si="251"/>
        <v>5.2</v>
      </c>
    </row>
    <row r="1647" spans="1:13" x14ac:dyDescent="0.3">
      <c r="A1647" s="246" t="str">
        <f t="shared" si="252"/>
        <v>2024-NAT-01</v>
      </c>
      <c r="B1647" s="241">
        <f t="shared" si="253"/>
        <v>45372</v>
      </c>
      <c r="C1647" s="246" t="str">
        <f t="shared" si="254"/>
        <v>Day 1</v>
      </c>
      <c r="D1647" s="78" t="s">
        <v>1199</v>
      </c>
      <c r="E1647" s="46" t="str">
        <f t="shared" si="246"/>
        <v>Jean</v>
      </c>
      <c r="F1647" s="46" t="str">
        <f t="shared" si="247"/>
        <v>Visser</v>
      </c>
      <c r="G1647" s="46" t="str">
        <f t="shared" si="248"/>
        <v>Men Senior</v>
      </c>
      <c r="H1647" s="46" t="str">
        <f t="shared" si="249"/>
        <v>Benguella</v>
      </c>
      <c r="I1647" s="78"/>
      <c r="J1647" s="78" t="s">
        <v>1288</v>
      </c>
      <c r="K1647" s="78">
        <v>104</v>
      </c>
      <c r="L1647" s="77">
        <f t="shared" si="250"/>
        <v>4.2</v>
      </c>
      <c r="M1647" s="77">
        <f t="shared" si="251"/>
        <v>4.2</v>
      </c>
    </row>
    <row r="1648" spans="1:13" x14ac:dyDescent="0.3">
      <c r="A1648" s="246" t="str">
        <f t="shared" si="252"/>
        <v>2024-NAT-01</v>
      </c>
      <c r="B1648" s="241">
        <f t="shared" si="253"/>
        <v>45372</v>
      </c>
      <c r="C1648" s="246" t="str">
        <f t="shared" si="254"/>
        <v>Day 1</v>
      </c>
      <c r="D1648" s="78" t="s">
        <v>1199</v>
      </c>
      <c r="E1648" s="46" t="str">
        <f t="shared" si="246"/>
        <v>Jean</v>
      </c>
      <c r="F1648" s="46" t="str">
        <f t="shared" si="247"/>
        <v>Visser</v>
      </c>
      <c r="G1648" s="46" t="str">
        <f t="shared" si="248"/>
        <v>Men Senior</v>
      </c>
      <c r="H1648" s="46" t="str">
        <f t="shared" si="249"/>
        <v>Benguella</v>
      </c>
      <c r="I1648" s="78"/>
      <c r="J1648" s="78" t="s">
        <v>1288</v>
      </c>
      <c r="K1648" s="78">
        <v>76</v>
      </c>
      <c r="L1648" s="77">
        <f t="shared" si="250"/>
        <v>1.4</v>
      </c>
      <c r="M1648" s="77">
        <f t="shared" si="251"/>
        <v>1.4</v>
      </c>
    </row>
    <row r="1649" spans="1:13" x14ac:dyDescent="0.3">
      <c r="A1649" s="246" t="str">
        <f t="shared" si="252"/>
        <v>2024-NAT-01</v>
      </c>
      <c r="B1649" s="241">
        <f t="shared" si="253"/>
        <v>45372</v>
      </c>
      <c r="C1649" s="246" t="str">
        <f t="shared" si="254"/>
        <v>Day 1</v>
      </c>
      <c r="D1649" s="78" t="s">
        <v>1199</v>
      </c>
      <c r="E1649" s="46" t="str">
        <f t="shared" si="246"/>
        <v>Jean</v>
      </c>
      <c r="F1649" s="46" t="str">
        <f t="shared" si="247"/>
        <v>Visser</v>
      </c>
      <c r="G1649" s="46" t="str">
        <f t="shared" si="248"/>
        <v>Men Senior</v>
      </c>
      <c r="H1649" s="46" t="str">
        <f t="shared" si="249"/>
        <v>Benguella</v>
      </c>
      <c r="I1649" s="78"/>
      <c r="J1649" s="78" t="s">
        <v>1288</v>
      </c>
      <c r="K1649" s="78">
        <v>106</v>
      </c>
      <c r="L1649" s="77">
        <f t="shared" si="250"/>
        <v>4.5</v>
      </c>
      <c r="M1649" s="77">
        <f t="shared" si="251"/>
        <v>4.5</v>
      </c>
    </row>
    <row r="1650" spans="1:13" x14ac:dyDescent="0.3">
      <c r="A1650" s="246" t="str">
        <f t="shared" si="252"/>
        <v>2024-NAT-01</v>
      </c>
      <c r="B1650" s="241">
        <f t="shared" si="253"/>
        <v>45372</v>
      </c>
      <c r="C1650" s="246" t="str">
        <f t="shared" si="254"/>
        <v>Day 1</v>
      </c>
      <c r="D1650" s="78" t="s">
        <v>669</v>
      </c>
      <c r="E1650" s="46" t="str">
        <f t="shared" si="246"/>
        <v>Loandro</v>
      </c>
      <c r="F1650" s="46" t="str">
        <f t="shared" si="247"/>
        <v>Steenkamp</v>
      </c>
      <c r="G1650" s="46" t="str">
        <f t="shared" si="248"/>
        <v>Men Master</v>
      </c>
      <c r="H1650" s="46" t="str">
        <f t="shared" si="249"/>
        <v>Benguella</v>
      </c>
      <c r="I1650" s="78"/>
      <c r="J1650" s="78" t="s">
        <v>1288</v>
      </c>
      <c r="K1650" s="78">
        <v>105</v>
      </c>
      <c r="L1650" s="77">
        <f t="shared" si="250"/>
        <v>4.4000000000000004</v>
      </c>
      <c r="M1650" s="77">
        <f t="shared" si="251"/>
        <v>4.4000000000000004</v>
      </c>
    </row>
    <row r="1651" spans="1:13" x14ac:dyDescent="0.3">
      <c r="A1651" s="246" t="str">
        <f t="shared" si="252"/>
        <v>2024-NAT-01</v>
      </c>
      <c r="B1651" s="241">
        <f t="shared" si="253"/>
        <v>45372</v>
      </c>
      <c r="C1651" s="246" t="str">
        <f t="shared" si="254"/>
        <v>Day 1</v>
      </c>
      <c r="D1651" s="78" t="s">
        <v>669</v>
      </c>
      <c r="E1651" s="46" t="str">
        <f t="shared" si="246"/>
        <v>Loandro</v>
      </c>
      <c r="F1651" s="46" t="str">
        <f t="shared" si="247"/>
        <v>Steenkamp</v>
      </c>
      <c r="G1651" s="46" t="str">
        <f t="shared" si="248"/>
        <v>Men Master</v>
      </c>
      <c r="H1651" s="46" t="str">
        <f t="shared" si="249"/>
        <v>Benguella</v>
      </c>
      <c r="I1651" s="78"/>
      <c r="J1651" s="78" t="s">
        <v>1288</v>
      </c>
      <c r="K1651" s="78">
        <v>109</v>
      </c>
      <c r="L1651" s="77">
        <f t="shared" si="250"/>
        <v>5</v>
      </c>
      <c r="M1651" s="77">
        <f t="shared" si="251"/>
        <v>5</v>
      </c>
    </row>
    <row r="1652" spans="1:13" x14ac:dyDescent="0.3">
      <c r="A1652" s="246" t="str">
        <f t="shared" si="252"/>
        <v>2024-NAT-01</v>
      </c>
      <c r="B1652" s="241">
        <f t="shared" si="253"/>
        <v>45372</v>
      </c>
      <c r="C1652" s="246" t="str">
        <f t="shared" si="254"/>
        <v>Day 1</v>
      </c>
      <c r="D1652" s="78" t="s">
        <v>669</v>
      </c>
      <c r="E1652" s="46" t="str">
        <f t="shared" si="246"/>
        <v>Loandro</v>
      </c>
      <c r="F1652" s="46" t="str">
        <f t="shared" si="247"/>
        <v>Steenkamp</v>
      </c>
      <c r="G1652" s="46" t="str">
        <f t="shared" si="248"/>
        <v>Men Master</v>
      </c>
      <c r="H1652" s="46" t="str">
        <f t="shared" si="249"/>
        <v>Benguella</v>
      </c>
      <c r="I1652" s="78"/>
      <c r="J1652" s="78" t="s">
        <v>1288</v>
      </c>
      <c r="K1652" s="78">
        <v>112</v>
      </c>
      <c r="L1652" s="77">
        <f t="shared" si="250"/>
        <v>5.5</v>
      </c>
      <c r="M1652" s="77">
        <f t="shared" si="251"/>
        <v>5.5</v>
      </c>
    </row>
    <row r="1653" spans="1:13" x14ac:dyDescent="0.3">
      <c r="A1653" s="246" t="str">
        <f t="shared" si="252"/>
        <v>2024-NAT-01</v>
      </c>
      <c r="B1653" s="241">
        <f t="shared" si="253"/>
        <v>45372</v>
      </c>
      <c r="C1653" s="246" t="str">
        <f t="shared" si="254"/>
        <v>Day 1</v>
      </c>
      <c r="D1653" s="78" t="s">
        <v>669</v>
      </c>
      <c r="E1653" s="46" t="str">
        <f t="shared" si="246"/>
        <v>Loandro</v>
      </c>
      <c r="F1653" s="46" t="str">
        <f t="shared" si="247"/>
        <v>Steenkamp</v>
      </c>
      <c r="G1653" s="46" t="str">
        <f t="shared" si="248"/>
        <v>Men Master</v>
      </c>
      <c r="H1653" s="46" t="str">
        <f t="shared" si="249"/>
        <v>Benguella</v>
      </c>
      <c r="I1653" s="78"/>
      <c r="J1653" s="76" t="s">
        <v>1287</v>
      </c>
      <c r="K1653" s="78">
        <v>82</v>
      </c>
      <c r="L1653" s="77">
        <f t="shared" si="250"/>
        <v>2.2000000000000002</v>
      </c>
      <c r="M1653" s="77">
        <f t="shared" si="251"/>
        <v>2.2000000000000002</v>
      </c>
    </row>
    <row r="1654" spans="1:13" x14ac:dyDescent="0.3">
      <c r="A1654" s="246" t="str">
        <f t="shared" si="252"/>
        <v>2024-NAT-01</v>
      </c>
      <c r="B1654" s="241">
        <f t="shared" si="253"/>
        <v>45372</v>
      </c>
      <c r="C1654" s="246" t="str">
        <f t="shared" si="254"/>
        <v>Day 1</v>
      </c>
      <c r="D1654" s="78" t="s">
        <v>991</v>
      </c>
      <c r="E1654" s="46" t="str">
        <f t="shared" si="246"/>
        <v>Louis</v>
      </c>
      <c r="F1654" s="46" t="str">
        <f t="shared" si="247"/>
        <v>Arangies</v>
      </c>
      <c r="G1654" s="46" t="str">
        <f t="shared" si="248"/>
        <v>Men Master</v>
      </c>
      <c r="H1654" s="46" t="str">
        <f t="shared" si="249"/>
        <v>Benguella</v>
      </c>
      <c r="I1654" s="78"/>
      <c r="J1654" s="78" t="s">
        <v>1288</v>
      </c>
      <c r="K1654" s="78">
        <v>94</v>
      </c>
      <c r="L1654" s="77">
        <f t="shared" si="250"/>
        <v>3</v>
      </c>
      <c r="M1654" s="77">
        <f t="shared" si="251"/>
        <v>3</v>
      </c>
    </row>
    <row r="1655" spans="1:13" x14ac:dyDescent="0.3">
      <c r="A1655" s="246" t="str">
        <f t="shared" si="252"/>
        <v>2024-NAT-01</v>
      </c>
      <c r="B1655" s="241">
        <f t="shared" si="253"/>
        <v>45372</v>
      </c>
      <c r="C1655" s="246" t="str">
        <f t="shared" si="254"/>
        <v>Day 1</v>
      </c>
      <c r="D1655" s="78" t="s">
        <v>991</v>
      </c>
      <c r="E1655" s="46" t="str">
        <f t="shared" si="246"/>
        <v>Louis</v>
      </c>
      <c r="F1655" s="46" t="str">
        <f t="shared" si="247"/>
        <v>Arangies</v>
      </c>
      <c r="G1655" s="46" t="str">
        <f t="shared" si="248"/>
        <v>Men Master</v>
      </c>
      <c r="H1655" s="46" t="str">
        <f t="shared" si="249"/>
        <v>Benguella</v>
      </c>
      <c r="I1655" s="78"/>
      <c r="J1655" s="78" t="s">
        <v>1288</v>
      </c>
      <c r="K1655" s="78">
        <v>105</v>
      </c>
      <c r="L1655" s="77">
        <f t="shared" si="250"/>
        <v>4.4000000000000004</v>
      </c>
      <c r="M1655" s="77">
        <f t="shared" si="251"/>
        <v>4.4000000000000004</v>
      </c>
    </row>
    <row r="1656" spans="1:13" x14ac:dyDescent="0.3">
      <c r="A1656" s="246" t="str">
        <f t="shared" si="252"/>
        <v>2024-NAT-01</v>
      </c>
      <c r="B1656" s="241">
        <f t="shared" si="253"/>
        <v>45372</v>
      </c>
      <c r="C1656" s="246" t="str">
        <f t="shared" si="254"/>
        <v>Day 1</v>
      </c>
      <c r="D1656" s="78" t="s">
        <v>835</v>
      </c>
      <c r="E1656" s="46" t="str">
        <f t="shared" si="246"/>
        <v>Estian</v>
      </c>
      <c r="F1656" s="46" t="str">
        <f t="shared" si="247"/>
        <v>Jacobs</v>
      </c>
      <c r="G1656" s="46" t="str">
        <f t="shared" si="248"/>
        <v>Men Senior</v>
      </c>
      <c r="H1656" s="46" t="str">
        <f t="shared" si="249"/>
        <v>Benguella</v>
      </c>
      <c r="I1656" s="78"/>
      <c r="J1656" s="78" t="s">
        <v>1288</v>
      </c>
      <c r="K1656" s="78">
        <v>89</v>
      </c>
      <c r="L1656" s="77">
        <f t="shared" si="250"/>
        <v>2.5</v>
      </c>
      <c r="M1656" s="77">
        <f t="shared" si="251"/>
        <v>2.5</v>
      </c>
    </row>
    <row r="1657" spans="1:13" x14ac:dyDescent="0.3">
      <c r="A1657" s="246" t="str">
        <f t="shared" si="252"/>
        <v>2024-NAT-01</v>
      </c>
      <c r="B1657" s="241">
        <f t="shared" si="253"/>
        <v>45372</v>
      </c>
      <c r="C1657" s="246" t="str">
        <f t="shared" si="254"/>
        <v>Day 1</v>
      </c>
      <c r="D1657" s="78" t="s">
        <v>835</v>
      </c>
      <c r="E1657" s="46" t="str">
        <f t="shared" si="246"/>
        <v>Estian</v>
      </c>
      <c r="F1657" s="46" t="str">
        <f t="shared" si="247"/>
        <v>Jacobs</v>
      </c>
      <c r="G1657" s="46" t="str">
        <f t="shared" si="248"/>
        <v>Men Senior</v>
      </c>
      <c r="H1657" s="46" t="str">
        <f t="shared" si="249"/>
        <v>Benguella</v>
      </c>
      <c r="I1657" s="78"/>
      <c r="J1657" s="78" t="s">
        <v>1288</v>
      </c>
      <c r="K1657" s="78">
        <v>83</v>
      </c>
      <c r="L1657" s="77">
        <f t="shared" si="250"/>
        <v>1.9</v>
      </c>
      <c r="M1657" s="77">
        <f t="shared" si="251"/>
        <v>1.9</v>
      </c>
    </row>
    <row r="1658" spans="1:13" x14ac:dyDescent="0.3">
      <c r="A1658" s="246" t="str">
        <f t="shared" si="252"/>
        <v>2024-NAT-01</v>
      </c>
      <c r="B1658" s="241">
        <f t="shared" si="253"/>
        <v>45372</v>
      </c>
      <c r="C1658" s="246" t="str">
        <f t="shared" si="254"/>
        <v>Day 1</v>
      </c>
      <c r="D1658" s="78" t="s">
        <v>1477</v>
      </c>
      <c r="E1658" s="46" t="str">
        <f t="shared" si="246"/>
        <v>Luan</v>
      </c>
      <c r="F1658" s="46" t="str">
        <f t="shared" si="247"/>
        <v>Karstens</v>
      </c>
      <c r="G1658" s="46" t="str">
        <f t="shared" si="248"/>
        <v>Men U/16</v>
      </c>
      <c r="H1658" s="46" t="str">
        <f t="shared" si="249"/>
        <v>Benguella</v>
      </c>
      <c r="I1658" s="78"/>
      <c r="J1658" s="78" t="s">
        <v>1281</v>
      </c>
      <c r="K1658" s="78">
        <v>158</v>
      </c>
      <c r="L1658" s="77">
        <f t="shared" si="250"/>
        <v>53.8</v>
      </c>
      <c r="M1658" s="77">
        <f t="shared" si="251"/>
        <v>53.8</v>
      </c>
    </row>
    <row r="1659" spans="1:13" x14ac:dyDescent="0.3">
      <c r="A1659" s="246" t="str">
        <f t="shared" si="252"/>
        <v>2024-NAT-01</v>
      </c>
      <c r="B1659" s="241">
        <f t="shared" si="253"/>
        <v>45372</v>
      </c>
      <c r="C1659" s="246" t="str">
        <f t="shared" si="254"/>
        <v>Day 1</v>
      </c>
      <c r="D1659" s="78" t="s">
        <v>1477</v>
      </c>
      <c r="E1659" s="46" t="str">
        <f t="shared" si="246"/>
        <v>Luan</v>
      </c>
      <c r="F1659" s="46" t="str">
        <f t="shared" si="247"/>
        <v>Karstens</v>
      </c>
      <c r="G1659" s="46" t="str">
        <f t="shared" si="248"/>
        <v>Men U/16</v>
      </c>
      <c r="H1659" s="46" t="str">
        <f t="shared" si="249"/>
        <v>Benguella</v>
      </c>
      <c r="I1659" s="78"/>
      <c r="J1659" s="76" t="s">
        <v>1287</v>
      </c>
      <c r="K1659" s="78">
        <v>108</v>
      </c>
      <c r="L1659" s="77">
        <f t="shared" si="250"/>
        <v>5.6</v>
      </c>
      <c r="M1659" s="77">
        <f t="shared" si="251"/>
        <v>5.6</v>
      </c>
    </row>
    <row r="1660" spans="1:13" x14ac:dyDescent="0.3">
      <c r="A1660" s="246" t="str">
        <f t="shared" si="252"/>
        <v>2024-NAT-01</v>
      </c>
      <c r="B1660" s="241">
        <f t="shared" si="253"/>
        <v>45372</v>
      </c>
      <c r="C1660" s="246" t="str">
        <f t="shared" si="254"/>
        <v>Day 1</v>
      </c>
      <c r="D1660" s="78" t="s">
        <v>1477</v>
      </c>
      <c r="E1660" s="46" t="str">
        <f t="shared" si="246"/>
        <v>Luan</v>
      </c>
      <c r="F1660" s="46" t="str">
        <f t="shared" si="247"/>
        <v>Karstens</v>
      </c>
      <c r="G1660" s="46" t="str">
        <f t="shared" si="248"/>
        <v>Men U/16</v>
      </c>
      <c r="H1660" s="46" t="str">
        <f t="shared" si="249"/>
        <v>Benguella</v>
      </c>
      <c r="I1660" s="78"/>
      <c r="J1660" s="76" t="s">
        <v>1287</v>
      </c>
      <c r="K1660" s="78">
        <v>97</v>
      </c>
      <c r="L1660" s="77">
        <f t="shared" si="250"/>
        <v>3.9</v>
      </c>
      <c r="M1660" s="77">
        <f t="shared" si="251"/>
        <v>3.9</v>
      </c>
    </row>
    <row r="1661" spans="1:13" x14ac:dyDescent="0.3">
      <c r="A1661" s="246" t="str">
        <f t="shared" si="252"/>
        <v>2024-NAT-01</v>
      </c>
      <c r="B1661" s="241">
        <f t="shared" si="253"/>
        <v>45372</v>
      </c>
      <c r="C1661" s="246" t="str">
        <f t="shared" si="254"/>
        <v>Day 1</v>
      </c>
      <c r="D1661" s="78" t="s">
        <v>589</v>
      </c>
      <c r="E1661" s="46" t="str">
        <f t="shared" si="246"/>
        <v>Christel</v>
      </c>
      <c r="F1661" s="46" t="str">
        <f t="shared" si="247"/>
        <v>Van Schalkwyk</v>
      </c>
      <c r="G1661" s="46" t="str">
        <f t="shared" si="248"/>
        <v>Ladies Senior</v>
      </c>
      <c r="H1661" s="46" t="str">
        <f t="shared" si="249"/>
        <v>Benguella</v>
      </c>
      <c r="I1661" s="78"/>
      <c r="J1661" s="76" t="s">
        <v>1287</v>
      </c>
      <c r="K1661" s="78">
        <v>121</v>
      </c>
      <c r="L1661" s="77">
        <f t="shared" si="250"/>
        <v>8.3000000000000007</v>
      </c>
      <c r="M1661" s="77">
        <f t="shared" si="251"/>
        <v>8.3000000000000007</v>
      </c>
    </row>
    <row r="1662" spans="1:13" x14ac:dyDescent="0.3">
      <c r="A1662" s="246" t="str">
        <f t="shared" si="252"/>
        <v>2024-NAT-01</v>
      </c>
      <c r="B1662" s="241">
        <f t="shared" si="253"/>
        <v>45372</v>
      </c>
      <c r="C1662" s="246" t="str">
        <f t="shared" si="254"/>
        <v>Day 1</v>
      </c>
      <c r="D1662" s="78" t="s">
        <v>589</v>
      </c>
      <c r="E1662" s="46" t="str">
        <f t="shared" si="246"/>
        <v>Christel</v>
      </c>
      <c r="F1662" s="46" t="str">
        <f t="shared" si="247"/>
        <v>Van Schalkwyk</v>
      </c>
      <c r="G1662" s="46" t="str">
        <f t="shared" si="248"/>
        <v>Ladies Senior</v>
      </c>
      <c r="H1662" s="46" t="str">
        <f t="shared" si="249"/>
        <v>Benguella</v>
      </c>
      <c r="I1662" s="78"/>
      <c r="J1662" s="76" t="s">
        <v>1287</v>
      </c>
      <c r="K1662" s="78">
        <v>104</v>
      </c>
      <c r="L1662" s="77">
        <f t="shared" si="250"/>
        <v>5</v>
      </c>
      <c r="M1662" s="77">
        <f t="shared" si="251"/>
        <v>5</v>
      </c>
    </row>
    <row r="1663" spans="1:13" x14ac:dyDescent="0.3">
      <c r="A1663" s="246" t="str">
        <f t="shared" ref="A1663:A1682" si="255">IF(D1663="","",A1662)</f>
        <v>2024-NAT-01</v>
      </c>
      <c r="B1663" s="241">
        <f t="shared" ref="B1663:B1682" si="256">IF(D1663="","",B1662)</f>
        <v>45372</v>
      </c>
      <c r="C1663" s="246" t="str">
        <f t="shared" ref="C1663:C1682" si="257">IF(D1663="","",C1662)</f>
        <v>Day 1</v>
      </c>
      <c r="D1663" s="78" t="s">
        <v>589</v>
      </c>
      <c r="E1663" s="46" t="str">
        <f t="shared" si="246"/>
        <v>Christel</v>
      </c>
      <c r="F1663" s="46" t="str">
        <f t="shared" si="247"/>
        <v>Van Schalkwyk</v>
      </c>
      <c r="G1663" s="46" t="str">
        <f t="shared" si="248"/>
        <v>Ladies Senior</v>
      </c>
      <c r="H1663" s="46" t="str">
        <f t="shared" si="249"/>
        <v>Benguella</v>
      </c>
      <c r="I1663" s="78"/>
      <c r="J1663" s="78" t="s">
        <v>1288</v>
      </c>
      <c r="K1663" s="78">
        <v>70</v>
      </c>
      <c r="L1663" s="77">
        <f t="shared" si="250"/>
        <v>1.1000000000000001</v>
      </c>
      <c r="M1663" s="77">
        <f t="shared" si="251"/>
        <v>1.1000000000000001</v>
      </c>
    </row>
    <row r="1664" spans="1:13" x14ac:dyDescent="0.3">
      <c r="A1664" s="246" t="str">
        <f t="shared" si="255"/>
        <v>2024-NAT-01</v>
      </c>
      <c r="B1664" s="241">
        <f t="shared" si="256"/>
        <v>45372</v>
      </c>
      <c r="C1664" s="246" t="str">
        <f t="shared" si="257"/>
        <v>Day 1</v>
      </c>
      <c r="D1664" s="78" t="s">
        <v>589</v>
      </c>
      <c r="E1664" s="46" t="str">
        <f t="shared" si="246"/>
        <v>Christel</v>
      </c>
      <c r="F1664" s="46" t="str">
        <f t="shared" si="247"/>
        <v>Van Schalkwyk</v>
      </c>
      <c r="G1664" s="46" t="str">
        <f t="shared" si="248"/>
        <v>Ladies Senior</v>
      </c>
      <c r="H1664" s="46" t="str">
        <f t="shared" si="249"/>
        <v>Benguella</v>
      </c>
      <c r="I1664" s="78"/>
      <c r="J1664" s="78" t="s">
        <v>1268</v>
      </c>
      <c r="K1664" s="78">
        <v>120</v>
      </c>
      <c r="L1664" s="77">
        <f t="shared" si="250"/>
        <v>15.7</v>
      </c>
      <c r="M1664" s="77">
        <f t="shared" si="251"/>
        <v>15.7</v>
      </c>
    </row>
    <row r="1665" spans="1:13" x14ac:dyDescent="0.3">
      <c r="A1665" s="246" t="str">
        <f t="shared" si="255"/>
        <v>2024-NAT-01</v>
      </c>
      <c r="B1665" s="241">
        <f t="shared" si="256"/>
        <v>45372</v>
      </c>
      <c r="C1665" s="246" t="str">
        <f t="shared" si="257"/>
        <v>Day 1</v>
      </c>
      <c r="D1665" s="78" t="s">
        <v>673</v>
      </c>
      <c r="E1665" s="46" t="str">
        <f t="shared" si="246"/>
        <v>Nadia</v>
      </c>
      <c r="F1665" s="46" t="str">
        <f t="shared" si="247"/>
        <v>Steenkamp</v>
      </c>
      <c r="G1665" s="46" t="str">
        <f t="shared" si="248"/>
        <v>Ladies Master</v>
      </c>
      <c r="H1665" s="46" t="str">
        <f t="shared" si="249"/>
        <v>Benguella</v>
      </c>
      <c r="I1665" s="78" t="s">
        <v>19</v>
      </c>
      <c r="J1665" s="78"/>
      <c r="K1665" s="78">
        <v>54</v>
      </c>
      <c r="L1665" s="77">
        <f t="shared" si="250"/>
        <v>1.6</v>
      </c>
      <c r="M1665" s="77">
        <f t="shared" si="251"/>
        <v>1.6</v>
      </c>
    </row>
    <row r="1666" spans="1:13" x14ac:dyDescent="0.3">
      <c r="A1666" s="246" t="str">
        <f t="shared" si="255"/>
        <v>2024-NAT-01</v>
      </c>
      <c r="B1666" s="241">
        <f t="shared" si="256"/>
        <v>45372</v>
      </c>
      <c r="C1666" s="246" t="str">
        <f t="shared" si="257"/>
        <v>Day 1</v>
      </c>
      <c r="D1666" s="78" t="s">
        <v>673</v>
      </c>
      <c r="E1666" s="46" t="str">
        <f t="shared" si="246"/>
        <v>Nadia</v>
      </c>
      <c r="F1666" s="46" t="str">
        <f t="shared" si="247"/>
        <v>Steenkamp</v>
      </c>
      <c r="G1666" s="46" t="str">
        <f t="shared" si="248"/>
        <v>Ladies Master</v>
      </c>
      <c r="H1666" s="46" t="str">
        <f t="shared" si="249"/>
        <v>Benguella</v>
      </c>
      <c r="I1666" s="78"/>
      <c r="J1666" s="76" t="s">
        <v>1287</v>
      </c>
      <c r="K1666" s="78">
        <v>115</v>
      </c>
      <c r="L1666" s="77">
        <f t="shared" si="250"/>
        <v>7</v>
      </c>
      <c r="M1666" s="77">
        <f t="shared" si="251"/>
        <v>7</v>
      </c>
    </row>
    <row r="1667" spans="1:13" x14ac:dyDescent="0.3">
      <c r="A1667" s="246" t="str">
        <f t="shared" si="255"/>
        <v>2024-NAT-01</v>
      </c>
      <c r="B1667" s="241">
        <f t="shared" si="256"/>
        <v>45372</v>
      </c>
      <c r="C1667" s="246" t="str">
        <f t="shared" si="257"/>
        <v>Day 1</v>
      </c>
      <c r="D1667" s="78" t="s">
        <v>1733</v>
      </c>
      <c r="E1667" s="46" t="str">
        <f t="shared" si="246"/>
        <v>Adrian</v>
      </c>
      <c r="F1667" s="46" t="str">
        <f t="shared" si="247"/>
        <v>Steenkamp</v>
      </c>
      <c r="G1667" s="46" t="str">
        <f t="shared" si="248"/>
        <v>Men Seniors / U/21</v>
      </c>
      <c r="H1667" s="46" t="str">
        <f t="shared" si="249"/>
        <v>Benguella</v>
      </c>
      <c r="I1667" s="78"/>
      <c r="J1667" s="78" t="s">
        <v>8</v>
      </c>
      <c r="K1667" s="78">
        <v>74</v>
      </c>
      <c r="L1667" s="77">
        <f t="shared" si="250"/>
        <v>3.2</v>
      </c>
      <c r="M1667" s="77">
        <f t="shared" si="251"/>
        <v>3.2</v>
      </c>
    </row>
    <row r="1668" spans="1:13" x14ac:dyDescent="0.3">
      <c r="A1668" s="246" t="str">
        <f t="shared" si="255"/>
        <v>2024-NAT-01</v>
      </c>
      <c r="B1668" s="241">
        <f t="shared" si="256"/>
        <v>45372</v>
      </c>
      <c r="C1668" s="246" t="str">
        <f t="shared" si="257"/>
        <v>Day 1</v>
      </c>
      <c r="D1668" s="78" t="s">
        <v>1733</v>
      </c>
      <c r="E1668" s="46" t="str">
        <f t="shared" si="246"/>
        <v>Adrian</v>
      </c>
      <c r="F1668" s="46" t="str">
        <f t="shared" si="247"/>
        <v>Steenkamp</v>
      </c>
      <c r="G1668" s="46" t="str">
        <f t="shared" si="248"/>
        <v>Men Seniors / U/21</v>
      </c>
      <c r="H1668" s="46" t="str">
        <f t="shared" si="249"/>
        <v>Benguella</v>
      </c>
      <c r="I1668" s="78"/>
      <c r="J1668" s="78" t="s">
        <v>1288</v>
      </c>
      <c r="K1668" s="78">
        <v>71</v>
      </c>
      <c r="L1668" s="77">
        <f t="shared" si="250"/>
        <v>1.1000000000000001</v>
      </c>
      <c r="M1668" s="77">
        <f t="shared" si="251"/>
        <v>1.1000000000000001</v>
      </c>
    </row>
    <row r="1669" spans="1:13" x14ac:dyDescent="0.3">
      <c r="A1669" s="246" t="str">
        <f t="shared" si="255"/>
        <v>2024-NAT-01</v>
      </c>
      <c r="B1669" s="241">
        <f t="shared" si="256"/>
        <v>45372</v>
      </c>
      <c r="C1669" s="246" t="str">
        <f t="shared" si="257"/>
        <v>Day 1</v>
      </c>
      <c r="D1669" s="78" t="s">
        <v>1325</v>
      </c>
      <c r="E1669" s="46" t="str">
        <f t="shared" si="246"/>
        <v>Helmut</v>
      </c>
      <c r="F1669" s="46" t="str">
        <f t="shared" si="247"/>
        <v>Dobberstein</v>
      </c>
      <c r="G1669" s="46" t="str">
        <f t="shared" si="248"/>
        <v>Men U/16</v>
      </c>
      <c r="H1669" s="46" t="str">
        <f t="shared" si="249"/>
        <v>Benguella</v>
      </c>
      <c r="I1669" s="78"/>
      <c r="J1669" s="78"/>
      <c r="K1669" s="78"/>
      <c r="L1669" s="77" t="str">
        <f t="shared" si="250"/>
        <v/>
      </c>
      <c r="M1669" s="77" t="str">
        <f t="shared" si="251"/>
        <v/>
      </c>
    </row>
    <row r="1670" spans="1:13" x14ac:dyDescent="0.3">
      <c r="A1670" s="246" t="str">
        <f t="shared" si="255"/>
        <v>2024-NAT-01</v>
      </c>
      <c r="B1670" s="241">
        <f t="shared" si="256"/>
        <v>45372</v>
      </c>
      <c r="C1670" s="246" t="str">
        <f t="shared" si="257"/>
        <v>Day 1</v>
      </c>
      <c r="D1670" s="78" t="s">
        <v>1376</v>
      </c>
      <c r="E1670" s="46" t="str">
        <f t="shared" si="246"/>
        <v>Nadine</v>
      </c>
      <c r="F1670" s="46" t="str">
        <f t="shared" si="247"/>
        <v>Downing</v>
      </c>
      <c r="G1670" s="46" t="str">
        <f t="shared" si="248"/>
        <v>Ladies Master</v>
      </c>
      <c r="H1670" s="46" t="str">
        <f t="shared" si="249"/>
        <v>Henties Bay</v>
      </c>
      <c r="I1670" s="78"/>
      <c r="J1670" s="76" t="s">
        <v>1287</v>
      </c>
      <c r="K1670" s="78">
        <v>105</v>
      </c>
      <c r="L1670" s="77">
        <f t="shared" si="250"/>
        <v>5.0999999999999996</v>
      </c>
      <c r="M1670" s="77">
        <f t="shared" si="251"/>
        <v>5.0999999999999996</v>
      </c>
    </row>
    <row r="1671" spans="1:13" x14ac:dyDescent="0.3">
      <c r="A1671" s="246" t="str">
        <f t="shared" si="255"/>
        <v>2024-NAT-01</v>
      </c>
      <c r="B1671" s="241">
        <f t="shared" si="256"/>
        <v>45372</v>
      </c>
      <c r="C1671" s="246" t="str">
        <f t="shared" si="257"/>
        <v>Day 1</v>
      </c>
      <c r="D1671" s="78" t="s">
        <v>1376</v>
      </c>
      <c r="E1671" s="46" t="str">
        <f t="shared" si="246"/>
        <v>Nadine</v>
      </c>
      <c r="F1671" s="46" t="str">
        <f t="shared" si="247"/>
        <v>Downing</v>
      </c>
      <c r="G1671" s="46" t="str">
        <f t="shared" si="248"/>
        <v>Ladies Master</v>
      </c>
      <c r="H1671" s="46" t="str">
        <f t="shared" si="249"/>
        <v>Henties Bay</v>
      </c>
      <c r="I1671" s="78"/>
      <c r="J1671" s="76" t="s">
        <v>1287</v>
      </c>
      <c r="K1671" s="78">
        <v>100</v>
      </c>
      <c r="L1671" s="77">
        <f t="shared" si="250"/>
        <v>4.3</v>
      </c>
      <c r="M1671" s="77">
        <f t="shared" si="251"/>
        <v>4.3</v>
      </c>
    </row>
    <row r="1672" spans="1:13" x14ac:dyDescent="0.3">
      <c r="A1672" s="246" t="str">
        <f t="shared" si="255"/>
        <v>2024-NAT-01</v>
      </c>
      <c r="B1672" s="241">
        <f t="shared" si="256"/>
        <v>45372</v>
      </c>
      <c r="C1672" s="246" t="str">
        <f t="shared" si="257"/>
        <v>Day 1</v>
      </c>
      <c r="D1672" s="78" t="s">
        <v>1376</v>
      </c>
      <c r="E1672" s="46" t="str">
        <f t="shared" si="246"/>
        <v>Nadine</v>
      </c>
      <c r="F1672" s="46" t="str">
        <f t="shared" si="247"/>
        <v>Downing</v>
      </c>
      <c r="G1672" s="46" t="str">
        <f t="shared" si="248"/>
        <v>Ladies Master</v>
      </c>
      <c r="H1672" s="46" t="str">
        <f t="shared" si="249"/>
        <v>Henties Bay</v>
      </c>
      <c r="I1672" s="78"/>
      <c r="J1672" s="76" t="s">
        <v>1287</v>
      </c>
      <c r="K1672" s="78">
        <v>119</v>
      </c>
      <c r="L1672" s="77">
        <f t="shared" si="250"/>
        <v>7.9</v>
      </c>
      <c r="M1672" s="77">
        <f t="shared" si="251"/>
        <v>7.9</v>
      </c>
    </row>
    <row r="1673" spans="1:13" x14ac:dyDescent="0.3">
      <c r="A1673" s="246" t="str">
        <f t="shared" si="255"/>
        <v>2024-NAT-01</v>
      </c>
      <c r="B1673" s="241">
        <f t="shared" si="256"/>
        <v>45372</v>
      </c>
      <c r="C1673" s="246" t="str">
        <f t="shared" si="257"/>
        <v>Day 1</v>
      </c>
      <c r="D1673" s="78" t="s">
        <v>1376</v>
      </c>
      <c r="E1673" s="46" t="str">
        <f t="shared" si="246"/>
        <v>Nadine</v>
      </c>
      <c r="F1673" s="46" t="str">
        <f t="shared" si="247"/>
        <v>Downing</v>
      </c>
      <c r="G1673" s="46" t="str">
        <f t="shared" si="248"/>
        <v>Ladies Master</v>
      </c>
      <c r="H1673" s="46" t="str">
        <f t="shared" si="249"/>
        <v>Henties Bay</v>
      </c>
      <c r="I1673" s="78"/>
      <c r="J1673" s="76" t="s">
        <v>1287</v>
      </c>
      <c r="K1673" s="78">
        <v>104</v>
      </c>
      <c r="L1673" s="77">
        <f t="shared" si="250"/>
        <v>5</v>
      </c>
      <c r="M1673" s="77">
        <f t="shared" si="251"/>
        <v>5</v>
      </c>
    </row>
    <row r="1674" spans="1:13" x14ac:dyDescent="0.3">
      <c r="A1674" s="246" t="str">
        <f t="shared" si="255"/>
        <v>2024-NAT-01</v>
      </c>
      <c r="B1674" s="241">
        <f t="shared" si="256"/>
        <v>45372</v>
      </c>
      <c r="C1674" s="246" t="str">
        <f t="shared" si="257"/>
        <v>Day 1</v>
      </c>
      <c r="D1674" s="78" t="s">
        <v>1518</v>
      </c>
      <c r="E1674" s="46" t="str">
        <f t="shared" si="246"/>
        <v>Sylvia</v>
      </c>
      <c r="F1674" s="46" t="str">
        <f t="shared" si="247"/>
        <v>Horn</v>
      </c>
      <c r="G1674" s="46" t="str">
        <f t="shared" si="248"/>
        <v>Ladies Master</v>
      </c>
      <c r="H1674" s="46" t="str">
        <f t="shared" si="249"/>
        <v>Henties Bay</v>
      </c>
      <c r="I1674" s="78"/>
      <c r="J1674" s="76" t="s">
        <v>1287</v>
      </c>
      <c r="K1674" s="78">
        <v>84</v>
      </c>
      <c r="L1674" s="77">
        <f t="shared" si="250"/>
        <v>2.4</v>
      </c>
      <c r="M1674" s="77">
        <f t="shared" si="251"/>
        <v>2.4</v>
      </c>
    </row>
    <row r="1675" spans="1:13" x14ac:dyDescent="0.3">
      <c r="A1675" s="246" t="str">
        <f t="shared" si="255"/>
        <v>2024-NAT-01</v>
      </c>
      <c r="B1675" s="241">
        <f t="shared" si="256"/>
        <v>45372</v>
      </c>
      <c r="C1675" s="246" t="str">
        <f t="shared" si="257"/>
        <v>Day 1</v>
      </c>
      <c r="D1675" s="78" t="s">
        <v>1724</v>
      </c>
      <c r="E1675" s="46" t="str">
        <f t="shared" si="246"/>
        <v>Ricku</v>
      </c>
      <c r="F1675" s="46" t="str">
        <f t="shared" si="247"/>
        <v>Mans</v>
      </c>
      <c r="G1675" s="46" t="str">
        <f t="shared" si="248"/>
        <v>Men Senior</v>
      </c>
      <c r="H1675" s="46" t="str">
        <f t="shared" si="249"/>
        <v>Henties Bay</v>
      </c>
      <c r="I1675" s="78"/>
      <c r="J1675" s="76" t="s">
        <v>1287</v>
      </c>
      <c r="K1675" s="78">
        <v>67</v>
      </c>
      <c r="L1675" s="77">
        <f t="shared" si="250"/>
        <v>1.1000000000000001</v>
      </c>
      <c r="M1675" s="77">
        <f t="shared" si="251"/>
        <v>1.1000000000000001</v>
      </c>
    </row>
    <row r="1676" spans="1:13" x14ac:dyDescent="0.3">
      <c r="A1676" s="246" t="str">
        <f t="shared" si="255"/>
        <v>2024-NAT-01</v>
      </c>
      <c r="B1676" s="241">
        <f t="shared" si="256"/>
        <v>45372</v>
      </c>
      <c r="C1676" s="246" t="str">
        <f t="shared" si="257"/>
        <v>Day 1</v>
      </c>
      <c r="D1676" s="78" t="s">
        <v>1724</v>
      </c>
      <c r="E1676" s="46" t="str">
        <f t="shared" si="246"/>
        <v>Ricku</v>
      </c>
      <c r="F1676" s="46" t="str">
        <f t="shared" si="247"/>
        <v>Mans</v>
      </c>
      <c r="G1676" s="46" t="str">
        <f t="shared" si="248"/>
        <v>Men Senior</v>
      </c>
      <c r="H1676" s="46" t="str">
        <f t="shared" si="249"/>
        <v>Henties Bay</v>
      </c>
      <c r="I1676" s="78"/>
      <c r="J1676" s="76" t="s">
        <v>1287</v>
      </c>
      <c r="K1676" s="78">
        <v>82</v>
      </c>
      <c r="L1676" s="77">
        <f t="shared" si="250"/>
        <v>2.2000000000000002</v>
      </c>
      <c r="M1676" s="77">
        <f t="shared" si="251"/>
        <v>2.2000000000000002</v>
      </c>
    </row>
    <row r="1677" spans="1:13" x14ac:dyDescent="0.3">
      <c r="A1677" s="246" t="str">
        <f t="shared" si="255"/>
        <v>2024-NAT-01</v>
      </c>
      <c r="B1677" s="241">
        <f t="shared" si="256"/>
        <v>45372</v>
      </c>
      <c r="C1677" s="246" t="str">
        <f t="shared" si="257"/>
        <v>Day 1</v>
      </c>
      <c r="D1677" s="78" t="s">
        <v>1724</v>
      </c>
      <c r="E1677" s="46" t="str">
        <f t="shared" si="246"/>
        <v>Ricku</v>
      </c>
      <c r="F1677" s="46" t="str">
        <f t="shared" si="247"/>
        <v>Mans</v>
      </c>
      <c r="G1677" s="46" t="str">
        <f t="shared" si="248"/>
        <v>Men Senior</v>
      </c>
      <c r="H1677" s="46" t="str">
        <f t="shared" si="249"/>
        <v>Henties Bay</v>
      </c>
      <c r="I1677" s="78"/>
      <c r="J1677" s="76" t="s">
        <v>1287</v>
      </c>
      <c r="K1677" s="78">
        <v>71</v>
      </c>
      <c r="L1677" s="77">
        <f t="shared" si="250"/>
        <v>1.3</v>
      </c>
      <c r="M1677" s="77">
        <f t="shared" si="251"/>
        <v>1.3</v>
      </c>
    </row>
    <row r="1678" spans="1:13" x14ac:dyDescent="0.3">
      <c r="A1678" s="246" t="str">
        <f t="shared" si="255"/>
        <v>2024-NAT-01</v>
      </c>
      <c r="B1678" s="241">
        <f t="shared" si="256"/>
        <v>45372</v>
      </c>
      <c r="C1678" s="246" t="str">
        <f t="shared" si="257"/>
        <v>Day 1</v>
      </c>
      <c r="D1678" s="78" t="s">
        <v>1724</v>
      </c>
      <c r="E1678" s="46" t="str">
        <f t="shared" si="246"/>
        <v>Ricku</v>
      </c>
      <c r="F1678" s="46" t="str">
        <f t="shared" si="247"/>
        <v>Mans</v>
      </c>
      <c r="G1678" s="46" t="str">
        <f t="shared" si="248"/>
        <v>Men Senior</v>
      </c>
      <c r="H1678" s="46" t="str">
        <f t="shared" si="249"/>
        <v>Henties Bay</v>
      </c>
      <c r="I1678" s="78"/>
      <c r="J1678" s="78" t="s">
        <v>1288</v>
      </c>
      <c r="K1678" s="78">
        <v>105</v>
      </c>
      <c r="L1678" s="77">
        <f t="shared" si="250"/>
        <v>4.4000000000000004</v>
      </c>
      <c r="M1678" s="77">
        <f t="shared" si="251"/>
        <v>4.4000000000000004</v>
      </c>
    </row>
    <row r="1679" spans="1:13" x14ac:dyDescent="0.3">
      <c r="A1679" s="246" t="str">
        <f t="shared" si="255"/>
        <v>2024-NAT-01</v>
      </c>
      <c r="B1679" s="241">
        <f t="shared" si="256"/>
        <v>45372</v>
      </c>
      <c r="C1679" s="246" t="str">
        <f t="shared" si="257"/>
        <v>Day 1</v>
      </c>
      <c r="D1679" s="78" t="s">
        <v>1724</v>
      </c>
      <c r="E1679" s="46" t="str">
        <f t="shared" si="246"/>
        <v>Ricku</v>
      </c>
      <c r="F1679" s="46" t="str">
        <f t="shared" si="247"/>
        <v>Mans</v>
      </c>
      <c r="G1679" s="46" t="str">
        <f t="shared" si="248"/>
        <v>Men Senior</v>
      </c>
      <c r="H1679" s="46" t="str">
        <f t="shared" si="249"/>
        <v>Henties Bay</v>
      </c>
      <c r="I1679" s="78"/>
      <c r="J1679" s="78" t="s">
        <v>1288</v>
      </c>
      <c r="K1679" s="78">
        <v>86</v>
      </c>
      <c r="L1679" s="77">
        <f t="shared" si="250"/>
        <v>2.2000000000000002</v>
      </c>
      <c r="M1679" s="77">
        <f t="shared" si="251"/>
        <v>2.2000000000000002</v>
      </c>
    </row>
    <row r="1680" spans="1:13" x14ac:dyDescent="0.3">
      <c r="A1680" s="246" t="str">
        <f t="shared" si="255"/>
        <v>2024-NAT-01</v>
      </c>
      <c r="B1680" s="241">
        <f t="shared" si="256"/>
        <v>45372</v>
      </c>
      <c r="C1680" s="246" t="str">
        <f t="shared" si="257"/>
        <v>Day 1</v>
      </c>
      <c r="D1680" s="78" t="s">
        <v>1724</v>
      </c>
      <c r="E1680" s="46" t="str">
        <f t="shared" si="246"/>
        <v>Ricku</v>
      </c>
      <c r="F1680" s="46" t="str">
        <f t="shared" si="247"/>
        <v>Mans</v>
      </c>
      <c r="G1680" s="46" t="str">
        <f t="shared" si="248"/>
        <v>Men Senior</v>
      </c>
      <c r="H1680" s="46" t="str">
        <f t="shared" si="249"/>
        <v>Henties Bay</v>
      </c>
      <c r="I1680" s="78"/>
      <c r="J1680" s="78" t="s">
        <v>1288</v>
      </c>
      <c r="K1680" s="78">
        <v>97</v>
      </c>
      <c r="L1680" s="77">
        <f t="shared" si="250"/>
        <v>3.3</v>
      </c>
      <c r="M1680" s="77">
        <f t="shared" si="251"/>
        <v>3.3</v>
      </c>
    </row>
    <row r="1681" spans="1:13" x14ac:dyDescent="0.3">
      <c r="A1681" s="246" t="str">
        <f t="shared" si="255"/>
        <v>2024-NAT-01</v>
      </c>
      <c r="B1681" s="241">
        <f t="shared" si="256"/>
        <v>45372</v>
      </c>
      <c r="C1681" s="246" t="str">
        <f t="shared" si="257"/>
        <v>Day 1</v>
      </c>
      <c r="D1681" s="78" t="s">
        <v>1724</v>
      </c>
      <c r="E1681" s="46" t="str">
        <f t="shared" si="246"/>
        <v>Ricku</v>
      </c>
      <c r="F1681" s="46" t="str">
        <f t="shared" si="247"/>
        <v>Mans</v>
      </c>
      <c r="G1681" s="46" t="str">
        <f t="shared" si="248"/>
        <v>Men Senior</v>
      </c>
      <c r="H1681" s="46" t="str">
        <f t="shared" si="249"/>
        <v>Henties Bay</v>
      </c>
      <c r="I1681" s="78"/>
      <c r="J1681" s="78" t="s">
        <v>1288</v>
      </c>
      <c r="K1681" s="78">
        <v>81</v>
      </c>
      <c r="L1681" s="77">
        <f t="shared" si="250"/>
        <v>1.8</v>
      </c>
      <c r="M1681" s="77">
        <f t="shared" si="251"/>
        <v>1.8</v>
      </c>
    </row>
    <row r="1682" spans="1:13" x14ac:dyDescent="0.3">
      <c r="A1682" s="246" t="str">
        <f t="shared" si="255"/>
        <v>2024-NAT-01</v>
      </c>
      <c r="B1682" s="241">
        <f t="shared" si="256"/>
        <v>45372</v>
      </c>
      <c r="C1682" s="246" t="str">
        <f t="shared" si="257"/>
        <v>Day 1</v>
      </c>
      <c r="D1682" s="78" t="s">
        <v>1724</v>
      </c>
      <c r="E1682" s="46" t="str">
        <f t="shared" si="246"/>
        <v>Ricku</v>
      </c>
      <c r="F1682" s="46" t="str">
        <f t="shared" si="247"/>
        <v>Mans</v>
      </c>
      <c r="G1682" s="46" t="str">
        <f t="shared" si="248"/>
        <v>Men Senior</v>
      </c>
      <c r="H1682" s="46" t="str">
        <f t="shared" si="249"/>
        <v>Henties Bay</v>
      </c>
      <c r="I1682" s="78"/>
      <c r="J1682" s="78" t="s">
        <v>1288</v>
      </c>
      <c r="K1682" s="78">
        <v>88</v>
      </c>
      <c r="L1682" s="77">
        <f t="shared" si="250"/>
        <v>2.4</v>
      </c>
      <c r="M1682" s="77">
        <f t="shared" si="251"/>
        <v>2.4</v>
      </c>
    </row>
    <row r="1683" spans="1:13" x14ac:dyDescent="0.3">
      <c r="A1683" s="246" t="str">
        <f t="shared" ref="A1683" si="258">IF(D1683="","",A1682)</f>
        <v>2024-NAT-01</v>
      </c>
      <c r="B1683" s="241">
        <f t="shared" ref="B1683" si="259">IF(D1683="","",B1682)</f>
        <v>45372</v>
      </c>
      <c r="C1683" s="246" t="str">
        <f t="shared" ref="C1683" si="260">IF(D1683="","",C1682)</f>
        <v>Day 1</v>
      </c>
      <c r="D1683" s="78" t="s">
        <v>1165</v>
      </c>
      <c r="E1683" s="46" t="str">
        <f t="shared" ref="E1683:E1746" si="261">IF(D1683="","",VLOOKUP(D1683,Master,3,FALSE))</f>
        <v>Lourens</v>
      </c>
      <c r="F1683" s="46" t="str">
        <f t="shared" ref="F1683:F1746" si="262">IF(D1683="","",VLOOKUP(D1683,Master,4,FALSE))</f>
        <v>Fourie</v>
      </c>
      <c r="G1683" s="46" t="str">
        <f t="shared" ref="G1683:G1746" si="263">IF(D1683="","",VLOOKUP(D1683,Master,5,FALSE))</f>
        <v>Men Master</v>
      </c>
      <c r="H1683" s="46" t="str">
        <f t="shared" ref="H1683:H1746" si="264">IF(D1683="","",VLOOKUP(D1683,Master,2,FALSE))</f>
        <v>Henties Bay</v>
      </c>
      <c r="I1683" s="78"/>
      <c r="J1683" s="78" t="s">
        <v>1288</v>
      </c>
      <c r="K1683" s="78">
        <v>98</v>
      </c>
      <c r="L1683" s="77">
        <f t="shared" ref="L1683:L1746" si="265">IF(K1683="","",IF(I1683="",ROUND(HLOOKUP(J1683,kgList,K1683,FALSE),1),ROUND(HLOOKUP(I1683,kgList,K1683,FALSE),1)))</f>
        <v>3.4</v>
      </c>
      <c r="M1683" s="77">
        <f t="shared" ref="M1683:M1746" si="266">IF(L1683="","",IF(COUNTA(I1683:J1683)&gt;1,"Edible or Inedible",IF(COUNTA(I1683)=1,L1683*1,IF(COUNTA(J1683)=1,L1683*1,"ERROR"))))</f>
        <v>3.4</v>
      </c>
    </row>
    <row r="1684" spans="1:13" x14ac:dyDescent="0.3">
      <c r="A1684" s="246" t="str">
        <f t="shared" ref="A1684:A1715" si="267">IF(D1684="","",A1683)</f>
        <v>2024-NAT-01</v>
      </c>
      <c r="B1684" s="241">
        <f t="shared" ref="B1684:B1715" si="268">IF(D1684="","",B1683)</f>
        <v>45372</v>
      </c>
      <c r="C1684" s="246" t="str">
        <f t="shared" ref="C1684:C1715" si="269">IF(D1684="","",C1683)</f>
        <v>Day 1</v>
      </c>
      <c r="D1684" s="78" t="s">
        <v>1165</v>
      </c>
      <c r="E1684" s="46" t="str">
        <f t="shared" si="261"/>
        <v>Lourens</v>
      </c>
      <c r="F1684" s="46" t="str">
        <f t="shared" si="262"/>
        <v>Fourie</v>
      </c>
      <c r="G1684" s="46" t="str">
        <f t="shared" si="263"/>
        <v>Men Master</v>
      </c>
      <c r="H1684" s="46" t="str">
        <f t="shared" si="264"/>
        <v>Henties Bay</v>
      </c>
      <c r="I1684" s="78"/>
      <c r="J1684" s="78" t="s">
        <v>1288</v>
      </c>
      <c r="K1684" s="78">
        <v>82</v>
      </c>
      <c r="L1684" s="77">
        <f t="shared" si="265"/>
        <v>1.9</v>
      </c>
      <c r="M1684" s="77">
        <f t="shared" si="266"/>
        <v>1.9</v>
      </c>
    </row>
    <row r="1685" spans="1:13" x14ac:dyDescent="0.3">
      <c r="A1685" s="246" t="str">
        <f t="shared" si="267"/>
        <v>2024-NAT-01</v>
      </c>
      <c r="B1685" s="241">
        <f t="shared" si="268"/>
        <v>45372</v>
      </c>
      <c r="C1685" s="246" t="str">
        <f t="shared" si="269"/>
        <v>Day 1</v>
      </c>
      <c r="D1685" s="78" t="s">
        <v>1165</v>
      </c>
      <c r="E1685" s="46" t="str">
        <f t="shared" si="261"/>
        <v>Lourens</v>
      </c>
      <c r="F1685" s="46" t="str">
        <f t="shared" si="262"/>
        <v>Fourie</v>
      </c>
      <c r="G1685" s="46" t="str">
        <f t="shared" si="263"/>
        <v>Men Master</v>
      </c>
      <c r="H1685" s="46" t="str">
        <f t="shared" si="264"/>
        <v>Henties Bay</v>
      </c>
      <c r="I1685" s="78"/>
      <c r="J1685" s="78" t="s">
        <v>1288</v>
      </c>
      <c r="K1685" s="78">
        <v>73</v>
      </c>
      <c r="L1685" s="77">
        <f t="shared" si="265"/>
        <v>1.2</v>
      </c>
      <c r="M1685" s="77">
        <f t="shared" si="266"/>
        <v>1.2</v>
      </c>
    </row>
    <row r="1686" spans="1:13" x14ac:dyDescent="0.3">
      <c r="A1686" s="246" t="str">
        <f t="shared" si="267"/>
        <v>2024-NAT-01</v>
      </c>
      <c r="B1686" s="241">
        <f t="shared" si="268"/>
        <v>45372</v>
      </c>
      <c r="C1686" s="246" t="str">
        <f t="shared" si="269"/>
        <v>Day 1</v>
      </c>
      <c r="D1686" s="78" t="s">
        <v>1165</v>
      </c>
      <c r="E1686" s="46" t="str">
        <f t="shared" si="261"/>
        <v>Lourens</v>
      </c>
      <c r="F1686" s="46" t="str">
        <f t="shared" si="262"/>
        <v>Fourie</v>
      </c>
      <c r="G1686" s="46" t="str">
        <f t="shared" si="263"/>
        <v>Men Master</v>
      </c>
      <c r="H1686" s="46" t="str">
        <f t="shared" si="264"/>
        <v>Henties Bay</v>
      </c>
      <c r="I1686" s="78"/>
      <c r="J1686" s="78" t="s">
        <v>1288</v>
      </c>
      <c r="K1686" s="78">
        <v>77</v>
      </c>
      <c r="L1686" s="77">
        <f t="shared" si="265"/>
        <v>1.5</v>
      </c>
      <c r="M1686" s="77">
        <f t="shared" si="266"/>
        <v>1.5</v>
      </c>
    </row>
    <row r="1687" spans="1:13" x14ac:dyDescent="0.3">
      <c r="A1687" s="246" t="str">
        <f t="shared" si="267"/>
        <v>2024-NAT-01</v>
      </c>
      <c r="B1687" s="241">
        <f t="shared" si="268"/>
        <v>45372</v>
      </c>
      <c r="C1687" s="246" t="str">
        <f t="shared" si="269"/>
        <v>Day 1</v>
      </c>
      <c r="D1687" s="78" t="s">
        <v>1165</v>
      </c>
      <c r="E1687" s="46" t="str">
        <f t="shared" si="261"/>
        <v>Lourens</v>
      </c>
      <c r="F1687" s="46" t="str">
        <f t="shared" si="262"/>
        <v>Fourie</v>
      </c>
      <c r="G1687" s="46" t="str">
        <f t="shared" si="263"/>
        <v>Men Master</v>
      </c>
      <c r="H1687" s="46" t="str">
        <f t="shared" si="264"/>
        <v>Henties Bay</v>
      </c>
      <c r="I1687" s="78"/>
      <c r="J1687" s="76" t="s">
        <v>1287</v>
      </c>
      <c r="K1687" s="78">
        <v>110</v>
      </c>
      <c r="L1687" s="77">
        <f t="shared" si="265"/>
        <v>6</v>
      </c>
      <c r="M1687" s="77">
        <f t="shared" si="266"/>
        <v>6</v>
      </c>
    </row>
    <row r="1688" spans="1:13" x14ac:dyDescent="0.3">
      <c r="A1688" s="246" t="str">
        <f t="shared" si="267"/>
        <v>2024-NAT-01</v>
      </c>
      <c r="B1688" s="241">
        <f t="shared" si="268"/>
        <v>45372</v>
      </c>
      <c r="C1688" s="246" t="str">
        <f t="shared" si="269"/>
        <v>Day 1</v>
      </c>
      <c r="D1688" s="78" t="s">
        <v>549</v>
      </c>
      <c r="E1688" s="46" t="str">
        <f t="shared" si="261"/>
        <v>Simen</v>
      </c>
      <c r="F1688" s="46" t="str">
        <f t="shared" si="262"/>
        <v>Andersen</v>
      </c>
      <c r="G1688" s="46" t="str">
        <f t="shared" si="263"/>
        <v>Men Grand Masters</v>
      </c>
      <c r="H1688" s="46" t="str">
        <f t="shared" si="264"/>
        <v>Henties Bay</v>
      </c>
      <c r="I1688" s="78"/>
      <c r="J1688" s="76" t="s">
        <v>1287</v>
      </c>
      <c r="K1688" s="78">
        <v>108</v>
      </c>
      <c r="L1688" s="77">
        <f t="shared" si="265"/>
        <v>5.6</v>
      </c>
      <c r="M1688" s="77">
        <f t="shared" si="266"/>
        <v>5.6</v>
      </c>
    </row>
    <row r="1689" spans="1:13" x14ac:dyDescent="0.3">
      <c r="A1689" s="246" t="str">
        <f t="shared" si="267"/>
        <v>2024-NAT-01</v>
      </c>
      <c r="B1689" s="241">
        <f t="shared" si="268"/>
        <v>45372</v>
      </c>
      <c r="C1689" s="246" t="str">
        <f t="shared" si="269"/>
        <v>Day 1</v>
      </c>
      <c r="D1689" s="78" t="s">
        <v>549</v>
      </c>
      <c r="E1689" s="46" t="str">
        <f t="shared" si="261"/>
        <v>Simen</v>
      </c>
      <c r="F1689" s="46" t="str">
        <f t="shared" si="262"/>
        <v>Andersen</v>
      </c>
      <c r="G1689" s="46" t="str">
        <f t="shared" si="263"/>
        <v>Men Grand Masters</v>
      </c>
      <c r="H1689" s="46" t="str">
        <f t="shared" si="264"/>
        <v>Henties Bay</v>
      </c>
      <c r="I1689" s="78"/>
      <c r="J1689" s="76" t="s">
        <v>1287</v>
      </c>
      <c r="K1689" s="78">
        <v>73</v>
      </c>
      <c r="L1689" s="77">
        <f t="shared" si="265"/>
        <v>1.4</v>
      </c>
      <c r="M1689" s="77">
        <f t="shared" si="266"/>
        <v>1.4</v>
      </c>
    </row>
    <row r="1690" spans="1:13" x14ac:dyDescent="0.3">
      <c r="A1690" s="246" t="str">
        <f t="shared" si="267"/>
        <v>2024-NAT-01</v>
      </c>
      <c r="B1690" s="241">
        <f t="shared" si="268"/>
        <v>45372</v>
      </c>
      <c r="C1690" s="246" t="str">
        <f t="shared" si="269"/>
        <v>Day 1</v>
      </c>
      <c r="D1690" s="78" t="s">
        <v>549</v>
      </c>
      <c r="E1690" s="46" t="str">
        <f t="shared" si="261"/>
        <v>Simen</v>
      </c>
      <c r="F1690" s="46" t="str">
        <f t="shared" si="262"/>
        <v>Andersen</v>
      </c>
      <c r="G1690" s="46" t="str">
        <f t="shared" si="263"/>
        <v>Men Grand Masters</v>
      </c>
      <c r="H1690" s="46" t="str">
        <f t="shared" si="264"/>
        <v>Henties Bay</v>
      </c>
      <c r="I1690" s="78"/>
      <c r="J1690" s="78" t="s">
        <v>20</v>
      </c>
      <c r="K1690" s="78">
        <v>80</v>
      </c>
      <c r="L1690" s="77">
        <f t="shared" si="265"/>
        <v>1.8</v>
      </c>
      <c r="M1690" s="77">
        <f t="shared" si="266"/>
        <v>1.8</v>
      </c>
    </row>
    <row r="1691" spans="1:13" x14ac:dyDescent="0.3">
      <c r="A1691" s="246" t="str">
        <f t="shared" si="267"/>
        <v>2024-NAT-01</v>
      </c>
      <c r="B1691" s="241">
        <f t="shared" si="268"/>
        <v>45372</v>
      </c>
      <c r="C1691" s="246" t="str">
        <f t="shared" si="269"/>
        <v>Day 1</v>
      </c>
      <c r="D1691" s="78" t="s">
        <v>549</v>
      </c>
      <c r="E1691" s="46" t="str">
        <f t="shared" si="261"/>
        <v>Simen</v>
      </c>
      <c r="F1691" s="46" t="str">
        <f t="shared" si="262"/>
        <v>Andersen</v>
      </c>
      <c r="G1691" s="46" t="str">
        <f t="shared" si="263"/>
        <v>Men Grand Masters</v>
      </c>
      <c r="H1691" s="46" t="str">
        <f t="shared" si="264"/>
        <v>Henties Bay</v>
      </c>
      <c r="I1691" s="78"/>
      <c r="J1691" s="78" t="s">
        <v>20</v>
      </c>
      <c r="K1691" s="78">
        <v>79</v>
      </c>
      <c r="L1691" s="77">
        <f t="shared" si="265"/>
        <v>1.8</v>
      </c>
      <c r="M1691" s="77">
        <f t="shared" si="266"/>
        <v>1.8</v>
      </c>
    </row>
    <row r="1692" spans="1:13" x14ac:dyDescent="0.3">
      <c r="A1692" s="246" t="str">
        <f t="shared" si="267"/>
        <v>2024-NAT-01</v>
      </c>
      <c r="B1692" s="241">
        <f t="shared" si="268"/>
        <v>45372</v>
      </c>
      <c r="C1692" s="246" t="str">
        <f t="shared" si="269"/>
        <v>Day 1</v>
      </c>
      <c r="D1692" s="78" t="s">
        <v>549</v>
      </c>
      <c r="E1692" s="46" t="str">
        <f t="shared" si="261"/>
        <v>Simen</v>
      </c>
      <c r="F1692" s="46" t="str">
        <f t="shared" si="262"/>
        <v>Andersen</v>
      </c>
      <c r="G1692" s="46" t="str">
        <f t="shared" si="263"/>
        <v>Men Grand Masters</v>
      </c>
      <c r="H1692" s="46" t="str">
        <f t="shared" si="264"/>
        <v>Henties Bay</v>
      </c>
      <c r="I1692" s="78"/>
      <c r="J1692" s="78" t="s">
        <v>20</v>
      </c>
      <c r="K1692" s="78">
        <v>94</v>
      </c>
      <c r="L1692" s="77">
        <f t="shared" si="265"/>
        <v>3.1</v>
      </c>
      <c r="M1692" s="77">
        <f t="shared" si="266"/>
        <v>3.1</v>
      </c>
    </row>
    <row r="1693" spans="1:13" x14ac:dyDescent="0.3">
      <c r="A1693" s="246" t="str">
        <f t="shared" si="267"/>
        <v>2024-NAT-01</v>
      </c>
      <c r="B1693" s="241">
        <f t="shared" si="268"/>
        <v>45372</v>
      </c>
      <c r="C1693" s="246" t="str">
        <f t="shared" si="269"/>
        <v>Day 1</v>
      </c>
      <c r="D1693" s="78" t="s">
        <v>549</v>
      </c>
      <c r="E1693" s="46" t="str">
        <f t="shared" si="261"/>
        <v>Simen</v>
      </c>
      <c r="F1693" s="46" t="str">
        <f t="shared" si="262"/>
        <v>Andersen</v>
      </c>
      <c r="G1693" s="46" t="str">
        <f t="shared" si="263"/>
        <v>Men Grand Masters</v>
      </c>
      <c r="H1693" s="46" t="str">
        <f t="shared" si="264"/>
        <v>Henties Bay</v>
      </c>
      <c r="I1693" s="78"/>
      <c r="J1693" s="78" t="s">
        <v>1288</v>
      </c>
      <c r="K1693" s="78">
        <v>102</v>
      </c>
      <c r="L1693" s="77">
        <f t="shared" si="265"/>
        <v>4</v>
      </c>
      <c r="M1693" s="77">
        <f t="shared" si="266"/>
        <v>4</v>
      </c>
    </row>
    <row r="1694" spans="1:13" x14ac:dyDescent="0.3">
      <c r="A1694" s="246" t="str">
        <f t="shared" si="267"/>
        <v>2024-NAT-01</v>
      </c>
      <c r="B1694" s="241">
        <f t="shared" si="268"/>
        <v>45372</v>
      </c>
      <c r="C1694" s="246" t="str">
        <f t="shared" si="269"/>
        <v>Day 1</v>
      </c>
      <c r="D1694" s="78" t="s">
        <v>549</v>
      </c>
      <c r="E1694" s="46" t="str">
        <f t="shared" si="261"/>
        <v>Simen</v>
      </c>
      <c r="F1694" s="46" t="str">
        <f t="shared" si="262"/>
        <v>Andersen</v>
      </c>
      <c r="G1694" s="46" t="str">
        <f t="shared" si="263"/>
        <v>Men Grand Masters</v>
      </c>
      <c r="H1694" s="46" t="str">
        <f t="shared" si="264"/>
        <v>Henties Bay</v>
      </c>
      <c r="I1694" s="78"/>
      <c r="J1694" s="78" t="s">
        <v>1288</v>
      </c>
      <c r="K1694" s="78">
        <v>99</v>
      </c>
      <c r="L1694" s="77">
        <f t="shared" si="265"/>
        <v>3.6</v>
      </c>
      <c r="M1694" s="77">
        <f t="shared" si="266"/>
        <v>3.6</v>
      </c>
    </row>
    <row r="1695" spans="1:13" x14ac:dyDescent="0.3">
      <c r="A1695" s="246" t="str">
        <f t="shared" si="267"/>
        <v>2024-NAT-01</v>
      </c>
      <c r="B1695" s="241">
        <f t="shared" si="268"/>
        <v>45372</v>
      </c>
      <c r="C1695" s="246" t="str">
        <f t="shared" si="269"/>
        <v>Day 1</v>
      </c>
      <c r="D1695" s="78" t="s">
        <v>549</v>
      </c>
      <c r="E1695" s="46" t="str">
        <f t="shared" si="261"/>
        <v>Simen</v>
      </c>
      <c r="F1695" s="46" t="str">
        <f t="shared" si="262"/>
        <v>Andersen</v>
      </c>
      <c r="G1695" s="46" t="str">
        <f t="shared" si="263"/>
        <v>Men Grand Masters</v>
      </c>
      <c r="H1695" s="46" t="str">
        <f t="shared" si="264"/>
        <v>Henties Bay</v>
      </c>
      <c r="I1695" s="78"/>
      <c r="J1695" s="78" t="s">
        <v>1288</v>
      </c>
      <c r="K1695" s="78">
        <v>87</v>
      </c>
      <c r="L1695" s="77">
        <f t="shared" si="265"/>
        <v>2.2999999999999998</v>
      </c>
      <c r="M1695" s="77">
        <f t="shared" si="266"/>
        <v>2.2999999999999998</v>
      </c>
    </row>
    <row r="1696" spans="1:13" x14ac:dyDescent="0.3">
      <c r="A1696" s="246" t="str">
        <f t="shared" si="267"/>
        <v>2024-NAT-01</v>
      </c>
      <c r="B1696" s="241">
        <f t="shared" si="268"/>
        <v>45372</v>
      </c>
      <c r="C1696" s="246" t="str">
        <f t="shared" si="269"/>
        <v>Day 1</v>
      </c>
      <c r="D1696" s="78" t="s">
        <v>549</v>
      </c>
      <c r="E1696" s="46" t="str">
        <f t="shared" si="261"/>
        <v>Simen</v>
      </c>
      <c r="F1696" s="46" t="str">
        <f t="shared" si="262"/>
        <v>Andersen</v>
      </c>
      <c r="G1696" s="46" t="str">
        <f t="shared" si="263"/>
        <v>Men Grand Masters</v>
      </c>
      <c r="H1696" s="46" t="str">
        <f t="shared" si="264"/>
        <v>Henties Bay</v>
      </c>
      <c r="I1696" s="78"/>
      <c r="J1696" s="78" t="s">
        <v>1288</v>
      </c>
      <c r="K1696" s="78">
        <v>113</v>
      </c>
      <c r="L1696" s="77">
        <f t="shared" si="265"/>
        <v>5.7</v>
      </c>
      <c r="M1696" s="77">
        <f t="shared" si="266"/>
        <v>5.7</v>
      </c>
    </row>
    <row r="1697" spans="1:13" x14ac:dyDescent="0.3">
      <c r="A1697" s="246" t="str">
        <f t="shared" si="267"/>
        <v>2024-NAT-01</v>
      </c>
      <c r="B1697" s="241">
        <f t="shared" si="268"/>
        <v>45372</v>
      </c>
      <c r="C1697" s="246" t="str">
        <f t="shared" si="269"/>
        <v>Day 1</v>
      </c>
      <c r="D1697" s="78" t="s">
        <v>1448</v>
      </c>
      <c r="E1697" s="46" t="str">
        <f t="shared" si="261"/>
        <v>Tiaan</v>
      </c>
      <c r="F1697" s="46" t="str">
        <f t="shared" si="262"/>
        <v>Fourie</v>
      </c>
      <c r="G1697" s="46" t="str">
        <f t="shared" si="263"/>
        <v>Men Senior</v>
      </c>
      <c r="H1697" s="46" t="str">
        <f t="shared" si="264"/>
        <v>Henties Bay</v>
      </c>
      <c r="I1697" s="78"/>
      <c r="J1697" s="78" t="s">
        <v>1288</v>
      </c>
      <c r="K1697" s="78">
        <v>77</v>
      </c>
      <c r="L1697" s="77">
        <f t="shared" si="265"/>
        <v>1.5</v>
      </c>
      <c r="M1697" s="77">
        <f t="shared" si="266"/>
        <v>1.5</v>
      </c>
    </row>
    <row r="1698" spans="1:13" x14ac:dyDescent="0.3">
      <c r="A1698" s="246" t="str">
        <f t="shared" si="267"/>
        <v>2024-NAT-01</v>
      </c>
      <c r="B1698" s="241">
        <f t="shared" si="268"/>
        <v>45372</v>
      </c>
      <c r="C1698" s="246" t="str">
        <f t="shared" si="269"/>
        <v>Day 1</v>
      </c>
      <c r="D1698" s="78" t="s">
        <v>1448</v>
      </c>
      <c r="E1698" s="46" t="str">
        <f t="shared" si="261"/>
        <v>Tiaan</v>
      </c>
      <c r="F1698" s="46" t="str">
        <f t="shared" si="262"/>
        <v>Fourie</v>
      </c>
      <c r="G1698" s="46" t="str">
        <f t="shared" si="263"/>
        <v>Men Senior</v>
      </c>
      <c r="H1698" s="46" t="str">
        <f t="shared" si="264"/>
        <v>Henties Bay</v>
      </c>
      <c r="I1698" s="78"/>
      <c r="J1698" s="78" t="s">
        <v>1288</v>
      </c>
      <c r="K1698" s="78">
        <v>98</v>
      </c>
      <c r="L1698" s="77">
        <f t="shared" si="265"/>
        <v>3.4</v>
      </c>
      <c r="M1698" s="77">
        <f t="shared" si="266"/>
        <v>3.4</v>
      </c>
    </row>
    <row r="1699" spans="1:13" x14ac:dyDescent="0.3">
      <c r="A1699" s="246" t="str">
        <f t="shared" si="267"/>
        <v>2024-NAT-01</v>
      </c>
      <c r="B1699" s="241">
        <f t="shared" si="268"/>
        <v>45372</v>
      </c>
      <c r="C1699" s="246" t="str">
        <f t="shared" si="269"/>
        <v>Day 1</v>
      </c>
      <c r="D1699" s="78" t="s">
        <v>1448</v>
      </c>
      <c r="E1699" s="46" t="str">
        <f t="shared" si="261"/>
        <v>Tiaan</v>
      </c>
      <c r="F1699" s="46" t="str">
        <f t="shared" si="262"/>
        <v>Fourie</v>
      </c>
      <c r="G1699" s="46" t="str">
        <f t="shared" si="263"/>
        <v>Men Senior</v>
      </c>
      <c r="H1699" s="46" t="str">
        <f t="shared" si="264"/>
        <v>Henties Bay</v>
      </c>
      <c r="I1699" s="78"/>
      <c r="J1699" s="78" t="s">
        <v>1288</v>
      </c>
      <c r="K1699" s="78">
        <v>84</v>
      </c>
      <c r="L1699" s="77">
        <f t="shared" si="265"/>
        <v>2</v>
      </c>
      <c r="M1699" s="77">
        <f t="shared" si="266"/>
        <v>2</v>
      </c>
    </row>
    <row r="1700" spans="1:13" x14ac:dyDescent="0.3">
      <c r="A1700" s="246" t="str">
        <f t="shared" si="267"/>
        <v>2024-NAT-01</v>
      </c>
      <c r="B1700" s="241">
        <f t="shared" si="268"/>
        <v>45372</v>
      </c>
      <c r="C1700" s="246" t="str">
        <f t="shared" si="269"/>
        <v>Day 1</v>
      </c>
      <c r="D1700" s="78" t="s">
        <v>1448</v>
      </c>
      <c r="E1700" s="46" t="str">
        <f t="shared" si="261"/>
        <v>Tiaan</v>
      </c>
      <c r="F1700" s="46" t="str">
        <f t="shared" si="262"/>
        <v>Fourie</v>
      </c>
      <c r="G1700" s="46" t="str">
        <f t="shared" si="263"/>
        <v>Men Senior</v>
      </c>
      <c r="H1700" s="46" t="str">
        <f t="shared" si="264"/>
        <v>Henties Bay</v>
      </c>
      <c r="I1700" s="78"/>
      <c r="J1700" s="78" t="s">
        <v>1288</v>
      </c>
      <c r="K1700" s="78">
        <v>97</v>
      </c>
      <c r="L1700" s="77">
        <f t="shared" si="265"/>
        <v>3.3</v>
      </c>
      <c r="M1700" s="77">
        <f t="shared" si="266"/>
        <v>3.3</v>
      </c>
    </row>
    <row r="1701" spans="1:13" x14ac:dyDescent="0.3">
      <c r="A1701" s="246" t="str">
        <f t="shared" si="267"/>
        <v>2024-NAT-01</v>
      </c>
      <c r="B1701" s="241">
        <f t="shared" si="268"/>
        <v>45372</v>
      </c>
      <c r="C1701" s="246" t="str">
        <f t="shared" si="269"/>
        <v>Day 1</v>
      </c>
      <c r="D1701" s="78" t="s">
        <v>1448</v>
      </c>
      <c r="E1701" s="46" t="str">
        <f t="shared" si="261"/>
        <v>Tiaan</v>
      </c>
      <c r="F1701" s="46" t="str">
        <f t="shared" si="262"/>
        <v>Fourie</v>
      </c>
      <c r="G1701" s="46" t="str">
        <f t="shared" si="263"/>
        <v>Men Senior</v>
      </c>
      <c r="H1701" s="46" t="str">
        <f t="shared" si="264"/>
        <v>Henties Bay</v>
      </c>
      <c r="I1701" s="78"/>
      <c r="J1701" s="76" t="s">
        <v>1287</v>
      </c>
      <c r="K1701" s="78">
        <v>145</v>
      </c>
      <c r="L1701" s="77">
        <f t="shared" si="265"/>
        <v>15.5</v>
      </c>
      <c r="M1701" s="77">
        <f t="shared" si="266"/>
        <v>15.5</v>
      </c>
    </row>
    <row r="1702" spans="1:13" x14ac:dyDescent="0.3">
      <c r="A1702" s="246" t="str">
        <f t="shared" si="267"/>
        <v>2024-NAT-01</v>
      </c>
      <c r="B1702" s="241">
        <f t="shared" si="268"/>
        <v>45372</v>
      </c>
      <c r="C1702" s="246" t="str">
        <f t="shared" si="269"/>
        <v>Day 1</v>
      </c>
      <c r="D1702" s="78" t="s">
        <v>1430</v>
      </c>
      <c r="E1702" s="46" t="str">
        <f t="shared" si="261"/>
        <v>Jacob</v>
      </c>
      <c r="F1702" s="46" t="str">
        <f t="shared" si="262"/>
        <v>Wasserfall</v>
      </c>
      <c r="G1702" s="46" t="str">
        <f t="shared" si="263"/>
        <v>Men Senior</v>
      </c>
      <c r="H1702" s="46" t="str">
        <f t="shared" si="264"/>
        <v>Henties Bay</v>
      </c>
      <c r="I1702" s="78"/>
      <c r="J1702" s="76" t="s">
        <v>1287</v>
      </c>
      <c r="K1702" s="78">
        <v>83</v>
      </c>
      <c r="L1702" s="77">
        <f t="shared" si="265"/>
        <v>2.2999999999999998</v>
      </c>
      <c r="M1702" s="77">
        <f t="shared" si="266"/>
        <v>2.2999999999999998</v>
      </c>
    </row>
    <row r="1703" spans="1:13" x14ac:dyDescent="0.3">
      <c r="A1703" s="246" t="str">
        <f t="shared" si="267"/>
        <v>2024-NAT-01</v>
      </c>
      <c r="B1703" s="241">
        <f t="shared" si="268"/>
        <v>45372</v>
      </c>
      <c r="C1703" s="246" t="str">
        <f t="shared" si="269"/>
        <v>Day 1</v>
      </c>
      <c r="D1703" s="78" t="s">
        <v>1430</v>
      </c>
      <c r="E1703" s="46" t="str">
        <f t="shared" si="261"/>
        <v>Jacob</v>
      </c>
      <c r="F1703" s="46" t="str">
        <f t="shared" si="262"/>
        <v>Wasserfall</v>
      </c>
      <c r="G1703" s="46" t="str">
        <f t="shared" si="263"/>
        <v>Men Senior</v>
      </c>
      <c r="H1703" s="46" t="str">
        <f t="shared" si="264"/>
        <v>Henties Bay</v>
      </c>
      <c r="I1703" s="78"/>
      <c r="J1703" s="78" t="s">
        <v>20</v>
      </c>
      <c r="K1703" s="78">
        <v>83</v>
      </c>
      <c r="L1703" s="77">
        <f t="shared" si="265"/>
        <v>2.1</v>
      </c>
      <c r="M1703" s="77">
        <f t="shared" si="266"/>
        <v>2.1</v>
      </c>
    </row>
    <row r="1704" spans="1:13" x14ac:dyDescent="0.3">
      <c r="A1704" s="246" t="str">
        <f t="shared" si="267"/>
        <v>2024-NAT-01</v>
      </c>
      <c r="B1704" s="241">
        <f t="shared" si="268"/>
        <v>45372</v>
      </c>
      <c r="C1704" s="246" t="str">
        <f t="shared" si="269"/>
        <v>Day 1</v>
      </c>
      <c r="D1704" s="78" t="s">
        <v>1430</v>
      </c>
      <c r="E1704" s="46" t="str">
        <f t="shared" si="261"/>
        <v>Jacob</v>
      </c>
      <c r="F1704" s="46" t="str">
        <f t="shared" si="262"/>
        <v>Wasserfall</v>
      </c>
      <c r="G1704" s="46" t="str">
        <f t="shared" si="263"/>
        <v>Men Senior</v>
      </c>
      <c r="H1704" s="46" t="str">
        <f t="shared" si="264"/>
        <v>Henties Bay</v>
      </c>
      <c r="I1704" s="78"/>
      <c r="J1704" s="78" t="s">
        <v>1288</v>
      </c>
      <c r="K1704" s="78">
        <v>79</v>
      </c>
      <c r="L1704" s="77">
        <f t="shared" si="265"/>
        <v>1.6</v>
      </c>
      <c r="M1704" s="77">
        <f t="shared" si="266"/>
        <v>1.6</v>
      </c>
    </row>
    <row r="1705" spans="1:13" x14ac:dyDescent="0.3">
      <c r="A1705" s="246" t="str">
        <f t="shared" si="267"/>
        <v>2024-NAT-01</v>
      </c>
      <c r="B1705" s="241">
        <f t="shared" si="268"/>
        <v>45372</v>
      </c>
      <c r="C1705" s="246" t="str">
        <f t="shared" si="269"/>
        <v>Day 1</v>
      </c>
      <c r="D1705" s="78" t="s">
        <v>1430</v>
      </c>
      <c r="E1705" s="46" t="str">
        <f t="shared" si="261"/>
        <v>Jacob</v>
      </c>
      <c r="F1705" s="46" t="str">
        <f t="shared" si="262"/>
        <v>Wasserfall</v>
      </c>
      <c r="G1705" s="46" t="str">
        <f t="shared" si="263"/>
        <v>Men Senior</v>
      </c>
      <c r="H1705" s="46" t="str">
        <f t="shared" si="264"/>
        <v>Henties Bay</v>
      </c>
      <c r="I1705" s="78"/>
      <c r="J1705" s="78" t="s">
        <v>1288</v>
      </c>
      <c r="K1705" s="78">
        <v>86</v>
      </c>
      <c r="L1705" s="77">
        <f t="shared" si="265"/>
        <v>2.2000000000000002</v>
      </c>
      <c r="M1705" s="77">
        <f t="shared" si="266"/>
        <v>2.2000000000000002</v>
      </c>
    </row>
    <row r="1706" spans="1:13" x14ac:dyDescent="0.3">
      <c r="A1706" s="246" t="str">
        <f t="shared" si="267"/>
        <v>2024-NAT-01</v>
      </c>
      <c r="B1706" s="241">
        <f t="shared" si="268"/>
        <v>45372</v>
      </c>
      <c r="C1706" s="246" t="str">
        <f t="shared" si="269"/>
        <v>Day 1</v>
      </c>
      <c r="D1706" s="78" t="s">
        <v>649</v>
      </c>
      <c r="E1706" s="46" t="str">
        <f t="shared" si="261"/>
        <v>Louis</v>
      </c>
      <c r="F1706" s="46" t="str">
        <f t="shared" si="262"/>
        <v>Fenaux</v>
      </c>
      <c r="G1706" s="46" t="str">
        <f t="shared" si="263"/>
        <v>Men Veteran</v>
      </c>
      <c r="H1706" s="46" t="str">
        <f t="shared" si="264"/>
        <v>Henties Bay</v>
      </c>
      <c r="I1706" s="78"/>
      <c r="J1706" s="76" t="s">
        <v>1287</v>
      </c>
      <c r="K1706" s="78">
        <v>104</v>
      </c>
      <c r="L1706" s="77">
        <f t="shared" si="265"/>
        <v>5</v>
      </c>
      <c r="M1706" s="77">
        <f t="shared" si="266"/>
        <v>5</v>
      </c>
    </row>
    <row r="1707" spans="1:13" x14ac:dyDescent="0.3">
      <c r="A1707" s="246" t="str">
        <f t="shared" si="267"/>
        <v>2024-NAT-01</v>
      </c>
      <c r="B1707" s="241">
        <f t="shared" si="268"/>
        <v>45372</v>
      </c>
      <c r="C1707" s="246" t="str">
        <f t="shared" si="269"/>
        <v>Day 1</v>
      </c>
      <c r="D1707" s="78" t="s">
        <v>649</v>
      </c>
      <c r="E1707" s="46" t="str">
        <f t="shared" si="261"/>
        <v>Louis</v>
      </c>
      <c r="F1707" s="46" t="str">
        <f t="shared" si="262"/>
        <v>Fenaux</v>
      </c>
      <c r="G1707" s="46" t="str">
        <f t="shared" si="263"/>
        <v>Men Veteran</v>
      </c>
      <c r="H1707" s="46" t="str">
        <f t="shared" si="264"/>
        <v>Henties Bay</v>
      </c>
      <c r="I1707" s="78"/>
      <c r="J1707" s="78" t="s">
        <v>1288</v>
      </c>
      <c r="K1707" s="78">
        <v>89</v>
      </c>
      <c r="L1707" s="77">
        <f t="shared" si="265"/>
        <v>2.5</v>
      </c>
      <c r="M1707" s="77">
        <f t="shared" si="266"/>
        <v>2.5</v>
      </c>
    </row>
    <row r="1708" spans="1:13" x14ac:dyDescent="0.3">
      <c r="A1708" s="246" t="str">
        <f t="shared" si="267"/>
        <v>2024-NAT-01</v>
      </c>
      <c r="B1708" s="241">
        <f t="shared" si="268"/>
        <v>45372</v>
      </c>
      <c r="C1708" s="246" t="str">
        <f t="shared" si="269"/>
        <v>Day 1</v>
      </c>
      <c r="D1708" s="78" t="s">
        <v>480</v>
      </c>
      <c r="E1708" s="46" t="str">
        <f t="shared" si="261"/>
        <v>Johan</v>
      </c>
      <c r="F1708" s="46" t="str">
        <f t="shared" si="262"/>
        <v>Agenbag</v>
      </c>
      <c r="G1708" s="46" t="str">
        <f t="shared" si="263"/>
        <v>Men Master</v>
      </c>
      <c r="H1708" s="46" t="str">
        <f t="shared" si="264"/>
        <v>Henties Bay</v>
      </c>
      <c r="I1708" s="78"/>
      <c r="J1708" s="76" t="s">
        <v>1287</v>
      </c>
      <c r="K1708" s="78">
        <v>76</v>
      </c>
      <c r="L1708" s="77">
        <f t="shared" si="265"/>
        <v>1.7</v>
      </c>
      <c r="M1708" s="77">
        <f t="shared" si="266"/>
        <v>1.7</v>
      </c>
    </row>
    <row r="1709" spans="1:13" x14ac:dyDescent="0.3">
      <c r="A1709" s="246" t="str">
        <f t="shared" si="267"/>
        <v>2024-NAT-01</v>
      </c>
      <c r="B1709" s="241">
        <f t="shared" si="268"/>
        <v>45372</v>
      </c>
      <c r="C1709" s="246" t="str">
        <f t="shared" si="269"/>
        <v>Day 1</v>
      </c>
      <c r="D1709" s="78" t="s">
        <v>480</v>
      </c>
      <c r="E1709" s="46" t="str">
        <f t="shared" si="261"/>
        <v>Johan</v>
      </c>
      <c r="F1709" s="46" t="str">
        <f t="shared" si="262"/>
        <v>Agenbag</v>
      </c>
      <c r="G1709" s="46" t="str">
        <f t="shared" si="263"/>
        <v>Men Master</v>
      </c>
      <c r="H1709" s="46" t="str">
        <f t="shared" si="264"/>
        <v>Henties Bay</v>
      </c>
      <c r="I1709" s="78"/>
      <c r="J1709" s="76" t="s">
        <v>1287</v>
      </c>
      <c r="K1709" s="78">
        <v>79</v>
      </c>
      <c r="L1709" s="77">
        <f t="shared" si="265"/>
        <v>1.9</v>
      </c>
      <c r="M1709" s="77">
        <f t="shared" si="266"/>
        <v>1.9</v>
      </c>
    </row>
    <row r="1710" spans="1:13" x14ac:dyDescent="0.3">
      <c r="A1710" s="246" t="str">
        <f t="shared" si="267"/>
        <v>2024-NAT-01</v>
      </c>
      <c r="B1710" s="241">
        <f t="shared" si="268"/>
        <v>45372</v>
      </c>
      <c r="C1710" s="246" t="str">
        <f t="shared" si="269"/>
        <v>Day 1</v>
      </c>
      <c r="D1710" s="78" t="s">
        <v>480</v>
      </c>
      <c r="E1710" s="46" t="str">
        <f t="shared" si="261"/>
        <v>Johan</v>
      </c>
      <c r="F1710" s="46" t="str">
        <f t="shared" si="262"/>
        <v>Agenbag</v>
      </c>
      <c r="G1710" s="46" t="str">
        <f t="shared" si="263"/>
        <v>Men Master</v>
      </c>
      <c r="H1710" s="46" t="str">
        <f t="shared" si="264"/>
        <v>Henties Bay</v>
      </c>
      <c r="I1710" s="78"/>
      <c r="J1710" s="78"/>
      <c r="K1710" s="78"/>
      <c r="L1710" s="77" t="str">
        <f t="shared" si="265"/>
        <v/>
      </c>
      <c r="M1710" s="77" t="str">
        <f t="shared" si="266"/>
        <v/>
      </c>
    </row>
    <row r="1711" spans="1:13" x14ac:dyDescent="0.3">
      <c r="A1711" s="246" t="str">
        <f>IF(D1711="","",A1710)</f>
        <v>2024-NAT-01</v>
      </c>
      <c r="B1711" s="241">
        <f>IF(D1711="","",B1710)</f>
        <v>45372</v>
      </c>
      <c r="C1711" s="246" t="str">
        <f>IF(D1711="","",C1710)</f>
        <v>Day 1</v>
      </c>
      <c r="D1711" s="78" t="s">
        <v>480</v>
      </c>
      <c r="E1711" s="46" t="str">
        <f t="shared" si="261"/>
        <v>Johan</v>
      </c>
      <c r="F1711" s="46" t="str">
        <f t="shared" si="262"/>
        <v>Agenbag</v>
      </c>
      <c r="G1711" s="46" t="str">
        <f t="shared" si="263"/>
        <v>Men Master</v>
      </c>
      <c r="H1711" s="46" t="str">
        <f t="shared" si="264"/>
        <v>Henties Bay</v>
      </c>
      <c r="I1711" s="78"/>
      <c r="J1711" s="78" t="s">
        <v>1288</v>
      </c>
      <c r="K1711" s="78">
        <v>72</v>
      </c>
      <c r="L1711" s="77">
        <f t="shared" si="265"/>
        <v>1.2</v>
      </c>
      <c r="M1711" s="77">
        <f t="shared" si="266"/>
        <v>1.2</v>
      </c>
    </row>
    <row r="1712" spans="1:13" x14ac:dyDescent="0.3">
      <c r="A1712" s="246" t="str">
        <f t="shared" si="267"/>
        <v>2024-NAT-01</v>
      </c>
      <c r="B1712" s="241">
        <f t="shared" si="268"/>
        <v>45372</v>
      </c>
      <c r="C1712" s="246" t="str">
        <f t="shared" si="269"/>
        <v>Day 1</v>
      </c>
      <c r="D1712" s="78" t="s">
        <v>480</v>
      </c>
      <c r="E1712" s="46" t="str">
        <f t="shared" si="261"/>
        <v>Johan</v>
      </c>
      <c r="F1712" s="46" t="str">
        <f t="shared" si="262"/>
        <v>Agenbag</v>
      </c>
      <c r="G1712" s="46" t="str">
        <f t="shared" si="263"/>
        <v>Men Master</v>
      </c>
      <c r="H1712" s="46" t="str">
        <f t="shared" si="264"/>
        <v>Henties Bay</v>
      </c>
      <c r="I1712" s="78"/>
      <c r="J1712" s="78" t="s">
        <v>20</v>
      </c>
      <c r="K1712" s="78">
        <v>88</v>
      </c>
      <c r="L1712" s="77">
        <f t="shared" si="265"/>
        <v>2.5</v>
      </c>
      <c r="M1712" s="77">
        <f t="shared" si="266"/>
        <v>2.5</v>
      </c>
    </row>
    <row r="1713" spans="1:13" x14ac:dyDescent="0.3">
      <c r="A1713" s="246" t="str">
        <f t="shared" si="267"/>
        <v>2024-NAT-01</v>
      </c>
      <c r="B1713" s="241">
        <f t="shared" si="268"/>
        <v>45372</v>
      </c>
      <c r="C1713" s="246" t="str">
        <f t="shared" si="269"/>
        <v>Day 1</v>
      </c>
      <c r="D1713" s="78" t="s">
        <v>846</v>
      </c>
      <c r="E1713" s="46" t="str">
        <f t="shared" si="261"/>
        <v>Renate</v>
      </c>
      <c r="F1713" s="46" t="str">
        <f t="shared" si="262"/>
        <v>Gruttemeyer</v>
      </c>
      <c r="G1713" s="46" t="str">
        <f t="shared" si="263"/>
        <v>Ladies Grand Masters</v>
      </c>
      <c r="H1713" s="46" t="str">
        <f t="shared" si="264"/>
        <v>Mako</v>
      </c>
      <c r="I1713" s="78"/>
      <c r="J1713" s="78" t="s">
        <v>1268</v>
      </c>
      <c r="K1713" s="78">
        <v>120</v>
      </c>
      <c r="L1713" s="77">
        <f t="shared" si="265"/>
        <v>15.7</v>
      </c>
      <c r="M1713" s="77">
        <f t="shared" si="266"/>
        <v>15.7</v>
      </c>
    </row>
    <row r="1714" spans="1:13" x14ac:dyDescent="0.3">
      <c r="A1714" s="246" t="str">
        <f t="shared" si="267"/>
        <v>2024-NAT-01</v>
      </c>
      <c r="B1714" s="241">
        <f t="shared" si="268"/>
        <v>45372</v>
      </c>
      <c r="C1714" s="246" t="str">
        <f t="shared" si="269"/>
        <v>Day 1</v>
      </c>
      <c r="D1714" s="78" t="s">
        <v>846</v>
      </c>
      <c r="E1714" s="46" t="str">
        <f t="shared" si="261"/>
        <v>Renate</v>
      </c>
      <c r="F1714" s="46" t="str">
        <f t="shared" si="262"/>
        <v>Gruttemeyer</v>
      </c>
      <c r="G1714" s="46" t="str">
        <f t="shared" si="263"/>
        <v>Ladies Grand Masters</v>
      </c>
      <c r="H1714" s="46" t="str">
        <f t="shared" si="264"/>
        <v>Mako</v>
      </c>
      <c r="I1714" s="78"/>
      <c r="J1714" s="76" t="s">
        <v>1287</v>
      </c>
      <c r="K1714" s="78">
        <v>85</v>
      </c>
      <c r="L1714" s="77">
        <f t="shared" si="265"/>
        <v>2.5</v>
      </c>
      <c r="M1714" s="77">
        <f t="shared" si="266"/>
        <v>2.5</v>
      </c>
    </row>
    <row r="1715" spans="1:13" x14ac:dyDescent="0.3">
      <c r="A1715" s="246" t="str">
        <f t="shared" si="267"/>
        <v>2024-NAT-01</v>
      </c>
      <c r="B1715" s="241">
        <f t="shared" si="268"/>
        <v>45372</v>
      </c>
      <c r="C1715" s="246" t="str">
        <f t="shared" si="269"/>
        <v>Day 1</v>
      </c>
      <c r="D1715" s="78" t="s">
        <v>846</v>
      </c>
      <c r="E1715" s="46" t="str">
        <f t="shared" si="261"/>
        <v>Renate</v>
      </c>
      <c r="F1715" s="46" t="str">
        <f t="shared" si="262"/>
        <v>Gruttemeyer</v>
      </c>
      <c r="G1715" s="46" t="str">
        <f t="shared" si="263"/>
        <v>Ladies Grand Masters</v>
      </c>
      <c r="H1715" s="46" t="str">
        <f t="shared" si="264"/>
        <v>Mako</v>
      </c>
      <c r="I1715" s="78"/>
      <c r="J1715" s="76" t="s">
        <v>1287</v>
      </c>
      <c r="K1715" s="78">
        <v>129</v>
      </c>
      <c r="L1715" s="77">
        <f t="shared" si="265"/>
        <v>10.4</v>
      </c>
      <c r="M1715" s="77">
        <f t="shared" si="266"/>
        <v>10.4</v>
      </c>
    </row>
    <row r="1716" spans="1:13" x14ac:dyDescent="0.3">
      <c r="A1716" s="246" t="str">
        <f t="shared" ref="A1716:A1747" si="270">IF(D1716="","",A1715)</f>
        <v>2024-NAT-01</v>
      </c>
      <c r="B1716" s="241">
        <f t="shared" ref="B1716:B1747" si="271">IF(D1716="","",B1715)</f>
        <v>45372</v>
      </c>
      <c r="C1716" s="246" t="str">
        <f t="shared" ref="C1716:C1747" si="272">IF(D1716="","",C1715)</f>
        <v>Day 1</v>
      </c>
      <c r="D1716" s="78" t="s">
        <v>455</v>
      </c>
      <c r="E1716" s="46" t="str">
        <f t="shared" si="261"/>
        <v>Philip</v>
      </c>
      <c r="F1716" s="46" t="str">
        <f t="shared" si="262"/>
        <v>Swartz</v>
      </c>
      <c r="G1716" s="46" t="str">
        <f t="shared" si="263"/>
        <v>Men U/16</v>
      </c>
      <c r="H1716" s="46" t="str">
        <f t="shared" si="264"/>
        <v>Mako</v>
      </c>
      <c r="I1716" s="78"/>
      <c r="J1716" s="76" t="s">
        <v>1287</v>
      </c>
      <c r="K1716" s="78">
        <v>104</v>
      </c>
      <c r="L1716" s="77">
        <f t="shared" si="265"/>
        <v>5</v>
      </c>
      <c r="M1716" s="77">
        <f t="shared" si="266"/>
        <v>5</v>
      </c>
    </row>
    <row r="1717" spans="1:13" x14ac:dyDescent="0.3">
      <c r="A1717" s="246" t="str">
        <f t="shared" si="270"/>
        <v>2024-NAT-01</v>
      </c>
      <c r="B1717" s="241">
        <f t="shared" si="271"/>
        <v>45372</v>
      </c>
      <c r="C1717" s="246" t="str">
        <f t="shared" si="272"/>
        <v>Day 1</v>
      </c>
      <c r="D1717" s="78" t="s">
        <v>455</v>
      </c>
      <c r="E1717" s="46" t="str">
        <f t="shared" si="261"/>
        <v>Philip</v>
      </c>
      <c r="F1717" s="46" t="str">
        <f t="shared" si="262"/>
        <v>Swartz</v>
      </c>
      <c r="G1717" s="46" t="str">
        <f t="shared" si="263"/>
        <v>Men U/16</v>
      </c>
      <c r="H1717" s="46" t="str">
        <f t="shared" si="264"/>
        <v>Mako</v>
      </c>
      <c r="I1717" s="78"/>
      <c r="J1717" s="76" t="s">
        <v>1287</v>
      </c>
      <c r="K1717" s="78">
        <v>120</v>
      </c>
      <c r="L1717" s="77">
        <f t="shared" si="265"/>
        <v>8.1</v>
      </c>
      <c r="M1717" s="77">
        <f t="shared" si="266"/>
        <v>8.1</v>
      </c>
    </row>
    <row r="1718" spans="1:13" x14ac:dyDescent="0.3">
      <c r="A1718" s="246" t="str">
        <f t="shared" si="270"/>
        <v>2024-NAT-01</v>
      </c>
      <c r="B1718" s="241">
        <f t="shared" si="271"/>
        <v>45372</v>
      </c>
      <c r="C1718" s="246" t="str">
        <f t="shared" si="272"/>
        <v>Day 1</v>
      </c>
      <c r="D1718" s="78" t="s">
        <v>455</v>
      </c>
      <c r="E1718" s="46" t="str">
        <f t="shared" si="261"/>
        <v>Philip</v>
      </c>
      <c r="F1718" s="46" t="str">
        <f t="shared" si="262"/>
        <v>Swartz</v>
      </c>
      <c r="G1718" s="46" t="str">
        <f t="shared" si="263"/>
        <v>Men U/16</v>
      </c>
      <c r="H1718" s="46" t="str">
        <f t="shared" si="264"/>
        <v>Mako</v>
      </c>
      <c r="I1718" s="78"/>
      <c r="J1718" s="76" t="s">
        <v>1287</v>
      </c>
      <c r="K1718" s="78">
        <v>74</v>
      </c>
      <c r="L1718" s="77">
        <f t="shared" si="265"/>
        <v>1.5</v>
      </c>
      <c r="M1718" s="77">
        <f t="shared" si="266"/>
        <v>1.5</v>
      </c>
    </row>
    <row r="1719" spans="1:13" x14ac:dyDescent="0.3">
      <c r="A1719" s="246" t="str">
        <f t="shared" si="270"/>
        <v>2024-NAT-01</v>
      </c>
      <c r="B1719" s="241">
        <f t="shared" si="271"/>
        <v>45372</v>
      </c>
      <c r="C1719" s="246" t="str">
        <f t="shared" si="272"/>
        <v>Day 1</v>
      </c>
      <c r="D1719" s="78" t="s">
        <v>455</v>
      </c>
      <c r="E1719" s="46" t="str">
        <f t="shared" si="261"/>
        <v>Philip</v>
      </c>
      <c r="F1719" s="46" t="str">
        <f t="shared" si="262"/>
        <v>Swartz</v>
      </c>
      <c r="G1719" s="46" t="str">
        <f t="shared" si="263"/>
        <v>Men U/16</v>
      </c>
      <c r="H1719" s="46" t="str">
        <f t="shared" si="264"/>
        <v>Mako</v>
      </c>
      <c r="I1719" s="78"/>
      <c r="J1719" s="76" t="s">
        <v>1287</v>
      </c>
      <c r="K1719" s="78">
        <v>87</v>
      </c>
      <c r="L1719" s="77">
        <f t="shared" si="265"/>
        <v>2.7</v>
      </c>
      <c r="M1719" s="77">
        <f t="shared" si="266"/>
        <v>2.7</v>
      </c>
    </row>
    <row r="1720" spans="1:13" x14ac:dyDescent="0.3">
      <c r="A1720" s="246" t="str">
        <f t="shared" si="270"/>
        <v>2024-NAT-01</v>
      </c>
      <c r="B1720" s="241">
        <f t="shared" si="271"/>
        <v>45372</v>
      </c>
      <c r="C1720" s="246" t="str">
        <f t="shared" si="272"/>
        <v>Day 1</v>
      </c>
      <c r="D1720" s="78" t="s">
        <v>455</v>
      </c>
      <c r="E1720" s="46" t="str">
        <f t="shared" si="261"/>
        <v>Philip</v>
      </c>
      <c r="F1720" s="46" t="str">
        <f t="shared" si="262"/>
        <v>Swartz</v>
      </c>
      <c r="G1720" s="46" t="str">
        <f t="shared" si="263"/>
        <v>Men U/16</v>
      </c>
      <c r="H1720" s="46" t="str">
        <f t="shared" si="264"/>
        <v>Mako</v>
      </c>
      <c r="I1720" s="78"/>
      <c r="J1720" s="78" t="s">
        <v>1288</v>
      </c>
      <c r="K1720" s="78">
        <v>118</v>
      </c>
      <c r="L1720" s="77">
        <f t="shared" si="265"/>
        <v>6.6</v>
      </c>
      <c r="M1720" s="77">
        <f t="shared" si="266"/>
        <v>6.6</v>
      </c>
    </row>
    <row r="1721" spans="1:13" x14ac:dyDescent="0.3">
      <c r="A1721" s="246" t="str">
        <f t="shared" si="270"/>
        <v>2024-NAT-01</v>
      </c>
      <c r="B1721" s="241">
        <f t="shared" si="271"/>
        <v>45372</v>
      </c>
      <c r="C1721" s="246" t="str">
        <f t="shared" si="272"/>
        <v>Day 1</v>
      </c>
      <c r="D1721" s="78" t="s">
        <v>571</v>
      </c>
      <c r="E1721" s="46" t="str">
        <f t="shared" si="261"/>
        <v>Andrew</v>
      </c>
      <c r="F1721" s="46" t="str">
        <f t="shared" si="262"/>
        <v>Van Schalkwyk</v>
      </c>
      <c r="G1721" s="46" t="str">
        <f t="shared" si="263"/>
        <v>Men Veteran</v>
      </c>
      <c r="H1721" s="46" t="str">
        <f t="shared" si="264"/>
        <v>Mako</v>
      </c>
      <c r="I1721" s="78"/>
      <c r="J1721" s="78" t="s">
        <v>1288</v>
      </c>
      <c r="K1721" s="78">
        <v>88</v>
      </c>
      <c r="L1721" s="77">
        <f t="shared" si="265"/>
        <v>2.4</v>
      </c>
      <c r="M1721" s="77">
        <f t="shared" si="266"/>
        <v>2.4</v>
      </c>
    </row>
    <row r="1722" spans="1:13" x14ac:dyDescent="0.3">
      <c r="A1722" s="246" t="str">
        <f t="shared" si="270"/>
        <v>2024-NAT-01</v>
      </c>
      <c r="B1722" s="241">
        <f t="shared" si="271"/>
        <v>45372</v>
      </c>
      <c r="C1722" s="246" t="str">
        <f t="shared" si="272"/>
        <v>Day 1</v>
      </c>
      <c r="D1722" s="78" t="s">
        <v>571</v>
      </c>
      <c r="E1722" s="46" t="str">
        <f t="shared" si="261"/>
        <v>Andrew</v>
      </c>
      <c r="F1722" s="46" t="str">
        <f t="shared" si="262"/>
        <v>Van Schalkwyk</v>
      </c>
      <c r="G1722" s="46" t="str">
        <f t="shared" si="263"/>
        <v>Men Veteran</v>
      </c>
      <c r="H1722" s="46" t="str">
        <f t="shared" si="264"/>
        <v>Mako</v>
      </c>
      <c r="I1722" s="78"/>
      <c r="J1722" s="78" t="s">
        <v>20</v>
      </c>
      <c r="K1722" s="78">
        <v>73</v>
      </c>
      <c r="L1722" s="77">
        <f t="shared" si="265"/>
        <v>1.4</v>
      </c>
      <c r="M1722" s="77">
        <f t="shared" si="266"/>
        <v>1.4</v>
      </c>
    </row>
    <row r="1723" spans="1:13" x14ac:dyDescent="0.3">
      <c r="A1723" s="246" t="str">
        <f t="shared" si="270"/>
        <v>2024-NAT-01</v>
      </c>
      <c r="B1723" s="241">
        <f t="shared" si="271"/>
        <v>45372</v>
      </c>
      <c r="C1723" s="246" t="str">
        <f t="shared" si="272"/>
        <v>Day 1</v>
      </c>
      <c r="D1723" s="78" t="s">
        <v>571</v>
      </c>
      <c r="E1723" s="46" t="str">
        <f t="shared" si="261"/>
        <v>Andrew</v>
      </c>
      <c r="F1723" s="46" t="str">
        <f t="shared" si="262"/>
        <v>Van Schalkwyk</v>
      </c>
      <c r="G1723" s="46" t="str">
        <f t="shared" si="263"/>
        <v>Men Veteran</v>
      </c>
      <c r="H1723" s="46" t="str">
        <f t="shared" si="264"/>
        <v>Mako</v>
      </c>
      <c r="I1723" s="78"/>
      <c r="J1723" s="76" t="s">
        <v>1287</v>
      </c>
      <c r="K1723" s="78">
        <v>121</v>
      </c>
      <c r="L1723" s="77">
        <f t="shared" si="265"/>
        <v>8.3000000000000007</v>
      </c>
      <c r="M1723" s="77">
        <f t="shared" si="266"/>
        <v>8.3000000000000007</v>
      </c>
    </row>
    <row r="1724" spans="1:13" x14ac:dyDescent="0.3">
      <c r="A1724" s="246" t="str">
        <f t="shared" si="270"/>
        <v>2024-NAT-01</v>
      </c>
      <c r="B1724" s="241">
        <f t="shared" si="271"/>
        <v>45372</v>
      </c>
      <c r="C1724" s="246" t="str">
        <f t="shared" si="272"/>
        <v>Day 1</v>
      </c>
      <c r="D1724" s="78" t="s">
        <v>571</v>
      </c>
      <c r="E1724" s="46" t="str">
        <f t="shared" si="261"/>
        <v>Andrew</v>
      </c>
      <c r="F1724" s="46" t="str">
        <f t="shared" si="262"/>
        <v>Van Schalkwyk</v>
      </c>
      <c r="G1724" s="46" t="str">
        <f t="shared" si="263"/>
        <v>Men Veteran</v>
      </c>
      <c r="H1724" s="46" t="str">
        <f t="shared" si="264"/>
        <v>Mako</v>
      </c>
      <c r="I1724" s="78"/>
      <c r="J1724" s="76" t="s">
        <v>1287</v>
      </c>
      <c r="K1724" s="78">
        <v>106</v>
      </c>
      <c r="L1724" s="77">
        <f t="shared" si="265"/>
        <v>5.3</v>
      </c>
      <c r="M1724" s="77">
        <f t="shared" si="266"/>
        <v>5.3</v>
      </c>
    </row>
    <row r="1725" spans="1:13" x14ac:dyDescent="0.3">
      <c r="A1725" s="246" t="str">
        <f t="shared" si="270"/>
        <v>2024-NAT-01</v>
      </c>
      <c r="B1725" s="241">
        <f t="shared" si="271"/>
        <v>45372</v>
      </c>
      <c r="C1725" s="246" t="str">
        <f t="shared" si="272"/>
        <v>Day 1</v>
      </c>
      <c r="D1725" s="78" t="s">
        <v>571</v>
      </c>
      <c r="E1725" s="46" t="str">
        <f t="shared" si="261"/>
        <v>Andrew</v>
      </c>
      <c r="F1725" s="46" t="str">
        <f t="shared" si="262"/>
        <v>Van Schalkwyk</v>
      </c>
      <c r="G1725" s="46" t="str">
        <f t="shared" si="263"/>
        <v>Men Veteran</v>
      </c>
      <c r="H1725" s="46" t="str">
        <f t="shared" si="264"/>
        <v>Mako</v>
      </c>
      <c r="I1725" s="78"/>
      <c r="J1725" s="76" t="s">
        <v>1287</v>
      </c>
      <c r="K1725" s="78">
        <v>70</v>
      </c>
      <c r="L1725" s="77">
        <f t="shared" si="265"/>
        <v>1.3</v>
      </c>
      <c r="M1725" s="77">
        <f t="shared" si="266"/>
        <v>1.3</v>
      </c>
    </row>
    <row r="1726" spans="1:13" x14ac:dyDescent="0.3">
      <c r="A1726" s="246" t="str">
        <f t="shared" si="270"/>
        <v>2024-NAT-01</v>
      </c>
      <c r="B1726" s="241">
        <f t="shared" si="271"/>
        <v>45372</v>
      </c>
      <c r="C1726" s="246" t="str">
        <f t="shared" si="272"/>
        <v>Day 1</v>
      </c>
      <c r="D1726" s="78" t="s">
        <v>1061</v>
      </c>
      <c r="E1726" s="46" t="str">
        <f t="shared" si="261"/>
        <v>Rudi(Jnr.)</v>
      </c>
      <c r="F1726" s="46" t="str">
        <f t="shared" si="262"/>
        <v>Swartz</v>
      </c>
      <c r="G1726" s="46" t="str">
        <f t="shared" si="263"/>
        <v>Men Seniors / U/21</v>
      </c>
      <c r="H1726" s="46" t="str">
        <f t="shared" si="264"/>
        <v>Mako</v>
      </c>
      <c r="I1726" s="78"/>
      <c r="J1726" s="76" t="s">
        <v>1287</v>
      </c>
      <c r="K1726" s="78">
        <v>106</v>
      </c>
      <c r="L1726" s="77">
        <f t="shared" si="265"/>
        <v>5.3</v>
      </c>
      <c r="M1726" s="77">
        <f t="shared" si="266"/>
        <v>5.3</v>
      </c>
    </row>
    <row r="1727" spans="1:13" x14ac:dyDescent="0.3">
      <c r="A1727" s="246" t="str">
        <f t="shared" si="270"/>
        <v>2024-NAT-01</v>
      </c>
      <c r="B1727" s="241">
        <f t="shared" si="271"/>
        <v>45372</v>
      </c>
      <c r="C1727" s="246" t="str">
        <f t="shared" si="272"/>
        <v>Day 1</v>
      </c>
      <c r="D1727" s="78" t="s">
        <v>1061</v>
      </c>
      <c r="E1727" s="46" t="str">
        <f t="shared" si="261"/>
        <v>Rudi(Jnr.)</v>
      </c>
      <c r="F1727" s="46" t="str">
        <f t="shared" si="262"/>
        <v>Swartz</v>
      </c>
      <c r="G1727" s="46" t="str">
        <f t="shared" si="263"/>
        <v>Men Seniors / U/21</v>
      </c>
      <c r="H1727" s="46" t="str">
        <f t="shared" si="264"/>
        <v>Mako</v>
      </c>
      <c r="I1727" s="78"/>
      <c r="J1727" s="76" t="s">
        <v>1287</v>
      </c>
      <c r="K1727" s="78">
        <v>83</v>
      </c>
      <c r="L1727" s="77">
        <f t="shared" si="265"/>
        <v>2.2999999999999998</v>
      </c>
      <c r="M1727" s="77">
        <f t="shared" si="266"/>
        <v>2.2999999999999998</v>
      </c>
    </row>
    <row r="1728" spans="1:13" x14ac:dyDescent="0.3">
      <c r="A1728" s="246" t="str">
        <f t="shared" si="270"/>
        <v>2024-NAT-01</v>
      </c>
      <c r="B1728" s="241">
        <f t="shared" si="271"/>
        <v>45372</v>
      </c>
      <c r="C1728" s="246" t="str">
        <f t="shared" si="272"/>
        <v>Day 1</v>
      </c>
      <c r="D1728" s="78" t="s">
        <v>1061</v>
      </c>
      <c r="E1728" s="46" t="str">
        <f t="shared" si="261"/>
        <v>Rudi(Jnr.)</v>
      </c>
      <c r="F1728" s="46" t="str">
        <f t="shared" si="262"/>
        <v>Swartz</v>
      </c>
      <c r="G1728" s="46" t="str">
        <f t="shared" si="263"/>
        <v>Men Seniors / U/21</v>
      </c>
      <c r="H1728" s="46" t="str">
        <f t="shared" si="264"/>
        <v>Mako</v>
      </c>
      <c r="I1728" s="78"/>
      <c r="J1728" s="78" t="s">
        <v>20</v>
      </c>
      <c r="K1728" s="78">
        <v>76</v>
      </c>
      <c r="L1728" s="77">
        <f t="shared" si="265"/>
        <v>1.6</v>
      </c>
      <c r="M1728" s="77">
        <f t="shared" si="266"/>
        <v>1.6</v>
      </c>
    </row>
    <row r="1729" spans="1:13" x14ac:dyDescent="0.3">
      <c r="A1729" s="246" t="str">
        <f t="shared" si="270"/>
        <v>2024-NAT-01</v>
      </c>
      <c r="B1729" s="241">
        <f t="shared" si="271"/>
        <v>45372</v>
      </c>
      <c r="C1729" s="246" t="str">
        <f t="shared" si="272"/>
        <v>Day 1</v>
      </c>
      <c r="D1729" s="78" t="s">
        <v>1061</v>
      </c>
      <c r="E1729" s="46" t="str">
        <f t="shared" si="261"/>
        <v>Rudi(Jnr.)</v>
      </c>
      <c r="F1729" s="46" t="str">
        <f t="shared" si="262"/>
        <v>Swartz</v>
      </c>
      <c r="G1729" s="46" t="str">
        <f t="shared" si="263"/>
        <v>Men Seniors / U/21</v>
      </c>
      <c r="H1729" s="46" t="str">
        <f t="shared" si="264"/>
        <v>Mako</v>
      </c>
      <c r="I1729" s="78"/>
      <c r="J1729" s="78" t="s">
        <v>1288</v>
      </c>
      <c r="K1729" s="78">
        <v>87</v>
      </c>
      <c r="L1729" s="77">
        <f t="shared" si="265"/>
        <v>2.2999999999999998</v>
      </c>
      <c r="M1729" s="77">
        <f t="shared" si="266"/>
        <v>2.2999999999999998</v>
      </c>
    </row>
    <row r="1730" spans="1:13" x14ac:dyDescent="0.3">
      <c r="A1730" s="246" t="str">
        <f t="shared" si="270"/>
        <v>2024-NAT-01</v>
      </c>
      <c r="B1730" s="241">
        <f t="shared" si="271"/>
        <v>45372</v>
      </c>
      <c r="C1730" s="246" t="str">
        <f t="shared" si="272"/>
        <v>Day 1</v>
      </c>
      <c r="D1730" s="78" t="s">
        <v>1061</v>
      </c>
      <c r="E1730" s="46" t="str">
        <f t="shared" si="261"/>
        <v>Rudi(Jnr.)</v>
      </c>
      <c r="F1730" s="46" t="str">
        <f t="shared" si="262"/>
        <v>Swartz</v>
      </c>
      <c r="G1730" s="46" t="str">
        <f t="shared" si="263"/>
        <v>Men Seniors / U/21</v>
      </c>
      <c r="H1730" s="46" t="str">
        <f t="shared" si="264"/>
        <v>Mako</v>
      </c>
      <c r="I1730" s="78"/>
      <c r="J1730" s="78" t="s">
        <v>1288</v>
      </c>
      <c r="K1730" s="78">
        <v>89</v>
      </c>
      <c r="L1730" s="77">
        <f t="shared" si="265"/>
        <v>2.5</v>
      </c>
      <c r="M1730" s="77">
        <f t="shared" si="266"/>
        <v>2.5</v>
      </c>
    </row>
    <row r="1731" spans="1:13" x14ac:dyDescent="0.3">
      <c r="A1731" s="246" t="str">
        <f t="shared" si="270"/>
        <v>2024-NAT-01</v>
      </c>
      <c r="B1731" s="241">
        <f t="shared" si="271"/>
        <v>45372</v>
      </c>
      <c r="C1731" s="246" t="str">
        <f t="shared" si="272"/>
        <v>Day 1</v>
      </c>
      <c r="D1731" s="78" t="s">
        <v>1061</v>
      </c>
      <c r="E1731" s="46" t="str">
        <f t="shared" si="261"/>
        <v>Rudi(Jnr.)</v>
      </c>
      <c r="F1731" s="46" t="str">
        <f t="shared" si="262"/>
        <v>Swartz</v>
      </c>
      <c r="G1731" s="46" t="str">
        <f t="shared" si="263"/>
        <v>Men Seniors / U/21</v>
      </c>
      <c r="H1731" s="46" t="str">
        <f t="shared" si="264"/>
        <v>Mako</v>
      </c>
      <c r="I1731" s="78"/>
      <c r="J1731" s="78" t="s">
        <v>1288</v>
      </c>
      <c r="K1731" s="78">
        <v>79</v>
      </c>
      <c r="L1731" s="77">
        <f t="shared" si="265"/>
        <v>1.6</v>
      </c>
      <c r="M1731" s="77">
        <f t="shared" si="266"/>
        <v>1.6</v>
      </c>
    </row>
    <row r="1732" spans="1:13" x14ac:dyDescent="0.3">
      <c r="A1732" s="246" t="str">
        <f t="shared" si="270"/>
        <v>2024-NAT-01</v>
      </c>
      <c r="B1732" s="241">
        <f t="shared" si="271"/>
        <v>45372</v>
      </c>
      <c r="C1732" s="246" t="str">
        <f t="shared" si="272"/>
        <v>Day 1</v>
      </c>
      <c r="D1732" s="78" t="s">
        <v>456</v>
      </c>
      <c r="E1732" s="46" t="str">
        <f t="shared" si="261"/>
        <v>Marco</v>
      </c>
      <c r="F1732" s="46" t="str">
        <f t="shared" si="262"/>
        <v>Klein</v>
      </c>
      <c r="G1732" s="46" t="str">
        <f t="shared" si="263"/>
        <v>Men Veteran</v>
      </c>
      <c r="H1732" s="46" t="str">
        <f t="shared" si="264"/>
        <v>Mako</v>
      </c>
      <c r="I1732" s="78"/>
      <c r="J1732" s="76" t="s">
        <v>1287</v>
      </c>
      <c r="K1732" s="78">
        <v>108</v>
      </c>
      <c r="L1732" s="77">
        <f t="shared" si="265"/>
        <v>5.6</v>
      </c>
      <c r="M1732" s="77">
        <f t="shared" si="266"/>
        <v>5.6</v>
      </c>
    </row>
    <row r="1733" spans="1:13" x14ac:dyDescent="0.3">
      <c r="A1733" s="246" t="str">
        <f t="shared" si="270"/>
        <v>2024-NAT-01</v>
      </c>
      <c r="B1733" s="241">
        <f t="shared" si="271"/>
        <v>45372</v>
      </c>
      <c r="C1733" s="246" t="str">
        <f t="shared" si="272"/>
        <v>Day 1</v>
      </c>
      <c r="D1733" s="78" t="s">
        <v>1083</v>
      </c>
      <c r="E1733" s="46" t="str">
        <f t="shared" si="261"/>
        <v>Murray</v>
      </c>
      <c r="F1733" s="46" t="str">
        <f t="shared" si="262"/>
        <v>Lewis</v>
      </c>
      <c r="G1733" s="46" t="str">
        <f t="shared" si="263"/>
        <v>Men Veteran</v>
      </c>
      <c r="H1733" s="46" t="str">
        <f t="shared" si="264"/>
        <v>Mako</v>
      </c>
      <c r="I1733" s="78"/>
      <c r="J1733" s="76" t="s">
        <v>1287</v>
      </c>
      <c r="K1733" s="78">
        <v>84</v>
      </c>
      <c r="L1733" s="77">
        <f t="shared" si="265"/>
        <v>2.4</v>
      </c>
      <c r="M1733" s="77">
        <f t="shared" si="266"/>
        <v>2.4</v>
      </c>
    </row>
    <row r="1734" spans="1:13" x14ac:dyDescent="0.3">
      <c r="A1734" s="246" t="str">
        <f t="shared" si="270"/>
        <v>2024-NAT-01</v>
      </c>
      <c r="B1734" s="241">
        <f t="shared" si="271"/>
        <v>45372</v>
      </c>
      <c r="C1734" s="246" t="str">
        <f t="shared" si="272"/>
        <v>Day 1</v>
      </c>
      <c r="D1734" s="78" t="s">
        <v>1083</v>
      </c>
      <c r="E1734" s="46" t="str">
        <f t="shared" si="261"/>
        <v>Murray</v>
      </c>
      <c r="F1734" s="46" t="str">
        <f t="shared" si="262"/>
        <v>Lewis</v>
      </c>
      <c r="G1734" s="46" t="str">
        <f t="shared" si="263"/>
        <v>Men Veteran</v>
      </c>
      <c r="H1734" s="46" t="str">
        <f t="shared" si="264"/>
        <v>Mako</v>
      </c>
      <c r="I1734" s="78"/>
      <c r="J1734" s="76" t="s">
        <v>1287</v>
      </c>
      <c r="K1734" s="78">
        <v>98</v>
      </c>
      <c r="L1734" s="77">
        <f t="shared" si="265"/>
        <v>4</v>
      </c>
      <c r="M1734" s="77">
        <f t="shared" si="266"/>
        <v>4</v>
      </c>
    </row>
    <row r="1735" spans="1:13" x14ac:dyDescent="0.3">
      <c r="A1735" s="246" t="str">
        <f t="shared" si="270"/>
        <v>2024-NAT-01</v>
      </c>
      <c r="B1735" s="241">
        <f t="shared" si="271"/>
        <v>45372</v>
      </c>
      <c r="C1735" s="246" t="str">
        <f t="shared" si="272"/>
        <v>Day 1</v>
      </c>
      <c r="D1735" s="78" t="s">
        <v>1083</v>
      </c>
      <c r="E1735" s="46" t="str">
        <f t="shared" si="261"/>
        <v>Murray</v>
      </c>
      <c r="F1735" s="46" t="str">
        <f t="shared" si="262"/>
        <v>Lewis</v>
      </c>
      <c r="G1735" s="46" t="str">
        <f t="shared" si="263"/>
        <v>Men Veteran</v>
      </c>
      <c r="H1735" s="46" t="str">
        <f t="shared" si="264"/>
        <v>Mako</v>
      </c>
      <c r="I1735" s="78"/>
      <c r="J1735" s="78" t="s">
        <v>8</v>
      </c>
      <c r="K1735" s="78">
        <v>80</v>
      </c>
      <c r="L1735" s="77">
        <f t="shared" si="265"/>
        <v>4.0999999999999996</v>
      </c>
      <c r="M1735" s="77">
        <f t="shared" si="266"/>
        <v>4.0999999999999996</v>
      </c>
    </row>
    <row r="1736" spans="1:13" x14ac:dyDescent="0.3">
      <c r="A1736" s="246" t="str">
        <f t="shared" si="270"/>
        <v>2024-NAT-01</v>
      </c>
      <c r="B1736" s="241">
        <f t="shared" si="271"/>
        <v>45372</v>
      </c>
      <c r="C1736" s="246" t="str">
        <f t="shared" si="272"/>
        <v>Day 1</v>
      </c>
      <c r="D1736" s="78" t="s">
        <v>1083</v>
      </c>
      <c r="E1736" s="46" t="str">
        <f t="shared" si="261"/>
        <v>Murray</v>
      </c>
      <c r="F1736" s="46" t="str">
        <f t="shared" si="262"/>
        <v>Lewis</v>
      </c>
      <c r="G1736" s="46" t="str">
        <f t="shared" si="263"/>
        <v>Men Veteran</v>
      </c>
      <c r="H1736" s="46" t="str">
        <f t="shared" si="264"/>
        <v>Mako</v>
      </c>
      <c r="I1736" s="78"/>
      <c r="J1736" s="78" t="s">
        <v>1288</v>
      </c>
      <c r="K1736" s="78">
        <v>84</v>
      </c>
      <c r="L1736" s="77">
        <f t="shared" si="265"/>
        <v>2</v>
      </c>
      <c r="M1736" s="77">
        <f t="shared" si="266"/>
        <v>2</v>
      </c>
    </row>
    <row r="1737" spans="1:13" x14ac:dyDescent="0.3">
      <c r="A1737" s="246" t="str">
        <f t="shared" si="270"/>
        <v>2024-NAT-01</v>
      </c>
      <c r="B1737" s="241">
        <f t="shared" si="271"/>
        <v>45372</v>
      </c>
      <c r="C1737" s="246" t="str">
        <f t="shared" si="272"/>
        <v>Day 1</v>
      </c>
      <c r="D1737" s="78" t="s">
        <v>974</v>
      </c>
      <c r="E1737" s="46" t="str">
        <f t="shared" si="261"/>
        <v>Rudi</v>
      </c>
      <c r="F1737" s="46" t="str">
        <f t="shared" si="262"/>
        <v>Swartz</v>
      </c>
      <c r="G1737" s="46" t="str">
        <f t="shared" si="263"/>
        <v>Men Veteran</v>
      </c>
      <c r="H1737" s="46" t="str">
        <f t="shared" si="264"/>
        <v>Mako</v>
      </c>
      <c r="I1737" s="78"/>
      <c r="J1737" s="78" t="s">
        <v>1288</v>
      </c>
      <c r="K1737" s="78">
        <v>93</v>
      </c>
      <c r="L1737" s="77">
        <f t="shared" si="265"/>
        <v>2.9</v>
      </c>
      <c r="M1737" s="77">
        <f t="shared" si="266"/>
        <v>2.9</v>
      </c>
    </row>
    <row r="1738" spans="1:13" x14ac:dyDescent="0.3">
      <c r="A1738" s="246" t="str">
        <f t="shared" si="270"/>
        <v>2024-NAT-01</v>
      </c>
      <c r="B1738" s="241">
        <f t="shared" si="271"/>
        <v>45372</v>
      </c>
      <c r="C1738" s="246" t="str">
        <f t="shared" si="272"/>
        <v>Day 1</v>
      </c>
      <c r="D1738" s="78" t="s">
        <v>974</v>
      </c>
      <c r="E1738" s="46" t="str">
        <f t="shared" si="261"/>
        <v>Rudi</v>
      </c>
      <c r="F1738" s="46" t="str">
        <f t="shared" si="262"/>
        <v>Swartz</v>
      </c>
      <c r="G1738" s="46" t="str">
        <f t="shared" si="263"/>
        <v>Men Veteran</v>
      </c>
      <c r="H1738" s="46" t="str">
        <f t="shared" si="264"/>
        <v>Mako</v>
      </c>
      <c r="I1738" s="78"/>
      <c r="J1738" s="78" t="s">
        <v>1288</v>
      </c>
      <c r="K1738" s="78">
        <v>84</v>
      </c>
      <c r="L1738" s="77">
        <f t="shared" si="265"/>
        <v>2</v>
      </c>
      <c r="M1738" s="77">
        <f t="shared" si="266"/>
        <v>2</v>
      </c>
    </row>
    <row r="1739" spans="1:13" x14ac:dyDescent="0.3">
      <c r="A1739" s="246" t="str">
        <f t="shared" si="270"/>
        <v>2024-NAT-01</v>
      </c>
      <c r="B1739" s="241">
        <f t="shared" si="271"/>
        <v>45372</v>
      </c>
      <c r="C1739" s="246" t="str">
        <f t="shared" si="272"/>
        <v>Day 1</v>
      </c>
      <c r="D1739" s="78" t="s">
        <v>974</v>
      </c>
      <c r="E1739" s="46" t="str">
        <f t="shared" si="261"/>
        <v>Rudi</v>
      </c>
      <c r="F1739" s="46" t="str">
        <f t="shared" si="262"/>
        <v>Swartz</v>
      </c>
      <c r="G1739" s="46" t="str">
        <f t="shared" si="263"/>
        <v>Men Veteran</v>
      </c>
      <c r="H1739" s="46" t="str">
        <f t="shared" si="264"/>
        <v>Mako</v>
      </c>
      <c r="I1739" s="78"/>
      <c r="J1739" s="78" t="s">
        <v>1288</v>
      </c>
      <c r="K1739" s="78">
        <v>90</v>
      </c>
      <c r="L1739" s="77">
        <f t="shared" si="265"/>
        <v>2.6</v>
      </c>
      <c r="M1739" s="77">
        <f t="shared" si="266"/>
        <v>2.6</v>
      </c>
    </row>
    <row r="1740" spans="1:13" x14ac:dyDescent="0.3">
      <c r="A1740" s="246" t="str">
        <f t="shared" si="270"/>
        <v>2024-NAT-01</v>
      </c>
      <c r="B1740" s="241">
        <f t="shared" si="271"/>
        <v>45372</v>
      </c>
      <c r="C1740" s="246" t="str">
        <f t="shared" si="272"/>
        <v>Day 1</v>
      </c>
      <c r="D1740" s="78" t="s">
        <v>974</v>
      </c>
      <c r="E1740" s="46" t="str">
        <f t="shared" si="261"/>
        <v>Rudi</v>
      </c>
      <c r="F1740" s="46" t="str">
        <f t="shared" si="262"/>
        <v>Swartz</v>
      </c>
      <c r="G1740" s="46" t="str">
        <f t="shared" si="263"/>
        <v>Men Veteran</v>
      </c>
      <c r="H1740" s="46" t="str">
        <f t="shared" si="264"/>
        <v>Mako</v>
      </c>
      <c r="I1740" s="78"/>
      <c r="J1740" s="78" t="s">
        <v>1288</v>
      </c>
      <c r="K1740" s="78">
        <v>94</v>
      </c>
      <c r="L1740" s="77">
        <f t="shared" si="265"/>
        <v>3</v>
      </c>
      <c r="M1740" s="77">
        <f t="shared" si="266"/>
        <v>3</v>
      </c>
    </row>
    <row r="1741" spans="1:13" x14ac:dyDescent="0.3">
      <c r="A1741" s="246" t="str">
        <f t="shared" si="270"/>
        <v>2024-NAT-01</v>
      </c>
      <c r="B1741" s="241">
        <f t="shared" si="271"/>
        <v>45372</v>
      </c>
      <c r="C1741" s="246" t="str">
        <f t="shared" si="272"/>
        <v>Day 1</v>
      </c>
      <c r="D1741" s="78" t="s">
        <v>974</v>
      </c>
      <c r="E1741" s="46" t="str">
        <f t="shared" si="261"/>
        <v>Rudi</v>
      </c>
      <c r="F1741" s="46" t="str">
        <f t="shared" si="262"/>
        <v>Swartz</v>
      </c>
      <c r="G1741" s="46" t="str">
        <f t="shared" si="263"/>
        <v>Men Veteran</v>
      </c>
      <c r="H1741" s="46" t="str">
        <f t="shared" si="264"/>
        <v>Mako</v>
      </c>
      <c r="I1741" s="78"/>
      <c r="J1741" s="78" t="s">
        <v>1288</v>
      </c>
      <c r="K1741" s="78">
        <v>102</v>
      </c>
      <c r="L1741" s="77">
        <f t="shared" si="265"/>
        <v>4</v>
      </c>
      <c r="M1741" s="77">
        <f t="shared" si="266"/>
        <v>4</v>
      </c>
    </row>
    <row r="1742" spans="1:13" x14ac:dyDescent="0.3">
      <c r="A1742" s="246" t="str">
        <f t="shared" si="270"/>
        <v>2024-NAT-01</v>
      </c>
      <c r="B1742" s="241">
        <f t="shared" si="271"/>
        <v>45372</v>
      </c>
      <c r="C1742" s="246" t="str">
        <f t="shared" si="272"/>
        <v>Day 1</v>
      </c>
      <c r="D1742" s="78" t="s">
        <v>974</v>
      </c>
      <c r="E1742" s="46" t="str">
        <f t="shared" si="261"/>
        <v>Rudi</v>
      </c>
      <c r="F1742" s="46" t="str">
        <f t="shared" si="262"/>
        <v>Swartz</v>
      </c>
      <c r="G1742" s="46" t="str">
        <f t="shared" si="263"/>
        <v>Men Veteran</v>
      </c>
      <c r="H1742" s="46" t="str">
        <f t="shared" si="264"/>
        <v>Mako</v>
      </c>
      <c r="I1742" s="78"/>
      <c r="J1742" s="78" t="s">
        <v>1265</v>
      </c>
      <c r="K1742" s="78">
        <v>77</v>
      </c>
      <c r="L1742" s="77">
        <f t="shared" si="265"/>
        <v>8.4</v>
      </c>
      <c r="M1742" s="77">
        <f t="shared" si="266"/>
        <v>8.4</v>
      </c>
    </row>
    <row r="1743" spans="1:13" x14ac:dyDescent="0.3">
      <c r="A1743" s="246" t="str">
        <f t="shared" si="270"/>
        <v>2024-NAT-01</v>
      </c>
      <c r="B1743" s="241">
        <f t="shared" si="271"/>
        <v>45372</v>
      </c>
      <c r="C1743" s="246" t="str">
        <f t="shared" si="272"/>
        <v>Day 1</v>
      </c>
      <c r="D1743" s="78" t="s">
        <v>974</v>
      </c>
      <c r="E1743" s="46" t="str">
        <f t="shared" si="261"/>
        <v>Rudi</v>
      </c>
      <c r="F1743" s="46" t="str">
        <f t="shared" si="262"/>
        <v>Swartz</v>
      </c>
      <c r="G1743" s="46" t="str">
        <f t="shared" si="263"/>
        <v>Men Veteran</v>
      </c>
      <c r="H1743" s="46" t="str">
        <f t="shared" si="264"/>
        <v>Mako</v>
      </c>
      <c r="I1743" s="78"/>
      <c r="J1743" s="76" t="s">
        <v>1287</v>
      </c>
      <c r="K1743" s="78">
        <v>113</v>
      </c>
      <c r="L1743" s="77">
        <f t="shared" si="265"/>
        <v>6.6</v>
      </c>
      <c r="M1743" s="77">
        <f t="shared" si="266"/>
        <v>6.6</v>
      </c>
    </row>
    <row r="1744" spans="1:13" x14ac:dyDescent="0.3">
      <c r="A1744" s="246" t="str">
        <f t="shared" si="270"/>
        <v>2024-NAT-01</v>
      </c>
      <c r="B1744" s="241">
        <f t="shared" si="271"/>
        <v>45372</v>
      </c>
      <c r="C1744" s="246" t="str">
        <f t="shared" si="272"/>
        <v>Day 1</v>
      </c>
      <c r="D1744" s="78" t="s">
        <v>974</v>
      </c>
      <c r="E1744" s="46" t="str">
        <f t="shared" si="261"/>
        <v>Rudi</v>
      </c>
      <c r="F1744" s="46" t="str">
        <f t="shared" si="262"/>
        <v>Swartz</v>
      </c>
      <c r="G1744" s="46" t="str">
        <f t="shared" si="263"/>
        <v>Men Veteran</v>
      </c>
      <c r="H1744" s="46" t="str">
        <f t="shared" si="264"/>
        <v>Mako</v>
      </c>
      <c r="I1744" s="78"/>
      <c r="J1744" s="76" t="s">
        <v>1287</v>
      </c>
      <c r="K1744" s="78">
        <v>132</v>
      </c>
      <c r="L1744" s="77">
        <f t="shared" si="265"/>
        <v>11.2</v>
      </c>
      <c r="M1744" s="77">
        <f t="shared" si="266"/>
        <v>11.2</v>
      </c>
    </row>
    <row r="1745" spans="1:13" x14ac:dyDescent="0.3">
      <c r="A1745" s="246" t="str">
        <f t="shared" si="270"/>
        <v>2024-NAT-01</v>
      </c>
      <c r="B1745" s="241">
        <f t="shared" si="271"/>
        <v>45372</v>
      </c>
      <c r="C1745" s="246" t="str">
        <f t="shared" si="272"/>
        <v>Day 1</v>
      </c>
      <c r="D1745" s="78" t="s">
        <v>1574</v>
      </c>
      <c r="E1745" s="46" t="str">
        <f t="shared" si="261"/>
        <v>Sven</v>
      </c>
      <c r="F1745" s="46" t="str">
        <f t="shared" si="262"/>
        <v>Welzig</v>
      </c>
      <c r="G1745" s="46" t="str">
        <f t="shared" si="263"/>
        <v>Men Seniors / U/21</v>
      </c>
      <c r="H1745" s="46" t="str">
        <f t="shared" si="264"/>
        <v>Mako</v>
      </c>
      <c r="I1745" s="78"/>
      <c r="J1745" s="76" t="s">
        <v>1287</v>
      </c>
      <c r="K1745" s="78">
        <v>86</v>
      </c>
      <c r="L1745" s="77">
        <f t="shared" si="265"/>
        <v>2.6</v>
      </c>
      <c r="M1745" s="77">
        <f t="shared" si="266"/>
        <v>2.6</v>
      </c>
    </row>
    <row r="1746" spans="1:13" x14ac:dyDescent="0.3">
      <c r="A1746" s="246" t="str">
        <f t="shared" si="270"/>
        <v>2024-NAT-01</v>
      </c>
      <c r="B1746" s="241">
        <f t="shared" si="271"/>
        <v>45372</v>
      </c>
      <c r="C1746" s="246" t="str">
        <f t="shared" si="272"/>
        <v>Day 1</v>
      </c>
      <c r="D1746" s="78" t="s">
        <v>1574</v>
      </c>
      <c r="E1746" s="46" t="str">
        <f t="shared" si="261"/>
        <v>Sven</v>
      </c>
      <c r="F1746" s="46" t="str">
        <f t="shared" si="262"/>
        <v>Welzig</v>
      </c>
      <c r="G1746" s="46" t="str">
        <f t="shared" si="263"/>
        <v>Men Seniors / U/21</v>
      </c>
      <c r="H1746" s="46" t="str">
        <f t="shared" si="264"/>
        <v>Mako</v>
      </c>
      <c r="I1746" s="78"/>
      <c r="J1746" s="78" t="s">
        <v>1288</v>
      </c>
      <c r="K1746" s="78">
        <v>109</v>
      </c>
      <c r="L1746" s="77">
        <f t="shared" si="265"/>
        <v>5</v>
      </c>
      <c r="M1746" s="77">
        <f t="shared" si="266"/>
        <v>5</v>
      </c>
    </row>
    <row r="1747" spans="1:13" x14ac:dyDescent="0.3">
      <c r="A1747" s="246" t="str">
        <f t="shared" si="270"/>
        <v>2024-NAT-01</v>
      </c>
      <c r="B1747" s="241">
        <f t="shared" si="271"/>
        <v>45372</v>
      </c>
      <c r="C1747" s="246" t="str">
        <f t="shared" si="272"/>
        <v>Day 1</v>
      </c>
      <c r="D1747" s="78" t="s">
        <v>1574</v>
      </c>
      <c r="E1747" s="46" t="str">
        <f t="shared" ref="E1747:E1810" si="273">IF(D1747="","",VLOOKUP(D1747,Master,3,FALSE))</f>
        <v>Sven</v>
      </c>
      <c r="F1747" s="46" t="str">
        <f t="shared" ref="F1747:F1810" si="274">IF(D1747="","",VLOOKUP(D1747,Master,4,FALSE))</f>
        <v>Welzig</v>
      </c>
      <c r="G1747" s="46" t="str">
        <f t="shared" ref="G1747:G1810" si="275">IF(D1747="","",VLOOKUP(D1747,Master,5,FALSE))</f>
        <v>Men Seniors / U/21</v>
      </c>
      <c r="H1747" s="46" t="str">
        <f t="shared" ref="H1747:H1810" si="276">IF(D1747="","",VLOOKUP(D1747,Master,2,FALSE))</f>
        <v>Mako</v>
      </c>
      <c r="I1747" s="78"/>
      <c r="J1747" s="78" t="s">
        <v>1288</v>
      </c>
      <c r="K1747" s="78">
        <v>94</v>
      </c>
      <c r="L1747" s="77">
        <f t="shared" ref="L1747:L1810" si="277">IF(K1747="","",IF(I1747="",ROUND(HLOOKUP(J1747,kgList,K1747,FALSE),1),ROUND(HLOOKUP(I1747,kgList,K1747,FALSE),1)))</f>
        <v>3</v>
      </c>
      <c r="M1747" s="77">
        <f t="shared" ref="M1747:M1810" si="278">IF(L1747="","",IF(COUNTA(I1747:J1747)&gt;1,"Edible or Inedible",IF(COUNTA(I1747)=1,L1747*1,IF(COUNTA(J1747)=1,L1747*1,"ERROR"))))</f>
        <v>3</v>
      </c>
    </row>
    <row r="1748" spans="1:13" x14ac:dyDescent="0.3">
      <c r="A1748" s="246" t="str">
        <f t="shared" ref="A1748:A1779" si="279">IF(D1748="","",A1747)</f>
        <v>2024-NAT-01</v>
      </c>
      <c r="B1748" s="241">
        <f t="shared" ref="B1748:B1779" si="280">IF(D1748="","",B1747)</f>
        <v>45372</v>
      </c>
      <c r="C1748" s="246" t="str">
        <f t="shared" ref="C1748:C1779" si="281">IF(D1748="","",C1747)</f>
        <v>Day 1</v>
      </c>
      <c r="D1748" s="78" t="s">
        <v>473</v>
      </c>
      <c r="E1748" s="46" t="str">
        <f t="shared" si="273"/>
        <v>Johan</v>
      </c>
      <c r="F1748" s="46" t="str">
        <f t="shared" si="274"/>
        <v>Visser</v>
      </c>
      <c r="G1748" s="46" t="str">
        <f t="shared" si="275"/>
        <v>Men Veteran</v>
      </c>
      <c r="H1748" s="46" t="str">
        <f t="shared" si="276"/>
        <v>Mako</v>
      </c>
      <c r="I1748" s="78"/>
      <c r="J1748" s="78" t="s">
        <v>1288</v>
      </c>
      <c r="K1748" s="78">
        <v>92</v>
      </c>
      <c r="L1748" s="77">
        <f t="shared" si="277"/>
        <v>2.8</v>
      </c>
      <c r="M1748" s="77">
        <f t="shared" si="278"/>
        <v>2.8</v>
      </c>
    </row>
    <row r="1749" spans="1:13" x14ac:dyDescent="0.3">
      <c r="A1749" s="246" t="str">
        <f t="shared" si="279"/>
        <v>2024-NAT-01</v>
      </c>
      <c r="B1749" s="241">
        <f t="shared" si="280"/>
        <v>45372</v>
      </c>
      <c r="C1749" s="246" t="str">
        <f t="shared" si="281"/>
        <v>Day 1</v>
      </c>
      <c r="D1749" s="78" t="s">
        <v>473</v>
      </c>
      <c r="E1749" s="46" t="str">
        <f t="shared" si="273"/>
        <v>Johan</v>
      </c>
      <c r="F1749" s="46" t="str">
        <f t="shared" si="274"/>
        <v>Visser</v>
      </c>
      <c r="G1749" s="46" t="str">
        <f t="shared" si="275"/>
        <v>Men Veteran</v>
      </c>
      <c r="H1749" s="46" t="str">
        <f t="shared" si="276"/>
        <v>Mako</v>
      </c>
      <c r="I1749" s="78"/>
      <c r="J1749" s="78" t="s">
        <v>1288</v>
      </c>
      <c r="K1749" s="78">
        <v>94</v>
      </c>
      <c r="L1749" s="77">
        <f t="shared" si="277"/>
        <v>3</v>
      </c>
      <c r="M1749" s="77">
        <f t="shared" si="278"/>
        <v>3</v>
      </c>
    </row>
    <row r="1750" spans="1:13" x14ac:dyDescent="0.3">
      <c r="A1750" s="246" t="str">
        <f t="shared" si="279"/>
        <v>2024-NAT-01</v>
      </c>
      <c r="B1750" s="241">
        <f t="shared" si="280"/>
        <v>45372</v>
      </c>
      <c r="C1750" s="246" t="str">
        <f t="shared" si="281"/>
        <v>Day 1</v>
      </c>
      <c r="D1750" s="78" t="s">
        <v>473</v>
      </c>
      <c r="E1750" s="46" t="str">
        <f t="shared" si="273"/>
        <v>Johan</v>
      </c>
      <c r="F1750" s="46" t="str">
        <f t="shared" si="274"/>
        <v>Visser</v>
      </c>
      <c r="G1750" s="46" t="str">
        <f t="shared" si="275"/>
        <v>Men Veteran</v>
      </c>
      <c r="H1750" s="46" t="str">
        <f t="shared" si="276"/>
        <v>Mako</v>
      </c>
      <c r="I1750" s="78"/>
      <c r="J1750" s="78" t="s">
        <v>1288</v>
      </c>
      <c r="K1750" s="78">
        <v>100</v>
      </c>
      <c r="L1750" s="77">
        <f t="shared" si="277"/>
        <v>3.7</v>
      </c>
      <c r="M1750" s="77">
        <f t="shared" si="278"/>
        <v>3.7</v>
      </c>
    </row>
    <row r="1751" spans="1:13" x14ac:dyDescent="0.3">
      <c r="A1751" s="246" t="str">
        <f t="shared" si="279"/>
        <v>2024-NAT-01</v>
      </c>
      <c r="B1751" s="241">
        <f t="shared" si="280"/>
        <v>45372</v>
      </c>
      <c r="C1751" s="246" t="str">
        <f t="shared" si="281"/>
        <v>Day 1</v>
      </c>
      <c r="D1751" s="78" t="s">
        <v>473</v>
      </c>
      <c r="E1751" s="46" t="str">
        <f t="shared" si="273"/>
        <v>Johan</v>
      </c>
      <c r="F1751" s="46" t="str">
        <f t="shared" si="274"/>
        <v>Visser</v>
      </c>
      <c r="G1751" s="46" t="str">
        <f t="shared" si="275"/>
        <v>Men Veteran</v>
      </c>
      <c r="H1751" s="46" t="str">
        <f t="shared" si="276"/>
        <v>Mako</v>
      </c>
      <c r="I1751" s="78"/>
      <c r="J1751" s="76" t="s">
        <v>1287</v>
      </c>
      <c r="K1751" s="78">
        <v>100</v>
      </c>
      <c r="L1751" s="77">
        <f t="shared" si="277"/>
        <v>4.3</v>
      </c>
      <c r="M1751" s="77">
        <f t="shared" si="278"/>
        <v>4.3</v>
      </c>
    </row>
    <row r="1752" spans="1:13" x14ac:dyDescent="0.3">
      <c r="A1752" s="246" t="str">
        <f t="shared" si="279"/>
        <v>2024-NAT-01</v>
      </c>
      <c r="B1752" s="241">
        <f t="shared" si="280"/>
        <v>45372</v>
      </c>
      <c r="C1752" s="246" t="str">
        <f t="shared" si="281"/>
        <v>Day 1</v>
      </c>
      <c r="D1752" s="78" t="s">
        <v>1335</v>
      </c>
      <c r="E1752" s="46" t="str">
        <f t="shared" si="273"/>
        <v>Mark</v>
      </c>
      <c r="F1752" s="46" t="str">
        <f t="shared" si="274"/>
        <v>Van Der Merwe</v>
      </c>
      <c r="G1752" s="46" t="str">
        <f t="shared" si="275"/>
        <v>Men U/21</v>
      </c>
      <c r="H1752" s="46" t="str">
        <f t="shared" si="276"/>
        <v>Namib Park</v>
      </c>
      <c r="I1752" s="78"/>
      <c r="J1752" s="76" t="s">
        <v>1287</v>
      </c>
      <c r="K1752" s="78">
        <v>74</v>
      </c>
      <c r="L1752" s="77">
        <f t="shared" si="277"/>
        <v>1.5</v>
      </c>
      <c r="M1752" s="77">
        <f t="shared" si="278"/>
        <v>1.5</v>
      </c>
    </row>
    <row r="1753" spans="1:13" x14ac:dyDescent="0.3">
      <c r="A1753" s="246" t="str">
        <f t="shared" si="279"/>
        <v>2024-NAT-01</v>
      </c>
      <c r="B1753" s="241">
        <f t="shared" si="280"/>
        <v>45372</v>
      </c>
      <c r="C1753" s="246" t="str">
        <f t="shared" si="281"/>
        <v>Day 1</v>
      </c>
      <c r="D1753" s="78" t="s">
        <v>1335</v>
      </c>
      <c r="E1753" s="46" t="str">
        <f t="shared" si="273"/>
        <v>Mark</v>
      </c>
      <c r="F1753" s="46" t="str">
        <f t="shared" si="274"/>
        <v>Van Der Merwe</v>
      </c>
      <c r="G1753" s="46" t="str">
        <f t="shared" si="275"/>
        <v>Men U/21</v>
      </c>
      <c r="H1753" s="46" t="str">
        <f t="shared" si="276"/>
        <v>Namib Park</v>
      </c>
      <c r="I1753" s="78"/>
      <c r="J1753" s="76" t="s">
        <v>1287</v>
      </c>
      <c r="K1753" s="78">
        <v>97</v>
      </c>
      <c r="L1753" s="77">
        <f t="shared" si="277"/>
        <v>3.9</v>
      </c>
      <c r="M1753" s="77">
        <f t="shared" si="278"/>
        <v>3.9</v>
      </c>
    </row>
    <row r="1754" spans="1:13" x14ac:dyDescent="0.3">
      <c r="A1754" s="246" t="str">
        <f t="shared" si="279"/>
        <v>2024-NAT-01</v>
      </c>
      <c r="B1754" s="241">
        <f t="shared" si="280"/>
        <v>45372</v>
      </c>
      <c r="C1754" s="246" t="str">
        <f t="shared" si="281"/>
        <v>Day 1</v>
      </c>
      <c r="D1754" s="78" t="s">
        <v>595</v>
      </c>
      <c r="E1754" s="46" t="str">
        <f t="shared" si="273"/>
        <v>Tiaan</v>
      </c>
      <c r="F1754" s="46" t="str">
        <f t="shared" si="274"/>
        <v>Bornman</v>
      </c>
      <c r="G1754" s="46" t="str">
        <f t="shared" si="275"/>
        <v>Men U/21</v>
      </c>
      <c r="H1754" s="46" t="str">
        <f t="shared" si="276"/>
        <v>Namib Park</v>
      </c>
      <c r="I1754" s="78"/>
      <c r="J1754" s="76" t="s">
        <v>1287</v>
      </c>
      <c r="K1754" s="78">
        <v>161</v>
      </c>
      <c r="L1754" s="77">
        <f t="shared" si="277"/>
        <v>22.2</v>
      </c>
      <c r="M1754" s="77">
        <f t="shared" si="278"/>
        <v>22.2</v>
      </c>
    </row>
    <row r="1755" spans="1:13" x14ac:dyDescent="0.3">
      <c r="A1755" s="246" t="str">
        <f t="shared" si="279"/>
        <v>2024-NAT-01</v>
      </c>
      <c r="B1755" s="241">
        <f t="shared" si="280"/>
        <v>45372</v>
      </c>
      <c r="C1755" s="246" t="str">
        <f t="shared" si="281"/>
        <v>Day 1</v>
      </c>
      <c r="D1755" s="78" t="s">
        <v>595</v>
      </c>
      <c r="E1755" s="46" t="str">
        <f t="shared" si="273"/>
        <v>Tiaan</v>
      </c>
      <c r="F1755" s="46" t="str">
        <f t="shared" si="274"/>
        <v>Bornman</v>
      </c>
      <c r="G1755" s="46" t="str">
        <f t="shared" si="275"/>
        <v>Men U/21</v>
      </c>
      <c r="H1755" s="46" t="str">
        <f t="shared" si="276"/>
        <v>Namib Park</v>
      </c>
      <c r="I1755" s="78"/>
      <c r="J1755" s="76" t="s">
        <v>1287</v>
      </c>
      <c r="K1755" s="78">
        <v>143</v>
      </c>
      <c r="L1755" s="77">
        <f t="shared" si="277"/>
        <v>14.8</v>
      </c>
      <c r="M1755" s="77">
        <f t="shared" si="278"/>
        <v>14.8</v>
      </c>
    </row>
    <row r="1756" spans="1:13" x14ac:dyDescent="0.3">
      <c r="A1756" s="246" t="str">
        <f t="shared" si="279"/>
        <v>2024-NAT-01</v>
      </c>
      <c r="B1756" s="241">
        <f t="shared" si="280"/>
        <v>45372</v>
      </c>
      <c r="C1756" s="246" t="str">
        <f t="shared" si="281"/>
        <v>Day 1</v>
      </c>
      <c r="D1756" s="78" t="s">
        <v>595</v>
      </c>
      <c r="E1756" s="46" t="str">
        <f t="shared" si="273"/>
        <v>Tiaan</v>
      </c>
      <c r="F1756" s="46" t="str">
        <f t="shared" si="274"/>
        <v>Bornman</v>
      </c>
      <c r="G1756" s="46" t="str">
        <f t="shared" si="275"/>
        <v>Men U/21</v>
      </c>
      <c r="H1756" s="46" t="str">
        <f t="shared" si="276"/>
        <v>Namib Park</v>
      </c>
      <c r="I1756" s="78"/>
      <c r="J1756" s="76" t="s">
        <v>1287</v>
      </c>
      <c r="K1756" s="78">
        <v>114</v>
      </c>
      <c r="L1756" s="77">
        <f t="shared" si="277"/>
        <v>6.8</v>
      </c>
      <c r="M1756" s="77">
        <f t="shared" si="278"/>
        <v>6.8</v>
      </c>
    </row>
    <row r="1757" spans="1:13" x14ac:dyDescent="0.3">
      <c r="A1757" s="246" t="str">
        <f t="shared" si="279"/>
        <v>2024-NAT-01</v>
      </c>
      <c r="B1757" s="241">
        <f t="shared" si="280"/>
        <v>45372</v>
      </c>
      <c r="C1757" s="246" t="str">
        <f t="shared" si="281"/>
        <v>Day 1</v>
      </c>
      <c r="D1757" s="78" t="s">
        <v>595</v>
      </c>
      <c r="E1757" s="46" t="str">
        <f t="shared" si="273"/>
        <v>Tiaan</v>
      </c>
      <c r="F1757" s="46" t="str">
        <f t="shared" si="274"/>
        <v>Bornman</v>
      </c>
      <c r="G1757" s="46" t="str">
        <f t="shared" si="275"/>
        <v>Men U/21</v>
      </c>
      <c r="H1757" s="46" t="str">
        <f t="shared" si="276"/>
        <v>Namib Park</v>
      </c>
      <c r="I1757" s="78"/>
      <c r="J1757" s="78" t="s">
        <v>20</v>
      </c>
      <c r="K1757" s="78">
        <v>67</v>
      </c>
      <c r="L1757" s="77">
        <f t="shared" si="277"/>
        <v>1.1000000000000001</v>
      </c>
      <c r="M1757" s="77">
        <f t="shared" si="278"/>
        <v>1.1000000000000001</v>
      </c>
    </row>
    <row r="1758" spans="1:13" x14ac:dyDescent="0.3">
      <c r="A1758" s="246" t="str">
        <f t="shared" si="279"/>
        <v>2024-NAT-01</v>
      </c>
      <c r="B1758" s="241">
        <f t="shared" si="280"/>
        <v>45372</v>
      </c>
      <c r="C1758" s="246" t="str">
        <f t="shared" si="281"/>
        <v>Day 1</v>
      </c>
      <c r="D1758" s="78" t="s">
        <v>491</v>
      </c>
      <c r="E1758" s="46" t="str">
        <f t="shared" si="273"/>
        <v>Johan</v>
      </c>
      <c r="F1758" s="46" t="str">
        <f t="shared" si="274"/>
        <v>Bruwer</v>
      </c>
      <c r="G1758" s="46" t="str">
        <f t="shared" si="275"/>
        <v>Men Senior</v>
      </c>
      <c r="H1758" s="46" t="str">
        <f t="shared" si="276"/>
        <v>Namib Park</v>
      </c>
      <c r="I1758" s="78"/>
      <c r="J1758" s="76" t="s">
        <v>1287</v>
      </c>
      <c r="K1758" s="78">
        <v>166</v>
      </c>
      <c r="L1758" s="77">
        <f t="shared" si="277"/>
        <v>24.6</v>
      </c>
      <c r="M1758" s="77">
        <f t="shared" si="278"/>
        <v>24.6</v>
      </c>
    </row>
    <row r="1759" spans="1:13" x14ac:dyDescent="0.3">
      <c r="A1759" s="246" t="str">
        <f t="shared" si="279"/>
        <v>2024-NAT-01</v>
      </c>
      <c r="B1759" s="241">
        <f t="shared" si="280"/>
        <v>45372</v>
      </c>
      <c r="C1759" s="246" t="str">
        <f t="shared" si="281"/>
        <v>Day 1</v>
      </c>
      <c r="D1759" s="78" t="s">
        <v>491</v>
      </c>
      <c r="E1759" s="46" t="str">
        <f t="shared" si="273"/>
        <v>Johan</v>
      </c>
      <c r="F1759" s="46" t="str">
        <f t="shared" si="274"/>
        <v>Bruwer</v>
      </c>
      <c r="G1759" s="46" t="str">
        <f t="shared" si="275"/>
        <v>Men Senior</v>
      </c>
      <c r="H1759" s="46" t="str">
        <f t="shared" si="276"/>
        <v>Namib Park</v>
      </c>
      <c r="I1759" s="78"/>
      <c r="J1759" s="76" t="s">
        <v>1287</v>
      </c>
      <c r="K1759" s="78">
        <v>130</v>
      </c>
      <c r="L1759" s="77">
        <f t="shared" si="277"/>
        <v>10.7</v>
      </c>
      <c r="M1759" s="77">
        <f t="shared" si="278"/>
        <v>10.7</v>
      </c>
    </row>
    <row r="1760" spans="1:13" x14ac:dyDescent="0.3">
      <c r="A1760" s="246" t="str">
        <f t="shared" si="279"/>
        <v>2024-NAT-01</v>
      </c>
      <c r="B1760" s="241">
        <f t="shared" si="280"/>
        <v>45372</v>
      </c>
      <c r="C1760" s="246" t="str">
        <f t="shared" si="281"/>
        <v>Day 1</v>
      </c>
      <c r="D1760" s="78" t="s">
        <v>491</v>
      </c>
      <c r="E1760" s="46" t="str">
        <f t="shared" si="273"/>
        <v>Johan</v>
      </c>
      <c r="F1760" s="46" t="str">
        <f t="shared" si="274"/>
        <v>Bruwer</v>
      </c>
      <c r="G1760" s="46" t="str">
        <f t="shared" si="275"/>
        <v>Men Senior</v>
      </c>
      <c r="H1760" s="46" t="str">
        <f t="shared" si="276"/>
        <v>Namib Park</v>
      </c>
      <c r="I1760" s="78"/>
      <c r="J1760" s="76" t="s">
        <v>1287</v>
      </c>
      <c r="K1760" s="78">
        <v>105</v>
      </c>
      <c r="L1760" s="77">
        <f t="shared" si="277"/>
        <v>5.0999999999999996</v>
      </c>
      <c r="M1760" s="77">
        <f t="shared" si="278"/>
        <v>5.0999999999999996</v>
      </c>
    </row>
    <row r="1761" spans="1:13" x14ac:dyDescent="0.3">
      <c r="A1761" s="246" t="str">
        <f t="shared" si="279"/>
        <v>2024-NAT-01</v>
      </c>
      <c r="B1761" s="241">
        <f t="shared" si="280"/>
        <v>45372</v>
      </c>
      <c r="C1761" s="246" t="str">
        <f t="shared" si="281"/>
        <v>Day 1</v>
      </c>
      <c r="D1761" s="78" t="s">
        <v>491</v>
      </c>
      <c r="E1761" s="46" t="str">
        <f t="shared" si="273"/>
        <v>Johan</v>
      </c>
      <c r="F1761" s="46" t="str">
        <f t="shared" si="274"/>
        <v>Bruwer</v>
      </c>
      <c r="G1761" s="46" t="str">
        <f t="shared" si="275"/>
        <v>Men Senior</v>
      </c>
      <c r="H1761" s="46" t="str">
        <f t="shared" si="276"/>
        <v>Namib Park</v>
      </c>
      <c r="I1761" s="78"/>
      <c r="J1761" s="76" t="s">
        <v>1287</v>
      </c>
      <c r="K1761" s="78">
        <v>94</v>
      </c>
      <c r="L1761" s="77">
        <f t="shared" si="277"/>
        <v>3.5</v>
      </c>
      <c r="M1761" s="77">
        <f t="shared" si="278"/>
        <v>3.5</v>
      </c>
    </row>
    <row r="1762" spans="1:13" x14ac:dyDescent="0.3">
      <c r="A1762" s="246" t="str">
        <f t="shared" si="279"/>
        <v>2024-NAT-01</v>
      </c>
      <c r="B1762" s="241">
        <f t="shared" si="280"/>
        <v>45372</v>
      </c>
      <c r="C1762" s="246" t="str">
        <f t="shared" si="281"/>
        <v>Day 1</v>
      </c>
      <c r="D1762" s="78" t="s">
        <v>491</v>
      </c>
      <c r="E1762" s="46" t="str">
        <f t="shared" si="273"/>
        <v>Johan</v>
      </c>
      <c r="F1762" s="46" t="str">
        <f t="shared" si="274"/>
        <v>Bruwer</v>
      </c>
      <c r="G1762" s="46" t="str">
        <f t="shared" si="275"/>
        <v>Men Senior</v>
      </c>
      <c r="H1762" s="46" t="str">
        <f t="shared" si="276"/>
        <v>Namib Park</v>
      </c>
      <c r="I1762" s="78"/>
      <c r="J1762" s="76" t="s">
        <v>1287</v>
      </c>
      <c r="K1762" s="78">
        <v>117</v>
      </c>
      <c r="L1762" s="77">
        <f t="shared" si="277"/>
        <v>7.4</v>
      </c>
      <c r="M1762" s="77">
        <f t="shared" si="278"/>
        <v>7.4</v>
      </c>
    </row>
    <row r="1763" spans="1:13" x14ac:dyDescent="0.3">
      <c r="A1763" s="246" t="str">
        <f t="shared" si="279"/>
        <v>2024-NAT-01</v>
      </c>
      <c r="B1763" s="241">
        <f t="shared" si="280"/>
        <v>45372</v>
      </c>
      <c r="C1763" s="246" t="str">
        <f t="shared" si="281"/>
        <v>Day 1</v>
      </c>
      <c r="D1763" s="78" t="s">
        <v>491</v>
      </c>
      <c r="E1763" s="46" t="str">
        <f t="shared" si="273"/>
        <v>Johan</v>
      </c>
      <c r="F1763" s="46" t="str">
        <f t="shared" si="274"/>
        <v>Bruwer</v>
      </c>
      <c r="G1763" s="46" t="str">
        <f t="shared" si="275"/>
        <v>Men Senior</v>
      </c>
      <c r="H1763" s="46" t="str">
        <f t="shared" si="276"/>
        <v>Namib Park</v>
      </c>
      <c r="I1763" s="78"/>
      <c r="J1763" s="76" t="s">
        <v>1287</v>
      </c>
      <c r="K1763" s="78">
        <v>111</v>
      </c>
      <c r="L1763" s="77">
        <f t="shared" si="277"/>
        <v>6.2</v>
      </c>
      <c r="M1763" s="77">
        <f t="shared" si="278"/>
        <v>6.2</v>
      </c>
    </row>
    <row r="1764" spans="1:13" x14ac:dyDescent="0.3">
      <c r="A1764" s="246" t="str">
        <f t="shared" si="279"/>
        <v>2024-NAT-01</v>
      </c>
      <c r="B1764" s="241">
        <f t="shared" si="280"/>
        <v>45372</v>
      </c>
      <c r="C1764" s="246" t="str">
        <f t="shared" si="281"/>
        <v>Day 1</v>
      </c>
      <c r="D1764" s="78" t="s">
        <v>491</v>
      </c>
      <c r="E1764" s="46" t="str">
        <f t="shared" si="273"/>
        <v>Johan</v>
      </c>
      <c r="F1764" s="46" t="str">
        <f t="shared" si="274"/>
        <v>Bruwer</v>
      </c>
      <c r="G1764" s="46" t="str">
        <f t="shared" si="275"/>
        <v>Men Senior</v>
      </c>
      <c r="H1764" s="46" t="str">
        <f t="shared" si="276"/>
        <v>Namib Park</v>
      </c>
      <c r="I1764" s="78"/>
      <c r="J1764" s="76" t="s">
        <v>1287</v>
      </c>
      <c r="K1764" s="78">
        <v>96</v>
      </c>
      <c r="L1764" s="77">
        <f t="shared" si="277"/>
        <v>3.8</v>
      </c>
      <c r="M1764" s="77">
        <f t="shared" si="278"/>
        <v>3.8</v>
      </c>
    </row>
    <row r="1765" spans="1:13" x14ac:dyDescent="0.3">
      <c r="A1765" s="246" t="str">
        <f t="shared" si="279"/>
        <v>2024-NAT-01</v>
      </c>
      <c r="B1765" s="241">
        <f t="shared" si="280"/>
        <v>45372</v>
      </c>
      <c r="C1765" s="246" t="str">
        <f t="shared" si="281"/>
        <v>Day 1</v>
      </c>
      <c r="D1765" s="78" t="s">
        <v>810</v>
      </c>
      <c r="E1765" s="46" t="str">
        <f t="shared" si="273"/>
        <v>Uwe</v>
      </c>
      <c r="F1765" s="46" t="str">
        <f t="shared" si="274"/>
        <v>Hanssen</v>
      </c>
      <c r="G1765" s="46" t="str">
        <f t="shared" si="275"/>
        <v>Men Senior</v>
      </c>
      <c r="H1765" s="46" t="str">
        <f t="shared" si="276"/>
        <v>Namib Park</v>
      </c>
      <c r="I1765" s="78"/>
      <c r="J1765" s="76" t="s">
        <v>1287</v>
      </c>
      <c r="K1765" s="78">
        <v>156</v>
      </c>
      <c r="L1765" s="77">
        <f t="shared" si="277"/>
        <v>19.899999999999999</v>
      </c>
      <c r="M1765" s="77">
        <f t="shared" si="278"/>
        <v>19.899999999999999</v>
      </c>
    </row>
    <row r="1766" spans="1:13" x14ac:dyDescent="0.3">
      <c r="A1766" s="246" t="str">
        <f t="shared" si="279"/>
        <v>2024-NAT-01</v>
      </c>
      <c r="B1766" s="241">
        <f t="shared" si="280"/>
        <v>45372</v>
      </c>
      <c r="C1766" s="246" t="str">
        <f t="shared" si="281"/>
        <v>Day 1</v>
      </c>
      <c r="D1766" s="78" t="s">
        <v>810</v>
      </c>
      <c r="E1766" s="46" t="str">
        <f t="shared" si="273"/>
        <v>Uwe</v>
      </c>
      <c r="F1766" s="46" t="str">
        <f t="shared" si="274"/>
        <v>Hanssen</v>
      </c>
      <c r="G1766" s="46" t="str">
        <f t="shared" si="275"/>
        <v>Men Senior</v>
      </c>
      <c r="H1766" s="46" t="str">
        <f t="shared" si="276"/>
        <v>Namib Park</v>
      </c>
      <c r="I1766" s="78"/>
      <c r="J1766" s="78" t="s">
        <v>1288</v>
      </c>
      <c r="K1766" s="78">
        <v>114</v>
      </c>
      <c r="L1766" s="77">
        <f t="shared" si="277"/>
        <v>5.8</v>
      </c>
      <c r="M1766" s="77">
        <f t="shared" si="278"/>
        <v>5.8</v>
      </c>
    </row>
    <row r="1767" spans="1:13" x14ac:dyDescent="0.3">
      <c r="A1767" s="246" t="str">
        <f t="shared" si="279"/>
        <v>2024-NAT-01</v>
      </c>
      <c r="B1767" s="241">
        <f t="shared" si="280"/>
        <v>45372</v>
      </c>
      <c r="C1767" s="246" t="str">
        <f t="shared" si="281"/>
        <v>Day 1</v>
      </c>
      <c r="D1767" s="78" t="s">
        <v>951</v>
      </c>
      <c r="E1767" s="46" t="str">
        <f t="shared" si="273"/>
        <v>Johan</v>
      </c>
      <c r="F1767" s="46" t="str">
        <f t="shared" si="274"/>
        <v>Herbst</v>
      </c>
      <c r="G1767" s="46" t="str">
        <f t="shared" si="275"/>
        <v>Men Veteran</v>
      </c>
      <c r="H1767" s="46" t="str">
        <f t="shared" si="276"/>
        <v>Namib Park</v>
      </c>
      <c r="I1767" s="78"/>
      <c r="J1767" s="76" t="s">
        <v>1287</v>
      </c>
      <c r="K1767" s="78">
        <v>83</v>
      </c>
      <c r="L1767" s="77">
        <f t="shared" si="277"/>
        <v>2.2999999999999998</v>
      </c>
      <c r="M1767" s="77">
        <f t="shared" si="278"/>
        <v>2.2999999999999998</v>
      </c>
    </row>
    <row r="1768" spans="1:13" x14ac:dyDescent="0.3">
      <c r="A1768" s="246" t="str">
        <f t="shared" si="279"/>
        <v>2024-NAT-01</v>
      </c>
      <c r="B1768" s="241">
        <f t="shared" si="280"/>
        <v>45372</v>
      </c>
      <c r="C1768" s="246" t="str">
        <f t="shared" si="281"/>
        <v>Day 1</v>
      </c>
      <c r="D1768" s="78" t="s">
        <v>467</v>
      </c>
      <c r="E1768" s="46" t="str">
        <f t="shared" si="273"/>
        <v>Rodger</v>
      </c>
      <c r="F1768" s="46" t="str">
        <f t="shared" si="274"/>
        <v>Boon</v>
      </c>
      <c r="G1768" s="46" t="str">
        <f t="shared" si="275"/>
        <v>Men Master</v>
      </c>
      <c r="H1768" s="46" t="str">
        <f t="shared" si="276"/>
        <v>Namib Park</v>
      </c>
      <c r="I1768" s="78"/>
      <c r="J1768" s="76" t="s">
        <v>1287</v>
      </c>
      <c r="K1768" s="78">
        <v>102</v>
      </c>
      <c r="L1768" s="77">
        <f t="shared" si="277"/>
        <v>4.5999999999999996</v>
      </c>
      <c r="M1768" s="77">
        <f t="shared" si="278"/>
        <v>4.5999999999999996</v>
      </c>
    </row>
    <row r="1769" spans="1:13" x14ac:dyDescent="0.3">
      <c r="A1769" s="246" t="str">
        <f t="shared" si="279"/>
        <v>2024-NAT-01</v>
      </c>
      <c r="B1769" s="241">
        <f t="shared" si="280"/>
        <v>45372</v>
      </c>
      <c r="C1769" s="246" t="str">
        <f t="shared" si="281"/>
        <v>Day 1</v>
      </c>
      <c r="D1769" s="78" t="s">
        <v>467</v>
      </c>
      <c r="E1769" s="46" t="str">
        <f t="shared" si="273"/>
        <v>Rodger</v>
      </c>
      <c r="F1769" s="46" t="str">
        <f t="shared" si="274"/>
        <v>Boon</v>
      </c>
      <c r="G1769" s="46" t="str">
        <f t="shared" si="275"/>
        <v>Men Master</v>
      </c>
      <c r="H1769" s="46" t="str">
        <f t="shared" si="276"/>
        <v>Namib Park</v>
      </c>
      <c r="I1769" s="78"/>
      <c r="J1769" s="76" t="s">
        <v>1287</v>
      </c>
      <c r="K1769" s="78">
        <v>83</v>
      </c>
      <c r="L1769" s="77">
        <f t="shared" si="277"/>
        <v>2.2999999999999998</v>
      </c>
      <c r="M1769" s="77">
        <f t="shared" si="278"/>
        <v>2.2999999999999998</v>
      </c>
    </row>
    <row r="1770" spans="1:13" x14ac:dyDescent="0.3">
      <c r="A1770" s="246" t="str">
        <f t="shared" si="279"/>
        <v>2024-NAT-01</v>
      </c>
      <c r="B1770" s="241">
        <f t="shared" si="280"/>
        <v>45372</v>
      </c>
      <c r="C1770" s="246" t="str">
        <f t="shared" si="281"/>
        <v>Day 1</v>
      </c>
      <c r="D1770" s="78" t="s">
        <v>467</v>
      </c>
      <c r="E1770" s="46" t="str">
        <f t="shared" si="273"/>
        <v>Rodger</v>
      </c>
      <c r="F1770" s="46" t="str">
        <f t="shared" si="274"/>
        <v>Boon</v>
      </c>
      <c r="G1770" s="46" t="str">
        <f t="shared" si="275"/>
        <v>Men Master</v>
      </c>
      <c r="H1770" s="46" t="str">
        <f t="shared" si="276"/>
        <v>Namib Park</v>
      </c>
      <c r="I1770" s="78"/>
      <c r="J1770" s="76" t="s">
        <v>1287</v>
      </c>
      <c r="K1770" s="78">
        <v>74</v>
      </c>
      <c r="L1770" s="77">
        <f t="shared" si="277"/>
        <v>1.5</v>
      </c>
      <c r="M1770" s="77">
        <f t="shared" si="278"/>
        <v>1.5</v>
      </c>
    </row>
    <row r="1771" spans="1:13" x14ac:dyDescent="0.3">
      <c r="A1771" s="246" t="str">
        <f t="shared" si="279"/>
        <v>2024-NAT-01</v>
      </c>
      <c r="B1771" s="241">
        <f t="shared" si="280"/>
        <v>45372</v>
      </c>
      <c r="C1771" s="246" t="str">
        <f t="shared" si="281"/>
        <v>Day 1</v>
      </c>
      <c r="D1771" s="78" t="s">
        <v>1013</v>
      </c>
      <c r="E1771" s="46" t="str">
        <f t="shared" si="273"/>
        <v>Andre</v>
      </c>
      <c r="F1771" s="46" t="str">
        <f t="shared" si="274"/>
        <v>Vermaak</v>
      </c>
      <c r="G1771" s="46" t="str">
        <f t="shared" si="275"/>
        <v>Men Senior</v>
      </c>
      <c r="H1771" s="46" t="str">
        <f t="shared" si="276"/>
        <v>Namib Park</v>
      </c>
      <c r="I1771" s="78"/>
      <c r="J1771" s="76" t="s">
        <v>1287</v>
      </c>
      <c r="K1771" s="78">
        <v>145</v>
      </c>
      <c r="L1771" s="77">
        <f t="shared" si="277"/>
        <v>15.5</v>
      </c>
      <c r="M1771" s="77">
        <f t="shared" si="278"/>
        <v>15.5</v>
      </c>
    </row>
    <row r="1772" spans="1:13" x14ac:dyDescent="0.3">
      <c r="A1772" s="246" t="str">
        <f t="shared" si="279"/>
        <v>2024-NAT-01</v>
      </c>
      <c r="B1772" s="241">
        <f t="shared" si="280"/>
        <v>45372</v>
      </c>
      <c r="C1772" s="246" t="str">
        <f t="shared" si="281"/>
        <v>Day 1</v>
      </c>
      <c r="D1772" s="78" t="s">
        <v>561</v>
      </c>
      <c r="E1772" s="46" t="str">
        <f t="shared" si="273"/>
        <v>Lance</v>
      </c>
      <c r="F1772" s="46" t="str">
        <f t="shared" si="274"/>
        <v>Mills</v>
      </c>
      <c r="G1772" s="46" t="str">
        <f t="shared" si="275"/>
        <v>Men Master</v>
      </c>
      <c r="H1772" s="46" t="str">
        <f t="shared" si="276"/>
        <v>Namib Park</v>
      </c>
      <c r="I1772" s="78"/>
      <c r="J1772" s="76" t="s">
        <v>1287</v>
      </c>
      <c r="K1772" s="78">
        <v>91</v>
      </c>
      <c r="L1772" s="77">
        <f t="shared" si="277"/>
        <v>3.1</v>
      </c>
      <c r="M1772" s="77">
        <f t="shared" si="278"/>
        <v>3.1</v>
      </c>
    </row>
    <row r="1773" spans="1:13" x14ac:dyDescent="0.3">
      <c r="A1773" s="246" t="str">
        <f t="shared" si="279"/>
        <v>2024-NAT-01</v>
      </c>
      <c r="B1773" s="241">
        <f t="shared" si="280"/>
        <v>45372</v>
      </c>
      <c r="C1773" s="246" t="str">
        <f t="shared" si="281"/>
        <v>Day 1</v>
      </c>
      <c r="D1773" s="78" t="s">
        <v>612</v>
      </c>
      <c r="E1773" s="46" t="str">
        <f t="shared" si="273"/>
        <v>Stephan</v>
      </c>
      <c r="F1773" s="46" t="str">
        <f t="shared" si="274"/>
        <v>Swanepoel</v>
      </c>
      <c r="G1773" s="46" t="str">
        <f t="shared" si="275"/>
        <v>Men Veteran</v>
      </c>
      <c r="H1773" s="46" t="str">
        <f t="shared" si="276"/>
        <v>Namib Park</v>
      </c>
      <c r="I1773" s="78" t="s">
        <v>19</v>
      </c>
      <c r="J1773" s="78"/>
      <c r="K1773" s="78">
        <v>66</v>
      </c>
      <c r="L1773" s="77">
        <f t="shared" si="277"/>
        <v>3</v>
      </c>
      <c r="M1773" s="77">
        <f t="shared" si="278"/>
        <v>3</v>
      </c>
    </row>
    <row r="1774" spans="1:13" x14ac:dyDescent="0.3">
      <c r="A1774" s="246" t="str">
        <f t="shared" si="279"/>
        <v>2024-NAT-01</v>
      </c>
      <c r="B1774" s="241">
        <f t="shared" si="280"/>
        <v>45372</v>
      </c>
      <c r="C1774" s="246" t="str">
        <f t="shared" si="281"/>
        <v>Day 1</v>
      </c>
      <c r="D1774" s="78" t="s">
        <v>612</v>
      </c>
      <c r="E1774" s="46" t="str">
        <f t="shared" si="273"/>
        <v>Stephan</v>
      </c>
      <c r="F1774" s="46" t="str">
        <f t="shared" si="274"/>
        <v>Swanepoel</v>
      </c>
      <c r="G1774" s="46" t="str">
        <f t="shared" si="275"/>
        <v>Men Veteran</v>
      </c>
      <c r="H1774" s="46" t="str">
        <f t="shared" si="276"/>
        <v>Namib Park</v>
      </c>
      <c r="I1774" s="78" t="s">
        <v>19</v>
      </c>
      <c r="J1774" s="78"/>
      <c r="K1774" s="78">
        <v>47</v>
      </c>
      <c r="L1774" s="77">
        <f t="shared" si="277"/>
        <v>1.1000000000000001</v>
      </c>
      <c r="M1774" s="77">
        <f t="shared" si="278"/>
        <v>1.1000000000000001</v>
      </c>
    </row>
    <row r="1775" spans="1:13" x14ac:dyDescent="0.3">
      <c r="A1775" s="246" t="str">
        <f t="shared" si="279"/>
        <v>2024-NAT-01</v>
      </c>
      <c r="B1775" s="241">
        <f t="shared" si="280"/>
        <v>45372</v>
      </c>
      <c r="C1775" s="246" t="str">
        <f t="shared" si="281"/>
        <v>Day 1</v>
      </c>
      <c r="D1775" s="78" t="s">
        <v>612</v>
      </c>
      <c r="E1775" s="46" t="str">
        <f t="shared" si="273"/>
        <v>Stephan</v>
      </c>
      <c r="F1775" s="46" t="str">
        <f t="shared" si="274"/>
        <v>Swanepoel</v>
      </c>
      <c r="G1775" s="46" t="str">
        <f t="shared" si="275"/>
        <v>Men Veteran</v>
      </c>
      <c r="H1775" s="46" t="str">
        <f t="shared" si="276"/>
        <v>Namib Park</v>
      </c>
      <c r="I1775" s="78"/>
      <c r="J1775" s="76" t="s">
        <v>1287</v>
      </c>
      <c r="K1775" s="78">
        <v>90</v>
      </c>
      <c r="L1775" s="77">
        <f t="shared" si="277"/>
        <v>3</v>
      </c>
      <c r="M1775" s="77">
        <f t="shared" si="278"/>
        <v>3</v>
      </c>
    </row>
    <row r="1776" spans="1:13" x14ac:dyDescent="0.3">
      <c r="A1776" s="246" t="str">
        <f t="shared" si="279"/>
        <v>2024-NAT-01</v>
      </c>
      <c r="B1776" s="241">
        <f t="shared" si="280"/>
        <v>45372</v>
      </c>
      <c r="C1776" s="246" t="str">
        <f t="shared" si="281"/>
        <v>Day 1</v>
      </c>
      <c r="D1776" s="78" t="s">
        <v>566</v>
      </c>
      <c r="E1776" s="46" t="str">
        <f t="shared" si="273"/>
        <v>Danie</v>
      </c>
      <c r="F1776" s="46" t="str">
        <f t="shared" si="274"/>
        <v>Van Zyl</v>
      </c>
      <c r="G1776" s="46" t="str">
        <f t="shared" si="275"/>
        <v>Men Veteran</v>
      </c>
      <c r="H1776" s="46" t="str">
        <f t="shared" si="276"/>
        <v>Okahandja</v>
      </c>
      <c r="I1776" s="78"/>
      <c r="J1776" s="76" t="s">
        <v>1287</v>
      </c>
      <c r="K1776" s="78">
        <v>161</v>
      </c>
      <c r="L1776" s="77">
        <f t="shared" si="277"/>
        <v>22.2</v>
      </c>
      <c r="M1776" s="77">
        <f t="shared" si="278"/>
        <v>22.2</v>
      </c>
    </row>
    <row r="1777" spans="1:13" x14ac:dyDescent="0.3">
      <c r="A1777" s="246" t="str">
        <f t="shared" si="279"/>
        <v>2024-NAT-01</v>
      </c>
      <c r="B1777" s="241">
        <f t="shared" si="280"/>
        <v>45372</v>
      </c>
      <c r="C1777" s="246" t="str">
        <f t="shared" si="281"/>
        <v>Day 1</v>
      </c>
      <c r="D1777" s="78" t="s">
        <v>566</v>
      </c>
      <c r="E1777" s="46" t="str">
        <f t="shared" si="273"/>
        <v>Danie</v>
      </c>
      <c r="F1777" s="46" t="str">
        <f t="shared" si="274"/>
        <v>Van Zyl</v>
      </c>
      <c r="G1777" s="46" t="str">
        <f t="shared" si="275"/>
        <v>Men Veteran</v>
      </c>
      <c r="H1777" s="46" t="str">
        <f t="shared" si="276"/>
        <v>Okahandja</v>
      </c>
      <c r="I1777" s="78"/>
      <c r="J1777" s="78" t="s">
        <v>1281</v>
      </c>
      <c r="K1777" s="78">
        <v>189</v>
      </c>
      <c r="L1777" s="77">
        <f t="shared" si="277"/>
        <v>94.4</v>
      </c>
      <c r="M1777" s="77">
        <f t="shared" si="278"/>
        <v>94.4</v>
      </c>
    </row>
    <row r="1778" spans="1:13" x14ac:dyDescent="0.3">
      <c r="A1778" s="246" t="str">
        <f t="shared" si="279"/>
        <v>2024-NAT-01</v>
      </c>
      <c r="B1778" s="241">
        <f t="shared" si="280"/>
        <v>45372</v>
      </c>
      <c r="C1778" s="246" t="str">
        <f t="shared" si="281"/>
        <v>Day 1</v>
      </c>
      <c r="D1778" s="78" t="s">
        <v>584</v>
      </c>
      <c r="E1778" s="46" t="str">
        <f t="shared" si="273"/>
        <v>Loandro</v>
      </c>
      <c r="F1778" s="46" t="str">
        <f t="shared" si="274"/>
        <v>Erasmus</v>
      </c>
      <c r="G1778" s="46" t="str">
        <f t="shared" si="275"/>
        <v>Men Senior</v>
      </c>
      <c r="H1778" s="46" t="str">
        <f t="shared" si="276"/>
        <v>Okahandja</v>
      </c>
      <c r="I1778" s="78"/>
      <c r="J1778" s="78" t="s">
        <v>20</v>
      </c>
      <c r="K1778" s="78">
        <v>87</v>
      </c>
      <c r="L1778" s="77">
        <f t="shared" si="277"/>
        <v>2.4</v>
      </c>
      <c r="M1778" s="77">
        <f t="shared" si="278"/>
        <v>2.4</v>
      </c>
    </row>
    <row r="1779" spans="1:13" x14ac:dyDescent="0.3">
      <c r="A1779" s="246" t="str">
        <f t="shared" si="279"/>
        <v>2024-NAT-01</v>
      </c>
      <c r="B1779" s="241">
        <f t="shared" si="280"/>
        <v>45372</v>
      </c>
      <c r="C1779" s="246" t="str">
        <f t="shared" si="281"/>
        <v>Day 1</v>
      </c>
      <c r="D1779" s="78" t="s">
        <v>584</v>
      </c>
      <c r="E1779" s="46" t="str">
        <f t="shared" si="273"/>
        <v>Loandro</v>
      </c>
      <c r="F1779" s="46" t="str">
        <f t="shared" si="274"/>
        <v>Erasmus</v>
      </c>
      <c r="G1779" s="46" t="str">
        <f t="shared" si="275"/>
        <v>Men Senior</v>
      </c>
      <c r="H1779" s="46" t="str">
        <f t="shared" si="276"/>
        <v>Okahandja</v>
      </c>
      <c r="I1779" s="78"/>
      <c r="J1779" s="78" t="s">
        <v>1288</v>
      </c>
      <c r="K1779" s="78">
        <v>70</v>
      </c>
      <c r="L1779" s="77">
        <f t="shared" si="277"/>
        <v>1.1000000000000001</v>
      </c>
      <c r="M1779" s="77">
        <f t="shared" si="278"/>
        <v>1.1000000000000001</v>
      </c>
    </row>
    <row r="1780" spans="1:13" x14ac:dyDescent="0.3">
      <c r="A1780" s="246" t="str">
        <f t="shared" ref="A1780:A1811" si="282">IF(D1780="","",A1779)</f>
        <v>2024-NAT-01</v>
      </c>
      <c r="B1780" s="241">
        <f t="shared" ref="B1780:B1811" si="283">IF(D1780="","",B1779)</f>
        <v>45372</v>
      </c>
      <c r="C1780" s="246" t="str">
        <f t="shared" ref="C1780:C1811" si="284">IF(D1780="","",C1779)</f>
        <v>Day 1</v>
      </c>
      <c r="D1780" s="78" t="s">
        <v>584</v>
      </c>
      <c r="E1780" s="46" t="str">
        <f t="shared" si="273"/>
        <v>Loandro</v>
      </c>
      <c r="F1780" s="46" t="str">
        <f t="shared" si="274"/>
        <v>Erasmus</v>
      </c>
      <c r="G1780" s="46" t="str">
        <f t="shared" si="275"/>
        <v>Men Senior</v>
      </c>
      <c r="H1780" s="46" t="str">
        <f t="shared" si="276"/>
        <v>Okahandja</v>
      </c>
      <c r="I1780" s="78"/>
      <c r="J1780" s="78" t="s">
        <v>1288</v>
      </c>
      <c r="K1780" s="78">
        <v>125</v>
      </c>
      <c r="L1780" s="77">
        <f t="shared" si="277"/>
        <v>8.1</v>
      </c>
      <c r="M1780" s="77">
        <f t="shared" si="278"/>
        <v>8.1</v>
      </c>
    </row>
    <row r="1781" spans="1:13" x14ac:dyDescent="0.3">
      <c r="A1781" s="246" t="str">
        <f t="shared" si="282"/>
        <v>2024-NAT-01</v>
      </c>
      <c r="B1781" s="241">
        <f t="shared" si="283"/>
        <v>45372</v>
      </c>
      <c r="C1781" s="246" t="str">
        <f t="shared" si="284"/>
        <v>Day 1</v>
      </c>
      <c r="D1781" s="78" t="s">
        <v>584</v>
      </c>
      <c r="E1781" s="46" t="str">
        <f t="shared" si="273"/>
        <v>Loandro</v>
      </c>
      <c r="F1781" s="46" t="str">
        <f t="shared" si="274"/>
        <v>Erasmus</v>
      </c>
      <c r="G1781" s="46" t="str">
        <f t="shared" si="275"/>
        <v>Men Senior</v>
      </c>
      <c r="H1781" s="46" t="str">
        <f t="shared" si="276"/>
        <v>Okahandja</v>
      </c>
      <c r="I1781" s="78"/>
      <c r="J1781" s="78" t="s">
        <v>1288</v>
      </c>
      <c r="K1781" s="78">
        <v>76</v>
      </c>
      <c r="L1781" s="77">
        <f t="shared" si="277"/>
        <v>1.4</v>
      </c>
      <c r="M1781" s="77">
        <f t="shared" si="278"/>
        <v>1.4</v>
      </c>
    </row>
    <row r="1782" spans="1:13" x14ac:dyDescent="0.3">
      <c r="A1782" s="246" t="str">
        <f t="shared" si="282"/>
        <v>2024-NAT-01</v>
      </c>
      <c r="B1782" s="241">
        <f t="shared" si="283"/>
        <v>45372</v>
      </c>
      <c r="C1782" s="246" t="str">
        <f t="shared" si="284"/>
        <v>Day 1</v>
      </c>
      <c r="D1782" s="78" t="s">
        <v>584</v>
      </c>
      <c r="E1782" s="46" t="str">
        <f t="shared" si="273"/>
        <v>Loandro</v>
      </c>
      <c r="F1782" s="46" t="str">
        <f t="shared" si="274"/>
        <v>Erasmus</v>
      </c>
      <c r="G1782" s="46" t="str">
        <f t="shared" si="275"/>
        <v>Men Senior</v>
      </c>
      <c r="H1782" s="46" t="str">
        <f t="shared" si="276"/>
        <v>Okahandja</v>
      </c>
      <c r="I1782" s="78"/>
      <c r="J1782" s="78" t="s">
        <v>1288</v>
      </c>
      <c r="K1782" s="78">
        <v>89</v>
      </c>
      <c r="L1782" s="77">
        <f t="shared" si="277"/>
        <v>2.5</v>
      </c>
      <c r="M1782" s="77">
        <f t="shared" si="278"/>
        <v>2.5</v>
      </c>
    </row>
    <row r="1783" spans="1:13" x14ac:dyDescent="0.3">
      <c r="A1783" s="246" t="str">
        <f t="shared" si="282"/>
        <v>2024-NAT-01</v>
      </c>
      <c r="B1783" s="241">
        <f t="shared" si="283"/>
        <v>45372</v>
      </c>
      <c r="C1783" s="246" t="str">
        <f t="shared" si="284"/>
        <v>Day 1</v>
      </c>
      <c r="D1783" s="78" t="s">
        <v>1635</v>
      </c>
      <c r="E1783" s="46" t="str">
        <f t="shared" si="273"/>
        <v>Duan</v>
      </c>
      <c r="F1783" s="46" t="str">
        <f t="shared" si="274"/>
        <v>Kotze</v>
      </c>
      <c r="G1783" s="46" t="str">
        <f t="shared" si="275"/>
        <v>Men Veteran</v>
      </c>
      <c r="H1783" s="46" t="str">
        <f t="shared" si="276"/>
        <v>Okahandja</v>
      </c>
      <c r="I1783" s="78"/>
      <c r="J1783" s="76" t="s">
        <v>1287</v>
      </c>
      <c r="K1783" s="78">
        <v>108</v>
      </c>
      <c r="L1783" s="77">
        <f t="shared" si="277"/>
        <v>5.6</v>
      </c>
      <c r="M1783" s="77">
        <f t="shared" si="278"/>
        <v>5.6</v>
      </c>
    </row>
    <row r="1784" spans="1:13" x14ac:dyDescent="0.3">
      <c r="A1784" s="246" t="str">
        <f t="shared" si="282"/>
        <v>2024-NAT-01</v>
      </c>
      <c r="B1784" s="241">
        <f t="shared" si="283"/>
        <v>45372</v>
      </c>
      <c r="C1784" s="246" t="str">
        <f t="shared" si="284"/>
        <v>Day 1</v>
      </c>
      <c r="D1784" s="78" t="s">
        <v>1119</v>
      </c>
      <c r="E1784" s="46" t="str">
        <f t="shared" si="273"/>
        <v>Christo</v>
      </c>
      <c r="F1784" s="46" t="str">
        <f t="shared" si="274"/>
        <v>Senekal</v>
      </c>
      <c r="G1784" s="46" t="str">
        <f t="shared" si="275"/>
        <v>Men Veteran</v>
      </c>
      <c r="H1784" s="46" t="str">
        <f t="shared" si="276"/>
        <v>Okahandja</v>
      </c>
      <c r="I1784" s="78"/>
      <c r="J1784" s="78" t="s">
        <v>20</v>
      </c>
      <c r="K1784" s="78">
        <v>77</v>
      </c>
      <c r="L1784" s="77">
        <f t="shared" si="277"/>
        <v>1.6</v>
      </c>
      <c r="M1784" s="77">
        <f t="shared" si="278"/>
        <v>1.6</v>
      </c>
    </row>
    <row r="1785" spans="1:13" x14ac:dyDescent="0.3">
      <c r="A1785" s="246" t="str">
        <f t="shared" si="282"/>
        <v>2024-NAT-01</v>
      </c>
      <c r="B1785" s="241">
        <f t="shared" si="283"/>
        <v>45372</v>
      </c>
      <c r="C1785" s="246" t="str">
        <f t="shared" si="284"/>
        <v>Day 1</v>
      </c>
      <c r="D1785" s="78" t="s">
        <v>1119</v>
      </c>
      <c r="E1785" s="46" t="str">
        <f t="shared" si="273"/>
        <v>Christo</v>
      </c>
      <c r="F1785" s="46" t="str">
        <f t="shared" si="274"/>
        <v>Senekal</v>
      </c>
      <c r="G1785" s="46" t="str">
        <f t="shared" si="275"/>
        <v>Men Veteran</v>
      </c>
      <c r="H1785" s="46" t="str">
        <f t="shared" si="276"/>
        <v>Okahandja</v>
      </c>
      <c r="I1785" s="78"/>
      <c r="J1785" s="78" t="s">
        <v>1288</v>
      </c>
      <c r="K1785" s="78">
        <v>80</v>
      </c>
      <c r="L1785" s="77">
        <f t="shared" si="277"/>
        <v>1.7</v>
      </c>
      <c r="M1785" s="77">
        <f t="shared" si="278"/>
        <v>1.7</v>
      </c>
    </row>
    <row r="1786" spans="1:13" x14ac:dyDescent="0.3">
      <c r="A1786" s="246" t="str">
        <f t="shared" si="282"/>
        <v>2024-NAT-01</v>
      </c>
      <c r="B1786" s="241">
        <f t="shared" si="283"/>
        <v>45372</v>
      </c>
      <c r="C1786" s="246" t="str">
        <f t="shared" si="284"/>
        <v>Day 1</v>
      </c>
      <c r="D1786" s="78" t="s">
        <v>1716</v>
      </c>
      <c r="E1786" s="46" t="str">
        <f t="shared" si="273"/>
        <v>Eugene</v>
      </c>
      <c r="F1786" s="46" t="str">
        <f t="shared" si="274"/>
        <v>Rautenbach</v>
      </c>
      <c r="G1786" s="46" t="str">
        <f t="shared" si="275"/>
        <v>Men Senior</v>
      </c>
      <c r="H1786" s="46" t="str">
        <f t="shared" si="276"/>
        <v>Okahandja</v>
      </c>
      <c r="I1786" s="78"/>
      <c r="J1786" s="78" t="s">
        <v>1288</v>
      </c>
      <c r="K1786" s="78">
        <v>73</v>
      </c>
      <c r="L1786" s="77">
        <f t="shared" si="277"/>
        <v>1.2</v>
      </c>
      <c r="M1786" s="77">
        <f t="shared" si="278"/>
        <v>1.2</v>
      </c>
    </row>
    <row r="1787" spans="1:13" x14ac:dyDescent="0.3">
      <c r="A1787" s="246" t="str">
        <f t="shared" si="282"/>
        <v>2024-NAT-01</v>
      </c>
      <c r="B1787" s="241">
        <f t="shared" si="283"/>
        <v>45372</v>
      </c>
      <c r="C1787" s="246" t="str">
        <f t="shared" si="284"/>
        <v>Day 1</v>
      </c>
      <c r="D1787" s="78" t="s">
        <v>1716</v>
      </c>
      <c r="E1787" s="46" t="str">
        <f t="shared" si="273"/>
        <v>Eugene</v>
      </c>
      <c r="F1787" s="46" t="str">
        <f t="shared" si="274"/>
        <v>Rautenbach</v>
      </c>
      <c r="G1787" s="46" t="str">
        <f t="shared" si="275"/>
        <v>Men Senior</v>
      </c>
      <c r="H1787" s="46" t="str">
        <f t="shared" si="276"/>
        <v>Okahandja</v>
      </c>
      <c r="I1787" s="78"/>
      <c r="J1787" s="78" t="s">
        <v>1288</v>
      </c>
      <c r="K1787" s="78">
        <v>100</v>
      </c>
      <c r="L1787" s="77">
        <f t="shared" si="277"/>
        <v>3.7</v>
      </c>
      <c r="M1787" s="77">
        <f t="shared" si="278"/>
        <v>3.7</v>
      </c>
    </row>
    <row r="1788" spans="1:13" x14ac:dyDescent="0.3">
      <c r="A1788" s="246" t="str">
        <f t="shared" si="282"/>
        <v>2024-NAT-01</v>
      </c>
      <c r="B1788" s="241">
        <f t="shared" si="283"/>
        <v>45372</v>
      </c>
      <c r="C1788" s="246" t="str">
        <f t="shared" si="284"/>
        <v>Day 1</v>
      </c>
      <c r="D1788" s="78" t="s">
        <v>1633</v>
      </c>
      <c r="E1788" s="46" t="str">
        <f t="shared" si="273"/>
        <v>Danie</v>
      </c>
      <c r="F1788" s="46" t="str">
        <f t="shared" si="274"/>
        <v>Van Wyk</v>
      </c>
      <c r="G1788" s="46" t="str">
        <f t="shared" si="275"/>
        <v>Men Senior</v>
      </c>
      <c r="H1788" s="46" t="str">
        <f t="shared" si="276"/>
        <v>Okahandja</v>
      </c>
      <c r="I1788" s="78"/>
      <c r="J1788" s="78" t="s">
        <v>1288</v>
      </c>
      <c r="K1788" s="78">
        <v>103</v>
      </c>
      <c r="L1788" s="77">
        <f t="shared" si="277"/>
        <v>4.0999999999999996</v>
      </c>
      <c r="M1788" s="77">
        <f t="shared" si="278"/>
        <v>4.0999999999999996</v>
      </c>
    </row>
    <row r="1789" spans="1:13" x14ac:dyDescent="0.3">
      <c r="A1789" s="246" t="str">
        <f t="shared" si="282"/>
        <v>2024-NAT-01</v>
      </c>
      <c r="B1789" s="241">
        <f t="shared" si="283"/>
        <v>45372</v>
      </c>
      <c r="C1789" s="246" t="str">
        <f t="shared" si="284"/>
        <v>Day 1</v>
      </c>
      <c r="D1789" s="78" t="s">
        <v>1633</v>
      </c>
      <c r="E1789" s="46" t="str">
        <f t="shared" si="273"/>
        <v>Danie</v>
      </c>
      <c r="F1789" s="46" t="str">
        <f t="shared" si="274"/>
        <v>Van Wyk</v>
      </c>
      <c r="G1789" s="46" t="str">
        <f t="shared" si="275"/>
        <v>Men Senior</v>
      </c>
      <c r="H1789" s="46" t="str">
        <f t="shared" si="276"/>
        <v>Okahandja</v>
      </c>
      <c r="I1789" s="78"/>
      <c r="J1789" s="76" t="s">
        <v>1287</v>
      </c>
      <c r="K1789" s="78">
        <v>130</v>
      </c>
      <c r="L1789" s="77">
        <f t="shared" si="277"/>
        <v>10.7</v>
      </c>
      <c r="M1789" s="77">
        <f t="shared" si="278"/>
        <v>10.7</v>
      </c>
    </row>
    <row r="1790" spans="1:13" x14ac:dyDescent="0.3">
      <c r="A1790" s="246" t="str">
        <f t="shared" si="282"/>
        <v>2024-NAT-01</v>
      </c>
      <c r="B1790" s="241">
        <f t="shared" si="283"/>
        <v>45372</v>
      </c>
      <c r="C1790" s="246" t="str">
        <f t="shared" si="284"/>
        <v>Day 1</v>
      </c>
      <c r="D1790" s="78" t="s">
        <v>1358</v>
      </c>
      <c r="E1790" s="46" t="str">
        <f t="shared" si="273"/>
        <v>Johan Spyker</v>
      </c>
      <c r="F1790" s="46" t="str">
        <f t="shared" si="274"/>
        <v>Kotze</v>
      </c>
      <c r="G1790" s="46" t="str">
        <f t="shared" si="275"/>
        <v>Men Veteran</v>
      </c>
      <c r="H1790" s="46" t="str">
        <f t="shared" si="276"/>
        <v>Okahandja</v>
      </c>
      <c r="I1790" s="78"/>
      <c r="J1790" s="78"/>
      <c r="K1790" s="78"/>
      <c r="L1790" s="77" t="str">
        <f t="shared" si="277"/>
        <v/>
      </c>
      <c r="M1790" s="77" t="str">
        <f t="shared" si="278"/>
        <v/>
      </c>
    </row>
    <row r="1791" spans="1:13" x14ac:dyDescent="0.3">
      <c r="A1791" s="246" t="str">
        <f t="shared" si="282"/>
        <v>2024-NAT-01</v>
      </c>
      <c r="B1791" s="241">
        <f t="shared" si="283"/>
        <v>45372</v>
      </c>
      <c r="C1791" s="246" t="str">
        <f t="shared" si="284"/>
        <v>Day 1</v>
      </c>
      <c r="D1791" s="78" t="s">
        <v>576</v>
      </c>
      <c r="E1791" s="46" t="str">
        <f t="shared" si="273"/>
        <v>Immo</v>
      </c>
      <c r="F1791" s="46" t="str">
        <f t="shared" si="274"/>
        <v>Dresselhaus</v>
      </c>
      <c r="G1791" s="46" t="str">
        <f t="shared" si="275"/>
        <v>Men Senior</v>
      </c>
      <c r="H1791" s="46" t="str">
        <f t="shared" si="276"/>
        <v>Orca Angling Club</v>
      </c>
      <c r="I1791" s="78"/>
      <c r="J1791" s="78" t="s">
        <v>1265</v>
      </c>
      <c r="K1791" s="78">
        <v>92</v>
      </c>
      <c r="L1791" s="77">
        <f t="shared" si="277"/>
        <v>14.4</v>
      </c>
      <c r="M1791" s="77">
        <f t="shared" si="278"/>
        <v>14.4</v>
      </c>
    </row>
    <row r="1792" spans="1:13" x14ac:dyDescent="0.3">
      <c r="A1792" s="246" t="str">
        <f t="shared" si="282"/>
        <v>2024-NAT-01</v>
      </c>
      <c r="B1792" s="241">
        <f t="shared" si="283"/>
        <v>45372</v>
      </c>
      <c r="C1792" s="246" t="str">
        <f t="shared" si="284"/>
        <v>Day 1</v>
      </c>
      <c r="D1792" s="78" t="s">
        <v>576</v>
      </c>
      <c r="E1792" s="46" t="str">
        <f t="shared" si="273"/>
        <v>Immo</v>
      </c>
      <c r="F1792" s="46" t="str">
        <f t="shared" si="274"/>
        <v>Dresselhaus</v>
      </c>
      <c r="G1792" s="46" t="str">
        <f t="shared" si="275"/>
        <v>Men Senior</v>
      </c>
      <c r="H1792" s="46" t="str">
        <f t="shared" si="276"/>
        <v>Orca Angling Club</v>
      </c>
      <c r="I1792" s="78"/>
      <c r="J1792" s="78" t="s">
        <v>1288</v>
      </c>
      <c r="K1792" s="78">
        <v>112</v>
      </c>
      <c r="L1792" s="77">
        <f t="shared" si="277"/>
        <v>5.5</v>
      </c>
      <c r="M1792" s="77">
        <f t="shared" si="278"/>
        <v>5.5</v>
      </c>
    </row>
    <row r="1793" spans="1:13" x14ac:dyDescent="0.3">
      <c r="A1793" s="246" t="str">
        <f t="shared" si="282"/>
        <v>2024-NAT-01</v>
      </c>
      <c r="B1793" s="241">
        <f t="shared" si="283"/>
        <v>45372</v>
      </c>
      <c r="C1793" s="246" t="str">
        <f t="shared" si="284"/>
        <v>Day 1</v>
      </c>
      <c r="D1793" s="78" t="s">
        <v>576</v>
      </c>
      <c r="E1793" s="46" t="str">
        <f t="shared" si="273"/>
        <v>Immo</v>
      </c>
      <c r="F1793" s="46" t="str">
        <f t="shared" si="274"/>
        <v>Dresselhaus</v>
      </c>
      <c r="G1793" s="46" t="str">
        <f t="shared" si="275"/>
        <v>Men Senior</v>
      </c>
      <c r="H1793" s="46" t="str">
        <f t="shared" si="276"/>
        <v>Orca Angling Club</v>
      </c>
      <c r="I1793" s="78"/>
      <c r="J1793" s="76" t="s">
        <v>1287</v>
      </c>
      <c r="K1793" s="78">
        <v>66</v>
      </c>
      <c r="L1793" s="77">
        <f t="shared" si="277"/>
        <v>1</v>
      </c>
      <c r="M1793" s="77">
        <f t="shared" si="278"/>
        <v>1</v>
      </c>
    </row>
    <row r="1794" spans="1:13" x14ac:dyDescent="0.3">
      <c r="A1794" s="246" t="str">
        <f t="shared" si="282"/>
        <v>2024-NAT-01</v>
      </c>
      <c r="B1794" s="241">
        <f t="shared" si="283"/>
        <v>45372</v>
      </c>
      <c r="C1794" s="246" t="str">
        <f t="shared" si="284"/>
        <v>Day 1</v>
      </c>
      <c r="D1794" s="78" t="s">
        <v>576</v>
      </c>
      <c r="E1794" s="46" t="str">
        <f t="shared" si="273"/>
        <v>Immo</v>
      </c>
      <c r="F1794" s="46" t="str">
        <f t="shared" si="274"/>
        <v>Dresselhaus</v>
      </c>
      <c r="G1794" s="46" t="str">
        <f t="shared" si="275"/>
        <v>Men Senior</v>
      </c>
      <c r="H1794" s="46" t="str">
        <f t="shared" si="276"/>
        <v>Orca Angling Club</v>
      </c>
      <c r="I1794" s="78"/>
      <c r="J1794" s="76" t="s">
        <v>1287</v>
      </c>
      <c r="K1794" s="78">
        <v>108</v>
      </c>
      <c r="L1794" s="77">
        <f t="shared" si="277"/>
        <v>5.6</v>
      </c>
      <c r="M1794" s="77">
        <f t="shared" si="278"/>
        <v>5.6</v>
      </c>
    </row>
    <row r="1795" spans="1:13" x14ac:dyDescent="0.3">
      <c r="A1795" s="246" t="str">
        <f t="shared" si="282"/>
        <v>2024-NAT-01</v>
      </c>
      <c r="B1795" s="241">
        <f t="shared" si="283"/>
        <v>45372</v>
      </c>
      <c r="C1795" s="246" t="str">
        <f t="shared" si="284"/>
        <v>Day 1</v>
      </c>
      <c r="D1795" s="78" t="s">
        <v>678</v>
      </c>
      <c r="E1795" s="46" t="str">
        <f t="shared" si="273"/>
        <v>Morne</v>
      </c>
      <c r="F1795" s="46" t="str">
        <f t="shared" si="274"/>
        <v>Du Plessis</v>
      </c>
      <c r="G1795" s="46" t="str">
        <f t="shared" si="275"/>
        <v>Men Senior</v>
      </c>
      <c r="H1795" s="46" t="str">
        <f t="shared" si="276"/>
        <v>Orca Angling Club</v>
      </c>
      <c r="I1795" s="78"/>
      <c r="J1795" s="76" t="s">
        <v>1287</v>
      </c>
      <c r="K1795" s="78">
        <v>128</v>
      </c>
      <c r="L1795" s="77">
        <f t="shared" si="277"/>
        <v>10.1</v>
      </c>
      <c r="M1795" s="77">
        <f t="shared" si="278"/>
        <v>10.1</v>
      </c>
    </row>
    <row r="1796" spans="1:13" x14ac:dyDescent="0.3">
      <c r="A1796" s="246" t="str">
        <f t="shared" si="282"/>
        <v>2024-NAT-01</v>
      </c>
      <c r="B1796" s="241">
        <f t="shared" si="283"/>
        <v>45372</v>
      </c>
      <c r="C1796" s="246" t="str">
        <f t="shared" si="284"/>
        <v>Day 1</v>
      </c>
      <c r="D1796" s="78" t="s">
        <v>678</v>
      </c>
      <c r="E1796" s="46" t="str">
        <f t="shared" si="273"/>
        <v>Morne</v>
      </c>
      <c r="F1796" s="46" t="str">
        <f t="shared" si="274"/>
        <v>Du Plessis</v>
      </c>
      <c r="G1796" s="46" t="str">
        <f t="shared" si="275"/>
        <v>Men Senior</v>
      </c>
      <c r="H1796" s="46" t="str">
        <f t="shared" si="276"/>
        <v>Orca Angling Club</v>
      </c>
      <c r="I1796" s="78"/>
      <c r="J1796" s="76" t="s">
        <v>1287</v>
      </c>
      <c r="K1796" s="78">
        <v>123</v>
      </c>
      <c r="L1796" s="77">
        <f t="shared" si="277"/>
        <v>8.8000000000000007</v>
      </c>
      <c r="M1796" s="77">
        <f t="shared" si="278"/>
        <v>8.8000000000000007</v>
      </c>
    </row>
    <row r="1797" spans="1:13" x14ac:dyDescent="0.3">
      <c r="A1797" s="246" t="str">
        <f t="shared" si="282"/>
        <v>2024-NAT-01</v>
      </c>
      <c r="B1797" s="241">
        <f t="shared" si="283"/>
        <v>45372</v>
      </c>
      <c r="C1797" s="246" t="str">
        <f t="shared" si="284"/>
        <v>Day 1</v>
      </c>
      <c r="D1797" s="78" t="s">
        <v>678</v>
      </c>
      <c r="E1797" s="46" t="str">
        <f t="shared" si="273"/>
        <v>Morne</v>
      </c>
      <c r="F1797" s="46" t="str">
        <f t="shared" si="274"/>
        <v>Du Plessis</v>
      </c>
      <c r="G1797" s="46" t="str">
        <f t="shared" si="275"/>
        <v>Men Senior</v>
      </c>
      <c r="H1797" s="46" t="str">
        <f t="shared" si="276"/>
        <v>Orca Angling Club</v>
      </c>
      <c r="I1797" s="78"/>
      <c r="J1797" s="78" t="s">
        <v>1288</v>
      </c>
      <c r="K1797" s="78">
        <v>115</v>
      </c>
      <c r="L1797" s="77">
        <f t="shared" si="277"/>
        <v>6</v>
      </c>
      <c r="M1797" s="77">
        <f t="shared" si="278"/>
        <v>6</v>
      </c>
    </row>
    <row r="1798" spans="1:13" x14ac:dyDescent="0.3">
      <c r="A1798" s="246" t="str">
        <f t="shared" si="282"/>
        <v>2024-NAT-01</v>
      </c>
      <c r="B1798" s="241">
        <f t="shared" si="283"/>
        <v>45372</v>
      </c>
      <c r="C1798" s="246" t="str">
        <f t="shared" si="284"/>
        <v>Day 1</v>
      </c>
      <c r="D1798" s="78" t="s">
        <v>678</v>
      </c>
      <c r="E1798" s="46" t="str">
        <f t="shared" si="273"/>
        <v>Morne</v>
      </c>
      <c r="F1798" s="46" t="str">
        <f t="shared" si="274"/>
        <v>Du Plessis</v>
      </c>
      <c r="G1798" s="46" t="str">
        <f t="shared" si="275"/>
        <v>Men Senior</v>
      </c>
      <c r="H1798" s="46" t="str">
        <f t="shared" si="276"/>
        <v>Orca Angling Club</v>
      </c>
      <c r="I1798" s="78"/>
      <c r="J1798" s="78" t="s">
        <v>1288</v>
      </c>
      <c r="K1798" s="78">
        <v>87</v>
      </c>
      <c r="L1798" s="77">
        <f t="shared" si="277"/>
        <v>2.2999999999999998</v>
      </c>
      <c r="M1798" s="77">
        <f t="shared" si="278"/>
        <v>2.2999999999999998</v>
      </c>
    </row>
    <row r="1799" spans="1:13" x14ac:dyDescent="0.3">
      <c r="A1799" s="246" t="str">
        <f t="shared" si="282"/>
        <v>2024-NAT-01</v>
      </c>
      <c r="B1799" s="241">
        <f t="shared" si="283"/>
        <v>45372</v>
      </c>
      <c r="C1799" s="246" t="str">
        <f t="shared" si="284"/>
        <v>Day 1</v>
      </c>
      <c r="D1799" s="78" t="s">
        <v>678</v>
      </c>
      <c r="E1799" s="46" t="str">
        <f t="shared" si="273"/>
        <v>Morne</v>
      </c>
      <c r="F1799" s="46" t="str">
        <f t="shared" si="274"/>
        <v>Du Plessis</v>
      </c>
      <c r="G1799" s="46" t="str">
        <f t="shared" si="275"/>
        <v>Men Senior</v>
      </c>
      <c r="H1799" s="46" t="str">
        <f t="shared" si="276"/>
        <v>Orca Angling Club</v>
      </c>
      <c r="I1799" s="78"/>
      <c r="J1799" s="78" t="s">
        <v>1288</v>
      </c>
      <c r="K1799" s="78">
        <v>98</v>
      </c>
      <c r="L1799" s="77">
        <f t="shared" si="277"/>
        <v>3.4</v>
      </c>
      <c r="M1799" s="77">
        <f t="shared" si="278"/>
        <v>3.4</v>
      </c>
    </row>
    <row r="1800" spans="1:13" x14ac:dyDescent="0.3">
      <c r="A1800" s="246" t="str">
        <f t="shared" si="282"/>
        <v>2024-NAT-01</v>
      </c>
      <c r="B1800" s="241">
        <f t="shared" si="283"/>
        <v>45372</v>
      </c>
      <c r="C1800" s="246" t="str">
        <f t="shared" si="284"/>
        <v>Day 1</v>
      </c>
      <c r="D1800" s="78" t="s">
        <v>678</v>
      </c>
      <c r="E1800" s="46" t="str">
        <f t="shared" si="273"/>
        <v>Morne</v>
      </c>
      <c r="F1800" s="46" t="str">
        <f t="shared" si="274"/>
        <v>Du Plessis</v>
      </c>
      <c r="G1800" s="46" t="str">
        <f t="shared" si="275"/>
        <v>Men Senior</v>
      </c>
      <c r="H1800" s="46" t="str">
        <f t="shared" si="276"/>
        <v>Orca Angling Club</v>
      </c>
      <c r="I1800" s="78"/>
      <c r="J1800" s="78" t="s">
        <v>1288</v>
      </c>
      <c r="K1800" s="78">
        <v>108</v>
      </c>
      <c r="L1800" s="77">
        <f t="shared" si="277"/>
        <v>4.8</v>
      </c>
      <c r="M1800" s="77">
        <f t="shared" si="278"/>
        <v>4.8</v>
      </c>
    </row>
    <row r="1801" spans="1:13" x14ac:dyDescent="0.3">
      <c r="A1801" s="246" t="str">
        <f t="shared" si="282"/>
        <v>2024-NAT-01</v>
      </c>
      <c r="B1801" s="241">
        <f t="shared" si="283"/>
        <v>45372</v>
      </c>
      <c r="C1801" s="246" t="str">
        <f t="shared" si="284"/>
        <v>Day 1</v>
      </c>
      <c r="D1801" s="78" t="s">
        <v>1626</v>
      </c>
      <c r="E1801" s="46" t="str">
        <f t="shared" si="273"/>
        <v>Juanne-Louis</v>
      </c>
      <c r="F1801" s="46" t="str">
        <f t="shared" si="274"/>
        <v>Grobler</v>
      </c>
      <c r="G1801" s="46" t="str">
        <f t="shared" si="275"/>
        <v>Men Senior</v>
      </c>
      <c r="H1801" s="46" t="str">
        <f t="shared" si="276"/>
        <v>Orca Angling Club</v>
      </c>
      <c r="I1801" s="78"/>
      <c r="J1801" s="78" t="s">
        <v>1288</v>
      </c>
      <c r="K1801" s="78">
        <v>76</v>
      </c>
      <c r="L1801" s="77">
        <f t="shared" si="277"/>
        <v>1.4</v>
      </c>
      <c r="M1801" s="77">
        <f t="shared" si="278"/>
        <v>1.4</v>
      </c>
    </row>
    <row r="1802" spans="1:13" x14ac:dyDescent="0.3">
      <c r="A1802" s="246" t="str">
        <f t="shared" si="282"/>
        <v>2024-NAT-01</v>
      </c>
      <c r="B1802" s="241">
        <f t="shared" si="283"/>
        <v>45372</v>
      </c>
      <c r="C1802" s="246" t="str">
        <f t="shared" si="284"/>
        <v>Day 1</v>
      </c>
      <c r="D1802" s="78" t="s">
        <v>1626</v>
      </c>
      <c r="E1802" s="46" t="str">
        <f t="shared" si="273"/>
        <v>Juanne-Louis</v>
      </c>
      <c r="F1802" s="46" t="str">
        <f t="shared" si="274"/>
        <v>Grobler</v>
      </c>
      <c r="G1802" s="46" t="str">
        <f t="shared" si="275"/>
        <v>Men Senior</v>
      </c>
      <c r="H1802" s="46" t="str">
        <f t="shared" si="276"/>
        <v>Orca Angling Club</v>
      </c>
      <c r="I1802" s="78"/>
      <c r="J1802" s="78" t="s">
        <v>1288</v>
      </c>
      <c r="K1802" s="78">
        <v>81</v>
      </c>
      <c r="L1802" s="77">
        <f t="shared" si="277"/>
        <v>1.8</v>
      </c>
      <c r="M1802" s="77">
        <f t="shared" si="278"/>
        <v>1.8</v>
      </c>
    </row>
    <row r="1803" spans="1:13" x14ac:dyDescent="0.3">
      <c r="A1803" s="246" t="str">
        <f t="shared" si="282"/>
        <v>2024-NAT-01</v>
      </c>
      <c r="B1803" s="241">
        <f t="shared" si="283"/>
        <v>45372</v>
      </c>
      <c r="C1803" s="246" t="str">
        <f t="shared" si="284"/>
        <v>Day 1</v>
      </c>
      <c r="D1803" s="78" t="s">
        <v>1626</v>
      </c>
      <c r="E1803" s="46" t="str">
        <f t="shared" si="273"/>
        <v>Juanne-Louis</v>
      </c>
      <c r="F1803" s="46" t="str">
        <f t="shared" si="274"/>
        <v>Grobler</v>
      </c>
      <c r="G1803" s="46" t="str">
        <f t="shared" si="275"/>
        <v>Men Senior</v>
      </c>
      <c r="H1803" s="46" t="str">
        <f t="shared" si="276"/>
        <v>Orca Angling Club</v>
      </c>
      <c r="I1803" s="78"/>
      <c r="J1803" s="78" t="s">
        <v>1288</v>
      </c>
      <c r="K1803" s="78">
        <v>75</v>
      </c>
      <c r="L1803" s="77">
        <f t="shared" si="277"/>
        <v>1.3</v>
      </c>
      <c r="M1803" s="77">
        <f t="shared" si="278"/>
        <v>1.3</v>
      </c>
    </row>
    <row r="1804" spans="1:13" x14ac:dyDescent="0.3">
      <c r="A1804" s="246" t="str">
        <f t="shared" si="282"/>
        <v>2024-NAT-01</v>
      </c>
      <c r="B1804" s="241">
        <f t="shared" si="283"/>
        <v>45372</v>
      </c>
      <c r="C1804" s="246" t="str">
        <f t="shared" si="284"/>
        <v>Day 1</v>
      </c>
      <c r="D1804" s="78" t="s">
        <v>1626</v>
      </c>
      <c r="E1804" s="46" t="str">
        <f t="shared" si="273"/>
        <v>Juanne-Louis</v>
      </c>
      <c r="F1804" s="46" t="str">
        <f t="shared" si="274"/>
        <v>Grobler</v>
      </c>
      <c r="G1804" s="46" t="str">
        <f t="shared" si="275"/>
        <v>Men Senior</v>
      </c>
      <c r="H1804" s="46" t="str">
        <f t="shared" si="276"/>
        <v>Orca Angling Club</v>
      </c>
      <c r="I1804" s="78"/>
      <c r="J1804" s="76" t="s">
        <v>1287</v>
      </c>
      <c r="K1804" s="78">
        <v>69</v>
      </c>
      <c r="L1804" s="77">
        <f t="shared" si="277"/>
        <v>1.2</v>
      </c>
      <c r="M1804" s="77">
        <f t="shared" si="278"/>
        <v>1.2</v>
      </c>
    </row>
    <row r="1805" spans="1:13" x14ac:dyDescent="0.3">
      <c r="A1805" s="246" t="str">
        <f t="shared" si="282"/>
        <v>2024-NAT-01</v>
      </c>
      <c r="B1805" s="241">
        <f t="shared" si="283"/>
        <v>45372</v>
      </c>
      <c r="C1805" s="246" t="str">
        <f t="shared" si="284"/>
        <v>Day 1</v>
      </c>
      <c r="D1805" s="78" t="s">
        <v>757</v>
      </c>
      <c r="E1805" s="46" t="str">
        <f t="shared" si="273"/>
        <v>Herman</v>
      </c>
      <c r="F1805" s="46" t="str">
        <f t="shared" si="274"/>
        <v>Krauze</v>
      </c>
      <c r="G1805" s="46" t="str">
        <f t="shared" si="275"/>
        <v>Men Seniors / U/21</v>
      </c>
      <c r="H1805" s="46" t="str">
        <f t="shared" si="276"/>
        <v>Orca Angling Club</v>
      </c>
      <c r="I1805" s="78"/>
      <c r="J1805" s="78" t="s">
        <v>20</v>
      </c>
      <c r="K1805" s="78">
        <v>69</v>
      </c>
      <c r="L1805" s="77">
        <f t="shared" si="277"/>
        <v>1.2</v>
      </c>
      <c r="M1805" s="77">
        <f t="shared" si="278"/>
        <v>1.2</v>
      </c>
    </row>
    <row r="1806" spans="1:13" x14ac:dyDescent="0.3">
      <c r="A1806" s="246" t="str">
        <f t="shared" si="282"/>
        <v>2024-NAT-01</v>
      </c>
      <c r="B1806" s="241">
        <f t="shared" si="283"/>
        <v>45372</v>
      </c>
      <c r="C1806" s="246" t="str">
        <f t="shared" si="284"/>
        <v>Day 1</v>
      </c>
      <c r="D1806" s="78" t="s">
        <v>757</v>
      </c>
      <c r="E1806" s="46" t="str">
        <f t="shared" si="273"/>
        <v>Herman</v>
      </c>
      <c r="F1806" s="46" t="str">
        <f t="shared" si="274"/>
        <v>Krauze</v>
      </c>
      <c r="G1806" s="46" t="str">
        <f t="shared" si="275"/>
        <v>Men Seniors / U/21</v>
      </c>
      <c r="H1806" s="46" t="str">
        <f t="shared" si="276"/>
        <v>Orca Angling Club</v>
      </c>
      <c r="I1806" s="78"/>
      <c r="J1806" s="78" t="s">
        <v>1288</v>
      </c>
      <c r="K1806" s="78">
        <v>87</v>
      </c>
      <c r="L1806" s="77">
        <f t="shared" si="277"/>
        <v>2.2999999999999998</v>
      </c>
      <c r="M1806" s="77">
        <f t="shared" si="278"/>
        <v>2.2999999999999998</v>
      </c>
    </row>
    <row r="1807" spans="1:13" x14ac:dyDescent="0.3">
      <c r="A1807" s="246" t="str">
        <f t="shared" si="282"/>
        <v>2024-NAT-01</v>
      </c>
      <c r="B1807" s="241">
        <f t="shared" si="283"/>
        <v>45372</v>
      </c>
      <c r="C1807" s="246" t="str">
        <f t="shared" si="284"/>
        <v>Day 1</v>
      </c>
      <c r="D1807" s="78" t="s">
        <v>757</v>
      </c>
      <c r="E1807" s="46" t="str">
        <f t="shared" si="273"/>
        <v>Herman</v>
      </c>
      <c r="F1807" s="46" t="str">
        <f t="shared" si="274"/>
        <v>Krauze</v>
      </c>
      <c r="G1807" s="46" t="str">
        <f t="shared" si="275"/>
        <v>Men Seniors / U/21</v>
      </c>
      <c r="H1807" s="46" t="str">
        <f t="shared" si="276"/>
        <v>Orca Angling Club</v>
      </c>
      <c r="I1807" s="78"/>
      <c r="J1807" s="78" t="s">
        <v>1288</v>
      </c>
      <c r="K1807" s="78">
        <v>82</v>
      </c>
      <c r="L1807" s="77">
        <f t="shared" si="277"/>
        <v>1.9</v>
      </c>
      <c r="M1807" s="77">
        <f t="shared" si="278"/>
        <v>1.9</v>
      </c>
    </row>
    <row r="1808" spans="1:13" x14ac:dyDescent="0.3">
      <c r="A1808" s="246" t="str">
        <f t="shared" si="282"/>
        <v>2024-NAT-01</v>
      </c>
      <c r="B1808" s="241">
        <f t="shared" si="283"/>
        <v>45372</v>
      </c>
      <c r="C1808" s="246" t="str">
        <f t="shared" si="284"/>
        <v>Day 1</v>
      </c>
      <c r="D1808" s="78" t="s">
        <v>757</v>
      </c>
      <c r="E1808" s="46" t="str">
        <f t="shared" si="273"/>
        <v>Herman</v>
      </c>
      <c r="F1808" s="46" t="str">
        <f t="shared" si="274"/>
        <v>Krauze</v>
      </c>
      <c r="G1808" s="46" t="str">
        <f t="shared" si="275"/>
        <v>Men Seniors / U/21</v>
      </c>
      <c r="H1808" s="46" t="str">
        <f t="shared" si="276"/>
        <v>Orca Angling Club</v>
      </c>
      <c r="I1808" s="78"/>
      <c r="J1808" s="78" t="s">
        <v>1288</v>
      </c>
      <c r="K1808" s="78">
        <v>90</v>
      </c>
      <c r="L1808" s="77">
        <f t="shared" si="277"/>
        <v>2.6</v>
      </c>
      <c r="M1808" s="77">
        <f t="shared" si="278"/>
        <v>2.6</v>
      </c>
    </row>
    <row r="1809" spans="1:13" x14ac:dyDescent="0.3">
      <c r="A1809" s="246" t="str">
        <f t="shared" si="282"/>
        <v>2024-NAT-01</v>
      </c>
      <c r="B1809" s="241">
        <f t="shared" si="283"/>
        <v>45372</v>
      </c>
      <c r="C1809" s="246" t="str">
        <f t="shared" si="284"/>
        <v>Day 1</v>
      </c>
      <c r="D1809" s="78" t="s">
        <v>757</v>
      </c>
      <c r="E1809" s="46" t="str">
        <f t="shared" si="273"/>
        <v>Herman</v>
      </c>
      <c r="F1809" s="46" t="str">
        <f t="shared" si="274"/>
        <v>Krauze</v>
      </c>
      <c r="G1809" s="46" t="str">
        <f t="shared" si="275"/>
        <v>Men Seniors / U/21</v>
      </c>
      <c r="H1809" s="46" t="str">
        <f t="shared" si="276"/>
        <v>Orca Angling Club</v>
      </c>
      <c r="I1809" s="78"/>
      <c r="J1809" s="78" t="s">
        <v>1288</v>
      </c>
      <c r="K1809" s="78">
        <v>96</v>
      </c>
      <c r="L1809" s="77">
        <f t="shared" si="277"/>
        <v>3.2</v>
      </c>
      <c r="M1809" s="77">
        <f t="shared" si="278"/>
        <v>3.2</v>
      </c>
    </row>
    <row r="1810" spans="1:13" x14ac:dyDescent="0.3">
      <c r="A1810" s="246" t="str">
        <f t="shared" si="282"/>
        <v>2024-NAT-01</v>
      </c>
      <c r="B1810" s="241">
        <f t="shared" si="283"/>
        <v>45372</v>
      </c>
      <c r="C1810" s="246" t="str">
        <f t="shared" si="284"/>
        <v>Day 1</v>
      </c>
      <c r="D1810" s="78" t="s">
        <v>757</v>
      </c>
      <c r="E1810" s="46" t="str">
        <f t="shared" si="273"/>
        <v>Herman</v>
      </c>
      <c r="F1810" s="46" t="str">
        <f t="shared" si="274"/>
        <v>Krauze</v>
      </c>
      <c r="G1810" s="46" t="str">
        <f t="shared" si="275"/>
        <v>Men Seniors / U/21</v>
      </c>
      <c r="H1810" s="46" t="str">
        <f t="shared" si="276"/>
        <v>Orca Angling Club</v>
      </c>
      <c r="I1810" s="78"/>
      <c r="J1810" s="78" t="s">
        <v>1288</v>
      </c>
      <c r="K1810" s="78">
        <v>72</v>
      </c>
      <c r="L1810" s="77">
        <f t="shared" si="277"/>
        <v>1.2</v>
      </c>
      <c r="M1810" s="77">
        <f t="shared" si="278"/>
        <v>1.2</v>
      </c>
    </row>
    <row r="1811" spans="1:13" x14ac:dyDescent="0.3">
      <c r="A1811" s="246" t="str">
        <f t="shared" si="282"/>
        <v>2024-NAT-01</v>
      </c>
      <c r="B1811" s="241">
        <f t="shared" si="283"/>
        <v>45372</v>
      </c>
      <c r="C1811" s="246" t="str">
        <f t="shared" si="284"/>
        <v>Day 1</v>
      </c>
      <c r="D1811" s="78" t="s">
        <v>757</v>
      </c>
      <c r="E1811" s="46" t="str">
        <f t="shared" ref="E1811:E1874" si="285">IF(D1811="","",VLOOKUP(D1811,Master,3,FALSE))</f>
        <v>Herman</v>
      </c>
      <c r="F1811" s="46" t="str">
        <f t="shared" ref="F1811:F1874" si="286">IF(D1811="","",VLOOKUP(D1811,Master,4,FALSE))</f>
        <v>Krauze</v>
      </c>
      <c r="G1811" s="46" t="str">
        <f t="shared" ref="G1811:G1874" si="287">IF(D1811="","",VLOOKUP(D1811,Master,5,FALSE))</f>
        <v>Men Seniors / U/21</v>
      </c>
      <c r="H1811" s="46" t="str">
        <f t="shared" ref="H1811:H1874" si="288">IF(D1811="","",VLOOKUP(D1811,Master,2,FALSE))</f>
        <v>Orca Angling Club</v>
      </c>
      <c r="I1811" s="78"/>
      <c r="J1811" s="78" t="s">
        <v>1288</v>
      </c>
      <c r="K1811" s="78">
        <v>113</v>
      </c>
      <c r="L1811" s="77">
        <f t="shared" ref="L1811:L1874" si="289">IF(K1811="","",IF(I1811="",ROUND(HLOOKUP(J1811,kgList,K1811,FALSE),1),ROUND(HLOOKUP(I1811,kgList,K1811,FALSE),1)))</f>
        <v>5.7</v>
      </c>
      <c r="M1811" s="77">
        <f t="shared" ref="M1811:M1874" si="290">IF(L1811="","",IF(COUNTA(I1811:J1811)&gt;1,"Edible or Inedible",IF(COUNTA(I1811)=1,L1811*1,IF(COUNTA(J1811)=1,L1811*1,"ERROR"))))</f>
        <v>5.7</v>
      </c>
    </row>
    <row r="1812" spans="1:13" x14ac:dyDescent="0.3">
      <c r="A1812" s="246" t="str">
        <f t="shared" ref="A1812:A1843" si="291">IF(D1812="","",A1811)</f>
        <v>2024-NAT-01</v>
      </c>
      <c r="B1812" s="241">
        <f t="shared" ref="B1812:B1843" si="292">IF(D1812="","",B1811)</f>
        <v>45372</v>
      </c>
      <c r="C1812" s="246" t="str">
        <f t="shared" ref="C1812:C1843" si="293">IF(D1812="","",C1811)</f>
        <v>Day 1</v>
      </c>
      <c r="D1812" s="78" t="s">
        <v>757</v>
      </c>
      <c r="E1812" s="46" t="str">
        <f t="shared" si="285"/>
        <v>Herman</v>
      </c>
      <c r="F1812" s="46" t="str">
        <f t="shared" si="286"/>
        <v>Krauze</v>
      </c>
      <c r="G1812" s="46" t="str">
        <f t="shared" si="287"/>
        <v>Men Seniors / U/21</v>
      </c>
      <c r="H1812" s="46" t="str">
        <f t="shared" si="288"/>
        <v>Orca Angling Club</v>
      </c>
      <c r="I1812" s="78"/>
      <c r="J1812" s="78" t="s">
        <v>1288</v>
      </c>
      <c r="K1812" s="78">
        <v>109</v>
      </c>
      <c r="L1812" s="77">
        <f t="shared" si="289"/>
        <v>5</v>
      </c>
      <c r="M1812" s="77">
        <f t="shared" si="290"/>
        <v>5</v>
      </c>
    </row>
    <row r="1813" spans="1:13" x14ac:dyDescent="0.3">
      <c r="A1813" s="246" t="str">
        <f t="shared" si="291"/>
        <v>2024-NAT-01</v>
      </c>
      <c r="B1813" s="241">
        <f t="shared" si="292"/>
        <v>45372</v>
      </c>
      <c r="C1813" s="246" t="str">
        <f t="shared" si="293"/>
        <v>Day 1</v>
      </c>
      <c r="D1813" s="78" t="s">
        <v>757</v>
      </c>
      <c r="E1813" s="46" t="str">
        <f t="shared" si="285"/>
        <v>Herman</v>
      </c>
      <c r="F1813" s="46" t="str">
        <f t="shared" si="286"/>
        <v>Krauze</v>
      </c>
      <c r="G1813" s="46" t="str">
        <f t="shared" si="287"/>
        <v>Men Seniors / U/21</v>
      </c>
      <c r="H1813" s="46" t="str">
        <f t="shared" si="288"/>
        <v>Orca Angling Club</v>
      </c>
      <c r="I1813" s="78"/>
      <c r="J1813" s="78" t="s">
        <v>1288</v>
      </c>
      <c r="K1813" s="78">
        <v>85</v>
      </c>
      <c r="L1813" s="77">
        <f t="shared" si="289"/>
        <v>2.1</v>
      </c>
      <c r="M1813" s="77">
        <f t="shared" si="290"/>
        <v>2.1</v>
      </c>
    </row>
    <row r="1814" spans="1:13" x14ac:dyDescent="0.3">
      <c r="A1814" s="246" t="str">
        <f t="shared" si="291"/>
        <v>2024-NAT-01</v>
      </c>
      <c r="B1814" s="241">
        <f t="shared" si="292"/>
        <v>45372</v>
      </c>
      <c r="C1814" s="246" t="str">
        <f t="shared" si="293"/>
        <v>Day 1</v>
      </c>
      <c r="D1814" s="78" t="s">
        <v>757</v>
      </c>
      <c r="E1814" s="46" t="str">
        <f t="shared" si="285"/>
        <v>Herman</v>
      </c>
      <c r="F1814" s="46" t="str">
        <f t="shared" si="286"/>
        <v>Krauze</v>
      </c>
      <c r="G1814" s="46" t="str">
        <f t="shared" si="287"/>
        <v>Men Seniors / U/21</v>
      </c>
      <c r="H1814" s="46" t="str">
        <f t="shared" si="288"/>
        <v>Orca Angling Club</v>
      </c>
      <c r="I1814" s="78"/>
      <c r="J1814" s="78" t="s">
        <v>1288</v>
      </c>
      <c r="K1814" s="78">
        <v>93</v>
      </c>
      <c r="L1814" s="77">
        <f t="shared" si="289"/>
        <v>2.9</v>
      </c>
      <c r="M1814" s="77">
        <f t="shared" si="290"/>
        <v>2.9</v>
      </c>
    </row>
    <row r="1815" spans="1:13" x14ac:dyDescent="0.3">
      <c r="A1815" s="246" t="str">
        <f t="shared" si="291"/>
        <v>2024-NAT-01</v>
      </c>
      <c r="B1815" s="241">
        <f t="shared" si="292"/>
        <v>45372</v>
      </c>
      <c r="C1815" s="246" t="str">
        <f t="shared" si="293"/>
        <v>Day 1</v>
      </c>
      <c r="D1815" s="78" t="s">
        <v>461</v>
      </c>
      <c r="E1815" s="46" t="str">
        <f t="shared" si="285"/>
        <v>Brian</v>
      </c>
      <c r="F1815" s="46" t="str">
        <f t="shared" si="286"/>
        <v>Curtis</v>
      </c>
      <c r="G1815" s="46" t="str">
        <f t="shared" si="287"/>
        <v>Men Senior</v>
      </c>
      <c r="H1815" s="46" t="str">
        <f t="shared" si="288"/>
        <v>Orca Angling Club</v>
      </c>
      <c r="I1815" s="78"/>
      <c r="J1815" s="78" t="s">
        <v>1288</v>
      </c>
      <c r="K1815" s="78">
        <v>78</v>
      </c>
      <c r="L1815" s="77">
        <f t="shared" si="289"/>
        <v>1.5</v>
      </c>
      <c r="M1815" s="77">
        <f t="shared" si="290"/>
        <v>1.5</v>
      </c>
    </row>
    <row r="1816" spans="1:13" x14ac:dyDescent="0.3">
      <c r="A1816" s="246" t="str">
        <f t="shared" si="291"/>
        <v>2024-NAT-01</v>
      </c>
      <c r="B1816" s="241">
        <f t="shared" si="292"/>
        <v>45372</v>
      </c>
      <c r="C1816" s="246" t="str">
        <f t="shared" si="293"/>
        <v>Day 1</v>
      </c>
      <c r="D1816" s="78" t="s">
        <v>461</v>
      </c>
      <c r="E1816" s="46" t="str">
        <f t="shared" si="285"/>
        <v>Brian</v>
      </c>
      <c r="F1816" s="46" t="str">
        <f t="shared" si="286"/>
        <v>Curtis</v>
      </c>
      <c r="G1816" s="46" t="str">
        <f t="shared" si="287"/>
        <v>Men Senior</v>
      </c>
      <c r="H1816" s="46" t="str">
        <f t="shared" si="288"/>
        <v>Orca Angling Club</v>
      </c>
      <c r="I1816" s="78"/>
      <c r="J1816" s="78" t="s">
        <v>1288</v>
      </c>
      <c r="K1816" s="78">
        <v>108</v>
      </c>
      <c r="L1816" s="77">
        <f t="shared" si="289"/>
        <v>4.8</v>
      </c>
      <c r="M1816" s="77">
        <f t="shared" si="290"/>
        <v>4.8</v>
      </c>
    </row>
    <row r="1817" spans="1:13" x14ac:dyDescent="0.3">
      <c r="A1817" s="246" t="str">
        <f t="shared" si="291"/>
        <v>2024-NAT-01</v>
      </c>
      <c r="B1817" s="241">
        <f t="shared" si="292"/>
        <v>45372</v>
      </c>
      <c r="C1817" s="246" t="str">
        <f t="shared" si="293"/>
        <v>Day 1</v>
      </c>
      <c r="D1817" s="78" t="s">
        <v>461</v>
      </c>
      <c r="E1817" s="46" t="str">
        <f t="shared" si="285"/>
        <v>Brian</v>
      </c>
      <c r="F1817" s="46" t="str">
        <f t="shared" si="286"/>
        <v>Curtis</v>
      </c>
      <c r="G1817" s="46" t="str">
        <f t="shared" si="287"/>
        <v>Men Senior</v>
      </c>
      <c r="H1817" s="46" t="str">
        <f t="shared" si="288"/>
        <v>Orca Angling Club</v>
      </c>
      <c r="I1817" s="78"/>
      <c r="J1817" s="78" t="s">
        <v>1288</v>
      </c>
      <c r="K1817" s="78">
        <v>74</v>
      </c>
      <c r="L1817" s="77">
        <f t="shared" si="289"/>
        <v>1.3</v>
      </c>
      <c r="M1817" s="77">
        <f t="shared" si="290"/>
        <v>1.3</v>
      </c>
    </row>
    <row r="1818" spans="1:13" x14ac:dyDescent="0.3">
      <c r="A1818" s="246" t="str">
        <f t="shared" si="291"/>
        <v>2024-NAT-01</v>
      </c>
      <c r="B1818" s="241">
        <f t="shared" si="292"/>
        <v>45372</v>
      </c>
      <c r="C1818" s="246" t="str">
        <f t="shared" si="293"/>
        <v>Day 1</v>
      </c>
      <c r="D1818" s="78" t="s">
        <v>461</v>
      </c>
      <c r="E1818" s="46" t="str">
        <f t="shared" si="285"/>
        <v>Brian</v>
      </c>
      <c r="F1818" s="46" t="str">
        <f t="shared" si="286"/>
        <v>Curtis</v>
      </c>
      <c r="G1818" s="46" t="str">
        <f t="shared" si="287"/>
        <v>Men Senior</v>
      </c>
      <c r="H1818" s="46" t="str">
        <f t="shared" si="288"/>
        <v>Orca Angling Club</v>
      </c>
      <c r="I1818" s="78"/>
      <c r="J1818" s="78" t="s">
        <v>20</v>
      </c>
      <c r="K1818" s="78">
        <v>65</v>
      </c>
      <c r="L1818" s="77">
        <f t="shared" si="289"/>
        <v>1</v>
      </c>
      <c r="M1818" s="77">
        <f t="shared" si="290"/>
        <v>1</v>
      </c>
    </row>
    <row r="1819" spans="1:13" x14ac:dyDescent="0.3">
      <c r="A1819" s="246" t="str">
        <f t="shared" si="291"/>
        <v>2024-NAT-01</v>
      </c>
      <c r="B1819" s="241">
        <f t="shared" si="292"/>
        <v>45372</v>
      </c>
      <c r="C1819" s="246" t="str">
        <f t="shared" si="293"/>
        <v>Day 1</v>
      </c>
      <c r="D1819" s="78" t="s">
        <v>461</v>
      </c>
      <c r="E1819" s="46" t="str">
        <f t="shared" si="285"/>
        <v>Brian</v>
      </c>
      <c r="F1819" s="46" t="str">
        <f t="shared" si="286"/>
        <v>Curtis</v>
      </c>
      <c r="G1819" s="46" t="str">
        <f t="shared" si="287"/>
        <v>Men Senior</v>
      </c>
      <c r="H1819" s="46" t="str">
        <f t="shared" si="288"/>
        <v>Orca Angling Club</v>
      </c>
      <c r="I1819" s="78"/>
      <c r="J1819" s="76" t="s">
        <v>1287</v>
      </c>
      <c r="K1819" s="78">
        <v>127</v>
      </c>
      <c r="L1819" s="77">
        <f t="shared" si="289"/>
        <v>9.8000000000000007</v>
      </c>
      <c r="M1819" s="77">
        <f t="shared" si="290"/>
        <v>9.8000000000000007</v>
      </c>
    </row>
    <row r="1820" spans="1:13" x14ac:dyDescent="0.3">
      <c r="A1820" s="246" t="str">
        <f t="shared" si="291"/>
        <v>2024-NAT-01</v>
      </c>
      <c r="B1820" s="241">
        <f t="shared" si="292"/>
        <v>45372</v>
      </c>
      <c r="C1820" s="246" t="str">
        <f t="shared" si="293"/>
        <v>Day 1</v>
      </c>
      <c r="D1820" s="78" t="s">
        <v>461</v>
      </c>
      <c r="E1820" s="46" t="str">
        <f t="shared" si="285"/>
        <v>Brian</v>
      </c>
      <c r="F1820" s="46" t="str">
        <f t="shared" si="286"/>
        <v>Curtis</v>
      </c>
      <c r="G1820" s="46" t="str">
        <f t="shared" si="287"/>
        <v>Men Senior</v>
      </c>
      <c r="H1820" s="46" t="str">
        <f t="shared" si="288"/>
        <v>Orca Angling Club</v>
      </c>
      <c r="I1820" s="78"/>
      <c r="J1820" s="76" t="s">
        <v>1287</v>
      </c>
      <c r="K1820" s="78">
        <v>79</v>
      </c>
      <c r="L1820" s="77">
        <f t="shared" si="289"/>
        <v>1.9</v>
      </c>
      <c r="M1820" s="77">
        <f t="shared" si="290"/>
        <v>1.9</v>
      </c>
    </row>
    <row r="1821" spans="1:13" x14ac:dyDescent="0.3">
      <c r="A1821" s="246" t="str">
        <f t="shared" si="291"/>
        <v>2024-NAT-01</v>
      </c>
      <c r="B1821" s="241">
        <f t="shared" si="292"/>
        <v>45372</v>
      </c>
      <c r="C1821" s="246" t="str">
        <f t="shared" si="293"/>
        <v>Day 1</v>
      </c>
      <c r="D1821" s="78" t="s">
        <v>461</v>
      </c>
      <c r="E1821" s="46" t="str">
        <f t="shared" si="285"/>
        <v>Brian</v>
      </c>
      <c r="F1821" s="46" t="str">
        <f t="shared" si="286"/>
        <v>Curtis</v>
      </c>
      <c r="G1821" s="46" t="str">
        <f t="shared" si="287"/>
        <v>Men Senior</v>
      </c>
      <c r="H1821" s="46" t="str">
        <f t="shared" si="288"/>
        <v>Orca Angling Club</v>
      </c>
      <c r="I1821" s="78"/>
      <c r="J1821" s="76" t="s">
        <v>1287</v>
      </c>
      <c r="K1821" s="78">
        <v>125</v>
      </c>
      <c r="L1821" s="77">
        <f t="shared" si="289"/>
        <v>9.3000000000000007</v>
      </c>
      <c r="M1821" s="77">
        <f t="shared" si="290"/>
        <v>9.3000000000000007</v>
      </c>
    </row>
    <row r="1822" spans="1:13" x14ac:dyDescent="0.3">
      <c r="A1822" s="246" t="str">
        <f t="shared" si="291"/>
        <v>2024-NAT-01</v>
      </c>
      <c r="B1822" s="241">
        <f t="shared" si="292"/>
        <v>45372</v>
      </c>
      <c r="C1822" s="246" t="str">
        <f t="shared" si="293"/>
        <v>Day 1</v>
      </c>
      <c r="D1822" s="78" t="s">
        <v>573</v>
      </c>
      <c r="E1822" s="46" t="str">
        <f t="shared" si="285"/>
        <v xml:space="preserve">Joe </v>
      </c>
      <c r="F1822" s="46" t="str">
        <f t="shared" si="286"/>
        <v>Herman</v>
      </c>
      <c r="G1822" s="46" t="str">
        <f t="shared" si="287"/>
        <v>Men Senior</v>
      </c>
      <c r="H1822" s="46" t="str">
        <f t="shared" si="288"/>
        <v>Orca Angling Club</v>
      </c>
      <c r="I1822" s="78"/>
      <c r="J1822" s="76" t="s">
        <v>1287</v>
      </c>
      <c r="K1822" s="78">
        <v>98</v>
      </c>
      <c r="L1822" s="77">
        <f t="shared" si="289"/>
        <v>4</v>
      </c>
      <c r="M1822" s="77">
        <f t="shared" si="290"/>
        <v>4</v>
      </c>
    </row>
    <row r="1823" spans="1:13" x14ac:dyDescent="0.3">
      <c r="A1823" s="246" t="str">
        <f t="shared" si="291"/>
        <v>2024-NAT-01</v>
      </c>
      <c r="B1823" s="241">
        <f t="shared" si="292"/>
        <v>45372</v>
      </c>
      <c r="C1823" s="246" t="str">
        <f t="shared" si="293"/>
        <v>Day 1</v>
      </c>
      <c r="D1823" s="78" t="s">
        <v>573</v>
      </c>
      <c r="E1823" s="46" t="str">
        <f t="shared" si="285"/>
        <v xml:space="preserve">Joe </v>
      </c>
      <c r="F1823" s="46" t="str">
        <f t="shared" si="286"/>
        <v>Herman</v>
      </c>
      <c r="G1823" s="46" t="str">
        <f t="shared" si="287"/>
        <v>Men Senior</v>
      </c>
      <c r="H1823" s="46" t="str">
        <f t="shared" si="288"/>
        <v>Orca Angling Club</v>
      </c>
      <c r="I1823" s="78"/>
      <c r="J1823" s="78" t="s">
        <v>10</v>
      </c>
      <c r="K1823" s="78">
        <v>40</v>
      </c>
      <c r="L1823" s="77">
        <f t="shared" si="289"/>
        <v>1</v>
      </c>
      <c r="M1823" s="77">
        <f t="shared" si="290"/>
        <v>1</v>
      </c>
    </row>
    <row r="1824" spans="1:13" x14ac:dyDescent="0.3">
      <c r="A1824" s="246" t="str">
        <f t="shared" si="291"/>
        <v>2024-NAT-01</v>
      </c>
      <c r="B1824" s="241">
        <f t="shared" si="292"/>
        <v>45372</v>
      </c>
      <c r="C1824" s="246" t="str">
        <f t="shared" si="293"/>
        <v>Day 1</v>
      </c>
      <c r="D1824" s="78" t="s">
        <v>573</v>
      </c>
      <c r="E1824" s="46" t="str">
        <f t="shared" si="285"/>
        <v xml:space="preserve">Joe </v>
      </c>
      <c r="F1824" s="46" t="str">
        <f t="shared" si="286"/>
        <v>Herman</v>
      </c>
      <c r="G1824" s="46" t="str">
        <f t="shared" si="287"/>
        <v>Men Senior</v>
      </c>
      <c r="H1824" s="46" t="str">
        <f t="shared" si="288"/>
        <v>Orca Angling Club</v>
      </c>
      <c r="I1824" s="78"/>
      <c r="J1824" s="78" t="s">
        <v>20</v>
      </c>
      <c r="K1824" s="78">
        <v>84</v>
      </c>
      <c r="L1824" s="77">
        <f t="shared" si="289"/>
        <v>2.2000000000000002</v>
      </c>
      <c r="M1824" s="77">
        <f t="shared" si="290"/>
        <v>2.2000000000000002</v>
      </c>
    </row>
    <row r="1825" spans="1:13" x14ac:dyDescent="0.3">
      <c r="A1825" s="246" t="str">
        <f t="shared" si="291"/>
        <v>2024-NAT-01</v>
      </c>
      <c r="B1825" s="241">
        <f t="shared" si="292"/>
        <v>45372</v>
      </c>
      <c r="C1825" s="246" t="str">
        <f t="shared" si="293"/>
        <v>Day 1</v>
      </c>
      <c r="D1825" s="78" t="s">
        <v>573</v>
      </c>
      <c r="E1825" s="46" t="str">
        <f t="shared" si="285"/>
        <v xml:space="preserve">Joe </v>
      </c>
      <c r="F1825" s="46" t="str">
        <f t="shared" si="286"/>
        <v>Herman</v>
      </c>
      <c r="G1825" s="46" t="str">
        <f t="shared" si="287"/>
        <v>Men Senior</v>
      </c>
      <c r="H1825" s="46" t="str">
        <f t="shared" si="288"/>
        <v>Orca Angling Club</v>
      </c>
      <c r="I1825" s="78"/>
      <c r="J1825" s="78" t="s">
        <v>1288</v>
      </c>
      <c r="K1825" s="78">
        <v>75</v>
      </c>
      <c r="L1825" s="77">
        <f t="shared" si="289"/>
        <v>1.3</v>
      </c>
      <c r="M1825" s="77">
        <f t="shared" si="290"/>
        <v>1.3</v>
      </c>
    </row>
    <row r="1826" spans="1:13" x14ac:dyDescent="0.3">
      <c r="A1826" s="246" t="str">
        <f t="shared" si="291"/>
        <v>2024-NAT-01</v>
      </c>
      <c r="B1826" s="241">
        <f t="shared" si="292"/>
        <v>45372</v>
      </c>
      <c r="C1826" s="246" t="str">
        <f t="shared" si="293"/>
        <v>Day 1</v>
      </c>
      <c r="D1826" s="78" t="s">
        <v>573</v>
      </c>
      <c r="E1826" s="46" t="str">
        <f t="shared" si="285"/>
        <v xml:space="preserve">Joe </v>
      </c>
      <c r="F1826" s="46" t="str">
        <f t="shared" si="286"/>
        <v>Herman</v>
      </c>
      <c r="G1826" s="46" t="str">
        <f t="shared" si="287"/>
        <v>Men Senior</v>
      </c>
      <c r="H1826" s="46" t="str">
        <f t="shared" si="288"/>
        <v>Orca Angling Club</v>
      </c>
      <c r="I1826" s="78"/>
      <c r="J1826" s="78" t="s">
        <v>1288</v>
      </c>
      <c r="K1826" s="78">
        <v>87</v>
      </c>
      <c r="L1826" s="77">
        <f t="shared" si="289"/>
        <v>2.2999999999999998</v>
      </c>
      <c r="M1826" s="77">
        <f t="shared" si="290"/>
        <v>2.2999999999999998</v>
      </c>
    </row>
    <row r="1827" spans="1:13" x14ac:dyDescent="0.3">
      <c r="A1827" s="246" t="str">
        <f t="shared" si="291"/>
        <v>2024-NAT-01</v>
      </c>
      <c r="B1827" s="241">
        <f t="shared" si="292"/>
        <v>45372</v>
      </c>
      <c r="C1827" s="246" t="str">
        <f t="shared" si="293"/>
        <v>Day 1</v>
      </c>
      <c r="D1827" s="78" t="s">
        <v>573</v>
      </c>
      <c r="E1827" s="46" t="str">
        <f t="shared" si="285"/>
        <v xml:space="preserve">Joe </v>
      </c>
      <c r="F1827" s="46" t="str">
        <f t="shared" si="286"/>
        <v>Herman</v>
      </c>
      <c r="G1827" s="46" t="str">
        <f t="shared" si="287"/>
        <v>Men Senior</v>
      </c>
      <c r="H1827" s="46" t="str">
        <f t="shared" si="288"/>
        <v>Orca Angling Club</v>
      </c>
      <c r="I1827" s="78"/>
      <c r="J1827" s="78" t="s">
        <v>1288</v>
      </c>
      <c r="K1827" s="78">
        <v>97</v>
      </c>
      <c r="L1827" s="77">
        <f t="shared" si="289"/>
        <v>3.3</v>
      </c>
      <c r="M1827" s="77">
        <f t="shared" si="290"/>
        <v>3.3</v>
      </c>
    </row>
    <row r="1828" spans="1:13" x14ac:dyDescent="0.3">
      <c r="A1828" s="246" t="str">
        <f t="shared" si="291"/>
        <v>2024-NAT-01</v>
      </c>
      <c r="B1828" s="241">
        <f t="shared" si="292"/>
        <v>45372</v>
      </c>
      <c r="C1828" s="246" t="str">
        <f t="shared" si="293"/>
        <v>Day 1</v>
      </c>
      <c r="D1828" s="78" t="s">
        <v>573</v>
      </c>
      <c r="E1828" s="46" t="str">
        <f t="shared" si="285"/>
        <v xml:space="preserve">Joe </v>
      </c>
      <c r="F1828" s="46" t="str">
        <f t="shared" si="286"/>
        <v>Herman</v>
      </c>
      <c r="G1828" s="46" t="str">
        <f t="shared" si="287"/>
        <v>Men Senior</v>
      </c>
      <c r="H1828" s="46" t="str">
        <f t="shared" si="288"/>
        <v>Orca Angling Club</v>
      </c>
      <c r="I1828" s="78"/>
      <c r="J1828" s="78" t="s">
        <v>1288</v>
      </c>
      <c r="K1828" s="78">
        <v>108</v>
      </c>
      <c r="L1828" s="77">
        <f t="shared" si="289"/>
        <v>4.8</v>
      </c>
      <c r="M1828" s="77">
        <f t="shared" si="290"/>
        <v>4.8</v>
      </c>
    </row>
    <row r="1829" spans="1:13" x14ac:dyDescent="0.3">
      <c r="A1829" s="246" t="str">
        <f t="shared" si="291"/>
        <v>2024-NAT-01</v>
      </c>
      <c r="B1829" s="241">
        <f t="shared" si="292"/>
        <v>45372</v>
      </c>
      <c r="C1829" s="246" t="str">
        <f t="shared" si="293"/>
        <v>Day 1</v>
      </c>
      <c r="D1829" s="78" t="s">
        <v>498</v>
      </c>
      <c r="E1829" s="46" t="str">
        <f t="shared" si="285"/>
        <v>Leon</v>
      </c>
      <c r="F1829" s="46" t="str">
        <f t="shared" si="286"/>
        <v>Krauze</v>
      </c>
      <c r="G1829" s="46" t="str">
        <f t="shared" si="287"/>
        <v>Men Veteran</v>
      </c>
      <c r="H1829" s="46" t="str">
        <f t="shared" si="288"/>
        <v>Orca Angling Club</v>
      </c>
      <c r="I1829" s="78"/>
      <c r="J1829" s="78" t="s">
        <v>1288</v>
      </c>
      <c r="K1829" s="78">
        <v>108</v>
      </c>
      <c r="L1829" s="77">
        <f t="shared" si="289"/>
        <v>4.8</v>
      </c>
      <c r="M1829" s="77">
        <f t="shared" si="290"/>
        <v>4.8</v>
      </c>
    </row>
    <row r="1830" spans="1:13" x14ac:dyDescent="0.3">
      <c r="A1830" s="246" t="str">
        <f t="shared" si="291"/>
        <v>2024-NAT-01</v>
      </c>
      <c r="B1830" s="241">
        <f t="shared" si="292"/>
        <v>45372</v>
      </c>
      <c r="C1830" s="246" t="str">
        <f t="shared" si="293"/>
        <v>Day 1</v>
      </c>
      <c r="D1830" s="78" t="s">
        <v>498</v>
      </c>
      <c r="E1830" s="46" t="str">
        <f t="shared" si="285"/>
        <v>Leon</v>
      </c>
      <c r="F1830" s="46" t="str">
        <f t="shared" si="286"/>
        <v>Krauze</v>
      </c>
      <c r="G1830" s="46" t="str">
        <f t="shared" si="287"/>
        <v>Men Veteran</v>
      </c>
      <c r="H1830" s="46" t="str">
        <f t="shared" si="288"/>
        <v>Orca Angling Club</v>
      </c>
      <c r="I1830" s="78"/>
      <c r="J1830" s="78" t="s">
        <v>1288</v>
      </c>
      <c r="K1830" s="78">
        <v>112</v>
      </c>
      <c r="L1830" s="77">
        <f t="shared" si="289"/>
        <v>5.5</v>
      </c>
      <c r="M1830" s="77">
        <f t="shared" si="290"/>
        <v>5.5</v>
      </c>
    </row>
    <row r="1831" spans="1:13" x14ac:dyDescent="0.3">
      <c r="A1831" s="246" t="str">
        <f t="shared" si="291"/>
        <v>2024-NAT-01</v>
      </c>
      <c r="B1831" s="241">
        <f t="shared" si="292"/>
        <v>45372</v>
      </c>
      <c r="C1831" s="246" t="str">
        <f t="shared" si="293"/>
        <v>Day 1</v>
      </c>
      <c r="D1831" s="78" t="s">
        <v>498</v>
      </c>
      <c r="E1831" s="46" t="str">
        <f t="shared" si="285"/>
        <v>Leon</v>
      </c>
      <c r="F1831" s="46" t="str">
        <f t="shared" si="286"/>
        <v>Krauze</v>
      </c>
      <c r="G1831" s="46" t="str">
        <f t="shared" si="287"/>
        <v>Men Veteran</v>
      </c>
      <c r="H1831" s="46" t="str">
        <f t="shared" si="288"/>
        <v>Orca Angling Club</v>
      </c>
      <c r="I1831" s="78"/>
      <c r="J1831" s="78" t="s">
        <v>1288</v>
      </c>
      <c r="K1831" s="78">
        <v>101</v>
      </c>
      <c r="L1831" s="77">
        <f t="shared" si="289"/>
        <v>3.8</v>
      </c>
      <c r="M1831" s="77">
        <f t="shared" si="290"/>
        <v>3.8</v>
      </c>
    </row>
    <row r="1832" spans="1:13" x14ac:dyDescent="0.3">
      <c r="A1832" s="246" t="str">
        <f t="shared" si="291"/>
        <v>2024-NAT-01</v>
      </c>
      <c r="B1832" s="241">
        <f t="shared" si="292"/>
        <v>45372</v>
      </c>
      <c r="C1832" s="246" t="str">
        <f t="shared" si="293"/>
        <v>Day 1</v>
      </c>
      <c r="D1832" s="78" t="s">
        <v>498</v>
      </c>
      <c r="E1832" s="46" t="str">
        <f t="shared" si="285"/>
        <v>Leon</v>
      </c>
      <c r="F1832" s="46" t="str">
        <f t="shared" si="286"/>
        <v>Krauze</v>
      </c>
      <c r="G1832" s="46" t="str">
        <f t="shared" si="287"/>
        <v>Men Veteran</v>
      </c>
      <c r="H1832" s="46" t="str">
        <f t="shared" si="288"/>
        <v>Orca Angling Club</v>
      </c>
      <c r="I1832" s="78"/>
      <c r="J1832" s="78" t="s">
        <v>1288</v>
      </c>
      <c r="K1832" s="78">
        <v>80</v>
      </c>
      <c r="L1832" s="77">
        <f t="shared" si="289"/>
        <v>1.7</v>
      </c>
      <c r="M1832" s="77">
        <f t="shared" si="290"/>
        <v>1.7</v>
      </c>
    </row>
    <row r="1833" spans="1:13" x14ac:dyDescent="0.3">
      <c r="A1833" s="246" t="str">
        <f t="shared" si="291"/>
        <v>2024-NAT-01</v>
      </c>
      <c r="B1833" s="241">
        <f t="shared" si="292"/>
        <v>45372</v>
      </c>
      <c r="C1833" s="246" t="str">
        <f t="shared" si="293"/>
        <v>Day 1</v>
      </c>
      <c r="D1833" s="78" t="s">
        <v>498</v>
      </c>
      <c r="E1833" s="46" t="str">
        <f t="shared" si="285"/>
        <v>Leon</v>
      </c>
      <c r="F1833" s="46" t="str">
        <f t="shared" si="286"/>
        <v>Krauze</v>
      </c>
      <c r="G1833" s="46" t="str">
        <f t="shared" si="287"/>
        <v>Men Veteran</v>
      </c>
      <c r="H1833" s="46" t="str">
        <f t="shared" si="288"/>
        <v>Orca Angling Club</v>
      </c>
      <c r="I1833" s="78"/>
      <c r="J1833" s="76" t="s">
        <v>1287</v>
      </c>
      <c r="K1833" s="78">
        <v>124</v>
      </c>
      <c r="L1833" s="77">
        <f t="shared" si="289"/>
        <v>9.1</v>
      </c>
      <c r="M1833" s="77">
        <f t="shared" si="290"/>
        <v>9.1</v>
      </c>
    </row>
    <row r="1834" spans="1:13" x14ac:dyDescent="0.3">
      <c r="A1834" s="246" t="str">
        <f t="shared" si="291"/>
        <v>2024-NAT-01</v>
      </c>
      <c r="B1834" s="241">
        <f t="shared" si="292"/>
        <v>45372</v>
      </c>
      <c r="C1834" s="246" t="str">
        <f t="shared" si="293"/>
        <v>Day 1</v>
      </c>
      <c r="D1834" s="78" t="s">
        <v>498</v>
      </c>
      <c r="E1834" s="46" t="str">
        <f t="shared" si="285"/>
        <v>Leon</v>
      </c>
      <c r="F1834" s="46" t="str">
        <f t="shared" si="286"/>
        <v>Krauze</v>
      </c>
      <c r="G1834" s="46" t="str">
        <f t="shared" si="287"/>
        <v>Men Veteran</v>
      </c>
      <c r="H1834" s="46" t="str">
        <f t="shared" si="288"/>
        <v>Orca Angling Club</v>
      </c>
      <c r="I1834" s="78"/>
      <c r="J1834" s="76" t="s">
        <v>1287</v>
      </c>
      <c r="K1834" s="78">
        <v>171</v>
      </c>
      <c r="L1834" s="77">
        <f t="shared" si="289"/>
        <v>27.3</v>
      </c>
      <c r="M1834" s="77">
        <f t="shared" si="290"/>
        <v>27.3</v>
      </c>
    </row>
    <row r="1835" spans="1:13" x14ac:dyDescent="0.3">
      <c r="A1835" s="246" t="str">
        <f t="shared" si="291"/>
        <v>2024-NAT-01</v>
      </c>
      <c r="B1835" s="241">
        <f t="shared" si="292"/>
        <v>45372</v>
      </c>
      <c r="C1835" s="246" t="str">
        <f t="shared" si="293"/>
        <v>Day 1</v>
      </c>
      <c r="D1835" s="78" t="s">
        <v>604</v>
      </c>
      <c r="E1835" s="46" t="str">
        <f t="shared" si="285"/>
        <v>Lindie</v>
      </c>
      <c r="F1835" s="46" t="str">
        <f t="shared" si="286"/>
        <v>Krauze</v>
      </c>
      <c r="G1835" s="46" t="str">
        <f t="shared" si="287"/>
        <v>Ladies Veteran</v>
      </c>
      <c r="H1835" s="46" t="str">
        <f t="shared" si="288"/>
        <v>Orca Angling Club</v>
      </c>
      <c r="I1835" s="78"/>
      <c r="J1835" s="78" t="s">
        <v>1265</v>
      </c>
      <c r="K1835" s="78">
        <v>49</v>
      </c>
      <c r="L1835" s="77">
        <f t="shared" si="289"/>
        <v>2.1</v>
      </c>
      <c r="M1835" s="77">
        <f t="shared" si="290"/>
        <v>2.1</v>
      </c>
    </row>
    <row r="1836" spans="1:13" x14ac:dyDescent="0.3">
      <c r="A1836" s="246" t="str">
        <f t="shared" si="291"/>
        <v>2024-NAT-01</v>
      </c>
      <c r="B1836" s="241">
        <f t="shared" si="292"/>
        <v>45372</v>
      </c>
      <c r="C1836" s="246" t="str">
        <f t="shared" si="293"/>
        <v>Day 1</v>
      </c>
      <c r="D1836" s="78" t="s">
        <v>604</v>
      </c>
      <c r="E1836" s="46" t="str">
        <f t="shared" si="285"/>
        <v>Lindie</v>
      </c>
      <c r="F1836" s="46" t="str">
        <f t="shared" si="286"/>
        <v>Krauze</v>
      </c>
      <c r="G1836" s="46" t="str">
        <f t="shared" si="287"/>
        <v>Ladies Veteran</v>
      </c>
      <c r="H1836" s="46" t="str">
        <f t="shared" si="288"/>
        <v>Orca Angling Club</v>
      </c>
      <c r="I1836" s="78"/>
      <c r="J1836" s="76" t="s">
        <v>1287</v>
      </c>
      <c r="K1836" s="78">
        <v>107</v>
      </c>
      <c r="L1836" s="77">
        <f t="shared" si="289"/>
        <v>5.5</v>
      </c>
      <c r="M1836" s="77">
        <f t="shared" si="290"/>
        <v>5.5</v>
      </c>
    </row>
    <row r="1837" spans="1:13" x14ac:dyDescent="0.3">
      <c r="A1837" s="246" t="str">
        <f t="shared" si="291"/>
        <v>2024-NAT-01</v>
      </c>
      <c r="B1837" s="241">
        <f t="shared" si="292"/>
        <v>45372</v>
      </c>
      <c r="C1837" s="246" t="str">
        <f t="shared" si="293"/>
        <v>Day 1</v>
      </c>
      <c r="D1837" s="78" t="s">
        <v>604</v>
      </c>
      <c r="E1837" s="46" t="str">
        <f t="shared" si="285"/>
        <v>Lindie</v>
      </c>
      <c r="F1837" s="46" t="str">
        <f t="shared" si="286"/>
        <v>Krauze</v>
      </c>
      <c r="G1837" s="46" t="str">
        <f t="shared" si="287"/>
        <v>Ladies Veteran</v>
      </c>
      <c r="H1837" s="46" t="str">
        <f t="shared" si="288"/>
        <v>Orca Angling Club</v>
      </c>
      <c r="I1837" s="78"/>
      <c r="J1837" s="76" t="s">
        <v>1287</v>
      </c>
      <c r="K1837" s="78">
        <v>151</v>
      </c>
      <c r="L1837" s="77">
        <f t="shared" si="289"/>
        <v>17.8</v>
      </c>
      <c r="M1837" s="77">
        <f t="shared" si="290"/>
        <v>17.8</v>
      </c>
    </row>
    <row r="1838" spans="1:13" x14ac:dyDescent="0.3">
      <c r="A1838" s="246" t="str">
        <f t="shared" si="291"/>
        <v>2024-NAT-01</v>
      </c>
      <c r="B1838" s="241">
        <f t="shared" si="292"/>
        <v>45372</v>
      </c>
      <c r="C1838" s="246" t="str">
        <f t="shared" si="293"/>
        <v>Day 1</v>
      </c>
      <c r="D1838" s="78" t="s">
        <v>634</v>
      </c>
      <c r="E1838" s="46" t="str">
        <f t="shared" si="285"/>
        <v>Elaine</v>
      </c>
      <c r="F1838" s="46" t="str">
        <f t="shared" si="286"/>
        <v>Vorster</v>
      </c>
      <c r="G1838" s="46" t="str">
        <f t="shared" si="287"/>
        <v>Ladies Veteran</v>
      </c>
      <c r="H1838" s="46" t="str">
        <f t="shared" si="288"/>
        <v>Orca Angling Club</v>
      </c>
      <c r="I1838" s="78"/>
      <c r="J1838" s="78"/>
      <c r="K1838" s="78"/>
      <c r="L1838" s="77" t="str">
        <f t="shared" si="289"/>
        <v/>
      </c>
      <c r="M1838" s="77" t="str">
        <f t="shared" si="290"/>
        <v/>
      </c>
    </row>
    <row r="1839" spans="1:13" x14ac:dyDescent="0.3">
      <c r="A1839" s="246" t="str">
        <f t="shared" si="291"/>
        <v>2024-NAT-01</v>
      </c>
      <c r="B1839" s="241">
        <f t="shared" si="292"/>
        <v>45372</v>
      </c>
      <c r="C1839" s="246" t="str">
        <f t="shared" si="293"/>
        <v>Day 1</v>
      </c>
      <c r="D1839" s="78" t="s">
        <v>1359</v>
      </c>
      <c r="E1839" s="46" t="str">
        <f t="shared" si="285"/>
        <v>Franco</v>
      </c>
      <c r="F1839" s="46" t="str">
        <f t="shared" si="286"/>
        <v>Feyerabend</v>
      </c>
      <c r="G1839" s="46" t="str">
        <f t="shared" si="287"/>
        <v>Men U/16</v>
      </c>
      <c r="H1839" s="46" t="str">
        <f t="shared" si="288"/>
        <v>Otjiwarongo</v>
      </c>
      <c r="I1839" s="78"/>
      <c r="J1839" s="76" t="s">
        <v>1287</v>
      </c>
      <c r="K1839" s="78">
        <v>80</v>
      </c>
      <c r="L1839" s="77">
        <f t="shared" si="289"/>
        <v>2</v>
      </c>
      <c r="M1839" s="77">
        <f t="shared" si="290"/>
        <v>2</v>
      </c>
    </row>
    <row r="1840" spans="1:13" x14ac:dyDescent="0.3">
      <c r="A1840" s="246" t="str">
        <f t="shared" si="291"/>
        <v>2024-NAT-01</v>
      </c>
      <c r="B1840" s="241">
        <f t="shared" si="292"/>
        <v>45372</v>
      </c>
      <c r="C1840" s="246" t="str">
        <f t="shared" si="293"/>
        <v>Day 1</v>
      </c>
      <c r="D1840" s="78" t="s">
        <v>1359</v>
      </c>
      <c r="E1840" s="46" t="str">
        <f t="shared" si="285"/>
        <v>Franco</v>
      </c>
      <c r="F1840" s="46" t="str">
        <f t="shared" si="286"/>
        <v>Feyerabend</v>
      </c>
      <c r="G1840" s="46" t="str">
        <f t="shared" si="287"/>
        <v>Men U/16</v>
      </c>
      <c r="H1840" s="46" t="str">
        <f t="shared" si="288"/>
        <v>Otjiwarongo</v>
      </c>
      <c r="I1840" s="78"/>
      <c r="J1840" s="76" t="s">
        <v>1287</v>
      </c>
      <c r="K1840" s="78">
        <v>84</v>
      </c>
      <c r="L1840" s="77">
        <f t="shared" si="289"/>
        <v>2.4</v>
      </c>
      <c r="M1840" s="77">
        <f t="shared" si="290"/>
        <v>2.4</v>
      </c>
    </row>
    <row r="1841" spans="1:13" x14ac:dyDescent="0.3">
      <c r="A1841" s="246" t="str">
        <f t="shared" si="291"/>
        <v>2024-NAT-01</v>
      </c>
      <c r="B1841" s="241">
        <f t="shared" si="292"/>
        <v>45372</v>
      </c>
      <c r="C1841" s="246" t="str">
        <f t="shared" si="293"/>
        <v>Day 1</v>
      </c>
      <c r="D1841" s="78" t="s">
        <v>1720</v>
      </c>
      <c r="E1841" s="46" t="str">
        <f t="shared" si="285"/>
        <v>Maritz JNR</v>
      </c>
      <c r="F1841" s="46" t="str">
        <f t="shared" si="286"/>
        <v>Jansen Van Vuuren</v>
      </c>
      <c r="G1841" s="46" t="str">
        <f t="shared" si="287"/>
        <v>Men U/16</v>
      </c>
      <c r="H1841" s="46" t="str">
        <f t="shared" si="288"/>
        <v>Otjiwarongo</v>
      </c>
      <c r="I1841" s="78"/>
      <c r="J1841" s="76" t="s">
        <v>1287</v>
      </c>
      <c r="K1841" s="78">
        <v>82</v>
      </c>
      <c r="L1841" s="77">
        <f t="shared" si="289"/>
        <v>2.2000000000000002</v>
      </c>
      <c r="M1841" s="77">
        <f t="shared" si="290"/>
        <v>2.2000000000000002</v>
      </c>
    </row>
    <row r="1842" spans="1:13" x14ac:dyDescent="0.3">
      <c r="A1842" s="246" t="str">
        <f t="shared" si="291"/>
        <v>2024-NAT-01</v>
      </c>
      <c r="B1842" s="241">
        <f t="shared" si="292"/>
        <v>45372</v>
      </c>
      <c r="C1842" s="246" t="str">
        <f t="shared" si="293"/>
        <v>Day 1</v>
      </c>
      <c r="D1842" s="78" t="s">
        <v>764</v>
      </c>
      <c r="E1842" s="46" t="str">
        <f t="shared" si="285"/>
        <v>Stefni</v>
      </c>
      <c r="F1842" s="46" t="str">
        <f t="shared" si="286"/>
        <v>De Jager</v>
      </c>
      <c r="G1842" s="46" t="str">
        <f t="shared" si="287"/>
        <v>Ladies Veteran</v>
      </c>
      <c r="H1842" s="46" t="str">
        <f t="shared" si="288"/>
        <v>Otjiwarongo</v>
      </c>
      <c r="I1842" s="78"/>
      <c r="J1842" s="76" t="s">
        <v>1287</v>
      </c>
      <c r="K1842" s="78">
        <v>93</v>
      </c>
      <c r="L1842" s="77">
        <f t="shared" si="289"/>
        <v>3.4</v>
      </c>
      <c r="M1842" s="77">
        <f t="shared" si="290"/>
        <v>3.4</v>
      </c>
    </row>
    <row r="1843" spans="1:13" x14ac:dyDescent="0.3">
      <c r="A1843" s="246" t="str">
        <f t="shared" si="291"/>
        <v>2024-NAT-01</v>
      </c>
      <c r="B1843" s="241">
        <f t="shared" si="292"/>
        <v>45372</v>
      </c>
      <c r="C1843" s="246" t="str">
        <f t="shared" si="293"/>
        <v>Day 1</v>
      </c>
      <c r="D1843" s="78" t="s">
        <v>764</v>
      </c>
      <c r="E1843" s="46" t="str">
        <f t="shared" si="285"/>
        <v>Stefni</v>
      </c>
      <c r="F1843" s="46" t="str">
        <f t="shared" si="286"/>
        <v>De Jager</v>
      </c>
      <c r="G1843" s="46" t="str">
        <f t="shared" si="287"/>
        <v>Ladies Veteran</v>
      </c>
      <c r="H1843" s="46" t="str">
        <f t="shared" si="288"/>
        <v>Otjiwarongo</v>
      </c>
      <c r="I1843" s="78"/>
      <c r="J1843" s="78" t="s">
        <v>10</v>
      </c>
      <c r="K1843" s="78">
        <v>40</v>
      </c>
      <c r="L1843" s="77">
        <f t="shared" si="289"/>
        <v>1</v>
      </c>
      <c r="M1843" s="77">
        <f t="shared" si="290"/>
        <v>1</v>
      </c>
    </row>
    <row r="1844" spans="1:13" x14ac:dyDescent="0.3">
      <c r="A1844" s="246" t="str">
        <f t="shared" ref="A1844:A1875" si="294">IF(D1844="","",A1843)</f>
        <v>2024-NAT-01</v>
      </c>
      <c r="B1844" s="241">
        <f t="shared" ref="B1844:B1875" si="295">IF(D1844="","",B1843)</f>
        <v>45372</v>
      </c>
      <c r="C1844" s="246" t="str">
        <f t="shared" ref="C1844:C1875" si="296">IF(D1844="","",C1843)</f>
        <v>Day 1</v>
      </c>
      <c r="D1844" s="78" t="s">
        <v>764</v>
      </c>
      <c r="E1844" s="46" t="str">
        <f t="shared" si="285"/>
        <v>Stefni</v>
      </c>
      <c r="F1844" s="46" t="str">
        <f t="shared" si="286"/>
        <v>De Jager</v>
      </c>
      <c r="G1844" s="46" t="str">
        <f t="shared" si="287"/>
        <v>Ladies Veteran</v>
      </c>
      <c r="H1844" s="46" t="str">
        <f t="shared" si="288"/>
        <v>Otjiwarongo</v>
      </c>
      <c r="I1844" s="78"/>
      <c r="J1844" s="78" t="s">
        <v>20</v>
      </c>
      <c r="K1844" s="78">
        <v>81</v>
      </c>
      <c r="L1844" s="77">
        <f t="shared" si="289"/>
        <v>1.9</v>
      </c>
      <c r="M1844" s="77">
        <f t="shared" si="290"/>
        <v>1.9</v>
      </c>
    </row>
    <row r="1845" spans="1:13" x14ac:dyDescent="0.3">
      <c r="A1845" s="246" t="str">
        <f t="shared" si="294"/>
        <v>2024-NAT-01</v>
      </c>
      <c r="B1845" s="241">
        <f t="shared" si="295"/>
        <v>45372</v>
      </c>
      <c r="C1845" s="246" t="str">
        <f t="shared" si="296"/>
        <v>Day 1</v>
      </c>
      <c r="D1845" s="78" t="s">
        <v>979</v>
      </c>
      <c r="E1845" s="46" t="str">
        <f t="shared" si="285"/>
        <v>Otto</v>
      </c>
      <c r="F1845" s="46" t="str">
        <f t="shared" si="286"/>
        <v>Feyerabend</v>
      </c>
      <c r="G1845" s="46" t="str">
        <f t="shared" si="287"/>
        <v>Men Seniors / U/21</v>
      </c>
      <c r="H1845" s="46" t="str">
        <f t="shared" si="288"/>
        <v>Otjiwarongo</v>
      </c>
      <c r="I1845" s="78"/>
      <c r="J1845" s="78" t="s">
        <v>1288</v>
      </c>
      <c r="K1845" s="78">
        <v>98</v>
      </c>
      <c r="L1845" s="77">
        <f t="shared" si="289"/>
        <v>3.4</v>
      </c>
      <c r="M1845" s="77">
        <f t="shared" si="290"/>
        <v>3.4</v>
      </c>
    </row>
    <row r="1846" spans="1:13" x14ac:dyDescent="0.3">
      <c r="A1846" s="246" t="str">
        <f t="shared" si="294"/>
        <v>2024-NAT-01</v>
      </c>
      <c r="B1846" s="241">
        <f t="shared" si="295"/>
        <v>45372</v>
      </c>
      <c r="C1846" s="246" t="str">
        <f t="shared" si="296"/>
        <v>Day 1</v>
      </c>
      <c r="D1846" s="78" t="s">
        <v>979</v>
      </c>
      <c r="E1846" s="46" t="str">
        <f t="shared" si="285"/>
        <v>Otto</v>
      </c>
      <c r="F1846" s="46" t="str">
        <f t="shared" si="286"/>
        <v>Feyerabend</v>
      </c>
      <c r="G1846" s="46" t="str">
        <f t="shared" si="287"/>
        <v>Men Seniors / U/21</v>
      </c>
      <c r="H1846" s="46" t="str">
        <f t="shared" si="288"/>
        <v>Otjiwarongo</v>
      </c>
      <c r="I1846" s="78"/>
      <c r="J1846" s="78" t="s">
        <v>1288</v>
      </c>
      <c r="K1846" s="78">
        <v>72</v>
      </c>
      <c r="L1846" s="77">
        <f t="shared" si="289"/>
        <v>1.2</v>
      </c>
      <c r="M1846" s="77">
        <f t="shared" si="290"/>
        <v>1.2</v>
      </c>
    </row>
    <row r="1847" spans="1:13" x14ac:dyDescent="0.3">
      <c r="A1847" s="246" t="str">
        <f t="shared" si="294"/>
        <v>2024-NAT-01</v>
      </c>
      <c r="B1847" s="241">
        <f t="shared" si="295"/>
        <v>45372</v>
      </c>
      <c r="C1847" s="246" t="str">
        <f t="shared" si="296"/>
        <v>Day 1</v>
      </c>
      <c r="D1847" s="78" t="s">
        <v>522</v>
      </c>
      <c r="E1847" s="46" t="str">
        <f t="shared" si="285"/>
        <v>Chris</v>
      </c>
      <c r="F1847" s="46" t="str">
        <f t="shared" si="286"/>
        <v>Feyerabend</v>
      </c>
      <c r="G1847" s="46" t="str">
        <f t="shared" si="287"/>
        <v>Men Veteran</v>
      </c>
      <c r="H1847" s="46" t="str">
        <f t="shared" si="288"/>
        <v>Otjiwarongo</v>
      </c>
      <c r="I1847" s="78"/>
      <c r="J1847" s="78" t="s">
        <v>1288</v>
      </c>
      <c r="K1847" s="78">
        <v>106</v>
      </c>
      <c r="L1847" s="77">
        <f t="shared" si="289"/>
        <v>4.5</v>
      </c>
      <c r="M1847" s="77">
        <f t="shared" si="290"/>
        <v>4.5</v>
      </c>
    </row>
    <row r="1848" spans="1:13" x14ac:dyDescent="0.3">
      <c r="A1848" s="246" t="str">
        <f t="shared" si="294"/>
        <v>2024-NAT-01</v>
      </c>
      <c r="B1848" s="241">
        <f t="shared" si="295"/>
        <v>45372</v>
      </c>
      <c r="C1848" s="246" t="str">
        <f t="shared" si="296"/>
        <v>Day 1</v>
      </c>
      <c r="D1848" s="78" t="s">
        <v>522</v>
      </c>
      <c r="E1848" s="46" t="str">
        <f t="shared" si="285"/>
        <v>Chris</v>
      </c>
      <c r="F1848" s="46" t="str">
        <f t="shared" si="286"/>
        <v>Feyerabend</v>
      </c>
      <c r="G1848" s="46" t="str">
        <f t="shared" si="287"/>
        <v>Men Veteran</v>
      </c>
      <c r="H1848" s="46" t="str">
        <f t="shared" si="288"/>
        <v>Otjiwarongo</v>
      </c>
      <c r="I1848" s="78"/>
      <c r="J1848" s="78" t="s">
        <v>1288</v>
      </c>
      <c r="K1848" s="78">
        <v>81</v>
      </c>
      <c r="L1848" s="77">
        <f t="shared" si="289"/>
        <v>1.8</v>
      </c>
      <c r="M1848" s="77">
        <f t="shared" si="290"/>
        <v>1.8</v>
      </c>
    </row>
    <row r="1849" spans="1:13" x14ac:dyDescent="0.3">
      <c r="A1849" s="246" t="str">
        <f t="shared" si="294"/>
        <v>2024-NAT-01</v>
      </c>
      <c r="B1849" s="241">
        <f t="shared" si="295"/>
        <v>45372</v>
      </c>
      <c r="C1849" s="246" t="str">
        <f t="shared" si="296"/>
        <v>Day 1</v>
      </c>
      <c r="D1849" s="78" t="s">
        <v>522</v>
      </c>
      <c r="E1849" s="46" t="str">
        <f t="shared" si="285"/>
        <v>Chris</v>
      </c>
      <c r="F1849" s="46" t="str">
        <f t="shared" si="286"/>
        <v>Feyerabend</v>
      </c>
      <c r="G1849" s="46" t="str">
        <f t="shared" si="287"/>
        <v>Men Veteran</v>
      </c>
      <c r="H1849" s="46" t="str">
        <f t="shared" si="288"/>
        <v>Otjiwarongo</v>
      </c>
      <c r="I1849" s="78"/>
      <c r="J1849" s="78" t="s">
        <v>1288</v>
      </c>
      <c r="K1849" s="78">
        <v>77</v>
      </c>
      <c r="L1849" s="77">
        <f t="shared" si="289"/>
        <v>1.5</v>
      </c>
      <c r="M1849" s="77">
        <f t="shared" si="290"/>
        <v>1.5</v>
      </c>
    </row>
    <row r="1850" spans="1:13" x14ac:dyDescent="0.3">
      <c r="A1850" s="246" t="str">
        <f t="shared" si="294"/>
        <v>2024-NAT-01</v>
      </c>
      <c r="B1850" s="241">
        <f t="shared" si="295"/>
        <v>45372</v>
      </c>
      <c r="C1850" s="246" t="str">
        <f t="shared" si="296"/>
        <v>Day 1</v>
      </c>
      <c r="D1850" s="78" t="s">
        <v>522</v>
      </c>
      <c r="E1850" s="46" t="str">
        <f t="shared" si="285"/>
        <v>Chris</v>
      </c>
      <c r="F1850" s="46" t="str">
        <f t="shared" si="286"/>
        <v>Feyerabend</v>
      </c>
      <c r="G1850" s="46" t="str">
        <f t="shared" si="287"/>
        <v>Men Veteran</v>
      </c>
      <c r="H1850" s="46" t="str">
        <f t="shared" si="288"/>
        <v>Otjiwarongo</v>
      </c>
      <c r="I1850" s="78"/>
      <c r="J1850" s="78" t="s">
        <v>1288</v>
      </c>
      <c r="K1850" s="78">
        <v>72</v>
      </c>
      <c r="L1850" s="77">
        <f t="shared" si="289"/>
        <v>1.2</v>
      </c>
      <c r="M1850" s="77">
        <f t="shared" si="290"/>
        <v>1.2</v>
      </c>
    </row>
    <row r="1851" spans="1:13" x14ac:dyDescent="0.3">
      <c r="A1851" s="246" t="str">
        <f t="shared" si="294"/>
        <v>2024-NAT-01</v>
      </c>
      <c r="B1851" s="241">
        <f t="shared" si="295"/>
        <v>45372</v>
      </c>
      <c r="C1851" s="246" t="str">
        <f t="shared" si="296"/>
        <v>Day 1</v>
      </c>
      <c r="D1851" s="78" t="s">
        <v>1141</v>
      </c>
      <c r="E1851" s="46" t="str">
        <f t="shared" si="285"/>
        <v>Rinus</v>
      </c>
      <c r="F1851" s="46" t="str">
        <f t="shared" si="286"/>
        <v>Van Der Westhuizen</v>
      </c>
      <c r="G1851" s="46" t="str">
        <f t="shared" si="287"/>
        <v>Men Veteran</v>
      </c>
      <c r="H1851" s="46" t="str">
        <f t="shared" si="288"/>
        <v>Otjiwarongo</v>
      </c>
      <c r="I1851" s="78"/>
      <c r="J1851" s="78" t="s">
        <v>1288</v>
      </c>
      <c r="K1851" s="78">
        <v>125</v>
      </c>
      <c r="L1851" s="77">
        <f t="shared" si="289"/>
        <v>8.1</v>
      </c>
      <c r="M1851" s="77">
        <f t="shared" si="290"/>
        <v>8.1</v>
      </c>
    </row>
    <row r="1852" spans="1:13" x14ac:dyDescent="0.3">
      <c r="A1852" s="246" t="str">
        <f t="shared" si="294"/>
        <v>2024-NAT-01</v>
      </c>
      <c r="B1852" s="241">
        <f t="shared" si="295"/>
        <v>45372</v>
      </c>
      <c r="C1852" s="246" t="str">
        <f t="shared" si="296"/>
        <v>Day 1</v>
      </c>
      <c r="D1852" s="78" t="s">
        <v>1141</v>
      </c>
      <c r="E1852" s="46" t="str">
        <f t="shared" si="285"/>
        <v>Rinus</v>
      </c>
      <c r="F1852" s="46" t="str">
        <f t="shared" si="286"/>
        <v>Van Der Westhuizen</v>
      </c>
      <c r="G1852" s="46" t="str">
        <f t="shared" si="287"/>
        <v>Men Veteran</v>
      </c>
      <c r="H1852" s="46" t="str">
        <f t="shared" si="288"/>
        <v>Otjiwarongo</v>
      </c>
      <c r="I1852" s="78"/>
      <c r="J1852" s="78" t="s">
        <v>1288</v>
      </c>
      <c r="K1852" s="78">
        <v>84</v>
      </c>
      <c r="L1852" s="77">
        <f t="shared" si="289"/>
        <v>2</v>
      </c>
      <c r="M1852" s="77">
        <f t="shared" si="290"/>
        <v>2</v>
      </c>
    </row>
    <row r="1853" spans="1:13" x14ac:dyDescent="0.3">
      <c r="A1853" s="246" t="str">
        <f t="shared" si="294"/>
        <v>2024-NAT-01</v>
      </c>
      <c r="B1853" s="241">
        <f t="shared" si="295"/>
        <v>45372</v>
      </c>
      <c r="C1853" s="246" t="str">
        <f t="shared" si="296"/>
        <v>Day 1</v>
      </c>
      <c r="D1853" s="78" t="s">
        <v>1141</v>
      </c>
      <c r="E1853" s="46" t="str">
        <f t="shared" si="285"/>
        <v>Rinus</v>
      </c>
      <c r="F1853" s="46" t="str">
        <f t="shared" si="286"/>
        <v>Van Der Westhuizen</v>
      </c>
      <c r="G1853" s="46" t="str">
        <f t="shared" si="287"/>
        <v>Men Veteran</v>
      </c>
      <c r="H1853" s="46" t="str">
        <f t="shared" si="288"/>
        <v>Otjiwarongo</v>
      </c>
      <c r="I1853" s="78"/>
      <c r="J1853" s="78" t="s">
        <v>1288</v>
      </c>
      <c r="K1853" s="78">
        <v>94</v>
      </c>
      <c r="L1853" s="77">
        <f t="shared" si="289"/>
        <v>3</v>
      </c>
      <c r="M1853" s="77">
        <f t="shared" si="290"/>
        <v>3</v>
      </c>
    </row>
    <row r="1854" spans="1:13" x14ac:dyDescent="0.3">
      <c r="A1854" s="246" t="str">
        <f t="shared" si="294"/>
        <v>2024-NAT-01</v>
      </c>
      <c r="B1854" s="241">
        <f t="shared" si="295"/>
        <v>45372</v>
      </c>
      <c r="C1854" s="246" t="str">
        <f t="shared" si="296"/>
        <v>Day 1</v>
      </c>
      <c r="D1854" s="78" t="s">
        <v>1141</v>
      </c>
      <c r="E1854" s="46" t="str">
        <f t="shared" si="285"/>
        <v>Rinus</v>
      </c>
      <c r="F1854" s="46" t="str">
        <f t="shared" si="286"/>
        <v>Van Der Westhuizen</v>
      </c>
      <c r="G1854" s="46" t="str">
        <f t="shared" si="287"/>
        <v>Men Veteran</v>
      </c>
      <c r="H1854" s="46" t="str">
        <f t="shared" si="288"/>
        <v>Otjiwarongo</v>
      </c>
      <c r="I1854" s="78"/>
      <c r="J1854" s="78" t="s">
        <v>1288</v>
      </c>
      <c r="K1854" s="78">
        <v>80</v>
      </c>
      <c r="L1854" s="77">
        <f t="shared" si="289"/>
        <v>1.7</v>
      </c>
      <c r="M1854" s="77">
        <f t="shared" si="290"/>
        <v>1.7</v>
      </c>
    </row>
    <row r="1855" spans="1:13" x14ac:dyDescent="0.3">
      <c r="A1855" s="246" t="str">
        <f t="shared" si="294"/>
        <v>2024-NAT-01</v>
      </c>
      <c r="B1855" s="241">
        <f t="shared" si="295"/>
        <v>45372</v>
      </c>
      <c r="C1855" s="246" t="str">
        <f t="shared" si="296"/>
        <v>Day 1</v>
      </c>
      <c r="D1855" s="78" t="s">
        <v>1141</v>
      </c>
      <c r="E1855" s="46" t="str">
        <f t="shared" si="285"/>
        <v>Rinus</v>
      </c>
      <c r="F1855" s="46" t="str">
        <f t="shared" si="286"/>
        <v>Van Der Westhuizen</v>
      </c>
      <c r="G1855" s="46" t="str">
        <f t="shared" si="287"/>
        <v>Men Veteran</v>
      </c>
      <c r="H1855" s="46" t="str">
        <f t="shared" si="288"/>
        <v>Otjiwarongo</v>
      </c>
      <c r="I1855" s="78"/>
      <c r="J1855" s="78" t="s">
        <v>1288</v>
      </c>
      <c r="K1855" s="78">
        <v>70</v>
      </c>
      <c r="L1855" s="77">
        <f t="shared" si="289"/>
        <v>1.1000000000000001</v>
      </c>
      <c r="M1855" s="77">
        <f t="shared" si="290"/>
        <v>1.1000000000000001</v>
      </c>
    </row>
    <row r="1856" spans="1:13" x14ac:dyDescent="0.3">
      <c r="A1856" s="246" t="str">
        <f t="shared" si="294"/>
        <v>2024-NAT-01</v>
      </c>
      <c r="B1856" s="241">
        <f t="shared" si="295"/>
        <v>45372</v>
      </c>
      <c r="C1856" s="246" t="str">
        <f t="shared" si="296"/>
        <v>Day 1</v>
      </c>
      <c r="D1856" s="78" t="s">
        <v>1141</v>
      </c>
      <c r="E1856" s="46" t="str">
        <f t="shared" si="285"/>
        <v>Rinus</v>
      </c>
      <c r="F1856" s="46" t="str">
        <f t="shared" si="286"/>
        <v>Van Der Westhuizen</v>
      </c>
      <c r="G1856" s="46" t="str">
        <f t="shared" si="287"/>
        <v>Men Veteran</v>
      </c>
      <c r="H1856" s="46" t="str">
        <f t="shared" si="288"/>
        <v>Otjiwarongo</v>
      </c>
      <c r="I1856" s="78"/>
      <c r="J1856" s="78" t="s">
        <v>1288</v>
      </c>
      <c r="K1856" s="78">
        <v>87</v>
      </c>
      <c r="L1856" s="77">
        <f t="shared" si="289"/>
        <v>2.2999999999999998</v>
      </c>
      <c r="M1856" s="77">
        <f t="shared" si="290"/>
        <v>2.2999999999999998</v>
      </c>
    </row>
    <row r="1857" spans="1:13" x14ac:dyDescent="0.3">
      <c r="A1857" s="246" t="str">
        <f t="shared" si="294"/>
        <v>2024-NAT-01</v>
      </c>
      <c r="B1857" s="241">
        <f t="shared" si="295"/>
        <v>45372</v>
      </c>
      <c r="C1857" s="246" t="str">
        <f t="shared" si="296"/>
        <v>Day 1</v>
      </c>
      <c r="D1857" s="78" t="s">
        <v>1141</v>
      </c>
      <c r="E1857" s="46" t="str">
        <f t="shared" si="285"/>
        <v>Rinus</v>
      </c>
      <c r="F1857" s="46" t="str">
        <f t="shared" si="286"/>
        <v>Van Der Westhuizen</v>
      </c>
      <c r="G1857" s="46" t="str">
        <f t="shared" si="287"/>
        <v>Men Veteran</v>
      </c>
      <c r="H1857" s="46" t="str">
        <f t="shared" si="288"/>
        <v>Otjiwarongo</v>
      </c>
      <c r="I1857" s="78"/>
      <c r="J1857" s="76" t="s">
        <v>1287</v>
      </c>
      <c r="K1857" s="78">
        <v>159</v>
      </c>
      <c r="L1857" s="77">
        <f t="shared" si="289"/>
        <v>21.3</v>
      </c>
      <c r="M1857" s="77">
        <f t="shared" si="290"/>
        <v>21.3</v>
      </c>
    </row>
    <row r="1858" spans="1:13" x14ac:dyDescent="0.3">
      <c r="A1858" s="246" t="str">
        <f t="shared" si="294"/>
        <v>2024-NAT-01</v>
      </c>
      <c r="B1858" s="241">
        <f t="shared" si="295"/>
        <v>45372</v>
      </c>
      <c r="C1858" s="246" t="str">
        <f t="shared" si="296"/>
        <v>Day 1</v>
      </c>
      <c r="D1858" s="78" t="s">
        <v>665</v>
      </c>
      <c r="E1858" s="46" t="str">
        <f t="shared" si="285"/>
        <v>Stephan</v>
      </c>
      <c r="F1858" s="46" t="str">
        <f t="shared" si="286"/>
        <v>Hauptfleisch</v>
      </c>
      <c r="G1858" s="46" t="str">
        <f t="shared" si="287"/>
        <v>Men Senior</v>
      </c>
      <c r="H1858" s="46" t="str">
        <f t="shared" si="288"/>
        <v>Otjiwarongo</v>
      </c>
      <c r="I1858" s="78"/>
      <c r="J1858" s="78" t="s">
        <v>1288</v>
      </c>
      <c r="K1858" s="78">
        <v>74</v>
      </c>
      <c r="L1858" s="77">
        <f t="shared" si="289"/>
        <v>1.3</v>
      </c>
      <c r="M1858" s="77">
        <f t="shared" si="290"/>
        <v>1.3</v>
      </c>
    </row>
    <row r="1859" spans="1:13" x14ac:dyDescent="0.3">
      <c r="A1859" s="246" t="str">
        <f t="shared" si="294"/>
        <v>2024-NAT-01</v>
      </c>
      <c r="B1859" s="241">
        <f t="shared" si="295"/>
        <v>45372</v>
      </c>
      <c r="C1859" s="246" t="str">
        <f t="shared" si="296"/>
        <v>Day 1</v>
      </c>
      <c r="D1859" s="78" t="s">
        <v>665</v>
      </c>
      <c r="E1859" s="46" t="str">
        <f t="shared" si="285"/>
        <v>Stephan</v>
      </c>
      <c r="F1859" s="46" t="str">
        <f t="shared" si="286"/>
        <v>Hauptfleisch</v>
      </c>
      <c r="G1859" s="46" t="str">
        <f t="shared" si="287"/>
        <v>Men Senior</v>
      </c>
      <c r="H1859" s="46" t="str">
        <f t="shared" si="288"/>
        <v>Otjiwarongo</v>
      </c>
      <c r="I1859" s="78"/>
      <c r="J1859" s="78" t="s">
        <v>1288</v>
      </c>
      <c r="K1859" s="78">
        <v>84</v>
      </c>
      <c r="L1859" s="77">
        <f t="shared" si="289"/>
        <v>2</v>
      </c>
      <c r="M1859" s="77">
        <f t="shared" si="290"/>
        <v>2</v>
      </c>
    </row>
    <row r="1860" spans="1:13" x14ac:dyDescent="0.3">
      <c r="A1860" s="246" t="str">
        <f t="shared" si="294"/>
        <v>2024-NAT-01</v>
      </c>
      <c r="B1860" s="241">
        <f t="shared" si="295"/>
        <v>45372</v>
      </c>
      <c r="C1860" s="246" t="str">
        <f t="shared" si="296"/>
        <v>Day 1</v>
      </c>
      <c r="D1860" s="78" t="s">
        <v>665</v>
      </c>
      <c r="E1860" s="46" t="str">
        <f t="shared" si="285"/>
        <v>Stephan</v>
      </c>
      <c r="F1860" s="46" t="str">
        <f t="shared" si="286"/>
        <v>Hauptfleisch</v>
      </c>
      <c r="G1860" s="46" t="str">
        <f t="shared" si="287"/>
        <v>Men Senior</v>
      </c>
      <c r="H1860" s="46" t="str">
        <f t="shared" si="288"/>
        <v>Otjiwarongo</v>
      </c>
      <c r="I1860" s="78"/>
      <c r="J1860" s="78" t="s">
        <v>1288</v>
      </c>
      <c r="K1860" s="78">
        <v>89</v>
      </c>
      <c r="L1860" s="77">
        <f t="shared" si="289"/>
        <v>2.5</v>
      </c>
      <c r="M1860" s="77">
        <f t="shared" si="290"/>
        <v>2.5</v>
      </c>
    </row>
    <row r="1861" spans="1:13" x14ac:dyDescent="0.3">
      <c r="A1861" s="246" t="str">
        <f t="shared" si="294"/>
        <v>2024-NAT-01</v>
      </c>
      <c r="B1861" s="241">
        <f t="shared" si="295"/>
        <v>45372</v>
      </c>
      <c r="C1861" s="246" t="str">
        <f t="shared" si="296"/>
        <v>Day 1</v>
      </c>
      <c r="D1861" s="78" t="s">
        <v>665</v>
      </c>
      <c r="E1861" s="46" t="str">
        <f t="shared" si="285"/>
        <v>Stephan</v>
      </c>
      <c r="F1861" s="46" t="str">
        <f t="shared" si="286"/>
        <v>Hauptfleisch</v>
      </c>
      <c r="G1861" s="46" t="str">
        <f t="shared" si="287"/>
        <v>Men Senior</v>
      </c>
      <c r="H1861" s="46" t="str">
        <f t="shared" si="288"/>
        <v>Otjiwarongo</v>
      </c>
      <c r="I1861" s="78"/>
      <c r="J1861" s="78" t="s">
        <v>1288</v>
      </c>
      <c r="K1861" s="78">
        <v>118</v>
      </c>
      <c r="L1861" s="77">
        <f t="shared" si="289"/>
        <v>6.6</v>
      </c>
      <c r="M1861" s="77">
        <f t="shared" si="290"/>
        <v>6.6</v>
      </c>
    </row>
    <row r="1862" spans="1:13" x14ac:dyDescent="0.3">
      <c r="A1862" s="246" t="str">
        <f t="shared" si="294"/>
        <v>2024-NAT-01</v>
      </c>
      <c r="B1862" s="241">
        <f t="shared" si="295"/>
        <v>45372</v>
      </c>
      <c r="C1862" s="246" t="str">
        <f t="shared" si="296"/>
        <v>Day 1</v>
      </c>
      <c r="D1862" s="78" t="s">
        <v>665</v>
      </c>
      <c r="E1862" s="46" t="str">
        <f t="shared" si="285"/>
        <v>Stephan</v>
      </c>
      <c r="F1862" s="46" t="str">
        <f t="shared" si="286"/>
        <v>Hauptfleisch</v>
      </c>
      <c r="G1862" s="46" t="str">
        <f t="shared" si="287"/>
        <v>Men Senior</v>
      </c>
      <c r="H1862" s="46" t="str">
        <f t="shared" si="288"/>
        <v>Otjiwarongo</v>
      </c>
      <c r="I1862" s="78"/>
      <c r="J1862" s="78" t="s">
        <v>1288</v>
      </c>
      <c r="K1862" s="78">
        <v>75</v>
      </c>
      <c r="L1862" s="77">
        <f t="shared" si="289"/>
        <v>1.3</v>
      </c>
      <c r="M1862" s="77">
        <f t="shared" si="290"/>
        <v>1.3</v>
      </c>
    </row>
    <row r="1863" spans="1:13" x14ac:dyDescent="0.3">
      <c r="A1863" s="246" t="str">
        <f t="shared" si="294"/>
        <v>2024-NAT-01</v>
      </c>
      <c r="B1863" s="241">
        <f t="shared" si="295"/>
        <v>45372</v>
      </c>
      <c r="C1863" s="246" t="str">
        <f t="shared" si="296"/>
        <v>Day 1</v>
      </c>
      <c r="D1863" s="78" t="s">
        <v>728</v>
      </c>
      <c r="E1863" s="46" t="str">
        <f t="shared" si="285"/>
        <v>Willem C</v>
      </c>
      <c r="F1863" s="46" t="str">
        <f t="shared" si="286"/>
        <v>Schalkwyk</v>
      </c>
      <c r="G1863" s="46" t="str">
        <f t="shared" si="287"/>
        <v>Men Veteran</v>
      </c>
      <c r="H1863" s="46" t="str">
        <f t="shared" si="288"/>
        <v>Otjiwarongo</v>
      </c>
      <c r="I1863" s="78"/>
      <c r="J1863" s="78" t="s">
        <v>20</v>
      </c>
      <c r="K1863" s="78">
        <v>81</v>
      </c>
      <c r="L1863" s="77">
        <f t="shared" si="289"/>
        <v>1.9</v>
      </c>
      <c r="M1863" s="77">
        <f t="shared" si="290"/>
        <v>1.9</v>
      </c>
    </row>
    <row r="1864" spans="1:13" x14ac:dyDescent="0.3">
      <c r="A1864" s="246" t="str">
        <f t="shared" si="294"/>
        <v>2024-NAT-01</v>
      </c>
      <c r="B1864" s="241">
        <f t="shared" si="295"/>
        <v>45372</v>
      </c>
      <c r="C1864" s="246" t="str">
        <f t="shared" si="296"/>
        <v>Day 1</v>
      </c>
      <c r="D1864" s="78" t="s">
        <v>728</v>
      </c>
      <c r="E1864" s="46" t="str">
        <f t="shared" si="285"/>
        <v>Willem C</v>
      </c>
      <c r="F1864" s="46" t="str">
        <f t="shared" si="286"/>
        <v>Schalkwyk</v>
      </c>
      <c r="G1864" s="46" t="str">
        <f t="shared" si="287"/>
        <v>Men Veteran</v>
      </c>
      <c r="H1864" s="46" t="str">
        <f t="shared" si="288"/>
        <v>Otjiwarongo</v>
      </c>
      <c r="I1864" s="78"/>
      <c r="J1864" s="76" t="s">
        <v>1287</v>
      </c>
      <c r="K1864" s="78">
        <v>132</v>
      </c>
      <c r="L1864" s="77">
        <f t="shared" si="289"/>
        <v>11.2</v>
      </c>
      <c r="M1864" s="77">
        <f t="shared" si="290"/>
        <v>11.2</v>
      </c>
    </row>
    <row r="1865" spans="1:13" x14ac:dyDescent="0.3">
      <c r="A1865" s="246" t="str">
        <f t="shared" si="294"/>
        <v>2024-NAT-01</v>
      </c>
      <c r="B1865" s="241">
        <f t="shared" si="295"/>
        <v>45372</v>
      </c>
      <c r="C1865" s="246" t="str">
        <f t="shared" si="296"/>
        <v>Day 1</v>
      </c>
      <c r="D1865" s="78" t="s">
        <v>1197</v>
      </c>
      <c r="E1865" s="46" t="str">
        <f t="shared" si="285"/>
        <v>Martinus</v>
      </c>
      <c r="F1865" s="46" t="str">
        <f t="shared" si="286"/>
        <v>Venter</v>
      </c>
      <c r="G1865" s="46" t="str">
        <f t="shared" si="287"/>
        <v>Men Veteran</v>
      </c>
      <c r="H1865" s="46" t="str">
        <f t="shared" si="288"/>
        <v>Otjiwarongo</v>
      </c>
      <c r="I1865" s="78"/>
      <c r="J1865" s="76" t="s">
        <v>1287</v>
      </c>
      <c r="K1865" s="78">
        <v>107</v>
      </c>
      <c r="L1865" s="77">
        <f t="shared" si="289"/>
        <v>5.5</v>
      </c>
      <c r="M1865" s="77">
        <f t="shared" si="290"/>
        <v>5.5</v>
      </c>
    </row>
    <row r="1866" spans="1:13" x14ac:dyDescent="0.3">
      <c r="A1866" s="246" t="str">
        <f t="shared" si="294"/>
        <v>2024-NAT-01</v>
      </c>
      <c r="B1866" s="241">
        <f t="shared" si="295"/>
        <v>45372</v>
      </c>
      <c r="C1866" s="246" t="str">
        <f t="shared" si="296"/>
        <v>Day 1</v>
      </c>
      <c r="D1866" s="78" t="s">
        <v>1197</v>
      </c>
      <c r="E1866" s="46" t="str">
        <f t="shared" si="285"/>
        <v>Martinus</v>
      </c>
      <c r="F1866" s="46" t="str">
        <f t="shared" si="286"/>
        <v>Venter</v>
      </c>
      <c r="G1866" s="46" t="str">
        <f t="shared" si="287"/>
        <v>Men Veteran</v>
      </c>
      <c r="H1866" s="46" t="str">
        <f t="shared" si="288"/>
        <v>Otjiwarongo</v>
      </c>
      <c r="I1866" s="78"/>
      <c r="J1866" s="78" t="s">
        <v>1288</v>
      </c>
      <c r="K1866" s="78">
        <v>106</v>
      </c>
      <c r="L1866" s="77">
        <f t="shared" si="289"/>
        <v>4.5</v>
      </c>
      <c r="M1866" s="77">
        <f t="shared" si="290"/>
        <v>4.5</v>
      </c>
    </row>
    <row r="1867" spans="1:13" x14ac:dyDescent="0.3">
      <c r="A1867" s="246" t="str">
        <f t="shared" si="294"/>
        <v>2024-NAT-01</v>
      </c>
      <c r="B1867" s="241">
        <f t="shared" si="295"/>
        <v>45372</v>
      </c>
      <c r="C1867" s="246" t="str">
        <f t="shared" si="296"/>
        <v>Day 1</v>
      </c>
      <c r="D1867" s="78" t="s">
        <v>1197</v>
      </c>
      <c r="E1867" s="46" t="str">
        <f t="shared" si="285"/>
        <v>Martinus</v>
      </c>
      <c r="F1867" s="46" t="str">
        <f t="shared" si="286"/>
        <v>Venter</v>
      </c>
      <c r="G1867" s="46" t="str">
        <f t="shared" si="287"/>
        <v>Men Veteran</v>
      </c>
      <c r="H1867" s="46" t="str">
        <f t="shared" si="288"/>
        <v>Otjiwarongo</v>
      </c>
      <c r="I1867" s="78"/>
      <c r="J1867" s="78" t="s">
        <v>1288</v>
      </c>
      <c r="K1867" s="78">
        <v>129</v>
      </c>
      <c r="L1867" s="77">
        <f t="shared" si="289"/>
        <v>9</v>
      </c>
      <c r="M1867" s="77">
        <f t="shared" si="290"/>
        <v>9</v>
      </c>
    </row>
    <row r="1868" spans="1:13" x14ac:dyDescent="0.3">
      <c r="A1868" s="246" t="str">
        <f t="shared" si="294"/>
        <v>2024-NAT-01</v>
      </c>
      <c r="B1868" s="241">
        <f t="shared" si="295"/>
        <v>45372</v>
      </c>
      <c r="C1868" s="246" t="str">
        <f t="shared" si="296"/>
        <v>Day 1</v>
      </c>
      <c r="D1868" s="78" t="s">
        <v>1197</v>
      </c>
      <c r="E1868" s="46" t="str">
        <f t="shared" si="285"/>
        <v>Martinus</v>
      </c>
      <c r="F1868" s="46" t="str">
        <f t="shared" si="286"/>
        <v>Venter</v>
      </c>
      <c r="G1868" s="46" t="str">
        <f t="shared" si="287"/>
        <v>Men Veteran</v>
      </c>
      <c r="H1868" s="46" t="str">
        <f t="shared" si="288"/>
        <v>Otjiwarongo</v>
      </c>
      <c r="I1868" s="78"/>
      <c r="J1868" s="78" t="s">
        <v>1288</v>
      </c>
      <c r="K1868" s="78">
        <v>85</v>
      </c>
      <c r="L1868" s="77">
        <f t="shared" si="289"/>
        <v>2.1</v>
      </c>
      <c r="M1868" s="77">
        <f t="shared" si="290"/>
        <v>2.1</v>
      </c>
    </row>
    <row r="1869" spans="1:13" x14ac:dyDescent="0.3">
      <c r="A1869" s="246" t="str">
        <f t="shared" si="294"/>
        <v>2024-NAT-01</v>
      </c>
      <c r="B1869" s="241">
        <f t="shared" si="295"/>
        <v>45372</v>
      </c>
      <c r="C1869" s="246" t="str">
        <f t="shared" si="296"/>
        <v>Day 1</v>
      </c>
      <c r="D1869" s="78" t="s">
        <v>1197</v>
      </c>
      <c r="E1869" s="46" t="str">
        <f t="shared" si="285"/>
        <v>Martinus</v>
      </c>
      <c r="F1869" s="46" t="str">
        <f t="shared" si="286"/>
        <v>Venter</v>
      </c>
      <c r="G1869" s="46" t="str">
        <f t="shared" si="287"/>
        <v>Men Veteran</v>
      </c>
      <c r="H1869" s="46" t="str">
        <f t="shared" si="288"/>
        <v>Otjiwarongo</v>
      </c>
      <c r="I1869" s="78"/>
      <c r="J1869" s="78" t="s">
        <v>1288</v>
      </c>
      <c r="K1869" s="78">
        <v>107</v>
      </c>
      <c r="L1869" s="77">
        <f t="shared" si="289"/>
        <v>4.7</v>
      </c>
      <c r="M1869" s="77">
        <f t="shared" si="290"/>
        <v>4.7</v>
      </c>
    </row>
    <row r="1870" spans="1:13" x14ac:dyDescent="0.3">
      <c r="A1870" s="246" t="str">
        <f t="shared" si="294"/>
        <v>2024-NAT-01</v>
      </c>
      <c r="B1870" s="241">
        <f t="shared" si="295"/>
        <v>45372</v>
      </c>
      <c r="C1870" s="246" t="str">
        <f t="shared" si="296"/>
        <v>Day 1</v>
      </c>
      <c r="D1870" s="78" t="s">
        <v>1197</v>
      </c>
      <c r="E1870" s="46" t="str">
        <f t="shared" si="285"/>
        <v>Martinus</v>
      </c>
      <c r="F1870" s="46" t="str">
        <f t="shared" si="286"/>
        <v>Venter</v>
      </c>
      <c r="G1870" s="46" t="str">
        <f t="shared" si="287"/>
        <v>Men Veteran</v>
      </c>
      <c r="H1870" s="46" t="str">
        <f t="shared" si="288"/>
        <v>Otjiwarongo</v>
      </c>
      <c r="I1870" s="78"/>
      <c r="J1870" s="78" t="s">
        <v>1288</v>
      </c>
      <c r="K1870" s="78">
        <v>100</v>
      </c>
      <c r="L1870" s="77">
        <f t="shared" si="289"/>
        <v>3.7</v>
      </c>
      <c r="M1870" s="77">
        <f t="shared" si="290"/>
        <v>3.7</v>
      </c>
    </row>
    <row r="1871" spans="1:13" x14ac:dyDescent="0.3">
      <c r="A1871" s="246" t="str">
        <f t="shared" si="294"/>
        <v>2024-NAT-01</v>
      </c>
      <c r="B1871" s="241">
        <f t="shared" si="295"/>
        <v>45372</v>
      </c>
      <c r="C1871" s="246" t="str">
        <f t="shared" si="296"/>
        <v>Day 1</v>
      </c>
      <c r="D1871" s="78" t="s">
        <v>523</v>
      </c>
      <c r="E1871" s="46" t="str">
        <f t="shared" si="285"/>
        <v>Maritz</v>
      </c>
      <c r="F1871" s="46" t="str">
        <f t="shared" si="286"/>
        <v>Jansen van Vuuren</v>
      </c>
      <c r="G1871" s="46" t="str">
        <f t="shared" si="287"/>
        <v>Men Veteran</v>
      </c>
      <c r="H1871" s="46" t="str">
        <f t="shared" si="288"/>
        <v>Otjiwarongo</v>
      </c>
      <c r="I1871" s="78"/>
      <c r="J1871" s="78"/>
      <c r="K1871" s="78"/>
      <c r="L1871" s="77" t="str">
        <f t="shared" si="289"/>
        <v/>
      </c>
      <c r="M1871" s="77" t="str">
        <f t="shared" si="290"/>
        <v/>
      </c>
    </row>
    <row r="1872" spans="1:13" x14ac:dyDescent="0.3">
      <c r="A1872" s="246" t="str">
        <f t="shared" si="294"/>
        <v>2024-NAT-01</v>
      </c>
      <c r="B1872" s="241">
        <f t="shared" si="295"/>
        <v>45372</v>
      </c>
      <c r="C1872" s="246" t="str">
        <f t="shared" si="296"/>
        <v>Day 1</v>
      </c>
      <c r="D1872" s="78" t="s">
        <v>1435</v>
      </c>
      <c r="E1872" s="46" t="str">
        <f t="shared" si="285"/>
        <v>Stefan</v>
      </c>
      <c r="F1872" s="46" t="str">
        <f t="shared" si="286"/>
        <v>Snyman</v>
      </c>
      <c r="G1872" s="46" t="str">
        <f t="shared" si="287"/>
        <v>Men U/16</v>
      </c>
      <c r="H1872" s="46" t="str">
        <f t="shared" si="288"/>
        <v>Penguin</v>
      </c>
      <c r="I1872" s="78"/>
      <c r="J1872" s="78" t="s">
        <v>1288</v>
      </c>
      <c r="K1872" s="78">
        <v>112</v>
      </c>
      <c r="L1872" s="77">
        <f t="shared" si="289"/>
        <v>5.5</v>
      </c>
      <c r="M1872" s="77">
        <f t="shared" si="290"/>
        <v>5.5</v>
      </c>
    </row>
    <row r="1873" spans="1:13" x14ac:dyDescent="0.3">
      <c r="A1873" s="246" t="str">
        <f t="shared" si="294"/>
        <v>2024-NAT-01</v>
      </c>
      <c r="B1873" s="241">
        <f t="shared" si="295"/>
        <v>45372</v>
      </c>
      <c r="C1873" s="246" t="str">
        <f t="shared" si="296"/>
        <v>Day 1</v>
      </c>
      <c r="D1873" s="78" t="s">
        <v>1435</v>
      </c>
      <c r="E1873" s="46" t="str">
        <f t="shared" si="285"/>
        <v>Stefan</v>
      </c>
      <c r="F1873" s="46" t="str">
        <f t="shared" si="286"/>
        <v>Snyman</v>
      </c>
      <c r="G1873" s="46" t="str">
        <f t="shared" si="287"/>
        <v>Men U/16</v>
      </c>
      <c r="H1873" s="46" t="str">
        <f t="shared" si="288"/>
        <v>Penguin</v>
      </c>
      <c r="I1873" s="78"/>
      <c r="J1873" s="78" t="s">
        <v>1288</v>
      </c>
      <c r="K1873" s="78">
        <v>87</v>
      </c>
      <c r="L1873" s="77">
        <f t="shared" si="289"/>
        <v>2.2999999999999998</v>
      </c>
      <c r="M1873" s="77">
        <f t="shared" si="290"/>
        <v>2.2999999999999998</v>
      </c>
    </row>
    <row r="1874" spans="1:13" x14ac:dyDescent="0.3">
      <c r="A1874" s="246" t="str">
        <f t="shared" si="294"/>
        <v>2024-NAT-01</v>
      </c>
      <c r="B1874" s="241">
        <f t="shared" si="295"/>
        <v>45372</v>
      </c>
      <c r="C1874" s="246" t="str">
        <f t="shared" si="296"/>
        <v>Day 1</v>
      </c>
      <c r="D1874" s="78" t="s">
        <v>1435</v>
      </c>
      <c r="E1874" s="46" t="str">
        <f t="shared" si="285"/>
        <v>Stefan</v>
      </c>
      <c r="F1874" s="46" t="str">
        <f t="shared" si="286"/>
        <v>Snyman</v>
      </c>
      <c r="G1874" s="46" t="str">
        <f t="shared" si="287"/>
        <v>Men U/16</v>
      </c>
      <c r="H1874" s="46" t="str">
        <f t="shared" si="288"/>
        <v>Penguin</v>
      </c>
      <c r="I1874" s="78"/>
      <c r="J1874" s="76" t="s">
        <v>1287</v>
      </c>
      <c r="K1874" s="78">
        <v>86</v>
      </c>
      <c r="L1874" s="77">
        <f t="shared" si="289"/>
        <v>2.6</v>
      </c>
      <c r="M1874" s="77">
        <f t="shared" si="290"/>
        <v>2.6</v>
      </c>
    </row>
    <row r="1875" spans="1:13" x14ac:dyDescent="0.3">
      <c r="A1875" s="246" t="str">
        <f t="shared" si="294"/>
        <v>2024-NAT-01</v>
      </c>
      <c r="B1875" s="241">
        <f t="shared" si="295"/>
        <v>45372</v>
      </c>
      <c r="C1875" s="246" t="str">
        <f t="shared" si="296"/>
        <v>Day 1</v>
      </c>
      <c r="D1875" s="78" t="s">
        <v>1435</v>
      </c>
      <c r="E1875" s="46" t="str">
        <f t="shared" ref="E1875:E1890" si="297">IF(D1875="","",VLOOKUP(D1875,Master,3,FALSE))</f>
        <v>Stefan</v>
      </c>
      <c r="F1875" s="46" t="str">
        <f t="shared" ref="F1875:F1890" si="298">IF(D1875="","",VLOOKUP(D1875,Master,4,FALSE))</f>
        <v>Snyman</v>
      </c>
      <c r="G1875" s="46" t="str">
        <f t="shared" ref="G1875:G1890" si="299">IF(D1875="","",VLOOKUP(D1875,Master,5,FALSE))</f>
        <v>Men U/16</v>
      </c>
      <c r="H1875" s="46" t="str">
        <f t="shared" ref="H1875:H1890" si="300">IF(D1875="","",VLOOKUP(D1875,Master,2,FALSE))</f>
        <v>Penguin</v>
      </c>
      <c r="I1875" s="78"/>
      <c r="J1875" s="76" t="s">
        <v>1287</v>
      </c>
      <c r="K1875" s="78">
        <v>137</v>
      </c>
      <c r="L1875" s="77">
        <f t="shared" ref="L1875:L1890" si="301">IF(K1875="","",IF(I1875="",ROUND(HLOOKUP(J1875,kgList,K1875,FALSE),1),ROUND(HLOOKUP(I1875,kgList,K1875,FALSE),1)))</f>
        <v>12.8</v>
      </c>
      <c r="M1875" s="77">
        <f t="shared" ref="M1875:M1890" si="302">IF(L1875="","",IF(COUNTA(I1875:J1875)&gt;1,"Edible or Inedible",IF(COUNTA(I1875)=1,L1875*1,IF(COUNTA(J1875)=1,L1875*1,"ERROR"))))</f>
        <v>12.8</v>
      </c>
    </row>
    <row r="1876" spans="1:13" x14ac:dyDescent="0.3">
      <c r="A1876" s="246" t="str">
        <f t="shared" ref="A1876" si="303">IF(D1876="","",A1875)</f>
        <v>2024-NAT-01</v>
      </c>
      <c r="B1876" s="241">
        <f t="shared" ref="B1876" si="304">IF(D1876="","",B1875)</f>
        <v>45372</v>
      </c>
      <c r="C1876" s="246" t="str">
        <f t="shared" ref="C1876" si="305">IF(D1876="","",C1875)</f>
        <v>Day 1</v>
      </c>
      <c r="D1876" s="78" t="s">
        <v>1435</v>
      </c>
      <c r="E1876" s="46" t="str">
        <f t="shared" si="297"/>
        <v>Stefan</v>
      </c>
      <c r="F1876" s="46" t="str">
        <f t="shared" si="298"/>
        <v>Snyman</v>
      </c>
      <c r="G1876" s="46" t="str">
        <f t="shared" si="299"/>
        <v>Men U/16</v>
      </c>
      <c r="H1876" s="46" t="str">
        <f t="shared" si="300"/>
        <v>Penguin</v>
      </c>
      <c r="I1876" s="78"/>
      <c r="J1876" s="76" t="s">
        <v>1287</v>
      </c>
      <c r="K1876" s="78">
        <v>178</v>
      </c>
      <c r="L1876" s="77">
        <f t="shared" si="301"/>
        <v>31.3</v>
      </c>
      <c r="M1876" s="77">
        <f t="shared" si="302"/>
        <v>31.3</v>
      </c>
    </row>
    <row r="1877" spans="1:13" x14ac:dyDescent="0.3">
      <c r="A1877" s="246" t="str">
        <f t="shared" ref="A1877:A1890" si="306">IF(D1877="","",A1876)</f>
        <v>2024-NAT-01</v>
      </c>
      <c r="B1877" s="241">
        <f t="shared" ref="B1877:B1890" si="307">IF(D1877="","",B1876)</f>
        <v>45372</v>
      </c>
      <c r="C1877" s="246" t="str">
        <f t="shared" ref="C1877:C1890" si="308">IF(D1877="","",C1876)</f>
        <v>Day 1</v>
      </c>
      <c r="D1877" s="78" t="s">
        <v>1435</v>
      </c>
      <c r="E1877" s="46" t="str">
        <f t="shared" si="297"/>
        <v>Stefan</v>
      </c>
      <c r="F1877" s="46" t="str">
        <f t="shared" si="298"/>
        <v>Snyman</v>
      </c>
      <c r="G1877" s="46" t="str">
        <f t="shared" si="299"/>
        <v>Men U/16</v>
      </c>
      <c r="H1877" s="46" t="str">
        <f t="shared" si="300"/>
        <v>Penguin</v>
      </c>
      <c r="I1877" s="78"/>
      <c r="J1877" s="76" t="s">
        <v>1287</v>
      </c>
      <c r="K1877" s="78">
        <v>145</v>
      </c>
      <c r="L1877" s="77">
        <f t="shared" si="301"/>
        <v>15.5</v>
      </c>
      <c r="M1877" s="77">
        <f t="shared" si="302"/>
        <v>15.5</v>
      </c>
    </row>
    <row r="1878" spans="1:13" x14ac:dyDescent="0.3">
      <c r="A1878" s="246" t="str">
        <f t="shared" si="306"/>
        <v>2024-NAT-01</v>
      </c>
      <c r="B1878" s="241">
        <f t="shared" si="307"/>
        <v>45372</v>
      </c>
      <c r="C1878" s="246" t="str">
        <f t="shared" si="308"/>
        <v>Day 1</v>
      </c>
      <c r="D1878" s="78" t="s">
        <v>1435</v>
      </c>
      <c r="E1878" s="46" t="str">
        <f t="shared" si="297"/>
        <v>Stefan</v>
      </c>
      <c r="F1878" s="46" t="str">
        <f t="shared" si="298"/>
        <v>Snyman</v>
      </c>
      <c r="G1878" s="46" t="str">
        <f t="shared" si="299"/>
        <v>Men U/16</v>
      </c>
      <c r="H1878" s="46" t="str">
        <f t="shared" si="300"/>
        <v>Penguin</v>
      </c>
      <c r="I1878" s="78"/>
      <c r="J1878" s="76" t="s">
        <v>1287</v>
      </c>
      <c r="K1878" s="78">
        <v>164</v>
      </c>
      <c r="L1878" s="77">
        <f t="shared" si="301"/>
        <v>23.6</v>
      </c>
      <c r="M1878" s="77">
        <f t="shared" si="302"/>
        <v>23.6</v>
      </c>
    </row>
    <row r="1879" spans="1:13" x14ac:dyDescent="0.3">
      <c r="A1879" s="246" t="str">
        <f t="shared" si="306"/>
        <v>2024-NAT-01</v>
      </c>
      <c r="B1879" s="241">
        <f t="shared" si="307"/>
        <v>45372</v>
      </c>
      <c r="C1879" s="246" t="str">
        <f t="shared" si="308"/>
        <v>Day 1</v>
      </c>
      <c r="D1879" s="78" t="s">
        <v>1435</v>
      </c>
      <c r="E1879" s="46" t="str">
        <f t="shared" si="297"/>
        <v>Stefan</v>
      </c>
      <c r="F1879" s="46" t="str">
        <f t="shared" si="298"/>
        <v>Snyman</v>
      </c>
      <c r="G1879" s="46" t="str">
        <f t="shared" si="299"/>
        <v>Men U/16</v>
      </c>
      <c r="H1879" s="46" t="str">
        <f t="shared" si="300"/>
        <v>Penguin</v>
      </c>
      <c r="I1879" s="78"/>
      <c r="J1879" s="76" t="s">
        <v>1287</v>
      </c>
      <c r="K1879" s="78">
        <v>136</v>
      </c>
      <c r="L1879" s="77">
        <f t="shared" si="301"/>
        <v>12.4</v>
      </c>
      <c r="M1879" s="77">
        <f t="shared" si="302"/>
        <v>12.4</v>
      </c>
    </row>
    <row r="1880" spans="1:13" x14ac:dyDescent="0.3">
      <c r="A1880" s="246" t="str">
        <f t="shared" si="306"/>
        <v>2024-NAT-01</v>
      </c>
      <c r="B1880" s="241">
        <f t="shared" si="307"/>
        <v>45372</v>
      </c>
      <c r="C1880" s="246" t="str">
        <f t="shared" si="308"/>
        <v>Day 1</v>
      </c>
      <c r="D1880" s="78" t="s">
        <v>741</v>
      </c>
      <c r="E1880" s="46" t="str">
        <f t="shared" si="297"/>
        <v>Heinrich</v>
      </c>
      <c r="F1880" s="46" t="str">
        <f t="shared" si="298"/>
        <v>Redelinghuys</v>
      </c>
      <c r="G1880" s="46" t="str">
        <f t="shared" si="299"/>
        <v>Men U/16</v>
      </c>
      <c r="H1880" s="46" t="str">
        <f t="shared" si="300"/>
        <v>Penguin</v>
      </c>
      <c r="I1880" s="78"/>
      <c r="J1880" s="78"/>
      <c r="K1880" s="78"/>
      <c r="L1880" s="77" t="str">
        <f t="shared" si="301"/>
        <v/>
      </c>
      <c r="M1880" s="77" t="str">
        <f t="shared" si="302"/>
        <v/>
      </c>
    </row>
    <row r="1881" spans="1:13" x14ac:dyDescent="0.3">
      <c r="A1881" s="246" t="str">
        <f t="shared" si="306"/>
        <v>2024-NAT-01</v>
      </c>
      <c r="B1881" s="241">
        <f t="shared" si="307"/>
        <v>45372</v>
      </c>
      <c r="C1881" s="246" t="str">
        <f t="shared" si="308"/>
        <v>Day 1</v>
      </c>
      <c r="D1881" s="78" t="s">
        <v>1414</v>
      </c>
      <c r="E1881" s="46" t="str">
        <f t="shared" si="297"/>
        <v>Barren</v>
      </c>
      <c r="F1881" s="46" t="str">
        <f t="shared" si="298"/>
        <v>Van Es</v>
      </c>
      <c r="G1881" s="46" t="str">
        <f t="shared" si="299"/>
        <v>Men Senior</v>
      </c>
      <c r="H1881" s="46" t="str">
        <f t="shared" si="300"/>
        <v>Penguin</v>
      </c>
      <c r="I1881" s="78"/>
      <c r="J1881" s="78" t="s">
        <v>1288</v>
      </c>
      <c r="K1881" s="78">
        <v>125</v>
      </c>
      <c r="L1881" s="77">
        <f t="shared" si="301"/>
        <v>8.1</v>
      </c>
      <c r="M1881" s="77">
        <f t="shared" si="302"/>
        <v>8.1</v>
      </c>
    </row>
    <row r="1882" spans="1:13" x14ac:dyDescent="0.3">
      <c r="A1882" s="246" t="str">
        <f t="shared" si="306"/>
        <v>2024-NAT-01</v>
      </c>
      <c r="B1882" s="241">
        <f t="shared" si="307"/>
        <v>45372</v>
      </c>
      <c r="C1882" s="246" t="str">
        <f t="shared" si="308"/>
        <v>Day 1</v>
      </c>
      <c r="D1882" s="78" t="s">
        <v>1414</v>
      </c>
      <c r="E1882" s="46" t="str">
        <f t="shared" si="297"/>
        <v>Barren</v>
      </c>
      <c r="F1882" s="46" t="str">
        <f t="shared" si="298"/>
        <v>Van Es</v>
      </c>
      <c r="G1882" s="46" t="str">
        <f t="shared" si="299"/>
        <v>Men Senior</v>
      </c>
      <c r="H1882" s="46" t="str">
        <f t="shared" si="300"/>
        <v>Penguin</v>
      </c>
      <c r="I1882" s="78"/>
      <c r="J1882" s="78" t="s">
        <v>1288</v>
      </c>
      <c r="K1882" s="78">
        <v>96</v>
      </c>
      <c r="L1882" s="77">
        <f t="shared" si="301"/>
        <v>3.2</v>
      </c>
      <c r="M1882" s="77">
        <f t="shared" si="302"/>
        <v>3.2</v>
      </c>
    </row>
    <row r="1883" spans="1:13" x14ac:dyDescent="0.3">
      <c r="A1883" s="246" t="str">
        <f t="shared" si="306"/>
        <v>2024-NAT-01</v>
      </c>
      <c r="B1883" s="241">
        <f t="shared" si="307"/>
        <v>45372</v>
      </c>
      <c r="C1883" s="246" t="str">
        <f t="shared" si="308"/>
        <v>Day 1</v>
      </c>
      <c r="D1883" s="78" t="s">
        <v>1414</v>
      </c>
      <c r="E1883" s="46" t="str">
        <f t="shared" si="297"/>
        <v>Barren</v>
      </c>
      <c r="F1883" s="46" t="str">
        <f t="shared" si="298"/>
        <v>Van Es</v>
      </c>
      <c r="G1883" s="46" t="str">
        <f t="shared" si="299"/>
        <v>Men Senior</v>
      </c>
      <c r="H1883" s="46" t="str">
        <f t="shared" si="300"/>
        <v>Penguin</v>
      </c>
      <c r="I1883" s="78"/>
      <c r="J1883" s="78" t="s">
        <v>1288</v>
      </c>
      <c r="K1883" s="78">
        <v>89</v>
      </c>
      <c r="L1883" s="77">
        <f t="shared" si="301"/>
        <v>2.5</v>
      </c>
      <c r="M1883" s="77">
        <f t="shared" si="302"/>
        <v>2.5</v>
      </c>
    </row>
    <row r="1884" spans="1:13" x14ac:dyDescent="0.3">
      <c r="A1884" s="246" t="str">
        <f t="shared" si="306"/>
        <v>2024-NAT-01</v>
      </c>
      <c r="B1884" s="241">
        <f t="shared" si="307"/>
        <v>45372</v>
      </c>
      <c r="C1884" s="246" t="str">
        <f t="shared" si="308"/>
        <v>Day 1</v>
      </c>
      <c r="D1884" s="78" t="s">
        <v>1414</v>
      </c>
      <c r="E1884" s="46" t="str">
        <f t="shared" si="297"/>
        <v>Barren</v>
      </c>
      <c r="F1884" s="46" t="str">
        <f t="shared" si="298"/>
        <v>Van Es</v>
      </c>
      <c r="G1884" s="46" t="str">
        <f t="shared" si="299"/>
        <v>Men Senior</v>
      </c>
      <c r="H1884" s="46" t="str">
        <f t="shared" si="300"/>
        <v>Penguin</v>
      </c>
      <c r="I1884" s="78"/>
      <c r="J1884" s="78" t="s">
        <v>1288</v>
      </c>
      <c r="K1884" s="78">
        <v>93</v>
      </c>
      <c r="L1884" s="77">
        <f t="shared" si="301"/>
        <v>2.9</v>
      </c>
      <c r="M1884" s="77">
        <f t="shared" si="302"/>
        <v>2.9</v>
      </c>
    </row>
    <row r="1885" spans="1:13" x14ac:dyDescent="0.3">
      <c r="A1885" s="246" t="str">
        <f t="shared" si="306"/>
        <v>2024-NAT-01</v>
      </c>
      <c r="B1885" s="241">
        <f t="shared" si="307"/>
        <v>45372</v>
      </c>
      <c r="C1885" s="246" t="str">
        <f t="shared" si="308"/>
        <v>Day 1</v>
      </c>
      <c r="D1885" s="78" t="s">
        <v>1414</v>
      </c>
      <c r="E1885" s="46" t="str">
        <f t="shared" si="297"/>
        <v>Barren</v>
      </c>
      <c r="F1885" s="46" t="str">
        <f t="shared" si="298"/>
        <v>Van Es</v>
      </c>
      <c r="G1885" s="46" t="str">
        <f t="shared" si="299"/>
        <v>Men Senior</v>
      </c>
      <c r="H1885" s="46" t="str">
        <f t="shared" si="300"/>
        <v>Penguin</v>
      </c>
      <c r="I1885" s="78"/>
      <c r="J1885" s="78" t="s">
        <v>1288</v>
      </c>
      <c r="K1885" s="78">
        <v>113</v>
      </c>
      <c r="L1885" s="77">
        <f t="shared" si="301"/>
        <v>5.7</v>
      </c>
      <c r="M1885" s="77">
        <f t="shared" si="302"/>
        <v>5.7</v>
      </c>
    </row>
    <row r="1886" spans="1:13" x14ac:dyDescent="0.3">
      <c r="A1886" s="246" t="str">
        <f t="shared" si="306"/>
        <v>2024-NAT-01</v>
      </c>
      <c r="B1886" s="241">
        <f t="shared" si="307"/>
        <v>45372</v>
      </c>
      <c r="C1886" s="246" t="str">
        <f t="shared" si="308"/>
        <v>Day 1</v>
      </c>
      <c r="D1886" s="78" t="s">
        <v>814</v>
      </c>
      <c r="E1886" s="46" t="str">
        <f t="shared" si="297"/>
        <v>Henno</v>
      </c>
      <c r="F1886" s="46" t="str">
        <f t="shared" si="298"/>
        <v>Snyman</v>
      </c>
      <c r="G1886" s="46" t="str">
        <f t="shared" si="299"/>
        <v>Men Master</v>
      </c>
      <c r="H1886" s="46" t="str">
        <f t="shared" si="300"/>
        <v>Penguin</v>
      </c>
      <c r="I1886" s="78"/>
      <c r="J1886" s="78" t="s">
        <v>1314</v>
      </c>
      <c r="K1886" s="78">
        <v>46</v>
      </c>
      <c r="L1886" s="77">
        <f t="shared" si="301"/>
        <v>1.8</v>
      </c>
      <c r="M1886" s="77">
        <f t="shared" si="302"/>
        <v>1.8</v>
      </c>
    </row>
    <row r="1887" spans="1:13" x14ac:dyDescent="0.3">
      <c r="A1887" s="246" t="str">
        <f t="shared" si="306"/>
        <v>2024-NAT-01</v>
      </c>
      <c r="B1887" s="241">
        <f t="shared" si="307"/>
        <v>45372</v>
      </c>
      <c r="C1887" s="246" t="str">
        <f t="shared" si="308"/>
        <v>Day 1</v>
      </c>
      <c r="D1887" s="78" t="s">
        <v>814</v>
      </c>
      <c r="E1887" s="46" t="str">
        <f t="shared" si="297"/>
        <v>Henno</v>
      </c>
      <c r="F1887" s="46" t="str">
        <f t="shared" si="298"/>
        <v>Snyman</v>
      </c>
      <c r="G1887" s="46" t="str">
        <f t="shared" si="299"/>
        <v>Men Master</v>
      </c>
      <c r="H1887" s="46" t="str">
        <f t="shared" si="300"/>
        <v>Penguin</v>
      </c>
      <c r="I1887" s="78"/>
      <c r="J1887" s="76" t="s">
        <v>1287</v>
      </c>
      <c r="K1887" s="78">
        <v>99</v>
      </c>
      <c r="L1887" s="77">
        <f t="shared" si="301"/>
        <v>4.2</v>
      </c>
      <c r="M1887" s="77">
        <f t="shared" si="302"/>
        <v>4.2</v>
      </c>
    </row>
    <row r="1888" spans="1:13" x14ac:dyDescent="0.3">
      <c r="A1888" s="246" t="str">
        <f t="shared" si="306"/>
        <v>2024-NAT-01</v>
      </c>
      <c r="B1888" s="241">
        <f t="shared" si="307"/>
        <v>45372</v>
      </c>
      <c r="C1888" s="246" t="str">
        <f t="shared" si="308"/>
        <v>Day 1</v>
      </c>
      <c r="D1888" s="78" t="s">
        <v>814</v>
      </c>
      <c r="E1888" s="46" t="str">
        <f t="shared" si="297"/>
        <v>Henno</v>
      </c>
      <c r="F1888" s="46" t="str">
        <f t="shared" si="298"/>
        <v>Snyman</v>
      </c>
      <c r="G1888" s="46" t="str">
        <f t="shared" si="299"/>
        <v>Men Master</v>
      </c>
      <c r="H1888" s="46" t="str">
        <f t="shared" si="300"/>
        <v>Penguin</v>
      </c>
      <c r="I1888" s="78"/>
      <c r="J1888" s="78" t="s">
        <v>1288</v>
      </c>
      <c r="K1888" s="78">
        <v>90</v>
      </c>
      <c r="L1888" s="77">
        <f t="shared" si="301"/>
        <v>2.6</v>
      </c>
      <c r="M1888" s="77">
        <f t="shared" si="302"/>
        <v>2.6</v>
      </c>
    </row>
    <row r="1889" spans="1:13" x14ac:dyDescent="0.3">
      <c r="A1889" s="246" t="str">
        <f t="shared" si="306"/>
        <v>2024-NAT-01</v>
      </c>
      <c r="B1889" s="241">
        <f t="shared" si="307"/>
        <v>45372</v>
      </c>
      <c r="C1889" s="246" t="str">
        <f t="shared" si="308"/>
        <v>Day 1</v>
      </c>
      <c r="D1889" s="78" t="s">
        <v>814</v>
      </c>
      <c r="E1889" s="46" t="str">
        <f t="shared" si="297"/>
        <v>Henno</v>
      </c>
      <c r="F1889" s="46" t="str">
        <f t="shared" si="298"/>
        <v>Snyman</v>
      </c>
      <c r="G1889" s="46" t="str">
        <f t="shared" si="299"/>
        <v>Men Master</v>
      </c>
      <c r="H1889" s="46" t="str">
        <f t="shared" si="300"/>
        <v>Penguin</v>
      </c>
      <c r="I1889" s="78"/>
      <c r="J1889" s="78" t="s">
        <v>1288</v>
      </c>
      <c r="K1889" s="78">
        <v>115</v>
      </c>
      <c r="L1889" s="77">
        <f t="shared" si="301"/>
        <v>6</v>
      </c>
      <c r="M1889" s="77">
        <f t="shared" si="302"/>
        <v>6</v>
      </c>
    </row>
    <row r="1890" spans="1:13" x14ac:dyDescent="0.3">
      <c r="A1890" s="246" t="str">
        <f t="shared" si="306"/>
        <v>2024-NAT-01</v>
      </c>
      <c r="B1890" s="241">
        <f t="shared" si="307"/>
        <v>45372</v>
      </c>
      <c r="C1890" s="246" t="str">
        <f t="shared" si="308"/>
        <v>Day 1</v>
      </c>
      <c r="D1890" s="78" t="s">
        <v>814</v>
      </c>
      <c r="E1890" s="46" t="str">
        <f t="shared" si="297"/>
        <v>Henno</v>
      </c>
      <c r="F1890" s="46" t="str">
        <f t="shared" si="298"/>
        <v>Snyman</v>
      </c>
      <c r="G1890" s="46" t="str">
        <f t="shared" si="299"/>
        <v>Men Master</v>
      </c>
      <c r="H1890" s="46" t="str">
        <f t="shared" si="300"/>
        <v>Penguin</v>
      </c>
      <c r="I1890" s="78"/>
      <c r="J1890" s="78" t="s">
        <v>1288</v>
      </c>
      <c r="K1890" s="78">
        <v>82</v>
      </c>
      <c r="L1890" s="77">
        <f t="shared" si="301"/>
        <v>1.9</v>
      </c>
      <c r="M1890" s="77">
        <f t="shared" si="302"/>
        <v>1.9</v>
      </c>
    </row>
    <row r="1891" spans="1:13" x14ac:dyDescent="0.3">
      <c r="A1891" s="246" t="str">
        <f t="shared" ref="A1891:A1954" si="309">IF(D1891="","",A1890)</f>
        <v>2024-NAT-01</v>
      </c>
      <c r="B1891" s="241">
        <f t="shared" ref="B1891:B1954" si="310">IF(D1891="","",B1890)</f>
        <v>45372</v>
      </c>
      <c r="C1891" s="246" t="str">
        <f t="shared" ref="C1891:C1954" si="311">IF(D1891="","",C1890)</f>
        <v>Day 1</v>
      </c>
      <c r="D1891" s="78" t="s">
        <v>814</v>
      </c>
      <c r="E1891" s="46" t="str">
        <f t="shared" ref="E1891:E1954" si="312">IF(D1891="","",VLOOKUP(D1891,Master,3,FALSE))</f>
        <v>Henno</v>
      </c>
      <c r="F1891" s="46" t="str">
        <f t="shared" ref="F1891:F1954" si="313">IF(D1891="","",VLOOKUP(D1891,Master,4,FALSE))</f>
        <v>Snyman</v>
      </c>
      <c r="G1891" s="46" t="str">
        <f t="shared" ref="G1891:G1954" si="314">IF(D1891="","",VLOOKUP(D1891,Master,5,FALSE))</f>
        <v>Men Master</v>
      </c>
      <c r="H1891" s="46" t="str">
        <f t="shared" ref="H1891:H1954" si="315">IF(D1891="","",VLOOKUP(D1891,Master,2,FALSE))</f>
        <v>Penguin</v>
      </c>
      <c r="I1891" s="78"/>
      <c r="J1891" s="78" t="s">
        <v>1288</v>
      </c>
      <c r="K1891" s="78">
        <v>78</v>
      </c>
      <c r="L1891" s="77">
        <f t="shared" ref="L1891:L1954" si="316">IF(K1891="","",IF(I1891="",ROUND(HLOOKUP(J1891,kgList,K1891,FALSE),1),ROUND(HLOOKUP(I1891,kgList,K1891,FALSE),1)))</f>
        <v>1.5</v>
      </c>
      <c r="M1891" s="77">
        <f t="shared" ref="M1891:M1954" si="317">IF(L1891="","",IF(COUNTA(I1891:J1891)&gt;1,"Edible or Inedible",IF(COUNTA(I1891)=1,L1891*1,IF(COUNTA(J1891)=1,L1891*1,"ERROR"))))</f>
        <v>1.5</v>
      </c>
    </row>
    <row r="1892" spans="1:13" x14ac:dyDescent="0.3">
      <c r="A1892" s="246" t="str">
        <f t="shared" si="309"/>
        <v>2024-NAT-01</v>
      </c>
      <c r="B1892" s="241">
        <f t="shared" si="310"/>
        <v>45372</v>
      </c>
      <c r="C1892" s="246" t="str">
        <f t="shared" si="311"/>
        <v>Day 1</v>
      </c>
      <c r="D1892" s="78" t="s">
        <v>814</v>
      </c>
      <c r="E1892" s="46" t="str">
        <f t="shared" si="312"/>
        <v>Henno</v>
      </c>
      <c r="F1892" s="46" t="str">
        <f t="shared" si="313"/>
        <v>Snyman</v>
      </c>
      <c r="G1892" s="46" t="str">
        <f t="shared" si="314"/>
        <v>Men Master</v>
      </c>
      <c r="H1892" s="46" t="str">
        <f t="shared" si="315"/>
        <v>Penguin</v>
      </c>
      <c r="I1892" s="78"/>
      <c r="J1892" s="78" t="s">
        <v>1288</v>
      </c>
      <c r="K1892" s="78">
        <v>74</v>
      </c>
      <c r="L1892" s="77">
        <f t="shared" si="316"/>
        <v>1.3</v>
      </c>
      <c r="M1892" s="77">
        <f t="shared" si="317"/>
        <v>1.3</v>
      </c>
    </row>
    <row r="1893" spans="1:13" x14ac:dyDescent="0.3">
      <c r="A1893" s="246" t="str">
        <f t="shared" si="309"/>
        <v>2024-NAT-01</v>
      </c>
      <c r="B1893" s="241">
        <f t="shared" si="310"/>
        <v>45372</v>
      </c>
      <c r="C1893" s="246" t="str">
        <f t="shared" si="311"/>
        <v>Day 1</v>
      </c>
      <c r="D1893" s="78" t="s">
        <v>814</v>
      </c>
      <c r="E1893" s="46" t="str">
        <f t="shared" si="312"/>
        <v>Henno</v>
      </c>
      <c r="F1893" s="46" t="str">
        <f t="shared" si="313"/>
        <v>Snyman</v>
      </c>
      <c r="G1893" s="46" t="str">
        <f t="shared" si="314"/>
        <v>Men Master</v>
      </c>
      <c r="H1893" s="46" t="str">
        <f t="shared" si="315"/>
        <v>Penguin</v>
      </c>
      <c r="I1893" s="78"/>
      <c r="J1893" s="78" t="s">
        <v>1288</v>
      </c>
      <c r="K1893" s="78">
        <v>94</v>
      </c>
      <c r="L1893" s="77">
        <f t="shared" si="316"/>
        <v>3</v>
      </c>
      <c r="M1893" s="77">
        <f t="shared" si="317"/>
        <v>3</v>
      </c>
    </row>
    <row r="1894" spans="1:13" x14ac:dyDescent="0.3">
      <c r="A1894" s="246" t="str">
        <f t="shared" si="309"/>
        <v>2024-NAT-01</v>
      </c>
      <c r="B1894" s="241">
        <f t="shared" si="310"/>
        <v>45372</v>
      </c>
      <c r="C1894" s="246" t="str">
        <f t="shared" si="311"/>
        <v>Day 1</v>
      </c>
      <c r="D1894" s="78" t="s">
        <v>707</v>
      </c>
      <c r="E1894" s="46" t="str">
        <f t="shared" si="312"/>
        <v>Grant</v>
      </c>
      <c r="F1894" s="46" t="str">
        <f t="shared" si="313"/>
        <v>Knight</v>
      </c>
      <c r="G1894" s="46" t="str">
        <f t="shared" si="314"/>
        <v>Men Veteran</v>
      </c>
      <c r="H1894" s="46" t="str">
        <f t="shared" si="315"/>
        <v>Penguin</v>
      </c>
      <c r="I1894" s="78"/>
      <c r="J1894" s="76" t="s">
        <v>1287</v>
      </c>
      <c r="K1894" s="78">
        <v>99</v>
      </c>
      <c r="L1894" s="77">
        <f t="shared" si="316"/>
        <v>4.2</v>
      </c>
      <c r="M1894" s="77">
        <f t="shared" si="317"/>
        <v>4.2</v>
      </c>
    </row>
    <row r="1895" spans="1:13" x14ac:dyDescent="0.3">
      <c r="A1895" s="246" t="str">
        <f t="shared" si="309"/>
        <v>2024-NAT-01</v>
      </c>
      <c r="B1895" s="241">
        <f t="shared" si="310"/>
        <v>45372</v>
      </c>
      <c r="C1895" s="246" t="str">
        <f t="shared" si="311"/>
        <v>Day 1</v>
      </c>
      <c r="D1895" s="78" t="s">
        <v>707</v>
      </c>
      <c r="E1895" s="46" t="str">
        <f t="shared" si="312"/>
        <v>Grant</v>
      </c>
      <c r="F1895" s="46" t="str">
        <f t="shared" si="313"/>
        <v>Knight</v>
      </c>
      <c r="G1895" s="46" t="str">
        <f t="shared" si="314"/>
        <v>Men Veteran</v>
      </c>
      <c r="H1895" s="46" t="str">
        <f t="shared" si="315"/>
        <v>Penguin</v>
      </c>
      <c r="I1895" s="78"/>
      <c r="J1895" s="76" t="s">
        <v>1287</v>
      </c>
      <c r="K1895" s="78">
        <v>144</v>
      </c>
      <c r="L1895" s="77">
        <f t="shared" si="316"/>
        <v>15.1</v>
      </c>
      <c r="M1895" s="77">
        <f t="shared" si="317"/>
        <v>15.1</v>
      </c>
    </row>
    <row r="1896" spans="1:13" x14ac:dyDescent="0.3">
      <c r="A1896" s="246" t="str">
        <f t="shared" si="309"/>
        <v>2024-NAT-01</v>
      </c>
      <c r="B1896" s="241">
        <f t="shared" si="310"/>
        <v>45372</v>
      </c>
      <c r="C1896" s="246" t="str">
        <f t="shared" si="311"/>
        <v>Day 1</v>
      </c>
      <c r="D1896" s="78" t="s">
        <v>707</v>
      </c>
      <c r="E1896" s="46" t="str">
        <f t="shared" si="312"/>
        <v>Grant</v>
      </c>
      <c r="F1896" s="46" t="str">
        <f t="shared" si="313"/>
        <v>Knight</v>
      </c>
      <c r="G1896" s="46" t="str">
        <f t="shared" si="314"/>
        <v>Men Veteran</v>
      </c>
      <c r="H1896" s="46" t="str">
        <f t="shared" si="315"/>
        <v>Penguin</v>
      </c>
      <c r="I1896" s="78"/>
      <c r="J1896" s="78" t="s">
        <v>1281</v>
      </c>
      <c r="K1896" s="78">
        <v>206</v>
      </c>
      <c r="L1896" s="77">
        <f t="shared" si="316"/>
        <v>123.7</v>
      </c>
      <c r="M1896" s="77">
        <f t="shared" si="317"/>
        <v>123.7</v>
      </c>
    </row>
    <row r="1897" spans="1:13" x14ac:dyDescent="0.3">
      <c r="A1897" s="246" t="str">
        <f t="shared" si="309"/>
        <v>2024-NAT-01</v>
      </c>
      <c r="B1897" s="241">
        <f t="shared" si="310"/>
        <v>45372</v>
      </c>
      <c r="C1897" s="246" t="str">
        <f t="shared" si="311"/>
        <v>Day 1</v>
      </c>
      <c r="D1897" s="78" t="s">
        <v>707</v>
      </c>
      <c r="E1897" s="46" t="str">
        <f t="shared" si="312"/>
        <v>Grant</v>
      </c>
      <c r="F1897" s="46" t="str">
        <f t="shared" si="313"/>
        <v>Knight</v>
      </c>
      <c r="G1897" s="46" t="str">
        <f t="shared" si="314"/>
        <v>Men Veteran</v>
      </c>
      <c r="H1897" s="46" t="str">
        <f t="shared" si="315"/>
        <v>Penguin</v>
      </c>
      <c r="I1897" s="78"/>
      <c r="J1897" s="78" t="s">
        <v>1286</v>
      </c>
      <c r="K1897" s="78">
        <v>162</v>
      </c>
      <c r="L1897" s="77">
        <f t="shared" si="316"/>
        <v>58.3</v>
      </c>
      <c r="M1897" s="77">
        <f t="shared" si="317"/>
        <v>58.3</v>
      </c>
    </row>
    <row r="1898" spans="1:13" x14ac:dyDescent="0.3">
      <c r="A1898" s="246" t="str">
        <f t="shared" si="309"/>
        <v>2024-NAT-01</v>
      </c>
      <c r="B1898" s="241">
        <f t="shared" si="310"/>
        <v>45372</v>
      </c>
      <c r="C1898" s="246" t="str">
        <f t="shared" si="311"/>
        <v>Day 1</v>
      </c>
      <c r="D1898" s="78" t="s">
        <v>707</v>
      </c>
      <c r="E1898" s="46" t="str">
        <f t="shared" si="312"/>
        <v>Grant</v>
      </c>
      <c r="F1898" s="46" t="str">
        <f t="shared" si="313"/>
        <v>Knight</v>
      </c>
      <c r="G1898" s="46" t="str">
        <f t="shared" si="314"/>
        <v>Men Veteran</v>
      </c>
      <c r="H1898" s="46" t="str">
        <f t="shared" si="315"/>
        <v>Penguin</v>
      </c>
      <c r="I1898" s="78"/>
      <c r="J1898" s="78" t="s">
        <v>1265</v>
      </c>
      <c r="K1898" s="78">
        <v>108</v>
      </c>
      <c r="L1898" s="77">
        <f t="shared" si="316"/>
        <v>23.5</v>
      </c>
      <c r="M1898" s="77">
        <f t="shared" si="317"/>
        <v>23.5</v>
      </c>
    </row>
    <row r="1899" spans="1:13" x14ac:dyDescent="0.3">
      <c r="A1899" s="246" t="str">
        <f t="shared" si="309"/>
        <v>2024-NAT-01</v>
      </c>
      <c r="B1899" s="241">
        <f t="shared" si="310"/>
        <v>45372</v>
      </c>
      <c r="C1899" s="246" t="str">
        <f t="shared" si="311"/>
        <v>Day 1</v>
      </c>
      <c r="D1899" s="78" t="s">
        <v>843</v>
      </c>
      <c r="E1899" s="46" t="str">
        <f t="shared" si="312"/>
        <v>Henco</v>
      </c>
      <c r="F1899" s="46" t="str">
        <f t="shared" si="313"/>
        <v>Snyman</v>
      </c>
      <c r="G1899" s="46" t="str">
        <f t="shared" si="314"/>
        <v>Men Senior</v>
      </c>
      <c r="H1899" s="46" t="str">
        <f t="shared" si="315"/>
        <v>Penguin</v>
      </c>
      <c r="I1899" s="78"/>
      <c r="J1899" s="78" t="s">
        <v>8</v>
      </c>
      <c r="K1899" s="78">
        <v>71</v>
      </c>
      <c r="L1899" s="77">
        <f t="shared" si="316"/>
        <v>2.9</v>
      </c>
      <c r="M1899" s="77">
        <f t="shared" si="317"/>
        <v>2.9</v>
      </c>
    </row>
    <row r="1900" spans="1:13" x14ac:dyDescent="0.3">
      <c r="A1900" s="246" t="str">
        <f t="shared" si="309"/>
        <v>2024-NAT-01</v>
      </c>
      <c r="B1900" s="241">
        <f t="shared" si="310"/>
        <v>45372</v>
      </c>
      <c r="C1900" s="246" t="str">
        <f t="shared" si="311"/>
        <v>Day 1</v>
      </c>
      <c r="D1900" s="78" t="s">
        <v>843</v>
      </c>
      <c r="E1900" s="46" t="str">
        <f t="shared" si="312"/>
        <v>Henco</v>
      </c>
      <c r="F1900" s="46" t="str">
        <f t="shared" si="313"/>
        <v>Snyman</v>
      </c>
      <c r="G1900" s="46" t="str">
        <f t="shared" si="314"/>
        <v>Men Senior</v>
      </c>
      <c r="H1900" s="46" t="str">
        <f t="shared" si="315"/>
        <v>Penguin</v>
      </c>
      <c r="I1900" s="78"/>
      <c r="J1900" s="78" t="s">
        <v>8</v>
      </c>
      <c r="K1900" s="78">
        <v>65</v>
      </c>
      <c r="L1900" s="77">
        <f t="shared" si="316"/>
        <v>2.2000000000000002</v>
      </c>
      <c r="M1900" s="77">
        <f t="shared" si="317"/>
        <v>2.2000000000000002</v>
      </c>
    </row>
    <row r="1901" spans="1:13" x14ac:dyDescent="0.3">
      <c r="A1901" s="246" t="str">
        <f t="shared" si="309"/>
        <v>2024-NAT-01</v>
      </c>
      <c r="B1901" s="241">
        <f t="shared" si="310"/>
        <v>45372</v>
      </c>
      <c r="C1901" s="246" t="str">
        <f t="shared" si="311"/>
        <v>Day 1</v>
      </c>
      <c r="D1901" s="78" t="s">
        <v>843</v>
      </c>
      <c r="E1901" s="46" t="str">
        <f t="shared" si="312"/>
        <v>Henco</v>
      </c>
      <c r="F1901" s="46" t="str">
        <f t="shared" si="313"/>
        <v>Snyman</v>
      </c>
      <c r="G1901" s="46" t="str">
        <f t="shared" si="314"/>
        <v>Men Senior</v>
      </c>
      <c r="H1901" s="46" t="str">
        <f t="shared" si="315"/>
        <v>Penguin</v>
      </c>
      <c r="I1901" s="78"/>
      <c r="J1901" s="76" t="s">
        <v>1287</v>
      </c>
      <c r="K1901" s="78">
        <v>116</v>
      </c>
      <c r="L1901" s="77">
        <f t="shared" si="316"/>
        <v>7.2</v>
      </c>
      <c r="M1901" s="77">
        <f t="shared" si="317"/>
        <v>7.2</v>
      </c>
    </row>
    <row r="1902" spans="1:13" x14ac:dyDescent="0.3">
      <c r="A1902" s="246" t="str">
        <f t="shared" si="309"/>
        <v>2024-NAT-01</v>
      </c>
      <c r="B1902" s="241">
        <f t="shared" si="310"/>
        <v>45372</v>
      </c>
      <c r="C1902" s="246" t="str">
        <f t="shared" si="311"/>
        <v>Day 1</v>
      </c>
      <c r="D1902" s="78" t="s">
        <v>843</v>
      </c>
      <c r="E1902" s="46" t="str">
        <f t="shared" si="312"/>
        <v>Henco</v>
      </c>
      <c r="F1902" s="46" t="str">
        <f t="shared" si="313"/>
        <v>Snyman</v>
      </c>
      <c r="G1902" s="46" t="str">
        <f t="shared" si="314"/>
        <v>Men Senior</v>
      </c>
      <c r="H1902" s="46" t="str">
        <f t="shared" si="315"/>
        <v>Penguin</v>
      </c>
      <c r="I1902" s="78"/>
      <c r="J1902" s="76" t="s">
        <v>1287</v>
      </c>
      <c r="K1902" s="78">
        <v>96</v>
      </c>
      <c r="L1902" s="77">
        <f t="shared" si="316"/>
        <v>3.8</v>
      </c>
      <c r="M1902" s="77">
        <f t="shared" si="317"/>
        <v>3.8</v>
      </c>
    </row>
    <row r="1903" spans="1:13" x14ac:dyDescent="0.3">
      <c r="A1903" s="246" t="str">
        <f t="shared" si="309"/>
        <v>2024-NAT-01</v>
      </c>
      <c r="B1903" s="241">
        <f t="shared" si="310"/>
        <v>45372</v>
      </c>
      <c r="C1903" s="246" t="str">
        <f t="shared" si="311"/>
        <v>Day 1</v>
      </c>
      <c r="D1903" s="78" t="s">
        <v>1368</v>
      </c>
      <c r="E1903" s="46" t="str">
        <f t="shared" si="312"/>
        <v>Allen</v>
      </c>
      <c r="F1903" s="46" t="str">
        <f t="shared" si="313"/>
        <v>Langenstrassen</v>
      </c>
      <c r="G1903" s="46" t="str">
        <f t="shared" si="314"/>
        <v>Men Veteran</v>
      </c>
      <c r="H1903" s="46" t="str">
        <f t="shared" si="315"/>
        <v>Penguin</v>
      </c>
      <c r="I1903" s="78"/>
      <c r="J1903" s="76" t="s">
        <v>1287</v>
      </c>
      <c r="K1903" s="78">
        <v>100</v>
      </c>
      <c r="L1903" s="77">
        <f t="shared" si="316"/>
        <v>4.3</v>
      </c>
      <c r="M1903" s="77">
        <f t="shared" si="317"/>
        <v>4.3</v>
      </c>
    </row>
    <row r="1904" spans="1:13" x14ac:dyDescent="0.3">
      <c r="A1904" s="246" t="str">
        <f t="shared" si="309"/>
        <v>2024-NAT-01</v>
      </c>
      <c r="B1904" s="241">
        <f t="shared" si="310"/>
        <v>45372</v>
      </c>
      <c r="C1904" s="246" t="str">
        <f t="shared" si="311"/>
        <v>Day 1</v>
      </c>
      <c r="D1904" s="78" t="s">
        <v>1368</v>
      </c>
      <c r="E1904" s="46" t="str">
        <f t="shared" si="312"/>
        <v>Allen</v>
      </c>
      <c r="F1904" s="46" t="str">
        <f t="shared" si="313"/>
        <v>Langenstrassen</v>
      </c>
      <c r="G1904" s="46" t="str">
        <f t="shared" si="314"/>
        <v>Men Veteran</v>
      </c>
      <c r="H1904" s="46" t="str">
        <f t="shared" si="315"/>
        <v>Penguin</v>
      </c>
      <c r="I1904" s="78"/>
      <c r="J1904" s="76" t="s">
        <v>1287</v>
      </c>
      <c r="K1904" s="78">
        <v>107</v>
      </c>
      <c r="L1904" s="77">
        <f t="shared" si="316"/>
        <v>5.5</v>
      </c>
      <c r="M1904" s="77">
        <f t="shared" si="317"/>
        <v>5.5</v>
      </c>
    </row>
    <row r="1905" spans="1:13" x14ac:dyDescent="0.3">
      <c r="A1905" s="246" t="str">
        <f t="shared" si="309"/>
        <v>2024-NAT-01</v>
      </c>
      <c r="B1905" s="241">
        <f t="shared" si="310"/>
        <v>45372</v>
      </c>
      <c r="C1905" s="246" t="str">
        <f t="shared" si="311"/>
        <v>Day 1</v>
      </c>
      <c r="D1905" s="78" t="s">
        <v>1368</v>
      </c>
      <c r="E1905" s="46" t="str">
        <f t="shared" si="312"/>
        <v>Allen</v>
      </c>
      <c r="F1905" s="46" t="str">
        <f t="shared" si="313"/>
        <v>Langenstrassen</v>
      </c>
      <c r="G1905" s="46" t="str">
        <f t="shared" si="314"/>
        <v>Men Veteran</v>
      </c>
      <c r="H1905" s="46" t="str">
        <f t="shared" si="315"/>
        <v>Penguin</v>
      </c>
      <c r="I1905" s="78"/>
      <c r="J1905" s="76" t="s">
        <v>1287</v>
      </c>
      <c r="K1905" s="78">
        <v>101</v>
      </c>
      <c r="L1905" s="77">
        <f t="shared" si="316"/>
        <v>4.5</v>
      </c>
      <c r="M1905" s="77">
        <f t="shared" si="317"/>
        <v>4.5</v>
      </c>
    </row>
    <row r="1906" spans="1:13" x14ac:dyDescent="0.3">
      <c r="A1906" s="246" t="str">
        <f t="shared" si="309"/>
        <v>2024-NAT-01</v>
      </c>
      <c r="B1906" s="241">
        <f t="shared" si="310"/>
        <v>45372</v>
      </c>
      <c r="C1906" s="246" t="str">
        <f t="shared" si="311"/>
        <v>Day 1</v>
      </c>
      <c r="D1906" s="78" t="s">
        <v>1368</v>
      </c>
      <c r="E1906" s="46" t="str">
        <f t="shared" si="312"/>
        <v>Allen</v>
      </c>
      <c r="F1906" s="46" t="str">
        <f t="shared" si="313"/>
        <v>Langenstrassen</v>
      </c>
      <c r="G1906" s="46" t="str">
        <f t="shared" si="314"/>
        <v>Men Veteran</v>
      </c>
      <c r="H1906" s="46" t="str">
        <f t="shared" si="315"/>
        <v>Penguin</v>
      </c>
      <c r="I1906" s="78"/>
      <c r="J1906" s="76" t="s">
        <v>1287</v>
      </c>
      <c r="K1906" s="78">
        <v>160</v>
      </c>
      <c r="L1906" s="77">
        <f t="shared" si="316"/>
        <v>21.7</v>
      </c>
      <c r="M1906" s="77">
        <f t="shared" si="317"/>
        <v>21.7</v>
      </c>
    </row>
    <row r="1907" spans="1:13" x14ac:dyDescent="0.3">
      <c r="A1907" s="246" t="str">
        <f t="shared" si="309"/>
        <v>2024-NAT-01</v>
      </c>
      <c r="B1907" s="241">
        <f t="shared" si="310"/>
        <v>45372</v>
      </c>
      <c r="C1907" s="246" t="str">
        <f t="shared" si="311"/>
        <v>Day 1</v>
      </c>
      <c r="D1907" s="78" t="s">
        <v>1368</v>
      </c>
      <c r="E1907" s="46" t="str">
        <f t="shared" si="312"/>
        <v>Allen</v>
      </c>
      <c r="F1907" s="46" t="str">
        <f t="shared" si="313"/>
        <v>Langenstrassen</v>
      </c>
      <c r="G1907" s="46" t="str">
        <f t="shared" si="314"/>
        <v>Men Veteran</v>
      </c>
      <c r="H1907" s="46" t="str">
        <f t="shared" si="315"/>
        <v>Penguin</v>
      </c>
      <c r="I1907" s="78"/>
      <c r="J1907" s="76" t="s">
        <v>1287</v>
      </c>
      <c r="K1907" s="78">
        <v>71</v>
      </c>
      <c r="L1907" s="77">
        <f t="shared" si="316"/>
        <v>1.3</v>
      </c>
      <c r="M1907" s="77">
        <f t="shared" si="317"/>
        <v>1.3</v>
      </c>
    </row>
    <row r="1908" spans="1:13" x14ac:dyDescent="0.3">
      <c r="A1908" s="246" t="str">
        <f t="shared" si="309"/>
        <v>2024-NAT-01</v>
      </c>
      <c r="B1908" s="241">
        <f t="shared" si="310"/>
        <v>45372</v>
      </c>
      <c r="C1908" s="246" t="str">
        <f t="shared" si="311"/>
        <v>Day 1</v>
      </c>
      <c r="D1908" s="78" t="s">
        <v>1368</v>
      </c>
      <c r="E1908" s="46" t="str">
        <f t="shared" si="312"/>
        <v>Allen</v>
      </c>
      <c r="F1908" s="46" t="str">
        <f t="shared" si="313"/>
        <v>Langenstrassen</v>
      </c>
      <c r="G1908" s="46" t="str">
        <f t="shared" si="314"/>
        <v>Men Veteran</v>
      </c>
      <c r="H1908" s="46" t="str">
        <f t="shared" si="315"/>
        <v>Penguin</v>
      </c>
      <c r="I1908" s="78"/>
      <c r="J1908" s="78" t="s">
        <v>8</v>
      </c>
      <c r="K1908" s="78">
        <v>86</v>
      </c>
      <c r="L1908" s="77">
        <f t="shared" si="316"/>
        <v>5.0999999999999996</v>
      </c>
      <c r="M1908" s="77">
        <f t="shared" si="317"/>
        <v>5.0999999999999996</v>
      </c>
    </row>
    <row r="1909" spans="1:13" x14ac:dyDescent="0.3">
      <c r="A1909" s="246" t="str">
        <f t="shared" si="309"/>
        <v>2024-NAT-01</v>
      </c>
      <c r="B1909" s="241">
        <f t="shared" si="310"/>
        <v>45372</v>
      </c>
      <c r="C1909" s="246" t="str">
        <f t="shared" si="311"/>
        <v>Day 1</v>
      </c>
      <c r="D1909" s="78" t="s">
        <v>1368</v>
      </c>
      <c r="E1909" s="46" t="str">
        <f t="shared" si="312"/>
        <v>Allen</v>
      </c>
      <c r="F1909" s="46" t="str">
        <f t="shared" si="313"/>
        <v>Langenstrassen</v>
      </c>
      <c r="G1909" s="46" t="str">
        <f t="shared" si="314"/>
        <v>Men Veteran</v>
      </c>
      <c r="H1909" s="46" t="str">
        <f t="shared" si="315"/>
        <v>Penguin</v>
      </c>
      <c r="I1909" s="78"/>
      <c r="J1909" s="78" t="s">
        <v>1288</v>
      </c>
      <c r="K1909" s="78">
        <v>109</v>
      </c>
      <c r="L1909" s="77">
        <f t="shared" si="316"/>
        <v>5</v>
      </c>
      <c r="M1909" s="77">
        <f t="shared" si="317"/>
        <v>5</v>
      </c>
    </row>
    <row r="1910" spans="1:13" x14ac:dyDescent="0.3">
      <c r="A1910" s="246" t="str">
        <f t="shared" si="309"/>
        <v>2024-NAT-01</v>
      </c>
      <c r="B1910" s="241">
        <f t="shared" si="310"/>
        <v>45372</v>
      </c>
      <c r="C1910" s="246" t="str">
        <f t="shared" si="311"/>
        <v>Day 1</v>
      </c>
      <c r="D1910" s="78" t="s">
        <v>1368</v>
      </c>
      <c r="E1910" s="46" t="str">
        <f t="shared" si="312"/>
        <v>Allen</v>
      </c>
      <c r="F1910" s="46" t="str">
        <f t="shared" si="313"/>
        <v>Langenstrassen</v>
      </c>
      <c r="G1910" s="46" t="str">
        <f t="shared" si="314"/>
        <v>Men Veteran</v>
      </c>
      <c r="H1910" s="46" t="str">
        <f t="shared" si="315"/>
        <v>Penguin</v>
      </c>
      <c r="I1910" s="78"/>
      <c r="J1910" s="78" t="s">
        <v>1288</v>
      </c>
      <c r="K1910" s="78">
        <v>76</v>
      </c>
      <c r="L1910" s="77">
        <f t="shared" si="316"/>
        <v>1.4</v>
      </c>
      <c r="M1910" s="77">
        <f t="shared" si="317"/>
        <v>1.4</v>
      </c>
    </row>
    <row r="1911" spans="1:13" x14ac:dyDescent="0.3">
      <c r="A1911" s="246" t="str">
        <f t="shared" si="309"/>
        <v>2024-NAT-01</v>
      </c>
      <c r="B1911" s="241">
        <f t="shared" si="310"/>
        <v>45372</v>
      </c>
      <c r="C1911" s="246" t="str">
        <f t="shared" si="311"/>
        <v>Day 1</v>
      </c>
      <c r="D1911" s="78" t="s">
        <v>476</v>
      </c>
      <c r="E1911" s="46" t="str">
        <f t="shared" si="312"/>
        <v>Warren</v>
      </c>
      <c r="F1911" s="46" t="str">
        <f t="shared" si="313"/>
        <v>Deysel</v>
      </c>
      <c r="G1911" s="46" t="str">
        <f t="shared" si="314"/>
        <v>Men Veteran</v>
      </c>
      <c r="H1911" s="46" t="str">
        <f t="shared" si="315"/>
        <v>Penguin</v>
      </c>
      <c r="I1911" s="78"/>
      <c r="J1911" s="78" t="s">
        <v>1288</v>
      </c>
      <c r="K1911" s="78">
        <v>84</v>
      </c>
      <c r="L1911" s="77">
        <f t="shared" si="316"/>
        <v>2</v>
      </c>
      <c r="M1911" s="77">
        <f t="shared" si="317"/>
        <v>2</v>
      </c>
    </row>
    <row r="1912" spans="1:13" x14ac:dyDescent="0.3">
      <c r="A1912" s="246" t="str">
        <f t="shared" si="309"/>
        <v>2024-NAT-01</v>
      </c>
      <c r="B1912" s="241">
        <f t="shared" si="310"/>
        <v>45372</v>
      </c>
      <c r="C1912" s="246" t="str">
        <f t="shared" si="311"/>
        <v>Day 1</v>
      </c>
      <c r="D1912" s="78" t="s">
        <v>476</v>
      </c>
      <c r="E1912" s="46" t="str">
        <f t="shared" si="312"/>
        <v>Warren</v>
      </c>
      <c r="F1912" s="46" t="str">
        <f t="shared" si="313"/>
        <v>Deysel</v>
      </c>
      <c r="G1912" s="46" t="str">
        <f t="shared" si="314"/>
        <v>Men Veteran</v>
      </c>
      <c r="H1912" s="46" t="str">
        <f t="shared" si="315"/>
        <v>Penguin</v>
      </c>
      <c r="I1912" s="78"/>
      <c r="J1912" s="78" t="s">
        <v>1288</v>
      </c>
      <c r="K1912" s="78">
        <v>106</v>
      </c>
      <c r="L1912" s="77">
        <f t="shared" si="316"/>
        <v>4.5</v>
      </c>
      <c r="M1912" s="77">
        <f t="shared" si="317"/>
        <v>4.5</v>
      </c>
    </row>
    <row r="1913" spans="1:13" x14ac:dyDescent="0.3">
      <c r="A1913" s="246" t="str">
        <f t="shared" si="309"/>
        <v>2024-NAT-01</v>
      </c>
      <c r="B1913" s="241">
        <f t="shared" si="310"/>
        <v>45372</v>
      </c>
      <c r="C1913" s="246" t="str">
        <f t="shared" si="311"/>
        <v>Day 1</v>
      </c>
      <c r="D1913" s="78" t="s">
        <v>476</v>
      </c>
      <c r="E1913" s="46" t="str">
        <f t="shared" si="312"/>
        <v>Warren</v>
      </c>
      <c r="F1913" s="46" t="str">
        <f t="shared" si="313"/>
        <v>Deysel</v>
      </c>
      <c r="G1913" s="46" t="str">
        <f t="shared" si="314"/>
        <v>Men Veteran</v>
      </c>
      <c r="H1913" s="46" t="str">
        <f t="shared" si="315"/>
        <v>Penguin</v>
      </c>
      <c r="I1913" s="78"/>
      <c r="J1913" s="78" t="s">
        <v>1288</v>
      </c>
      <c r="K1913" s="78">
        <v>82</v>
      </c>
      <c r="L1913" s="77">
        <f t="shared" si="316"/>
        <v>1.9</v>
      </c>
      <c r="M1913" s="77">
        <f t="shared" si="317"/>
        <v>1.9</v>
      </c>
    </row>
    <row r="1914" spans="1:13" x14ac:dyDescent="0.3">
      <c r="A1914" s="246" t="str">
        <f t="shared" si="309"/>
        <v>2024-NAT-01</v>
      </c>
      <c r="B1914" s="241">
        <f t="shared" si="310"/>
        <v>45372</v>
      </c>
      <c r="C1914" s="246" t="str">
        <f t="shared" si="311"/>
        <v>Day 1</v>
      </c>
      <c r="D1914" s="78" t="s">
        <v>476</v>
      </c>
      <c r="E1914" s="46" t="str">
        <f t="shared" si="312"/>
        <v>Warren</v>
      </c>
      <c r="F1914" s="46" t="str">
        <f t="shared" si="313"/>
        <v>Deysel</v>
      </c>
      <c r="G1914" s="46" t="str">
        <f t="shared" si="314"/>
        <v>Men Veteran</v>
      </c>
      <c r="H1914" s="46" t="str">
        <f t="shared" si="315"/>
        <v>Penguin</v>
      </c>
      <c r="I1914" s="78"/>
      <c r="J1914" s="78" t="s">
        <v>1288</v>
      </c>
      <c r="K1914" s="78">
        <v>110</v>
      </c>
      <c r="L1914" s="77">
        <f t="shared" si="316"/>
        <v>5.2</v>
      </c>
      <c r="M1914" s="77">
        <f t="shared" si="317"/>
        <v>5.2</v>
      </c>
    </row>
    <row r="1915" spans="1:13" x14ac:dyDescent="0.3">
      <c r="A1915" s="246" t="str">
        <f t="shared" si="309"/>
        <v>2024-NAT-01</v>
      </c>
      <c r="B1915" s="241">
        <f t="shared" si="310"/>
        <v>45372</v>
      </c>
      <c r="C1915" s="246" t="str">
        <f t="shared" si="311"/>
        <v>Day 1</v>
      </c>
      <c r="D1915" s="78" t="s">
        <v>476</v>
      </c>
      <c r="E1915" s="46" t="str">
        <f t="shared" si="312"/>
        <v>Warren</v>
      </c>
      <c r="F1915" s="46" t="str">
        <f t="shared" si="313"/>
        <v>Deysel</v>
      </c>
      <c r="G1915" s="46" t="str">
        <f t="shared" si="314"/>
        <v>Men Veteran</v>
      </c>
      <c r="H1915" s="46" t="str">
        <f t="shared" si="315"/>
        <v>Penguin</v>
      </c>
      <c r="I1915" s="78"/>
      <c r="J1915" s="78" t="s">
        <v>1288</v>
      </c>
      <c r="K1915" s="78">
        <v>91</v>
      </c>
      <c r="L1915" s="77">
        <f t="shared" si="316"/>
        <v>2.7</v>
      </c>
      <c r="M1915" s="77">
        <f t="shared" si="317"/>
        <v>2.7</v>
      </c>
    </row>
    <row r="1916" spans="1:13" x14ac:dyDescent="0.3">
      <c r="A1916" s="246" t="str">
        <f t="shared" si="309"/>
        <v>2024-NAT-01</v>
      </c>
      <c r="B1916" s="241">
        <f t="shared" si="310"/>
        <v>45372</v>
      </c>
      <c r="C1916" s="246" t="str">
        <f t="shared" si="311"/>
        <v>Day 1</v>
      </c>
      <c r="D1916" s="78" t="s">
        <v>476</v>
      </c>
      <c r="E1916" s="46" t="str">
        <f t="shared" si="312"/>
        <v>Warren</v>
      </c>
      <c r="F1916" s="46" t="str">
        <f t="shared" si="313"/>
        <v>Deysel</v>
      </c>
      <c r="G1916" s="46" t="str">
        <f t="shared" si="314"/>
        <v>Men Veteran</v>
      </c>
      <c r="H1916" s="46" t="str">
        <f t="shared" si="315"/>
        <v>Penguin</v>
      </c>
      <c r="I1916" s="78"/>
      <c r="J1916" s="78" t="s">
        <v>1288</v>
      </c>
      <c r="K1916" s="78">
        <v>79</v>
      </c>
      <c r="L1916" s="77">
        <f t="shared" si="316"/>
        <v>1.6</v>
      </c>
      <c r="M1916" s="77">
        <f t="shared" si="317"/>
        <v>1.6</v>
      </c>
    </row>
    <row r="1917" spans="1:13" x14ac:dyDescent="0.3">
      <c r="A1917" s="246" t="str">
        <f t="shared" si="309"/>
        <v>2024-NAT-01</v>
      </c>
      <c r="B1917" s="241">
        <f t="shared" si="310"/>
        <v>45372</v>
      </c>
      <c r="C1917" s="246" t="str">
        <f t="shared" si="311"/>
        <v>Day 1</v>
      </c>
      <c r="D1917" s="78" t="s">
        <v>476</v>
      </c>
      <c r="E1917" s="46" t="str">
        <f t="shared" si="312"/>
        <v>Warren</v>
      </c>
      <c r="F1917" s="46" t="str">
        <f t="shared" si="313"/>
        <v>Deysel</v>
      </c>
      <c r="G1917" s="46" t="str">
        <f t="shared" si="314"/>
        <v>Men Veteran</v>
      </c>
      <c r="H1917" s="46" t="str">
        <f t="shared" si="315"/>
        <v>Penguin</v>
      </c>
      <c r="I1917" s="78"/>
      <c r="J1917" s="78" t="s">
        <v>1288</v>
      </c>
      <c r="K1917" s="78">
        <v>96</v>
      </c>
      <c r="L1917" s="77">
        <f t="shared" si="316"/>
        <v>3.2</v>
      </c>
      <c r="M1917" s="77">
        <f t="shared" si="317"/>
        <v>3.2</v>
      </c>
    </row>
    <row r="1918" spans="1:13" x14ac:dyDescent="0.3">
      <c r="A1918" s="246" t="str">
        <f t="shared" si="309"/>
        <v>2024-NAT-01</v>
      </c>
      <c r="B1918" s="241">
        <f t="shared" si="310"/>
        <v>45372</v>
      </c>
      <c r="C1918" s="246" t="str">
        <f t="shared" si="311"/>
        <v>Day 1</v>
      </c>
      <c r="D1918" s="78" t="s">
        <v>476</v>
      </c>
      <c r="E1918" s="46" t="str">
        <f t="shared" si="312"/>
        <v>Warren</v>
      </c>
      <c r="F1918" s="46" t="str">
        <f t="shared" si="313"/>
        <v>Deysel</v>
      </c>
      <c r="G1918" s="46" t="str">
        <f t="shared" si="314"/>
        <v>Men Veteran</v>
      </c>
      <c r="H1918" s="46" t="str">
        <f t="shared" si="315"/>
        <v>Penguin</v>
      </c>
      <c r="I1918" s="78"/>
      <c r="J1918" s="78" t="s">
        <v>1288</v>
      </c>
      <c r="K1918" s="78">
        <v>97</v>
      </c>
      <c r="L1918" s="77">
        <f t="shared" si="316"/>
        <v>3.3</v>
      </c>
      <c r="M1918" s="77">
        <f t="shared" si="317"/>
        <v>3.3</v>
      </c>
    </row>
    <row r="1919" spans="1:13" x14ac:dyDescent="0.3">
      <c r="A1919" s="246" t="str">
        <f t="shared" si="309"/>
        <v>2024-NAT-01</v>
      </c>
      <c r="B1919" s="241">
        <f t="shared" si="310"/>
        <v>45372</v>
      </c>
      <c r="C1919" s="246" t="str">
        <f t="shared" si="311"/>
        <v>Day 1</v>
      </c>
      <c r="D1919" s="78" t="s">
        <v>476</v>
      </c>
      <c r="E1919" s="46" t="str">
        <f t="shared" si="312"/>
        <v>Warren</v>
      </c>
      <c r="F1919" s="46" t="str">
        <f t="shared" si="313"/>
        <v>Deysel</v>
      </c>
      <c r="G1919" s="46" t="str">
        <f t="shared" si="314"/>
        <v>Men Veteran</v>
      </c>
      <c r="H1919" s="46" t="str">
        <f t="shared" si="315"/>
        <v>Penguin</v>
      </c>
      <c r="I1919" s="78"/>
      <c r="J1919" s="78" t="s">
        <v>20</v>
      </c>
      <c r="K1919" s="78">
        <v>86</v>
      </c>
      <c r="L1919" s="77">
        <f t="shared" si="316"/>
        <v>2.2999999999999998</v>
      </c>
      <c r="M1919" s="77">
        <f t="shared" si="317"/>
        <v>2.2999999999999998</v>
      </c>
    </row>
    <row r="1920" spans="1:13" x14ac:dyDescent="0.3">
      <c r="A1920" s="246" t="str">
        <f t="shared" si="309"/>
        <v>2024-NAT-01</v>
      </c>
      <c r="B1920" s="241">
        <f t="shared" si="310"/>
        <v>45372</v>
      </c>
      <c r="C1920" s="246" t="str">
        <f t="shared" si="311"/>
        <v>Day 1</v>
      </c>
      <c r="D1920" s="78" t="s">
        <v>476</v>
      </c>
      <c r="E1920" s="46" t="str">
        <f t="shared" si="312"/>
        <v>Warren</v>
      </c>
      <c r="F1920" s="46" t="str">
        <f t="shared" si="313"/>
        <v>Deysel</v>
      </c>
      <c r="G1920" s="46" t="str">
        <f t="shared" si="314"/>
        <v>Men Veteran</v>
      </c>
      <c r="H1920" s="46" t="str">
        <f t="shared" si="315"/>
        <v>Penguin</v>
      </c>
      <c r="I1920" s="78"/>
      <c r="J1920" s="76" t="s">
        <v>1287</v>
      </c>
      <c r="K1920" s="78">
        <v>92</v>
      </c>
      <c r="L1920" s="77">
        <f t="shared" si="316"/>
        <v>3.3</v>
      </c>
      <c r="M1920" s="77">
        <f t="shared" si="317"/>
        <v>3.3</v>
      </c>
    </row>
    <row r="1921" spans="1:13" x14ac:dyDescent="0.3">
      <c r="A1921" s="246" t="str">
        <f t="shared" si="309"/>
        <v>2024-NAT-01</v>
      </c>
      <c r="B1921" s="241">
        <f t="shared" si="310"/>
        <v>45372</v>
      </c>
      <c r="C1921" s="246" t="str">
        <f t="shared" si="311"/>
        <v>Day 1</v>
      </c>
      <c r="D1921" s="78" t="s">
        <v>476</v>
      </c>
      <c r="E1921" s="46" t="str">
        <f t="shared" si="312"/>
        <v>Warren</v>
      </c>
      <c r="F1921" s="46" t="str">
        <f t="shared" si="313"/>
        <v>Deysel</v>
      </c>
      <c r="G1921" s="46" t="str">
        <f t="shared" si="314"/>
        <v>Men Veteran</v>
      </c>
      <c r="H1921" s="46" t="str">
        <f t="shared" si="315"/>
        <v>Penguin</v>
      </c>
      <c r="I1921" s="78"/>
      <c r="J1921" s="76" t="s">
        <v>1287</v>
      </c>
      <c r="K1921" s="78">
        <v>88</v>
      </c>
      <c r="L1921" s="77">
        <f t="shared" si="316"/>
        <v>2.8</v>
      </c>
      <c r="M1921" s="77">
        <f t="shared" si="317"/>
        <v>2.8</v>
      </c>
    </row>
    <row r="1922" spans="1:13" x14ac:dyDescent="0.3">
      <c r="A1922" s="246" t="str">
        <f t="shared" si="309"/>
        <v>2024-NAT-01</v>
      </c>
      <c r="B1922" s="241">
        <f t="shared" si="310"/>
        <v>45372</v>
      </c>
      <c r="C1922" s="246" t="str">
        <f t="shared" si="311"/>
        <v>Day 1</v>
      </c>
      <c r="D1922" s="78" t="s">
        <v>476</v>
      </c>
      <c r="E1922" s="46" t="str">
        <f t="shared" si="312"/>
        <v>Warren</v>
      </c>
      <c r="F1922" s="46" t="str">
        <f t="shared" si="313"/>
        <v>Deysel</v>
      </c>
      <c r="G1922" s="46" t="str">
        <f t="shared" si="314"/>
        <v>Men Veteran</v>
      </c>
      <c r="H1922" s="46" t="str">
        <f t="shared" si="315"/>
        <v>Penguin</v>
      </c>
      <c r="I1922" s="78"/>
      <c r="J1922" s="76" t="s">
        <v>1287</v>
      </c>
      <c r="K1922" s="78">
        <v>89</v>
      </c>
      <c r="L1922" s="77">
        <f t="shared" si="316"/>
        <v>2.9</v>
      </c>
      <c r="M1922" s="77">
        <f t="shared" si="317"/>
        <v>2.9</v>
      </c>
    </row>
    <row r="1923" spans="1:13" x14ac:dyDescent="0.3">
      <c r="A1923" s="246" t="str">
        <f t="shared" si="309"/>
        <v>2024-NAT-01</v>
      </c>
      <c r="B1923" s="241">
        <f t="shared" si="310"/>
        <v>45372</v>
      </c>
      <c r="C1923" s="246" t="str">
        <f t="shared" si="311"/>
        <v>Day 1</v>
      </c>
      <c r="D1923" s="78" t="s">
        <v>476</v>
      </c>
      <c r="E1923" s="46" t="str">
        <f t="shared" si="312"/>
        <v>Warren</v>
      </c>
      <c r="F1923" s="46" t="str">
        <f t="shared" si="313"/>
        <v>Deysel</v>
      </c>
      <c r="G1923" s="46" t="str">
        <f t="shared" si="314"/>
        <v>Men Veteran</v>
      </c>
      <c r="H1923" s="46" t="str">
        <f t="shared" si="315"/>
        <v>Penguin</v>
      </c>
      <c r="I1923" s="78"/>
      <c r="J1923" s="76" t="s">
        <v>1287</v>
      </c>
      <c r="K1923" s="78">
        <v>75</v>
      </c>
      <c r="L1923" s="77">
        <f t="shared" si="316"/>
        <v>1.6</v>
      </c>
      <c r="M1923" s="77">
        <f t="shared" si="317"/>
        <v>1.6</v>
      </c>
    </row>
    <row r="1924" spans="1:13" x14ac:dyDescent="0.3">
      <c r="A1924" s="246" t="str">
        <f t="shared" si="309"/>
        <v>2024-NAT-01</v>
      </c>
      <c r="B1924" s="241">
        <f t="shared" si="310"/>
        <v>45372</v>
      </c>
      <c r="C1924" s="246" t="str">
        <f t="shared" si="311"/>
        <v>Day 1</v>
      </c>
      <c r="D1924" s="78" t="s">
        <v>476</v>
      </c>
      <c r="E1924" s="46" t="str">
        <f t="shared" si="312"/>
        <v>Warren</v>
      </c>
      <c r="F1924" s="46" t="str">
        <f t="shared" si="313"/>
        <v>Deysel</v>
      </c>
      <c r="G1924" s="46" t="str">
        <f t="shared" si="314"/>
        <v>Men Veteran</v>
      </c>
      <c r="H1924" s="46" t="str">
        <f t="shared" si="315"/>
        <v>Penguin</v>
      </c>
      <c r="I1924" s="78"/>
      <c r="J1924" s="76" t="s">
        <v>1287</v>
      </c>
      <c r="K1924" s="78">
        <v>98</v>
      </c>
      <c r="L1924" s="77">
        <f t="shared" si="316"/>
        <v>4</v>
      </c>
      <c r="M1924" s="77">
        <f t="shared" si="317"/>
        <v>4</v>
      </c>
    </row>
    <row r="1925" spans="1:13" x14ac:dyDescent="0.3">
      <c r="A1925" s="246" t="str">
        <f t="shared" si="309"/>
        <v>2024-NAT-01</v>
      </c>
      <c r="B1925" s="241">
        <f t="shared" si="310"/>
        <v>45372</v>
      </c>
      <c r="C1925" s="246" t="str">
        <f t="shared" si="311"/>
        <v>Day 1</v>
      </c>
      <c r="D1925" s="78" t="s">
        <v>476</v>
      </c>
      <c r="E1925" s="46" t="str">
        <f t="shared" si="312"/>
        <v>Warren</v>
      </c>
      <c r="F1925" s="46" t="str">
        <f t="shared" si="313"/>
        <v>Deysel</v>
      </c>
      <c r="G1925" s="46" t="str">
        <f t="shared" si="314"/>
        <v>Men Veteran</v>
      </c>
      <c r="H1925" s="46" t="str">
        <f t="shared" si="315"/>
        <v>Penguin</v>
      </c>
      <c r="I1925" s="78"/>
      <c r="J1925" s="76" t="s">
        <v>1287</v>
      </c>
      <c r="K1925" s="78">
        <v>84</v>
      </c>
      <c r="L1925" s="77">
        <f t="shared" si="316"/>
        <v>2.4</v>
      </c>
      <c r="M1925" s="77">
        <f t="shared" si="317"/>
        <v>2.4</v>
      </c>
    </row>
    <row r="1926" spans="1:13" x14ac:dyDescent="0.3">
      <c r="A1926" s="246" t="str">
        <f t="shared" si="309"/>
        <v>2024-NAT-01</v>
      </c>
      <c r="B1926" s="241">
        <f t="shared" si="310"/>
        <v>45372</v>
      </c>
      <c r="C1926" s="246" t="str">
        <f t="shared" si="311"/>
        <v>Day 1</v>
      </c>
      <c r="D1926" s="78" t="s">
        <v>712</v>
      </c>
      <c r="E1926" s="46" t="str">
        <f t="shared" si="312"/>
        <v>Henri</v>
      </c>
      <c r="F1926" s="46" t="str">
        <f t="shared" si="313"/>
        <v>Snyman</v>
      </c>
      <c r="G1926" s="46" t="str">
        <f t="shared" si="314"/>
        <v>Men Master</v>
      </c>
      <c r="H1926" s="46" t="str">
        <f t="shared" si="315"/>
        <v>Penguin</v>
      </c>
      <c r="I1926" s="78" t="s">
        <v>19</v>
      </c>
      <c r="J1926" s="78"/>
      <c r="K1926" s="78">
        <v>47</v>
      </c>
      <c r="L1926" s="77">
        <f t="shared" si="316"/>
        <v>1.1000000000000001</v>
      </c>
      <c r="M1926" s="77">
        <f t="shared" si="317"/>
        <v>1.1000000000000001</v>
      </c>
    </row>
    <row r="1927" spans="1:13" x14ac:dyDescent="0.3">
      <c r="A1927" s="246" t="str">
        <f t="shared" si="309"/>
        <v>2024-NAT-01</v>
      </c>
      <c r="B1927" s="241">
        <f t="shared" si="310"/>
        <v>45372</v>
      </c>
      <c r="C1927" s="246" t="str">
        <f t="shared" si="311"/>
        <v>Day 1</v>
      </c>
      <c r="D1927" s="78" t="s">
        <v>712</v>
      </c>
      <c r="E1927" s="46" t="str">
        <f t="shared" si="312"/>
        <v>Henri</v>
      </c>
      <c r="F1927" s="46" t="str">
        <f t="shared" si="313"/>
        <v>Snyman</v>
      </c>
      <c r="G1927" s="46" t="str">
        <f t="shared" si="314"/>
        <v>Men Master</v>
      </c>
      <c r="H1927" s="46" t="str">
        <f t="shared" si="315"/>
        <v>Penguin</v>
      </c>
      <c r="I1927" s="78"/>
      <c r="J1927" s="76" t="s">
        <v>1287</v>
      </c>
      <c r="K1927" s="78">
        <v>98</v>
      </c>
      <c r="L1927" s="77">
        <f t="shared" si="316"/>
        <v>4</v>
      </c>
      <c r="M1927" s="77">
        <f t="shared" si="317"/>
        <v>4</v>
      </c>
    </row>
    <row r="1928" spans="1:13" x14ac:dyDescent="0.3">
      <c r="A1928" s="246" t="str">
        <f t="shared" si="309"/>
        <v>2024-NAT-01</v>
      </c>
      <c r="B1928" s="241">
        <f t="shared" si="310"/>
        <v>45372</v>
      </c>
      <c r="C1928" s="246" t="str">
        <f t="shared" si="311"/>
        <v>Day 1</v>
      </c>
      <c r="D1928" s="78" t="s">
        <v>712</v>
      </c>
      <c r="E1928" s="46" t="str">
        <f t="shared" si="312"/>
        <v>Henri</v>
      </c>
      <c r="F1928" s="46" t="str">
        <f t="shared" si="313"/>
        <v>Snyman</v>
      </c>
      <c r="G1928" s="46" t="str">
        <f t="shared" si="314"/>
        <v>Men Master</v>
      </c>
      <c r="H1928" s="46" t="str">
        <f t="shared" si="315"/>
        <v>Penguin</v>
      </c>
      <c r="I1928" s="78"/>
      <c r="J1928" s="76" t="s">
        <v>1287</v>
      </c>
      <c r="K1928" s="78">
        <v>97</v>
      </c>
      <c r="L1928" s="77">
        <f t="shared" si="316"/>
        <v>3.9</v>
      </c>
      <c r="M1928" s="77">
        <f t="shared" si="317"/>
        <v>3.9</v>
      </c>
    </row>
    <row r="1929" spans="1:13" x14ac:dyDescent="0.3">
      <c r="A1929" s="246" t="str">
        <f t="shared" si="309"/>
        <v>2024-NAT-01</v>
      </c>
      <c r="B1929" s="241">
        <f t="shared" si="310"/>
        <v>45372</v>
      </c>
      <c r="C1929" s="246" t="str">
        <f t="shared" si="311"/>
        <v>Day 1</v>
      </c>
      <c r="D1929" s="78" t="s">
        <v>712</v>
      </c>
      <c r="E1929" s="46" t="str">
        <f t="shared" si="312"/>
        <v>Henri</v>
      </c>
      <c r="F1929" s="46" t="str">
        <f t="shared" si="313"/>
        <v>Snyman</v>
      </c>
      <c r="G1929" s="46" t="str">
        <f t="shared" si="314"/>
        <v>Men Master</v>
      </c>
      <c r="H1929" s="46" t="str">
        <f t="shared" si="315"/>
        <v>Penguin</v>
      </c>
      <c r="I1929" s="78"/>
      <c r="J1929" s="76" t="s">
        <v>1287</v>
      </c>
      <c r="K1929" s="78">
        <v>88</v>
      </c>
      <c r="L1929" s="77">
        <f t="shared" si="316"/>
        <v>2.8</v>
      </c>
      <c r="M1929" s="77">
        <f t="shared" si="317"/>
        <v>2.8</v>
      </c>
    </row>
    <row r="1930" spans="1:13" x14ac:dyDescent="0.3">
      <c r="A1930" s="246" t="str">
        <f t="shared" si="309"/>
        <v>2024-NAT-01</v>
      </c>
      <c r="B1930" s="241">
        <f t="shared" si="310"/>
        <v>45372</v>
      </c>
      <c r="C1930" s="246" t="str">
        <f t="shared" si="311"/>
        <v>Day 1</v>
      </c>
      <c r="D1930" s="78" t="s">
        <v>712</v>
      </c>
      <c r="E1930" s="46" t="str">
        <f t="shared" si="312"/>
        <v>Henri</v>
      </c>
      <c r="F1930" s="46" t="str">
        <f t="shared" si="313"/>
        <v>Snyman</v>
      </c>
      <c r="G1930" s="46" t="str">
        <f t="shared" si="314"/>
        <v>Men Master</v>
      </c>
      <c r="H1930" s="46" t="str">
        <f t="shared" si="315"/>
        <v>Penguin</v>
      </c>
      <c r="I1930" s="78"/>
      <c r="J1930" s="78" t="s">
        <v>1288</v>
      </c>
      <c r="K1930" s="78">
        <v>109</v>
      </c>
      <c r="L1930" s="77">
        <f t="shared" si="316"/>
        <v>5</v>
      </c>
      <c r="M1930" s="77">
        <f t="shared" si="317"/>
        <v>5</v>
      </c>
    </row>
    <row r="1931" spans="1:13" x14ac:dyDescent="0.3">
      <c r="A1931" s="246" t="str">
        <f t="shared" si="309"/>
        <v>2024-NAT-01</v>
      </c>
      <c r="B1931" s="241">
        <f t="shared" si="310"/>
        <v>45372</v>
      </c>
      <c r="C1931" s="246" t="str">
        <f t="shared" si="311"/>
        <v>Day 1</v>
      </c>
      <c r="D1931" s="78" t="s">
        <v>712</v>
      </c>
      <c r="E1931" s="46" t="str">
        <f t="shared" si="312"/>
        <v>Henri</v>
      </c>
      <c r="F1931" s="46" t="str">
        <f t="shared" si="313"/>
        <v>Snyman</v>
      </c>
      <c r="G1931" s="46" t="str">
        <f t="shared" si="314"/>
        <v>Men Master</v>
      </c>
      <c r="H1931" s="46" t="str">
        <f t="shared" si="315"/>
        <v>Penguin</v>
      </c>
      <c r="I1931" s="78"/>
      <c r="J1931" s="78" t="s">
        <v>1288</v>
      </c>
      <c r="K1931" s="78">
        <v>110</v>
      </c>
      <c r="L1931" s="77">
        <f t="shared" si="316"/>
        <v>5.2</v>
      </c>
      <c r="M1931" s="77">
        <f t="shared" si="317"/>
        <v>5.2</v>
      </c>
    </row>
    <row r="1932" spans="1:13" x14ac:dyDescent="0.3">
      <c r="A1932" s="246" t="str">
        <f t="shared" si="309"/>
        <v>2024-NAT-01</v>
      </c>
      <c r="B1932" s="241">
        <f t="shared" si="310"/>
        <v>45372</v>
      </c>
      <c r="C1932" s="246" t="str">
        <f t="shared" si="311"/>
        <v>Day 1</v>
      </c>
      <c r="D1932" s="78" t="s">
        <v>712</v>
      </c>
      <c r="E1932" s="46" t="str">
        <f t="shared" si="312"/>
        <v>Henri</v>
      </c>
      <c r="F1932" s="46" t="str">
        <f t="shared" si="313"/>
        <v>Snyman</v>
      </c>
      <c r="G1932" s="46" t="str">
        <f t="shared" si="314"/>
        <v>Men Master</v>
      </c>
      <c r="H1932" s="46" t="str">
        <f t="shared" si="315"/>
        <v>Penguin</v>
      </c>
      <c r="I1932" s="78"/>
      <c r="J1932" s="78" t="s">
        <v>1288</v>
      </c>
      <c r="K1932" s="78">
        <v>91</v>
      </c>
      <c r="L1932" s="77">
        <f t="shared" si="316"/>
        <v>2.7</v>
      </c>
      <c r="M1932" s="77">
        <f t="shared" si="317"/>
        <v>2.7</v>
      </c>
    </row>
    <row r="1933" spans="1:13" x14ac:dyDescent="0.3">
      <c r="A1933" s="246" t="str">
        <f t="shared" si="309"/>
        <v>2024-NAT-01</v>
      </c>
      <c r="B1933" s="241">
        <f t="shared" si="310"/>
        <v>45372</v>
      </c>
      <c r="C1933" s="246" t="str">
        <f t="shared" si="311"/>
        <v>Day 1</v>
      </c>
      <c r="D1933" s="78" t="s">
        <v>712</v>
      </c>
      <c r="E1933" s="46" t="str">
        <f t="shared" si="312"/>
        <v>Henri</v>
      </c>
      <c r="F1933" s="46" t="str">
        <f t="shared" si="313"/>
        <v>Snyman</v>
      </c>
      <c r="G1933" s="46" t="str">
        <f t="shared" si="314"/>
        <v>Men Master</v>
      </c>
      <c r="H1933" s="46" t="str">
        <f t="shared" si="315"/>
        <v>Penguin</v>
      </c>
      <c r="I1933" s="78"/>
      <c r="J1933" s="78" t="s">
        <v>1288</v>
      </c>
      <c r="K1933" s="78">
        <v>93</v>
      </c>
      <c r="L1933" s="77">
        <f t="shared" si="316"/>
        <v>2.9</v>
      </c>
      <c r="M1933" s="77">
        <f t="shared" si="317"/>
        <v>2.9</v>
      </c>
    </row>
    <row r="1934" spans="1:13" x14ac:dyDescent="0.3">
      <c r="A1934" s="246" t="str">
        <f t="shared" si="309"/>
        <v>2024-NAT-01</v>
      </c>
      <c r="B1934" s="241">
        <f t="shared" si="310"/>
        <v>45372</v>
      </c>
      <c r="C1934" s="246" t="str">
        <f t="shared" si="311"/>
        <v>Day 1</v>
      </c>
      <c r="D1934" s="78" t="s">
        <v>712</v>
      </c>
      <c r="E1934" s="46" t="str">
        <f t="shared" si="312"/>
        <v>Henri</v>
      </c>
      <c r="F1934" s="46" t="str">
        <f t="shared" si="313"/>
        <v>Snyman</v>
      </c>
      <c r="G1934" s="46" t="str">
        <f t="shared" si="314"/>
        <v>Men Master</v>
      </c>
      <c r="H1934" s="46" t="str">
        <f t="shared" si="315"/>
        <v>Penguin</v>
      </c>
      <c r="I1934" s="78"/>
      <c r="J1934" s="78" t="s">
        <v>1288</v>
      </c>
      <c r="K1934" s="78">
        <v>112</v>
      </c>
      <c r="L1934" s="77">
        <f t="shared" si="316"/>
        <v>5.5</v>
      </c>
      <c r="M1934" s="77">
        <f t="shared" si="317"/>
        <v>5.5</v>
      </c>
    </row>
    <row r="1935" spans="1:13" x14ac:dyDescent="0.3">
      <c r="A1935" s="246" t="str">
        <f t="shared" si="309"/>
        <v>2024-NAT-01</v>
      </c>
      <c r="B1935" s="241">
        <f t="shared" si="310"/>
        <v>45372</v>
      </c>
      <c r="C1935" s="246" t="str">
        <f t="shared" si="311"/>
        <v>Day 1</v>
      </c>
      <c r="D1935" s="78" t="s">
        <v>712</v>
      </c>
      <c r="E1935" s="46" t="str">
        <f t="shared" si="312"/>
        <v>Henri</v>
      </c>
      <c r="F1935" s="46" t="str">
        <f t="shared" si="313"/>
        <v>Snyman</v>
      </c>
      <c r="G1935" s="46" t="str">
        <f t="shared" si="314"/>
        <v>Men Master</v>
      </c>
      <c r="H1935" s="46" t="str">
        <f t="shared" si="315"/>
        <v>Penguin</v>
      </c>
      <c r="I1935" s="78"/>
      <c r="J1935" s="78" t="s">
        <v>1288</v>
      </c>
      <c r="K1935" s="78">
        <v>76</v>
      </c>
      <c r="L1935" s="77">
        <f t="shared" si="316"/>
        <v>1.4</v>
      </c>
      <c r="M1935" s="77">
        <f t="shared" si="317"/>
        <v>1.4</v>
      </c>
    </row>
    <row r="1936" spans="1:13" x14ac:dyDescent="0.3">
      <c r="A1936" s="246" t="str">
        <f t="shared" si="309"/>
        <v>2024-NAT-01</v>
      </c>
      <c r="B1936" s="241">
        <f t="shared" si="310"/>
        <v>45372</v>
      </c>
      <c r="C1936" s="246" t="str">
        <f t="shared" si="311"/>
        <v>Day 1</v>
      </c>
      <c r="D1936" s="78" t="s">
        <v>712</v>
      </c>
      <c r="E1936" s="46" t="str">
        <f t="shared" si="312"/>
        <v>Henri</v>
      </c>
      <c r="F1936" s="46" t="str">
        <f t="shared" si="313"/>
        <v>Snyman</v>
      </c>
      <c r="G1936" s="46" t="str">
        <f t="shared" si="314"/>
        <v>Men Master</v>
      </c>
      <c r="H1936" s="46" t="str">
        <f t="shared" si="315"/>
        <v>Penguin</v>
      </c>
      <c r="I1936" s="78"/>
      <c r="J1936" s="78" t="s">
        <v>1288</v>
      </c>
      <c r="K1936" s="78">
        <v>103</v>
      </c>
      <c r="L1936" s="77">
        <f t="shared" si="316"/>
        <v>4.0999999999999996</v>
      </c>
      <c r="M1936" s="77">
        <f t="shared" si="317"/>
        <v>4.0999999999999996</v>
      </c>
    </row>
    <row r="1937" spans="1:13" x14ac:dyDescent="0.3">
      <c r="A1937" s="246" t="str">
        <f t="shared" si="309"/>
        <v>2024-NAT-01</v>
      </c>
      <c r="B1937" s="241">
        <f t="shared" si="310"/>
        <v>45372</v>
      </c>
      <c r="C1937" s="246" t="str">
        <f t="shared" si="311"/>
        <v>Day 1</v>
      </c>
      <c r="D1937" s="78" t="s">
        <v>712</v>
      </c>
      <c r="E1937" s="46" t="str">
        <f t="shared" si="312"/>
        <v>Henri</v>
      </c>
      <c r="F1937" s="46" t="str">
        <f t="shared" si="313"/>
        <v>Snyman</v>
      </c>
      <c r="G1937" s="46" t="str">
        <f t="shared" si="314"/>
        <v>Men Master</v>
      </c>
      <c r="H1937" s="46" t="str">
        <f t="shared" si="315"/>
        <v>Penguin</v>
      </c>
      <c r="I1937" s="78"/>
      <c r="J1937" s="78" t="s">
        <v>1288</v>
      </c>
      <c r="K1937" s="78">
        <v>109</v>
      </c>
      <c r="L1937" s="77">
        <f t="shared" si="316"/>
        <v>5</v>
      </c>
      <c r="M1937" s="77">
        <f t="shared" si="317"/>
        <v>5</v>
      </c>
    </row>
    <row r="1938" spans="1:13" x14ac:dyDescent="0.3">
      <c r="A1938" s="246" t="str">
        <f t="shared" si="309"/>
        <v>2024-NAT-01</v>
      </c>
      <c r="B1938" s="241">
        <f t="shared" si="310"/>
        <v>45372</v>
      </c>
      <c r="C1938" s="246" t="str">
        <f t="shared" si="311"/>
        <v>Day 1</v>
      </c>
      <c r="D1938" s="78" t="s">
        <v>712</v>
      </c>
      <c r="E1938" s="46" t="str">
        <f t="shared" si="312"/>
        <v>Henri</v>
      </c>
      <c r="F1938" s="46" t="str">
        <f t="shared" si="313"/>
        <v>Snyman</v>
      </c>
      <c r="G1938" s="46" t="str">
        <f t="shared" si="314"/>
        <v>Men Master</v>
      </c>
      <c r="H1938" s="46" t="str">
        <f t="shared" si="315"/>
        <v>Penguin</v>
      </c>
      <c r="I1938" s="78"/>
      <c r="J1938" s="78" t="s">
        <v>1288</v>
      </c>
      <c r="K1938" s="78">
        <v>114</v>
      </c>
      <c r="L1938" s="77">
        <f t="shared" si="316"/>
        <v>5.8</v>
      </c>
      <c r="M1938" s="77">
        <f t="shared" si="317"/>
        <v>5.8</v>
      </c>
    </row>
    <row r="1939" spans="1:13" x14ac:dyDescent="0.3">
      <c r="A1939" s="246" t="str">
        <f t="shared" si="309"/>
        <v>2024-NAT-01</v>
      </c>
      <c r="B1939" s="241">
        <f t="shared" si="310"/>
        <v>45372</v>
      </c>
      <c r="C1939" s="246" t="str">
        <f t="shared" si="311"/>
        <v>Day 1</v>
      </c>
      <c r="D1939" s="78" t="s">
        <v>712</v>
      </c>
      <c r="E1939" s="46" t="str">
        <f t="shared" si="312"/>
        <v>Henri</v>
      </c>
      <c r="F1939" s="46" t="str">
        <f t="shared" si="313"/>
        <v>Snyman</v>
      </c>
      <c r="G1939" s="46" t="str">
        <f t="shared" si="314"/>
        <v>Men Master</v>
      </c>
      <c r="H1939" s="46" t="str">
        <f t="shared" si="315"/>
        <v>Penguin</v>
      </c>
      <c r="I1939" s="78"/>
      <c r="J1939" s="78" t="s">
        <v>1288</v>
      </c>
      <c r="K1939" s="78">
        <v>100</v>
      </c>
      <c r="L1939" s="77">
        <f t="shared" si="316"/>
        <v>3.7</v>
      </c>
      <c r="M1939" s="77">
        <f t="shared" si="317"/>
        <v>3.7</v>
      </c>
    </row>
    <row r="1940" spans="1:13" x14ac:dyDescent="0.3">
      <c r="A1940" s="246" t="str">
        <f t="shared" si="309"/>
        <v>2024-NAT-01</v>
      </c>
      <c r="B1940" s="241">
        <f t="shared" si="310"/>
        <v>45372</v>
      </c>
      <c r="C1940" s="246" t="str">
        <f t="shared" si="311"/>
        <v>Day 1</v>
      </c>
      <c r="D1940" s="78" t="s">
        <v>712</v>
      </c>
      <c r="E1940" s="46" t="str">
        <f t="shared" si="312"/>
        <v>Henri</v>
      </c>
      <c r="F1940" s="46" t="str">
        <f t="shared" si="313"/>
        <v>Snyman</v>
      </c>
      <c r="G1940" s="46" t="str">
        <f t="shared" si="314"/>
        <v>Men Master</v>
      </c>
      <c r="H1940" s="46" t="str">
        <f t="shared" si="315"/>
        <v>Penguin</v>
      </c>
      <c r="I1940" s="78"/>
      <c r="J1940" s="78" t="s">
        <v>1288</v>
      </c>
      <c r="K1940" s="78">
        <v>94</v>
      </c>
      <c r="L1940" s="77">
        <f t="shared" si="316"/>
        <v>3</v>
      </c>
      <c r="M1940" s="77">
        <f t="shared" si="317"/>
        <v>3</v>
      </c>
    </row>
    <row r="1941" spans="1:13" x14ac:dyDescent="0.3">
      <c r="A1941" s="246" t="str">
        <f t="shared" si="309"/>
        <v>2024-NAT-01</v>
      </c>
      <c r="B1941" s="241">
        <f t="shared" si="310"/>
        <v>45372</v>
      </c>
      <c r="C1941" s="246" t="str">
        <f t="shared" si="311"/>
        <v>Day 1</v>
      </c>
      <c r="D1941" s="78" t="s">
        <v>633</v>
      </c>
      <c r="E1941" s="46" t="str">
        <f t="shared" si="312"/>
        <v>Andre</v>
      </c>
      <c r="F1941" s="46" t="str">
        <f t="shared" si="313"/>
        <v>Strydom</v>
      </c>
      <c r="G1941" s="46" t="str">
        <f t="shared" si="314"/>
        <v>Men Senior</v>
      </c>
      <c r="H1941" s="46" t="str">
        <f t="shared" si="315"/>
        <v>Seagull Angling Club</v>
      </c>
      <c r="I1941" s="78"/>
      <c r="J1941" s="76" t="s">
        <v>1287</v>
      </c>
      <c r="K1941" s="78">
        <v>114</v>
      </c>
      <c r="L1941" s="77">
        <f t="shared" si="316"/>
        <v>6.8</v>
      </c>
      <c r="M1941" s="77">
        <f t="shared" si="317"/>
        <v>6.8</v>
      </c>
    </row>
    <row r="1942" spans="1:13" x14ac:dyDescent="0.3">
      <c r="A1942" s="246" t="str">
        <f t="shared" si="309"/>
        <v>2024-NAT-01</v>
      </c>
      <c r="B1942" s="241">
        <f t="shared" si="310"/>
        <v>45372</v>
      </c>
      <c r="C1942" s="246" t="str">
        <f t="shared" si="311"/>
        <v>Day 1</v>
      </c>
      <c r="D1942" s="78" t="s">
        <v>633</v>
      </c>
      <c r="E1942" s="46" t="str">
        <f t="shared" si="312"/>
        <v>Andre</v>
      </c>
      <c r="F1942" s="46" t="str">
        <f t="shared" si="313"/>
        <v>Strydom</v>
      </c>
      <c r="G1942" s="46" t="str">
        <f t="shared" si="314"/>
        <v>Men Senior</v>
      </c>
      <c r="H1942" s="46" t="str">
        <f t="shared" si="315"/>
        <v>Seagull Angling Club</v>
      </c>
      <c r="I1942" s="78"/>
      <c r="J1942" s="76" t="s">
        <v>1287</v>
      </c>
      <c r="K1942" s="78">
        <v>145</v>
      </c>
      <c r="L1942" s="77">
        <f t="shared" si="316"/>
        <v>15.5</v>
      </c>
      <c r="M1942" s="77">
        <f t="shared" si="317"/>
        <v>15.5</v>
      </c>
    </row>
    <row r="1943" spans="1:13" x14ac:dyDescent="0.3">
      <c r="A1943" s="246" t="str">
        <f t="shared" si="309"/>
        <v>2024-NAT-01</v>
      </c>
      <c r="B1943" s="241">
        <f t="shared" si="310"/>
        <v>45372</v>
      </c>
      <c r="C1943" s="246" t="str">
        <f t="shared" si="311"/>
        <v>Day 1</v>
      </c>
      <c r="D1943" s="78" t="s">
        <v>499</v>
      </c>
      <c r="E1943" s="46" t="str">
        <f t="shared" si="312"/>
        <v>Chrisjan</v>
      </c>
      <c r="F1943" s="46" t="str">
        <f t="shared" si="313"/>
        <v>Potgieter</v>
      </c>
      <c r="G1943" s="46" t="str">
        <f t="shared" si="314"/>
        <v>Men Veteran</v>
      </c>
      <c r="H1943" s="46" t="str">
        <f t="shared" si="315"/>
        <v>Seagull Angling Club</v>
      </c>
      <c r="I1943" s="78"/>
      <c r="J1943" s="78" t="s">
        <v>1288</v>
      </c>
      <c r="K1943" s="78">
        <v>105</v>
      </c>
      <c r="L1943" s="77">
        <f t="shared" si="316"/>
        <v>4.4000000000000004</v>
      </c>
      <c r="M1943" s="77">
        <f t="shared" si="317"/>
        <v>4.4000000000000004</v>
      </c>
    </row>
    <row r="1944" spans="1:13" x14ac:dyDescent="0.3">
      <c r="A1944" s="246" t="str">
        <f t="shared" si="309"/>
        <v>2024-NAT-01</v>
      </c>
      <c r="B1944" s="241">
        <f t="shared" si="310"/>
        <v>45372</v>
      </c>
      <c r="C1944" s="246" t="str">
        <f t="shared" si="311"/>
        <v>Day 1</v>
      </c>
      <c r="D1944" s="78" t="s">
        <v>499</v>
      </c>
      <c r="E1944" s="46" t="str">
        <f t="shared" si="312"/>
        <v>Chrisjan</v>
      </c>
      <c r="F1944" s="46" t="str">
        <f t="shared" si="313"/>
        <v>Potgieter</v>
      </c>
      <c r="G1944" s="46" t="str">
        <f t="shared" si="314"/>
        <v>Men Veteran</v>
      </c>
      <c r="H1944" s="46" t="str">
        <f t="shared" si="315"/>
        <v>Seagull Angling Club</v>
      </c>
      <c r="I1944" s="78"/>
      <c r="J1944" s="78" t="s">
        <v>1288</v>
      </c>
      <c r="K1944" s="78">
        <v>82</v>
      </c>
      <c r="L1944" s="77">
        <f t="shared" si="316"/>
        <v>1.9</v>
      </c>
      <c r="M1944" s="77">
        <f t="shared" si="317"/>
        <v>1.9</v>
      </c>
    </row>
    <row r="1945" spans="1:13" x14ac:dyDescent="0.3">
      <c r="A1945" s="246" t="str">
        <f t="shared" si="309"/>
        <v>2024-NAT-01</v>
      </c>
      <c r="B1945" s="241">
        <f t="shared" si="310"/>
        <v>45372</v>
      </c>
      <c r="C1945" s="246" t="str">
        <f t="shared" si="311"/>
        <v>Day 1</v>
      </c>
      <c r="D1945" s="78" t="s">
        <v>499</v>
      </c>
      <c r="E1945" s="46" t="str">
        <f t="shared" si="312"/>
        <v>Chrisjan</v>
      </c>
      <c r="F1945" s="46" t="str">
        <f t="shared" si="313"/>
        <v>Potgieter</v>
      </c>
      <c r="G1945" s="46" t="str">
        <f t="shared" si="314"/>
        <v>Men Veteran</v>
      </c>
      <c r="H1945" s="46" t="str">
        <f t="shared" si="315"/>
        <v>Seagull Angling Club</v>
      </c>
      <c r="I1945" s="78"/>
      <c r="J1945" s="78" t="s">
        <v>1288</v>
      </c>
      <c r="K1945" s="78">
        <v>95</v>
      </c>
      <c r="L1945" s="77">
        <f t="shared" si="316"/>
        <v>3.1</v>
      </c>
      <c r="M1945" s="77">
        <f t="shared" si="317"/>
        <v>3.1</v>
      </c>
    </row>
    <row r="1946" spans="1:13" x14ac:dyDescent="0.3">
      <c r="A1946" s="246" t="str">
        <f t="shared" si="309"/>
        <v>2024-NAT-01</v>
      </c>
      <c r="B1946" s="241">
        <f t="shared" si="310"/>
        <v>45372</v>
      </c>
      <c r="C1946" s="246" t="str">
        <f t="shared" si="311"/>
        <v>Day 1</v>
      </c>
      <c r="D1946" s="78" t="s">
        <v>499</v>
      </c>
      <c r="E1946" s="46" t="str">
        <f t="shared" si="312"/>
        <v>Chrisjan</v>
      </c>
      <c r="F1946" s="46" t="str">
        <f t="shared" si="313"/>
        <v>Potgieter</v>
      </c>
      <c r="G1946" s="46" t="str">
        <f t="shared" si="314"/>
        <v>Men Veteran</v>
      </c>
      <c r="H1946" s="46" t="str">
        <f t="shared" si="315"/>
        <v>Seagull Angling Club</v>
      </c>
      <c r="I1946" s="78"/>
      <c r="J1946" s="78" t="s">
        <v>1288</v>
      </c>
      <c r="K1946" s="78">
        <v>97</v>
      </c>
      <c r="L1946" s="77">
        <f t="shared" si="316"/>
        <v>3.3</v>
      </c>
      <c r="M1946" s="77">
        <f t="shared" si="317"/>
        <v>3.3</v>
      </c>
    </row>
    <row r="1947" spans="1:13" x14ac:dyDescent="0.3">
      <c r="A1947" s="246" t="str">
        <f t="shared" si="309"/>
        <v>2024-NAT-01</v>
      </c>
      <c r="B1947" s="241">
        <f t="shared" si="310"/>
        <v>45372</v>
      </c>
      <c r="C1947" s="246" t="str">
        <f t="shared" si="311"/>
        <v>Day 1</v>
      </c>
      <c r="D1947" s="78" t="s">
        <v>499</v>
      </c>
      <c r="E1947" s="46" t="str">
        <f t="shared" si="312"/>
        <v>Chrisjan</v>
      </c>
      <c r="F1947" s="46" t="str">
        <f t="shared" si="313"/>
        <v>Potgieter</v>
      </c>
      <c r="G1947" s="46" t="str">
        <f t="shared" si="314"/>
        <v>Men Veteran</v>
      </c>
      <c r="H1947" s="46" t="str">
        <f t="shared" si="315"/>
        <v>Seagull Angling Club</v>
      </c>
      <c r="I1947" s="78"/>
      <c r="J1947" s="78" t="s">
        <v>1288</v>
      </c>
      <c r="K1947" s="78">
        <v>91</v>
      </c>
      <c r="L1947" s="77">
        <f t="shared" si="316"/>
        <v>2.7</v>
      </c>
      <c r="M1947" s="77">
        <f t="shared" si="317"/>
        <v>2.7</v>
      </c>
    </row>
    <row r="1948" spans="1:13" x14ac:dyDescent="0.3">
      <c r="A1948" s="246" t="str">
        <f t="shared" si="309"/>
        <v>2024-NAT-01</v>
      </c>
      <c r="B1948" s="241">
        <f t="shared" si="310"/>
        <v>45372</v>
      </c>
      <c r="C1948" s="246" t="str">
        <f t="shared" si="311"/>
        <v>Day 1</v>
      </c>
      <c r="D1948" s="78" t="s">
        <v>710</v>
      </c>
      <c r="E1948" s="46" t="str">
        <f t="shared" si="312"/>
        <v>Lu-Andre</v>
      </c>
      <c r="F1948" s="46" t="str">
        <f t="shared" si="313"/>
        <v>Duvenhage</v>
      </c>
      <c r="G1948" s="46" t="str">
        <f t="shared" si="314"/>
        <v>Men Senior</v>
      </c>
      <c r="H1948" s="46" t="str">
        <f t="shared" si="315"/>
        <v>Seagull Angling Club</v>
      </c>
      <c r="I1948" s="78"/>
      <c r="J1948" s="78" t="s">
        <v>1288</v>
      </c>
      <c r="K1948" s="78">
        <v>77</v>
      </c>
      <c r="L1948" s="77">
        <f t="shared" si="316"/>
        <v>1.5</v>
      </c>
      <c r="M1948" s="77">
        <f t="shared" si="317"/>
        <v>1.5</v>
      </c>
    </row>
    <row r="1949" spans="1:13" x14ac:dyDescent="0.3">
      <c r="A1949" s="246" t="str">
        <f t="shared" si="309"/>
        <v>2024-NAT-01</v>
      </c>
      <c r="B1949" s="241">
        <f t="shared" si="310"/>
        <v>45372</v>
      </c>
      <c r="C1949" s="246" t="str">
        <f t="shared" si="311"/>
        <v>Day 1</v>
      </c>
      <c r="D1949" s="78" t="s">
        <v>710</v>
      </c>
      <c r="E1949" s="46" t="str">
        <f t="shared" si="312"/>
        <v>Lu-Andre</v>
      </c>
      <c r="F1949" s="46" t="str">
        <f t="shared" si="313"/>
        <v>Duvenhage</v>
      </c>
      <c r="G1949" s="46" t="str">
        <f t="shared" si="314"/>
        <v>Men Senior</v>
      </c>
      <c r="H1949" s="46" t="str">
        <f t="shared" si="315"/>
        <v>Seagull Angling Club</v>
      </c>
      <c r="I1949" s="78"/>
      <c r="J1949" s="78" t="s">
        <v>1288</v>
      </c>
      <c r="K1949" s="78">
        <v>111</v>
      </c>
      <c r="L1949" s="77">
        <f t="shared" si="316"/>
        <v>5.3</v>
      </c>
      <c r="M1949" s="77">
        <f t="shared" si="317"/>
        <v>5.3</v>
      </c>
    </row>
    <row r="1950" spans="1:13" x14ac:dyDescent="0.3">
      <c r="A1950" s="246" t="str">
        <f t="shared" si="309"/>
        <v>2024-NAT-01</v>
      </c>
      <c r="B1950" s="241">
        <f t="shared" si="310"/>
        <v>45372</v>
      </c>
      <c r="C1950" s="246" t="str">
        <f t="shared" si="311"/>
        <v>Day 1</v>
      </c>
      <c r="D1950" s="78" t="s">
        <v>710</v>
      </c>
      <c r="E1950" s="46" t="str">
        <f t="shared" si="312"/>
        <v>Lu-Andre</v>
      </c>
      <c r="F1950" s="46" t="str">
        <f t="shared" si="313"/>
        <v>Duvenhage</v>
      </c>
      <c r="G1950" s="46" t="str">
        <f t="shared" si="314"/>
        <v>Men Senior</v>
      </c>
      <c r="H1950" s="46" t="str">
        <f t="shared" si="315"/>
        <v>Seagull Angling Club</v>
      </c>
      <c r="I1950" s="78"/>
      <c r="J1950" s="78" t="s">
        <v>1288</v>
      </c>
      <c r="K1950" s="78">
        <v>94</v>
      </c>
      <c r="L1950" s="77">
        <f t="shared" si="316"/>
        <v>3</v>
      </c>
      <c r="M1950" s="77">
        <f t="shared" si="317"/>
        <v>3</v>
      </c>
    </row>
    <row r="1951" spans="1:13" x14ac:dyDescent="0.3">
      <c r="A1951" s="246" t="str">
        <f t="shared" si="309"/>
        <v>2024-NAT-01</v>
      </c>
      <c r="B1951" s="241">
        <f t="shared" si="310"/>
        <v>45372</v>
      </c>
      <c r="C1951" s="246" t="str">
        <f t="shared" si="311"/>
        <v>Day 1</v>
      </c>
      <c r="D1951" s="78" t="s">
        <v>583</v>
      </c>
      <c r="E1951" s="46" t="str">
        <f t="shared" si="312"/>
        <v>Pieter</v>
      </c>
      <c r="F1951" s="46" t="str">
        <f t="shared" si="313"/>
        <v>van Aarde</v>
      </c>
      <c r="G1951" s="46" t="str">
        <f t="shared" si="314"/>
        <v>Men Senior</v>
      </c>
      <c r="H1951" s="46" t="str">
        <f t="shared" si="315"/>
        <v>Seagull Angling Club</v>
      </c>
      <c r="I1951" s="78"/>
      <c r="J1951" s="78" t="s">
        <v>1288</v>
      </c>
      <c r="K1951" s="78">
        <v>108</v>
      </c>
      <c r="L1951" s="77">
        <f t="shared" si="316"/>
        <v>4.8</v>
      </c>
      <c r="M1951" s="77">
        <f t="shared" si="317"/>
        <v>4.8</v>
      </c>
    </row>
    <row r="1952" spans="1:13" x14ac:dyDescent="0.3">
      <c r="A1952" s="246" t="str">
        <f t="shared" si="309"/>
        <v>2024-NAT-01</v>
      </c>
      <c r="B1952" s="241">
        <f t="shared" si="310"/>
        <v>45372</v>
      </c>
      <c r="C1952" s="246" t="str">
        <f t="shared" si="311"/>
        <v>Day 1</v>
      </c>
      <c r="D1952" s="78" t="s">
        <v>583</v>
      </c>
      <c r="E1952" s="46" t="str">
        <f t="shared" si="312"/>
        <v>Pieter</v>
      </c>
      <c r="F1952" s="46" t="str">
        <f t="shared" si="313"/>
        <v>van Aarde</v>
      </c>
      <c r="G1952" s="46" t="str">
        <f t="shared" si="314"/>
        <v>Men Senior</v>
      </c>
      <c r="H1952" s="46" t="str">
        <f t="shared" si="315"/>
        <v>Seagull Angling Club</v>
      </c>
      <c r="I1952" s="78"/>
      <c r="J1952" s="78" t="s">
        <v>1288</v>
      </c>
      <c r="K1952" s="78">
        <v>110</v>
      </c>
      <c r="L1952" s="77">
        <f t="shared" si="316"/>
        <v>5.2</v>
      </c>
      <c r="M1952" s="77">
        <f t="shared" si="317"/>
        <v>5.2</v>
      </c>
    </row>
    <row r="1953" spans="1:13" x14ac:dyDescent="0.3">
      <c r="A1953" s="246" t="str">
        <f t="shared" si="309"/>
        <v>2024-NAT-01</v>
      </c>
      <c r="B1953" s="241">
        <f t="shared" si="310"/>
        <v>45372</v>
      </c>
      <c r="C1953" s="246" t="str">
        <f t="shared" si="311"/>
        <v>Day 1</v>
      </c>
      <c r="D1953" s="78" t="s">
        <v>583</v>
      </c>
      <c r="E1953" s="46" t="str">
        <f t="shared" si="312"/>
        <v>Pieter</v>
      </c>
      <c r="F1953" s="46" t="str">
        <f t="shared" si="313"/>
        <v>van Aarde</v>
      </c>
      <c r="G1953" s="46" t="str">
        <f t="shared" si="314"/>
        <v>Men Senior</v>
      </c>
      <c r="H1953" s="46" t="str">
        <f t="shared" si="315"/>
        <v>Seagull Angling Club</v>
      </c>
      <c r="I1953" s="78"/>
      <c r="J1953" s="78" t="s">
        <v>1288</v>
      </c>
      <c r="K1953" s="78">
        <v>96</v>
      </c>
      <c r="L1953" s="77">
        <f t="shared" si="316"/>
        <v>3.2</v>
      </c>
      <c r="M1953" s="77">
        <f t="shared" si="317"/>
        <v>3.2</v>
      </c>
    </row>
    <row r="1954" spans="1:13" x14ac:dyDescent="0.3">
      <c r="A1954" s="246" t="str">
        <f t="shared" si="309"/>
        <v>2024-NAT-01</v>
      </c>
      <c r="B1954" s="241">
        <f t="shared" si="310"/>
        <v>45372</v>
      </c>
      <c r="C1954" s="246" t="str">
        <f t="shared" si="311"/>
        <v>Day 1</v>
      </c>
      <c r="D1954" s="78" t="s">
        <v>583</v>
      </c>
      <c r="E1954" s="46" t="str">
        <f t="shared" si="312"/>
        <v>Pieter</v>
      </c>
      <c r="F1954" s="46" t="str">
        <f t="shared" si="313"/>
        <v>van Aarde</v>
      </c>
      <c r="G1954" s="46" t="str">
        <f t="shared" si="314"/>
        <v>Men Senior</v>
      </c>
      <c r="H1954" s="46" t="str">
        <f t="shared" si="315"/>
        <v>Seagull Angling Club</v>
      </c>
      <c r="I1954" s="78"/>
      <c r="J1954" s="78" t="s">
        <v>1288</v>
      </c>
      <c r="K1954" s="78">
        <v>84</v>
      </c>
      <c r="L1954" s="77">
        <f t="shared" si="316"/>
        <v>2</v>
      </c>
      <c r="M1954" s="77">
        <f t="shared" si="317"/>
        <v>2</v>
      </c>
    </row>
    <row r="1955" spans="1:13" x14ac:dyDescent="0.3">
      <c r="A1955" s="246" t="str">
        <f t="shared" ref="A1955:A2018" si="318">IF(D1955="","",A1954)</f>
        <v>2024-NAT-01</v>
      </c>
      <c r="B1955" s="241">
        <f t="shared" ref="B1955:B2018" si="319">IF(D1955="","",B1954)</f>
        <v>45372</v>
      </c>
      <c r="C1955" s="246" t="str">
        <f t="shared" ref="C1955:C2018" si="320">IF(D1955="","",C1954)</f>
        <v>Day 1</v>
      </c>
      <c r="D1955" s="78" t="s">
        <v>583</v>
      </c>
      <c r="E1955" s="46" t="str">
        <f t="shared" ref="E1955:E2018" si="321">IF(D1955="","",VLOOKUP(D1955,Master,3,FALSE))</f>
        <v>Pieter</v>
      </c>
      <c r="F1955" s="46" t="str">
        <f t="shared" ref="F1955:F2018" si="322">IF(D1955="","",VLOOKUP(D1955,Master,4,FALSE))</f>
        <v>van Aarde</v>
      </c>
      <c r="G1955" s="46" t="str">
        <f t="shared" ref="G1955:G2018" si="323">IF(D1955="","",VLOOKUP(D1955,Master,5,FALSE))</f>
        <v>Men Senior</v>
      </c>
      <c r="H1955" s="46" t="str">
        <f t="shared" ref="H1955:H2018" si="324">IF(D1955="","",VLOOKUP(D1955,Master,2,FALSE))</f>
        <v>Seagull Angling Club</v>
      </c>
      <c r="I1955" s="78"/>
      <c r="J1955" s="78" t="s">
        <v>1288</v>
      </c>
      <c r="K1955" s="78">
        <v>96</v>
      </c>
      <c r="L1955" s="77">
        <f t="shared" ref="L1955:L2018" si="325">IF(K1955="","",IF(I1955="",ROUND(HLOOKUP(J1955,kgList,K1955,FALSE),1),ROUND(HLOOKUP(I1955,kgList,K1955,FALSE),1)))</f>
        <v>3.2</v>
      </c>
      <c r="M1955" s="77">
        <f t="shared" ref="M1955:M2018" si="326">IF(L1955="","",IF(COUNTA(I1955:J1955)&gt;1,"Edible or Inedible",IF(COUNTA(I1955)=1,L1955*1,IF(COUNTA(J1955)=1,L1955*1,"ERROR"))))</f>
        <v>3.2</v>
      </c>
    </row>
    <row r="1956" spans="1:13" x14ac:dyDescent="0.3">
      <c r="A1956" s="246" t="str">
        <f t="shared" si="318"/>
        <v>2024-NAT-01</v>
      </c>
      <c r="B1956" s="241">
        <f t="shared" si="319"/>
        <v>45372</v>
      </c>
      <c r="C1956" s="246" t="str">
        <f t="shared" si="320"/>
        <v>Day 1</v>
      </c>
      <c r="D1956" s="78" t="s">
        <v>583</v>
      </c>
      <c r="E1956" s="46" t="str">
        <f t="shared" si="321"/>
        <v>Pieter</v>
      </c>
      <c r="F1956" s="46" t="str">
        <f t="shared" si="322"/>
        <v>van Aarde</v>
      </c>
      <c r="G1956" s="46" t="str">
        <f t="shared" si="323"/>
        <v>Men Senior</v>
      </c>
      <c r="H1956" s="46" t="str">
        <f t="shared" si="324"/>
        <v>Seagull Angling Club</v>
      </c>
      <c r="I1956" s="78"/>
      <c r="J1956" s="76" t="s">
        <v>1287</v>
      </c>
      <c r="K1956" s="78">
        <v>114</v>
      </c>
      <c r="L1956" s="77">
        <f t="shared" si="325"/>
        <v>6.8</v>
      </c>
      <c r="M1956" s="77">
        <f t="shared" si="326"/>
        <v>6.8</v>
      </c>
    </row>
    <row r="1957" spans="1:13" x14ac:dyDescent="0.3">
      <c r="A1957" s="246" t="str">
        <f t="shared" si="318"/>
        <v>2024-NAT-01</v>
      </c>
      <c r="B1957" s="241">
        <f t="shared" si="319"/>
        <v>45372</v>
      </c>
      <c r="C1957" s="246" t="str">
        <f t="shared" si="320"/>
        <v>Day 1</v>
      </c>
      <c r="D1957" s="78" t="s">
        <v>504</v>
      </c>
      <c r="E1957" s="46" t="str">
        <f t="shared" si="321"/>
        <v>Sean</v>
      </c>
      <c r="F1957" s="46" t="str">
        <f t="shared" si="322"/>
        <v>Van Den Heuvel</v>
      </c>
      <c r="G1957" s="46" t="str">
        <f t="shared" si="323"/>
        <v>Men Veteran</v>
      </c>
      <c r="H1957" s="46" t="str">
        <f t="shared" si="324"/>
        <v>Seagull Angling Club</v>
      </c>
      <c r="I1957" s="78"/>
      <c r="J1957" s="78" t="s">
        <v>1288</v>
      </c>
      <c r="K1957" s="78">
        <v>107</v>
      </c>
      <c r="L1957" s="77">
        <f t="shared" si="325"/>
        <v>4.7</v>
      </c>
      <c r="M1957" s="77">
        <f t="shared" si="326"/>
        <v>4.7</v>
      </c>
    </row>
    <row r="1958" spans="1:13" x14ac:dyDescent="0.3">
      <c r="A1958" s="246" t="str">
        <f t="shared" si="318"/>
        <v>2024-NAT-01</v>
      </c>
      <c r="B1958" s="241">
        <f t="shared" si="319"/>
        <v>45372</v>
      </c>
      <c r="C1958" s="246" t="str">
        <f t="shared" si="320"/>
        <v>Day 1</v>
      </c>
      <c r="D1958" s="78" t="s">
        <v>1623</v>
      </c>
      <c r="E1958" s="46" t="str">
        <f t="shared" si="321"/>
        <v>Iwan</v>
      </c>
      <c r="F1958" s="46" t="str">
        <f t="shared" si="322"/>
        <v>Kotze</v>
      </c>
      <c r="G1958" s="46" t="str">
        <f t="shared" si="323"/>
        <v>Men Senior</v>
      </c>
      <c r="H1958" s="46" t="str">
        <f t="shared" si="324"/>
        <v>Seagull Angling Club</v>
      </c>
      <c r="I1958" s="78"/>
      <c r="J1958" s="76" t="s">
        <v>1287</v>
      </c>
      <c r="K1958" s="78">
        <v>155</v>
      </c>
      <c r="L1958" s="77">
        <f t="shared" si="325"/>
        <v>19.5</v>
      </c>
      <c r="M1958" s="77">
        <f t="shared" si="326"/>
        <v>19.5</v>
      </c>
    </row>
    <row r="1959" spans="1:13" x14ac:dyDescent="0.3">
      <c r="A1959" s="246" t="str">
        <f t="shared" si="318"/>
        <v>2024-NAT-01</v>
      </c>
      <c r="B1959" s="241">
        <f t="shared" si="319"/>
        <v>45372</v>
      </c>
      <c r="C1959" s="246" t="str">
        <f t="shared" si="320"/>
        <v>Day 1</v>
      </c>
      <c r="D1959" s="78" t="s">
        <v>1623</v>
      </c>
      <c r="E1959" s="46" t="str">
        <f t="shared" si="321"/>
        <v>Iwan</v>
      </c>
      <c r="F1959" s="46" t="str">
        <f t="shared" si="322"/>
        <v>Kotze</v>
      </c>
      <c r="G1959" s="46" t="str">
        <f t="shared" si="323"/>
        <v>Men Senior</v>
      </c>
      <c r="H1959" s="46" t="str">
        <f t="shared" si="324"/>
        <v>Seagull Angling Club</v>
      </c>
      <c r="I1959" s="78"/>
      <c r="J1959" s="78" t="s">
        <v>1288</v>
      </c>
      <c r="K1959" s="78">
        <v>107</v>
      </c>
      <c r="L1959" s="77">
        <f t="shared" si="325"/>
        <v>4.7</v>
      </c>
      <c r="M1959" s="77">
        <f t="shared" si="326"/>
        <v>4.7</v>
      </c>
    </row>
    <row r="1960" spans="1:13" x14ac:dyDescent="0.3">
      <c r="A1960" s="246" t="str">
        <f t="shared" si="318"/>
        <v>2024-NAT-01</v>
      </c>
      <c r="B1960" s="241">
        <f t="shared" si="319"/>
        <v>45372</v>
      </c>
      <c r="C1960" s="246" t="str">
        <f t="shared" si="320"/>
        <v>Day 1</v>
      </c>
      <c r="D1960" s="78" t="s">
        <v>1095</v>
      </c>
      <c r="E1960" s="46" t="str">
        <f t="shared" si="321"/>
        <v>Tian</v>
      </c>
      <c r="F1960" s="46" t="str">
        <f t="shared" si="322"/>
        <v>Mostert</v>
      </c>
      <c r="G1960" s="46" t="str">
        <f t="shared" si="323"/>
        <v>Men Senior</v>
      </c>
      <c r="H1960" s="46" t="str">
        <f t="shared" si="324"/>
        <v>Seagull Angling Club</v>
      </c>
      <c r="I1960" s="78"/>
      <c r="J1960" s="78" t="s">
        <v>1281</v>
      </c>
      <c r="K1960" s="78">
        <v>166</v>
      </c>
      <c r="L1960" s="77">
        <f t="shared" si="325"/>
        <v>62.8</v>
      </c>
      <c r="M1960" s="77">
        <f t="shared" si="326"/>
        <v>62.8</v>
      </c>
    </row>
    <row r="1961" spans="1:13" x14ac:dyDescent="0.3">
      <c r="A1961" s="246" t="str">
        <f t="shared" si="318"/>
        <v>2024-NAT-01</v>
      </c>
      <c r="B1961" s="241">
        <f t="shared" si="319"/>
        <v>45372</v>
      </c>
      <c r="C1961" s="246" t="str">
        <f t="shared" si="320"/>
        <v>Day 1</v>
      </c>
      <c r="D1961" s="78" t="s">
        <v>1095</v>
      </c>
      <c r="E1961" s="46" t="str">
        <f t="shared" si="321"/>
        <v>Tian</v>
      </c>
      <c r="F1961" s="46" t="str">
        <f t="shared" si="322"/>
        <v>Mostert</v>
      </c>
      <c r="G1961" s="46" t="str">
        <f t="shared" si="323"/>
        <v>Men Senior</v>
      </c>
      <c r="H1961" s="46" t="str">
        <f t="shared" si="324"/>
        <v>Seagull Angling Club</v>
      </c>
      <c r="I1961" s="78"/>
      <c r="J1961" s="76" t="s">
        <v>1287</v>
      </c>
      <c r="K1961" s="78">
        <v>141</v>
      </c>
      <c r="L1961" s="77">
        <f t="shared" si="325"/>
        <v>14.1</v>
      </c>
      <c r="M1961" s="77">
        <f t="shared" si="326"/>
        <v>14.1</v>
      </c>
    </row>
    <row r="1962" spans="1:13" x14ac:dyDescent="0.3">
      <c r="A1962" s="246" t="str">
        <f t="shared" si="318"/>
        <v>2024-NAT-01</v>
      </c>
      <c r="B1962" s="241">
        <f t="shared" si="319"/>
        <v>45372</v>
      </c>
      <c r="C1962" s="246" t="str">
        <f t="shared" si="320"/>
        <v>Day 1</v>
      </c>
      <c r="D1962" s="78" t="s">
        <v>1095</v>
      </c>
      <c r="E1962" s="46" t="str">
        <f t="shared" si="321"/>
        <v>Tian</v>
      </c>
      <c r="F1962" s="46" t="str">
        <f t="shared" si="322"/>
        <v>Mostert</v>
      </c>
      <c r="G1962" s="46" t="str">
        <f t="shared" si="323"/>
        <v>Men Senior</v>
      </c>
      <c r="H1962" s="46" t="str">
        <f t="shared" si="324"/>
        <v>Seagull Angling Club</v>
      </c>
      <c r="I1962" s="78"/>
      <c r="J1962" s="76" t="s">
        <v>1287</v>
      </c>
      <c r="K1962" s="78">
        <v>125</v>
      </c>
      <c r="L1962" s="77">
        <f t="shared" si="325"/>
        <v>9.3000000000000007</v>
      </c>
      <c r="M1962" s="77">
        <f t="shared" si="326"/>
        <v>9.3000000000000007</v>
      </c>
    </row>
    <row r="1963" spans="1:13" x14ac:dyDescent="0.3">
      <c r="A1963" s="246" t="str">
        <f t="shared" si="318"/>
        <v>2024-NAT-01</v>
      </c>
      <c r="B1963" s="241">
        <f t="shared" si="319"/>
        <v>45372</v>
      </c>
      <c r="C1963" s="246" t="str">
        <f t="shared" si="320"/>
        <v>Day 1</v>
      </c>
      <c r="D1963" s="78" t="s">
        <v>1095</v>
      </c>
      <c r="E1963" s="46" t="str">
        <f t="shared" si="321"/>
        <v>Tian</v>
      </c>
      <c r="F1963" s="46" t="str">
        <f t="shared" si="322"/>
        <v>Mostert</v>
      </c>
      <c r="G1963" s="46" t="str">
        <f t="shared" si="323"/>
        <v>Men Senior</v>
      </c>
      <c r="H1963" s="46" t="str">
        <f t="shared" si="324"/>
        <v>Seagull Angling Club</v>
      </c>
      <c r="I1963" s="78"/>
      <c r="J1963" s="76" t="s">
        <v>1287</v>
      </c>
      <c r="K1963" s="78">
        <v>109</v>
      </c>
      <c r="L1963" s="77">
        <f t="shared" si="325"/>
        <v>5.8</v>
      </c>
      <c r="M1963" s="77">
        <f t="shared" si="326"/>
        <v>5.8</v>
      </c>
    </row>
    <row r="1964" spans="1:13" x14ac:dyDescent="0.3">
      <c r="A1964" s="246" t="str">
        <f t="shared" si="318"/>
        <v>2024-NAT-01</v>
      </c>
      <c r="B1964" s="241">
        <f t="shared" si="319"/>
        <v>45372</v>
      </c>
      <c r="C1964" s="246" t="str">
        <f t="shared" si="320"/>
        <v>Day 1</v>
      </c>
      <c r="D1964" s="78" t="s">
        <v>2166</v>
      </c>
      <c r="E1964" s="46" t="str">
        <f t="shared" si="321"/>
        <v>Cecilia</v>
      </c>
      <c r="F1964" s="46" t="str">
        <f t="shared" si="322"/>
        <v>Brandt</v>
      </c>
      <c r="G1964" s="46" t="str">
        <f t="shared" si="323"/>
        <v>Ladies Senior</v>
      </c>
      <c r="H1964" s="46" t="str">
        <f t="shared" si="324"/>
        <v>Seagull Angling Club</v>
      </c>
      <c r="I1964" s="78"/>
      <c r="J1964" s="76" t="s">
        <v>1287</v>
      </c>
      <c r="K1964" s="78">
        <v>87</v>
      </c>
      <c r="L1964" s="77">
        <f t="shared" si="325"/>
        <v>2.7</v>
      </c>
      <c r="M1964" s="77">
        <f t="shared" si="326"/>
        <v>2.7</v>
      </c>
    </row>
    <row r="1965" spans="1:13" x14ac:dyDescent="0.3">
      <c r="A1965" s="246" t="str">
        <f t="shared" si="318"/>
        <v>2024-NAT-01</v>
      </c>
      <c r="B1965" s="241">
        <f t="shared" si="319"/>
        <v>45372</v>
      </c>
      <c r="C1965" s="246" t="str">
        <f t="shared" si="320"/>
        <v>Day 1</v>
      </c>
      <c r="D1965" s="78" t="s">
        <v>1717</v>
      </c>
      <c r="E1965" s="46" t="str">
        <f t="shared" si="321"/>
        <v>Heiko Jnr</v>
      </c>
      <c r="F1965" s="46" t="str">
        <f t="shared" si="322"/>
        <v>Doll</v>
      </c>
      <c r="G1965" s="46" t="str">
        <f t="shared" si="323"/>
        <v>Men U/16</v>
      </c>
      <c r="H1965" s="46" t="str">
        <f t="shared" si="324"/>
        <v>Seagull Angling Club</v>
      </c>
      <c r="I1965" s="78"/>
      <c r="J1965" s="76" t="s">
        <v>1287</v>
      </c>
      <c r="K1965" s="78">
        <v>159</v>
      </c>
      <c r="L1965" s="77">
        <f t="shared" si="325"/>
        <v>21.3</v>
      </c>
      <c r="M1965" s="77">
        <f t="shared" si="326"/>
        <v>21.3</v>
      </c>
    </row>
    <row r="1966" spans="1:13" x14ac:dyDescent="0.3">
      <c r="A1966" s="246" t="str">
        <f t="shared" si="318"/>
        <v>2024-NAT-01</v>
      </c>
      <c r="B1966" s="241">
        <f t="shared" si="319"/>
        <v>45372</v>
      </c>
      <c r="C1966" s="246" t="str">
        <f t="shared" si="320"/>
        <v>Day 1</v>
      </c>
      <c r="D1966" s="78" t="s">
        <v>1717</v>
      </c>
      <c r="E1966" s="46" t="str">
        <f t="shared" si="321"/>
        <v>Heiko Jnr</v>
      </c>
      <c r="F1966" s="46" t="str">
        <f t="shared" si="322"/>
        <v>Doll</v>
      </c>
      <c r="G1966" s="46" t="str">
        <f t="shared" si="323"/>
        <v>Men U/16</v>
      </c>
      <c r="H1966" s="46" t="str">
        <f t="shared" si="324"/>
        <v>Seagull Angling Club</v>
      </c>
      <c r="I1966" s="78"/>
      <c r="J1966" s="76" t="s">
        <v>1287</v>
      </c>
      <c r="K1966" s="78">
        <v>138</v>
      </c>
      <c r="L1966" s="77">
        <f t="shared" si="325"/>
        <v>13.1</v>
      </c>
      <c r="M1966" s="77">
        <f t="shared" si="326"/>
        <v>13.1</v>
      </c>
    </row>
    <row r="1967" spans="1:13" x14ac:dyDescent="0.3">
      <c r="A1967" s="246" t="str">
        <f t="shared" si="318"/>
        <v>2024-NAT-01</v>
      </c>
      <c r="B1967" s="241">
        <f t="shared" si="319"/>
        <v>45372</v>
      </c>
      <c r="C1967" s="246" t="str">
        <f t="shared" si="320"/>
        <v>Day 1</v>
      </c>
      <c r="D1967" s="78" t="s">
        <v>1717</v>
      </c>
      <c r="E1967" s="46" t="str">
        <f t="shared" si="321"/>
        <v>Heiko Jnr</v>
      </c>
      <c r="F1967" s="46" t="str">
        <f t="shared" si="322"/>
        <v>Doll</v>
      </c>
      <c r="G1967" s="46" t="str">
        <f t="shared" si="323"/>
        <v>Men U/16</v>
      </c>
      <c r="H1967" s="46" t="str">
        <f t="shared" si="324"/>
        <v>Seagull Angling Club</v>
      </c>
      <c r="I1967" s="78"/>
      <c r="J1967" s="76" t="s">
        <v>1287</v>
      </c>
      <c r="K1967" s="78">
        <v>127</v>
      </c>
      <c r="L1967" s="77">
        <f t="shared" si="325"/>
        <v>9.8000000000000007</v>
      </c>
      <c r="M1967" s="77">
        <f t="shared" si="326"/>
        <v>9.8000000000000007</v>
      </c>
    </row>
    <row r="1968" spans="1:13" x14ac:dyDescent="0.3">
      <c r="A1968" s="246" t="str">
        <f t="shared" si="318"/>
        <v>2024-NAT-01</v>
      </c>
      <c r="B1968" s="241">
        <f t="shared" si="319"/>
        <v>45372</v>
      </c>
      <c r="C1968" s="246" t="str">
        <f t="shared" si="320"/>
        <v>Day 1</v>
      </c>
      <c r="D1968" s="78" t="s">
        <v>1717</v>
      </c>
      <c r="E1968" s="46" t="str">
        <f t="shared" si="321"/>
        <v>Heiko Jnr</v>
      </c>
      <c r="F1968" s="46" t="str">
        <f t="shared" si="322"/>
        <v>Doll</v>
      </c>
      <c r="G1968" s="46" t="str">
        <f t="shared" si="323"/>
        <v>Men U/16</v>
      </c>
      <c r="H1968" s="46" t="str">
        <f t="shared" si="324"/>
        <v>Seagull Angling Club</v>
      </c>
      <c r="I1968" s="78"/>
      <c r="J1968" s="76" t="s">
        <v>1287</v>
      </c>
      <c r="K1968" s="78">
        <v>131</v>
      </c>
      <c r="L1968" s="77">
        <f t="shared" si="325"/>
        <v>10.9</v>
      </c>
      <c r="M1968" s="77">
        <f t="shared" si="326"/>
        <v>10.9</v>
      </c>
    </row>
    <row r="1969" spans="1:13" x14ac:dyDescent="0.3">
      <c r="A1969" s="246" t="str">
        <f t="shared" si="318"/>
        <v>2024-NAT-01</v>
      </c>
      <c r="B1969" s="241">
        <f t="shared" si="319"/>
        <v>45372</v>
      </c>
      <c r="C1969" s="246" t="str">
        <f t="shared" si="320"/>
        <v>Day 1</v>
      </c>
      <c r="D1969" s="78" t="s">
        <v>723</v>
      </c>
      <c r="E1969" s="46" t="str">
        <f t="shared" si="321"/>
        <v>Christiaan</v>
      </c>
      <c r="F1969" s="46" t="str">
        <f t="shared" si="322"/>
        <v>Potgieter</v>
      </c>
      <c r="G1969" s="46" t="str">
        <f t="shared" si="323"/>
        <v>Men U/16</v>
      </c>
      <c r="H1969" s="46" t="str">
        <f t="shared" si="324"/>
        <v>Seagull Angling Club</v>
      </c>
      <c r="I1969" s="78"/>
      <c r="J1969" s="76" t="s">
        <v>1287</v>
      </c>
      <c r="K1969" s="78">
        <v>138</v>
      </c>
      <c r="L1969" s="77">
        <f t="shared" si="325"/>
        <v>13.1</v>
      </c>
      <c r="M1969" s="77">
        <f t="shared" si="326"/>
        <v>13.1</v>
      </c>
    </row>
    <row r="1970" spans="1:13" x14ac:dyDescent="0.3">
      <c r="A1970" s="246" t="str">
        <f t="shared" si="318"/>
        <v>2024-NAT-01</v>
      </c>
      <c r="B1970" s="241">
        <f t="shared" si="319"/>
        <v>45372</v>
      </c>
      <c r="C1970" s="246" t="str">
        <f t="shared" si="320"/>
        <v>Day 1</v>
      </c>
      <c r="D1970" s="78" t="s">
        <v>723</v>
      </c>
      <c r="E1970" s="46" t="str">
        <f t="shared" si="321"/>
        <v>Christiaan</v>
      </c>
      <c r="F1970" s="46" t="str">
        <f t="shared" si="322"/>
        <v>Potgieter</v>
      </c>
      <c r="G1970" s="46" t="str">
        <f t="shared" si="323"/>
        <v>Men U/16</v>
      </c>
      <c r="H1970" s="46" t="str">
        <f t="shared" si="324"/>
        <v>Seagull Angling Club</v>
      </c>
      <c r="I1970" s="78"/>
      <c r="J1970" s="78" t="s">
        <v>1265</v>
      </c>
      <c r="K1970" s="78">
        <v>52</v>
      </c>
      <c r="L1970" s="77">
        <f t="shared" si="325"/>
        <v>2.5</v>
      </c>
      <c r="M1970" s="77">
        <f t="shared" si="326"/>
        <v>2.5</v>
      </c>
    </row>
    <row r="1971" spans="1:13" x14ac:dyDescent="0.3">
      <c r="A1971" s="246" t="str">
        <f t="shared" si="318"/>
        <v>2024-NAT-01</v>
      </c>
      <c r="B1971" s="241">
        <f t="shared" si="319"/>
        <v>45372</v>
      </c>
      <c r="C1971" s="246" t="str">
        <f t="shared" si="320"/>
        <v>Day 1</v>
      </c>
      <c r="D1971" s="78" t="s">
        <v>730</v>
      </c>
      <c r="E1971" s="46" t="str">
        <f t="shared" si="321"/>
        <v>Jonandre</v>
      </c>
      <c r="F1971" s="46" t="str">
        <f t="shared" si="322"/>
        <v>Mertens</v>
      </c>
      <c r="G1971" s="46" t="str">
        <f t="shared" si="323"/>
        <v>Men U/16</v>
      </c>
      <c r="H1971" s="46" t="str">
        <f t="shared" si="324"/>
        <v>Seagull Angling Club</v>
      </c>
      <c r="I1971" s="78"/>
      <c r="J1971" s="78"/>
      <c r="K1971" s="78"/>
      <c r="L1971" s="77" t="str">
        <f t="shared" si="325"/>
        <v/>
      </c>
      <c r="M1971" s="77" t="str">
        <f t="shared" si="326"/>
        <v/>
      </c>
    </row>
    <row r="1972" spans="1:13" x14ac:dyDescent="0.3">
      <c r="A1972" s="246" t="str">
        <f t="shared" si="318"/>
        <v>2024-NAT-01</v>
      </c>
      <c r="B1972" s="241">
        <f t="shared" si="319"/>
        <v>45372</v>
      </c>
      <c r="C1972" s="246" t="str">
        <f t="shared" si="320"/>
        <v>Day 1</v>
      </c>
      <c r="D1972" s="78" t="s">
        <v>715</v>
      </c>
      <c r="E1972" s="46" t="str">
        <f t="shared" si="321"/>
        <v>Ewald J.</v>
      </c>
      <c r="F1972" s="46" t="str">
        <f t="shared" si="322"/>
        <v>Potgieter</v>
      </c>
      <c r="G1972" s="46" t="str">
        <f t="shared" si="323"/>
        <v>Men U/16</v>
      </c>
      <c r="H1972" s="46" t="str">
        <f t="shared" si="324"/>
        <v>Seagull Angling Club</v>
      </c>
      <c r="I1972" s="78"/>
      <c r="J1972" s="78"/>
      <c r="K1972" s="78"/>
      <c r="L1972" s="77" t="str">
        <f t="shared" si="325"/>
        <v/>
      </c>
      <c r="M1972" s="77" t="str">
        <f t="shared" si="326"/>
        <v/>
      </c>
    </row>
    <row r="1973" spans="1:13" x14ac:dyDescent="0.3">
      <c r="A1973" s="246" t="str">
        <f t="shared" si="318"/>
        <v>2024-NAT-01</v>
      </c>
      <c r="B1973" s="241">
        <f t="shared" si="319"/>
        <v>45372</v>
      </c>
      <c r="C1973" s="246" t="str">
        <f t="shared" si="320"/>
        <v>Day 1</v>
      </c>
      <c r="D1973" s="78" t="s">
        <v>1582</v>
      </c>
      <c r="E1973" s="46" t="str">
        <f t="shared" si="321"/>
        <v>Frank</v>
      </c>
      <c r="F1973" s="46" t="str">
        <f t="shared" si="322"/>
        <v>Oberholster</v>
      </c>
      <c r="G1973" s="46" t="str">
        <f t="shared" si="323"/>
        <v>Men Senior</v>
      </c>
      <c r="H1973" s="46" t="str">
        <f t="shared" si="324"/>
        <v>Steenbras</v>
      </c>
      <c r="I1973" s="78"/>
      <c r="J1973" s="78" t="s">
        <v>20</v>
      </c>
      <c r="K1973" s="78">
        <v>81</v>
      </c>
      <c r="L1973" s="77">
        <f t="shared" si="325"/>
        <v>1.9</v>
      </c>
      <c r="M1973" s="77">
        <f t="shared" si="326"/>
        <v>1.9</v>
      </c>
    </row>
    <row r="1974" spans="1:13" x14ac:dyDescent="0.3">
      <c r="A1974" s="246" t="str">
        <f t="shared" si="318"/>
        <v>2024-NAT-01</v>
      </c>
      <c r="B1974" s="241">
        <f t="shared" si="319"/>
        <v>45372</v>
      </c>
      <c r="C1974" s="246" t="str">
        <f t="shared" si="320"/>
        <v>Day 1</v>
      </c>
      <c r="D1974" s="78" t="s">
        <v>1582</v>
      </c>
      <c r="E1974" s="46" t="str">
        <f t="shared" si="321"/>
        <v>Frank</v>
      </c>
      <c r="F1974" s="46" t="str">
        <f t="shared" si="322"/>
        <v>Oberholster</v>
      </c>
      <c r="G1974" s="46" t="str">
        <f t="shared" si="323"/>
        <v>Men Senior</v>
      </c>
      <c r="H1974" s="46" t="str">
        <f t="shared" si="324"/>
        <v>Steenbras</v>
      </c>
      <c r="I1974" s="78"/>
      <c r="J1974" s="76" t="s">
        <v>1287</v>
      </c>
      <c r="K1974" s="78">
        <v>100</v>
      </c>
      <c r="L1974" s="77">
        <f t="shared" si="325"/>
        <v>4.3</v>
      </c>
      <c r="M1974" s="77">
        <f t="shared" si="326"/>
        <v>4.3</v>
      </c>
    </row>
    <row r="1975" spans="1:13" x14ac:dyDescent="0.3">
      <c r="A1975" s="246" t="str">
        <f t="shared" si="318"/>
        <v>2024-NAT-01</v>
      </c>
      <c r="B1975" s="241">
        <f t="shared" si="319"/>
        <v>45372</v>
      </c>
      <c r="C1975" s="246" t="str">
        <f t="shared" si="320"/>
        <v>Day 1</v>
      </c>
      <c r="D1975" s="78" t="s">
        <v>696</v>
      </c>
      <c r="E1975" s="46" t="str">
        <f t="shared" si="321"/>
        <v>Dirk</v>
      </c>
      <c r="F1975" s="46" t="str">
        <f t="shared" si="322"/>
        <v>Hansen</v>
      </c>
      <c r="G1975" s="46" t="str">
        <f t="shared" si="323"/>
        <v>Men Veteran</v>
      </c>
      <c r="H1975" s="46" t="str">
        <f t="shared" si="324"/>
        <v>Steenbras</v>
      </c>
      <c r="I1975" s="78"/>
      <c r="J1975" s="78" t="s">
        <v>1288</v>
      </c>
      <c r="K1975" s="78">
        <v>105</v>
      </c>
      <c r="L1975" s="77">
        <f t="shared" si="325"/>
        <v>4.4000000000000004</v>
      </c>
      <c r="M1975" s="77">
        <f t="shared" si="326"/>
        <v>4.4000000000000004</v>
      </c>
    </row>
    <row r="1976" spans="1:13" x14ac:dyDescent="0.3">
      <c r="A1976" s="246" t="str">
        <f t="shared" si="318"/>
        <v>2024-NAT-01</v>
      </c>
      <c r="B1976" s="241">
        <f t="shared" si="319"/>
        <v>45372</v>
      </c>
      <c r="C1976" s="246" t="str">
        <f t="shared" si="320"/>
        <v>Day 1</v>
      </c>
      <c r="D1976" s="78" t="s">
        <v>696</v>
      </c>
      <c r="E1976" s="46" t="str">
        <f t="shared" si="321"/>
        <v>Dirk</v>
      </c>
      <c r="F1976" s="46" t="str">
        <f t="shared" si="322"/>
        <v>Hansen</v>
      </c>
      <c r="G1976" s="46" t="str">
        <f t="shared" si="323"/>
        <v>Men Veteran</v>
      </c>
      <c r="H1976" s="46" t="str">
        <f t="shared" si="324"/>
        <v>Steenbras</v>
      </c>
      <c r="I1976" s="78"/>
      <c r="J1976" s="78" t="s">
        <v>1288</v>
      </c>
      <c r="K1976" s="78">
        <v>94</v>
      </c>
      <c r="L1976" s="77">
        <f t="shared" si="325"/>
        <v>3</v>
      </c>
      <c r="M1976" s="77">
        <f t="shared" si="326"/>
        <v>3</v>
      </c>
    </row>
    <row r="1977" spans="1:13" x14ac:dyDescent="0.3">
      <c r="A1977" s="246" t="str">
        <f t="shared" si="318"/>
        <v>2024-NAT-01</v>
      </c>
      <c r="B1977" s="241">
        <f t="shared" si="319"/>
        <v>45372</v>
      </c>
      <c r="C1977" s="246" t="str">
        <f t="shared" si="320"/>
        <v>Day 1</v>
      </c>
      <c r="D1977" s="78" t="s">
        <v>696</v>
      </c>
      <c r="E1977" s="46" t="str">
        <f t="shared" si="321"/>
        <v>Dirk</v>
      </c>
      <c r="F1977" s="46" t="str">
        <f t="shared" si="322"/>
        <v>Hansen</v>
      </c>
      <c r="G1977" s="46" t="str">
        <f t="shared" si="323"/>
        <v>Men Veteran</v>
      </c>
      <c r="H1977" s="46" t="str">
        <f t="shared" si="324"/>
        <v>Steenbras</v>
      </c>
      <c r="I1977" s="78"/>
      <c r="J1977" s="78" t="s">
        <v>1288</v>
      </c>
      <c r="K1977" s="78">
        <v>111</v>
      </c>
      <c r="L1977" s="77">
        <f t="shared" si="325"/>
        <v>5.3</v>
      </c>
      <c r="M1977" s="77">
        <f t="shared" si="326"/>
        <v>5.3</v>
      </c>
    </row>
    <row r="1978" spans="1:13" x14ac:dyDescent="0.3">
      <c r="A1978" s="246" t="str">
        <f t="shared" si="318"/>
        <v>2024-NAT-01</v>
      </c>
      <c r="B1978" s="241">
        <f t="shared" si="319"/>
        <v>45372</v>
      </c>
      <c r="C1978" s="246" t="str">
        <f t="shared" si="320"/>
        <v>Day 1</v>
      </c>
      <c r="D1978" s="78" t="s">
        <v>696</v>
      </c>
      <c r="E1978" s="46" t="str">
        <f t="shared" si="321"/>
        <v>Dirk</v>
      </c>
      <c r="F1978" s="46" t="str">
        <f t="shared" si="322"/>
        <v>Hansen</v>
      </c>
      <c r="G1978" s="46" t="str">
        <f t="shared" si="323"/>
        <v>Men Veteran</v>
      </c>
      <c r="H1978" s="46" t="str">
        <f t="shared" si="324"/>
        <v>Steenbras</v>
      </c>
      <c r="I1978" s="78"/>
      <c r="J1978" s="78" t="s">
        <v>1288</v>
      </c>
      <c r="K1978" s="78">
        <v>108</v>
      </c>
      <c r="L1978" s="77">
        <f t="shared" si="325"/>
        <v>4.8</v>
      </c>
      <c r="M1978" s="77">
        <f t="shared" si="326"/>
        <v>4.8</v>
      </c>
    </row>
    <row r="1979" spans="1:13" x14ac:dyDescent="0.3">
      <c r="A1979" s="246" t="str">
        <f t="shared" si="318"/>
        <v>2024-NAT-01</v>
      </c>
      <c r="B1979" s="241">
        <f t="shared" si="319"/>
        <v>45372</v>
      </c>
      <c r="C1979" s="246" t="str">
        <f t="shared" si="320"/>
        <v>Day 1</v>
      </c>
      <c r="D1979" s="78" t="s">
        <v>1512</v>
      </c>
      <c r="E1979" s="46" t="str">
        <f t="shared" si="321"/>
        <v>Wikus</v>
      </c>
      <c r="F1979" s="46" t="str">
        <f t="shared" si="322"/>
        <v>Viljoen</v>
      </c>
      <c r="G1979" s="46" t="str">
        <f t="shared" si="323"/>
        <v>Men Veteran</v>
      </c>
      <c r="H1979" s="46" t="str">
        <f t="shared" si="324"/>
        <v>Steenbras</v>
      </c>
      <c r="I1979" s="78"/>
      <c r="J1979" s="78" t="s">
        <v>1288</v>
      </c>
      <c r="K1979" s="78">
        <v>82</v>
      </c>
      <c r="L1979" s="77">
        <f t="shared" si="325"/>
        <v>1.9</v>
      </c>
      <c r="M1979" s="77">
        <f t="shared" si="326"/>
        <v>1.9</v>
      </c>
    </row>
    <row r="1980" spans="1:13" x14ac:dyDescent="0.3">
      <c r="A1980" s="246" t="str">
        <f t="shared" si="318"/>
        <v>2024-NAT-01</v>
      </c>
      <c r="B1980" s="241">
        <f t="shared" si="319"/>
        <v>45372</v>
      </c>
      <c r="C1980" s="246" t="str">
        <f t="shared" si="320"/>
        <v>Day 1</v>
      </c>
      <c r="D1980" s="78" t="s">
        <v>1512</v>
      </c>
      <c r="E1980" s="46" t="str">
        <f t="shared" si="321"/>
        <v>Wikus</v>
      </c>
      <c r="F1980" s="46" t="str">
        <f t="shared" si="322"/>
        <v>Viljoen</v>
      </c>
      <c r="G1980" s="46" t="str">
        <f t="shared" si="323"/>
        <v>Men Veteran</v>
      </c>
      <c r="H1980" s="46" t="str">
        <f t="shared" si="324"/>
        <v>Steenbras</v>
      </c>
      <c r="I1980" s="78"/>
      <c r="J1980" s="78" t="s">
        <v>20</v>
      </c>
      <c r="K1980" s="78">
        <v>75</v>
      </c>
      <c r="L1980" s="77">
        <f t="shared" si="325"/>
        <v>1.5</v>
      </c>
      <c r="M1980" s="77">
        <f t="shared" si="326"/>
        <v>1.5</v>
      </c>
    </row>
    <row r="1981" spans="1:13" x14ac:dyDescent="0.3">
      <c r="A1981" s="246" t="str">
        <f t="shared" si="318"/>
        <v>2024-NAT-01</v>
      </c>
      <c r="B1981" s="241">
        <f t="shared" si="319"/>
        <v>45372</v>
      </c>
      <c r="C1981" s="246" t="str">
        <f t="shared" si="320"/>
        <v>Day 1</v>
      </c>
      <c r="D1981" s="78" t="s">
        <v>1512</v>
      </c>
      <c r="E1981" s="46" t="str">
        <f t="shared" si="321"/>
        <v>Wikus</v>
      </c>
      <c r="F1981" s="46" t="str">
        <f t="shared" si="322"/>
        <v>Viljoen</v>
      </c>
      <c r="G1981" s="46" t="str">
        <f t="shared" si="323"/>
        <v>Men Veteran</v>
      </c>
      <c r="H1981" s="46" t="str">
        <f t="shared" si="324"/>
        <v>Steenbras</v>
      </c>
      <c r="I1981" s="78"/>
      <c r="J1981" s="78" t="s">
        <v>20</v>
      </c>
      <c r="K1981" s="78">
        <v>73</v>
      </c>
      <c r="L1981" s="77">
        <f t="shared" si="325"/>
        <v>1.4</v>
      </c>
      <c r="M1981" s="77">
        <f t="shared" si="326"/>
        <v>1.4</v>
      </c>
    </row>
    <row r="1982" spans="1:13" x14ac:dyDescent="0.3">
      <c r="A1982" s="246" t="str">
        <f t="shared" si="318"/>
        <v>2024-NAT-01</v>
      </c>
      <c r="B1982" s="241">
        <f t="shared" si="319"/>
        <v>45372</v>
      </c>
      <c r="C1982" s="246" t="str">
        <f t="shared" si="320"/>
        <v>Day 1</v>
      </c>
      <c r="D1982" s="78" t="s">
        <v>1512</v>
      </c>
      <c r="E1982" s="46" t="str">
        <f t="shared" si="321"/>
        <v>Wikus</v>
      </c>
      <c r="F1982" s="46" t="str">
        <f t="shared" si="322"/>
        <v>Viljoen</v>
      </c>
      <c r="G1982" s="46" t="str">
        <f t="shared" si="323"/>
        <v>Men Veteran</v>
      </c>
      <c r="H1982" s="46" t="str">
        <f t="shared" si="324"/>
        <v>Steenbras</v>
      </c>
      <c r="I1982" s="78"/>
      <c r="J1982" s="76" t="s">
        <v>1287</v>
      </c>
      <c r="K1982" s="78">
        <v>152</v>
      </c>
      <c r="L1982" s="77">
        <f t="shared" si="325"/>
        <v>18.2</v>
      </c>
      <c r="M1982" s="77">
        <f t="shared" si="326"/>
        <v>18.2</v>
      </c>
    </row>
    <row r="1983" spans="1:13" x14ac:dyDescent="0.3">
      <c r="A1983" s="246" t="str">
        <f t="shared" si="318"/>
        <v>2024-NAT-01</v>
      </c>
      <c r="B1983" s="241">
        <f t="shared" si="319"/>
        <v>45372</v>
      </c>
      <c r="C1983" s="246" t="str">
        <f t="shared" si="320"/>
        <v>Day 1</v>
      </c>
      <c r="D1983" s="78" t="s">
        <v>1512</v>
      </c>
      <c r="E1983" s="46" t="str">
        <f t="shared" si="321"/>
        <v>Wikus</v>
      </c>
      <c r="F1983" s="46" t="str">
        <f t="shared" si="322"/>
        <v>Viljoen</v>
      </c>
      <c r="G1983" s="46" t="str">
        <f t="shared" si="323"/>
        <v>Men Veteran</v>
      </c>
      <c r="H1983" s="46" t="str">
        <f t="shared" si="324"/>
        <v>Steenbras</v>
      </c>
      <c r="I1983" s="78"/>
      <c r="J1983" s="76" t="s">
        <v>1287</v>
      </c>
      <c r="K1983" s="78">
        <v>72</v>
      </c>
      <c r="L1983" s="77">
        <f t="shared" si="325"/>
        <v>1.4</v>
      </c>
      <c r="M1983" s="77">
        <f t="shared" si="326"/>
        <v>1.4</v>
      </c>
    </row>
    <row r="1984" spans="1:13" x14ac:dyDescent="0.3">
      <c r="A1984" s="246" t="str">
        <f t="shared" si="318"/>
        <v>2024-NAT-01</v>
      </c>
      <c r="B1984" s="241">
        <f t="shared" si="319"/>
        <v>45372</v>
      </c>
      <c r="C1984" s="246" t="str">
        <f t="shared" si="320"/>
        <v>Day 1</v>
      </c>
      <c r="D1984" s="78" t="s">
        <v>1649</v>
      </c>
      <c r="E1984" s="46" t="str">
        <f t="shared" si="321"/>
        <v>Herman</v>
      </c>
      <c r="F1984" s="46" t="str">
        <f t="shared" si="322"/>
        <v>Swanepoel</v>
      </c>
      <c r="G1984" s="46" t="str">
        <f t="shared" si="323"/>
        <v>Men Veteran</v>
      </c>
      <c r="H1984" s="46" t="str">
        <f t="shared" si="324"/>
        <v>Steenbras</v>
      </c>
      <c r="I1984" s="78"/>
      <c r="J1984" s="76" t="s">
        <v>1287</v>
      </c>
      <c r="K1984" s="78">
        <v>104</v>
      </c>
      <c r="L1984" s="77">
        <f t="shared" si="325"/>
        <v>5</v>
      </c>
      <c r="M1984" s="77">
        <f t="shared" si="326"/>
        <v>5</v>
      </c>
    </row>
    <row r="1985" spans="1:13" x14ac:dyDescent="0.3">
      <c r="A1985" s="246" t="str">
        <f t="shared" si="318"/>
        <v>2024-NAT-01</v>
      </c>
      <c r="B1985" s="241">
        <f t="shared" si="319"/>
        <v>45372</v>
      </c>
      <c r="C1985" s="246" t="str">
        <f t="shared" si="320"/>
        <v>Day 1</v>
      </c>
      <c r="D1985" s="78" t="s">
        <v>1649</v>
      </c>
      <c r="E1985" s="46" t="str">
        <f t="shared" si="321"/>
        <v>Herman</v>
      </c>
      <c r="F1985" s="46" t="str">
        <f t="shared" si="322"/>
        <v>Swanepoel</v>
      </c>
      <c r="G1985" s="46" t="str">
        <f t="shared" si="323"/>
        <v>Men Veteran</v>
      </c>
      <c r="H1985" s="46" t="str">
        <f t="shared" si="324"/>
        <v>Steenbras</v>
      </c>
      <c r="I1985" s="78"/>
      <c r="J1985" s="78" t="s">
        <v>1288</v>
      </c>
      <c r="K1985" s="78">
        <v>85</v>
      </c>
      <c r="L1985" s="77">
        <f t="shared" si="325"/>
        <v>2.1</v>
      </c>
      <c r="M1985" s="77">
        <f t="shared" si="326"/>
        <v>2.1</v>
      </c>
    </row>
    <row r="1986" spans="1:13" x14ac:dyDescent="0.3">
      <c r="A1986" s="246" t="str">
        <f t="shared" si="318"/>
        <v>2024-NAT-01</v>
      </c>
      <c r="B1986" s="241">
        <f t="shared" si="319"/>
        <v>45372</v>
      </c>
      <c r="C1986" s="246" t="str">
        <f t="shared" si="320"/>
        <v>Day 1</v>
      </c>
      <c r="D1986" s="78" t="s">
        <v>1649</v>
      </c>
      <c r="E1986" s="46" t="str">
        <f t="shared" si="321"/>
        <v>Herman</v>
      </c>
      <c r="F1986" s="46" t="str">
        <f t="shared" si="322"/>
        <v>Swanepoel</v>
      </c>
      <c r="G1986" s="46" t="str">
        <f t="shared" si="323"/>
        <v>Men Veteran</v>
      </c>
      <c r="H1986" s="46" t="str">
        <f t="shared" si="324"/>
        <v>Steenbras</v>
      </c>
      <c r="I1986" s="78"/>
      <c r="J1986" s="78" t="s">
        <v>1288</v>
      </c>
      <c r="K1986" s="78">
        <v>79</v>
      </c>
      <c r="L1986" s="77">
        <f t="shared" si="325"/>
        <v>1.6</v>
      </c>
      <c r="M1986" s="77">
        <f t="shared" si="326"/>
        <v>1.6</v>
      </c>
    </row>
    <row r="1987" spans="1:13" x14ac:dyDescent="0.3">
      <c r="A1987" s="246" t="str">
        <f t="shared" si="318"/>
        <v>2024-NAT-01</v>
      </c>
      <c r="B1987" s="241">
        <f t="shared" si="319"/>
        <v>45372</v>
      </c>
      <c r="C1987" s="246" t="str">
        <f t="shared" si="320"/>
        <v>Day 1</v>
      </c>
      <c r="D1987" s="78" t="s">
        <v>1649</v>
      </c>
      <c r="E1987" s="46" t="str">
        <f t="shared" si="321"/>
        <v>Herman</v>
      </c>
      <c r="F1987" s="46" t="str">
        <f t="shared" si="322"/>
        <v>Swanepoel</v>
      </c>
      <c r="G1987" s="46" t="str">
        <f t="shared" si="323"/>
        <v>Men Veteran</v>
      </c>
      <c r="H1987" s="46" t="str">
        <f t="shared" si="324"/>
        <v>Steenbras</v>
      </c>
      <c r="I1987" s="78"/>
      <c r="J1987" s="78" t="s">
        <v>1288</v>
      </c>
      <c r="K1987" s="78">
        <v>97</v>
      </c>
      <c r="L1987" s="77">
        <f t="shared" si="325"/>
        <v>3.3</v>
      </c>
      <c r="M1987" s="77">
        <f t="shared" si="326"/>
        <v>3.3</v>
      </c>
    </row>
    <row r="1988" spans="1:13" x14ac:dyDescent="0.3">
      <c r="A1988" s="246" t="str">
        <f t="shared" si="318"/>
        <v>2024-NAT-01</v>
      </c>
      <c r="B1988" s="241">
        <f t="shared" si="319"/>
        <v>45372</v>
      </c>
      <c r="C1988" s="246" t="str">
        <f t="shared" si="320"/>
        <v>Day 1</v>
      </c>
      <c r="D1988" s="78" t="s">
        <v>1649</v>
      </c>
      <c r="E1988" s="46" t="str">
        <f t="shared" si="321"/>
        <v>Herman</v>
      </c>
      <c r="F1988" s="46" t="str">
        <f t="shared" si="322"/>
        <v>Swanepoel</v>
      </c>
      <c r="G1988" s="46" t="str">
        <f t="shared" si="323"/>
        <v>Men Veteran</v>
      </c>
      <c r="H1988" s="46" t="str">
        <f t="shared" si="324"/>
        <v>Steenbras</v>
      </c>
      <c r="I1988" s="78"/>
      <c r="J1988" s="78" t="s">
        <v>1288</v>
      </c>
      <c r="K1988" s="78">
        <v>77</v>
      </c>
      <c r="L1988" s="77">
        <f t="shared" si="325"/>
        <v>1.5</v>
      </c>
      <c r="M1988" s="77">
        <f t="shared" si="326"/>
        <v>1.5</v>
      </c>
    </row>
    <row r="1989" spans="1:13" x14ac:dyDescent="0.3">
      <c r="A1989" s="246" t="str">
        <f t="shared" si="318"/>
        <v>2024-NAT-01</v>
      </c>
      <c r="B1989" s="241">
        <f t="shared" si="319"/>
        <v>45372</v>
      </c>
      <c r="C1989" s="246" t="str">
        <f t="shared" si="320"/>
        <v>Day 1</v>
      </c>
      <c r="D1989" s="78" t="s">
        <v>547</v>
      </c>
      <c r="E1989" s="46" t="str">
        <f t="shared" si="321"/>
        <v>Burger</v>
      </c>
      <c r="F1989" s="46" t="str">
        <f t="shared" si="322"/>
        <v>Van Taak</v>
      </c>
      <c r="G1989" s="46" t="str">
        <f t="shared" si="323"/>
        <v>Men Senior</v>
      </c>
      <c r="H1989" s="46" t="str">
        <f t="shared" si="324"/>
        <v>Steenbras</v>
      </c>
      <c r="I1989" s="78"/>
      <c r="J1989" s="76" t="s">
        <v>1287</v>
      </c>
      <c r="K1989" s="78">
        <v>169</v>
      </c>
      <c r="L1989" s="77">
        <f t="shared" si="325"/>
        <v>26.2</v>
      </c>
      <c r="M1989" s="77">
        <f t="shared" si="326"/>
        <v>26.2</v>
      </c>
    </row>
    <row r="1990" spans="1:13" x14ac:dyDescent="0.3">
      <c r="A1990" s="246" t="str">
        <f t="shared" si="318"/>
        <v>2024-NAT-01</v>
      </c>
      <c r="B1990" s="241">
        <f t="shared" si="319"/>
        <v>45372</v>
      </c>
      <c r="C1990" s="246" t="str">
        <f t="shared" si="320"/>
        <v>Day 1</v>
      </c>
      <c r="D1990" s="78" t="s">
        <v>547</v>
      </c>
      <c r="E1990" s="46" t="str">
        <f t="shared" si="321"/>
        <v>Burger</v>
      </c>
      <c r="F1990" s="46" t="str">
        <f t="shared" si="322"/>
        <v>Van Taak</v>
      </c>
      <c r="G1990" s="46" t="str">
        <f t="shared" si="323"/>
        <v>Men Senior</v>
      </c>
      <c r="H1990" s="46" t="str">
        <f t="shared" si="324"/>
        <v>Steenbras</v>
      </c>
      <c r="I1990" s="78"/>
      <c r="J1990" s="76" t="s">
        <v>1287</v>
      </c>
      <c r="K1990" s="78">
        <v>120</v>
      </c>
      <c r="L1990" s="77">
        <f t="shared" si="325"/>
        <v>8.1</v>
      </c>
      <c r="M1990" s="77">
        <f t="shared" si="326"/>
        <v>8.1</v>
      </c>
    </row>
    <row r="1991" spans="1:13" x14ac:dyDescent="0.3">
      <c r="A1991" s="246" t="str">
        <f t="shared" si="318"/>
        <v>2024-NAT-01</v>
      </c>
      <c r="B1991" s="241">
        <f t="shared" si="319"/>
        <v>45372</v>
      </c>
      <c r="C1991" s="246" t="str">
        <f t="shared" si="320"/>
        <v>Day 1</v>
      </c>
      <c r="D1991" s="78" t="s">
        <v>1584</v>
      </c>
      <c r="E1991" s="46" t="str">
        <f t="shared" si="321"/>
        <v>Wallace</v>
      </c>
      <c r="F1991" s="46" t="str">
        <f t="shared" si="322"/>
        <v>Shepperson</v>
      </c>
      <c r="G1991" s="46" t="str">
        <f t="shared" si="323"/>
        <v>Men Senior</v>
      </c>
      <c r="H1991" s="46" t="str">
        <f t="shared" si="324"/>
        <v>Steenbras</v>
      </c>
      <c r="I1991" s="78"/>
      <c r="J1991" s="78" t="s">
        <v>1288</v>
      </c>
      <c r="K1991" s="78">
        <v>68</v>
      </c>
      <c r="L1991" s="77">
        <f t="shared" si="325"/>
        <v>1</v>
      </c>
      <c r="M1991" s="77">
        <f t="shared" si="326"/>
        <v>1</v>
      </c>
    </row>
    <row r="1992" spans="1:13" x14ac:dyDescent="0.3">
      <c r="A1992" s="246" t="str">
        <f t="shared" si="318"/>
        <v>2024-NAT-01</v>
      </c>
      <c r="B1992" s="241">
        <f t="shared" si="319"/>
        <v>45372</v>
      </c>
      <c r="C1992" s="246" t="str">
        <f t="shared" si="320"/>
        <v>Day 1</v>
      </c>
      <c r="D1992" s="78" t="s">
        <v>1584</v>
      </c>
      <c r="E1992" s="46" t="str">
        <f t="shared" si="321"/>
        <v>Wallace</v>
      </c>
      <c r="F1992" s="46" t="str">
        <f t="shared" si="322"/>
        <v>Shepperson</v>
      </c>
      <c r="G1992" s="46" t="str">
        <f t="shared" si="323"/>
        <v>Men Senior</v>
      </c>
      <c r="H1992" s="46" t="str">
        <f t="shared" si="324"/>
        <v>Steenbras</v>
      </c>
      <c r="I1992" s="78"/>
      <c r="J1992" s="78" t="s">
        <v>1288</v>
      </c>
      <c r="K1992" s="78">
        <v>70</v>
      </c>
      <c r="L1992" s="77">
        <f t="shared" si="325"/>
        <v>1.1000000000000001</v>
      </c>
      <c r="M1992" s="77">
        <f t="shared" si="326"/>
        <v>1.1000000000000001</v>
      </c>
    </row>
    <row r="1993" spans="1:13" x14ac:dyDescent="0.3">
      <c r="A1993" s="246" t="str">
        <f t="shared" si="318"/>
        <v>2024-NAT-01</v>
      </c>
      <c r="B1993" s="241">
        <f t="shared" si="319"/>
        <v>45372</v>
      </c>
      <c r="C1993" s="246" t="str">
        <f t="shared" si="320"/>
        <v>Day 1</v>
      </c>
      <c r="D1993" s="78" t="s">
        <v>1583</v>
      </c>
      <c r="E1993" s="46" t="str">
        <f t="shared" si="321"/>
        <v>Alberto</v>
      </c>
      <c r="F1993" s="46" t="str">
        <f t="shared" si="322"/>
        <v>Engelbrecht</v>
      </c>
      <c r="G1993" s="46" t="str">
        <f t="shared" si="323"/>
        <v>Men Senior</v>
      </c>
      <c r="H1993" s="46" t="str">
        <f t="shared" si="324"/>
        <v>Steenbras</v>
      </c>
      <c r="I1993" s="78"/>
      <c r="J1993" s="78" t="s">
        <v>1288</v>
      </c>
      <c r="K1993" s="78">
        <v>106</v>
      </c>
      <c r="L1993" s="77">
        <f t="shared" si="325"/>
        <v>4.5</v>
      </c>
      <c r="M1993" s="77">
        <f t="shared" si="326"/>
        <v>4.5</v>
      </c>
    </row>
    <row r="1994" spans="1:13" x14ac:dyDescent="0.3">
      <c r="A1994" s="246" t="str">
        <f t="shared" si="318"/>
        <v>2024-NAT-01</v>
      </c>
      <c r="B1994" s="241">
        <f t="shared" si="319"/>
        <v>45372</v>
      </c>
      <c r="C1994" s="246" t="str">
        <f t="shared" si="320"/>
        <v>Day 1</v>
      </c>
      <c r="D1994" s="78" t="s">
        <v>1583</v>
      </c>
      <c r="E1994" s="46" t="str">
        <f t="shared" si="321"/>
        <v>Alberto</v>
      </c>
      <c r="F1994" s="46" t="str">
        <f t="shared" si="322"/>
        <v>Engelbrecht</v>
      </c>
      <c r="G1994" s="46" t="str">
        <f t="shared" si="323"/>
        <v>Men Senior</v>
      </c>
      <c r="H1994" s="46" t="str">
        <f t="shared" si="324"/>
        <v>Steenbras</v>
      </c>
      <c r="I1994" s="78"/>
      <c r="J1994" s="78" t="s">
        <v>1288</v>
      </c>
      <c r="K1994" s="78">
        <v>75</v>
      </c>
      <c r="L1994" s="77">
        <f t="shared" si="325"/>
        <v>1.3</v>
      </c>
      <c r="M1994" s="77">
        <f t="shared" si="326"/>
        <v>1.3</v>
      </c>
    </row>
    <row r="1995" spans="1:13" x14ac:dyDescent="0.3">
      <c r="A1995" s="246" t="str">
        <f t="shared" si="318"/>
        <v>2024-NAT-01</v>
      </c>
      <c r="B1995" s="241">
        <f t="shared" si="319"/>
        <v>45372</v>
      </c>
      <c r="C1995" s="246" t="str">
        <f t="shared" si="320"/>
        <v>Day 1</v>
      </c>
      <c r="D1995" s="78" t="s">
        <v>1583</v>
      </c>
      <c r="E1995" s="46" t="str">
        <f t="shared" si="321"/>
        <v>Alberto</v>
      </c>
      <c r="F1995" s="46" t="str">
        <f t="shared" si="322"/>
        <v>Engelbrecht</v>
      </c>
      <c r="G1995" s="46" t="str">
        <f t="shared" si="323"/>
        <v>Men Senior</v>
      </c>
      <c r="H1995" s="46" t="str">
        <f t="shared" si="324"/>
        <v>Steenbras</v>
      </c>
      <c r="I1995" s="78"/>
      <c r="J1995" s="78" t="s">
        <v>1288</v>
      </c>
      <c r="K1995" s="78">
        <v>73</v>
      </c>
      <c r="L1995" s="77">
        <f t="shared" si="325"/>
        <v>1.2</v>
      </c>
      <c r="M1995" s="77">
        <f t="shared" si="326"/>
        <v>1.2</v>
      </c>
    </row>
    <row r="1996" spans="1:13" x14ac:dyDescent="0.3">
      <c r="A1996" s="246" t="str">
        <f t="shared" si="318"/>
        <v>2024-NAT-01</v>
      </c>
      <c r="B1996" s="241">
        <f t="shared" si="319"/>
        <v>45372</v>
      </c>
      <c r="C1996" s="246" t="str">
        <f t="shared" si="320"/>
        <v>Day 1</v>
      </c>
      <c r="D1996" s="78" t="s">
        <v>1583</v>
      </c>
      <c r="E1996" s="46" t="str">
        <f t="shared" si="321"/>
        <v>Alberto</v>
      </c>
      <c r="F1996" s="46" t="str">
        <f t="shared" si="322"/>
        <v>Engelbrecht</v>
      </c>
      <c r="G1996" s="46" t="str">
        <f t="shared" si="323"/>
        <v>Men Senior</v>
      </c>
      <c r="H1996" s="46" t="str">
        <f t="shared" si="324"/>
        <v>Steenbras</v>
      </c>
      <c r="I1996" s="78"/>
      <c r="J1996" s="76" t="s">
        <v>1287</v>
      </c>
      <c r="K1996" s="78">
        <v>117</v>
      </c>
      <c r="L1996" s="77">
        <f t="shared" si="325"/>
        <v>7.4</v>
      </c>
      <c r="M1996" s="77">
        <f t="shared" si="326"/>
        <v>7.4</v>
      </c>
    </row>
    <row r="1997" spans="1:13" x14ac:dyDescent="0.3">
      <c r="A1997" s="246" t="str">
        <f t="shared" si="318"/>
        <v>2024-NAT-01</v>
      </c>
      <c r="B1997" s="241">
        <f t="shared" si="319"/>
        <v>45372</v>
      </c>
      <c r="C1997" s="246" t="str">
        <f t="shared" si="320"/>
        <v>Day 1</v>
      </c>
      <c r="D1997" s="78" t="s">
        <v>1438</v>
      </c>
      <c r="E1997" s="46" t="str">
        <f t="shared" si="321"/>
        <v>Megan</v>
      </c>
      <c r="F1997" s="46" t="str">
        <f t="shared" si="322"/>
        <v>Durant</v>
      </c>
      <c r="G1997" s="46" t="str">
        <f t="shared" si="323"/>
        <v>Ladies U/16</v>
      </c>
      <c r="H1997" s="46" t="str">
        <f t="shared" si="324"/>
        <v>Steenbras</v>
      </c>
      <c r="I1997" s="78" t="s">
        <v>19</v>
      </c>
      <c r="J1997" s="78"/>
      <c r="K1997" s="78">
        <v>47</v>
      </c>
      <c r="L1997" s="77">
        <f t="shared" si="325"/>
        <v>1.1000000000000001</v>
      </c>
      <c r="M1997" s="77">
        <f t="shared" si="326"/>
        <v>1.1000000000000001</v>
      </c>
    </row>
    <row r="1998" spans="1:13" x14ac:dyDescent="0.3">
      <c r="A1998" s="246" t="str">
        <f t="shared" si="318"/>
        <v>2024-NAT-01</v>
      </c>
      <c r="B1998" s="241">
        <f t="shared" si="319"/>
        <v>45372</v>
      </c>
      <c r="C1998" s="246" t="str">
        <f t="shared" si="320"/>
        <v>Day 1</v>
      </c>
      <c r="D1998" s="78" t="s">
        <v>1683</v>
      </c>
      <c r="E1998" s="46" t="str">
        <f t="shared" si="321"/>
        <v>L'wyk</v>
      </c>
      <c r="F1998" s="46" t="str">
        <f t="shared" si="322"/>
        <v>Viljoen</v>
      </c>
      <c r="G1998" s="46" t="str">
        <f t="shared" si="323"/>
        <v>Men U/16</v>
      </c>
      <c r="H1998" s="46" t="str">
        <f t="shared" si="324"/>
        <v>Steenbras</v>
      </c>
      <c r="I1998" s="78"/>
      <c r="J1998" s="78" t="s">
        <v>1288</v>
      </c>
      <c r="K1998" s="78">
        <v>109</v>
      </c>
      <c r="L1998" s="77">
        <f t="shared" si="325"/>
        <v>5</v>
      </c>
      <c r="M1998" s="77">
        <f t="shared" si="326"/>
        <v>5</v>
      </c>
    </row>
    <row r="1999" spans="1:13" x14ac:dyDescent="0.3">
      <c r="A1999" s="246" t="str">
        <f t="shared" si="318"/>
        <v>2024-NAT-01</v>
      </c>
      <c r="B1999" s="241">
        <f t="shared" si="319"/>
        <v>45372</v>
      </c>
      <c r="C1999" s="246" t="str">
        <f t="shared" si="320"/>
        <v>Day 1</v>
      </c>
      <c r="D1999" s="78" t="s">
        <v>1683</v>
      </c>
      <c r="E1999" s="46" t="str">
        <f t="shared" si="321"/>
        <v>L'wyk</v>
      </c>
      <c r="F1999" s="46" t="str">
        <f t="shared" si="322"/>
        <v>Viljoen</v>
      </c>
      <c r="G1999" s="46" t="str">
        <f t="shared" si="323"/>
        <v>Men U/16</v>
      </c>
      <c r="H1999" s="46" t="str">
        <f t="shared" si="324"/>
        <v>Steenbras</v>
      </c>
      <c r="I1999" s="78"/>
      <c r="J1999" s="76" t="s">
        <v>1287</v>
      </c>
      <c r="K1999" s="78">
        <v>127</v>
      </c>
      <c r="L1999" s="77">
        <f t="shared" si="325"/>
        <v>9.8000000000000007</v>
      </c>
      <c r="M1999" s="77">
        <f t="shared" si="326"/>
        <v>9.8000000000000007</v>
      </c>
    </row>
    <row r="2000" spans="1:13" x14ac:dyDescent="0.3">
      <c r="A2000" s="246" t="str">
        <f t="shared" si="318"/>
        <v>2024-NAT-01</v>
      </c>
      <c r="B2000" s="241">
        <f t="shared" si="319"/>
        <v>45372</v>
      </c>
      <c r="C2000" s="246" t="str">
        <f t="shared" si="320"/>
        <v>Day 1</v>
      </c>
      <c r="D2000" s="78" t="s">
        <v>1683</v>
      </c>
      <c r="E2000" s="46" t="str">
        <f t="shared" si="321"/>
        <v>L'wyk</v>
      </c>
      <c r="F2000" s="46" t="str">
        <f t="shared" si="322"/>
        <v>Viljoen</v>
      </c>
      <c r="G2000" s="46" t="str">
        <f t="shared" si="323"/>
        <v>Men U/16</v>
      </c>
      <c r="H2000" s="46" t="str">
        <f t="shared" si="324"/>
        <v>Steenbras</v>
      </c>
      <c r="I2000" s="78"/>
      <c r="J2000" s="76" t="s">
        <v>1287</v>
      </c>
      <c r="K2000" s="78">
        <v>124</v>
      </c>
      <c r="L2000" s="77">
        <f t="shared" si="325"/>
        <v>9.1</v>
      </c>
      <c r="M2000" s="77">
        <f t="shared" si="326"/>
        <v>9.1</v>
      </c>
    </row>
    <row r="2001" spans="1:13" x14ac:dyDescent="0.3">
      <c r="A2001" s="246" t="str">
        <f t="shared" si="318"/>
        <v>2024-NAT-01</v>
      </c>
      <c r="B2001" s="241">
        <f t="shared" si="319"/>
        <v>45372</v>
      </c>
      <c r="C2001" s="246" t="str">
        <f t="shared" si="320"/>
        <v>Day 1</v>
      </c>
      <c r="D2001" s="78" t="s">
        <v>1683</v>
      </c>
      <c r="E2001" s="46" t="str">
        <f t="shared" si="321"/>
        <v>L'wyk</v>
      </c>
      <c r="F2001" s="46" t="str">
        <f t="shared" si="322"/>
        <v>Viljoen</v>
      </c>
      <c r="G2001" s="46" t="str">
        <f t="shared" si="323"/>
        <v>Men U/16</v>
      </c>
      <c r="H2001" s="46" t="str">
        <f t="shared" si="324"/>
        <v>Steenbras</v>
      </c>
      <c r="I2001" s="78"/>
      <c r="J2001" s="76" t="s">
        <v>1287</v>
      </c>
      <c r="K2001" s="78">
        <v>101</v>
      </c>
      <c r="L2001" s="77">
        <f t="shared" si="325"/>
        <v>4.5</v>
      </c>
      <c r="M2001" s="77">
        <f t="shared" si="326"/>
        <v>4.5</v>
      </c>
    </row>
    <row r="2002" spans="1:13" x14ac:dyDescent="0.3">
      <c r="A2002" s="246" t="str">
        <f t="shared" si="318"/>
        <v>2024-NAT-01</v>
      </c>
      <c r="B2002" s="241">
        <f t="shared" si="319"/>
        <v>45372</v>
      </c>
      <c r="C2002" s="246" t="str">
        <f t="shared" si="320"/>
        <v>Day 1</v>
      </c>
      <c r="D2002" s="78" t="s">
        <v>691</v>
      </c>
      <c r="E2002" s="46" t="str">
        <f t="shared" si="321"/>
        <v>Jayden</v>
      </c>
      <c r="F2002" s="46" t="str">
        <f t="shared" si="322"/>
        <v>Hansen</v>
      </c>
      <c r="G2002" s="46" t="str">
        <f t="shared" si="323"/>
        <v>Men U/16</v>
      </c>
      <c r="H2002" s="46" t="str">
        <f t="shared" si="324"/>
        <v>Steenbras</v>
      </c>
      <c r="I2002" s="78"/>
      <c r="J2002" s="78" t="s">
        <v>1288</v>
      </c>
      <c r="K2002" s="78">
        <v>112</v>
      </c>
      <c r="L2002" s="77">
        <f t="shared" si="325"/>
        <v>5.5</v>
      </c>
      <c r="M2002" s="77">
        <f t="shared" si="326"/>
        <v>5.5</v>
      </c>
    </row>
    <row r="2003" spans="1:13" x14ac:dyDescent="0.3">
      <c r="A2003" s="246" t="str">
        <f t="shared" si="318"/>
        <v>2024-NAT-01</v>
      </c>
      <c r="B2003" s="241">
        <f t="shared" si="319"/>
        <v>45372</v>
      </c>
      <c r="C2003" s="246" t="str">
        <f t="shared" si="320"/>
        <v>Day 1</v>
      </c>
      <c r="D2003" s="78" t="s">
        <v>1513</v>
      </c>
      <c r="E2003" s="46" t="str">
        <f t="shared" si="321"/>
        <v>Maryna</v>
      </c>
      <c r="F2003" s="46" t="str">
        <f t="shared" si="322"/>
        <v>Viljoen</v>
      </c>
      <c r="G2003" s="46" t="str">
        <f t="shared" si="323"/>
        <v>Ladies Senior</v>
      </c>
      <c r="H2003" s="46" t="str">
        <f t="shared" si="324"/>
        <v>Steenbras</v>
      </c>
      <c r="I2003" s="78"/>
      <c r="J2003" s="76" t="s">
        <v>1287</v>
      </c>
      <c r="K2003" s="78">
        <v>116</v>
      </c>
      <c r="L2003" s="77">
        <f t="shared" si="325"/>
        <v>7.2</v>
      </c>
      <c r="M2003" s="77">
        <f t="shared" si="326"/>
        <v>7.2</v>
      </c>
    </row>
    <row r="2004" spans="1:13" x14ac:dyDescent="0.3">
      <c r="A2004" s="246" t="str">
        <f t="shared" si="318"/>
        <v>2024-NAT-01</v>
      </c>
      <c r="B2004" s="241">
        <f t="shared" si="319"/>
        <v>45372</v>
      </c>
      <c r="C2004" s="246" t="str">
        <f t="shared" si="320"/>
        <v>Day 1</v>
      </c>
      <c r="D2004" s="78" t="s">
        <v>1513</v>
      </c>
      <c r="E2004" s="46" t="str">
        <f t="shared" si="321"/>
        <v>Maryna</v>
      </c>
      <c r="F2004" s="46" t="str">
        <f t="shared" si="322"/>
        <v>Viljoen</v>
      </c>
      <c r="G2004" s="46" t="str">
        <f t="shared" si="323"/>
        <v>Ladies Senior</v>
      </c>
      <c r="H2004" s="46" t="str">
        <f t="shared" si="324"/>
        <v>Steenbras</v>
      </c>
      <c r="I2004" s="78"/>
      <c r="J2004" s="76" t="s">
        <v>1287</v>
      </c>
      <c r="K2004" s="78">
        <v>104</v>
      </c>
      <c r="L2004" s="77">
        <f t="shared" si="325"/>
        <v>5</v>
      </c>
      <c r="M2004" s="77">
        <f t="shared" si="326"/>
        <v>5</v>
      </c>
    </row>
    <row r="2005" spans="1:13" x14ac:dyDescent="0.3">
      <c r="A2005" s="246" t="str">
        <f t="shared" si="318"/>
        <v>2024-NAT-01</v>
      </c>
      <c r="B2005" s="241">
        <f t="shared" si="319"/>
        <v>45372</v>
      </c>
      <c r="C2005" s="246" t="str">
        <f t="shared" si="320"/>
        <v>Day 1</v>
      </c>
      <c r="D2005" s="78" t="s">
        <v>1513</v>
      </c>
      <c r="E2005" s="46" t="str">
        <f t="shared" si="321"/>
        <v>Maryna</v>
      </c>
      <c r="F2005" s="46" t="str">
        <f t="shared" si="322"/>
        <v>Viljoen</v>
      </c>
      <c r="G2005" s="46" t="str">
        <f t="shared" si="323"/>
        <v>Ladies Senior</v>
      </c>
      <c r="H2005" s="46" t="str">
        <f t="shared" si="324"/>
        <v>Steenbras</v>
      </c>
      <c r="I2005" s="78"/>
      <c r="J2005" s="76" t="s">
        <v>1287</v>
      </c>
      <c r="K2005" s="78">
        <v>150</v>
      </c>
      <c r="L2005" s="77">
        <f t="shared" si="325"/>
        <v>17.399999999999999</v>
      </c>
      <c r="M2005" s="77">
        <f t="shared" si="326"/>
        <v>17.399999999999999</v>
      </c>
    </row>
    <row r="2006" spans="1:13" x14ac:dyDescent="0.3">
      <c r="A2006" s="246" t="str">
        <f t="shared" si="318"/>
        <v>2024-NAT-01</v>
      </c>
      <c r="B2006" s="241">
        <f t="shared" si="319"/>
        <v>45372</v>
      </c>
      <c r="C2006" s="246" t="str">
        <f t="shared" si="320"/>
        <v>Day 1</v>
      </c>
      <c r="D2006" s="78" t="s">
        <v>1513</v>
      </c>
      <c r="E2006" s="46" t="str">
        <f t="shared" si="321"/>
        <v>Maryna</v>
      </c>
      <c r="F2006" s="46" t="str">
        <f t="shared" si="322"/>
        <v>Viljoen</v>
      </c>
      <c r="G2006" s="46" t="str">
        <f t="shared" si="323"/>
        <v>Ladies Senior</v>
      </c>
      <c r="H2006" s="46" t="str">
        <f t="shared" si="324"/>
        <v>Steenbras</v>
      </c>
      <c r="I2006" s="78"/>
      <c r="J2006" s="76" t="s">
        <v>1287</v>
      </c>
      <c r="K2006" s="78">
        <v>120</v>
      </c>
      <c r="L2006" s="77">
        <f t="shared" si="325"/>
        <v>8.1</v>
      </c>
      <c r="M2006" s="77">
        <f t="shared" si="326"/>
        <v>8.1</v>
      </c>
    </row>
    <row r="2007" spans="1:13" x14ac:dyDescent="0.3">
      <c r="A2007" s="246" t="str">
        <f t="shared" si="318"/>
        <v>2024-NAT-01</v>
      </c>
      <c r="B2007" s="241">
        <f t="shared" si="319"/>
        <v>45372</v>
      </c>
      <c r="C2007" s="246" t="str">
        <f t="shared" si="320"/>
        <v>Day 1</v>
      </c>
      <c r="D2007" s="78" t="s">
        <v>1400</v>
      </c>
      <c r="E2007" s="46" t="str">
        <f t="shared" si="321"/>
        <v>Jacomine</v>
      </c>
      <c r="F2007" s="46" t="str">
        <f t="shared" si="322"/>
        <v>Heath</v>
      </c>
      <c r="G2007" s="46" t="str">
        <f t="shared" si="323"/>
        <v>Ladies Senior</v>
      </c>
      <c r="H2007" s="46" t="str">
        <f t="shared" si="324"/>
        <v>Steenbras</v>
      </c>
      <c r="I2007" s="78"/>
      <c r="J2007" s="76" t="s">
        <v>1287</v>
      </c>
      <c r="K2007" s="78">
        <v>73</v>
      </c>
      <c r="L2007" s="77">
        <f t="shared" si="325"/>
        <v>1.4</v>
      </c>
      <c r="M2007" s="77">
        <f t="shared" si="326"/>
        <v>1.4</v>
      </c>
    </row>
    <row r="2008" spans="1:13" x14ac:dyDescent="0.3">
      <c r="A2008" s="246" t="str">
        <f t="shared" si="318"/>
        <v>2024-NAT-01</v>
      </c>
      <c r="B2008" s="241">
        <f t="shared" si="319"/>
        <v>45372</v>
      </c>
      <c r="C2008" s="246" t="str">
        <f t="shared" si="320"/>
        <v>Day 1</v>
      </c>
      <c r="D2008" s="78" t="s">
        <v>1400</v>
      </c>
      <c r="E2008" s="46" t="str">
        <f t="shared" si="321"/>
        <v>Jacomine</v>
      </c>
      <c r="F2008" s="46" t="str">
        <f t="shared" si="322"/>
        <v>Heath</v>
      </c>
      <c r="G2008" s="46" t="str">
        <f t="shared" si="323"/>
        <v>Ladies Senior</v>
      </c>
      <c r="H2008" s="46" t="str">
        <f t="shared" si="324"/>
        <v>Steenbras</v>
      </c>
      <c r="I2008" s="78"/>
      <c r="J2008" s="76" t="s">
        <v>1287</v>
      </c>
      <c r="K2008" s="78">
        <v>78</v>
      </c>
      <c r="L2008" s="77">
        <f t="shared" si="325"/>
        <v>1.9</v>
      </c>
      <c r="M2008" s="77">
        <f t="shared" si="326"/>
        <v>1.9</v>
      </c>
    </row>
    <row r="2009" spans="1:13" x14ac:dyDescent="0.3">
      <c r="A2009" s="246" t="str">
        <f t="shared" si="318"/>
        <v>2024-NAT-01</v>
      </c>
      <c r="B2009" s="241">
        <f t="shared" si="319"/>
        <v>45372</v>
      </c>
      <c r="C2009" s="246" t="str">
        <f t="shared" si="320"/>
        <v>Day 1</v>
      </c>
      <c r="D2009" s="78" t="s">
        <v>1400</v>
      </c>
      <c r="E2009" s="46" t="str">
        <f t="shared" si="321"/>
        <v>Jacomine</v>
      </c>
      <c r="F2009" s="46" t="str">
        <f t="shared" si="322"/>
        <v>Heath</v>
      </c>
      <c r="G2009" s="46" t="str">
        <f t="shared" si="323"/>
        <v>Ladies Senior</v>
      </c>
      <c r="H2009" s="46" t="str">
        <f t="shared" si="324"/>
        <v>Steenbras</v>
      </c>
      <c r="I2009" s="78"/>
      <c r="J2009" s="76" t="s">
        <v>1287</v>
      </c>
      <c r="K2009" s="78">
        <v>125</v>
      </c>
      <c r="L2009" s="77">
        <f t="shared" si="325"/>
        <v>9.3000000000000007</v>
      </c>
      <c r="M2009" s="77">
        <f t="shared" si="326"/>
        <v>9.3000000000000007</v>
      </c>
    </row>
    <row r="2010" spans="1:13" x14ac:dyDescent="0.3">
      <c r="A2010" s="246" t="str">
        <f t="shared" si="318"/>
        <v>2024-NAT-01</v>
      </c>
      <c r="B2010" s="241">
        <f t="shared" si="319"/>
        <v>45372</v>
      </c>
      <c r="C2010" s="246" t="str">
        <f t="shared" si="320"/>
        <v>Day 1</v>
      </c>
      <c r="D2010" s="78" t="s">
        <v>1400</v>
      </c>
      <c r="E2010" s="46" t="str">
        <f t="shared" si="321"/>
        <v>Jacomine</v>
      </c>
      <c r="F2010" s="46" t="str">
        <f t="shared" si="322"/>
        <v>Heath</v>
      </c>
      <c r="G2010" s="46" t="str">
        <f t="shared" si="323"/>
        <v>Ladies Senior</v>
      </c>
      <c r="H2010" s="46" t="str">
        <f t="shared" si="324"/>
        <v>Steenbras</v>
      </c>
      <c r="I2010" s="78"/>
      <c r="J2010" s="76" t="s">
        <v>1287</v>
      </c>
      <c r="K2010" s="78">
        <v>141</v>
      </c>
      <c r="L2010" s="77">
        <f t="shared" si="325"/>
        <v>14.1</v>
      </c>
      <c r="M2010" s="77">
        <f t="shared" si="326"/>
        <v>14.1</v>
      </c>
    </row>
    <row r="2011" spans="1:13" x14ac:dyDescent="0.3">
      <c r="A2011" s="246" t="str">
        <f t="shared" si="318"/>
        <v>2024-NAT-01</v>
      </c>
      <c r="B2011" s="241">
        <f t="shared" si="319"/>
        <v>45372</v>
      </c>
      <c r="C2011" s="246" t="str">
        <f t="shared" si="320"/>
        <v>Day 1</v>
      </c>
      <c r="D2011" s="78" t="s">
        <v>1579</v>
      </c>
      <c r="E2011" s="46" t="str">
        <f t="shared" si="321"/>
        <v>Francois Jnr</v>
      </c>
      <c r="F2011" s="46" t="str">
        <f t="shared" si="322"/>
        <v>Wolfaardt</v>
      </c>
      <c r="G2011" s="46" t="str">
        <f t="shared" si="323"/>
        <v>Men U/21</v>
      </c>
      <c r="H2011" s="46" t="str">
        <f t="shared" si="324"/>
        <v>Walvis Bay</v>
      </c>
      <c r="I2011" s="78"/>
      <c r="J2011" s="78" t="s">
        <v>1288</v>
      </c>
      <c r="K2011" s="78">
        <v>108</v>
      </c>
      <c r="L2011" s="77">
        <f t="shared" si="325"/>
        <v>4.8</v>
      </c>
      <c r="M2011" s="77">
        <f t="shared" si="326"/>
        <v>4.8</v>
      </c>
    </row>
    <row r="2012" spans="1:13" x14ac:dyDescent="0.3">
      <c r="A2012" s="246" t="str">
        <f t="shared" si="318"/>
        <v>2024-NAT-01</v>
      </c>
      <c r="B2012" s="241">
        <f t="shared" si="319"/>
        <v>45372</v>
      </c>
      <c r="C2012" s="246" t="str">
        <f t="shared" si="320"/>
        <v>Day 1</v>
      </c>
      <c r="D2012" s="78" t="s">
        <v>1579</v>
      </c>
      <c r="E2012" s="46" t="str">
        <f t="shared" si="321"/>
        <v>Francois Jnr</v>
      </c>
      <c r="F2012" s="46" t="str">
        <f t="shared" si="322"/>
        <v>Wolfaardt</v>
      </c>
      <c r="G2012" s="46" t="str">
        <f t="shared" si="323"/>
        <v>Men U/21</v>
      </c>
      <c r="H2012" s="46" t="str">
        <f t="shared" si="324"/>
        <v>Walvis Bay</v>
      </c>
      <c r="I2012" s="78"/>
      <c r="J2012" s="78" t="s">
        <v>1288</v>
      </c>
      <c r="K2012" s="78">
        <v>122</v>
      </c>
      <c r="L2012" s="77">
        <f t="shared" si="325"/>
        <v>7.4</v>
      </c>
      <c r="M2012" s="77">
        <f t="shared" si="326"/>
        <v>7.4</v>
      </c>
    </row>
    <row r="2013" spans="1:13" x14ac:dyDescent="0.3">
      <c r="A2013" s="246" t="str">
        <f t="shared" si="318"/>
        <v>2024-NAT-01</v>
      </c>
      <c r="B2013" s="241">
        <f t="shared" si="319"/>
        <v>45372</v>
      </c>
      <c r="C2013" s="246" t="str">
        <f t="shared" si="320"/>
        <v>Day 1</v>
      </c>
      <c r="D2013" s="78" t="s">
        <v>1579</v>
      </c>
      <c r="E2013" s="46" t="str">
        <f t="shared" si="321"/>
        <v>Francois Jnr</v>
      </c>
      <c r="F2013" s="46" t="str">
        <f t="shared" si="322"/>
        <v>Wolfaardt</v>
      </c>
      <c r="G2013" s="46" t="str">
        <f t="shared" si="323"/>
        <v>Men U/21</v>
      </c>
      <c r="H2013" s="46" t="str">
        <f t="shared" si="324"/>
        <v>Walvis Bay</v>
      </c>
      <c r="I2013" s="78"/>
      <c r="J2013" s="78" t="s">
        <v>1288</v>
      </c>
      <c r="K2013" s="78">
        <v>82</v>
      </c>
      <c r="L2013" s="77">
        <f t="shared" si="325"/>
        <v>1.9</v>
      </c>
      <c r="M2013" s="77">
        <f t="shared" si="326"/>
        <v>1.9</v>
      </c>
    </row>
    <row r="2014" spans="1:13" x14ac:dyDescent="0.3">
      <c r="A2014" s="246" t="str">
        <f t="shared" si="318"/>
        <v>2024-NAT-01</v>
      </c>
      <c r="B2014" s="241">
        <f t="shared" si="319"/>
        <v>45372</v>
      </c>
      <c r="C2014" s="246" t="str">
        <f t="shared" si="320"/>
        <v>Day 1</v>
      </c>
      <c r="D2014" s="78" t="s">
        <v>1579</v>
      </c>
      <c r="E2014" s="46" t="str">
        <f t="shared" si="321"/>
        <v>Francois Jnr</v>
      </c>
      <c r="F2014" s="46" t="str">
        <f t="shared" si="322"/>
        <v>Wolfaardt</v>
      </c>
      <c r="G2014" s="46" t="str">
        <f t="shared" si="323"/>
        <v>Men U/21</v>
      </c>
      <c r="H2014" s="46" t="str">
        <f t="shared" si="324"/>
        <v>Walvis Bay</v>
      </c>
      <c r="I2014" s="78"/>
      <c r="J2014" s="78" t="s">
        <v>1288</v>
      </c>
      <c r="K2014" s="78">
        <v>127</v>
      </c>
      <c r="L2014" s="77">
        <f t="shared" si="325"/>
        <v>8.5</v>
      </c>
      <c r="M2014" s="77">
        <f t="shared" si="326"/>
        <v>8.5</v>
      </c>
    </row>
    <row r="2015" spans="1:13" x14ac:dyDescent="0.3">
      <c r="A2015" s="246" t="str">
        <f t="shared" si="318"/>
        <v>2024-NAT-01</v>
      </c>
      <c r="B2015" s="241">
        <f t="shared" si="319"/>
        <v>45372</v>
      </c>
      <c r="C2015" s="246" t="str">
        <f t="shared" si="320"/>
        <v>Day 1</v>
      </c>
      <c r="D2015" s="78" t="s">
        <v>1579</v>
      </c>
      <c r="E2015" s="46" t="str">
        <f t="shared" si="321"/>
        <v>Francois Jnr</v>
      </c>
      <c r="F2015" s="46" t="str">
        <f t="shared" si="322"/>
        <v>Wolfaardt</v>
      </c>
      <c r="G2015" s="46" t="str">
        <f t="shared" si="323"/>
        <v>Men U/21</v>
      </c>
      <c r="H2015" s="46" t="str">
        <f t="shared" si="324"/>
        <v>Walvis Bay</v>
      </c>
      <c r="I2015" s="78" t="s">
        <v>19</v>
      </c>
      <c r="J2015" s="78"/>
      <c r="K2015" s="78">
        <v>60</v>
      </c>
      <c r="L2015" s="77">
        <f t="shared" si="325"/>
        <v>2.2000000000000002</v>
      </c>
      <c r="M2015" s="77">
        <f t="shared" si="326"/>
        <v>2.2000000000000002</v>
      </c>
    </row>
    <row r="2016" spans="1:13" x14ac:dyDescent="0.3">
      <c r="A2016" s="246" t="str">
        <f t="shared" si="318"/>
        <v>2024-NAT-01</v>
      </c>
      <c r="B2016" s="241">
        <f t="shared" si="319"/>
        <v>45372</v>
      </c>
      <c r="C2016" s="246" t="str">
        <f t="shared" si="320"/>
        <v>Day 1</v>
      </c>
      <c r="D2016" s="78" t="s">
        <v>1579</v>
      </c>
      <c r="E2016" s="46" t="str">
        <f t="shared" si="321"/>
        <v>Francois Jnr</v>
      </c>
      <c r="F2016" s="46" t="str">
        <f t="shared" si="322"/>
        <v>Wolfaardt</v>
      </c>
      <c r="G2016" s="46" t="str">
        <f t="shared" si="323"/>
        <v>Men U/21</v>
      </c>
      <c r="H2016" s="46" t="str">
        <f t="shared" si="324"/>
        <v>Walvis Bay</v>
      </c>
      <c r="I2016" s="78" t="s">
        <v>19</v>
      </c>
      <c r="J2016" s="78"/>
      <c r="K2016" s="78">
        <v>58</v>
      </c>
      <c r="L2016" s="77">
        <f t="shared" si="325"/>
        <v>2</v>
      </c>
      <c r="M2016" s="77">
        <f t="shared" si="326"/>
        <v>2</v>
      </c>
    </row>
    <row r="2017" spans="1:13" x14ac:dyDescent="0.3">
      <c r="A2017" s="246" t="str">
        <f t="shared" si="318"/>
        <v>2024-NAT-01</v>
      </c>
      <c r="B2017" s="241">
        <f t="shared" si="319"/>
        <v>45372</v>
      </c>
      <c r="C2017" s="246" t="str">
        <f t="shared" si="320"/>
        <v>Day 1</v>
      </c>
      <c r="D2017" s="78" t="s">
        <v>1579</v>
      </c>
      <c r="E2017" s="46" t="str">
        <f t="shared" si="321"/>
        <v>Francois Jnr</v>
      </c>
      <c r="F2017" s="46" t="str">
        <f t="shared" si="322"/>
        <v>Wolfaardt</v>
      </c>
      <c r="G2017" s="46" t="str">
        <f t="shared" si="323"/>
        <v>Men U/21</v>
      </c>
      <c r="H2017" s="46" t="str">
        <f t="shared" si="324"/>
        <v>Walvis Bay</v>
      </c>
      <c r="I2017" s="78"/>
      <c r="J2017" s="76" t="s">
        <v>1287</v>
      </c>
      <c r="K2017" s="78">
        <v>121</v>
      </c>
      <c r="L2017" s="77">
        <f t="shared" si="325"/>
        <v>8.3000000000000007</v>
      </c>
      <c r="M2017" s="77">
        <f t="shared" si="326"/>
        <v>8.3000000000000007</v>
      </c>
    </row>
    <row r="2018" spans="1:13" x14ac:dyDescent="0.3">
      <c r="A2018" s="246" t="str">
        <f t="shared" si="318"/>
        <v>2024-NAT-01</v>
      </c>
      <c r="B2018" s="241">
        <f t="shared" si="319"/>
        <v>45372</v>
      </c>
      <c r="C2018" s="246" t="str">
        <f t="shared" si="320"/>
        <v>Day 1</v>
      </c>
      <c r="D2018" s="78" t="s">
        <v>1740</v>
      </c>
      <c r="E2018" s="46" t="str">
        <f t="shared" si="321"/>
        <v>Andre</v>
      </c>
      <c r="F2018" s="46" t="str">
        <f t="shared" si="322"/>
        <v>Bezuidehout</v>
      </c>
      <c r="G2018" s="46" t="str">
        <f t="shared" si="323"/>
        <v>Men Master</v>
      </c>
      <c r="H2018" s="46" t="str">
        <f t="shared" si="324"/>
        <v>Walvis Bay</v>
      </c>
      <c r="I2018" s="78"/>
      <c r="J2018" s="78" t="s">
        <v>1288</v>
      </c>
      <c r="K2018" s="78">
        <v>91</v>
      </c>
      <c r="L2018" s="77">
        <f t="shared" si="325"/>
        <v>2.7</v>
      </c>
      <c r="M2018" s="77">
        <f t="shared" si="326"/>
        <v>2.7</v>
      </c>
    </row>
    <row r="2019" spans="1:13" x14ac:dyDescent="0.3">
      <c r="A2019" s="246" t="str">
        <f t="shared" ref="A2019:A2082" si="327">IF(D2019="","",A2018)</f>
        <v>2024-NAT-01</v>
      </c>
      <c r="B2019" s="241">
        <f t="shared" ref="B2019:B2082" si="328">IF(D2019="","",B2018)</f>
        <v>45372</v>
      </c>
      <c r="C2019" s="246" t="str">
        <f t="shared" ref="C2019:C2082" si="329">IF(D2019="","",C2018)</f>
        <v>Day 1</v>
      </c>
      <c r="D2019" s="78" t="s">
        <v>1740</v>
      </c>
      <c r="E2019" s="46" t="str">
        <f t="shared" ref="E2019:E2082" si="330">IF(D2019="","",VLOOKUP(D2019,Master,3,FALSE))</f>
        <v>Andre</v>
      </c>
      <c r="F2019" s="46" t="str">
        <f t="shared" ref="F2019:F2082" si="331">IF(D2019="","",VLOOKUP(D2019,Master,4,FALSE))</f>
        <v>Bezuidehout</v>
      </c>
      <c r="G2019" s="46" t="str">
        <f t="shared" ref="G2019:G2082" si="332">IF(D2019="","",VLOOKUP(D2019,Master,5,FALSE))</f>
        <v>Men Master</v>
      </c>
      <c r="H2019" s="46" t="str">
        <f t="shared" ref="H2019:H2082" si="333">IF(D2019="","",VLOOKUP(D2019,Master,2,FALSE))</f>
        <v>Walvis Bay</v>
      </c>
      <c r="I2019" s="78"/>
      <c r="J2019" s="78" t="s">
        <v>1288</v>
      </c>
      <c r="K2019" s="78">
        <v>75</v>
      </c>
      <c r="L2019" s="77">
        <f t="shared" ref="L2019:L2082" si="334">IF(K2019="","",IF(I2019="",ROUND(HLOOKUP(J2019,kgList,K2019,FALSE),1),ROUND(HLOOKUP(I2019,kgList,K2019,FALSE),1)))</f>
        <v>1.3</v>
      </c>
      <c r="M2019" s="77">
        <f t="shared" ref="M2019:M2082" si="335">IF(L2019="","",IF(COUNTA(I2019:J2019)&gt;1,"Edible or Inedible",IF(COUNTA(I2019)=1,L2019*1,IF(COUNTA(J2019)=1,L2019*1,"ERROR"))))</f>
        <v>1.3</v>
      </c>
    </row>
    <row r="2020" spans="1:13" x14ac:dyDescent="0.3">
      <c r="A2020" s="246" t="str">
        <f t="shared" si="327"/>
        <v>2024-NAT-01</v>
      </c>
      <c r="B2020" s="241">
        <f t="shared" si="328"/>
        <v>45372</v>
      </c>
      <c r="C2020" s="246" t="str">
        <f t="shared" si="329"/>
        <v>Day 1</v>
      </c>
      <c r="D2020" s="78" t="s">
        <v>1740</v>
      </c>
      <c r="E2020" s="46" t="str">
        <f t="shared" si="330"/>
        <v>Andre</v>
      </c>
      <c r="F2020" s="46" t="str">
        <f t="shared" si="331"/>
        <v>Bezuidehout</v>
      </c>
      <c r="G2020" s="46" t="str">
        <f t="shared" si="332"/>
        <v>Men Master</v>
      </c>
      <c r="H2020" s="46" t="str">
        <f t="shared" si="333"/>
        <v>Walvis Bay</v>
      </c>
      <c r="I2020" s="78"/>
      <c r="J2020" s="78" t="s">
        <v>20</v>
      </c>
      <c r="K2020" s="78">
        <v>82</v>
      </c>
      <c r="L2020" s="77">
        <f t="shared" si="334"/>
        <v>2</v>
      </c>
      <c r="M2020" s="77">
        <f t="shared" si="335"/>
        <v>2</v>
      </c>
    </row>
    <row r="2021" spans="1:13" x14ac:dyDescent="0.3">
      <c r="A2021" s="246" t="str">
        <f t="shared" si="327"/>
        <v>2024-NAT-01</v>
      </c>
      <c r="B2021" s="241">
        <f t="shared" si="328"/>
        <v>45372</v>
      </c>
      <c r="C2021" s="246" t="str">
        <f t="shared" si="329"/>
        <v>Day 1</v>
      </c>
      <c r="D2021" s="78" t="s">
        <v>1740</v>
      </c>
      <c r="E2021" s="46" t="str">
        <f t="shared" si="330"/>
        <v>Andre</v>
      </c>
      <c r="F2021" s="46" t="str">
        <f t="shared" si="331"/>
        <v>Bezuidehout</v>
      </c>
      <c r="G2021" s="46" t="str">
        <f t="shared" si="332"/>
        <v>Men Master</v>
      </c>
      <c r="H2021" s="46" t="str">
        <f t="shared" si="333"/>
        <v>Walvis Bay</v>
      </c>
      <c r="I2021" s="78"/>
      <c r="J2021" s="78" t="s">
        <v>20</v>
      </c>
      <c r="K2021" s="78">
        <v>72</v>
      </c>
      <c r="L2021" s="77">
        <f t="shared" si="334"/>
        <v>1.3</v>
      </c>
      <c r="M2021" s="77">
        <f t="shared" si="335"/>
        <v>1.3</v>
      </c>
    </row>
    <row r="2022" spans="1:13" x14ac:dyDescent="0.3">
      <c r="A2022" s="246" t="str">
        <f t="shared" si="327"/>
        <v>2024-NAT-01</v>
      </c>
      <c r="B2022" s="241">
        <f t="shared" si="328"/>
        <v>45372</v>
      </c>
      <c r="C2022" s="246" t="str">
        <f t="shared" si="329"/>
        <v>Day 1</v>
      </c>
      <c r="D2022" s="78" t="s">
        <v>1740</v>
      </c>
      <c r="E2022" s="46" t="str">
        <f t="shared" si="330"/>
        <v>Andre</v>
      </c>
      <c r="F2022" s="46" t="str">
        <f t="shared" si="331"/>
        <v>Bezuidehout</v>
      </c>
      <c r="G2022" s="46" t="str">
        <f t="shared" si="332"/>
        <v>Men Master</v>
      </c>
      <c r="H2022" s="46" t="str">
        <f t="shared" si="333"/>
        <v>Walvis Bay</v>
      </c>
      <c r="I2022" s="78"/>
      <c r="J2022" s="76" t="s">
        <v>1287</v>
      </c>
      <c r="K2022" s="78">
        <v>99</v>
      </c>
      <c r="L2022" s="77">
        <f t="shared" si="334"/>
        <v>4.2</v>
      </c>
      <c r="M2022" s="77">
        <f t="shared" si="335"/>
        <v>4.2</v>
      </c>
    </row>
    <row r="2023" spans="1:13" x14ac:dyDescent="0.3">
      <c r="A2023" s="246" t="str">
        <f t="shared" si="327"/>
        <v>2024-NAT-01</v>
      </c>
      <c r="B2023" s="241">
        <f t="shared" si="328"/>
        <v>45372</v>
      </c>
      <c r="C2023" s="246" t="str">
        <f t="shared" si="329"/>
        <v>Day 1</v>
      </c>
      <c r="D2023" s="78" t="s">
        <v>1740</v>
      </c>
      <c r="E2023" s="46" t="str">
        <f t="shared" si="330"/>
        <v>Andre</v>
      </c>
      <c r="F2023" s="46" t="str">
        <f t="shared" si="331"/>
        <v>Bezuidehout</v>
      </c>
      <c r="G2023" s="46" t="str">
        <f t="shared" si="332"/>
        <v>Men Master</v>
      </c>
      <c r="H2023" s="46" t="str">
        <f t="shared" si="333"/>
        <v>Walvis Bay</v>
      </c>
      <c r="I2023" s="78"/>
      <c r="J2023" s="76" t="s">
        <v>1287</v>
      </c>
      <c r="K2023" s="78">
        <v>77</v>
      </c>
      <c r="L2023" s="77">
        <f t="shared" si="334"/>
        <v>1.8</v>
      </c>
      <c r="M2023" s="77">
        <f t="shared" si="335"/>
        <v>1.8</v>
      </c>
    </row>
    <row r="2024" spans="1:13" x14ac:dyDescent="0.3">
      <c r="A2024" s="246" t="str">
        <f t="shared" si="327"/>
        <v>2024-NAT-01</v>
      </c>
      <c r="B2024" s="241">
        <f t="shared" si="328"/>
        <v>45372</v>
      </c>
      <c r="C2024" s="246" t="str">
        <f t="shared" si="329"/>
        <v>Day 1</v>
      </c>
      <c r="D2024" s="78" t="s">
        <v>1740</v>
      </c>
      <c r="E2024" s="46" t="str">
        <f t="shared" si="330"/>
        <v>Andre</v>
      </c>
      <c r="F2024" s="46" t="str">
        <f t="shared" si="331"/>
        <v>Bezuidehout</v>
      </c>
      <c r="G2024" s="46" t="str">
        <f t="shared" si="332"/>
        <v>Men Master</v>
      </c>
      <c r="H2024" s="46" t="str">
        <f t="shared" si="333"/>
        <v>Walvis Bay</v>
      </c>
      <c r="I2024" s="78"/>
      <c r="J2024" s="76" t="s">
        <v>1287</v>
      </c>
      <c r="K2024" s="78">
        <v>74</v>
      </c>
      <c r="L2024" s="77">
        <f t="shared" si="334"/>
        <v>1.5</v>
      </c>
      <c r="M2024" s="77">
        <f t="shared" si="335"/>
        <v>1.5</v>
      </c>
    </row>
    <row r="2025" spans="1:13" x14ac:dyDescent="0.3">
      <c r="A2025" s="246" t="str">
        <f t="shared" si="327"/>
        <v>2024-NAT-01</v>
      </c>
      <c r="B2025" s="241">
        <f t="shared" si="328"/>
        <v>45372</v>
      </c>
      <c r="C2025" s="246" t="str">
        <f t="shared" si="329"/>
        <v>Day 1</v>
      </c>
      <c r="D2025" s="78" t="s">
        <v>1740</v>
      </c>
      <c r="E2025" s="46" t="str">
        <f t="shared" si="330"/>
        <v>Andre</v>
      </c>
      <c r="F2025" s="46" t="str">
        <f t="shared" si="331"/>
        <v>Bezuidehout</v>
      </c>
      <c r="G2025" s="46" t="str">
        <f t="shared" si="332"/>
        <v>Men Master</v>
      </c>
      <c r="H2025" s="46" t="str">
        <f t="shared" si="333"/>
        <v>Walvis Bay</v>
      </c>
      <c r="I2025" s="78"/>
      <c r="J2025" s="76" t="s">
        <v>1287</v>
      </c>
      <c r="K2025" s="78">
        <v>81</v>
      </c>
      <c r="L2025" s="77">
        <f t="shared" si="334"/>
        <v>2.1</v>
      </c>
      <c r="M2025" s="77">
        <f t="shared" si="335"/>
        <v>2.1</v>
      </c>
    </row>
    <row r="2026" spans="1:13" x14ac:dyDescent="0.3">
      <c r="A2026" s="246" t="str">
        <f t="shared" si="327"/>
        <v>2024-NAT-01</v>
      </c>
      <c r="B2026" s="241">
        <f t="shared" si="328"/>
        <v>45372</v>
      </c>
      <c r="C2026" s="246" t="str">
        <f t="shared" si="329"/>
        <v>Day 1</v>
      </c>
      <c r="D2026" s="78" t="s">
        <v>1740</v>
      </c>
      <c r="E2026" s="46" t="str">
        <f t="shared" si="330"/>
        <v>Andre</v>
      </c>
      <c r="F2026" s="46" t="str">
        <f t="shared" si="331"/>
        <v>Bezuidehout</v>
      </c>
      <c r="G2026" s="46" t="str">
        <f t="shared" si="332"/>
        <v>Men Master</v>
      </c>
      <c r="H2026" s="46" t="str">
        <f t="shared" si="333"/>
        <v>Walvis Bay</v>
      </c>
      <c r="I2026" s="78"/>
      <c r="J2026" s="76" t="s">
        <v>1287</v>
      </c>
      <c r="K2026" s="78">
        <v>75</v>
      </c>
      <c r="L2026" s="77">
        <f t="shared" si="334"/>
        <v>1.6</v>
      </c>
      <c r="M2026" s="77">
        <f t="shared" si="335"/>
        <v>1.6</v>
      </c>
    </row>
    <row r="2027" spans="1:13" x14ac:dyDescent="0.3">
      <c r="A2027" s="246" t="str">
        <f t="shared" si="327"/>
        <v>2024-NAT-01</v>
      </c>
      <c r="B2027" s="241">
        <f t="shared" si="328"/>
        <v>45372</v>
      </c>
      <c r="C2027" s="246" t="str">
        <f t="shared" si="329"/>
        <v>Day 1</v>
      </c>
      <c r="D2027" s="78" t="s">
        <v>1740</v>
      </c>
      <c r="E2027" s="46" t="str">
        <f t="shared" si="330"/>
        <v>Andre</v>
      </c>
      <c r="F2027" s="46" t="str">
        <f t="shared" si="331"/>
        <v>Bezuidehout</v>
      </c>
      <c r="G2027" s="46" t="str">
        <f t="shared" si="332"/>
        <v>Men Master</v>
      </c>
      <c r="H2027" s="46" t="str">
        <f t="shared" si="333"/>
        <v>Walvis Bay</v>
      </c>
      <c r="I2027" s="78"/>
      <c r="J2027" s="76" t="s">
        <v>1287</v>
      </c>
      <c r="K2027" s="78">
        <v>90</v>
      </c>
      <c r="L2027" s="77">
        <f t="shared" si="334"/>
        <v>3</v>
      </c>
      <c r="M2027" s="77">
        <f t="shared" si="335"/>
        <v>3</v>
      </c>
    </row>
    <row r="2028" spans="1:13" x14ac:dyDescent="0.3">
      <c r="A2028" s="246" t="str">
        <f t="shared" si="327"/>
        <v>2024-NAT-01</v>
      </c>
      <c r="B2028" s="241">
        <f t="shared" si="328"/>
        <v>45372</v>
      </c>
      <c r="C2028" s="246" t="str">
        <f t="shared" si="329"/>
        <v>Day 1</v>
      </c>
      <c r="D2028" s="78" t="s">
        <v>1728</v>
      </c>
      <c r="E2028" s="46" t="str">
        <f t="shared" si="330"/>
        <v>Wentzel</v>
      </c>
      <c r="F2028" s="46" t="str">
        <f t="shared" si="331"/>
        <v>Smal</v>
      </c>
      <c r="G2028" s="46" t="str">
        <f t="shared" si="332"/>
        <v>Men Senior</v>
      </c>
      <c r="H2028" s="46" t="str">
        <f t="shared" si="333"/>
        <v>Walvis Bay</v>
      </c>
      <c r="I2028" s="78"/>
      <c r="J2028" s="76" t="s">
        <v>1287</v>
      </c>
      <c r="K2028" s="78">
        <v>122</v>
      </c>
      <c r="L2028" s="77">
        <f t="shared" si="334"/>
        <v>8.6</v>
      </c>
      <c r="M2028" s="77">
        <f t="shared" si="335"/>
        <v>8.6</v>
      </c>
    </row>
    <row r="2029" spans="1:13" x14ac:dyDescent="0.3">
      <c r="A2029" s="246" t="str">
        <f t="shared" si="327"/>
        <v>2024-NAT-01</v>
      </c>
      <c r="B2029" s="241">
        <f t="shared" si="328"/>
        <v>45372</v>
      </c>
      <c r="C2029" s="246" t="str">
        <f t="shared" si="329"/>
        <v>Day 1</v>
      </c>
      <c r="D2029" s="78" t="s">
        <v>1728</v>
      </c>
      <c r="E2029" s="46" t="str">
        <f t="shared" si="330"/>
        <v>Wentzel</v>
      </c>
      <c r="F2029" s="46" t="str">
        <f t="shared" si="331"/>
        <v>Smal</v>
      </c>
      <c r="G2029" s="46" t="str">
        <f t="shared" si="332"/>
        <v>Men Senior</v>
      </c>
      <c r="H2029" s="46" t="str">
        <f t="shared" si="333"/>
        <v>Walvis Bay</v>
      </c>
      <c r="I2029" s="78"/>
      <c r="J2029" s="76" t="s">
        <v>1287</v>
      </c>
      <c r="K2029" s="78">
        <v>106</v>
      </c>
      <c r="L2029" s="77">
        <f t="shared" si="334"/>
        <v>5.3</v>
      </c>
      <c r="M2029" s="77">
        <f t="shared" si="335"/>
        <v>5.3</v>
      </c>
    </row>
    <row r="2030" spans="1:13" x14ac:dyDescent="0.3">
      <c r="A2030" s="246" t="str">
        <f t="shared" si="327"/>
        <v>2024-NAT-01</v>
      </c>
      <c r="B2030" s="241">
        <f t="shared" si="328"/>
        <v>45372</v>
      </c>
      <c r="C2030" s="246" t="str">
        <f t="shared" si="329"/>
        <v>Day 1</v>
      </c>
      <c r="D2030" s="78" t="s">
        <v>1728</v>
      </c>
      <c r="E2030" s="46" t="str">
        <f t="shared" si="330"/>
        <v>Wentzel</v>
      </c>
      <c r="F2030" s="46" t="str">
        <f t="shared" si="331"/>
        <v>Smal</v>
      </c>
      <c r="G2030" s="46" t="str">
        <f t="shared" si="332"/>
        <v>Men Senior</v>
      </c>
      <c r="H2030" s="46" t="str">
        <f t="shared" si="333"/>
        <v>Walvis Bay</v>
      </c>
      <c r="I2030" s="78"/>
      <c r="J2030" s="76" t="s">
        <v>1287</v>
      </c>
      <c r="K2030" s="78">
        <v>116</v>
      </c>
      <c r="L2030" s="77">
        <f t="shared" si="334"/>
        <v>7.2</v>
      </c>
      <c r="M2030" s="77">
        <f t="shared" si="335"/>
        <v>7.2</v>
      </c>
    </row>
    <row r="2031" spans="1:13" x14ac:dyDescent="0.3">
      <c r="A2031" s="246" t="str">
        <f t="shared" si="327"/>
        <v>2024-NAT-01</v>
      </c>
      <c r="B2031" s="241">
        <f t="shared" si="328"/>
        <v>45372</v>
      </c>
      <c r="C2031" s="246" t="str">
        <f t="shared" si="329"/>
        <v>Day 1</v>
      </c>
      <c r="D2031" s="78" t="s">
        <v>1728</v>
      </c>
      <c r="E2031" s="46" t="str">
        <f t="shared" si="330"/>
        <v>Wentzel</v>
      </c>
      <c r="F2031" s="46" t="str">
        <f t="shared" si="331"/>
        <v>Smal</v>
      </c>
      <c r="G2031" s="46" t="str">
        <f t="shared" si="332"/>
        <v>Men Senior</v>
      </c>
      <c r="H2031" s="46" t="str">
        <f t="shared" si="333"/>
        <v>Walvis Bay</v>
      </c>
      <c r="I2031" s="78"/>
      <c r="J2031" s="76" t="s">
        <v>1287</v>
      </c>
      <c r="K2031" s="78">
        <v>86</v>
      </c>
      <c r="L2031" s="77">
        <f t="shared" si="334"/>
        <v>2.6</v>
      </c>
      <c r="M2031" s="77">
        <f t="shared" si="335"/>
        <v>2.6</v>
      </c>
    </row>
    <row r="2032" spans="1:13" x14ac:dyDescent="0.3">
      <c r="A2032" s="246" t="str">
        <f t="shared" si="327"/>
        <v>2024-NAT-01</v>
      </c>
      <c r="B2032" s="241">
        <f t="shared" si="328"/>
        <v>45372</v>
      </c>
      <c r="C2032" s="246" t="str">
        <f t="shared" si="329"/>
        <v>Day 1</v>
      </c>
      <c r="D2032" s="78" t="s">
        <v>1728</v>
      </c>
      <c r="E2032" s="46" t="str">
        <f t="shared" si="330"/>
        <v>Wentzel</v>
      </c>
      <c r="F2032" s="46" t="str">
        <f t="shared" si="331"/>
        <v>Smal</v>
      </c>
      <c r="G2032" s="46" t="str">
        <f t="shared" si="332"/>
        <v>Men Senior</v>
      </c>
      <c r="H2032" s="46" t="str">
        <f t="shared" si="333"/>
        <v>Walvis Bay</v>
      </c>
      <c r="I2032" s="78"/>
      <c r="J2032" s="76" t="s">
        <v>1287</v>
      </c>
      <c r="K2032" s="78">
        <v>74</v>
      </c>
      <c r="L2032" s="77">
        <f t="shared" si="334"/>
        <v>1.5</v>
      </c>
      <c r="M2032" s="77">
        <f t="shared" si="335"/>
        <v>1.5</v>
      </c>
    </row>
    <row r="2033" spans="1:13" x14ac:dyDescent="0.3">
      <c r="A2033" s="246" t="str">
        <f t="shared" si="327"/>
        <v>2024-NAT-01</v>
      </c>
      <c r="B2033" s="241">
        <f t="shared" si="328"/>
        <v>45372</v>
      </c>
      <c r="C2033" s="246" t="str">
        <f t="shared" si="329"/>
        <v>Day 1</v>
      </c>
      <c r="D2033" s="78" t="s">
        <v>1728</v>
      </c>
      <c r="E2033" s="46" t="str">
        <f t="shared" si="330"/>
        <v>Wentzel</v>
      </c>
      <c r="F2033" s="46" t="str">
        <f t="shared" si="331"/>
        <v>Smal</v>
      </c>
      <c r="G2033" s="46" t="str">
        <f t="shared" si="332"/>
        <v>Men Senior</v>
      </c>
      <c r="H2033" s="46" t="str">
        <f t="shared" si="333"/>
        <v>Walvis Bay</v>
      </c>
      <c r="I2033" s="78"/>
      <c r="J2033" s="76" t="s">
        <v>1287</v>
      </c>
      <c r="K2033" s="78">
        <v>94</v>
      </c>
      <c r="L2033" s="77">
        <f t="shared" si="334"/>
        <v>3.5</v>
      </c>
      <c r="M2033" s="77">
        <f t="shared" si="335"/>
        <v>3.5</v>
      </c>
    </row>
    <row r="2034" spans="1:13" x14ac:dyDescent="0.3">
      <c r="A2034" s="246" t="str">
        <f t="shared" si="327"/>
        <v>2024-NAT-01</v>
      </c>
      <c r="B2034" s="241">
        <f t="shared" si="328"/>
        <v>45372</v>
      </c>
      <c r="C2034" s="246" t="str">
        <f t="shared" si="329"/>
        <v>Day 1</v>
      </c>
      <c r="D2034" s="78" t="s">
        <v>1728</v>
      </c>
      <c r="E2034" s="46" t="str">
        <f t="shared" si="330"/>
        <v>Wentzel</v>
      </c>
      <c r="F2034" s="46" t="str">
        <f t="shared" si="331"/>
        <v>Smal</v>
      </c>
      <c r="G2034" s="46" t="str">
        <f t="shared" si="332"/>
        <v>Men Senior</v>
      </c>
      <c r="H2034" s="46" t="str">
        <f t="shared" si="333"/>
        <v>Walvis Bay</v>
      </c>
      <c r="I2034" s="78"/>
      <c r="J2034" s="78" t="s">
        <v>1288</v>
      </c>
      <c r="K2034" s="78">
        <v>100</v>
      </c>
      <c r="L2034" s="77">
        <f t="shared" si="334"/>
        <v>3.7</v>
      </c>
      <c r="M2034" s="77">
        <f t="shared" si="335"/>
        <v>3.7</v>
      </c>
    </row>
    <row r="2035" spans="1:13" x14ac:dyDescent="0.3">
      <c r="A2035" s="246" t="str">
        <f t="shared" si="327"/>
        <v>2024-NAT-01</v>
      </c>
      <c r="B2035" s="241">
        <f t="shared" si="328"/>
        <v>45372</v>
      </c>
      <c r="C2035" s="246" t="str">
        <f t="shared" si="329"/>
        <v>Day 1</v>
      </c>
      <c r="D2035" s="78" t="s">
        <v>1728</v>
      </c>
      <c r="E2035" s="46" t="str">
        <f t="shared" si="330"/>
        <v>Wentzel</v>
      </c>
      <c r="F2035" s="46" t="str">
        <f t="shared" si="331"/>
        <v>Smal</v>
      </c>
      <c r="G2035" s="46" t="str">
        <f t="shared" si="332"/>
        <v>Men Senior</v>
      </c>
      <c r="H2035" s="46" t="str">
        <f t="shared" si="333"/>
        <v>Walvis Bay</v>
      </c>
      <c r="I2035" s="78"/>
      <c r="J2035" s="78" t="s">
        <v>1288</v>
      </c>
      <c r="K2035" s="78">
        <v>93</v>
      </c>
      <c r="L2035" s="77">
        <f t="shared" si="334"/>
        <v>2.9</v>
      </c>
      <c r="M2035" s="77">
        <f t="shared" si="335"/>
        <v>2.9</v>
      </c>
    </row>
    <row r="2036" spans="1:13" x14ac:dyDescent="0.3">
      <c r="A2036" s="246" t="str">
        <f t="shared" si="327"/>
        <v>2024-NAT-01</v>
      </c>
      <c r="B2036" s="241">
        <f t="shared" si="328"/>
        <v>45372</v>
      </c>
      <c r="C2036" s="246" t="str">
        <f t="shared" si="329"/>
        <v>Day 1</v>
      </c>
      <c r="D2036" s="78" t="s">
        <v>554</v>
      </c>
      <c r="E2036" s="46" t="str">
        <f t="shared" si="330"/>
        <v>Werner</v>
      </c>
      <c r="F2036" s="46" t="str">
        <f t="shared" si="331"/>
        <v>Van Riet</v>
      </c>
      <c r="G2036" s="46" t="str">
        <f t="shared" si="332"/>
        <v>Men Veteran</v>
      </c>
      <c r="H2036" s="46" t="str">
        <f t="shared" si="333"/>
        <v>Walvis Bay</v>
      </c>
      <c r="I2036" s="78"/>
      <c r="J2036" s="78" t="s">
        <v>1288</v>
      </c>
      <c r="K2036" s="78">
        <v>76</v>
      </c>
      <c r="L2036" s="77">
        <f t="shared" si="334"/>
        <v>1.4</v>
      </c>
      <c r="M2036" s="77">
        <f t="shared" si="335"/>
        <v>1.4</v>
      </c>
    </row>
    <row r="2037" spans="1:13" x14ac:dyDescent="0.3">
      <c r="A2037" s="246" t="str">
        <f t="shared" si="327"/>
        <v>2024-NAT-01</v>
      </c>
      <c r="B2037" s="241">
        <f t="shared" si="328"/>
        <v>45372</v>
      </c>
      <c r="C2037" s="246" t="str">
        <f t="shared" si="329"/>
        <v>Day 1</v>
      </c>
      <c r="D2037" s="78" t="s">
        <v>1210</v>
      </c>
      <c r="E2037" s="46" t="str">
        <f t="shared" si="330"/>
        <v>Flippie</v>
      </c>
      <c r="F2037" s="46" t="str">
        <f t="shared" si="331"/>
        <v>Scheepers</v>
      </c>
      <c r="G2037" s="46" t="str">
        <f t="shared" si="332"/>
        <v>Men Veteran</v>
      </c>
      <c r="H2037" s="46" t="str">
        <f t="shared" si="333"/>
        <v>Walvis Bay</v>
      </c>
      <c r="I2037" s="78"/>
      <c r="J2037" s="78" t="s">
        <v>1288</v>
      </c>
      <c r="K2037" s="78">
        <v>80</v>
      </c>
      <c r="L2037" s="77">
        <f t="shared" si="334"/>
        <v>1.7</v>
      </c>
      <c r="M2037" s="77">
        <f t="shared" si="335"/>
        <v>1.7</v>
      </c>
    </row>
    <row r="2038" spans="1:13" x14ac:dyDescent="0.3">
      <c r="A2038" s="246" t="str">
        <f t="shared" si="327"/>
        <v>2024-NAT-01</v>
      </c>
      <c r="B2038" s="241">
        <f t="shared" si="328"/>
        <v>45372</v>
      </c>
      <c r="C2038" s="246" t="str">
        <f t="shared" si="329"/>
        <v>Day 1</v>
      </c>
      <c r="D2038" s="78" t="s">
        <v>1210</v>
      </c>
      <c r="E2038" s="46" t="str">
        <f t="shared" si="330"/>
        <v>Flippie</v>
      </c>
      <c r="F2038" s="46" t="str">
        <f t="shared" si="331"/>
        <v>Scheepers</v>
      </c>
      <c r="G2038" s="46" t="str">
        <f t="shared" si="332"/>
        <v>Men Veteran</v>
      </c>
      <c r="H2038" s="46" t="str">
        <f t="shared" si="333"/>
        <v>Walvis Bay</v>
      </c>
      <c r="I2038" s="78"/>
      <c r="J2038" s="78" t="s">
        <v>1288</v>
      </c>
      <c r="K2038" s="78">
        <v>68</v>
      </c>
      <c r="L2038" s="77">
        <f t="shared" si="334"/>
        <v>1</v>
      </c>
      <c r="M2038" s="77">
        <f t="shared" si="335"/>
        <v>1</v>
      </c>
    </row>
    <row r="2039" spans="1:13" x14ac:dyDescent="0.3">
      <c r="A2039" s="246" t="str">
        <f t="shared" si="327"/>
        <v>2024-NAT-01</v>
      </c>
      <c r="B2039" s="241">
        <f t="shared" si="328"/>
        <v>45372</v>
      </c>
      <c r="C2039" s="246" t="str">
        <f t="shared" si="329"/>
        <v>Day 1</v>
      </c>
      <c r="D2039" s="78" t="s">
        <v>1210</v>
      </c>
      <c r="E2039" s="46" t="str">
        <f t="shared" si="330"/>
        <v>Flippie</v>
      </c>
      <c r="F2039" s="46" t="str">
        <f t="shared" si="331"/>
        <v>Scheepers</v>
      </c>
      <c r="G2039" s="46" t="str">
        <f t="shared" si="332"/>
        <v>Men Veteran</v>
      </c>
      <c r="H2039" s="46" t="str">
        <f t="shared" si="333"/>
        <v>Walvis Bay</v>
      </c>
      <c r="I2039" s="78"/>
      <c r="J2039" s="78" t="s">
        <v>1288</v>
      </c>
      <c r="K2039" s="78">
        <v>104</v>
      </c>
      <c r="L2039" s="77">
        <f t="shared" si="334"/>
        <v>4.2</v>
      </c>
      <c r="M2039" s="77">
        <f t="shared" si="335"/>
        <v>4.2</v>
      </c>
    </row>
    <row r="2040" spans="1:13" x14ac:dyDescent="0.3">
      <c r="A2040" s="246" t="str">
        <f t="shared" si="327"/>
        <v>2024-NAT-01</v>
      </c>
      <c r="B2040" s="241">
        <f t="shared" si="328"/>
        <v>45372</v>
      </c>
      <c r="C2040" s="246" t="str">
        <f t="shared" si="329"/>
        <v>Day 1</v>
      </c>
      <c r="D2040" s="78" t="s">
        <v>1210</v>
      </c>
      <c r="E2040" s="46" t="str">
        <f t="shared" si="330"/>
        <v>Flippie</v>
      </c>
      <c r="F2040" s="46" t="str">
        <f t="shared" si="331"/>
        <v>Scheepers</v>
      </c>
      <c r="G2040" s="46" t="str">
        <f t="shared" si="332"/>
        <v>Men Veteran</v>
      </c>
      <c r="H2040" s="46" t="str">
        <f t="shared" si="333"/>
        <v>Walvis Bay</v>
      </c>
      <c r="I2040" s="78"/>
      <c r="J2040" s="78" t="s">
        <v>1286</v>
      </c>
      <c r="K2040" s="78">
        <v>168</v>
      </c>
      <c r="L2040" s="77">
        <f t="shared" si="334"/>
        <v>65.7</v>
      </c>
      <c r="M2040" s="77">
        <f t="shared" si="335"/>
        <v>65.7</v>
      </c>
    </row>
    <row r="2041" spans="1:13" x14ac:dyDescent="0.3">
      <c r="A2041" s="246" t="str">
        <f t="shared" si="327"/>
        <v>2024-NAT-01</v>
      </c>
      <c r="B2041" s="241">
        <f t="shared" si="328"/>
        <v>45372</v>
      </c>
      <c r="C2041" s="246" t="str">
        <f t="shared" si="329"/>
        <v>Day 1</v>
      </c>
      <c r="D2041" s="78" t="s">
        <v>1210</v>
      </c>
      <c r="E2041" s="46" t="str">
        <f t="shared" si="330"/>
        <v>Flippie</v>
      </c>
      <c r="F2041" s="46" t="str">
        <f t="shared" si="331"/>
        <v>Scheepers</v>
      </c>
      <c r="G2041" s="46" t="str">
        <f t="shared" si="332"/>
        <v>Men Veteran</v>
      </c>
      <c r="H2041" s="46" t="str">
        <f t="shared" si="333"/>
        <v>Walvis Bay</v>
      </c>
      <c r="I2041" s="78"/>
      <c r="J2041" s="76" t="s">
        <v>1287</v>
      </c>
      <c r="K2041" s="78">
        <v>80</v>
      </c>
      <c r="L2041" s="77">
        <f t="shared" si="334"/>
        <v>2</v>
      </c>
      <c r="M2041" s="77">
        <f t="shared" si="335"/>
        <v>2</v>
      </c>
    </row>
    <row r="2042" spans="1:13" x14ac:dyDescent="0.3">
      <c r="A2042" s="246" t="str">
        <f t="shared" si="327"/>
        <v>2024-NAT-01</v>
      </c>
      <c r="B2042" s="241">
        <f t="shared" si="328"/>
        <v>45372</v>
      </c>
      <c r="C2042" s="246" t="str">
        <f t="shared" si="329"/>
        <v>Day 1</v>
      </c>
      <c r="D2042" s="78" t="s">
        <v>780</v>
      </c>
      <c r="E2042" s="46" t="str">
        <f t="shared" si="330"/>
        <v xml:space="preserve">Emile </v>
      </c>
      <c r="F2042" s="46" t="str">
        <f t="shared" si="331"/>
        <v>Van Heerden</v>
      </c>
      <c r="G2042" s="46" t="str">
        <f t="shared" si="332"/>
        <v>Men Senior</v>
      </c>
      <c r="H2042" s="46" t="str">
        <f t="shared" si="333"/>
        <v>Walvis Bay</v>
      </c>
      <c r="I2042" s="78"/>
      <c r="J2042" s="76" t="s">
        <v>1287</v>
      </c>
      <c r="K2042" s="78">
        <v>106</v>
      </c>
      <c r="L2042" s="77">
        <f t="shared" si="334"/>
        <v>5.3</v>
      </c>
      <c r="M2042" s="77">
        <f t="shared" si="335"/>
        <v>5.3</v>
      </c>
    </row>
    <row r="2043" spans="1:13" x14ac:dyDescent="0.3">
      <c r="A2043" s="246" t="str">
        <f t="shared" si="327"/>
        <v>2024-NAT-01</v>
      </c>
      <c r="B2043" s="241">
        <f t="shared" si="328"/>
        <v>45372</v>
      </c>
      <c r="C2043" s="246" t="str">
        <f t="shared" si="329"/>
        <v>Day 1</v>
      </c>
      <c r="D2043" s="78" t="s">
        <v>780</v>
      </c>
      <c r="E2043" s="46" t="str">
        <f t="shared" si="330"/>
        <v xml:space="preserve">Emile </v>
      </c>
      <c r="F2043" s="46" t="str">
        <f t="shared" si="331"/>
        <v>Van Heerden</v>
      </c>
      <c r="G2043" s="46" t="str">
        <f t="shared" si="332"/>
        <v>Men Senior</v>
      </c>
      <c r="H2043" s="46" t="str">
        <f t="shared" si="333"/>
        <v>Walvis Bay</v>
      </c>
      <c r="I2043" s="78"/>
      <c r="J2043" s="76" t="s">
        <v>1287</v>
      </c>
      <c r="K2043" s="78">
        <v>105</v>
      </c>
      <c r="L2043" s="77">
        <f t="shared" si="334"/>
        <v>5.0999999999999996</v>
      </c>
      <c r="M2043" s="77">
        <f t="shared" si="335"/>
        <v>5.0999999999999996</v>
      </c>
    </row>
    <row r="2044" spans="1:13" x14ac:dyDescent="0.3">
      <c r="A2044" s="246" t="str">
        <f t="shared" si="327"/>
        <v>2024-NAT-01</v>
      </c>
      <c r="B2044" s="241">
        <f t="shared" si="328"/>
        <v>45372</v>
      </c>
      <c r="C2044" s="246" t="str">
        <f t="shared" si="329"/>
        <v>Day 1</v>
      </c>
      <c r="D2044" s="78" t="s">
        <v>780</v>
      </c>
      <c r="E2044" s="46" t="str">
        <f t="shared" si="330"/>
        <v xml:space="preserve">Emile </v>
      </c>
      <c r="F2044" s="46" t="str">
        <f t="shared" si="331"/>
        <v>Van Heerden</v>
      </c>
      <c r="G2044" s="46" t="str">
        <f t="shared" si="332"/>
        <v>Men Senior</v>
      </c>
      <c r="H2044" s="46" t="str">
        <f t="shared" si="333"/>
        <v>Walvis Bay</v>
      </c>
      <c r="I2044" s="78"/>
      <c r="J2044" s="78" t="s">
        <v>1288</v>
      </c>
      <c r="K2044" s="78">
        <v>74</v>
      </c>
      <c r="L2044" s="77">
        <f t="shared" si="334"/>
        <v>1.3</v>
      </c>
      <c r="M2044" s="77">
        <f t="shared" si="335"/>
        <v>1.3</v>
      </c>
    </row>
    <row r="2045" spans="1:13" x14ac:dyDescent="0.3">
      <c r="A2045" s="246" t="str">
        <f t="shared" si="327"/>
        <v>2024-NAT-01</v>
      </c>
      <c r="B2045" s="241">
        <f t="shared" si="328"/>
        <v>45372</v>
      </c>
      <c r="C2045" s="246" t="str">
        <f t="shared" si="329"/>
        <v>Day 1</v>
      </c>
      <c r="D2045" s="78" t="s">
        <v>780</v>
      </c>
      <c r="E2045" s="46" t="str">
        <f t="shared" si="330"/>
        <v xml:space="preserve">Emile </v>
      </c>
      <c r="F2045" s="46" t="str">
        <f t="shared" si="331"/>
        <v>Van Heerden</v>
      </c>
      <c r="G2045" s="46" t="str">
        <f t="shared" si="332"/>
        <v>Men Senior</v>
      </c>
      <c r="H2045" s="46" t="str">
        <f t="shared" si="333"/>
        <v>Walvis Bay</v>
      </c>
      <c r="I2045" s="78"/>
      <c r="J2045" s="78" t="s">
        <v>1288</v>
      </c>
      <c r="K2045" s="78">
        <v>93</v>
      </c>
      <c r="L2045" s="77">
        <f t="shared" si="334"/>
        <v>2.9</v>
      </c>
      <c r="M2045" s="77">
        <f t="shared" si="335"/>
        <v>2.9</v>
      </c>
    </row>
    <row r="2046" spans="1:13" x14ac:dyDescent="0.3">
      <c r="A2046" s="246" t="str">
        <f t="shared" si="327"/>
        <v>2024-NAT-01</v>
      </c>
      <c r="B2046" s="241">
        <f t="shared" si="328"/>
        <v>45372</v>
      </c>
      <c r="C2046" s="246" t="str">
        <f t="shared" si="329"/>
        <v>Day 1</v>
      </c>
      <c r="D2046" s="78" t="s">
        <v>780</v>
      </c>
      <c r="E2046" s="46" t="str">
        <f t="shared" si="330"/>
        <v xml:space="preserve">Emile </v>
      </c>
      <c r="F2046" s="46" t="str">
        <f t="shared" si="331"/>
        <v>Van Heerden</v>
      </c>
      <c r="G2046" s="46" t="str">
        <f t="shared" si="332"/>
        <v>Men Senior</v>
      </c>
      <c r="H2046" s="46" t="str">
        <f t="shared" si="333"/>
        <v>Walvis Bay</v>
      </c>
      <c r="I2046" s="78"/>
      <c r="J2046" s="78" t="s">
        <v>1288</v>
      </c>
      <c r="K2046" s="78">
        <v>81</v>
      </c>
      <c r="L2046" s="77">
        <f t="shared" si="334"/>
        <v>1.8</v>
      </c>
      <c r="M2046" s="77">
        <f t="shared" si="335"/>
        <v>1.8</v>
      </c>
    </row>
    <row r="2047" spans="1:13" x14ac:dyDescent="0.3">
      <c r="A2047" s="246" t="str">
        <f t="shared" si="327"/>
        <v>2024-NAT-01</v>
      </c>
      <c r="B2047" s="241">
        <f t="shared" si="328"/>
        <v>45372</v>
      </c>
      <c r="C2047" s="246" t="str">
        <f t="shared" si="329"/>
        <v>Day 1</v>
      </c>
      <c r="D2047" s="78" t="s">
        <v>780</v>
      </c>
      <c r="E2047" s="46" t="str">
        <f t="shared" si="330"/>
        <v xml:space="preserve">Emile </v>
      </c>
      <c r="F2047" s="46" t="str">
        <f t="shared" si="331"/>
        <v>Van Heerden</v>
      </c>
      <c r="G2047" s="46" t="str">
        <f t="shared" si="332"/>
        <v>Men Senior</v>
      </c>
      <c r="H2047" s="46" t="str">
        <f t="shared" si="333"/>
        <v>Walvis Bay</v>
      </c>
      <c r="I2047" s="78"/>
      <c r="J2047" s="78" t="s">
        <v>1288</v>
      </c>
      <c r="K2047" s="78">
        <v>95</v>
      </c>
      <c r="L2047" s="77">
        <f t="shared" si="334"/>
        <v>3.1</v>
      </c>
      <c r="M2047" s="77">
        <f t="shared" si="335"/>
        <v>3.1</v>
      </c>
    </row>
    <row r="2048" spans="1:13" x14ac:dyDescent="0.3">
      <c r="A2048" s="246" t="str">
        <f t="shared" si="327"/>
        <v>2024-NAT-01</v>
      </c>
      <c r="B2048" s="241">
        <f t="shared" si="328"/>
        <v>45372</v>
      </c>
      <c r="C2048" s="246" t="str">
        <f t="shared" si="329"/>
        <v>Day 1</v>
      </c>
      <c r="D2048" s="78" t="s">
        <v>780</v>
      </c>
      <c r="E2048" s="46" t="str">
        <f t="shared" si="330"/>
        <v xml:space="preserve">Emile </v>
      </c>
      <c r="F2048" s="46" t="str">
        <f t="shared" si="331"/>
        <v>Van Heerden</v>
      </c>
      <c r="G2048" s="46" t="str">
        <f t="shared" si="332"/>
        <v>Men Senior</v>
      </c>
      <c r="H2048" s="46" t="str">
        <f t="shared" si="333"/>
        <v>Walvis Bay</v>
      </c>
      <c r="I2048" s="78"/>
      <c r="J2048" s="78" t="s">
        <v>1288</v>
      </c>
      <c r="K2048" s="78">
        <v>72</v>
      </c>
      <c r="L2048" s="77">
        <f t="shared" si="334"/>
        <v>1.2</v>
      </c>
      <c r="M2048" s="77">
        <f t="shared" si="335"/>
        <v>1.2</v>
      </c>
    </row>
    <row r="2049" spans="1:13" x14ac:dyDescent="0.3">
      <c r="A2049" s="246" t="str">
        <f t="shared" si="327"/>
        <v>2024-NAT-01</v>
      </c>
      <c r="B2049" s="241">
        <f t="shared" si="328"/>
        <v>45372</v>
      </c>
      <c r="C2049" s="246" t="str">
        <f t="shared" si="329"/>
        <v>Day 1</v>
      </c>
      <c r="D2049" s="78" t="s">
        <v>780</v>
      </c>
      <c r="E2049" s="46" t="str">
        <f t="shared" si="330"/>
        <v xml:space="preserve">Emile </v>
      </c>
      <c r="F2049" s="46" t="str">
        <f t="shared" si="331"/>
        <v>Van Heerden</v>
      </c>
      <c r="G2049" s="46" t="str">
        <f t="shared" si="332"/>
        <v>Men Senior</v>
      </c>
      <c r="H2049" s="46" t="str">
        <f t="shared" si="333"/>
        <v>Walvis Bay</v>
      </c>
      <c r="I2049" s="78"/>
      <c r="J2049" s="78" t="s">
        <v>1288</v>
      </c>
      <c r="K2049" s="78">
        <v>105</v>
      </c>
      <c r="L2049" s="77">
        <f t="shared" si="334"/>
        <v>4.4000000000000004</v>
      </c>
      <c r="M2049" s="77">
        <f t="shared" si="335"/>
        <v>4.4000000000000004</v>
      </c>
    </row>
    <row r="2050" spans="1:13" x14ac:dyDescent="0.3">
      <c r="A2050" s="246" t="str">
        <f t="shared" si="327"/>
        <v>2024-NAT-01</v>
      </c>
      <c r="B2050" s="241">
        <f t="shared" si="328"/>
        <v>45372</v>
      </c>
      <c r="C2050" s="246" t="str">
        <f t="shared" si="329"/>
        <v>Day 1</v>
      </c>
      <c r="D2050" s="78" t="s">
        <v>780</v>
      </c>
      <c r="E2050" s="46" t="str">
        <f t="shared" si="330"/>
        <v xml:space="preserve">Emile </v>
      </c>
      <c r="F2050" s="46" t="str">
        <f t="shared" si="331"/>
        <v>Van Heerden</v>
      </c>
      <c r="G2050" s="46" t="str">
        <f t="shared" si="332"/>
        <v>Men Senior</v>
      </c>
      <c r="H2050" s="46" t="str">
        <f t="shared" si="333"/>
        <v>Walvis Bay</v>
      </c>
      <c r="I2050" s="78"/>
      <c r="J2050" s="78" t="s">
        <v>1288</v>
      </c>
      <c r="K2050" s="78">
        <v>114</v>
      </c>
      <c r="L2050" s="77">
        <f t="shared" si="334"/>
        <v>5.8</v>
      </c>
      <c r="M2050" s="77">
        <f t="shared" si="335"/>
        <v>5.8</v>
      </c>
    </row>
    <row r="2051" spans="1:13" x14ac:dyDescent="0.3">
      <c r="A2051" s="246" t="str">
        <f t="shared" si="327"/>
        <v>2024-NAT-01</v>
      </c>
      <c r="B2051" s="241">
        <f t="shared" si="328"/>
        <v>45372</v>
      </c>
      <c r="C2051" s="246" t="str">
        <f t="shared" si="329"/>
        <v>Day 1</v>
      </c>
      <c r="D2051" s="78" t="s">
        <v>1332</v>
      </c>
      <c r="E2051" s="46" t="str">
        <f t="shared" si="330"/>
        <v>Frikkie</v>
      </c>
      <c r="F2051" s="46" t="str">
        <f t="shared" si="331"/>
        <v>Ferreira</v>
      </c>
      <c r="G2051" s="46" t="str">
        <f t="shared" si="332"/>
        <v>Men Master</v>
      </c>
      <c r="H2051" s="46" t="str">
        <f t="shared" si="333"/>
        <v>Walvis Bay</v>
      </c>
      <c r="I2051" s="78"/>
      <c r="J2051" s="76" t="s">
        <v>1287</v>
      </c>
      <c r="K2051" s="78">
        <v>73</v>
      </c>
      <c r="L2051" s="77">
        <f t="shared" si="334"/>
        <v>1.4</v>
      </c>
      <c r="M2051" s="77">
        <f t="shared" si="335"/>
        <v>1.4</v>
      </c>
    </row>
    <row r="2052" spans="1:13" x14ac:dyDescent="0.3">
      <c r="A2052" s="246" t="str">
        <f t="shared" si="327"/>
        <v>2024-NAT-01</v>
      </c>
      <c r="B2052" s="241">
        <f t="shared" si="328"/>
        <v>45372</v>
      </c>
      <c r="C2052" s="246" t="str">
        <f t="shared" si="329"/>
        <v>Day 1</v>
      </c>
      <c r="D2052" s="78" t="s">
        <v>1154</v>
      </c>
      <c r="E2052" s="46" t="str">
        <f t="shared" si="330"/>
        <v>Martin</v>
      </c>
      <c r="F2052" s="46" t="str">
        <f t="shared" si="331"/>
        <v>Cordier</v>
      </c>
      <c r="G2052" s="46" t="str">
        <f t="shared" si="332"/>
        <v>Men Veteran</v>
      </c>
      <c r="H2052" s="46" t="str">
        <f t="shared" si="333"/>
        <v>Walvis Bay</v>
      </c>
      <c r="I2052" s="78"/>
      <c r="J2052" s="76" t="s">
        <v>1287</v>
      </c>
      <c r="K2052" s="78">
        <v>101</v>
      </c>
      <c r="L2052" s="77">
        <f t="shared" si="334"/>
        <v>4.5</v>
      </c>
      <c r="M2052" s="77">
        <f t="shared" si="335"/>
        <v>4.5</v>
      </c>
    </row>
    <row r="2053" spans="1:13" x14ac:dyDescent="0.3">
      <c r="A2053" s="246" t="str">
        <f t="shared" si="327"/>
        <v>2024-NAT-01</v>
      </c>
      <c r="B2053" s="241">
        <f t="shared" si="328"/>
        <v>45372</v>
      </c>
      <c r="C2053" s="246" t="str">
        <f t="shared" si="329"/>
        <v>Day 1</v>
      </c>
      <c r="D2053" s="78" t="s">
        <v>1154</v>
      </c>
      <c r="E2053" s="46" t="str">
        <f t="shared" si="330"/>
        <v>Martin</v>
      </c>
      <c r="F2053" s="46" t="str">
        <f t="shared" si="331"/>
        <v>Cordier</v>
      </c>
      <c r="G2053" s="46" t="str">
        <f t="shared" si="332"/>
        <v>Men Veteran</v>
      </c>
      <c r="H2053" s="46" t="str">
        <f t="shared" si="333"/>
        <v>Walvis Bay</v>
      </c>
      <c r="I2053" s="78"/>
      <c r="J2053" s="76" t="s">
        <v>1287</v>
      </c>
      <c r="K2053" s="78">
        <v>79</v>
      </c>
      <c r="L2053" s="77">
        <f t="shared" si="334"/>
        <v>1.9</v>
      </c>
      <c r="M2053" s="77">
        <f t="shared" si="335"/>
        <v>1.9</v>
      </c>
    </row>
    <row r="2054" spans="1:13" x14ac:dyDescent="0.3">
      <c r="A2054" s="246" t="str">
        <f t="shared" si="327"/>
        <v>2024-NAT-01</v>
      </c>
      <c r="B2054" s="241">
        <f t="shared" si="328"/>
        <v>45372</v>
      </c>
      <c r="C2054" s="246" t="str">
        <f t="shared" si="329"/>
        <v>Day 1</v>
      </c>
      <c r="D2054" s="78" t="s">
        <v>1154</v>
      </c>
      <c r="E2054" s="46" t="str">
        <f t="shared" si="330"/>
        <v>Martin</v>
      </c>
      <c r="F2054" s="46" t="str">
        <f t="shared" si="331"/>
        <v>Cordier</v>
      </c>
      <c r="G2054" s="46" t="str">
        <f t="shared" si="332"/>
        <v>Men Veteran</v>
      </c>
      <c r="H2054" s="46" t="str">
        <f t="shared" si="333"/>
        <v>Walvis Bay</v>
      </c>
      <c r="I2054" s="78"/>
      <c r="J2054" s="78" t="s">
        <v>20</v>
      </c>
      <c r="K2054" s="78">
        <v>83</v>
      </c>
      <c r="L2054" s="77">
        <f t="shared" si="334"/>
        <v>2.1</v>
      </c>
      <c r="M2054" s="77">
        <f t="shared" si="335"/>
        <v>2.1</v>
      </c>
    </row>
    <row r="2055" spans="1:13" x14ac:dyDescent="0.3">
      <c r="A2055" s="246" t="str">
        <f t="shared" si="327"/>
        <v>2024-NAT-01</v>
      </c>
      <c r="B2055" s="241">
        <f t="shared" si="328"/>
        <v>45372</v>
      </c>
      <c r="C2055" s="246" t="str">
        <f t="shared" si="329"/>
        <v>Day 1</v>
      </c>
      <c r="D2055" s="78" t="s">
        <v>1154</v>
      </c>
      <c r="E2055" s="46" t="str">
        <f t="shared" si="330"/>
        <v>Martin</v>
      </c>
      <c r="F2055" s="46" t="str">
        <f t="shared" si="331"/>
        <v>Cordier</v>
      </c>
      <c r="G2055" s="46" t="str">
        <f t="shared" si="332"/>
        <v>Men Veteran</v>
      </c>
      <c r="H2055" s="46" t="str">
        <f t="shared" si="333"/>
        <v>Walvis Bay</v>
      </c>
      <c r="I2055" s="78"/>
      <c r="J2055" s="78" t="s">
        <v>1288</v>
      </c>
      <c r="K2055" s="78">
        <v>71</v>
      </c>
      <c r="L2055" s="77">
        <f t="shared" si="334"/>
        <v>1.1000000000000001</v>
      </c>
      <c r="M2055" s="77">
        <f t="shared" si="335"/>
        <v>1.1000000000000001</v>
      </c>
    </row>
    <row r="2056" spans="1:13" x14ac:dyDescent="0.3">
      <c r="A2056" s="246" t="str">
        <f t="shared" si="327"/>
        <v>2024-NAT-01</v>
      </c>
      <c r="B2056" s="241">
        <f t="shared" si="328"/>
        <v>45372</v>
      </c>
      <c r="C2056" s="246" t="str">
        <f t="shared" si="329"/>
        <v>Day 1</v>
      </c>
      <c r="D2056" s="78" t="s">
        <v>1154</v>
      </c>
      <c r="E2056" s="46" t="str">
        <f t="shared" si="330"/>
        <v>Martin</v>
      </c>
      <c r="F2056" s="46" t="str">
        <f t="shared" si="331"/>
        <v>Cordier</v>
      </c>
      <c r="G2056" s="46" t="str">
        <f t="shared" si="332"/>
        <v>Men Veteran</v>
      </c>
      <c r="H2056" s="46" t="str">
        <f t="shared" si="333"/>
        <v>Walvis Bay</v>
      </c>
      <c r="I2056" s="78"/>
      <c r="J2056" s="78" t="s">
        <v>1288</v>
      </c>
      <c r="K2056" s="78">
        <v>86</v>
      </c>
      <c r="L2056" s="77">
        <f t="shared" si="334"/>
        <v>2.2000000000000002</v>
      </c>
      <c r="M2056" s="77">
        <f t="shared" si="335"/>
        <v>2.2000000000000002</v>
      </c>
    </row>
    <row r="2057" spans="1:13" x14ac:dyDescent="0.3">
      <c r="A2057" s="246" t="str">
        <f t="shared" si="327"/>
        <v>2024-NAT-01</v>
      </c>
      <c r="B2057" s="241">
        <f t="shared" si="328"/>
        <v>45372</v>
      </c>
      <c r="C2057" s="246" t="str">
        <f t="shared" si="329"/>
        <v>Day 1</v>
      </c>
      <c r="D2057" s="78" t="s">
        <v>1154</v>
      </c>
      <c r="E2057" s="46" t="str">
        <f t="shared" si="330"/>
        <v>Martin</v>
      </c>
      <c r="F2057" s="46" t="str">
        <f t="shared" si="331"/>
        <v>Cordier</v>
      </c>
      <c r="G2057" s="46" t="str">
        <f t="shared" si="332"/>
        <v>Men Veteran</v>
      </c>
      <c r="H2057" s="46" t="str">
        <f t="shared" si="333"/>
        <v>Walvis Bay</v>
      </c>
      <c r="I2057" s="78"/>
      <c r="J2057" s="78" t="s">
        <v>1288</v>
      </c>
      <c r="K2057" s="78">
        <v>120</v>
      </c>
      <c r="L2057" s="77">
        <f t="shared" si="334"/>
        <v>7</v>
      </c>
      <c r="M2057" s="77">
        <f t="shared" si="335"/>
        <v>7</v>
      </c>
    </row>
    <row r="2058" spans="1:13" x14ac:dyDescent="0.3">
      <c r="A2058" s="246" t="str">
        <f t="shared" si="327"/>
        <v>2024-NAT-01</v>
      </c>
      <c r="B2058" s="241">
        <f t="shared" si="328"/>
        <v>45372</v>
      </c>
      <c r="C2058" s="246" t="str">
        <f t="shared" si="329"/>
        <v>Day 1</v>
      </c>
      <c r="D2058" s="78" t="s">
        <v>1792</v>
      </c>
      <c r="E2058" s="46" t="str">
        <f t="shared" si="330"/>
        <v>Morne</v>
      </c>
      <c r="F2058" s="46" t="str">
        <f t="shared" si="331"/>
        <v>Riekert</v>
      </c>
      <c r="G2058" s="46" t="str">
        <f t="shared" si="332"/>
        <v>Men U/21</v>
      </c>
      <c r="H2058" s="46" t="str">
        <f t="shared" si="333"/>
        <v>Walvis Bay</v>
      </c>
      <c r="I2058" s="78"/>
      <c r="J2058" s="78" t="s">
        <v>1288</v>
      </c>
      <c r="K2058" s="78">
        <v>83</v>
      </c>
      <c r="L2058" s="77">
        <f t="shared" si="334"/>
        <v>1.9</v>
      </c>
      <c r="M2058" s="77">
        <f t="shared" si="335"/>
        <v>1.9</v>
      </c>
    </row>
    <row r="2059" spans="1:13" x14ac:dyDescent="0.3">
      <c r="A2059" s="246" t="str">
        <f t="shared" si="327"/>
        <v>2024-NAT-01</v>
      </c>
      <c r="B2059" s="241">
        <f t="shared" si="328"/>
        <v>45372</v>
      </c>
      <c r="C2059" s="246" t="str">
        <f t="shared" si="329"/>
        <v>Day 1</v>
      </c>
      <c r="D2059" s="78" t="s">
        <v>1792</v>
      </c>
      <c r="E2059" s="46" t="str">
        <f t="shared" si="330"/>
        <v>Morne</v>
      </c>
      <c r="F2059" s="46" t="str">
        <f t="shared" si="331"/>
        <v>Riekert</v>
      </c>
      <c r="G2059" s="46" t="str">
        <f t="shared" si="332"/>
        <v>Men U/21</v>
      </c>
      <c r="H2059" s="46" t="str">
        <f t="shared" si="333"/>
        <v>Walvis Bay</v>
      </c>
      <c r="I2059" s="78"/>
      <c r="J2059" s="78" t="s">
        <v>20</v>
      </c>
      <c r="K2059" s="78">
        <v>88</v>
      </c>
      <c r="L2059" s="77">
        <f t="shared" si="334"/>
        <v>2.5</v>
      </c>
      <c r="M2059" s="77">
        <f t="shared" si="335"/>
        <v>2.5</v>
      </c>
    </row>
    <row r="2060" spans="1:13" x14ac:dyDescent="0.3">
      <c r="A2060" s="246" t="str">
        <f t="shared" si="327"/>
        <v>2024-NAT-01</v>
      </c>
      <c r="B2060" s="241">
        <f t="shared" si="328"/>
        <v>45372</v>
      </c>
      <c r="C2060" s="246" t="str">
        <f t="shared" si="329"/>
        <v>Day 1</v>
      </c>
      <c r="D2060" s="78" t="s">
        <v>1792</v>
      </c>
      <c r="E2060" s="46" t="str">
        <f t="shared" si="330"/>
        <v>Morne</v>
      </c>
      <c r="F2060" s="46" t="str">
        <f t="shared" si="331"/>
        <v>Riekert</v>
      </c>
      <c r="G2060" s="46" t="str">
        <f t="shared" si="332"/>
        <v>Men U/21</v>
      </c>
      <c r="H2060" s="46" t="str">
        <f t="shared" si="333"/>
        <v>Walvis Bay</v>
      </c>
      <c r="I2060" s="78"/>
      <c r="J2060" s="76" t="s">
        <v>1287</v>
      </c>
      <c r="K2060" s="78">
        <v>128</v>
      </c>
      <c r="L2060" s="77">
        <f t="shared" si="334"/>
        <v>10.1</v>
      </c>
      <c r="M2060" s="77">
        <f t="shared" si="335"/>
        <v>10.1</v>
      </c>
    </row>
    <row r="2061" spans="1:13" x14ac:dyDescent="0.3">
      <c r="A2061" s="246" t="str">
        <f t="shared" si="327"/>
        <v>2024-NAT-01</v>
      </c>
      <c r="B2061" s="241">
        <f t="shared" si="328"/>
        <v>45372</v>
      </c>
      <c r="C2061" s="246" t="str">
        <f t="shared" si="329"/>
        <v>Day 1</v>
      </c>
      <c r="D2061" s="78" t="s">
        <v>1792</v>
      </c>
      <c r="E2061" s="46" t="str">
        <f t="shared" si="330"/>
        <v>Morne</v>
      </c>
      <c r="F2061" s="46" t="str">
        <f t="shared" si="331"/>
        <v>Riekert</v>
      </c>
      <c r="G2061" s="46" t="str">
        <f t="shared" si="332"/>
        <v>Men U/21</v>
      </c>
      <c r="H2061" s="46" t="str">
        <f t="shared" si="333"/>
        <v>Walvis Bay</v>
      </c>
      <c r="I2061" s="78"/>
      <c r="J2061" s="76" t="s">
        <v>1287</v>
      </c>
      <c r="K2061" s="78">
        <v>86</v>
      </c>
      <c r="L2061" s="77">
        <f t="shared" si="334"/>
        <v>2.6</v>
      </c>
      <c r="M2061" s="77">
        <f t="shared" si="335"/>
        <v>2.6</v>
      </c>
    </row>
    <row r="2062" spans="1:13" x14ac:dyDescent="0.3">
      <c r="A2062" s="246" t="str">
        <f t="shared" si="327"/>
        <v>2024-NAT-01</v>
      </c>
      <c r="B2062" s="241">
        <f t="shared" si="328"/>
        <v>45372</v>
      </c>
      <c r="C2062" s="246" t="str">
        <f t="shared" si="329"/>
        <v>Day 1</v>
      </c>
      <c r="D2062" s="78" t="s">
        <v>578</v>
      </c>
      <c r="E2062" s="46" t="str">
        <f t="shared" si="330"/>
        <v>Stefan Jnr</v>
      </c>
      <c r="F2062" s="46" t="str">
        <f t="shared" si="331"/>
        <v>Du Preez</v>
      </c>
      <c r="G2062" s="46" t="str">
        <f t="shared" si="332"/>
        <v>Men U/21</v>
      </c>
      <c r="H2062" s="46" t="str">
        <f t="shared" si="333"/>
        <v>Walvis Bay</v>
      </c>
      <c r="I2062" s="78"/>
      <c r="J2062" s="76" t="s">
        <v>1287</v>
      </c>
      <c r="K2062" s="78">
        <v>105</v>
      </c>
      <c r="L2062" s="77">
        <f t="shared" si="334"/>
        <v>5.0999999999999996</v>
      </c>
      <c r="M2062" s="77">
        <f t="shared" si="335"/>
        <v>5.0999999999999996</v>
      </c>
    </row>
    <row r="2063" spans="1:13" x14ac:dyDescent="0.3">
      <c r="A2063" s="246" t="str">
        <f t="shared" si="327"/>
        <v>2024-NAT-01</v>
      </c>
      <c r="B2063" s="241">
        <f t="shared" si="328"/>
        <v>45372</v>
      </c>
      <c r="C2063" s="246" t="str">
        <f t="shared" si="329"/>
        <v>Day 1</v>
      </c>
      <c r="D2063" s="78" t="s">
        <v>1578</v>
      </c>
      <c r="E2063" s="46" t="str">
        <f t="shared" si="330"/>
        <v>Breggie</v>
      </c>
      <c r="F2063" s="46" t="str">
        <f t="shared" si="331"/>
        <v>Ferreira</v>
      </c>
      <c r="G2063" s="46" t="str">
        <f t="shared" si="332"/>
        <v>Ladies Master</v>
      </c>
      <c r="H2063" s="46" t="str">
        <f t="shared" si="333"/>
        <v>Walvis Bay</v>
      </c>
      <c r="I2063" s="78"/>
      <c r="J2063" s="76" t="s">
        <v>1287</v>
      </c>
      <c r="K2063" s="78">
        <v>88</v>
      </c>
      <c r="L2063" s="77">
        <f t="shared" si="334"/>
        <v>2.8</v>
      </c>
      <c r="M2063" s="77">
        <f t="shared" si="335"/>
        <v>2.8</v>
      </c>
    </row>
    <row r="2064" spans="1:13" x14ac:dyDescent="0.3">
      <c r="A2064" s="246" t="str">
        <f t="shared" si="327"/>
        <v>2024-NAT-01</v>
      </c>
      <c r="B2064" s="241">
        <f t="shared" si="328"/>
        <v>45372</v>
      </c>
      <c r="C2064" s="246" t="str">
        <f t="shared" si="329"/>
        <v>Day 1</v>
      </c>
      <c r="D2064" s="78" t="s">
        <v>1578</v>
      </c>
      <c r="E2064" s="46" t="str">
        <f t="shared" si="330"/>
        <v>Breggie</v>
      </c>
      <c r="F2064" s="46" t="str">
        <f t="shared" si="331"/>
        <v>Ferreira</v>
      </c>
      <c r="G2064" s="46" t="str">
        <f t="shared" si="332"/>
        <v>Ladies Master</v>
      </c>
      <c r="H2064" s="46" t="str">
        <f t="shared" si="333"/>
        <v>Walvis Bay</v>
      </c>
      <c r="I2064" s="78"/>
      <c r="J2064" s="76" t="s">
        <v>1287</v>
      </c>
      <c r="K2064" s="78">
        <v>105</v>
      </c>
      <c r="L2064" s="77">
        <f t="shared" si="334"/>
        <v>5.0999999999999996</v>
      </c>
      <c r="M2064" s="77">
        <f t="shared" si="335"/>
        <v>5.0999999999999996</v>
      </c>
    </row>
    <row r="2065" spans="1:13" x14ac:dyDescent="0.3">
      <c r="A2065" s="246" t="str">
        <f t="shared" si="327"/>
        <v>2024-NAT-01</v>
      </c>
      <c r="B2065" s="241">
        <f t="shared" si="328"/>
        <v>45372</v>
      </c>
      <c r="C2065" s="246" t="str">
        <f t="shared" si="329"/>
        <v>Day 1</v>
      </c>
      <c r="D2065" s="78" t="s">
        <v>1578</v>
      </c>
      <c r="E2065" s="46" t="str">
        <f t="shared" si="330"/>
        <v>Breggie</v>
      </c>
      <c r="F2065" s="46" t="str">
        <f t="shared" si="331"/>
        <v>Ferreira</v>
      </c>
      <c r="G2065" s="46" t="str">
        <f t="shared" si="332"/>
        <v>Ladies Master</v>
      </c>
      <c r="H2065" s="46" t="str">
        <f t="shared" si="333"/>
        <v>Walvis Bay</v>
      </c>
      <c r="I2065" s="78"/>
      <c r="J2065" s="76" t="s">
        <v>1287</v>
      </c>
      <c r="K2065" s="78">
        <v>114</v>
      </c>
      <c r="L2065" s="77">
        <f t="shared" si="334"/>
        <v>6.8</v>
      </c>
      <c r="M2065" s="77">
        <f t="shared" si="335"/>
        <v>6.8</v>
      </c>
    </row>
    <row r="2066" spans="1:13" x14ac:dyDescent="0.3">
      <c r="A2066" s="246" t="str">
        <f t="shared" si="327"/>
        <v>2024-NAT-01</v>
      </c>
      <c r="B2066" s="241">
        <f t="shared" si="328"/>
        <v>45372</v>
      </c>
      <c r="C2066" s="246" t="str">
        <f t="shared" si="329"/>
        <v>Day 1</v>
      </c>
      <c r="D2066" s="78" t="s">
        <v>1786</v>
      </c>
      <c r="E2066" s="46" t="str">
        <f t="shared" si="330"/>
        <v>Nicolette</v>
      </c>
      <c r="F2066" s="46" t="str">
        <f t="shared" si="331"/>
        <v>Schreuder</v>
      </c>
      <c r="G2066" s="46" t="str">
        <f t="shared" si="332"/>
        <v>Ladies Veteran</v>
      </c>
      <c r="H2066" s="46" t="str">
        <f t="shared" si="333"/>
        <v>Walvis Bay</v>
      </c>
      <c r="I2066" s="78"/>
      <c r="J2066" s="78" t="s">
        <v>20</v>
      </c>
      <c r="K2066" s="78">
        <v>70</v>
      </c>
      <c r="L2066" s="77">
        <f t="shared" si="334"/>
        <v>1.2</v>
      </c>
      <c r="M2066" s="77">
        <f t="shared" si="335"/>
        <v>1.2</v>
      </c>
    </row>
    <row r="2067" spans="1:13" x14ac:dyDescent="0.3">
      <c r="A2067" s="246" t="str">
        <f t="shared" si="327"/>
        <v>2024-NAT-01</v>
      </c>
      <c r="B2067" s="241">
        <f t="shared" si="328"/>
        <v>45372</v>
      </c>
      <c r="C2067" s="246" t="str">
        <f t="shared" si="329"/>
        <v>Day 1</v>
      </c>
      <c r="D2067" s="78" t="s">
        <v>1786</v>
      </c>
      <c r="E2067" s="46" t="str">
        <f t="shared" si="330"/>
        <v>Nicolette</v>
      </c>
      <c r="F2067" s="46" t="str">
        <f t="shared" si="331"/>
        <v>Schreuder</v>
      </c>
      <c r="G2067" s="46" t="str">
        <f t="shared" si="332"/>
        <v>Ladies Veteran</v>
      </c>
      <c r="H2067" s="46" t="str">
        <f t="shared" si="333"/>
        <v>Walvis Bay</v>
      </c>
      <c r="I2067" s="78"/>
      <c r="J2067" s="76" t="s">
        <v>1287</v>
      </c>
      <c r="K2067" s="78">
        <v>79</v>
      </c>
      <c r="L2067" s="77">
        <f t="shared" si="334"/>
        <v>1.9</v>
      </c>
      <c r="M2067" s="77">
        <f t="shared" si="335"/>
        <v>1.9</v>
      </c>
    </row>
    <row r="2068" spans="1:13" x14ac:dyDescent="0.3">
      <c r="A2068" s="246" t="str">
        <f t="shared" si="327"/>
        <v>2024-NAT-01</v>
      </c>
      <c r="B2068" s="241">
        <f t="shared" si="328"/>
        <v>45372</v>
      </c>
      <c r="C2068" s="246" t="str">
        <f t="shared" si="329"/>
        <v>Day 1</v>
      </c>
      <c r="D2068" s="78" t="s">
        <v>1786</v>
      </c>
      <c r="E2068" s="46" t="str">
        <f t="shared" si="330"/>
        <v>Nicolette</v>
      </c>
      <c r="F2068" s="46" t="str">
        <f t="shared" si="331"/>
        <v>Schreuder</v>
      </c>
      <c r="G2068" s="46" t="str">
        <f t="shared" si="332"/>
        <v>Ladies Veteran</v>
      </c>
      <c r="H2068" s="46" t="str">
        <f t="shared" si="333"/>
        <v>Walvis Bay</v>
      </c>
      <c r="I2068" s="78"/>
      <c r="J2068" s="76" t="s">
        <v>1287</v>
      </c>
      <c r="K2068" s="78">
        <v>104</v>
      </c>
      <c r="L2068" s="77">
        <f t="shared" si="334"/>
        <v>5</v>
      </c>
      <c r="M2068" s="77">
        <f t="shared" si="335"/>
        <v>5</v>
      </c>
    </row>
    <row r="2069" spans="1:13" x14ac:dyDescent="0.3">
      <c r="A2069" s="246" t="str">
        <f t="shared" si="327"/>
        <v>2024-NAT-01</v>
      </c>
      <c r="B2069" s="241">
        <f t="shared" si="328"/>
        <v>45372</v>
      </c>
      <c r="C2069" s="246" t="str">
        <f t="shared" si="329"/>
        <v>Day 1</v>
      </c>
      <c r="D2069" s="78" t="s">
        <v>818</v>
      </c>
      <c r="E2069" s="46" t="str">
        <f t="shared" si="330"/>
        <v>Cristiano</v>
      </c>
      <c r="F2069" s="46" t="str">
        <f t="shared" si="331"/>
        <v>Bampton</v>
      </c>
      <c r="G2069" s="46" t="str">
        <f t="shared" si="332"/>
        <v>Men U/16</v>
      </c>
      <c r="H2069" s="46" t="str">
        <f t="shared" si="333"/>
        <v>Walvis Bay</v>
      </c>
      <c r="I2069" s="78"/>
      <c r="J2069" s="76" t="s">
        <v>1287</v>
      </c>
      <c r="K2069" s="78">
        <v>86</v>
      </c>
      <c r="L2069" s="77">
        <f t="shared" si="334"/>
        <v>2.6</v>
      </c>
      <c r="M2069" s="77">
        <f t="shared" si="335"/>
        <v>2.6</v>
      </c>
    </row>
    <row r="2070" spans="1:13" x14ac:dyDescent="0.3">
      <c r="A2070" s="246" t="str">
        <f t="shared" si="327"/>
        <v>2024-NAT-01</v>
      </c>
      <c r="B2070" s="241">
        <f t="shared" si="328"/>
        <v>45372</v>
      </c>
      <c r="C2070" s="246" t="str">
        <f t="shared" si="329"/>
        <v>Day 1</v>
      </c>
      <c r="D2070" s="78" t="s">
        <v>818</v>
      </c>
      <c r="E2070" s="46" t="str">
        <f t="shared" si="330"/>
        <v>Cristiano</v>
      </c>
      <c r="F2070" s="46" t="str">
        <f t="shared" si="331"/>
        <v>Bampton</v>
      </c>
      <c r="G2070" s="46" t="str">
        <f t="shared" si="332"/>
        <v>Men U/16</v>
      </c>
      <c r="H2070" s="46" t="str">
        <f t="shared" si="333"/>
        <v>Walvis Bay</v>
      </c>
      <c r="I2070" s="78"/>
      <c r="J2070" s="76" t="s">
        <v>1287</v>
      </c>
      <c r="K2070" s="78">
        <v>139</v>
      </c>
      <c r="L2070" s="77">
        <f t="shared" si="334"/>
        <v>13.4</v>
      </c>
      <c r="M2070" s="77">
        <f t="shared" si="335"/>
        <v>13.4</v>
      </c>
    </row>
    <row r="2071" spans="1:13" x14ac:dyDescent="0.3">
      <c r="A2071" s="246" t="str">
        <f t="shared" si="327"/>
        <v>2024-NAT-01</v>
      </c>
      <c r="B2071" s="241">
        <f t="shared" si="328"/>
        <v>45372</v>
      </c>
      <c r="C2071" s="246" t="str">
        <f t="shared" si="329"/>
        <v>Day 1</v>
      </c>
      <c r="D2071" s="78" t="s">
        <v>818</v>
      </c>
      <c r="E2071" s="46" t="str">
        <f t="shared" si="330"/>
        <v>Cristiano</v>
      </c>
      <c r="F2071" s="46" t="str">
        <f t="shared" si="331"/>
        <v>Bampton</v>
      </c>
      <c r="G2071" s="46" t="str">
        <f t="shared" si="332"/>
        <v>Men U/16</v>
      </c>
      <c r="H2071" s="46" t="str">
        <f t="shared" si="333"/>
        <v>Walvis Bay</v>
      </c>
      <c r="I2071" s="78"/>
      <c r="J2071" s="76" t="s">
        <v>1287</v>
      </c>
      <c r="K2071" s="78">
        <v>81</v>
      </c>
      <c r="L2071" s="77">
        <f t="shared" si="334"/>
        <v>2.1</v>
      </c>
      <c r="M2071" s="77">
        <f t="shared" si="335"/>
        <v>2.1</v>
      </c>
    </row>
    <row r="2072" spans="1:13" x14ac:dyDescent="0.3">
      <c r="A2072" s="246" t="str">
        <f t="shared" si="327"/>
        <v>2024-NAT-01</v>
      </c>
      <c r="B2072" s="241">
        <f t="shared" si="328"/>
        <v>45372</v>
      </c>
      <c r="C2072" s="246" t="str">
        <f t="shared" si="329"/>
        <v>Day 1</v>
      </c>
      <c r="D2072" s="78" t="s">
        <v>818</v>
      </c>
      <c r="E2072" s="46" t="str">
        <f t="shared" si="330"/>
        <v>Cristiano</v>
      </c>
      <c r="F2072" s="46" t="str">
        <f t="shared" si="331"/>
        <v>Bampton</v>
      </c>
      <c r="G2072" s="46" t="str">
        <f t="shared" si="332"/>
        <v>Men U/16</v>
      </c>
      <c r="H2072" s="46" t="str">
        <f t="shared" si="333"/>
        <v>Walvis Bay</v>
      </c>
      <c r="I2072" s="78"/>
      <c r="J2072" s="78" t="s">
        <v>1288</v>
      </c>
      <c r="K2072" s="78">
        <v>102</v>
      </c>
      <c r="L2072" s="77">
        <f t="shared" si="334"/>
        <v>4</v>
      </c>
      <c r="M2072" s="77">
        <f t="shared" si="335"/>
        <v>4</v>
      </c>
    </row>
    <row r="2073" spans="1:13" x14ac:dyDescent="0.3">
      <c r="A2073" s="246" t="str">
        <f t="shared" si="327"/>
        <v>2024-NAT-01</v>
      </c>
      <c r="B2073" s="241">
        <f t="shared" si="328"/>
        <v>45372</v>
      </c>
      <c r="C2073" s="246" t="str">
        <f t="shared" si="329"/>
        <v>Day 1</v>
      </c>
      <c r="D2073" s="78" t="s">
        <v>538</v>
      </c>
      <c r="E2073" s="46" t="str">
        <f t="shared" si="330"/>
        <v>Sarah-Ann</v>
      </c>
      <c r="F2073" s="46" t="str">
        <f t="shared" si="331"/>
        <v>Mills</v>
      </c>
      <c r="G2073" s="46" t="str">
        <f t="shared" si="332"/>
        <v>Ladies Master</v>
      </c>
      <c r="H2073" s="46" t="str">
        <f t="shared" si="333"/>
        <v>Walvis Bay</v>
      </c>
      <c r="I2073" s="78"/>
      <c r="J2073" s="78"/>
      <c r="K2073" s="78"/>
      <c r="L2073" s="77" t="str">
        <f t="shared" si="334"/>
        <v/>
      </c>
      <c r="M2073" s="77" t="str">
        <f t="shared" si="335"/>
        <v/>
      </c>
    </row>
    <row r="2074" spans="1:13" x14ac:dyDescent="0.3">
      <c r="A2074" s="246" t="str">
        <f t="shared" si="327"/>
        <v>2024-NAT-01</v>
      </c>
      <c r="B2074" s="241">
        <f t="shared" si="328"/>
        <v>45372</v>
      </c>
      <c r="C2074" s="246" t="str">
        <f t="shared" si="329"/>
        <v>Day 1</v>
      </c>
      <c r="D2074" s="78" t="s">
        <v>1567</v>
      </c>
      <c r="E2074" s="46" t="str">
        <f t="shared" si="330"/>
        <v>Janco</v>
      </c>
      <c r="F2074" s="46" t="str">
        <f t="shared" si="331"/>
        <v>Duvenhage</v>
      </c>
      <c r="G2074" s="46" t="str">
        <f t="shared" si="332"/>
        <v>Men U/16</v>
      </c>
      <c r="H2074" s="46" t="str">
        <f t="shared" si="333"/>
        <v>Welwitschia</v>
      </c>
      <c r="I2074" s="78"/>
      <c r="J2074" s="78" t="s">
        <v>1281</v>
      </c>
      <c r="K2074" s="78">
        <v>142</v>
      </c>
      <c r="L2074" s="77">
        <f t="shared" si="334"/>
        <v>38.5</v>
      </c>
      <c r="M2074" s="77">
        <f t="shared" si="335"/>
        <v>38.5</v>
      </c>
    </row>
    <row r="2075" spans="1:13" x14ac:dyDescent="0.3">
      <c r="A2075" s="246" t="str">
        <f t="shared" si="327"/>
        <v>2024-NAT-01</v>
      </c>
      <c r="B2075" s="241">
        <f t="shared" si="328"/>
        <v>45372</v>
      </c>
      <c r="C2075" s="246" t="str">
        <f t="shared" si="329"/>
        <v>Day 1</v>
      </c>
      <c r="D2075" s="78" t="s">
        <v>1567</v>
      </c>
      <c r="E2075" s="46" t="str">
        <f t="shared" si="330"/>
        <v>Janco</v>
      </c>
      <c r="F2075" s="46" t="str">
        <f t="shared" si="331"/>
        <v>Duvenhage</v>
      </c>
      <c r="G2075" s="46" t="str">
        <f t="shared" si="332"/>
        <v>Men U/16</v>
      </c>
      <c r="H2075" s="46" t="str">
        <f t="shared" si="333"/>
        <v>Welwitschia</v>
      </c>
      <c r="I2075" s="78"/>
      <c r="J2075" s="76" t="s">
        <v>1287</v>
      </c>
      <c r="K2075" s="78">
        <v>107</v>
      </c>
      <c r="L2075" s="77">
        <f t="shared" si="334"/>
        <v>5.5</v>
      </c>
      <c r="M2075" s="77">
        <f t="shared" si="335"/>
        <v>5.5</v>
      </c>
    </row>
    <row r="2076" spans="1:13" x14ac:dyDescent="0.3">
      <c r="A2076" s="246" t="str">
        <f t="shared" si="327"/>
        <v>2024-NAT-01</v>
      </c>
      <c r="B2076" s="241">
        <f t="shared" si="328"/>
        <v>45372</v>
      </c>
      <c r="C2076" s="246" t="str">
        <f t="shared" si="329"/>
        <v>Day 1</v>
      </c>
      <c r="D2076" s="78" t="s">
        <v>1567</v>
      </c>
      <c r="E2076" s="46" t="str">
        <f t="shared" si="330"/>
        <v>Janco</v>
      </c>
      <c r="F2076" s="46" t="str">
        <f t="shared" si="331"/>
        <v>Duvenhage</v>
      </c>
      <c r="G2076" s="46" t="str">
        <f t="shared" si="332"/>
        <v>Men U/16</v>
      </c>
      <c r="H2076" s="46" t="str">
        <f t="shared" si="333"/>
        <v>Welwitschia</v>
      </c>
      <c r="I2076" s="78"/>
      <c r="J2076" s="76" t="s">
        <v>1287</v>
      </c>
      <c r="K2076" s="78">
        <v>144</v>
      </c>
      <c r="L2076" s="77">
        <f t="shared" si="334"/>
        <v>15.1</v>
      </c>
      <c r="M2076" s="77">
        <f t="shared" si="335"/>
        <v>15.1</v>
      </c>
    </row>
    <row r="2077" spans="1:13" x14ac:dyDescent="0.3">
      <c r="A2077" s="246" t="str">
        <f t="shared" si="327"/>
        <v>2024-NAT-01</v>
      </c>
      <c r="B2077" s="241">
        <f t="shared" si="328"/>
        <v>45372</v>
      </c>
      <c r="C2077" s="246" t="str">
        <f t="shared" si="329"/>
        <v>Day 1</v>
      </c>
      <c r="D2077" s="78" t="s">
        <v>1567</v>
      </c>
      <c r="E2077" s="46" t="str">
        <f t="shared" si="330"/>
        <v>Janco</v>
      </c>
      <c r="F2077" s="46" t="str">
        <f t="shared" si="331"/>
        <v>Duvenhage</v>
      </c>
      <c r="G2077" s="46" t="str">
        <f t="shared" si="332"/>
        <v>Men U/16</v>
      </c>
      <c r="H2077" s="46" t="str">
        <f t="shared" si="333"/>
        <v>Welwitschia</v>
      </c>
      <c r="I2077" s="78"/>
      <c r="J2077" s="76" t="s">
        <v>1287</v>
      </c>
      <c r="K2077" s="78">
        <v>137</v>
      </c>
      <c r="L2077" s="77">
        <f t="shared" si="334"/>
        <v>12.8</v>
      </c>
      <c r="M2077" s="77">
        <f t="shared" si="335"/>
        <v>12.8</v>
      </c>
    </row>
    <row r="2078" spans="1:13" x14ac:dyDescent="0.3">
      <c r="A2078" s="246" t="str">
        <f t="shared" si="327"/>
        <v>2024-NAT-01</v>
      </c>
      <c r="B2078" s="241">
        <f t="shared" si="328"/>
        <v>45372</v>
      </c>
      <c r="C2078" s="246" t="str">
        <f t="shared" si="329"/>
        <v>Day 1</v>
      </c>
      <c r="D2078" s="78" t="s">
        <v>1383</v>
      </c>
      <c r="E2078" s="46" t="str">
        <f t="shared" si="330"/>
        <v>Michael</v>
      </c>
      <c r="F2078" s="46" t="str">
        <f t="shared" si="331"/>
        <v>Diedericks</v>
      </c>
      <c r="G2078" s="46" t="str">
        <f t="shared" si="332"/>
        <v>Men U/16</v>
      </c>
      <c r="H2078" s="46" t="str">
        <f t="shared" si="333"/>
        <v>Welwitschia</v>
      </c>
      <c r="I2078" s="78"/>
      <c r="J2078" s="76" t="s">
        <v>1287</v>
      </c>
      <c r="K2078" s="78">
        <v>100</v>
      </c>
      <c r="L2078" s="77">
        <f t="shared" si="334"/>
        <v>4.3</v>
      </c>
      <c r="M2078" s="77">
        <f t="shared" si="335"/>
        <v>4.3</v>
      </c>
    </row>
    <row r="2079" spans="1:13" x14ac:dyDescent="0.3">
      <c r="A2079" s="246" t="str">
        <f t="shared" si="327"/>
        <v>2024-NAT-01</v>
      </c>
      <c r="B2079" s="241">
        <f t="shared" si="328"/>
        <v>45372</v>
      </c>
      <c r="C2079" s="246" t="str">
        <f t="shared" si="329"/>
        <v>Day 1</v>
      </c>
      <c r="D2079" s="78" t="s">
        <v>1383</v>
      </c>
      <c r="E2079" s="46" t="str">
        <f t="shared" si="330"/>
        <v>Michael</v>
      </c>
      <c r="F2079" s="46" t="str">
        <f t="shared" si="331"/>
        <v>Diedericks</v>
      </c>
      <c r="G2079" s="46" t="str">
        <f t="shared" si="332"/>
        <v>Men U/16</v>
      </c>
      <c r="H2079" s="46" t="str">
        <f t="shared" si="333"/>
        <v>Welwitschia</v>
      </c>
      <c r="I2079" s="78"/>
      <c r="J2079" s="78" t="s">
        <v>1288</v>
      </c>
      <c r="K2079" s="78">
        <v>74</v>
      </c>
      <c r="L2079" s="77">
        <f t="shared" si="334"/>
        <v>1.3</v>
      </c>
      <c r="M2079" s="77">
        <f t="shared" si="335"/>
        <v>1.3</v>
      </c>
    </row>
    <row r="2080" spans="1:13" x14ac:dyDescent="0.3">
      <c r="A2080" s="246" t="str">
        <f t="shared" si="327"/>
        <v>2024-NAT-01</v>
      </c>
      <c r="B2080" s="241">
        <f t="shared" si="328"/>
        <v>45372</v>
      </c>
      <c r="C2080" s="246" t="str">
        <f t="shared" si="329"/>
        <v>Day 1</v>
      </c>
      <c r="D2080" s="78" t="s">
        <v>525</v>
      </c>
      <c r="E2080" s="46" t="str">
        <f t="shared" si="330"/>
        <v>Carlien</v>
      </c>
      <c r="F2080" s="46" t="str">
        <f t="shared" si="331"/>
        <v>Steyn</v>
      </c>
      <c r="G2080" s="46" t="str">
        <f t="shared" si="332"/>
        <v>Ladies Veteran</v>
      </c>
      <c r="H2080" s="46" t="str">
        <f t="shared" si="333"/>
        <v>Welwitschia</v>
      </c>
      <c r="I2080" s="78"/>
      <c r="J2080" s="76" t="s">
        <v>1287</v>
      </c>
      <c r="K2080" s="78">
        <v>144</v>
      </c>
      <c r="L2080" s="77">
        <f t="shared" si="334"/>
        <v>15.1</v>
      </c>
      <c r="M2080" s="77">
        <f t="shared" si="335"/>
        <v>15.1</v>
      </c>
    </row>
    <row r="2081" spans="1:13" x14ac:dyDescent="0.3">
      <c r="A2081" s="246" t="str">
        <f t="shared" si="327"/>
        <v>2024-NAT-01</v>
      </c>
      <c r="B2081" s="241">
        <f t="shared" si="328"/>
        <v>45372</v>
      </c>
      <c r="C2081" s="246" t="str">
        <f t="shared" si="329"/>
        <v>Day 1</v>
      </c>
      <c r="D2081" s="78" t="s">
        <v>525</v>
      </c>
      <c r="E2081" s="46" t="str">
        <f t="shared" si="330"/>
        <v>Carlien</v>
      </c>
      <c r="F2081" s="46" t="str">
        <f t="shared" si="331"/>
        <v>Steyn</v>
      </c>
      <c r="G2081" s="46" t="str">
        <f t="shared" si="332"/>
        <v>Ladies Veteran</v>
      </c>
      <c r="H2081" s="46" t="str">
        <f t="shared" si="333"/>
        <v>Welwitschia</v>
      </c>
      <c r="I2081" s="78"/>
      <c r="J2081" s="76" t="s">
        <v>1287</v>
      </c>
      <c r="K2081" s="78">
        <v>106</v>
      </c>
      <c r="L2081" s="77">
        <f t="shared" si="334"/>
        <v>5.3</v>
      </c>
      <c r="M2081" s="77">
        <f t="shared" si="335"/>
        <v>5.3</v>
      </c>
    </row>
    <row r="2082" spans="1:13" x14ac:dyDescent="0.3">
      <c r="A2082" s="246" t="str">
        <f t="shared" si="327"/>
        <v>2024-NAT-01</v>
      </c>
      <c r="B2082" s="241">
        <f t="shared" si="328"/>
        <v>45372</v>
      </c>
      <c r="C2082" s="246" t="str">
        <f t="shared" si="329"/>
        <v>Day 1</v>
      </c>
      <c r="D2082" s="78" t="s">
        <v>525</v>
      </c>
      <c r="E2082" s="46" t="str">
        <f t="shared" si="330"/>
        <v>Carlien</v>
      </c>
      <c r="F2082" s="46" t="str">
        <f t="shared" si="331"/>
        <v>Steyn</v>
      </c>
      <c r="G2082" s="46" t="str">
        <f t="shared" si="332"/>
        <v>Ladies Veteran</v>
      </c>
      <c r="H2082" s="46" t="str">
        <f t="shared" si="333"/>
        <v>Welwitschia</v>
      </c>
      <c r="I2082" s="78"/>
      <c r="J2082" s="76" t="s">
        <v>1287</v>
      </c>
      <c r="K2082" s="78">
        <v>73</v>
      </c>
      <c r="L2082" s="77">
        <f t="shared" si="334"/>
        <v>1.4</v>
      </c>
      <c r="M2082" s="77">
        <f t="shared" si="335"/>
        <v>1.4</v>
      </c>
    </row>
    <row r="2083" spans="1:13" x14ac:dyDescent="0.3">
      <c r="A2083" s="246" t="str">
        <f t="shared" ref="A2083:A2146" si="336">IF(D2083="","",A2082)</f>
        <v>2024-NAT-01</v>
      </c>
      <c r="B2083" s="241">
        <f t="shared" ref="B2083:B2146" si="337">IF(D2083="","",B2082)</f>
        <v>45372</v>
      </c>
      <c r="C2083" s="246" t="str">
        <f t="shared" ref="C2083:C2146" si="338">IF(D2083="","",C2082)</f>
        <v>Day 1</v>
      </c>
      <c r="D2083" s="78" t="s">
        <v>885</v>
      </c>
      <c r="E2083" s="46" t="str">
        <f t="shared" ref="E2083:E2146" si="339">IF(D2083="","",VLOOKUP(D2083,Master,3,FALSE))</f>
        <v>Marinda</v>
      </c>
      <c r="F2083" s="46" t="str">
        <f t="shared" ref="F2083:F2146" si="340">IF(D2083="","",VLOOKUP(D2083,Master,4,FALSE))</f>
        <v>Parr</v>
      </c>
      <c r="G2083" s="46" t="str">
        <f t="shared" ref="G2083:G2146" si="341">IF(D2083="","",VLOOKUP(D2083,Master,5,FALSE))</f>
        <v>Ladies Master</v>
      </c>
      <c r="H2083" s="46" t="str">
        <f t="shared" ref="H2083:H2146" si="342">IF(D2083="","",VLOOKUP(D2083,Master,2,FALSE))</f>
        <v>Welwitschia</v>
      </c>
      <c r="I2083" s="78"/>
      <c r="J2083" s="78" t="s">
        <v>1288</v>
      </c>
      <c r="K2083" s="78">
        <v>100</v>
      </c>
      <c r="L2083" s="77">
        <f t="shared" ref="L2083:L2146" si="343">IF(K2083="","",IF(I2083="",ROUND(HLOOKUP(J2083,kgList,K2083,FALSE),1),ROUND(HLOOKUP(I2083,kgList,K2083,FALSE),1)))</f>
        <v>3.7</v>
      </c>
      <c r="M2083" s="77">
        <f t="shared" ref="M2083:M2146" si="344">IF(L2083="","",IF(COUNTA(I2083:J2083)&gt;1,"Edible or Inedible",IF(COUNTA(I2083)=1,L2083*1,IF(COUNTA(J2083)=1,L2083*1,"ERROR"))))</f>
        <v>3.7</v>
      </c>
    </row>
    <row r="2084" spans="1:13" x14ac:dyDescent="0.3">
      <c r="A2084" s="246" t="str">
        <f t="shared" si="336"/>
        <v>2024-NAT-01</v>
      </c>
      <c r="B2084" s="241">
        <f t="shared" si="337"/>
        <v>45372</v>
      </c>
      <c r="C2084" s="246" t="str">
        <f t="shared" si="338"/>
        <v>Day 1</v>
      </c>
      <c r="D2084" s="78" t="s">
        <v>885</v>
      </c>
      <c r="E2084" s="46" t="str">
        <f t="shared" si="339"/>
        <v>Marinda</v>
      </c>
      <c r="F2084" s="46" t="str">
        <f t="shared" si="340"/>
        <v>Parr</v>
      </c>
      <c r="G2084" s="46" t="str">
        <f t="shared" si="341"/>
        <v>Ladies Master</v>
      </c>
      <c r="H2084" s="46" t="str">
        <f t="shared" si="342"/>
        <v>Welwitschia</v>
      </c>
      <c r="I2084" s="78"/>
      <c r="J2084" s="78" t="s">
        <v>1288</v>
      </c>
      <c r="K2084" s="78">
        <v>122</v>
      </c>
      <c r="L2084" s="77">
        <f t="shared" si="343"/>
        <v>7.4</v>
      </c>
      <c r="M2084" s="77">
        <f t="shared" si="344"/>
        <v>7.4</v>
      </c>
    </row>
    <row r="2085" spans="1:13" x14ac:dyDescent="0.3">
      <c r="A2085" s="246" t="str">
        <f t="shared" si="336"/>
        <v>2024-NAT-01</v>
      </c>
      <c r="B2085" s="241">
        <f t="shared" si="337"/>
        <v>45372</v>
      </c>
      <c r="C2085" s="246" t="str">
        <f t="shared" si="338"/>
        <v>Day 1</v>
      </c>
      <c r="D2085" s="78" t="s">
        <v>562</v>
      </c>
      <c r="E2085" s="46" t="str">
        <f t="shared" si="339"/>
        <v>Dian</v>
      </c>
      <c r="F2085" s="46" t="str">
        <f t="shared" si="340"/>
        <v>Neethling</v>
      </c>
      <c r="G2085" s="46" t="str">
        <f t="shared" si="341"/>
        <v>Men U/21</v>
      </c>
      <c r="H2085" s="46" t="str">
        <f t="shared" si="342"/>
        <v>Welwitschia</v>
      </c>
      <c r="I2085" s="78"/>
      <c r="J2085" s="78" t="s">
        <v>1288</v>
      </c>
      <c r="K2085" s="78">
        <v>87</v>
      </c>
      <c r="L2085" s="77">
        <f t="shared" si="343"/>
        <v>2.2999999999999998</v>
      </c>
      <c r="M2085" s="77">
        <f t="shared" si="344"/>
        <v>2.2999999999999998</v>
      </c>
    </row>
    <row r="2086" spans="1:13" x14ac:dyDescent="0.3">
      <c r="A2086" s="246" t="str">
        <f t="shared" si="336"/>
        <v>2024-NAT-01</v>
      </c>
      <c r="B2086" s="241">
        <f t="shared" si="337"/>
        <v>45372</v>
      </c>
      <c r="C2086" s="246" t="str">
        <f t="shared" si="338"/>
        <v>Day 1</v>
      </c>
      <c r="D2086" s="78" t="s">
        <v>562</v>
      </c>
      <c r="E2086" s="46" t="str">
        <f t="shared" si="339"/>
        <v>Dian</v>
      </c>
      <c r="F2086" s="46" t="str">
        <f t="shared" si="340"/>
        <v>Neethling</v>
      </c>
      <c r="G2086" s="46" t="str">
        <f t="shared" si="341"/>
        <v>Men U/21</v>
      </c>
      <c r="H2086" s="46" t="str">
        <f t="shared" si="342"/>
        <v>Welwitschia</v>
      </c>
      <c r="I2086" s="78"/>
      <c r="J2086" s="78" t="s">
        <v>1288</v>
      </c>
      <c r="K2086" s="78">
        <v>94</v>
      </c>
      <c r="L2086" s="77">
        <f t="shared" si="343"/>
        <v>3</v>
      </c>
      <c r="M2086" s="77">
        <f t="shared" si="344"/>
        <v>3</v>
      </c>
    </row>
    <row r="2087" spans="1:13" x14ac:dyDescent="0.3">
      <c r="A2087" s="246" t="str">
        <f t="shared" si="336"/>
        <v>2024-NAT-01</v>
      </c>
      <c r="B2087" s="241">
        <f t="shared" si="337"/>
        <v>45372</v>
      </c>
      <c r="C2087" s="246" t="str">
        <f t="shared" si="338"/>
        <v>Day 1</v>
      </c>
      <c r="D2087" s="78" t="s">
        <v>562</v>
      </c>
      <c r="E2087" s="46" t="str">
        <f t="shared" si="339"/>
        <v>Dian</v>
      </c>
      <c r="F2087" s="46" t="str">
        <f t="shared" si="340"/>
        <v>Neethling</v>
      </c>
      <c r="G2087" s="46" t="str">
        <f t="shared" si="341"/>
        <v>Men U/21</v>
      </c>
      <c r="H2087" s="46" t="str">
        <f t="shared" si="342"/>
        <v>Welwitschia</v>
      </c>
      <c r="I2087" s="78"/>
      <c r="J2087" s="78" t="s">
        <v>1288</v>
      </c>
      <c r="K2087" s="78">
        <v>101</v>
      </c>
      <c r="L2087" s="77">
        <f t="shared" si="343"/>
        <v>3.8</v>
      </c>
      <c r="M2087" s="77">
        <f t="shared" si="344"/>
        <v>3.8</v>
      </c>
    </row>
    <row r="2088" spans="1:13" x14ac:dyDescent="0.3">
      <c r="A2088" s="246" t="str">
        <f t="shared" si="336"/>
        <v>2024-NAT-01</v>
      </c>
      <c r="B2088" s="241">
        <f t="shared" si="337"/>
        <v>45372</v>
      </c>
      <c r="C2088" s="246" t="str">
        <f t="shared" si="338"/>
        <v>Day 1</v>
      </c>
      <c r="D2088" s="78" t="s">
        <v>562</v>
      </c>
      <c r="E2088" s="46" t="str">
        <f t="shared" si="339"/>
        <v>Dian</v>
      </c>
      <c r="F2088" s="46" t="str">
        <f t="shared" si="340"/>
        <v>Neethling</v>
      </c>
      <c r="G2088" s="46" t="str">
        <f t="shared" si="341"/>
        <v>Men U/21</v>
      </c>
      <c r="H2088" s="46" t="str">
        <f t="shared" si="342"/>
        <v>Welwitschia</v>
      </c>
      <c r="I2088" s="78"/>
      <c r="J2088" s="76" t="s">
        <v>1287</v>
      </c>
      <c r="K2088" s="78">
        <v>88</v>
      </c>
      <c r="L2088" s="77">
        <f t="shared" si="343"/>
        <v>2.8</v>
      </c>
      <c r="M2088" s="77">
        <f t="shared" si="344"/>
        <v>2.8</v>
      </c>
    </row>
    <row r="2089" spans="1:13" x14ac:dyDescent="0.3">
      <c r="A2089" s="246" t="str">
        <f t="shared" si="336"/>
        <v>2024-NAT-01</v>
      </c>
      <c r="B2089" s="241">
        <f t="shared" si="337"/>
        <v>45372</v>
      </c>
      <c r="C2089" s="246" t="str">
        <f t="shared" si="338"/>
        <v>Day 1</v>
      </c>
      <c r="D2089" s="78" t="s">
        <v>520</v>
      </c>
      <c r="E2089" s="46" t="str">
        <f t="shared" si="339"/>
        <v>Nols</v>
      </c>
      <c r="F2089" s="46" t="str">
        <f t="shared" si="340"/>
        <v>Diedericks</v>
      </c>
      <c r="G2089" s="46" t="str">
        <f t="shared" si="341"/>
        <v>Men Senior</v>
      </c>
      <c r="H2089" s="46" t="str">
        <f t="shared" si="342"/>
        <v>Welwitschia</v>
      </c>
      <c r="I2089" s="78"/>
      <c r="J2089" s="76" t="s">
        <v>1287</v>
      </c>
      <c r="K2089" s="78">
        <v>93</v>
      </c>
      <c r="L2089" s="77">
        <f t="shared" si="343"/>
        <v>3.4</v>
      </c>
      <c r="M2089" s="77">
        <f t="shared" si="344"/>
        <v>3.4</v>
      </c>
    </row>
    <row r="2090" spans="1:13" x14ac:dyDescent="0.3">
      <c r="A2090" s="246" t="str">
        <f t="shared" si="336"/>
        <v>2024-NAT-01</v>
      </c>
      <c r="B2090" s="241">
        <f t="shared" si="337"/>
        <v>45372</v>
      </c>
      <c r="C2090" s="246" t="str">
        <f t="shared" si="338"/>
        <v>Day 1</v>
      </c>
      <c r="D2090" s="78" t="s">
        <v>520</v>
      </c>
      <c r="E2090" s="46" t="str">
        <f t="shared" si="339"/>
        <v>Nols</v>
      </c>
      <c r="F2090" s="46" t="str">
        <f t="shared" si="340"/>
        <v>Diedericks</v>
      </c>
      <c r="G2090" s="46" t="str">
        <f t="shared" si="341"/>
        <v>Men Senior</v>
      </c>
      <c r="H2090" s="46" t="str">
        <f t="shared" si="342"/>
        <v>Welwitschia</v>
      </c>
      <c r="I2090" s="78"/>
      <c r="J2090" s="78" t="s">
        <v>1286</v>
      </c>
      <c r="K2090" s="78">
        <v>132</v>
      </c>
      <c r="L2090" s="77">
        <f t="shared" si="343"/>
        <v>29.8</v>
      </c>
      <c r="M2090" s="77">
        <f t="shared" si="344"/>
        <v>29.8</v>
      </c>
    </row>
    <row r="2091" spans="1:13" x14ac:dyDescent="0.3">
      <c r="A2091" s="246" t="str">
        <f t="shared" si="336"/>
        <v>2024-NAT-01</v>
      </c>
      <c r="B2091" s="241">
        <f t="shared" si="337"/>
        <v>45372</v>
      </c>
      <c r="C2091" s="246" t="str">
        <f t="shared" si="338"/>
        <v>Day 1</v>
      </c>
      <c r="D2091" s="78" t="s">
        <v>470</v>
      </c>
      <c r="E2091" s="46" t="str">
        <f t="shared" si="339"/>
        <v>Johan</v>
      </c>
      <c r="F2091" s="46" t="str">
        <f t="shared" si="340"/>
        <v>Diedericks</v>
      </c>
      <c r="G2091" s="46" t="str">
        <f t="shared" si="341"/>
        <v>Men Veteran</v>
      </c>
      <c r="H2091" s="46" t="str">
        <f t="shared" si="342"/>
        <v>Welwitschia</v>
      </c>
      <c r="I2091" s="78"/>
      <c r="J2091" s="78" t="s">
        <v>1281</v>
      </c>
      <c r="K2091" s="78">
        <v>158</v>
      </c>
      <c r="L2091" s="77">
        <f t="shared" si="343"/>
        <v>53.8</v>
      </c>
      <c r="M2091" s="77">
        <f t="shared" si="344"/>
        <v>53.8</v>
      </c>
    </row>
    <row r="2092" spans="1:13" x14ac:dyDescent="0.3">
      <c r="A2092" s="246" t="str">
        <f t="shared" si="336"/>
        <v>2024-NAT-01</v>
      </c>
      <c r="B2092" s="241">
        <f t="shared" si="337"/>
        <v>45372</v>
      </c>
      <c r="C2092" s="246" t="str">
        <f t="shared" si="338"/>
        <v>Day 1</v>
      </c>
      <c r="D2092" s="78" t="s">
        <v>470</v>
      </c>
      <c r="E2092" s="46" t="str">
        <f t="shared" si="339"/>
        <v>Johan</v>
      </c>
      <c r="F2092" s="46" t="str">
        <f t="shared" si="340"/>
        <v>Diedericks</v>
      </c>
      <c r="G2092" s="46" t="str">
        <f t="shared" si="341"/>
        <v>Men Veteran</v>
      </c>
      <c r="H2092" s="46" t="str">
        <f t="shared" si="342"/>
        <v>Welwitschia</v>
      </c>
      <c r="I2092" s="78"/>
      <c r="J2092" s="78" t="s">
        <v>1288</v>
      </c>
      <c r="K2092" s="78">
        <v>107</v>
      </c>
      <c r="L2092" s="77">
        <f t="shared" si="343"/>
        <v>4.7</v>
      </c>
      <c r="M2092" s="77">
        <f t="shared" si="344"/>
        <v>4.7</v>
      </c>
    </row>
    <row r="2093" spans="1:13" x14ac:dyDescent="0.3">
      <c r="A2093" s="246" t="str">
        <f t="shared" si="336"/>
        <v>2024-NAT-01</v>
      </c>
      <c r="B2093" s="241">
        <f t="shared" si="337"/>
        <v>45372</v>
      </c>
      <c r="C2093" s="246" t="str">
        <f t="shared" si="338"/>
        <v>Day 1</v>
      </c>
      <c r="D2093" s="78" t="s">
        <v>470</v>
      </c>
      <c r="E2093" s="46" t="str">
        <f t="shared" si="339"/>
        <v>Johan</v>
      </c>
      <c r="F2093" s="46" t="str">
        <f t="shared" si="340"/>
        <v>Diedericks</v>
      </c>
      <c r="G2093" s="46" t="str">
        <f t="shared" si="341"/>
        <v>Men Veteran</v>
      </c>
      <c r="H2093" s="46" t="str">
        <f t="shared" si="342"/>
        <v>Welwitschia</v>
      </c>
      <c r="I2093" s="78"/>
      <c r="J2093" s="78" t="s">
        <v>1288</v>
      </c>
      <c r="K2093" s="78">
        <v>74</v>
      </c>
      <c r="L2093" s="77">
        <f t="shared" si="343"/>
        <v>1.3</v>
      </c>
      <c r="M2093" s="77">
        <f t="shared" si="344"/>
        <v>1.3</v>
      </c>
    </row>
    <row r="2094" spans="1:13" x14ac:dyDescent="0.3">
      <c r="A2094" s="246" t="str">
        <f t="shared" si="336"/>
        <v>2024-NAT-01</v>
      </c>
      <c r="B2094" s="241">
        <f t="shared" si="337"/>
        <v>45372</v>
      </c>
      <c r="C2094" s="246" t="str">
        <f t="shared" si="338"/>
        <v>Day 1</v>
      </c>
      <c r="D2094" s="78" t="s">
        <v>470</v>
      </c>
      <c r="E2094" s="46" t="str">
        <f t="shared" si="339"/>
        <v>Johan</v>
      </c>
      <c r="F2094" s="46" t="str">
        <f t="shared" si="340"/>
        <v>Diedericks</v>
      </c>
      <c r="G2094" s="46" t="str">
        <f t="shared" si="341"/>
        <v>Men Veteran</v>
      </c>
      <c r="H2094" s="46" t="str">
        <f t="shared" si="342"/>
        <v>Welwitschia</v>
      </c>
      <c r="I2094" s="78"/>
      <c r="J2094" s="78" t="s">
        <v>1288</v>
      </c>
      <c r="K2094" s="78">
        <v>110</v>
      </c>
      <c r="L2094" s="77">
        <f t="shared" si="343"/>
        <v>5.2</v>
      </c>
      <c r="M2094" s="77">
        <f t="shared" si="344"/>
        <v>5.2</v>
      </c>
    </row>
    <row r="2095" spans="1:13" x14ac:dyDescent="0.3">
      <c r="A2095" s="246" t="str">
        <f t="shared" si="336"/>
        <v>2024-NAT-01</v>
      </c>
      <c r="B2095" s="241">
        <f t="shared" si="337"/>
        <v>45372</v>
      </c>
      <c r="C2095" s="246" t="str">
        <f t="shared" si="338"/>
        <v>Day 1</v>
      </c>
      <c r="D2095" s="78" t="s">
        <v>470</v>
      </c>
      <c r="E2095" s="46" t="str">
        <f t="shared" si="339"/>
        <v>Johan</v>
      </c>
      <c r="F2095" s="46" t="str">
        <f t="shared" si="340"/>
        <v>Diedericks</v>
      </c>
      <c r="G2095" s="46" t="str">
        <f t="shared" si="341"/>
        <v>Men Veteran</v>
      </c>
      <c r="H2095" s="46" t="str">
        <f t="shared" si="342"/>
        <v>Welwitschia</v>
      </c>
      <c r="I2095" s="78"/>
      <c r="J2095" s="78" t="s">
        <v>1288</v>
      </c>
      <c r="K2095" s="78">
        <v>82</v>
      </c>
      <c r="L2095" s="77">
        <f t="shared" si="343"/>
        <v>1.9</v>
      </c>
      <c r="M2095" s="77">
        <f t="shared" si="344"/>
        <v>1.9</v>
      </c>
    </row>
    <row r="2096" spans="1:13" x14ac:dyDescent="0.3">
      <c r="A2096" s="246" t="str">
        <f t="shared" si="336"/>
        <v>2024-NAT-01</v>
      </c>
      <c r="B2096" s="241">
        <f t="shared" si="337"/>
        <v>45372</v>
      </c>
      <c r="C2096" s="246" t="str">
        <f t="shared" si="338"/>
        <v>Day 1</v>
      </c>
      <c r="D2096" s="78" t="s">
        <v>732</v>
      </c>
      <c r="E2096" s="46" t="str">
        <f t="shared" si="339"/>
        <v>Ras</v>
      </c>
      <c r="F2096" s="46" t="str">
        <f t="shared" si="340"/>
        <v>Van Der Westhuizen</v>
      </c>
      <c r="G2096" s="46" t="str">
        <f t="shared" si="341"/>
        <v>Men Senior</v>
      </c>
      <c r="H2096" s="46" t="str">
        <f t="shared" si="342"/>
        <v>Welwitschia</v>
      </c>
      <c r="I2096" s="78"/>
      <c r="J2096" s="78" t="s">
        <v>20</v>
      </c>
      <c r="K2096" s="78">
        <v>88</v>
      </c>
      <c r="L2096" s="77">
        <f t="shared" si="343"/>
        <v>2.5</v>
      </c>
      <c r="M2096" s="77">
        <f t="shared" si="344"/>
        <v>2.5</v>
      </c>
    </row>
    <row r="2097" spans="1:13" x14ac:dyDescent="0.3">
      <c r="A2097" s="246" t="str">
        <f t="shared" si="336"/>
        <v>2024-NAT-01</v>
      </c>
      <c r="B2097" s="241">
        <f t="shared" si="337"/>
        <v>45372</v>
      </c>
      <c r="C2097" s="246" t="str">
        <f t="shared" si="338"/>
        <v>Day 1</v>
      </c>
      <c r="D2097" s="78" t="s">
        <v>732</v>
      </c>
      <c r="E2097" s="46" t="str">
        <f t="shared" si="339"/>
        <v>Ras</v>
      </c>
      <c r="F2097" s="46" t="str">
        <f t="shared" si="340"/>
        <v>Van Der Westhuizen</v>
      </c>
      <c r="G2097" s="46" t="str">
        <f t="shared" si="341"/>
        <v>Men Senior</v>
      </c>
      <c r="H2097" s="46" t="str">
        <f t="shared" si="342"/>
        <v>Welwitschia</v>
      </c>
      <c r="I2097" s="78"/>
      <c r="J2097" s="76" t="s">
        <v>1287</v>
      </c>
      <c r="K2097" s="78">
        <v>100</v>
      </c>
      <c r="L2097" s="77">
        <f t="shared" si="343"/>
        <v>4.3</v>
      </c>
      <c r="M2097" s="77">
        <f t="shared" si="344"/>
        <v>4.3</v>
      </c>
    </row>
    <row r="2098" spans="1:13" x14ac:dyDescent="0.3">
      <c r="A2098" s="246" t="str">
        <f t="shared" si="336"/>
        <v>2024-NAT-01</v>
      </c>
      <c r="B2098" s="241">
        <f t="shared" si="337"/>
        <v>45372</v>
      </c>
      <c r="C2098" s="246" t="str">
        <f t="shared" si="338"/>
        <v>Day 1</v>
      </c>
      <c r="D2098" s="78" t="s">
        <v>732</v>
      </c>
      <c r="E2098" s="46" t="str">
        <f t="shared" si="339"/>
        <v>Ras</v>
      </c>
      <c r="F2098" s="46" t="str">
        <f t="shared" si="340"/>
        <v>Van Der Westhuizen</v>
      </c>
      <c r="G2098" s="46" t="str">
        <f t="shared" si="341"/>
        <v>Men Senior</v>
      </c>
      <c r="H2098" s="46" t="str">
        <f t="shared" si="342"/>
        <v>Welwitschia</v>
      </c>
      <c r="I2098" s="78"/>
      <c r="J2098" s="76" t="s">
        <v>1287</v>
      </c>
      <c r="K2098" s="78">
        <v>119</v>
      </c>
      <c r="L2098" s="77">
        <f t="shared" si="343"/>
        <v>7.9</v>
      </c>
      <c r="M2098" s="77">
        <f t="shared" si="344"/>
        <v>7.9</v>
      </c>
    </row>
    <row r="2099" spans="1:13" x14ac:dyDescent="0.3">
      <c r="A2099" s="246" t="str">
        <f t="shared" si="336"/>
        <v>2024-NAT-01</v>
      </c>
      <c r="B2099" s="241">
        <f t="shared" si="337"/>
        <v>45372</v>
      </c>
      <c r="C2099" s="246" t="str">
        <f t="shared" si="338"/>
        <v>Day 1</v>
      </c>
      <c r="D2099" s="78" t="s">
        <v>1018</v>
      </c>
      <c r="E2099" s="46" t="str">
        <f t="shared" si="339"/>
        <v>Dean</v>
      </c>
      <c r="F2099" s="46" t="str">
        <f t="shared" si="340"/>
        <v>Biller</v>
      </c>
      <c r="G2099" s="46" t="str">
        <f t="shared" si="341"/>
        <v>Men Senior</v>
      </c>
      <c r="H2099" s="46" t="str">
        <f t="shared" si="342"/>
        <v>Welwitschia</v>
      </c>
      <c r="I2099" s="78"/>
      <c r="J2099" s="78" t="s">
        <v>1288</v>
      </c>
      <c r="K2099" s="78">
        <v>71</v>
      </c>
      <c r="L2099" s="77">
        <f t="shared" si="343"/>
        <v>1.1000000000000001</v>
      </c>
      <c r="M2099" s="77">
        <f t="shared" si="344"/>
        <v>1.1000000000000001</v>
      </c>
    </row>
    <row r="2100" spans="1:13" x14ac:dyDescent="0.3">
      <c r="A2100" s="246" t="str">
        <f t="shared" si="336"/>
        <v>2024-NAT-01</v>
      </c>
      <c r="B2100" s="241">
        <f t="shared" si="337"/>
        <v>45372</v>
      </c>
      <c r="C2100" s="246" t="str">
        <f t="shared" si="338"/>
        <v>Day 1</v>
      </c>
      <c r="D2100" s="78" t="s">
        <v>839</v>
      </c>
      <c r="E2100" s="46" t="str">
        <f t="shared" si="339"/>
        <v>Raymond</v>
      </c>
      <c r="F2100" s="46" t="str">
        <f t="shared" si="340"/>
        <v>Duvenhage</v>
      </c>
      <c r="G2100" s="46" t="str">
        <f t="shared" si="341"/>
        <v>Men Veteran</v>
      </c>
      <c r="H2100" s="46" t="str">
        <f t="shared" si="342"/>
        <v>Welwitschia</v>
      </c>
      <c r="I2100" s="78"/>
      <c r="J2100" s="76" t="s">
        <v>1287</v>
      </c>
      <c r="K2100" s="78">
        <v>144</v>
      </c>
      <c r="L2100" s="77">
        <f t="shared" si="343"/>
        <v>15.1</v>
      </c>
      <c r="M2100" s="77">
        <f t="shared" si="344"/>
        <v>15.1</v>
      </c>
    </row>
    <row r="2101" spans="1:13" x14ac:dyDescent="0.3">
      <c r="A2101" s="246" t="str">
        <f t="shared" si="336"/>
        <v>2024-NAT-01</v>
      </c>
      <c r="B2101" s="241">
        <f t="shared" si="337"/>
        <v>45372</v>
      </c>
      <c r="C2101" s="246" t="str">
        <f t="shared" si="338"/>
        <v>Day 1</v>
      </c>
      <c r="D2101" s="78" t="s">
        <v>839</v>
      </c>
      <c r="E2101" s="46" t="str">
        <f t="shared" si="339"/>
        <v>Raymond</v>
      </c>
      <c r="F2101" s="46" t="str">
        <f t="shared" si="340"/>
        <v>Duvenhage</v>
      </c>
      <c r="G2101" s="46" t="str">
        <f t="shared" si="341"/>
        <v>Men Veteran</v>
      </c>
      <c r="H2101" s="46" t="str">
        <f t="shared" si="342"/>
        <v>Welwitschia</v>
      </c>
      <c r="I2101" s="78"/>
      <c r="J2101" s="76" t="s">
        <v>1287</v>
      </c>
      <c r="K2101" s="78">
        <v>138</v>
      </c>
      <c r="L2101" s="77">
        <f t="shared" si="343"/>
        <v>13.1</v>
      </c>
      <c r="M2101" s="77">
        <f t="shared" si="344"/>
        <v>13.1</v>
      </c>
    </row>
    <row r="2102" spans="1:13" x14ac:dyDescent="0.3">
      <c r="A2102" s="246" t="str">
        <f t="shared" si="336"/>
        <v>2024-NAT-01</v>
      </c>
      <c r="B2102" s="241">
        <f t="shared" si="337"/>
        <v>45372</v>
      </c>
      <c r="C2102" s="246" t="str">
        <f t="shared" si="338"/>
        <v>Day 1</v>
      </c>
      <c r="D2102" s="78" t="s">
        <v>839</v>
      </c>
      <c r="E2102" s="46" t="str">
        <f t="shared" si="339"/>
        <v>Raymond</v>
      </c>
      <c r="F2102" s="46" t="str">
        <f t="shared" si="340"/>
        <v>Duvenhage</v>
      </c>
      <c r="G2102" s="46" t="str">
        <f t="shared" si="341"/>
        <v>Men Veteran</v>
      </c>
      <c r="H2102" s="46" t="str">
        <f t="shared" si="342"/>
        <v>Welwitschia</v>
      </c>
      <c r="I2102" s="78"/>
      <c r="J2102" s="78" t="s">
        <v>1288</v>
      </c>
      <c r="K2102" s="78">
        <v>87</v>
      </c>
      <c r="L2102" s="77">
        <f t="shared" si="343"/>
        <v>2.2999999999999998</v>
      </c>
      <c r="M2102" s="77">
        <f t="shared" si="344"/>
        <v>2.2999999999999998</v>
      </c>
    </row>
    <row r="2103" spans="1:13" x14ac:dyDescent="0.3">
      <c r="A2103" s="246" t="str">
        <f t="shared" si="336"/>
        <v>2024-NAT-01</v>
      </c>
      <c r="B2103" s="241">
        <f t="shared" si="337"/>
        <v>45372</v>
      </c>
      <c r="C2103" s="246" t="str">
        <f t="shared" si="338"/>
        <v>Day 1</v>
      </c>
      <c r="D2103" s="78" t="s">
        <v>839</v>
      </c>
      <c r="E2103" s="46" t="str">
        <f t="shared" si="339"/>
        <v>Raymond</v>
      </c>
      <c r="F2103" s="46" t="str">
        <f t="shared" si="340"/>
        <v>Duvenhage</v>
      </c>
      <c r="G2103" s="46" t="str">
        <f t="shared" si="341"/>
        <v>Men Veteran</v>
      </c>
      <c r="H2103" s="46" t="str">
        <f t="shared" si="342"/>
        <v>Welwitschia</v>
      </c>
      <c r="I2103" s="78"/>
      <c r="J2103" s="78" t="s">
        <v>1288</v>
      </c>
      <c r="K2103" s="78">
        <v>88</v>
      </c>
      <c r="L2103" s="77">
        <f t="shared" si="343"/>
        <v>2.4</v>
      </c>
      <c r="M2103" s="77">
        <f t="shared" si="344"/>
        <v>2.4</v>
      </c>
    </row>
    <row r="2104" spans="1:13" x14ac:dyDescent="0.3">
      <c r="A2104" s="246" t="str">
        <f t="shared" si="336"/>
        <v>2024-NAT-01</v>
      </c>
      <c r="B2104" s="241">
        <f t="shared" si="337"/>
        <v>45372</v>
      </c>
      <c r="C2104" s="246" t="str">
        <f t="shared" si="338"/>
        <v>Day 1</v>
      </c>
      <c r="D2104" s="78" t="s">
        <v>746</v>
      </c>
      <c r="E2104" s="46" t="str">
        <f t="shared" si="339"/>
        <v>Bradd</v>
      </c>
      <c r="F2104" s="46" t="str">
        <f t="shared" si="340"/>
        <v>Biller</v>
      </c>
      <c r="G2104" s="46" t="str">
        <f t="shared" si="341"/>
        <v>Men Senior</v>
      </c>
      <c r="H2104" s="46" t="str">
        <f t="shared" si="342"/>
        <v>Welwitschia</v>
      </c>
      <c r="I2104" s="78"/>
      <c r="J2104" s="78" t="s">
        <v>1288</v>
      </c>
      <c r="K2104" s="78">
        <v>85</v>
      </c>
      <c r="L2104" s="77">
        <f t="shared" si="343"/>
        <v>2.1</v>
      </c>
      <c r="M2104" s="77">
        <f t="shared" si="344"/>
        <v>2.1</v>
      </c>
    </row>
    <row r="2105" spans="1:13" x14ac:dyDescent="0.3">
      <c r="A2105" s="246" t="str">
        <f t="shared" si="336"/>
        <v>2024-NAT-01</v>
      </c>
      <c r="B2105" s="241">
        <f t="shared" si="337"/>
        <v>45372</v>
      </c>
      <c r="C2105" s="246" t="str">
        <f t="shared" si="338"/>
        <v>Day 1</v>
      </c>
      <c r="D2105" s="78" t="s">
        <v>468</v>
      </c>
      <c r="E2105" s="46" t="str">
        <f t="shared" si="339"/>
        <v>Willem</v>
      </c>
      <c r="F2105" s="46" t="str">
        <f t="shared" si="340"/>
        <v>Steyn</v>
      </c>
      <c r="G2105" s="46" t="str">
        <f t="shared" si="341"/>
        <v>Men Veteran</v>
      </c>
      <c r="H2105" s="46" t="str">
        <f t="shared" si="342"/>
        <v>Welwitschia</v>
      </c>
      <c r="I2105" s="78"/>
      <c r="J2105" s="78" t="s">
        <v>1288</v>
      </c>
      <c r="K2105" s="78">
        <v>90</v>
      </c>
      <c r="L2105" s="77">
        <f t="shared" si="343"/>
        <v>2.6</v>
      </c>
      <c r="M2105" s="77">
        <f t="shared" si="344"/>
        <v>2.6</v>
      </c>
    </row>
    <row r="2106" spans="1:13" x14ac:dyDescent="0.3">
      <c r="A2106" s="246" t="str">
        <f t="shared" si="336"/>
        <v>2024-NAT-01</v>
      </c>
      <c r="B2106" s="241">
        <f t="shared" si="337"/>
        <v>45372</v>
      </c>
      <c r="C2106" s="246" t="str">
        <f t="shared" si="338"/>
        <v>Day 1</v>
      </c>
      <c r="D2106" s="78" t="s">
        <v>468</v>
      </c>
      <c r="E2106" s="46" t="str">
        <f t="shared" si="339"/>
        <v>Willem</v>
      </c>
      <c r="F2106" s="46" t="str">
        <f t="shared" si="340"/>
        <v>Steyn</v>
      </c>
      <c r="G2106" s="46" t="str">
        <f t="shared" si="341"/>
        <v>Men Veteran</v>
      </c>
      <c r="H2106" s="46" t="str">
        <f t="shared" si="342"/>
        <v>Welwitschia</v>
      </c>
      <c r="I2106" s="78"/>
      <c r="J2106" s="78" t="s">
        <v>1288</v>
      </c>
      <c r="K2106" s="78">
        <v>103</v>
      </c>
      <c r="L2106" s="77">
        <f t="shared" si="343"/>
        <v>4.0999999999999996</v>
      </c>
      <c r="M2106" s="77">
        <f t="shared" si="344"/>
        <v>4.0999999999999996</v>
      </c>
    </row>
    <row r="2107" spans="1:13" x14ac:dyDescent="0.3">
      <c r="A2107" s="246" t="str">
        <f t="shared" si="336"/>
        <v>2024-NAT-01</v>
      </c>
      <c r="B2107" s="241">
        <f t="shared" si="337"/>
        <v>45372</v>
      </c>
      <c r="C2107" s="246" t="str">
        <f t="shared" si="338"/>
        <v>Day 1</v>
      </c>
      <c r="D2107" s="78" t="s">
        <v>468</v>
      </c>
      <c r="E2107" s="46" t="str">
        <f t="shared" si="339"/>
        <v>Willem</v>
      </c>
      <c r="F2107" s="46" t="str">
        <f t="shared" si="340"/>
        <v>Steyn</v>
      </c>
      <c r="G2107" s="46" t="str">
        <f t="shared" si="341"/>
        <v>Men Veteran</v>
      </c>
      <c r="H2107" s="46" t="str">
        <f t="shared" si="342"/>
        <v>Welwitschia</v>
      </c>
      <c r="I2107" s="78"/>
      <c r="J2107" s="78" t="s">
        <v>1288</v>
      </c>
      <c r="K2107" s="78">
        <v>106</v>
      </c>
      <c r="L2107" s="77">
        <f t="shared" si="343"/>
        <v>4.5</v>
      </c>
      <c r="M2107" s="77">
        <f t="shared" si="344"/>
        <v>4.5</v>
      </c>
    </row>
    <row r="2108" spans="1:13" x14ac:dyDescent="0.3">
      <c r="A2108" s="246" t="str">
        <f t="shared" si="336"/>
        <v>2024-NAT-01</v>
      </c>
      <c r="B2108" s="241">
        <f t="shared" si="337"/>
        <v>45372</v>
      </c>
      <c r="C2108" s="246" t="str">
        <f t="shared" si="338"/>
        <v>Day 1</v>
      </c>
      <c r="D2108" s="78" t="s">
        <v>468</v>
      </c>
      <c r="E2108" s="46" t="str">
        <f t="shared" si="339"/>
        <v>Willem</v>
      </c>
      <c r="F2108" s="46" t="str">
        <f t="shared" si="340"/>
        <v>Steyn</v>
      </c>
      <c r="G2108" s="46" t="str">
        <f t="shared" si="341"/>
        <v>Men Veteran</v>
      </c>
      <c r="H2108" s="46" t="str">
        <f t="shared" si="342"/>
        <v>Welwitschia</v>
      </c>
      <c r="I2108" s="78"/>
      <c r="J2108" s="78" t="s">
        <v>1288</v>
      </c>
      <c r="K2108" s="78">
        <v>100</v>
      </c>
      <c r="L2108" s="77">
        <f t="shared" si="343"/>
        <v>3.7</v>
      </c>
      <c r="M2108" s="77">
        <f t="shared" si="344"/>
        <v>3.7</v>
      </c>
    </row>
    <row r="2109" spans="1:13" hidden="1" x14ac:dyDescent="0.3">
      <c r="A2109" s="246" t="s">
        <v>2167</v>
      </c>
      <c r="B2109" s="241">
        <v>45373</v>
      </c>
      <c r="C2109" s="246" t="s">
        <v>2061</v>
      </c>
      <c r="D2109" s="78" t="s">
        <v>914</v>
      </c>
      <c r="E2109" s="46" t="str">
        <f t="shared" si="339"/>
        <v>Sarel</v>
      </c>
      <c r="F2109" s="46" t="str">
        <f t="shared" si="340"/>
        <v>Mynhardt</v>
      </c>
      <c r="G2109" s="46" t="str">
        <f t="shared" si="341"/>
        <v>Men Master</v>
      </c>
      <c r="H2109" s="46" t="str">
        <f t="shared" si="342"/>
        <v>Atlantic Angling Club</v>
      </c>
      <c r="I2109" s="78" t="s">
        <v>19</v>
      </c>
      <c r="J2109" s="78"/>
      <c r="K2109" s="78">
        <v>59</v>
      </c>
      <c r="L2109" s="77">
        <f t="shared" si="343"/>
        <v>2.1</v>
      </c>
      <c r="M2109" s="77">
        <f t="shared" si="344"/>
        <v>2.1</v>
      </c>
    </row>
    <row r="2110" spans="1:13" hidden="1" x14ac:dyDescent="0.3">
      <c r="A2110" s="246" t="str">
        <f t="shared" si="336"/>
        <v>2024-NAT-02</v>
      </c>
      <c r="B2110" s="241">
        <f t="shared" si="337"/>
        <v>45373</v>
      </c>
      <c r="C2110" s="246" t="str">
        <f t="shared" si="338"/>
        <v>Day 2</v>
      </c>
      <c r="D2110" s="78" t="s">
        <v>914</v>
      </c>
      <c r="E2110" s="46" t="str">
        <f t="shared" si="339"/>
        <v>Sarel</v>
      </c>
      <c r="F2110" s="46" t="str">
        <f t="shared" si="340"/>
        <v>Mynhardt</v>
      </c>
      <c r="G2110" s="46" t="str">
        <f t="shared" si="341"/>
        <v>Men Master</v>
      </c>
      <c r="H2110" s="46" t="str">
        <f t="shared" si="342"/>
        <v>Atlantic Angling Club</v>
      </c>
      <c r="I2110" s="78"/>
      <c r="J2110" s="76" t="s">
        <v>1287</v>
      </c>
      <c r="K2110" s="78">
        <v>93</v>
      </c>
      <c r="L2110" s="77">
        <f t="shared" si="343"/>
        <v>3.4</v>
      </c>
      <c r="M2110" s="77">
        <f t="shared" si="344"/>
        <v>3.4</v>
      </c>
    </row>
    <row r="2111" spans="1:13" hidden="1" x14ac:dyDescent="0.3">
      <c r="A2111" s="246" t="str">
        <f t="shared" si="336"/>
        <v>2024-NAT-02</v>
      </c>
      <c r="B2111" s="241">
        <f t="shared" si="337"/>
        <v>45373</v>
      </c>
      <c r="C2111" s="246" t="str">
        <f t="shared" si="338"/>
        <v>Day 2</v>
      </c>
      <c r="D2111" s="78" t="s">
        <v>914</v>
      </c>
      <c r="E2111" s="46" t="str">
        <f t="shared" si="339"/>
        <v>Sarel</v>
      </c>
      <c r="F2111" s="46" t="str">
        <f t="shared" si="340"/>
        <v>Mynhardt</v>
      </c>
      <c r="G2111" s="46" t="str">
        <f t="shared" si="341"/>
        <v>Men Master</v>
      </c>
      <c r="H2111" s="46" t="str">
        <f t="shared" si="342"/>
        <v>Atlantic Angling Club</v>
      </c>
      <c r="I2111" s="78"/>
      <c r="J2111" s="76" t="s">
        <v>1287</v>
      </c>
      <c r="K2111" s="78">
        <v>97</v>
      </c>
      <c r="L2111" s="77">
        <f t="shared" si="343"/>
        <v>3.9</v>
      </c>
      <c r="M2111" s="77">
        <f t="shared" si="344"/>
        <v>3.9</v>
      </c>
    </row>
    <row r="2112" spans="1:13" hidden="1" x14ac:dyDescent="0.3">
      <c r="A2112" s="246" t="str">
        <f t="shared" si="336"/>
        <v>2024-NAT-02</v>
      </c>
      <c r="B2112" s="241">
        <f t="shared" si="337"/>
        <v>45373</v>
      </c>
      <c r="C2112" s="246" t="str">
        <f t="shared" si="338"/>
        <v>Day 2</v>
      </c>
      <c r="D2112" s="78" t="s">
        <v>914</v>
      </c>
      <c r="E2112" s="46" t="str">
        <f t="shared" si="339"/>
        <v>Sarel</v>
      </c>
      <c r="F2112" s="46" t="str">
        <f t="shared" si="340"/>
        <v>Mynhardt</v>
      </c>
      <c r="G2112" s="46" t="str">
        <f t="shared" si="341"/>
        <v>Men Master</v>
      </c>
      <c r="H2112" s="46" t="str">
        <f t="shared" si="342"/>
        <v>Atlantic Angling Club</v>
      </c>
      <c r="I2112" s="78"/>
      <c r="J2112" s="76" t="s">
        <v>1287</v>
      </c>
      <c r="K2112" s="78">
        <v>85</v>
      </c>
      <c r="L2112" s="77">
        <f t="shared" si="343"/>
        <v>2.5</v>
      </c>
      <c r="M2112" s="77">
        <f t="shared" si="344"/>
        <v>2.5</v>
      </c>
    </row>
    <row r="2113" spans="1:13" hidden="1" x14ac:dyDescent="0.3">
      <c r="A2113" s="246" t="str">
        <f t="shared" si="336"/>
        <v>2024-NAT-02</v>
      </c>
      <c r="B2113" s="241">
        <f t="shared" si="337"/>
        <v>45373</v>
      </c>
      <c r="C2113" s="246" t="str">
        <f t="shared" si="338"/>
        <v>Day 2</v>
      </c>
      <c r="D2113" s="78" t="s">
        <v>506</v>
      </c>
      <c r="E2113" s="46" t="str">
        <f t="shared" si="339"/>
        <v>Clemens</v>
      </c>
      <c r="F2113" s="46" t="str">
        <f t="shared" si="340"/>
        <v>Deetlefs</v>
      </c>
      <c r="G2113" s="46" t="str">
        <f t="shared" si="341"/>
        <v>Men Veteran</v>
      </c>
      <c r="H2113" s="46" t="str">
        <f t="shared" si="342"/>
        <v>Atlantic Angling Club</v>
      </c>
      <c r="I2113" s="78"/>
      <c r="J2113" s="78"/>
      <c r="K2113" s="78"/>
      <c r="L2113" s="77" t="str">
        <f t="shared" si="343"/>
        <v/>
      </c>
      <c r="M2113" s="77" t="str">
        <f t="shared" si="344"/>
        <v/>
      </c>
    </row>
    <row r="2114" spans="1:13" hidden="1" x14ac:dyDescent="0.3">
      <c r="A2114" s="246" t="str">
        <f t="shared" si="336"/>
        <v>2024-NAT-02</v>
      </c>
      <c r="B2114" s="241">
        <f t="shared" si="337"/>
        <v>45373</v>
      </c>
      <c r="C2114" s="246" t="str">
        <f t="shared" si="338"/>
        <v>Day 2</v>
      </c>
      <c r="D2114" s="78" t="s">
        <v>912</v>
      </c>
      <c r="E2114" s="46" t="str">
        <f t="shared" si="339"/>
        <v>Hanno</v>
      </c>
      <c r="F2114" s="46" t="str">
        <f t="shared" si="340"/>
        <v>Burger</v>
      </c>
      <c r="G2114" s="46" t="str">
        <f t="shared" si="341"/>
        <v>Men U/16</v>
      </c>
      <c r="H2114" s="46" t="str">
        <f t="shared" si="342"/>
        <v>Atlantic Angling Club</v>
      </c>
      <c r="I2114" s="78"/>
      <c r="J2114" s="76" t="s">
        <v>1287</v>
      </c>
      <c r="K2114" s="78">
        <v>110</v>
      </c>
      <c r="L2114" s="77">
        <f t="shared" si="343"/>
        <v>6</v>
      </c>
      <c r="M2114" s="77">
        <f t="shared" si="344"/>
        <v>6</v>
      </c>
    </row>
    <row r="2115" spans="1:13" hidden="1" x14ac:dyDescent="0.3">
      <c r="A2115" s="246" t="str">
        <f t="shared" si="336"/>
        <v>2024-NAT-02</v>
      </c>
      <c r="B2115" s="241">
        <f t="shared" si="337"/>
        <v>45373</v>
      </c>
      <c r="C2115" s="246" t="str">
        <f t="shared" si="338"/>
        <v>Day 2</v>
      </c>
      <c r="D2115" s="78" t="s">
        <v>912</v>
      </c>
      <c r="E2115" s="46" t="str">
        <f t="shared" si="339"/>
        <v>Hanno</v>
      </c>
      <c r="F2115" s="46" t="str">
        <f t="shared" si="340"/>
        <v>Burger</v>
      </c>
      <c r="G2115" s="46" t="str">
        <f t="shared" si="341"/>
        <v>Men U/16</v>
      </c>
      <c r="H2115" s="46" t="str">
        <f t="shared" si="342"/>
        <v>Atlantic Angling Club</v>
      </c>
      <c r="I2115" s="78"/>
      <c r="J2115" s="76" t="s">
        <v>1287</v>
      </c>
      <c r="K2115" s="78">
        <v>110</v>
      </c>
      <c r="L2115" s="77">
        <f t="shared" si="343"/>
        <v>6</v>
      </c>
      <c r="M2115" s="77">
        <f t="shared" si="344"/>
        <v>6</v>
      </c>
    </row>
    <row r="2116" spans="1:13" hidden="1" x14ac:dyDescent="0.3">
      <c r="A2116" s="246" t="str">
        <f t="shared" si="336"/>
        <v>2024-NAT-02</v>
      </c>
      <c r="B2116" s="241">
        <f t="shared" si="337"/>
        <v>45373</v>
      </c>
      <c r="C2116" s="246" t="str">
        <f t="shared" si="338"/>
        <v>Day 2</v>
      </c>
      <c r="D2116" s="78" t="s">
        <v>1157</v>
      </c>
      <c r="E2116" s="46" t="str">
        <f t="shared" si="339"/>
        <v>Karmen</v>
      </c>
      <c r="F2116" s="46" t="str">
        <f t="shared" si="340"/>
        <v>Mynhardt</v>
      </c>
      <c r="G2116" s="46" t="str">
        <f t="shared" si="341"/>
        <v>Ladies Master</v>
      </c>
      <c r="H2116" s="46" t="str">
        <f t="shared" si="342"/>
        <v>Atlantic Angling Club</v>
      </c>
      <c r="I2116" s="78" t="s">
        <v>19</v>
      </c>
      <c r="J2116" s="78"/>
      <c r="K2116" s="78">
        <v>69</v>
      </c>
      <c r="L2116" s="77">
        <f t="shared" si="343"/>
        <v>3.4</v>
      </c>
      <c r="M2116" s="77">
        <f t="shared" si="344"/>
        <v>3.4</v>
      </c>
    </row>
    <row r="2117" spans="1:13" hidden="1" x14ac:dyDescent="0.3">
      <c r="A2117" s="246" t="str">
        <f t="shared" si="336"/>
        <v>2024-NAT-02</v>
      </c>
      <c r="B2117" s="241">
        <f t="shared" si="337"/>
        <v>45373</v>
      </c>
      <c r="C2117" s="246" t="str">
        <f t="shared" si="338"/>
        <v>Day 2</v>
      </c>
      <c r="D2117" s="78" t="s">
        <v>1157</v>
      </c>
      <c r="E2117" s="46" t="str">
        <f t="shared" si="339"/>
        <v>Karmen</v>
      </c>
      <c r="F2117" s="46" t="str">
        <f t="shared" si="340"/>
        <v>Mynhardt</v>
      </c>
      <c r="G2117" s="46" t="str">
        <f t="shared" si="341"/>
        <v>Ladies Master</v>
      </c>
      <c r="H2117" s="46" t="str">
        <f t="shared" si="342"/>
        <v>Atlantic Angling Club</v>
      </c>
      <c r="I2117" s="78"/>
      <c r="J2117" s="76" t="s">
        <v>1287</v>
      </c>
      <c r="K2117" s="78">
        <v>76</v>
      </c>
      <c r="L2117" s="77">
        <f t="shared" si="343"/>
        <v>1.7</v>
      </c>
      <c r="M2117" s="77">
        <f t="shared" si="344"/>
        <v>1.7</v>
      </c>
    </row>
    <row r="2118" spans="1:13" hidden="1" x14ac:dyDescent="0.3">
      <c r="A2118" s="246" t="str">
        <f t="shared" si="336"/>
        <v>2024-NAT-02</v>
      </c>
      <c r="B2118" s="241">
        <f t="shared" si="337"/>
        <v>45373</v>
      </c>
      <c r="C2118" s="246" t="str">
        <f t="shared" si="338"/>
        <v>Day 2</v>
      </c>
      <c r="D2118" s="78" t="s">
        <v>1157</v>
      </c>
      <c r="E2118" s="46" t="str">
        <f t="shared" si="339"/>
        <v>Karmen</v>
      </c>
      <c r="F2118" s="46" t="str">
        <f t="shared" si="340"/>
        <v>Mynhardt</v>
      </c>
      <c r="G2118" s="46" t="str">
        <f t="shared" si="341"/>
        <v>Ladies Master</v>
      </c>
      <c r="H2118" s="46" t="str">
        <f t="shared" si="342"/>
        <v>Atlantic Angling Club</v>
      </c>
      <c r="I2118" s="78"/>
      <c r="J2118" s="78" t="s">
        <v>1288</v>
      </c>
      <c r="K2118" s="78">
        <v>100</v>
      </c>
      <c r="L2118" s="77">
        <f t="shared" si="343"/>
        <v>3.7</v>
      </c>
      <c r="M2118" s="77">
        <f t="shared" si="344"/>
        <v>3.7</v>
      </c>
    </row>
    <row r="2119" spans="1:13" hidden="1" x14ac:dyDescent="0.3">
      <c r="A2119" s="246" t="str">
        <f t="shared" si="336"/>
        <v>2024-NAT-02</v>
      </c>
      <c r="B2119" s="241">
        <f t="shared" si="337"/>
        <v>45373</v>
      </c>
      <c r="C2119" s="246" t="str">
        <f t="shared" si="338"/>
        <v>Day 2</v>
      </c>
      <c r="D2119" s="78" t="s">
        <v>1707</v>
      </c>
      <c r="E2119" s="46" t="str">
        <f t="shared" si="339"/>
        <v>Frans</v>
      </c>
      <c r="F2119" s="46" t="str">
        <f t="shared" si="340"/>
        <v>Joubert</v>
      </c>
      <c r="G2119" s="46" t="str">
        <f t="shared" si="341"/>
        <v>Men Veteran</v>
      </c>
      <c r="H2119" s="46" t="str">
        <f t="shared" si="342"/>
        <v>Atlantic Angling Club</v>
      </c>
      <c r="I2119" s="78"/>
      <c r="J2119" s="78"/>
      <c r="K2119" s="78"/>
      <c r="L2119" s="77" t="str">
        <f t="shared" si="343"/>
        <v/>
      </c>
      <c r="M2119" s="77" t="str">
        <f t="shared" si="344"/>
        <v/>
      </c>
    </row>
    <row r="2120" spans="1:13" hidden="1" x14ac:dyDescent="0.3">
      <c r="A2120" s="246" t="str">
        <f t="shared" si="336"/>
        <v>2024-NAT-02</v>
      </c>
      <c r="B2120" s="241">
        <f t="shared" si="337"/>
        <v>45373</v>
      </c>
      <c r="C2120" s="246" t="str">
        <f t="shared" si="338"/>
        <v>Day 2</v>
      </c>
      <c r="D2120" s="78" t="s">
        <v>673</v>
      </c>
      <c r="E2120" s="46" t="str">
        <f t="shared" si="339"/>
        <v>Nadia</v>
      </c>
      <c r="F2120" s="46" t="str">
        <f t="shared" si="340"/>
        <v>Steenkamp</v>
      </c>
      <c r="G2120" s="46" t="str">
        <f t="shared" si="341"/>
        <v>Ladies Master</v>
      </c>
      <c r="H2120" s="46" t="str">
        <f t="shared" si="342"/>
        <v>Benguella</v>
      </c>
      <c r="I2120" s="78"/>
      <c r="J2120" s="76" t="s">
        <v>1287</v>
      </c>
      <c r="K2120" s="78">
        <v>121</v>
      </c>
      <c r="L2120" s="77">
        <f t="shared" si="343"/>
        <v>8.3000000000000007</v>
      </c>
      <c r="M2120" s="77">
        <f t="shared" si="344"/>
        <v>8.3000000000000007</v>
      </c>
    </row>
    <row r="2121" spans="1:13" hidden="1" x14ac:dyDescent="0.3">
      <c r="A2121" s="246" t="str">
        <f t="shared" si="336"/>
        <v>2024-NAT-02</v>
      </c>
      <c r="B2121" s="241">
        <f t="shared" si="337"/>
        <v>45373</v>
      </c>
      <c r="C2121" s="246" t="str">
        <f t="shared" si="338"/>
        <v>Day 2</v>
      </c>
      <c r="D2121" s="78" t="s">
        <v>673</v>
      </c>
      <c r="E2121" s="46" t="str">
        <f t="shared" si="339"/>
        <v>Nadia</v>
      </c>
      <c r="F2121" s="46" t="str">
        <f t="shared" si="340"/>
        <v>Steenkamp</v>
      </c>
      <c r="G2121" s="46" t="str">
        <f t="shared" si="341"/>
        <v>Ladies Master</v>
      </c>
      <c r="H2121" s="46" t="str">
        <f t="shared" si="342"/>
        <v>Benguella</v>
      </c>
      <c r="I2121" s="78"/>
      <c r="J2121" s="76" t="s">
        <v>1287</v>
      </c>
      <c r="K2121" s="78">
        <v>84</v>
      </c>
      <c r="L2121" s="77">
        <f t="shared" si="343"/>
        <v>2.4</v>
      </c>
      <c r="M2121" s="77">
        <f t="shared" si="344"/>
        <v>2.4</v>
      </c>
    </row>
    <row r="2122" spans="1:13" hidden="1" x14ac:dyDescent="0.3">
      <c r="A2122" s="246" t="str">
        <f t="shared" si="336"/>
        <v>2024-NAT-02</v>
      </c>
      <c r="B2122" s="241">
        <f t="shared" si="337"/>
        <v>45373</v>
      </c>
      <c r="C2122" s="246" t="str">
        <f t="shared" si="338"/>
        <v>Day 2</v>
      </c>
      <c r="D2122" s="78" t="s">
        <v>673</v>
      </c>
      <c r="E2122" s="46" t="str">
        <f t="shared" si="339"/>
        <v>Nadia</v>
      </c>
      <c r="F2122" s="46" t="str">
        <f t="shared" si="340"/>
        <v>Steenkamp</v>
      </c>
      <c r="G2122" s="46" t="str">
        <f t="shared" si="341"/>
        <v>Ladies Master</v>
      </c>
      <c r="H2122" s="46" t="str">
        <f t="shared" si="342"/>
        <v>Benguella</v>
      </c>
      <c r="I2122" s="78"/>
      <c r="J2122" s="76" t="s">
        <v>1287</v>
      </c>
      <c r="K2122" s="78">
        <v>83</v>
      </c>
      <c r="L2122" s="77">
        <f t="shared" si="343"/>
        <v>2.2999999999999998</v>
      </c>
      <c r="M2122" s="77">
        <f t="shared" si="344"/>
        <v>2.2999999999999998</v>
      </c>
    </row>
    <row r="2123" spans="1:13" hidden="1" x14ac:dyDescent="0.3">
      <c r="A2123" s="246" t="str">
        <f t="shared" si="336"/>
        <v>2024-NAT-02</v>
      </c>
      <c r="B2123" s="241">
        <f t="shared" si="337"/>
        <v>45373</v>
      </c>
      <c r="C2123" s="246" t="str">
        <f t="shared" si="338"/>
        <v>Day 2</v>
      </c>
      <c r="D2123" s="78" t="s">
        <v>673</v>
      </c>
      <c r="E2123" s="46" t="str">
        <f t="shared" si="339"/>
        <v>Nadia</v>
      </c>
      <c r="F2123" s="46" t="str">
        <f t="shared" si="340"/>
        <v>Steenkamp</v>
      </c>
      <c r="G2123" s="46" t="str">
        <f t="shared" si="341"/>
        <v>Ladies Master</v>
      </c>
      <c r="H2123" s="46" t="str">
        <f t="shared" si="342"/>
        <v>Benguella</v>
      </c>
      <c r="I2123" s="78"/>
      <c r="J2123" s="76" t="s">
        <v>1287</v>
      </c>
      <c r="K2123" s="78">
        <v>86</v>
      </c>
      <c r="L2123" s="77">
        <f t="shared" si="343"/>
        <v>2.6</v>
      </c>
      <c r="M2123" s="77">
        <f t="shared" si="344"/>
        <v>2.6</v>
      </c>
    </row>
    <row r="2124" spans="1:13" hidden="1" x14ac:dyDescent="0.3">
      <c r="A2124" s="246" t="str">
        <f t="shared" si="336"/>
        <v>2024-NAT-02</v>
      </c>
      <c r="B2124" s="241">
        <f t="shared" si="337"/>
        <v>45373</v>
      </c>
      <c r="C2124" s="246" t="str">
        <f t="shared" si="338"/>
        <v>Day 2</v>
      </c>
      <c r="D2124" s="78" t="s">
        <v>673</v>
      </c>
      <c r="E2124" s="46" t="str">
        <f t="shared" si="339"/>
        <v>Nadia</v>
      </c>
      <c r="F2124" s="46" t="str">
        <f t="shared" si="340"/>
        <v>Steenkamp</v>
      </c>
      <c r="G2124" s="46" t="str">
        <f t="shared" si="341"/>
        <v>Ladies Master</v>
      </c>
      <c r="H2124" s="46" t="str">
        <f t="shared" si="342"/>
        <v>Benguella</v>
      </c>
      <c r="I2124" s="78"/>
      <c r="J2124" s="76" t="s">
        <v>1287</v>
      </c>
      <c r="K2124" s="78">
        <v>78</v>
      </c>
      <c r="L2124" s="77">
        <f t="shared" si="343"/>
        <v>1.9</v>
      </c>
      <c r="M2124" s="77">
        <f t="shared" si="344"/>
        <v>1.9</v>
      </c>
    </row>
    <row r="2125" spans="1:13" hidden="1" x14ac:dyDescent="0.3">
      <c r="A2125" s="246" t="str">
        <f t="shared" si="336"/>
        <v>2024-NAT-02</v>
      </c>
      <c r="B2125" s="241">
        <f t="shared" si="337"/>
        <v>45373</v>
      </c>
      <c r="C2125" s="246" t="str">
        <f t="shared" si="338"/>
        <v>Day 2</v>
      </c>
      <c r="D2125" s="78" t="s">
        <v>589</v>
      </c>
      <c r="E2125" s="46" t="str">
        <f t="shared" si="339"/>
        <v>Christel</v>
      </c>
      <c r="F2125" s="46" t="str">
        <f t="shared" si="340"/>
        <v>Van Schalkwyk</v>
      </c>
      <c r="G2125" s="46" t="str">
        <f t="shared" si="341"/>
        <v>Ladies Senior</v>
      </c>
      <c r="H2125" s="46" t="str">
        <f t="shared" si="342"/>
        <v>Benguella</v>
      </c>
      <c r="I2125" s="78"/>
      <c r="J2125" s="76" t="s">
        <v>1287</v>
      </c>
      <c r="K2125" s="78">
        <v>115</v>
      </c>
      <c r="L2125" s="77">
        <f t="shared" si="343"/>
        <v>7</v>
      </c>
      <c r="M2125" s="77">
        <f t="shared" si="344"/>
        <v>7</v>
      </c>
    </row>
    <row r="2126" spans="1:13" hidden="1" x14ac:dyDescent="0.3">
      <c r="A2126" s="246" t="str">
        <f t="shared" si="336"/>
        <v>2024-NAT-02</v>
      </c>
      <c r="B2126" s="241">
        <f t="shared" si="337"/>
        <v>45373</v>
      </c>
      <c r="C2126" s="246" t="str">
        <f t="shared" si="338"/>
        <v>Day 2</v>
      </c>
      <c r="D2126" s="78" t="s">
        <v>589</v>
      </c>
      <c r="E2126" s="46" t="str">
        <f t="shared" si="339"/>
        <v>Christel</v>
      </c>
      <c r="F2126" s="46" t="str">
        <f t="shared" si="340"/>
        <v>Van Schalkwyk</v>
      </c>
      <c r="G2126" s="46" t="str">
        <f t="shared" si="341"/>
        <v>Ladies Senior</v>
      </c>
      <c r="H2126" s="46" t="str">
        <f t="shared" si="342"/>
        <v>Benguella</v>
      </c>
      <c r="I2126" s="78"/>
      <c r="J2126" s="76" t="s">
        <v>1287</v>
      </c>
      <c r="K2126" s="78">
        <v>85</v>
      </c>
      <c r="L2126" s="77">
        <f t="shared" si="343"/>
        <v>2.5</v>
      </c>
      <c r="M2126" s="77">
        <f t="shared" si="344"/>
        <v>2.5</v>
      </c>
    </row>
    <row r="2127" spans="1:13" hidden="1" x14ac:dyDescent="0.3">
      <c r="A2127" s="246" t="str">
        <f t="shared" si="336"/>
        <v>2024-NAT-02</v>
      </c>
      <c r="B2127" s="241">
        <f t="shared" si="337"/>
        <v>45373</v>
      </c>
      <c r="C2127" s="246" t="str">
        <f t="shared" si="338"/>
        <v>Day 2</v>
      </c>
      <c r="D2127" s="78" t="s">
        <v>589</v>
      </c>
      <c r="E2127" s="46" t="str">
        <f t="shared" si="339"/>
        <v>Christel</v>
      </c>
      <c r="F2127" s="46" t="str">
        <f t="shared" si="340"/>
        <v>Van Schalkwyk</v>
      </c>
      <c r="G2127" s="46" t="str">
        <f t="shared" si="341"/>
        <v>Ladies Senior</v>
      </c>
      <c r="H2127" s="46" t="str">
        <f t="shared" si="342"/>
        <v>Benguella</v>
      </c>
      <c r="I2127" s="78"/>
      <c r="J2127" s="76" t="s">
        <v>1287</v>
      </c>
      <c r="K2127" s="78">
        <v>153</v>
      </c>
      <c r="L2127" s="77">
        <f t="shared" si="343"/>
        <v>18.600000000000001</v>
      </c>
      <c r="M2127" s="77">
        <f t="shared" si="344"/>
        <v>18.600000000000001</v>
      </c>
    </row>
    <row r="2128" spans="1:13" hidden="1" x14ac:dyDescent="0.3">
      <c r="A2128" s="246" t="str">
        <f t="shared" si="336"/>
        <v>2024-NAT-02</v>
      </c>
      <c r="B2128" s="241">
        <f t="shared" si="337"/>
        <v>45373</v>
      </c>
      <c r="C2128" s="246" t="str">
        <f t="shared" si="338"/>
        <v>Day 2</v>
      </c>
      <c r="D2128" s="78" t="s">
        <v>1477</v>
      </c>
      <c r="E2128" s="46" t="str">
        <f t="shared" si="339"/>
        <v>Luan</v>
      </c>
      <c r="F2128" s="46" t="str">
        <f t="shared" si="340"/>
        <v>Karstens</v>
      </c>
      <c r="G2128" s="46" t="str">
        <f t="shared" si="341"/>
        <v>Men U/16</v>
      </c>
      <c r="H2128" s="46" t="str">
        <f t="shared" si="342"/>
        <v>Benguella</v>
      </c>
      <c r="I2128" s="78"/>
      <c r="J2128" s="76" t="s">
        <v>1287</v>
      </c>
      <c r="K2128" s="78">
        <v>128</v>
      </c>
      <c r="L2128" s="77">
        <f t="shared" si="343"/>
        <v>10.1</v>
      </c>
      <c r="M2128" s="77">
        <f t="shared" si="344"/>
        <v>10.1</v>
      </c>
    </row>
    <row r="2129" spans="1:13" hidden="1" x14ac:dyDescent="0.3">
      <c r="A2129" s="246" t="str">
        <f t="shared" si="336"/>
        <v>2024-NAT-02</v>
      </c>
      <c r="B2129" s="241">
        <f t="shared" si="337"/>
        <v>45373</v>
      </c>
      <c r="C2129" s="246" t="str">
        <f t="shared" si="338"/>
        <v>Day 2</v>
      </c>
      <c r="D2129" s="78" t="s">
        <v>1477</v>
      </c>
      <c r="E2129" s="46" t="str">
        <f t="shared" si="339"/>
        <v>Luan</v>
      </c>
      <c r="F2129" s="46" t="str">
        <f t="shared" si="340"/>
        <v>Karstens</v>
      </c>
      <c r="G2129" s="46" t="str">
        <f t="shared" si="341"/>
        <v>Men U/16</v>
      </c>
      <c r="H2129" s="46" t="str">
        <f t="shared" si="342"/>
        <v>Benguella</v>
      </c>
      <c r="I2129" s="78"/>
      <c r="J2129" s="76" t="s">
        <v>1287</v>
      </c>
      <c r="K2129" s="78">
        <v>79</v>
      </c>
      <c r="L2129" s="77">
        <f t="shared" si="343"/>
        <v>1.9</v>
      </c>
      <c r="M2129" s="77">
        <f t="shared" si="344"/>
        <v>1.9</v>
      </c>
    </row>
    <row r="2130" spans="1:13" hidden="1" x14ac:dyDescent="0.3">
      <c r="A2130" s="246" t="str">
        <f t="shared" si="336"/>
        <v>2024-NAT-02</v>
      </c>
      <c r="B2130" s="241">
        <f t="shared" si="337"/>
        <v>45373</v>
      </c>
      <c r="C2130" s="246" t="str">
        <f t="shared" si="338"/>
        <v>Day 2</v>
      </c>
      <c r="D2130" s="78" t="s">
        <v>669</v>
      </c>
      <c r="E2130" s="46" t="str">
        <f t="shared" si="339"/>
        <v>Loandro</v>
      </c>
      <c r="F2130" s="46" t="str">
        <f t="shared" si="340"/>
        <v>Steenkamp</v>
      </c>
      <c r="G2130" s="46" t="str">
        <f t="shared" si="341"/>
        <v>Men Master</v>
      </c>
      <c r="H2130" s="46" t="str">
        <f t="shared" si="342"/>
        <v>Benguella</v>
      </c>
      <c r="I2130" s="78"/>
      <c r="J2130" s="78" t="s">
        <v>8</v>
      </c>
      <c r="K2130" s="78">
        <v>82</v>
      </c>
      <c r="L2130" s="77">
        <f t="shared" si="343"/>
        <v>4.4000000000000004</v>
      </c>
      <c r="M2130" s="77">
        <f t="shared" si="344"/>
        <v>4.4000000000000004</v>
      </c>
    </row>
    <row r="2131" spans="1:13" hidden="1" x14ac:dyDescent="0.3">
      <c r="A2131" s="246" t="str">
        <f t="shared" si="336"/>
        <v>2024-NAT-02</v>
      </c>
      <c r="B2131" s="241">
        <f t="shared" si="337"/>
        <v>45373</v>
      </c>
      <c r="C2131" s="246" t="str">
        <f t="shared" si="338"/>
        <v>Day 2</v>
      </c>
      <c r="D2131" s="78" t="s">
        <v>669</v>
      </c>
      <c r="E2131" s="46" t="str">
        <f t="shared" si="339"/>
        <v>Loandro</v>
      </c>
      <c r="F2131" s="46" t="str">
        <f t="shared" si="340"/>
        <v>Steenkamp</v>
      </c>
      <c r="G2131" s="46" t="str">
        <f t="shared" si="341"/>
        <v>Men Master</v>
      </c>
      <c r="H2131" s="46" t="str">
        <f t="shared" si="342"/>
        <v>Benguella</v>
      </c>
      <c r="I2131" s="78"/>
      <c r="J2131" s="78" t="s">
        <v>20</v>
      </c>
      <c r="K2131" s="78">
        <v>76</v>
      </c>
      <c r="L2131" s="77">
        <f t="shared" si="343"/>
        <v>1.6</v>
      </c>
      <c r="M2131" s="77">
        <f t="shared" si="344"/>
        <v>1.6</v>
      </c>
    </row>
    <row r="2132" spans="1:13" hidden="1" x14ac:dyDescent="0.3">
      <c r="A2132" s="246" t="str">
        <f t="shared" si="336"/>
        <v>2024-NAT-02</v>
      </c>
      <c r="B2132" s="241">
        <f t="shared" si="337"/>
        <v>45373</v>
      </c>
      <c r="C2132" s="246" t="str">
        <f t="shared" si="338"/>
        <v>Day 2</v>
      </c>
      <c r="D2132" s="78" t="s">
        <v>991</v>
      </c>
      <c r="E2132" s="46" t="str">
        <f t="shared" si="339"/>
        <v>Louis</v>
      </c>
      <c r="F2132" s="46" t="str">
        <f t="shared" si="340"/>
        <v>Arangies</v>
      </c>
      <c r="G2132" s="46" t="str">
        <f t="shared" si="341"/>
        <v>Men Master</v>
      </c>
      <c r="H2132" s="46" t="str">
        <f t="shared" si="342"/>
        <v>Benguella</v>
      </c>
      <c r="I2132" s="78"/>
      <c r="J2132" s="78" t="s">
        <v>8</v>
      </c>
      <c r="K2132" s="78">
        <v>70</v>
      </c>
      <c r="L2132" s="77">
        <f t="shared" si="343"/>
        <v>2.7</v>
      </c>
      <c r="M2132" s="77">
        <f t="shared" si="344"/>
        <v>2.7</v>
      </c>
    </row>
    <row r="2133" spans="1:13" hidden="1" x14ac:dyDescent="0.3">
      <c r="A2133" s="246" t="str">
        <f t="shared" si="336"/>
        <v>2024-NAT-02</v>
      </c>
      <c r="B2133" s="241">
        <f t="shared" si="337"/>
        <v>45373</v>
      </c>
      <c r="C2133" s="246" t="str">
        <f t="shared" si="338"/>
        <v>Day 2</v>
      </c>
      <c r="D2133" s="78" t="s">
        <v>1199</v>
      </c>
      <c r="E2133" s="46" t="str">
        <f t="shared" si="339"/>
        <v>Jean</v>
      </c>
      <c r="F2133" s="46" t="str">
        <f t="shared" si="340"/>
        <v>Visser</v>
      </c>
      <c r="G2133" s="46" t="str">
        <f t="shared" si="341"/>
        <v>Men Senior</v>
      </c>
      <c r="H2133" s="46" t="str">
        <f t="shared" si="342"/>
        <v>Benguella</v>
      </c>
      <c r="I2133" s="78"/>
      <c r="J2133" s="78" t="s">
        <v>20</v>
      </c>
      <c r="K2133" s="78">
        <v>73</v>
      </c>
      <c r="L2133" s="77">
        <f t="shared" si="343"/>
        <v>1.4</v>
      </c>
      <c r="M2133" s="77">
        <f t="shared" si="344"/>
        <v>1.4</v>
      </c>
    </row>
    <row r="2134" spans="1:13" hidden="1" x14ac:dyDescent="0.3">
      <c r="A2134" s="246" t="str">
        <f t="shared" si="336"/>
        <v>2024-NAT-02</v>
      </c>
      <c r="B2134" s="241">
        <f t="shared" si="337"/>
        <v>45373</v>
      </c>
      <c r="C2134" s="246" t="str">
        <f t="shared" si="338"/>
        <v>Day 2</v>
      </c>
      <c r="D2134" s="78" t="s">
        <v>637</v>
      </c>
      <c r="E2134" s="46" t="str">
        <f t="shared" si="339"/>
        <v>Ray</v>
      </c>
      <c r="F2134" s="46" t="str">
        <f t="shared" si="340"/>
        <v>Moody</v>
      </c>
      <c r="G2134" s="46" t="str">
        <f t="shared" si="341"/>
        <v>Men Senior</v>
      </c>
      <c r="H2134" s="46" t="str">
        <f t="shared" si="342"/>
        <v>Benguella</v>
      </c>
      <c r="I2134" s="78"/>
      <c r="J2134" s="78"/>
      <c r="K2134" s="78"/>
      <c r="L2134" s="77" t="str">
        <f t="shared" si="343"/>
        <v/>
      </c>
      <c r="M2134" s="77" t="str">
        <f t="shared" si="344"/>
        <v/>
      </c>
    </row>
    <row r="2135" spans="1:13" hidden="1" x14ac:dyDescent="0.3">
      <c r="A2135" s="246" t="str">
        <f t="shared" si="336"/>
        <v>2024-NAT-02</v>
      </c>
      <c r="B2135" s="241">
        <f t="shared" si="337"/>
        <v>45373</v>
      </c>
      <c r="C2135" s="246" t="str">
        <f t="shared" si="338"/>
        <v>Day 2</v>
      </c>
      <c r="D2135" s="78" t="s">
        <v>1325</v>
      </c>
      <c r="E2135" s="46" t="str">
        <f t="shared" si="339"/>
        <v>Helmut</v>
      </c>
      <c r="F2135" s="46" t="str">
        <f t="shared" si="340"/>
        <v>Dobberstein</v>
      </c>
      <c r="G2135" s="46" t="str">
        <f t="shared" si="341"/>
        <v>Men U/16</v>
      </c>
      <c r="H2135" s="46" t="str">
        <f t="shared" si="342"/>
        <v>Benguella</v>
      </c>
      <c r="I2135" s="78"/>
      <c r="J2135" s="78"/>
      <c r="K2135" s="78"/>
      <c r="L2135" s="77" t="str">
        <f t="shared" si="343"/>
        <v/>
      </c>
      <c r="M2135" s="77" t="str">
        <f t="shared" si="344"/>
        <v/>
      </c>
    </row>
    <row r="2136" spans="1:13" hidden="1" x14ac:dyDescent="0.3">
      <c r="A2136" s="246" t="str">
        <f t="shared" si="336"/>
        <v>2024-NAT-02</v>
      </c>
      <c r="B2136" s="241">
        <f t="shared" si="337"/>
        <v>45373</v>
      </c>
      <c r="C2136" s="246" t="str">
        <f t="shared" si="338"/>
        <v>Day 2</v>
      </c>
      <c r="D2136" s="78" t="s">
        <v>1733</v>
      </c>
      <c r="E2136" s="46" t="str">
        <f t="shared" si="339"/>
        <v>Adrian</v>
      </c>
      <c r="F2136" s="46" t="str">
        <f t="shared" si="340"/>
        <v>Steenkamp</v>
      </c>
      <c r="G2136" s="46" t="str">
        <f t="shared" si="341"/>
        <v>Men Seniors / U/21</v>
      </c>
      <c r="H2136" s="46" t="str">
        <f t="shared" si="342"/>
        <v>Benguella</v>
      </c>
      <c r="I2136" s="78"/>
      <c r="J2136" s="78"/>
      <c r="K2136" s="78"/>
      <c r="L2136" s="77" t="str">
        <f t="shared" si="343"/>
        <v/>
      </c>
      <c r="M2136" s="77" t="str">
        <f t="shared" si="344"/>
        <v/>
      </c>
    </row>
    <row r="2137" spans="1:13" hidden="1" x14ac:dyDescent="0.3">
      <c r="A2137" s="246" t="str">
        <f t="shared" si="336"/>
        <v>2024-NAT-02</v>
      </c>
      <c r="B2137" s="241">
        <f t="shared" si="337"/>
        <v>45373</v>
      </c>
      <c r="C2137" s="246" t="str">
        <f t="shared" si="338"/>
        <v>Day 2</v>
      </c>
      <c r="D2137" s="78" t="s">
        <v>835</v>
      </c>
      <c r="E2137" s="46" t="str">
        <f t="shared" si="339"/>
        <v>Estian</v>
      </c>
      <c r="F2137" s="46" t="str">
        <f t="shared" si="340"/>
        <v>Jacobs</v>
      </c>
      <c r="G2137" s="46" t="str">
        <f t="shared" si="341"/>
        <v>Men Senior</v>
      </c>
      <c r="H2137" s="46" t="str">
        <f t="shared" si="342"/>
        <v>Benguella</v>
      </c>
      <c r="I2137" s="78"/>
      <c r="J2137" s="78"/>
      <c r="K2137" s="78"/>
      <c r="L2137" s="77" t="str">
        <f t="shared" si="343"/>
        <v/>
      </c>
      <c r="M2137" s="77" t="str">
        <f t="shared" si="344"/>
        <v/>
      </c>
    </row>
    <row r="2138" spans="1:13" hidden="1" x14ac:dyDescent="0.3">
      <c r="A2138" s="246" t="str">
        <f t="shared" si="336"/>
        <v>2024-NAT-02</v>
      </c>
      <c r="B2138" s="241">
        <f t="shared" si="337"/>
        <v>45373</v>
      </c>
      <c r="C2138" s="246" t="str">
        <f t="shared" si="338"/>
        <v>Day 2</v>
      </c>
      <c r="D2138" s="78" t="s">
        <v>549</v>
      </c>
      <c r="E2138" s="46" t="str">
        <f t="shared" si="339"/>
        <v>Simen</v>
      </c>
      <c r="F2138" s="46" t="str">
        <f t="shared" si="340"/>
        <v>Andersen</v>
      </c>
      <c r="G2138" s="46" t="str">
        <f t="shared" si="341"/>
        <v>Men Grand Masters</v>
      </c>
      <c r="H2138" s="46" t="str">
        <f t="shared" si="342"/>
        <v>Henties Bay</v>
      </c>
      <c r="I2138" s="78"/>
      <c r="J2138" s="76" t="s">
        <v>1287</v>
      </c>
      <c r="K2138" s="78">
        <v>94</v>
      </c>
      <c r="L2138" s="77">
        <f t="shared" si="343"/>
        <v>3.5</v>
      </c>
      <c r="M2138" s="77">
        <f t="shared" si="344"/>
        <v>3.5</v>
      </c>
    </row>
    <row r="2139" spans="1:13" hidden="1" x14ac:dyDescent="0.3">
      <c r="A2139" s="246" t="str">
        <f t="shared" si="336"/>
        <v>2024-NAT-02</v>
      </c>
      <c r="B2139" s="241">
        <f t="shared" si="337"/>
        <v>45373</v>
      </c>
      <c r="C2139" s="246" t="str">
        <f t="shared" si="338"/>
        <v>Day 2</v>
      </c>
      <c r="D2139" s="78" t="s">
        <v>549</v>
      </c>
      <c r="E2139" s="46" t="str">
        <f t="shared" si="339"/>
        <v>Simen</v>
      </c>
      <c r="F2139" s="46" t="str">
        <f t="shared" si="340"/>
        <v>Andersen</v>
      </c>
      <c r="G2139" s="46" t="str">
        <f t="shared" si="341"/>
        <v>Men Grand Masters</v>
      </c>
      <c r="H2139" s="46" t="str">
        <f t="shared" si="342"/>
        <v>Henties Bay</v>
      </c>
      <c r="I2139" s="78"/>
      <c r="J2139" s="78" t="s">
        <v>1288</v>
      </c>
      <c r="K2139" s="78">
        <v>76</v>
      </c>
      <c r="L2139" s="77">
        <f t="shared" si="343"/>
        <v>1.4</v>
      </c>
      <c r="M2139" s="77">
        <f t="shared" si="344"/>
        <v>1.4</v>
      </c>
    </row>
    <row r="2140" spans="1:13" hidden="1" x14ac:dyDescent="0.3">
      <c r="A2140" s="246" t="str">
        <f t="shared" si="336"/>
        <v>2024-NAT-02</v>
      </c>
      <c r="B2140" s="241">
        <f t="shared" si="337"/>
        <v>45373</v>
      </c>
      <c r="C2140" s="246" t="str">
        <f t="shared" si="338"/>
        <v>Day 2</v>
      </c>
      <c r="D2140" s="78" t="s">
        <v>549</v>
      </c>
      <c r="E2140" s="46" t="str">
        <f t="shared" si="339"/>
        <v>Simen</v>
      </c>
      <c r="F2140" s="46" t="str">
        <f t="shared" si="340"/>
        <v>Andersen</v>
      </c>
      <c r="G2140" s="46" t="str">
        <f t="shared" si="341"/>
        <v>Men Grand Masters</v>
      </c>
      <c r="H2140" s="46" t="str">
        <f t="shared" si="342"/>
        <v>Henties Bay</v>
      </c>
      <c r="I2140" s="78"/>
      <c r="J2140" s="76" t="s">
        <v>1287</v>
      </c>
      <c r="K2140" s="78">
        <v>81</v>
      </c>
      <c r="L2140" s="77">
        <f t="shared" si="343"/>
        <v>2.1</v>
      </c>
      <c r="M2140" s="77">
        <f t="shared" si="344"/>
        <v>2.1</v>
      </c>
    </row>
    <row r="2141" spans="1:13" hidden="1" x14ac:dyDescent="0.3">
      <c r="A2141" s="246" t="str">
        <f t="shared" si="336"/>
        <v>2024-NAT-02</v>
      </c>
      <c r="B2141" s="241">
        <f t="shared" si="337"/>
        <v>45373</v>
      </c>
      <c r="C2141" s="246" t="str">
        <f t="shared" si="338"/>
        <v>Day 2</v>
      </c>
      <c r="D2141" s="78" t="s">
        <v>549</v>
      </c>
      <c r="E2141" s="46" t="str">
        <f t="shared" si="339"/>
        <v>Simen</v>
      </c>
      <c r="F2141" s="46" t="str">
        <f t="shared" si="340"/>
        <v>Andersen</v>
      </c>
      <c r="G2141" s="46" t="str">
        <f t="shared" si="341"/>
        <v>Men Grand Masters</v>
      </c>
      <c r="H2141" s="46" t="str">
        <f t="shared" si="342"/>
        <v>Henties Bay</v>
      </c>
      <c r="I2141" s="78"/>
      <c r="J2141" s="78" t="s">
        <v>1288</v>
      </c>
      <c r="K2141" s="78">
        <v>69</v>
      </c>
      <c r="L2141" s="77">
        <f t="shared" si="343"/>
        <v>1</v>
      </c>
      <c r="M2141" s="77">
        <f t="shared" si="344"/>
        <v>1</v>
      </c>
    </row>
    <row r="2142" spans="1:13" hidden="1" x14ac:dyDescent="0.3">
      <c r="A2142" s="246" t="str">
        <f t="shared" si="336"/>
        <v>2024-NAT-02</v>
      </c>
      <c r="B2142" s="241">
        <f t="shared" si="337"/>
        <v>45373</v>
      </c>
      <c r="C2142" s="246" t="str">
        <f t="shared" si="338"/>
        <v>Day 2</v>
      </c>
      <c r="D2142" s="78" t="s">
        <v>1724</v>
      </c>
      <c r="E2142" s="46" t="str">
        <f t="shared" si="339"/>
        <v>Ricku</v>
      </c>
      <c r="F2142" s="46" t="str">
        <f t="shared" si="340"/>
        <v>Mans</v>
      </c>
      <c r="G2142" s="46" t="str">
        <f t="shared" si="341"/>
        <v>Men Senior</v>
      </c>
      <c r="H2142" s="46" t="str">
        <f t="shared" si="342"/>
        <v>Henties Bay</v>
      </c>
      <c r="I2142" s="78"/>
      <c r="J2142" s="76" t="s">
        <v>1287</v>
      </c>
      <c r="K2142" s="78">
        <v>156</v>
      </c>
      <c r="L2142" s="77">
        <f t="shared" si="343"/>
        <v>19.899999999999999</v>
      </c>
      <c r="M2142" s="77">
        <f t="shared" si="344"/>
        <v>19.899999999999999</v>
      </c>
    </row>
    <row r="2143" spans="1:13" hidden="1" x14ac:dyDescent="0.3">
      <c r="A2143" s="246" t="str">
        <f t="shared" si="336"/>
        <v>2024-NAT-02</v>
      </c>
      <c r="B2143" s="241">
        <f t="shared" si="337"/>
        <v>45373</v>
      </c>
      <c r="C2143" s="246" t="str">
        <f t="shared" si="338"/>
        <v>Day 2</v>
      </c>
      <c r="D2143" s="78" t="s">
        <v>1430</v>
      </c>
      <c r="E2143" s="46" t="str">
        <f t="shared" si="339"/>
        <v>Jacob</v>
      </c>
      <c r="F2143" s="46" t="str">
        <f t="shared" si="340"/>
        <v>Wasserfall</v>
      </c>
      <c r="G2143" s="46" t="str">
        <f t="shared" si="341"/>
        <v>Men Senior</v>
      </c>
      <c r="H2143" s="46" t="str">
        <f t="shared" si="342"/>
        <v>Henties Bay</v>
      </c>
      <c r="I2143" s="78"/>
      <c r="J2143" s="78" t="s">
        <v>1265</v>
      </c>
      <c r="K2143" s="78">
        <v>55</v>
      </c>
      <c r="L2143" s="77">
        <f t="shared" si="343"/>
        <v>3</v>
      </c>
      <c r="M2143" s="77">
        <f t="shared" si="344"/>
        <v>3</v>
      </c>
    </row>
    <row r="2144" spans="1:13" hidden="1" x14ac:dyDescent="0.3">
      <c r="A2144" s="246" t="str">
        <f t="shared" si="336"/>
        <v>2024-NAT-02</v>
      </c>
      <c r="B2144" s="241">
        <f t="shared" si="337"/>
        <v>45373</v>
      </c>
      <c r="C2144" s="246" t="str">
        <f t="shared" si="338"/>
        <v>Day 2</v>
      </c>
      <c r="D2144" s="78" t="s">
        <v>1430</v>
      </c>
      <c r="E2144" s="46" t="str">
        <f t="shared" si="339"/>
        <v>Jacob</v>
      </c>
      <c r="F2144" s="46" t="str">
        <f t="shared" si="340"/>
        <v>Wasserfall</v>
      </c>
      <c r="G2144" s="46" t="str">
        <f t="shared" si="341"/>
        <v>Men Senior</v>
      </c>
      <c r="H2144" s="46" t="str">
        <f t="shared" si="342"/>
        <v>Henties Bay</v>
      </c>
      <c r="I2144" s="78"/>
      <c r="J2144" s="78" t="s">
        <v>1288</v>
      </c>
      <c r="K2144" s="78">
        <v>115</v>
      </c>
      <c r="L2144" s="77">
        <f t="shared" si="343"/>
        <v>6</v>
      </c>
      <c r="M2144" s="77">
        <f t="shared" si="344"/>
        <v>6</v>
      </c>
    </row>
    <row r="2145" spans="1:13" hidden="1" x14ac:dyDescent="0.3">
      <c r="A2145" s="246" t="str">
        <f t="shared" si="336"/>
        <v>2024-NAT-02</v>
      </c>
      <c r="B2145" s="241">
        <f t="shared" si="337"/>
        <v>45373</v>
      </c>
      <c r="C2145" s="246" t="str">
        <f t="shared" si="338"/>
        <v>Day 2</v>
      </c>
      <c r="D2145" s="78" t="s">
        <v>1165</v>
      </c>
      <c r="E2145" s="46" t="str">
        <f t="shared" si="339"/>
        <v>Lourens</v>
      </c>
      <c r="F2145" s="46" t="str">
        <f t="shared" si="340"/>
        <v>Fourie</v>
      </c>
      <c r="G2145" s="46" t="str">
        <f t="shared" si="341"/>
        <v>Men Master</v>
      </c>
      <c r="H2145" s="46" t="str">
        <f t="shared" si="342"/>
        <v>Henties Bay</v>
      </c>
      <c r="I2145" s="78"/>
      <c r="J2145" s="78" t="s">
        <v>1281</v>
      </c>
      <c r="K2145" s="78">
        <v>185</v>
      </c>
      <c r="L2145" s="77">
        <f t="shared" si="343"/>
        <v>88.2</v>
      </c>
      <c r="M2145" s="77">
        <f t="shared" si="344"/>
        <v>88.2</v>
      </c>
    </row>
    <row r="2146" spans="1:13" hidden="1" x14ac:dyDescent="0.3">
      <c r="A2146" s="246" t="str">
        <f t="shared" si="336"/>
        <v>2024-NAT-02</v>
      </c>
      <c r="B2146" s="241">
        <f t="shared" si="337"/>
        <v>45373</v>
      </c>
      <c r="C2146" s="246" t="str">
        <f t="shared" si="338"/>
        <v>Day 2</v>
      </c>
      <c r="D2146" s="78" t="s">
        <v>1448</v>
      </c>
      <c r="E2146" s="46" t="str">
        <f t="shared" si="339"/>
        <v>Tiaan</v>
      </c>
      <c r="F2146" s="46" t="str">
        <f t="shared" si="340"/>
        <v>Fourie</v>
      </c>
      <c r="G2146" s="46" t="str">
        <f t="shared" si="341"/>
        <v>Men Senior</v>
      </c>
      <c r="H2146" s="46" t="str">
        <f t="shared" si="342"/>
        <v>Henties Bay</v>
      </c>
      <c r="I2146" s="78"/>
      <c r="J2146" s="78"/>
      <c r="K2146" s="78"/>
      <c r="L2146" s="77" t="str">
        <f t="shared" si="343"/>
        <v/>
      </c>
      <c r="M2146" s="77" t="str">
        <f t="shared" si="344"/>
        <v/>
      </c>
    </row>
    <row r="2147" spans="1:13" hidden="1" x14ac:dyDescent="0.3">
      <c r="A2147" s="246" t="str">
        <f t="shared" ref="A2147:A2210" si="345">IF(D2147="","",A2146)</f>
        <v>2024-NAT-02</v>
      </c>
      <c r="B2147" s="241">
        <f t="shared" ref="B2147:B2210" si="346">IF(D2147="","",B2146)</f>
        <v>45373</v>
      </c>
      <c r="C2147" s="246" t="str">
        <f t="shared" ref="C2147:C2210" si="347">IF(D2147="","",C2146)</f>
        <v>Day 2</v>
      </c>
      <c r="D2147" s="78" t="s">
        <v>649</v>
      </c>
      <c r="E2147" s="46" t="str">
        <f t="shared" ref="E2147:E2210" si="348">IF(D2147="","",VLOOKUP(D2147,Master,3,FALSE))</f>
        <v>Louis</v>
      </c>
      <c r="F2147" s="46" t="str">
        <f t="shared" ref="F2147:F2210" si="349">IF(D2147="","",VLOOKUP(D2147,Master,4,FALSE))</f>
        <v>Fenaux</v>
      </c>
      <c r="G2147" s="46" t="str">
        <f t="shared" ref="G2147:G2210" si="350">IF(D2147="","",VLOOKUP(D2147,Master,5,FALSE))</f>
        <v>Men Veteran</v>
      </c>
      <c r="H2147" s="46" t="str">
        <f t="shared" ref="H2147:H2210" si="351">IF(D2147="","",VLOOKUP(D2147,Master,2,FALSE))</f>
        <v>Henties Bay</v>
      </c>
      <c r="I2147" s="78"/>
      <c r="J2147" s="78"/>
      <c r="K2147" s="78"/>
      <c r="L2147" s="77" t="str">
        <f t="shared" ref="L2147:L2210" si="352">IF(K2147="","",IF(I2147="",ROUND(HLOOKUP(J2147,kgList,K2147,FALSE),1),ROUND(HLOOKUP(I2147,kgList,K2147,FALSE),1)))</f>
        <v/>
      </c>
      <c r="M2147" s="77" t="str">
        <f t="shared" ref="M2147:M2210" si="353">IF(L2147="","",IF(COUNTA(I2147:J2147)&gt;1,"Edible or Inedible",IF(COUNTA(I2147)=1,L2147*1,IF(COUNTA(J2147)=1,L2147*1,"ERROR"))))</f>
        <v/>
      </c>
    </row>
    <row r="2148" spans="1:13" hidden="1" x14ac:dyDescent="0.3">
      <c r="A2148" s="246" t="str">
        <f t="shared" si="345"/>
        <v>2024-NAT-02</v>
      </c>
      <c r="B2148" s="241">
        <f t="shared" si="346"/>
        <v>45373</v>
      </c>
      <c r="C2148" s="246" t="str">
        <f t="shared" si="347"/>
        <v>Day 2</v>
      </c>
      <c r="D2148" s="78" t="s">
        <v>480</v>
      </c>
      <c r="E2148" s="46" t="str">
        <f t="shared" si="348"/>
        <v>Johan</v>
      </c>
      <c r="F2148" s="46" t="str">
        <f t="shared" si="349"/>
        <v>Agenbag</v>
      </c>
      <c r="G2148" s="46" t="str">
        <f t="shared" si="350"/>
        <v>Men Master</v>
      </c>
      <c r="H2148" s="46" t="str">
        <f t="shared" si="351"/>
        <v>Henties Bay</v>
      </c>
      <c r="I2148" s="78"/>
      <c r="J2148" s="78"/>
      <c r="K2148" s="78"/>
      <c r="L2148" s="77" t="str">
        <f t="shared" si="352"/>
        <v/>
      </c>
      <c r="M2148" s="77" t="str">
        <f t="shared" si="353"/>
        <v/>
      </c>
    </row>
    <row r="2149" spans="1:13" hidden="1" x14ac:dyDescent="0.3">
      <c r="A2149" s="246" t="str">
        <f t="shared" si="345"/>
        <v>2024-NAT-02</v>
      </c>
      <c r="B2149" s="241">
        <f t="shared" si="346"/>
        <v>45373</v>
      </c>
      <c r="C2149" s="246" t="str">
        <f t="shared" si="347"/>
        <v>Day 2</v>
      </c>
      <c r="D2149" s="78" t="s">
        <v>1376</v>
      </c>
      <c r="E2149" s="46" t="str">
        <f t="shared" si="348"/>
        <v>Nadine</v>
      </c>
      <c r="F2149" s="46" t="str">
        <f t="shared" si="349"/>
        <v>Downing</v>
      </c>
      <c r="G2149" s="46" t="str">
        <f t="shared" si="350"/>
        <v>Ladies Master</v>
      </c>
      <c r="H2149" s="46" t="str">
        <f t="shared" si="351"/>
        <v>Henties Bay</v>
      </c>
      <c r="I2149" s="78" t="s">
        <v>19</v>
      </c>
      <c r="J2149" s="78"/>
      <c r="K2149" s="78">
        <v>88</v>
      </c>
      <c r="L2149" s="77">
        <f t="shared" si="352"/>
        <v>7.2</v>
      </c>
      <c r="M2149" s="77">
        <f t="shared" si="353"/>
        <v>7.2</v>
      </c>
    </row>
    <row r="2150" spans="1:13" hidden="1" x14ac:dyDescent="0.3">
      <c r="A2150" s="246" t="str">
        <f t="shared" si="345"/>
        <v>2024-NAT-02</v>
      </c>
      <c r="B2150" s="241">
        <f t="shared" si="346"/>
        <v>45373</v>
      </c>
      <c r="C2150" s="246" t="str">
        <f t="shared" si="347"/>
        <v>Day 2</v>
      </c>
      <c r="D2150" s="78" t="s">
        <v>1376</v>
      </c>
      <c r="E2150" s="46" t="str">
        <f t="shared" si="348"/>
        <v>Nadine</v>
      </c>
      <c r="F2150" s="46" t="str">
        <f t="shared" si="349"/>
        <v>Downing</v>
      </c>
      <c r="G2150" s="46" t="str">
        <f t="shared" si="350"/>
        <v>Ladies Master</v>
      </c>
      <c r="H2150" s="46" t="str">
        <f t="shared" si="351"/>
        <v>Henties Bay</v>
      </c>
      <c r="I2150" s="78"/>
      <c r="J2150" s="76" t="s">
        <v>1287</v>
      </c>
      <c r="K2150" s="78">
        <v>77</v>
      </c>
      <c r="L2150" s="77">
        <f t="shared" si="352"/>
        <v>1.8</v>
      </c>
      <c r="M2150" s="77">
        <f t="shared" si="353"/>
        <v>1.8</v>
      </c>
    </row>
    <row r="2151" spans="1:13" hidden="1" x14ac:dyDescent="0.3">
      <c r="A2151" s="246" t="str">
        <f t="shared" si="345"/>
        <v>2024-NAT-02</v>
      </c>
      <c r="B2151" s="241">
        <f t="shared" si="346"/>
        <v>45373</v>
      </c>
      <c r="C2151" s="246" t="str">
        <f t="shared" si="347"/>
        <v>Day 2</v>
      </c>
      <c r="D2151" s="78" t="s">
        <v>1376</v>
      </c>
      <c r="E2151" s="46" t="str">
        <f t="shared" si="348"/>
        <v>Nadine</v>
      </c>
      <c r="F2151" s="46" t="str">
        <f t="shared" si="349"/>
        <v>Downing</v>
      </c>
      <c r="G2151" s="46" t="str">
        <f t="shared" si="350"/>
        <v>Ladies Master</v>
      </c>
      <c r="H2151" s="46" t="str">
        <f t="shared" si="351"/>
        <v>Henties Bay</v>
      </c>
      <c r="I2151" s="78"/>
      <c r="J2151" s="76" t="s">
        <v>1287</v>
      </c>
      <c r="K2151" s="78">
        <v>78</v>
      </c>
      <c r="L2151" s="77">
        <f t="shared" si="352"/>
        <v>1.9</v>
      </c>
      <c r="M2151" s="77">
        <f t="shared" si="353"/>
        <v>1.9</v>
      </c>
    </row>
    <row r="2152" spans="1:13" hidden="1" x14ac:dyDescent="0.3">
      <c r="A2152" s="246" t="str">
        <f t="shared" si="345"/>
        <v>2024-NAT-02</v>
      </c>
      <c r="B2152" s="241">
        <f t="shared" si="346"/>
        <v>45373</v>
      </c>
      <c r="C2152" s="246" t="str">
        <f t="shared" si="347"/>
        <v>Day 2</v>
      </c>
      <c r="D2152" s="78" t="s">
        <v>1376</v>
      </c>
      <c r="E2152" s="46" t="str">
        <f t="shared" si="348"/>
        <v>Nadine</v>
      </c>
      <c r="F2152" s="46" t="str">
        <f t="shared" si="349"/>
        <v>Downing</v>
      </c>
      <c r="G2152" s="46" t="str">
        <f t="shared" si="350"/>
        <v>Ladies Master</v>
      </c>
      <c r="H2152" s="46" t="str">
        <f t="shared" si="351"/>
        <v>Henties Bay</v>
      </c>
      <c r="I2152" s="78"/>
      <c r="J2152" s="76" t="s">
        <v>1287</v>
      </c>
      <c r="K2152" s="78">
        <v>88</v>
      </c>
      <c r="L2152" s="77">
        <f t="shared" si="352"/>
        <v>2.8</v>
      </c>
      <c r="M2152" s="77">
        <f t="shared" si="353"/>
        <v>2.8</v>
      </c>
    </row>
    <row r="2153" spans="1:13" hidden="1" x14ac:dyDescent="0.3">
      <c r="A2153" s="246" t="str">
        <f t="shared" si="345"/>
        <v>2024-NAT-02</v>
      </c>
      <c r="B2153" s="241">
        <f t="shared" si="346"/>
        <v>45373</v>
      </c>
      <c r="C2153" s="246" t="str">
        <f t="shared" si="347"/>
        <v>Day 2</v>
      </c>
      <c r="D2153" s="78" t="s">
        <v>1376</v>
      </c>
      <c r="E2153" s="46" t="str">
        <f t="shared" si="348"/>
        <v>Nadine</v>
      </c>
      <c r="F2153" s="46" t="str">
        <f t="shared" si="349"/>
        <v>Downing</v>
      </c>
      <c r="G2153" s="46" t="str">
        <f t="shared" si="350"/>
        <v>Ladies Master</v>
      </c>
      <c r="H2153" s="46" t="str">
        <f t="shared" si="351"/>
        <v>Henties Bay</v>
      </c>
      <c r="I2153" s="78"/>
      <c r="J2153" s="76" t="s">
        <v>1287</v>
      </c>
      <c r="K2153" s="78">
        <v>111</v>
      </c>
      <c r="L2153" s="77">
        <f t="shared" si="352"/>
        <v>6.2</v>
      </c>
      <c r="M2153" s="77">
        <f t="shared" si="353"/>
        <v>6.2</v>
      </c>
    </row>
    <row r="2154" spans="1:13" hidden="1" x14ac:dyDescent="0.3">
      <c r="A2154" s="246" t="str">
        <f t="shared" si="345"/>
        <v>2024-NAT-02</v>
      </c>
      <c r="B2154" s="241">
        <f t="shared" si="346"/>
        <v>45373</v>
      </c>
      <c r="C2154" s="246" t="str">
        <f t="shared" si="347"/>
        <v>Day 2</v>
      </c>
      <c r="D2154" s="78" t="s">
        <v>1376</v>
      </c>
      <c r="E2154" s="46" t="str">
        <f t="shared" si="348"/>
        <v>Nadine</v>
      </c>
      <c r="F2154" s="46" t="str">
        <f t="shared" si="349"/>
        <v>Downing</v>
      </c>
      <c r="G2154" s="46" t="str">
        <f t="shared" si="350"/>
        <v>Ladies Master</v>
      </c>
      <c r="H2154" s="46" t="str">
        <f t="shared" si="351"/>
        <v>Henties Bay</v>
      </c>
      <c r="I2154" s="78"/>
      <c r="J2154" s="76" t="s">
        <v>1287</v>
      </c>
      <c r="K2154" s="78">
        <v>76</v>
      </c>
      <c r="L2154" s="77">
        <f t="shared" si="352"/>
        <v>1.7</v>
      </c>
      <c r="M2154" s="77">
        <f t="shared" si="353"/>
        <v>1.7</v>
      </c>
    </row>
    <row r="2155" spans="1:13" hidden="1" x14ac:dyDescent="0.3">
      <c r="A2155" s="246" t="str">
        <f t="shared" si="345"/>
        <v>2024-NAT-02</v>
      </c>
      <c r="B2155" s="241">
        <f t="shared" si="346"/>
        <v>45373</v>
      </c>
      <c r="C2155" s="246" t="str">
        <f t="shared" si="347"/>
        <v>Day 2</v>
      </c>
      <c r="D2155" s="78" t="s">
        <v>1518</v>
      </c>
      <c r="E2155" s="46" t="str">
        <f t="shared" si="348"/>
        <v>Sylvia</v>
      </c>
      <c r="F2155" s="46" t="str">
        <f t="shared" si="349"/>
        <v>Horn</v>
      </c>
      <c r="G2155" s="46" t="str">
        <f t="shared" si="350"/>
        <v>Ladies Master</v>
      </c>
      <c r="H2155" s="46" t="str">
        <f t="shared" si="351"/>
        <v>Henties Bay</v>
      </c>
      <c r="I2155" s="78"/>
      <c r="J2155" s="78" t="s">
        <v>20</v>
      </c>
      <c r="K2155" s="78">
        <v>74</v>
      </c>
      <c r="L2155" s="77">
        <f t="shared" si="352"/>
        <v>1.5</v>
      </c>
      <c r="M2155" s="77">
        <f t="shared" si="353"/>
        <v>1.5</v>
      </c>
    </row>
    <row r="2156" spans="1:13" hidden="1" x14ac:dyDescent="0.3">
      <c r="A2156" s="246" t="str">
        <f t="shared" si="345"/>
        <v>2024-NAT-02</v>
      </c>
      <c r="B2156" s="241">
        <f t="shared" si="346"/>
        <v>45373</v>
      </c>
      <c r="C2156" s="246" t="str">
        <f t="shared" si="347"/>
        <v>Day 2</v>
      </c>
      <c r="D2156" s="78" t="s">
        <v>455</v>
      </c>
      <c r="E2156" s="46" t="str">
        <f t="shared" si="348"/>
        <v>Philip</v>
      </c>
      <c r="F2156" s="46" t="str">
        <f t="shared" si="349"/>
        <v>Swartz</v>
      </c>
      <c r="G2156" s="46" t="str">
        <f t="shared" si="350"/>
        <v>Men U/16</v>
      </c>
      <c r="H2156" s="46" t="str">
        <f t="shared" si="351"/>
        <v>Mako</v>
      </c>
      <c r="I2156" s="78"/>
      <c r="J2156" s="78" t="s">
        <v>1286</v>
      </c>
      <c r="K2156" s="78">
        <v>108</v>
      </c>
      <c r="L2156" s="77">
        <f t="shared" si="352"/>
        <v>15.4</v>
      </c>
      <c r="M2156" s="77">
        <f t="shared" si="353"/>
        <v>15.4</v>
      </c>
    </row>
    <row r="2157" spans="1:13" hidden="1" x14ac:dyDescent="0.3">
      <c r="A2157" s="246" t="str">
        <f t="shared" si="345"/>
        <v>2024-NAT-02</v>
      </c>
      <c r="B2157" s="241">
        <f t="shared" si="346"/>
        <v>45373</v>
      </c>
      <c r="C2157" s="246" t="str">
        <f t="shared" si="347"/>
        <v>Day 2</v>
      </c>
      <c r="D2157" s="78" t="s">
        <v>455</v>
      </c>
      <c r="E2157" s="46" t="str">
        <f t="shared" si="348"/>
        <v>Philip</v>
      </c>
      <c r="F2157" s="46" t="str">
        <f t="shared" si="349"/>
        <v>Swartz</v>
      </c>
      <c r="G2157" s="46" t="str">
        <f t="shared" si="350"/>
        <v>Men U/16</v>
      </c>
      <c r="H2157" s="46" t="str">
        <f t="shared" si="351"/>
        <v>Mako</v>
      </c>
      <c r="I2157" s="78"/>
      <c r="J2157" s="78" t="s">
        <v>1288</v>
      </c>
      <c r="K2157" s="78">
        <v>93</v>
      </c>
      <c r="L2157" s="77">
        <f t="shared" si="352"/>
        <v>2.9</v>
      </c>
      <c r="M2157" s="77">
        <f t="shared" si="353"/>
        <v>2.9</v>
      </c>
    </row>
    <row r="2158" spans="1:13" hidden="1" x14ac:dyDescent="0.3">
      <c r="A2158" s="246" t="str">
        <f t="shared" si="345"/>
        <v>2024-NAT-02</v>
      </c>
      <c r="B2158" s="241">
        <f t="shared" si="346"/>
        <v>45373</v>
      </c>
      <c r="C2158" s="246" t="str">
        <f t="shared" si="347"/>
        <v>Day 2</v>
      </c>
      <c r="D2158" s="78" t="s">
        <v>455</v>
      </c>
      <c r="E2158" s="46" t="str">
        <f t="shared" si="348"/>
        <v>Philip</v>
      </c>
      <c r="F2158" s="46" t="str">
        <f t="shared" si="349"/>
        <v>Swartz</v>
      </c>
      <c r="G2158" s="46" t="str">
        <f t="shared" si="350"/>
        <v>Men U/16</v>
      </c>
      <c r="H2158" s="46" t="str">
        <f t="shared" si="351"/>
        <v>Mako</v>
      </c>
      <c r="I2158" s="78"/>
      <c r="J2158" s="78" t="s">
        <v>1288</v>
      </c>
      <c r="K2158" s="78">
        <v>101</v>
      </c>
      <c r="L2158" s="77">
        <f t="shared" si="352"/>
        <v>3.8</v>
      </c>
      <c r="M2158" s="77">
        <f t="shared" si="353"/>
        <v>3.8</v>
      </c>
    </row>
    <row r="2159" spans="1:13" hidden="1" x14ac:dyDescent="0.3">
      <c r="A2159" s="246" t="str">
        <f t="shared" si="345"/>
        <v>2024-NAT-02</v>
      </c>
      <c r="B2159" s="241">
        <f t="shared" si="346"/>
        <v>45373</v>
      </c>
      <c r="C2159" s="246" t="str">
        <f t="shared" si="347"/>
        <v>Day 2</v>
      </c>
      <c r="D2159" s="78" t="s">
        <v>455</v>
      </c>
      <c r="E2159" s="46" t="str">
        <f t="shared" si="348"/>
        <v>Philip</v>
      </c>
      <c r="F2159" s="46" t="str">
        <f t="shared" si="349"/>
        <v>Swartz</v>
      </c>
      <c r="G2159" s="46" t="str">
        <f t="shared" si="350"/>
        <v>Men U/16</v>
      </c>
      <c r="H2159" s="46" t="str">
        <f t="shared" si="351"/>
        <v>Mako</v>
      </c>
      <c r="I2159" s="78"/>
      <c r="J2159" s="78" t="s">
        <v>1288</v>
      </c>
      <c r="K2159" s="78">
        <v>93</v>
      </c>
      <c r="L2159" s="77">
        <f t="shared" si="352"/>
        <v>2.9</v>
      </c>
      <c r="M2159" s="77">
        <f t="shared" si="353"/>
        <v>2.9</v>
      </c>
    </row>
    <row r="2160" spans="1:13" hidden="1" x14ac:dyDescent="0.3">
      <c r="A2160" s="246" t="str">
        <f t="shared" si="345"/>
        <v>2024-NAT-02</v>
      </c>
      <c r="B2160" s="241">
        <f t="shared" si="346"/>
        <v>45373</v>
      </c>
      <c r="C2160" s="246" t="str">
        <f t="shared" si="347"/>
        <v>Day 2</v>
      </c>
      <c r="D2160" s="78" t="s">
        <v>455</v>
      </c>
      <c r="E2160" s="46" t="str">
        <f t="shared" si="348"/>
        <v>Philip</v>
      </c>
      <c r="F2160" s="46" t="str">
        <f t="shared" si="349"/>
        <v>Swartz</v>
      </c>
      <c r="G2160" s="46" t="str">
        <f t="shared" si="350"/>
        <v>Men U/16</v>
      </c>
      <c r="H2160" s="46" t="str">
        <f t="shared" si="351"/>
        <v>Mako</v>
      </c>
      <c r="I2160" s="78"/>
      <c r="J2160" s="78" t="s">
        <v>1288</v>
      </c>
      <c r="K2160" s="78">
        <v>88</v>
      </c>
      <c r="L2160" s="77">
        <f t="shared" si="352"/>
        <v>2.4</v>
      </c>
      <c r="M2160" s="77">
        <f t="shared" si="353"/>
        <v>2.4</v>
      </c>
    </row>
    <row r="2161" spans="1:13" hidden="1" x14ac:dyDescent="0.3">
      <c r="A2161" s="246" t="str">
        <f t="shared" si="345"/>
        <v>2024-NAT-02</v>
      </c>
      <c r="B2161" s="241">
        <f t="shared" si="346"/>
        <v>45373</v>
      </c>
      <c r="C2161" s="246" t="str">
        <f t="shared" si="347"/>
        <v>Day 2</v>
      </c>
      <c r="D2161" s="78" t="s">
        <v>455</v>
      </c>
      <c r="E2161" s="46" t="str">
        <f t="shared" si="348"/>
        <v>Philip</v>
      </c>
      <c r="F2161" s="46" t="str">
        <f t="shared" si="349"/>
        <v>Swartz</v>
      </c>
      <c r="G2161" s="46" t="str">
        <f t="shared" si="350"/>
        <v>Men U/16</v>
      </c>
      <c r="H2161" s="46" t="str">
        <f t="shared" si="351"/>
        <v>Mako</v>
      </c>
      <c r="I2161" s="78"/>
      <c r="J2161" s="78" t="s">
        <v>1288</v>
      </c>
      <c r="K2161" s="78">
        <v>87</v>
      </c>
      <c r="L2161" s="77">
        <f t="shared" si="352"/>
        <v>2.2999999999999998</v>
      </c>
      <c r="M2161" s="77">
        <f t="shared" si="353"/>
        <v>2.2999999999999998</v>
      </c>
    </row>
    <row r="2162" spans="1:13" hidden="1" x14ac:dyDescent="0.3">
      <c r="A2162" s="246" t="str">
        <f t="shared" si="345"/>
        <v>2024-NAT-02</v>
      </c>
      <c r="B2162" s="241">
        <f t="shared" si="346"/>
        <v>45373</v>
      </c>
      <c r="C2162" s="246" t="str">
        <f t="shared" si="347"/>
        <v>Day 2</v>
      </c>
      <c r="D2162" s="78" t="s">
        <v>455</v>
      </c>
      <c r="E2162" s="46" t="str">
        <f t="shared" si="348"/>
        <v>Philip</v>
      </c>
      <c r="F2162" s="46" t="str">
        <f t="shared" si="349"/>
        <v>Swartz</v>
      </c>
      <c r="G2162" s="46" t="str">
        <f t="shared" si="350"/>
        <v>Men U/16</v>
      </c>
      <c r="H2162" s="46" t="str">
        <f t="shared" si="351"/>
        <v>Mako</v>
      </c>
      <c r="I2162" s="78"/>
      <c r="J2162" s="76" t="s">
        <v>1287</v>
      </c>
      <c r="K2162" s="78">
        <v>70</v>
      </c>
      <c r="L2162" s="77">
        <f t="shared" si="352"/>
        <v>1.3</v>
      </c>
      <c r="M2162" s="77">
        <f t="shared" si="353"/>
        <v>1.3</v>
      </c>
    </row>
    <row r="2163" spans="1:13" hidden="1" x14ac:dyDescent="0.3">
      <c r="A2163" s="246" t="str">
        <f t="shared" si="345"/>
        <v>2024-NAT-02</v>
      </c>
      <c r="B2163" s="241">
        <f t="shared" si="346"/>
        <v>45373</v>
      </c>
      <c r="C2163" s="246" t="str">
        <f t="shared" si="347"/>
        <v>Day 2</v>
      </c>
      <c r="D2163" s="78" t="s">
        <v>455</v>
      </c>
      <c r="E2163" s="46" t="str">
        <f t="shared" si="348"/>
        <v>Philip</v>
      </c>
      <c r="F2163" s="46" t="str">
        <f t="shared" si="349"/>
        <v>Swartz</v>
      </c>
      <c r="G2163" s="46" t="str">
        <f t="shared" si="350"/>
        <v>Men U/16</v>
      </c>
      <c r="H2163" s="46" t="str">
        <f t="shared" si="351"/>
        <v>Mako</v>
      </c>
      <c r="I2163" s="78"/>
      <c r="J2163" s="76" t="s">
        <v>1287</v>
      </c>
      <c r="K2163" s="78">
        <v>81</v>
      </c>
      <c r="L2163" s="77">
        <f t="shared" si="352"/>
        <v>2.1</v>
      </c>
      <c r="M2163" s="77">
        <f t="shared" si="353"/>
        <v>2.1</v>
      </c>
    </row>
    <row r="2164" spans="1:13" hidden="1" x14ac:dyDescent="0.3">
      <c r="A2164" s="246" t="str">
        <f t="shared" si="345"/>
        <v>2024-NAT-02</v>
      </c>
      <c r="B2164" s="241">
        <f t="shared" si="346"/>
        <v>45373</v>
      </c>
      <c r="C2164" s="246" t="str">
        <f t="shared" si="347"/>
        <v>Day 2</v>
      </c>
      <c r="D2164" s="78" t="s">
        <v>473</v>
      </c>
      <c r="E2164" s="46" t="str">
        <f t="shared" si="348"/>
        <v>Johan</v>
      </c>
      <c r="F2164" s="46" t="str">
        <f t="shared" si="349"/>
        <v>Visser</v>
      </c>
      <c r="G2164" s="46" t="str">
        <f t="shared" si="350"/>
        <v>Men Veteran</v>
      </c>
      <c r="H2164" s="46" t="str">
        <f t="shared" si="351"/>
        <v>Mako</v>
      </c>
      <c r="I2164" s="78"/>
      <c r="J2164" s="76" t="s">
        <v>1287</v>
      </c>
      <c r="K2164" s="78">
        <v>80</v>
      </c>
      <c r="L2164" s="77">
        <f t="shared" si="352"/>
        <v>2</v>
      </c>
      <c r="M2164" s="77">
        <f t="shared" si="353"/>
        <v>2</v>
      </c>
    </row>
    <row r="2165" spans="1:13" hidden="1" x14ac:dyDescent="0.3">
      <c r="A2165" s="246" t="str">
        <f t="shared" si="345"/>
        <v>2024-NAT-02</v>
      </c>
      <c r="B2165" s="241">
        <f t="shared" si="346"/>
        <v>45373</v>
      </c>
      <c r="C2165" s="246" t="str">
        <f t="shared" si="347"/>
        <v>Day 2</v>
      </c>
      <c r="D2165" s="78" t="s">
        <v>1061</v>
      </c>
      <c r="E2165" s="46" t="str">
        <f t="shared" si="348"/>
        <v>Rudi(Jnr.)</v>
      </c>
      <c r="F2165" s="46" t="str">
        <f t="shared" si="349"/>
        <v>Swartz</v>
      </c>
      <c r="G2165" s="46" t="str">
        <f t="shared" si="350"/>
        <v>Men Seniors / U/21</v>
      </c>
      <c r="H2165" s="46" t="str">
        <f t="shared" si="351"/>
        <v>Mako</v>
      </c>
      <c r="I2165" s="78"/>
      <c r="J2165" s="76" t="s">
        <v>1287</v>
      </c>
      <c r="K2165" s="78">
        <v>152</v>
      </c>
      <c r="L2165" s="77">
        <f t="shared" si="352"/>
        <v>18.2</v>
      </c>
      <c r="M2165" s="77">
        <f t="shared" si="353"/>
        <v>18.2</v>
      </c>
    </row>
    <row r="2166" spans="1:13" hidden="1" x14ac:dyDescent="0.3">
      <c r="A2166" s="246" t="str">
        <f t="shared" si="345"/>
        <v>2024-NAT-02</v>
      </c>
      <c r="B2166" s="241">
        <f t="shared" si="346"/>
        <v>45373</v>
      </c>
      <c r="C2166" s="246" t="str">
        <f t="shared" si="347"/>
        <v>Day 2</v>
      </c>
      <c r="D2166" s="78" t="s">
        <v>456</v>
      </c>
      <c r="E2166" s="46" t="str">
        <f t="shared" si="348"/>
        <v>Marco</v>
      </c>
      <c r="F2166" s="46" t="str">
        <f t="shared" si="349"/>
        <v>Klein</v>
      </c>
      <c r="G2166" s="46" t="str">
        <f t="shared" si="350"/>
        <v>Men Veteran</v>
      </c>
      <c r="H2166" s="46" t="str">
        <f t="shared" si="351"/>
        <v>Mako</v>
      </c>
      <c r="I2166" s="78"/>
      <c r="J2166" s="76" t="s">
        <v>1287</v>
      </c>
      <c r="K2166" s="78">
        <v>154</v>
      </c>
      <c r="L2166" s="77">
        <f t="shared" si="352"/>
        <v>19.100000000000001</v>
      </c>
      <c r="M2166" s="77">
        <f t="shared" si="353"/>
        <v>19.100000000000001</v>
      </c>
    </row>
    <row r="2167" spans="1:13" hidden="1" x14ac:dyDescent="0.3">
      <c r="A2167" s="246" t="str">
        <f t="shared" si="345"/>
        <v>2024-NAT-02</v>
      </c>
      <c r="B2167" s="241">
        <f t="shared" si="346"/>
        <v>45373</v>
      </c>
      <c r="C2167" s="246" t="str">
        <f t="shared" si="347"/>
        <v>Day 2</v>
      </c>
      <c r="D2167" s="78" t="s">
        <v>456</v>
      </c>
      <c r="E2167" s="46" t="str">
        <f t="shared" si="348"/>
        <v>Marco</v>
      </c>
      <c r="F2167" s="46" t="str">
        <f t="shared" si="349"/>
        <v>Klein</v>
      </c>
      <c r="G2167" s="46" t="str">
        <f t="shared" si="350"/>
        <v>Men Veteran</v>
      </c>
      <c r="H2167" s="46" t="str">
        <f t="shared" si="351"/>
        <v>Mako</v>
      </c>
      <c r="I2167" s="78"/>
      <c r="J2167" s="76" t="s">
        <v>1287</v>
      </c>
      <c r="K2167" s="78">
        <v>163</v>
      </c>
      <c r="L2167" s="77">
        <f t="shared" si="352"/>
        <v>23.1</v>
      </c>
      <c r="M2167" s="77">
        <f t="shared" si="353"/>
        <v>23.1</v>
      </c>
    </row>
    <row r="2168" spans="1:13" hidden="1" x14ac:dyDescent="0.3">
      <c r="A2168" s="246" t="str">
        <f t="shared" si="345"/>
        <v>2024-NAT-02</v>
      </c>
      <c r="B2168" s="241">
        <f t="shared" si="346"/>
        <v>45373</v>
      </c>
      <c r="C2168" s="246" t="str">
        <f t="shared" si="347"/>
        <v>Day 2</v>
      </c>
      <c r="D2168" s="78" t="s">
        <v>571</v>
      </c>
      <c r="E2168" s="46" t="str">
        <f t="shared" si="348"/>
        <v>Andrew</v>
      </c>
      <c r="F2168" s="46" t="str">
        <f t="shared" si="349"/>
        <v>Van Schalkwyk</v>
      </c>
      <c r="G2168" s="46" t="str">
        <f t="shared" si="350"/>
        <v>Men Veteran</v>
      </c>
      <c r="H2168" s="46" t="str">
        <f t="shared" si="351"/>
        <v>Mako</v>
      </c>
      <c r="I2168" s="78"/>
      <c r="J2168" s="76" t="s">
        <v>1287</v>
      </c>
      <c r="K2168" s="78">
        <v>148</v>
      </c>
      <c r="L2168" s="77">
        <f t="shared" si="352"/>
        <v>16.600000000000001</v>
      </c>
      <c r="M2168" s="77">
        <f t="shared" si="353"/>
        <v>16.600000000000001</v>
      </c>
    </row>
    <row r="2169" spans="1:13" hidden="1" x14ac:dyDescent="0.3">
      <c r="A2169" s="246" t="str">
        <f t="shared" si="345"/>
        <v>2024-NAT-02</v>
      </c>
      <c r="B2169" s="241">
        <f t="shared" si="346"/>
        <v>45373</v>
      </c>
      <c r="C2169" s="246" t="str">
        <f t="shared" si="347"/>
        <v>Day 2</v>
      </c>
      <c r="D2169" s="78" t="s">
        <v>571</v>
      </c>
      <c r="E2169" s="46" t="str">
        <f t="shared" si="348"/>
        <v>Andrew</v>
      </c>
      <c r="F2169" s="46" t="str">
        <f t="shared" si="349"/>
        <v>Van Schalkwyk</v>
      </c>
      <c r="G2169" s="46" t="str">
        <f t="shared" si="350"/>
        <v>Men Veteran</v>
      </c>
      <c r="H2169" s="46" t="str">
        <f t="shared" si="351"/>
        <v>Mako</v>
      </c>
      <c r="I2169" s="78"/>
      <c r="J2169" s="78" t="s">
        <v>1281</v>
      </c>
      <c r="K2169" s="78">
        <v>149</v>
      </c>
      <c r="L2169" s="77">
        <f t="shared" si="352"/>
        <v>44.7</v>
      </c>
      <c r="M2169" s="77">
        <f t="shared" si="353"/>
        <v>44.7</v>
      </c>
    </row>
    <row r="2170" spans="1:13" hidden="1" x14ac:dyDescent="0.3">
      <c r="A2170" s="246" t="str">
        <f t="shared" si="345"/>
        <v>2024-NAT-02</v>
      </c>
      <c r="B2170" s="241">
        <f t="shared" si="346"/>
        <v>45373</v>
      </c>
      <c r="C2170" s="246" t="str">
        <f t="shared" si="347"/>
        <v>Day 2</v>
      </c>
      <c r="D2170" s="78" t="s">
        <v>1574</v>
      </c>
      <c r="E2170" s="46" t="str">
        <f t="shared" si="348"/>
        <v>Sven</v>
      </c>
      <c r="F2170" s="46" t="str">
        <f t="shared" si="349"/>
        <v>Welzig</v>
      </c>
      <c r="G2170" s="46" t="str">
        <f t="shared" si="350"/>
        <v>Men Seniors / U/21</v>
      </c>
      <c r="H2170" s="46" t="str">
        <f t="shared" si="351"/>
        <v>Mako</v>
      </c>
      <c r="I2170" s="78"/>
      <c r="J2170" s="78" t="s">
        <v>20</v>
      </c>
      <c r="K2170" s="78">
        <v>77</v>
      </c>
      <c r="L2170" s="77">
        <f t="shared" si="352"/>
        <v>1.6</v>
      </c>
      <c r="M2170" s="77">
        <f t="shared" si="353"/>
        <v>1.6</v>
      </c>
    </row>
    <row r="2171" spans="1:13" hidden="1" x14ac:dyDescent="0.3">
      <c r="A2171" s="246" t="str">
        <f t="shared" si="345"/>
        <v>2024-NAT-02</v>
      </c>
      <c r="B2171" s="241">
        <f t="shared" si="346"/>
        <v>45373</v>
      </c>
      <c r="C2171" s="246" t="str">
        <f t="shared" si="347"/>
        <v>Day 2</v>
      </c>
      <c r="D2171" s="78" t="s">
        <v>1574</v>
      </c>
      <c r="E2171" s="46" t="str">
        <f t="shared" si="348"/>
        <v>Sven</v>
      </c>
      <c r="F2171" s="46" t="str">
        <f t="shared" si="349"/>
        <v>Welzig</v>
      </c>
      <c r="G2171" s="46" t="str">
        <f t="shared" si="350"/>
        <v>Men Seniors / U/21</v>
      </c>
      <c r="H2171" s="46" t="str">
        <f t="shared" si="351"/>
        <v>Mako</v>
      </c>
      <c r="I2171" s="78"/>
      <c r="J2171" s="76" t="s">
        <v>1287</v>
      </c>
      <c r="K2171" s="78">
        <v>86</v>
      </c>
      <c r="L2171" s="77">
        <f t="shared" si="352"/>
        <v>2.6</v>
      </c>
      <c r="M2171" s="77">
        <f t="shared" si="353"/>
        <v>2.6</v>
      </c>
    </row>
    <row r="2172" spans="1:13" hidden="1" x14ac:dyDescent="0.3">
      <c r="A2172" s="246" t="str">
        <f t="shared" si="345"/>
        <v>2024-NAT-02</v>
      </c>
      <c r="B2172" s="241">
        <f t="shared" si="346"/>
        <v>45373</v>
      </c>
      <c r="C2172" s="246" t="str">
        <f t="shared" si="347"/>
        <v>Day 2</v>
      </c>
      <c r="D2172" s="78" t="s">
        <v>974</v>
      </c>
      <c r="E2172" s="46" t="str">
        <f t="shared" si="348"/>
        <v>Rudi</v>
      </c>
      <c r="F2172" s="46" t="str">
        <f t="shared" si="349"/>
        <v>Swartz</v>
      </c>
      <c r="G2172" s="46" t="str">
        <f t="shared" si="350"/>
        <v>Men Veteran</v>
      </c>
      <c r="H2172" s="46" t="str">
        <f t="shared" si="351"/>
        <v>Mako</v>
      </c>
      <c r="I2172" s="78"/>
      <c r="J2172" s="76" t="s">
        <v>1287</v>
      </c>
      <c r="K2172" s="78">
        <v>124</v>
      </c>
      <c r="L2172" s="77">
        <f t="shared" si="352"/>
        <v>9.1</v>
      </c>
      <c r="M2172" s="77">
        <f t="shared" si="353"/>
        <v>9.1</v>
      </c>
    </row>
    <row r="2173" spans="1:13" hidden="1" x14ac:dyDescent="0.3">
      <c r="A2173" s="246" t="str">
        <f t="shared" si="345"/>
        <v>2024-NAT-02</v>
      </c>
      <c r="B2173" s="241">
        <f t="shared" si="346"/>
        <v>45373</v>
      </c>
      <c r="C2173" s="246" t="str">
        <f t="shared" si="347"/>
        <v>Day 2</v>
      </c>
      <c r="D2173" s="78" t="s">
        <v>974</v>
      </c>
      <c r="E2173" s="46" t="str">
        <f t="shared" si="348"/>
        <v>Rudi</v>
      </c>
      <c r="F2173" s="46" t="str">
        <f t="shared" si="349"/>
        <v>Swartz</v>
      </c>
      <c r="G2173" s="46" t="str">
        <f t="shared" si="350"/>
        <v>Men Veteran</v>
      </c>
      <c r="H2173" s="46" t="str">
        <f t="shared" si="351"/>
        <v>Mako</v>
      </c>
      <c r="I2173" s="78"/>
      <c r="J2173" s="76" t="s">
        <v>1287</v>
      </c>
      <c r="K2173" s="78">
        <v>82</v>
      </c>
      <c r="L2173" s="77">
        <f t="shared" si="352"/>
        <v>2.2000000000000002</v>
      </c>
      <c r="M2173" s="77">
        <f t="shared" si="353"/>
        <v>2.2000000000000002</v>
      </c>
    </row>
    <row r="2174" spans="1:13" hidden="1" x14ac:dyDescent="0.3">
      <c r="A2174" s="246" t="str">
        <f t="shared" si="345"/>
        <v>2024-NAT-02</v>
      </c>
      <c r="B2174" s="241">
        <f t="shared" si="346"/>
        <v>45373</v>
      </c>
      <c r="C2174" s="246" t="str">
        <f t="shared" si="347"/>
        <v>Day 2</v>
      </c>
      <c r="D2174" s="78" t="s">
        <v>974</v>
      </c>
      <c r="E2174" s="46" t="str">
        <f t="shared" si="348"/>
        <v>Rudi</v>
      </c>
      <c r="F2174" s="46" t="str">
        <f t="shared" si="349"/>
        <v>Swartz</v>
      </c>
      <c r="G2174" s="46" t="str">
        <f t="shared" si="350"/>
        <v>Men Veteran</v>
      </c>
      <c r="H2174" s="46" t="str">
        <f t="shared" si="351"/>
        <v>Mako</v>
      </c>
      <c r="I2174" s="78"/>
      <c r="J2174" s="78" t="s">
        <v>1288</v>
      </c>
      <c r="K2174" s="78">
        <v>103</v>
      </c>
      <c r="L2174" s="77">
        <f t="shared" si="352"/>
        <v>4.0999999999999996</v>
      </c>
      <c r="M2174" s="77">
        <f t="shared" si="353"/>
        <v>4.0999999999999996</v>
      </c>
    </row>
    <row r="2175" spans="1:13" hidden="1" x14ac:dyDescent="0.3">
      <c r="A2175" s="246" t="str">
        <f t="shared" si="345"/>
        <v>2024-NAT-02</v>
      </c>
      <c r="B2175" s="241">
        <f t="shared" si="346"/>
        <v>45373</v>
      </c>
      <c r="C2175" s="246" t="str">
        <f t="shared" si="347"/>
        <v>Day 2</v>
      </c>
      <c r="D2175" s="78" t="s">
        <v>974</v>
      </c>
      <c r="E2175" s="46" t="str">
        <f t="shared" si="348"/>
        <v>Rudi</v>
      </c>
      <c r="F2175" s="46" t="str">
        <f t="shared" si="349"/>
        <v>Swartz</v>
      </c>
      <c r="G2175" s="46" t="str">
        <f t="shared" si="350"/>
        <v>Men Veteran</v>
      </c>
      <c r="H2175" s="46" t="str">
        <f t="shared" si="351"/>
        <v>Mako</v>
      </c>
      <c r="I2175" s="78"/>
      <c r="J2175" s="78" t="s">
        <v>20</v>
      </c>
      <c r="K2175" s="78">
        <v>75</v>
      </c>
      <c r="L2175" s="77">
        <f t="shared" si="352"/>
        <v>1.5</v>
      </c>
      <c r="M2175" s="77">
        <f t="shared" si="353"/>
        <v>1.5</v>
      </c>
    </row>
    <row r="2176" spans="1:13" hidden="1" x14ac:dyDescent="0.3">
      <c r="A2176" s="246" t="str">
        <f t="shared" si="345"/>
        <v>2024-NAT-02</v>
      </c>
      <c r="B2176" s="241">
        <f t="shared" si="346"/>
        <v>45373</v>
      </c>
      <c r="C2176" s="246" t="str">
        <f t="shared" si="347"/>
        <v>Day 2</v>
      </c>
      <c r="D2176" s="78" t="s">
        <v>974</v>
      </c>
      <c r="E2176" s="46" t="str">
        <f t="shared" si="348"/>
        <v>Rudi</v>
      </c>
      <c r="F2176" s="46" t="str">
        <f t="shared" si="349"/>
        <v>Swartz</v>
      </c>
      <c r="G2176" s="46" t="str">
        <f t="shared" si="350"/>
        <v>Men Veteran</v>
      </c>
      <c r="H2176" s="46" t="str">
        <f t="shared" si="351"/>
        <v>Mako</v>
      </c>
      <c r="I2176" s="78"/>
      <c r="J2176" s="78" t="s">
        <v>20</v>
      </c>
      <c r="K2176" s="78">
        <v>67</v>
      </c>
      <c r="L2176" s="77">
        <f t="shared" si="352"/>
        <v>1.1000000000000001</v>
      </c>
      <c r="M2176" s="77">
        <f t="shared" si="353"/>
        <v>1.1000000000000001</v>
      </c>
    </row>
    <row r="2177" spans="1:13" hidden="1" x14ac:dyDescent="0.3">
      <c r="A2177" s="246" t="str">
        <f t="shared" si="345"/>
        <v>2024-NAT-02</v>
      </c>
      <c r="B2177" s="241">
        <f t="shared" si="346"/>
        <v>45373</v>
      </c>
      <c r="C2177" s="246" t="str">
        <f t="shared" si="347"/>
        <v>Day 2</v>
      </c>
      <c r="D2177" s="78" t="s">
        <v>974</v>
      </c>
      <c r="E2177" s="46" t="str">
        <f t="shared" si="348"/>
        <v>Rudi</v>
      </c>
      <c r="F2177" s="46" t="str">
        <f t="shared" si="349"/>
        <v>Swartz</v>
      </c>
      <c r="G2177" s="46" t="str">
        <f t="shared" si="350"/>
        <v>Men Veteran</v>
      </c>
      <c r="H2177" s="46" t="str">
        <f t="shared" si="351"/>
        <v>Mako</v>
      </c>
      <c r="I2177" s="78"/>
      <c r="J2177" s="78" t="s">
        <v>20</v>
      </c>
      <c r="K2177" s="78">
        <v>72</v>
      </c>
      <c r="L2177" s="77">
        <f t="shared" si="352"/>
        <v>1.3</v>
      </c>
      <c r="M2177" s="77">
        <f t="shared" si="353"/>
        <v>1.3</v>
      </c>
    </row>
    <row r="2178" spans="1:13" hidden="1" x14ac:dyDescent="0.3">
      <c r="A2178" s="246" t="str">
        <f t="shared" si="345"/>
        <v>2024-NAT-02</v>
      </c>
      <c r="B2178" s="241">
        <f t="shared" si="346"/>
        <v>45373</v>
      </c>
      <c r="C2178" s="246" t="str">
        <f t="shared" si="347"/>
        <v>Day 2</v>
      </c>
      <c r="D2178" s="78" t="s">
        <v>974</v>
      </c>
      <c r="E2178" s="46" t="str">
        <f t="shared" si="348"/>
        <v>Rudi</v>
      </c>
      <c r="F2178" s="46" t="str">
        <f t="shared" si="349"/>
        <v>Swartz</v>
      </c>
      <c r="G2178" s="46" t="str">
        <f t="shared" si="350"/>
        <v>Men Veteran</v>
      </c>
      <c r="H2178" s="46" t="str">
        <f t="shared" si="351"/>
        <v>Mako</v>
      </c>
      <c r="I2178" s="78"/>
      <c r="J2178" s="78" t="s">
        <v>20</v>
      </c>
      <c r="K2178" s="78">
        <v>79</v>
      </c>
      <c r="L2178" s="77">
        <f t="shared" si="352"/>
        <v>1.8</v>
      </c>
      <c r="M2178" s="77">
        <f t="shared" si="353"/>
        <v>1.8</v>
      </c>
    </row>
    <row r="2179" spans="1:13" hidden="1" x14ac:dyDescent="0.3">
      <c r="A2179" s="246" t="str">
        <f t="shared" si="345"/>
        <v>2024-NAT-02</v>
      </c>
      <c r="B2179" s="241">
        <f t="shared" si="346"/>
        <v>45373</v>
      </c>
      <c r="C2179" s="246" t="str">
        <f t="shared" si="347"/>
        <v>Day 2</v>
      </c>
      <c r="D2179" s="78" t="s">
        <v>1083</v>
      </c>
      <c r="E2179" s="46" t="str">
        <f t="shared" si="348"/>
        <v>Murray</v>
      </c>
      <c r="F2179" s="46" t="str">
        <f t="shared" si="349"/>
        <v>Lewis</v>
      </c>
      <c r="G2179" s="46" t="str">
        <f t="shared" si="350"/>
        <v>Men Veteran</v>
      </c>
      <c r="H2179" s="46" t="str">
        <f t="shared" si="351"/>
        <v>Mako</v>
      </c>
      <c r="I2179" s="78"/>
      <c r="J2179" s="78"/>
      <c r="K2179" s="78"/>
      <c r="L2179" s="77" t="str">
        <f t="shared" si="352"/>
        <v/>
      </c>
      <c r="M2179" s="77" t="str">
        <f t="shared" si="353"/>
        <v/>
      </c>
    </row>
    <row r="2180" spans="1:13" hidden="1" x14ac:dyDescent="0.3">
      <c r="A2180" s="246" t="str">
        <f t="shared" si="345"/>
        <v>2024-NAT-02</v>
      </c>
      <c r="B2180" s="241">
        <f t="shared" si="346"/>
        <v>45373</v>
      </c>
      <c r="C2180" s="246" t="str">
        <f t="shared" si="347"/>
        <v>Day 2</v>
      </c>
      <c r="D2180" s="78" t="s">
        <v>846</v>
      </c>
      <c r="E2180" s="46" t="str">
        <f t="shared" si="348"/>
        <v>Renate</v>
      </c>
      <c r="F2180" s="46" t="str">
        <f t="shared" si="349"/>
        <v>Gruttemeyer</v>
      </c>
      <c r="G2180" s="46" t="str">
        <f t="shared" si="350"/>
        <v>Ladies Grand Masters</v>
      </c>
      <c r="H2180" s="46" t="str">
        <f t="shared" si="351"/>
        <v>Mako</v>
      </c>
      <c r="I2180" s="78"/>
      <c r="J2180" s="78"/>
      <c r="K2180" s="78"/>
      <c r="L2180" s="77" t="str">
        <f t="shared" si="352"/>
        <v/>
      </c>
      <c r="M2180" s="77" t="str">
        <f t="shared" si="353"/>
        <v/>
      </c>
    </row>
    <row r="2181" spans="1:13" hidden="1" x14ac:dyDescent="0.3">
      <c r="A2181" s="246" t="str">
        <f t="shared" si="345"/>
        <v>2024-NAT-02</v>
      </c>
      <c r="B2181" s="241">
        <f t="shared" si="346"/>
        <v>45373</v>
      </c>
      <c r="C2181" s="246" t="str">
        <f t="shared" si="347"/>
        <v>Day 2</v>
      </c>
      <c r="D2181" s="78" t="s">
        <v>561</v>
      </c>
      <c r="E2181" s="46" t="str">
        <f t="shared" si="348"/>
        <v>Lance</v>
      </c>
      <c r="F2181" s="46" t="str">
        <f t="shared" si="349"/>
        <v>Mills</v>
      </c>
      <c r="G2181" s="46" t="str">
        <f t="shared" si="350"/>
        <v>Men Master</v>
      </c>
      <c r="H2181" s="46" t="str">
        <f t="shared" si="351"/>
        <v>Namib Park</v>
      </c>
      <c r="I2181" s="78"/>
      <c r="J2181" s="76" t="s">
        <v>1287</v>
      </c>
      <c r="K2181" s="78">
        <v>147</v>
      </c>
      <c r="L2181" s="77">
        <f t="shared" si="352"/>
        <v>16.2</v>
      </c>
      <c r="M2181" s="77">
        <f t="shared" si="353"/>
        <v>16.2</v>
      </c>
    </row>
    <row r="2182" spans="1:13" hidden="1" x14ac:dyDescent="0.3">
      <c r="A2182" s="246" t="str">
        <f t="shared" si="345"/>
        <v>2024-NAT-02</v>
      </c>
      <c r="B2182" s="241">
        <f t="shared" si="346"/>
        <v>45373</v>
      </c>
      <c r="C2182" s="246" t="str">
        <f t="shared" si="347"/>
        <v>Day 2</v>
      </c>
      <c r="D2182" s="78" t="s">
        <v>491</v>
      </c>
      <c r="E2182" s="46" t="str">
        <f t="shared" si="348"/>
        <v>Johan</v>
      </c>
      <c r="F2182" s="46" t="str">
        <f t="shared" si="349"/>
        <v>Bruwer</v>
      </c>
      <c r="G2182" s="46" t="str">
        <f t="shared" si="350"/>
        <v>Men Senior</v>
      </c>
      <c r="H2182" s="46" t="str">
        <f t="shared" si="351"/>
        <v>Namib Park</v>
      </c>
      <c r="I2182" s="78"/>
      <c r="J2182" s="76" t="s">
        <v>1287</v>
      </c>
      <c r="K2182" s="78">
        <v>168</v>
      </c>
      <c r="L2182" s="77">
        <f t="shared" si="352"/>
        <v>25.7</v>
      </c>
      <c r="M2182" s="77">
        <f t="shared" si="353"/>
        <v>25.7</v>
      </c>
    </row>
    <row r="2183" spans="1:13" hidden="1" x14ac:dyDescent="0.3">
      <c r="A2183" s="246" t="str">
        <f t="shared" si="345"/>
        <v>2024-NAT-02</v>
      </c>
      <c r="B2183" s="241">
        <f t="shared" si="346"/>
        <v>45373</v>
      </c>
      <c r="C2183" s="246" t="str">
        <f t="shared" si="347"/>
        <v>Day 2</v>
      </c>
      <c r="D2183" s="78" t="s">
        <v>491</v>
      </c>
      <c r="E2183" s="46" t="str">
        <f t="shared" si="348"/>
        <v>Johan</v>
      </c>
      <c r="F2183" s="46" t="str">
        <f t="shared" si="349"/>
        <v>Bruwer</v>
      </c>
      <c r="G2183" s="46" t="str">
        <f t="shared" si="350"/>
        <v>Men Senior</v>
      </c>
      <c r="H2183" s="46" t="str">
        <f t="shared" si="351"/>
        <v>Namib Park</v>
      </c>
      <c r="I2183" s="78"/>
      <c r="J2183" s="78" t="s">
        <v>1288</v>
      </c>
      <c r="K2183" s="78">
        <v>73</v>
      </c>
      <c r="L2183" s="77">
        <f t="shared" si="352"/>
        <v>1.2</v>
      </c>
      <c r="M2183" s="77">
        <f t="shared" si="353"/>
        <v>1.2</v>
      </c>
    </row>
    <row r="2184" spans="1:13" hidden="1" x14ac:dyDescent="0.3">
      <c r="A2184" s="246" t="str">
        <f t="shared" si="345"/>
        <v>2024-NAT-02</v>
      </c>
      <c r="B2184" s="241">
        <f t="shared" si="346"/>
        <v>45373</v>
      </c>
      <c r="C2184" s="246" t="str">
        <f t="shared" si="347"/>
        <v>Day 2</v>
      </c>
      <c r="D2184" s="78" t="s">
        <v>1013</v>
      </c>
      <c r="E2184" s="46" t="str">
        <f t="shared" si="348"/>
        <v>Andre</v>
      </c>
      <c r="F2184" s="46" t="str">
        <f t="shared" si="349"/>
        <v>Vermaak</v>
      </c>
      <c r="G2184" s="46" t="str">
        <f t="shared" si="350"/>
        <v>Men Senior</v>
      </c>
      <c r="H2184" s="46" t="str">
        <f t="shared" si="351"/>
        <v>Namib Park</v>
      </c>
      <c r="I2184" s="78"/>
      <c r="J2184" s="76" t="s">
        <v>1287</v>
      </c>
      <c r="K2184" s="78">
        <v>152</v>
      </c>
      <c r="L2184" s="77">
        <f t="shared" si="352"/>
        <v>18.2</v>
      </c>
      <c r="M2184" s="77">
        <f t="shared" si="353"/>
        <v>18.2</v>
      </c>
    </row>
    <row r="2185" spans="1:13" hidden="1" x14ac:dyDescent="0.3">
      <c r="A2185" s="246" t="str">
        <f t="shared" si="345"/>
        <v>2024-NAT-02</v>
      </c>
      <c r="B2185" s="241">
        <f t="shared" si="346"/>
        <v>45373</v>
      </c>
      <c r="C2185" s="246" t="str">
        <f t="shared" si="347"/>
        <v>Day 2</v>
      </c>
      <c r="D2185" s="78" t="s">
        <v>1013</v>
      </c>
      <c r="E2185" s="46" t="str">
        <f t="shared" si="348"/>
        <v>Andre</v>
      </c>
      <c r="F2185" s="46" t="str">
        <f t="shared" si="349"/>
        <v>Vermaak</v>
      </c>
      <c r="G2185" s="46" t="str">
        <f t="shared" si="350"/>
        <v>Men Senior</v>
      </c>
      <c r="H2185" s="46" t="str">
        <f t="shared" si="351"/>
        <v>Namib Park</v>
      </c>
      <c r="I2185" s="78"/>
      <c r="J2185" s="76" t="s">
        <v>1287</v>
      </c>
      <c r="K2185" s="78">
        <v>82</v>
      </c>
      <c r="L2185" s="77">
        <f t="shared" si="352"/>
        <v>2.2000000000000002</v>
      </c>
      <c r="M2185" s="77">
        <f t="shared" si="353"/>
        <v>2.2000000000000002</v>
      </c>
    </row>
    <row r="2186" spans="1:13" hidden="1" x14ac:dyDescent="0.3">
      <c r="A2186" s="246" t="str">
        <f t="shared" si="345"/>
        <v>2024-NAT-02</v>
      </c>
      <c r="B2186" s="241">
        <f t="shared" si="346"/>
        <v>45373</v>
      </c>
      <c r="C2186" s="246" t="str">
        <f t="shared" si="347"/>
        <v>Day 2</v>
      </c>
      <c r="D2186" s="78" t="s">
        <v>951</v>
      </c>
      <c r="E2186" s="46" t="str">
        <f t="shared" si="348"/>
        <v>Johan</v>
      </c>
      <c r="F2186" s="46" t="str">
        <f t="shared" si="349"/>
        <v>Herbst</v>
      </c>
      <c r="G2186" s="46" t="str">
        <f t="shared" si="350"/>
        <v>Men Veteran</v>
      </c>
      <c r="H2186" s="46" t="str">
        <f t="shared" si="351"/>
        <v>Namib Park</v>
      </c>
      <c r="I2186" s="78"/>
      <c r="J2186" s="78" t="s">
        <v>20</v>
      </c>
      <c r="K2186" s="78">
        <v>73</v>
      </c>
      <c r="L2186" s="77">
        <f>IF(K2186="","",IF(I2186="",ROUND(HLOOKUP(J2186,kgList,K2186,FALSE),1),ROUND(HLOOKUP(I2186,kgList,K2186,FALSE),1)))</f>
        <v>1.4</v>
      </c>
      <c r="M2186" s="77">
        <f>IF(L2186="","",IF(COUNTA(I2186:J2186)&gt;1,"Edible or Inedible",IF(COUNTA(I2186)=1,L2186*1,IF(COUNTA(J2186)=1,L2186*1,"ERROR"))))</f>
        <v>1.4</v>
      </c>
    </row>
    <row r="2187" spans="1:13" hidden="1" x14ac:dyDescent="0.3">
      <c r="A2187" s="246" t="str">
        <f t="shared" si="345"/>
        <v>2024-NAT-02</v>
      </c>
      <c r="B2187" s="241">
        <f t="shared" si="346"/>
        <v>45373</v>
      </c>
      <c r="C2187" s="246" t="str">
        <f t="shared" si="347"/>
        <v>Day 2</v>
      </c>
      <c r="D2187" s="78" t="s">
        <v>612</v>
      </c>
      <c r="E2187" s="46" t="str">
        <f t="shared" si="348"/>
        <v>Stephan</v>
      </c>
      <c r="F2187" s="46" t="str">
        <f t="shared" si="349"/>
        <v>Swanepoel</v>
      </c>
      <c r="G2187" s="46" t="str">
        <f t="shared" si="350"/>
        <v>Men Veteran</v>
      </c>
      <c r="H2187" s="46" t="str">
        <f t="shared" si="351"/>
        <v>Namib Park</v>
      </c>
      <c r="I2187" s="78"/>
      <c r="J2187" s="78" t="s">
        <v>20</v>
      </c>
      <c r="K2187" s="78">
        <v>76</v>
      </c>
      <c r="L2187" s="77">
        <f>IF(K2187="","",IF(I2187="",ROUND(HLOOKUP(J2187,kgList,K2187,FALSE),1),ROUND(HLOOKUP(I2187,kgList,K2187,FALSE),1)))</f>
        <v>1.6</v>
      </c>
      <c r="M2187" s="77">
        <f>IF(L2187="","",IF(COUNTA(I2187:J2187)&gt;1,"Edible or Inedible",IF(COUNTA(I2187)=1,L2187*1,IF(COUNTA(J2187)=1,L2187*1,"ERROR"))))</f>
        <v>1.6</v>
      </c>
    </row>
    <row r="2188" spans="1:13" hidden="1" x14ac:dyDescent="0.3">
      <c r="A2188" s="246" t="str">
        <f t="shared" si="345"/>
        <v>2024-NAT-02</v>
      </c>
      <c r="B2188" s="241">
        <f t="shared" si="346"/>
        <v>45373</v>
      </c>
      <c r="C2188" s="246" t="str">
        <f t="shared" si="347"/>
        <v>Day 2</v>
      </c>
      <c r="D2188" s="78" t="s">
        <v>467</v>
      </c>
      <c r="E2188" s="46" t="str">
        <f t="shared" si="348"/>
        <v>Rodger</v>
      </c>
      <c r="F2188" s="46" t="str">
        <f t="shared" si="349"/>
        <v>Boon</v>
      </c>
      <c r="G2188" s="46" t="str">
        <f t="shared" si="350"/>
        <v>Men Master</v>
      </c>
      <c r="H2188" s="46" t="str">
        <f t="shared" si="351"/>
        <v>Namib Park</v>
      </c>
      <c r="I2188" s="78"/>
      <c r="J2188" s="78"/>
      <c r="K2188" s="78"/>
      <c r="L2188" s="77" t="str">
        <f t="shared" si="352"/>
        <v/>
      </c>
      <c r="M2188" s="77" t="str">
        <f t="shared" si="353"/>
        <v/>
      </c>
    </row>
    <row r="2189" spans="1:13" hidden="1" x14ac:dyDescent="0.3">
      <c r="A2189" s="246" t="str">
        <f t="shared" si="345"/>
        <v>2024-NAT-02</v>
      </c>
      <c r="B2189" s="241">
        <f t="shared" si="346"/>
        <v>45373</v>
      </c>
      <c r="C2189" s="246" t="str">
        <f t="shared" si="347"/>
        <v>Day 2</v>
      </c>
      <c r="D2189" s="78" t="s">
        <v>810</v>
      </c>
      <c r="E2189" s="46" t="str">
        <f t="shared" si="348"/>
        <v>Uwe</v>
      </c>
      <c r="F2189" s="46" t="str">
        <f t="shared" si="349"/>
        <v>Hanssen</v>
      </c>
      <c r="G2189" s="46" t="str">
        <f t="shared" si="350"/>
        <v>Men Senior</v>
      </c>
      <c r="H2189" s="46" t="str">
        <f t="shared" si="351"/>
        <v>Namib Park</v>
      </c>
      <c r="I2189" s="78"/>
      <c r="J2189" s="78"/>
      <c r="K2189" s="78"/>
      <c r="L2189" s="77" t="str">
        <f t="shared" si="352"/>
        <v/>
      </c>
      <c r="M2189" s="77" t="str">
        <f t="shared" si="353"/>
        <v/>
      </c>
    </row>
    <row r="2190" spans="1:13" hidden="1" x14ac:dyDescent="0.3">
      <c r="A2190" s="246" t="str">
        <f t="shared" si="345"/>
        <v>2024-NAT-02</v>
      </c>
      <c r="B2190" s="241">
        <f t="shared" si="346"/>
        <v>45373</v>
      </c>
      <c r="C2190" s="246" t="str">
        <f t="shared" si="347"/>
        <v>Day 2</v>
      </c>
      <c r="D2190" s="78" t="s">
        <v>1335</v>
      </c>
      <c r="E2190" s="46" t="str">
        <f t="shared" si="348"/>
        <v>Mark</v>
      </c>
      <c r="F2190" s="46" t="str">
        <f t="shared" si="349"/>
        <v>Van Der Merwe</v>
      </c>
      <c r="G2190" s="46" t="str">
        <f t="shared" si="350"/>
        <v>Men U/21</v>
      </c>
      <c r="H2190" s="46" t="str">
        <f t="shared" si="351"/>
        <v>Namib Park</v>
      </c>
      <c r="I2190" s="78"/>
      <c r="J2190" s="76" t="s">
        <v>1287</v>
      </c>
      <c r="K2190" s="78">
        <v>88</v>
      </c>
      <c r="L2190" s="77">
        <f t="shared" si="352"/>
        <v>2.8</v>
      </c>
      <c r="M2190" s="77">
        <f t="shared" si="353"/>
        <v>2.8</v>
      </c>
    </row>
    <row r="2191" spans="1:13" hidden="1" x14ac:dyDescent="0.3">
      <c r="A2191" s="246" t="str">
        <f t="shared" si="345"/>
        <v>2024-NAT-02</v>
      </c>
      <c r="B2191" s="241">
        <f t="shared" si="346"/>
        <v>45373</v>
      </c>
      <c r="C2191" s="246" t="str">
        <f t="shared" si="347"/>
        <v>Day 2</v>
      </c>
      <c r="D2191" s="78" t="s">
        <v>595</v>
      </c>
      <c r="E2191" s="46" t="str">
        <f t="shared" si="348"/>
        <v>Tiaan</v>
      </c>
      <c r="F2191" s="46" t="str">
        <f t="shared" si="349"/>
        <v>Bornman</v>
      </c>
      <c r="G2191" s="46" t="str">
        <f t="shared" si="350"/>
        <v>Men U/21</v>
      </c>
      <c r="H2191" s="46" t="str">
        <f t="shared" si="351"/>
        <v>Namib Park</v>
      </c>
      <c r="I2191" s="78"/>
      <c r="J2191" s="76" t="s">
        <v>1287</v>
      </c>
      <c r="K2191" s="78">
        <v>82</v>
      </c>
      <c r="L2191" s="77">
        <f t="shared" si="352"/>
        <v>2.2000000000000002</v>
      </c>
      <c r="M2191" s="77">
        <f t="shared" si="353"/>
        <v>2.2000000000000002</v>
      </c>
    </row>
    <row r="2192" spans="1:13" hidden="1" x14ac:dyDescent="0.3">
      <c r="A2192" s="246" t="str">
        <f t="shared" si="345"/>
        <v>2024-NAT-02</v>
      </c>
      <c r="B2192" s="241">
        <f t="shared" si="346"/>
        <v>45373</v>
      </c>
      <c r="C2192" s="246" t="str">
        <f t="shared" si="347"/>
        <v>Day 2</v>
      </c>
      <c r="D2192" s="78" t="s">
        <v>634</v>
      </c>
      <c r="E2192" s="46" t="str">
        <f t="shared" si="348"/>
        <v>Elaine</v>
      </c>
      <c r="F2192" s="46" t="str">
        <f t="shared" si="349"/>
        <v>Vorster</v>
      </c>
      <c r="G2192" s="46" t="str">
        <f t="shared" si="350"/>
        <v>Ladies Veteran</v>
      </c>
      <c r="H2192" s="46" t="str">
        <f t="shared" si="351"/>
        <v>Orca Angling Club</v>
      </c>
      <c r="I2192" s="78"/>
      <c r="J2192" s="76" t="s">
        <v>1287</v>
      </c>
      <c r="K2192" s="78">
        <v>143</v>
      </c>
      <c r="L2192" s="77">
        <f t="shared" si="352"/>
        <v>14.8</v>
      </c>
      <c r="M2192" s="77">
        <f t="shared" si="353"/>
        <v>14.8</v>
      </c>
    </row>
    <row r="2193" spans="1:13" hidden="1" x14ac:dyDescent="0.3">
      <c r="A2193" s="246" t="str">
        <f t="shared" si="345"/>
        <v>2024-NAT-02</v>
      </c>
      <c r="B2193" s="241">
        <f t="shared" si="346"/>
        <v>45373</v>
      </c>
      <c r="C2193" s="246" t="str">
        <f t="shared" si="347"/>
        <v>Day 2</v>
      </c>
      <c r="D2193" s="78" t="s">
        <v>634</v>
      </c>
      <c r="E2193" s="46" t="str">
        <f t="shared" si="348"/>
        <v>Elaine</v>
      </c>
      <c r="F2193" s="46" t="str">
        <f t="shared" si="349"/>
        <v>Vorster</v>
      </c>
      <c r="G2193" s="46" t="str">
        <f t="shared" si="350"/>
        <v>Ladies Veteran</v>
      </c>
      <c r="H2193" s="46" t="str">
        <f t="shared" si="351"/>
        <v>Orca Angling Club</v>
      </c>
      <c r="I2193" s="78"/>
      <c r="J2193" s="76" t="s">
        <v>1287</v>
      </c>
      <c r="K2193" s="78">
        <v>141</v>
      </c>
      <c r="L2193" s="77">
        <f t="shared" si="352"/>
        <v>14.1</v>
      </c>
      <c r="M2193" s="77">
        <f t="shared" si="353"/>
        <v>14.1</v>
      </c>
    </row>
    <row r="2194" spans="1:13" hidden="1" x14ac:dyDescent="0.3">
      <c r="A2194" s="246" t="str">
        <f t="shared" si="345"/>
        <v>2024-NAT-02</v>
      </c>
      <c r="B2194" s="241">
        <f t="shared" si="346"/>
        <v>45373</v>
      </c>
      <c r="C2194" s="246" t="str">
        <f t="shared" si="347"/>
        <v>Day 2</v>
      </c>
      <c r="D2194" s="78" t="s">
        <v>634</v>
      </c>
      <c r="E2194" s="46" t="str">
        <f t="shared" si="348"/>
        <v>Elaine</v>
      </c>
      <c r="F2194" s="46" t="str">
        <f t="shared" si="349"/>
        <v>Vorster</v>
      </c>
      <c r="G2194" s="46" t="str">
        <f t="shared" si="350"/>
        <v>Ladies Veteran</v>
      </c>
      <c r="H2194" s="46" t="str">
        <f t="shared" si="351"/>
        <v>Orca Angling Club</v>
      </c>
      <c r="I2194" s="78"/>
      <c r="J2194" s="76" t="s">
        <v>1287</v>
      </c>
      <c r="K2194" s="78">
        <v>110</v>
      </c>
      <c r="L2194" s="77">
        <f t="shared" si="352"/>
        <v>6</v>
      </c>
      <c r="M2194" s="77">
        <f t="shared" si="353"/>
        <v>6</v>
      </c>
    </row>
    <row r="2195" spans="1:13" hidden="1" x14ac:dyDescent="0.3">
      <c r="A2195" s="246" t="str">
        <f t="shared" si="345"/>
        <v>2024-NAT-02</v>
      </c>
      <c r="B2195" s="241">
        <f t="shared" si="346"/>
        <v>45373</v>
      </c>
      <c r="C2195" s="246" t="str">
        <f t="shared" si="347"/>
        <v>Day 2</v>
      </c>
      <c r="D2195" s="78" t="s">
        <v>573</v>
      </c>
      <c r="E2195" s="46" t="str">
        <f t="shared" si="348"/>
        <v xml:space="preserve">Joe </v>
      </c>
      <c r="F2195" s="46" t="str">
        <f t="shared" si="349"/>
        <v>Herman</v>
      </c>
      <c r="G2195" s="46" t="str">
        <f t="shared" si="350"/>
        <v>Men Senior</v>
      </c>
      <c r="H2195" s="46" t="str">
        <f t="shared" si="351"/>
        <v>Orca Angling Club</v>
      </c>
      <c r="I2195" s="78"/>
      <c r="J2195" s="76" t="s">
        <v>1287</v>
      </c>
      <c r="K2195" s="78">
        <v>134</v>
      </c>
      <c r="L2195" s="77">
        <f t="shared" si="352"/>
        <v>11.8</v>
      </c>
      <c r="M2195" s="77">
        <f t="shared" si="353"/>
        <v>11.8</v>
      </c>
    </row>
    <row r="2196" spans="1:13" hidden="1" x14ac:dyDescent="0.3">
      <c r="A2196" s="246" t="str">
        <f t="shared" si="345"/>
        <v>2024-NAT-02</v>
      </c>
      <c r="B2196" s="241">
        <f t="shared" si="346"/>
        <v>45373</v>
      </c>
      <c r="C2196" s="246" t="str">
        <f t="shared" si="347"/>
        <v>Day 2</v>
      </c>
      <c r="D2196" s="78" t="s">
        <v>573</v>
      </c>
      <c r="E2196" s="46" t="str">
        <f t="shared" si="348"/>
        <v xml:space="preserve">Joe </v>
      </c>
      <c r="F2196" s="46" t="str">
        <f t="shared" si="349"/>
        <v>Herman</v>
      </c>
      <c r="G2196" s="46" t="str">
        <f t="shared" si="350"/>
        <v>Men Senior</v>
      </c>
      <c r="H2196" s="46" t="str">
        <f t="shared" si="351"/>
        <v>Orca Angling Club</v>
      </c>
      <c r="I2196" s="78"/>
      <c r="J2196" s="76" t="s">
        <v>1287</v>
      </c>
      <c r="K2196" s="78">
        <v>147</v>
      </c>
      <c r="L2196" s="77">
        <f t="shared" si="352"/>
        <v>16.2</v>
      </c>
      <c r="M2196" s="77">
        <f t="shared" si="353"/>
        <v>16.2</v>
      </c>
    </row>
    <row r="2197" spans="1:13" hidden="1" x14ac:dyDescent="0.3">
      <c r="A2197" s="246" t="str">
        <f t="shared" si="345"/>
        <v>2024-NAT-02</v>
      </c>
      <c r="B2197" s="241">
        <f t="shared" si="346"/>
        <v>45373</v>
      </c>
      <c r="C2197" s="246" t="str">
        <f t="shared" si="347"/>
        <v>Day 2</v>
      </c>
      <c r="D2197" s="78" t="s">
        <v>573</v>
      </c>
      <c r="E2197" s="46" t="str">
        <f t="shared" si="348"/>
        <v xml:space="preserve">Joe </v>
      </c>
      <c r="F2197" s="46" t="str">
        <f t="shared" si="349"/>
        <v>Herman</v>
      </c>
      <c r="G2197" s="46" t="str">
        <f t="shared" si="350"/>
        <v>Men Senior</v>
      </c>
      <c r="H2197" s="46" t="str">
        <f t="shared" si="351"/>
        <v>Orca Angling Club</v>
      </c>
      <c r="I2197" s="78"/>
      <c r="J2197" s="76" t="s">
        <v>1287</v>
      </c>
      <c r="K2197" s="78">
        <v>97</v>
      </c>
      <c r="L2197" s="77">
        <f t="shared" si="352"/>
        <v>3.9</v>
      </c>
      <c r="M2197" s="77">
        <f t="shared" si="353"/>
        <v>3.9</v>
      </c>
    </row>
    <row r="2198" spans="1:13" hidden="1" x14ac:dyDescent="0.3">
      <c r="A2198" s="246" t="str">
        <f t="shared" si="345"/>
        <v>2024-NAT-02</v>
      </c>
      <c r="B2198" s="241">
        <f t="shared" si="346"/>
        <v>45373</v>
      </c>
      <c r="C2198" s="246" t="str">
        <f t="shared" si="347"/>
        <v>Day 2</v>
      </c>
      <c r="D2198" s="78" t="s">
        <v>576</v>
      </c>
      <c r="E2198" s="46" t="str">
        <f t="shared" si="348"/>
        <v>Immo</v>
      </c>
      <c r="F2198" s="46" t="str">
        <f t="shared" si="349"/>
        <v>Dresselhaus</v>
      </c>
      <c r="G2198" s="46" t="str">
        <f t="shared" si="350"/>
        <v>Men Senior</v>
      </c>
      <c r="H2198" s="46" t="str">
        <f t="shared" si="351"/>
        <v>Orca Angling Club</v>
      </c>
      <c r="I2198" s="78"/>
      <c r="J2198" s="76" t="s">
        <v>1287</v>
      </c>
      <c r="K2198" s="78">
        <v>149</v>
      </c>
      <c r="L2198" s="77">
        <f t="shared" si="352"/>
        <v>17</v>
      </c>
      <c r="M2198" s="77">
        <f t="shared" si="353"/>
        <v>17</v>
      </c>
    </row>
    <row r="2199" spans="1:13" hidden="1" x14ac:dyDescent="0.3">
      <c r="A2199" s="246" t="str">
        <f t="shared" si="345"/>
        <v>2024-NAT-02</v>
      </c>
      <c r="B2199" s="241">
        <f t="shared" si="346"/>
        <v>45373</v>
      </c>
      <c r="C2199" s="246" t="str">
        <f t="shared" si="347"/>
        <v>Day 2</v>
      </c>
      <c r="D2199" s="78" t="s">
        <v>576</v>
      </c>
      <c r="E2199" s="46" t="str">
        <f t="shared" si="348"/>
        <v>Immo</v>
      </c>
      <c r="F2199" s="46" t="str">
        <f t="shared" si="349"/>
        <v>Dresselhaus</v>
      </c>
      <c r="G2199" s="46" t="str">
        <f t="shared" si="350"/>
        <v>Men Senior</v>
      </c>
      <c r="H2199" s="46" t="str">
        <f t="shared" si="351"/>
        <v>Orca Angling Club</v>
      </c>
      <c r="I2199" s="78"/>
      <c r="J2199" s="76" t="s">
        <v>1287</v>
      </c>
      <c r="K2199" s="78">
        <v>124</v>
      </c>
      <c r="L2199" s="77">
        <f t="shared" si="352"/>
        <v>9.1</v>
      </c>
      <c r="M2199" s="77">
        <f t="shared" si="353"/>
        <v>9.1</v>
      </c>
    </row>
    <row r="2200" spans="1:13" hidden="1" x14ac:dyDescent="0.3">
      <c r="A2200" s="246" t="str">
        <f t="shared" si="345"/>
        <v>2024-NAT-02</v>
      </c>
      <c r="B2200" s="241">
        <f t="shared" si="346"/>
        <v>45373</v>
      </c>
      <c r="C2200" s="246" t="str">
        <f t="shared" si="347"/>
        <v>Day 2</v>
      </c>
      <c r="D2200" s="78" t="s">
        <v>678</v>
      </c>
      <c r="E2200" s="46" t="str">
        <f t="shared" si="348"/>
        <v>Morne</v>
      </c>
      <c r="F2200" s="46" t="str">
        <f t="shared" si="349"/>
        <v>Du Plessis</v>
      </c>
      <c r="G2200" s="46" t="str">
        <f t="shared" si="350"/>
        <v>Men Senior</v>
      </c>
      <c r="H2200" s="46" t="str">
        <f t="shared" si="351"/>
        <v>Orca Angling Club</v>
      </c>
      <c r="I2200" s="78"/>
      <c r="J2200" s="78" t="s">
        <v>20</v>
      </c>
      <c r="K2200" s="78">
        <v>76</v>
      </c>
      <c r="L2200" s="77">
        <f t="shared" si="352"/>
        <v>1.6</v>
      </c>
      <c r="M2200" s="77">
        <f t="shared" si="353"/>
        <v>1.6</v>
      </c>
    </row>
    <row r="2201" spans="1:13" hidden="1" x14ac:dyDescent="0.3">
      <c r="A2201" s="246" t="str">
        <f t="shared" si="345"/>
        <v>2024-NAT-02</v>
      </c>
      <c r="B2201" s="241">
        <f t="shared" si="346"/>
        <v>45373</v>
      </c>
      <c r="C2201" s="246" t="str">
        <f t="shared" si="347"/>
        <v>Day 2</v>
      </c>
      <c r="D2201" s="78" t="s">
        <v>678</v>
      </c>
      <c r="E2201" s="46" t="str">
        <f t="shared" si="348"/>
        <v>Morne</v>
      </c>
      <c r="F2201" s="46" t="str">
        <f t="shared" si="349"/>
        <v>Du Plessis</v>
      </c>
      <c r="G2201" s="46" t="str">
        <f t="shared" si="350"/>
        <v>Men Senior</v>
      </c>
      <c r="H2201" s="46" t="str">
        <f t="shared" si="351"/>
        <v>Orca Angling Club</v>
      </c>
      <c r="I2201" s="78"/>
      <c r="J2201" s="78" t="s">
        <v>20</v>
      </c>
      <c r="K2201" s="78">
        <v>76</v>
      </c>
      <c r="L2201" s="77">
        <f t="shared" si="352"/>
        <v>1.6</v>
      </c>
      <c r="M2201" s="77">
        <f t="shared" si="353"/>
        <v>1.6</v>
      </c>
    </row>
    <row r="2202" spans="1:13" hidden="1" x14ac:dyDescent="0.3">
      <c r="A2202" s="246" t="str">
        <f t="shared" si="345"/>
        <v>2024-NAT-02</v>
      </c>
      <c r="B2202" s="241">
        <f t="shared" si="346"/>
        <v>45373</v>
      </c>
      <c r="C2202" s="246" t="str">
        <f t="shared" si="347"/>
        <v>Day 2</v>
      </c>
      <c r="D2202" s="78" t="s">
        <v>498</v>
      </c>
      <c r="E2202" s="46" t="str">
        <f t="shared" si="348"/>
        <v>Leon</v>
      </c>
      <c r="F2202" s="46" t="str">
        <f t="shared" si="349"/>
        <v>Krauze</v>
      </c>
      <c r="G2202" s="46" t="str">
        <f t="shared" si="350"/>
        <v>Men Veteran</v>
      </c>
      <c r="H2202" s="46" t="str">
        <f t="shared" si="351"/>
        <v>Orca Angling Club</v>
      </c>
      <c r="I2202" s="78"/>
      <c r="J2202" s="76" t="s">
        <v>1287</v>
      </c>
      <c r="K2202" s="78">
        <v>70</v>
      </c>
      <c r="L2202" s="77">
        <f t="shared" si="352"/>
        <v>1.3</v>
      </c>
      <c r="M2202" s="77">
        <f t="shared" si="353"/>
        <v>1.3</v>
      </c>
    </row>
    <row r="2203" spans="1:13" hidden="1" x14ac:dyDescent="0.3">
      <c r="A2203" s="246" t="str">
        <f t="shared" si="345"/>
        <v>2024-NAT-02</v>
      </c>
      <c r="B2203" s="241">
        <f t="shared" si="346"/>
        <v>45373</v>
      </c>
      <c r="C2203" s="246" t="str">
        <f t="shared" si="347"/>
        <v>Day 2</v>
      </c>
      <c r="D2203" s="78" t="s">
        <v>498</v>
      </c>
      <c r="E2203" s="46" t="str">
        <f t="shared" si="348"/>
        <v>Leon</v>
      </c>
      <c r="F2203" s="46" t="str">
        <f t="shared" si="349"/>
        <v>Krauze</v>
      </c>
      <c r="G2203" s="46" t="str">
        <f t="shared" si="350"/>
        <v>Men Veteran</v>
      </c>
      <c r="H2203" s="46" t="str">
        <f t="shared" si="351"/>
        <v>Orca Angling Club</v>
      </c>
      <c r="I2203" s="78"/>
      <c r="J2203" s="78" t="s">
        <v>20</v>
      </c>
      <c r="K2203" s="78">
        <v>80</v>
      </c>
      <c r="L2203" s="77">
        <f t="shared" si="352"/>
        <v>1.8</v>
      </c>
      <c r="M2203" s="77">
        <f t="shared" si="353"/>
        <v>1.8</v>
      </c>
    </row>
    <row r="2204" spans="1:13" hidden="1" x14ac:dyDescent="0.3">
      <c r="A2204" s="246" t="str">
        <f t="shared" si="345"/>
        <v>2024-NAT-02</v>
      </c>
      <c r="B2204" s="241">
        <f t="shared" si="346"/>
        <v>45373</v>
      </c>
      <c r="C2204" s="246" t="str">
        <f t="shared" si="347"/>
        <v>Day 2</v>
      </c>
      <c r="D2204" s="78" t="s">
        <v>461</v>
      </c>
      <c r="E2204" s="46" t="str">
        <f t="shared" si="348"/>
        <v>Brian</v>
      </c>
      <c r="F2204" s="46" t="str">
        <f t="shared" si="349"/>
        <v>Curtis</v>
      </c>
      <c r="G2204" s="46" t="str">
        <f t="shared" si="350"/>
        <v>Men Senior</v>
      </c>
      <c r="H2204" s="46" t="str">
        <f t="shared" si="351"/>
        <v>Orca Angling Club</v>
      </c>
      <c r="I2204" s="78"/>
      <c r="J2204" s="78" t="s">
        <v>1288</v>
      </c>
      <c r="K2204" s="78">
        <v>116</v>
      </c>
      <c r="L2204" s="77">
        <f t="shared" si="352"/>
        <v>6.2</v>
      </c>
      <c r="M2204" s="77">
        <f t="shared" si="353"/>
        <v>6.2</v>
      </c>
    </row>
    <row r="2205" spans="1:13" hidden="1" x14ac:dyDescent="0.3">
      <c r="A2205" s="246" t="str">
        <f t="shared" si="345"/>
        <v>2024-NAT-02</v>
      </c>
      <c r="B2205" s="241">
        <f t="shared" si="346"/>
        <v>45373</v>
      </c>
      <c r="C2205" s="246" t="str">
        <f t="shared" si="347"/>
        <v>Day 2</v>
      </c>
      <c r="D2205" s="78" t="s">
        <v>461</v>
      </c>
      <c r="E2205" s="46" t="str">
        <f t="shared" si="348"/>
        <v>Brian</v>
      </c>
      <c r="F2205" s="46" t="str">
        <f t="shared" si="349"/>
        <v>Curtis</v>
      </c>
      <c r="G2205" s="46" t="str">
        <f t="shared" si="350"/>
        <v>Men Senior</v>
      </c>
      <c r="H2205" s="46" t="str">
        <f t="shared" si="351"/>
        <v>Orca Angling Club</v>
      </c>
      <c r="I2205" s="78"/>
      <c r="J2205" s="78" t="s">
        <v>1288</v>
      </c>
      <c r="K2205" s="78">
        <v>88</v>
      </c>
      <c r="L2205" s="77">
        <f t="shared" si="352"/>
        <v>2.4</v>
      </c>
      <c r="M2205" s="77">
        <f t="shared" si="353"/>
        <v>2.4</v>
      </c>
    </row>
    <row r="2206" spans="1:13" hidden="1" x14ac:dyDescent="0.3">
      <c r="A2206" s="246" t="str">
        <f t="shared" si="345"/>
        <v>2024-NAT-02</v>
      </c>
      <c r="B2206" s="241">
        <f t="shared" si="346"/>
        <v>45373</v>
      </c>
      <c r="C2206" s="246" t="str">
        <f t="shared" si="347"/>
        <v>Day 2</v>
      </c>
      <c r="D2206" s="78" t="s">
        <v>757</v>
      </c>
      <c r="E2206" s="46" t="str">
        <f t="shared" si="348"/>
        <v>Herman</v>
      </c>
      <c r="F2206" s="46" t="str">
        <f t="shared" si="349"/>
        <v>Krauze</v>
      </c>
      <c r="G2206" s="46" t="str">
        <f t="shared" si="350"/>
        <v>Men Seniors / U/21</v>
      </c>
      <c r="H2206" s="46" t="str">
        <f t="shared" si="351"/>
        <v>Orca Angling Club</v>
      </c>
      <c r="I2206" s="78"/>
      <c r="J2206" s="78" t="s">
        <v>20</v>
      </c>
      <c r="K2206" s="78">
        <v>76</v>
      </c>
      <c r="L2206" s="77">
        <f t="shared" si="352"/>
        <v>1.6</v>
      </c>
      <c r="M2206" s="77">
        <f t="shared" si="353"/>
        <v>1.6</v>
      </c>
    </row>
    <row r="2207" spans="1:13" hidden="1" x14ac:dyDescent="0.3">
      <c r="A2207" s="246" t="str">
        <f t="shared" si="345"/>
        <v>2024-NAT-02</v>
      </c>
      <c r="B2207" s="241">
        <f t="shared" si="346"/>
        <v>45373</v>
      </c>
      <c r="C2207" s="246" t="str">
        <f t="shared" si="347"/>
        <v>Day 2</v>
      </c>
      <c r="D2207" s="78" t="s">
        <v>604</v>
      </c>
      <c r="E2207" s="46" t="str">
        <f t="shared" si="348"/>
        <v>Lindie</v>
      </c>
      <c r="F2207" s="46" t="str">
        <f t="shared" si="349"/>
        <v>Krauze</v>
      </c>
      <c r="G2207" s="46" t="str">
        <f t="shared" si="350"/>
        <v>Ladies Veteran</v>
      </c>
      <c r="H2207" s="46" t="str">
        <f t="shared" si="351"/>
        <v>Orca Angling Club</v>
      </c>
      <c r="I2207" s="78"/>
      <c r="J2207" s="78" t="s">
        <v>1288</v>
      </c>
      <c r="K2207" s="78">
        <v>107</v>
      </c>
      <c r="L2207" s="77">
        <f t="shared" si="352"/>
        <v>4.7</v>
      </c>
      <c r="M2207" s="77">
        <f t="shared" si="353"/>
        <v>4.7</v>
      </c>
    </row>
    <row r="2208" spans="1:13" hidden="1" x14ac:dyDescent="0.3">
      <c r="A2208" s="246" t="str">
        <f t="shared" si="345"/>
        <v>2024-NAT-02</v>
      </c>
      <c r="B2208" s="241">
        <f t="shared" si="346"/>
        <v>45373</v>
      </c>
      <c r="C2208" s="246" t="str">
        <f t="shared" si="347"/>
        <v>Day 2</v>
      </c>
      <c r="D2208" s="78" t="s">
        <v>604</v>
      </c>
      <c r="E2208" s="46" t="str">
        <f t="shared" si="348"/>
        <v>Lindie</v>
      </c>
      <c r="F2208" s="46" t="str">
        <f t="shared" si="349"/>
        <v>Krauze</v>
      </c>
      <c r="G2208" s="46" t="str">
        <f t="shared" si="350"/>
        <v>Ladies Veteran</v>
      </c>
      <c r="H2208" s="46" t="str">
        <f t="shared" si="351"/>
        <v>Orca Angling Club</v>
      </c>
      <c r="I2208" s="78"/>
      <c r="J2208" s="76" t="s">
        <v>1287</v>
      </c>
      <c r="K2208" s="78">
        <v>86</v>
      </c>
      <c r="L2208" s="77">
        <f t="shared" si="352"/>
        <v>2.6</v>
      </c>
      <c r="M2208" s="77">
        <f t="shared" si="353"/>
        <v>2.6</v>
      </c>
    </row>
    <row r="2209" spans="1:13" hidden="1" x14ac:dyDescent="0.3">
      <c r="A2209" s="246" t="str">
        <f t="shared" si="345"/>
        <v>2024-NAT-02</v>
      </c>
      <c r="B2209" s="241">
        <f t="shared" si="346"/>
        <v>45373</v>
      </c>
      <c r="C2209" s="246" t="str">
        <f t="shared" si="347"/>
        <v>Day 2</v>
      </c>
      <c r="D2209" s="78" t="s">
        <v>604</v>
      </c>
      <c r="E2209" s="46" t="str">
        <f t="shared" si="348"/>
        <v>Lindie</v>
      </c>
      <c r="F2209" s="46" t="str">
        <f t="shared" si="349"/>
        <v>Krauze</v>
      </c>
      <c r="G2209" s="46" t="str">
        <f t="shared" si="350"/>
        <v>Ladies Veteran</v>
      </c>
      <c r="H2209" s="46" t="str">
        <f t="shared" si="351"/>
        <v>Orca Angling Club</v>
      </c>
      <c r="I2209" s="78"/>
      <c r="J2209" s="76" t="s">
        <v>1287</v>
      </c>
      <c r="K2209" s="78">
        <v>167</v>
      </c>
      <c r="L2209" s="77">
        <f t="shared" si="352"/>
        <v>25.2</v>
      </c>
      <c r="M2209" s="77">
        <f t="shared" si="353"/>
        <v>25.2</v>
      </c>
    </row>
    <row r="2210" spans="1:13" hidden="1" x14ac:dyDescent="0.3">
      <c r="A2210" s="246" t="str">
        <f t="shared" si="345"/>
        <v>2024-NAT-02</v>
      </c>
      <c r="B2210" s="241">
        <f t="shared" si="346"/>
        <v>45373</v>
      </c>
      <c r="C2210" s="246" t="str">
        <f t="shared" si="347"/>
        <v>Day 2</v>
      </c>
      <c r="D2210" s="78" t="s">
        <v>1626</v>
      </c>
      <c r="E2210" s="46" t="str">
        <f t="shared" si="348"/>
        <v>Juanne-Louis</v>
      </c>
      <c r="F2210" s="46" t="str">
        <f t="shared" si="349"/>
        <v>Grobler</v>
      </c>
      <c r="G2210" s="46" t="str">
        <f t="shared" si="350"/>
        <v>Men Senior</v>
      </c>
      <c r="H2210" s="46" t="str">
        <f t="shared" si="351"/>
        <v>Orca Angling Club</v>
      </c>
      <c r="I2210" s="78"/>
      <c r="J2210" s="78"/>
      <c r="K2210" s="78"/>
      <c r="L2210" s="77" t="str">
        <f t="shared" si="352"/>
        <v/>
      </c>
      <c r="M2210" s="77" t="str">
        <f t="shared" si="353"/>
        <v/>
      </c>
    </row>
    <row r="2211" spans="1:13" hidden="1" x14ac:dyDescent="0.3">
      <c r="A2211" s="246" t="str">
        <f t="shared" ref="A2211:A2274" si="354">IF(D2211="","",A2210)</f>
        <v>2024-NAT-02</v>
      </c>
      <c r="B2211" s="241">
        <f t="shared" ref="B2211:B2274" si="355">IF(D2211="","",B2210)</f>
        <v>45373</v>
      </c>
      <c r="C2211" s="246" t="str">
        <f t="shared" ref="C2211:C2274" si="356">IF(D2211="","",C2210)</f>
        <v>Day 2</v>
      </c>
      <c r="D2211" s="78" t="s">
        <v>584</v>
      </c>
      <c r="E2211" s="46" t="str">
        <f t="shared" ref="E2211:E2274" si="357">IF(D2211="","",VLOOKUP(D2211,Master,3,FALSE))</f>
        <v>Loandro</v>
      </c>
      <c r="F2211" s="46" t="str">
        <f t="shared" ref="F2211:F2274" si="358">IF(D2211="","",VLOOKUP(D2211,Master,4,FALSE))</f>
        <v>Erasmus</v>
      </c>
      <c r="G2211" s="46" t="str">
        <f t="shared" ref="G2211:G2274" si="359">IF(D2211="","",VLOOKUP(D2211,Master,5,FALSE))</f>
        <v>Men Senior</v>
      </c>
      <c r="H2211" s="46" t="str">
        <f t="shared" ref="H2211:H2274" si="360">IF(D2211="","",VLOOKUP(D2211,Master,2,FALSE))</f>
        <v>Okahandja</v>
      </c>
      <c r="I2211" s="78"/>
      <c r="J2211" s="76" t="s">
        <v>1287</v>
      </c>
      <c r="K2211" s="78">
        <v>109</v>
      </c>
      <c r="L2211" s="77">
        <f t="shared" ref="L2211:L2274" si="361">IF(K2211="","",IF(I2211="",ROUND(HLOOKUP(J2211,kgList,K2211,FALSE),1),ROUND(HLOOKUP(I2211,kgList,K2211,FALSE),1)))</f>
        <v>5.8</v>
      </c>
      <c r="M2211" s="77">
        <f t="shared" ref="M2211:M2274" si="362">IF(L2211="","",IF(COUNTA(I2211:J2211)&gt;1,"Edible or Inedible",IF(COUNTA(I2211)=1,L2211*1,IF(COUNTA(J2211)=1,L2211*1,"ERROR"))))</f>
        <v>5.8</v>
      </c>
    </row>
    <row r="2212" spans="1:13" hidden="1" x14ac:dyDescent="0.3">
      <c r="A2212" s="246" t="str">
        <f t="shared" si="354"/>
        <v>2024-NAT-02</v>
      </c>
      <c r="B2212" s="241">
        <f t="shared" si="355"/>
        <v>45373</v>
      </c>
      <c r="C2212" s="246" t="str">
        <f t="shared" si="356"/>
        <v>Day 2</v>
      </c>
      <c r="D2212" s="78" t="s">
        <v>1358</v>
      </c>
      <c r="E2212" s="46" t="str">
        <f t="shared" si="357"/>
        <v>Johan Spyker</v>
      </c>
      <c r="F2212" s="46" t="str">
        <f t="shared" si="358"/>
        <v>Kotze</v>
      </c>
      <c r="G2212" s="46" t="str">
        <f t="shared" si="359"/>
        <v>Men Veteran</v>
      </c>
      <c r="H2212" s="46" t="str">
        <f t="shared" si="360"/>
        <v>Okahandja</v>
      </c>
      <c r="I2212" s="78"/>
      <c r="J2212" s="76" t="s">
        <v>1287</v>
      </c>
      <c r="K2212" s="78">
        <v>147</v>
      </c>
      <c r="L2212" s="77">
        <f t="shared" si="361"/>
        <v>16.2</v>
      </c>
      <c r="M2212" s="77">
        <f t="shared" si="362"/>
        <v>16.2</v>
      </c>
    </row>
    <row r="2213" spans="1:13" hidden="1" x14ac:dyDescent="0.3">
      <c r="A2213" s="246" t="str">
        <f t="shared" si="354"/>
        <v>2024-NAT-02</v>
      </c>
      <c r="B2213" s="241">
        <f t="shared" si="355"/>
        <v>45373</v>
      </c>
      <c r="C2213" s="246" t="str">
        <f t="shared" si="356"/>
        <v>Day 2</v>
      </c>
      <c r="D2213" s="78" t="s">
        <v>1716</v>
      </c>
      <c r="E2213" s="46" t="str">
        <f t="shared" si="357"/>
        <v>Eugene</v>
      </c>
      <c r="F2213" s="46" t="str">
        <f t="shared" si="358"/>
        <v>Rautenbach</v>
      </c>
      <c r="G2213" s="46" t="str">
        <f t="shared" si="359"/>
        <v>Men Senior</v>
      </c>
      <c r="H2213" s="46" t="str">
        <f t="shared" si="360"/>
        <v>Okahandja</v>
      </c>
      <c r="I2213" s="78"/>
      <c r="J2213" s="76" t="s">
        <v>1287</v>
      </c>
      <c r="K2213" s="78">
        <v>102</v>
      </c>
      <c r="L2213" s="77">
        <f t="shared" si="361"/>
        <v>4.5999999999999996</v>
      </c>
      <c r="M2213" s="77">
        <f t="shared" si="362"/>
        <v>4.5999999999999996</v>
      </c>
    </row>
    <row r="2214" spans="1:13" hidden="1" x14ac:dyDescent="0.3">
      <c r="A2214" s="246" t="str">
        <f t="shared" si="354"/>
        <v>2024-NAT-02</v>
      </c>
      <c r="B2214" s="241">
        <f t="shared" si="355"/>
        <v>45373</v>
      </c>
      <c r="C2214" s="246" t="str">
        <f t="shared" si="356"/>
        <v>Day 2</v>
      </c>
      <c r="D2214" s="78" t="s">
        <v>1716</v>
      </c>
      <c r="E2214" s="46" t="str">
        <f t="shared" si="357"/>
        <v>Eugene</v>
      </c>
      <c r="F2214" s="46" t="str">
        <f t="shared" si="358"/>
        <v>Rautenbach</v>
      </c>
      <c r="G2214" s="46" t="str">
        <f t="shared" si="359"/>
        <v>Men Senior</v>
      </c>
      <c r="H2214" s="46" t="str">
        <f t="shared" si="360"/>
        <v>Okahandja</v>
      </c>
      <c r="I2214" s="78"/>
      <c r="J2214" s="76" t="s">
        <v>1287</v>
      </c>
      <c r="K2214" s="78">
        <v>126</v>
      </c>
      <c r="L2214" s="77">
        <f t="shared" si="361"/>
        <v>9.6</v>
      </c>
      <c r="M2214" s="77">
        <f t="shared" si="362"/>
        <v>9.6</v>
      </c>
    </row>
    <row r="2215" spans="1:13" hidden="1" x14ac:dyDescent="0.3">
      <c r="A2215" s="246" t="str">
        <f t="shared" si="354"/>
        <v>2024-NAT-02</v>
      </c>
      <c r="B2215" s="241">
        <f t="shared" si="355"/>
        <v>45373</v>
      </c>
      <c r="C2215" s="246" t="str">
        <f t="shared" si="356"/>
        <v>Day 2</v>
      </c>
      <c r="D2215" s="78" t="s">
        <v>1633</v>
      </c>
      <c r="E2215" s="46" t="str">
        <f t="shared" si="357"/>
        <v>Danie</v>
      </c>
      <c r="F2215" s="46" t="str">
        <f t="shared" si="358"/>
        <v>Van Wyk</v>
      </c>
      <c r="G2215" s="46" t="str">
        <f t="shared" si="359"/>
        <v>Men Senior</v>
      </c>
      <c r="H2215" s="46" t="str">
        <f t="shared" si="360"/>
        <v>Okahandja</v>
      </c>
      <c r="I2215" s="78"/>
      <c r="J2215" s="76" t="s">
        <v>1287</v>
      </c>
      <c r="K2215" s="78">
        <v>86</v>
      </c>
      <c r="L2215" s="77">
        <f t="shared" si="361"/>
        <v>2.6</v>
      </c>
      <c r="M2215" s="77">
        <f t="shared" si="362"/>
        <v>2.6</v>
      </c>
    </row>
    <row r="2216" spans="1:13" hidden="1" x14ac:dyDescent="0.3">
      <c r="A2216" s="246" t="str">
        <f t="shared" si="354"/>
        <v>2024-NAT-02</v>
      </c>
      <c r="B2216" s="241">
        <f t="shared" si="355"/>
        <v>45373</v>
      </c>
      <c r="C2216" s="246" t="str">
        <f t="shared" si="356"/>
        <v>Day 2</v>
      </c>
      <c r="D2216" s="78" t="s">
        <v>1633</v>
      </c>
      <c r="E2216" s="46" t="str">
        <f t="shared" si="357"/>
        <v>Danie</v>
      </c>
      <c r="F2216" s="46" t="str">
        <f t="shared" si="358"/>
        <v>Van Wyk</v>
      </c>
      <c r="G2216" s="46" t="str">
        <f t="shared" si="359"/>
        <v>Men Senior</v>
      </c>
      <c r="H2216" s="46" t="str">
        <f t="shared" si="360"/>
        <v>Okahandja</v>
      </c>
      <c r="I2216" s="78"/>
      <c r="J2216" s="76" t="s">
        <v>1287</v>
      </c>
      <c r="K2216" s="78">
        <v>88</v>
      </c>
      <c r="L2216" s="77">
        <f t="shared" si="361"/>
        <v>2.8</v>
      </c>
      <c r="M2216" s="77">
        <f t="shared" si="362"/>
        <v>2.8</v>
      </c>
    </row>
    <row r="2217" spans="1:13" hidden="1" x14ac:dyDescent="0.3">
      <c r="A2217" s="246" t="str">
        <f t="shared" si="354"/>
        <v>2024-NAT-02</v>
      </c>
      <c r="B2217" s="241">
        <f t="shared" si="355"/>
        <v>45373</v>
      </c>
      <c r="C2217" s="246" t="str">
        <f t="shared" si="356"/>
        <v>Day 2</v>
      </c>
      <c r="D2217" s="78" t="s">
        <v>1633</v>
      </c>
      <c r="E2217" s="46" t="str">
        <f t="shared" si="357"/>
        <v>Danie</v>
      </c>
      <c r="F2217" s="46" t="str">
        <f t="shared" si="358"/>
        <v>Van Wyk</v>
      </c>
      <c r="G2217" s="46" t="str">
        <f t="shared" si="359"/>
        <v>Men Senior</v>
      </c>
      <c r="H2217" s="46" t="str">
        <f t="shared" si="360"/>
        <v>Okahandja</v>
      </c>
      <c r="I2217" s="78"/>
      <c r="J2217" s="76" t="s">
        <v>1287</v>
      </c>
      <c r="K2217" s="78">
        <v>83</v>
      </c>
      <c r="L2217" s="77">
        <f t="shared" si="361"/>
        <v>2.2999999999999998</v>
      </c>
      <c r="M2217" s="77">
        <f t="shared" si="362"/>
        <v>2.2999999999999998</v>
      </c>
    </row>
    <row r="2218" spans="1:13" hidden="1" x14ac:dyDescent="0.3">
      <c r="A2218" s="246" t="str">
        <f t="shared" si="354"/>
        <v>2024-NAT-02</v>
      </c>
      <c r="B2218" s="241">
        <f t="shared" si="355"/>
        <v>45373</v>
      </c>
      <c r="C2218" s="246" t="str">
        <f t="shared" si="356"/>
        <v>Day 2</v>
      </c>
      <c r="D2218" s="78" t="s">
        <v>1633</v>
      </c>
      <c r="E2218" s="46" t="str">
        <f t="shared" si="357"/>
        <v>Danie</v>
      </c>
      <c r="F2218" s="46" t="str">
        <f t="shared" si="358"/>
        <v>Van Wyk</v>
      </c>
      <c r="G2218" s="46" t="str">
        <f t="shared" si="359"/>
        <v>Men Senior</v>
      </c>
      <c r="H2218" s="46" t="str">
        <f t="shared" si="360"/>
        <v>Okahandja</v>
      </c>
      <c r="I2218" s="78"/>
      <c r="J2218" s="78" t="s">
        <v>1288</v>
      </c>
      <c r="K2218" s="78">
        <v>90</v>
      </c>
      <c r="L2218" s="77">
        <f t="shared" si="361"/>
        <v>2.6</v>
      </c>
      <c r="M2218" s="77">
        <f t="shared" si="362"/>
        <v>2.6</v>
      </c>
    </row>
    <row r="2219" spans="1:13" hidden="1" x14ac:dyDescent="0.3">
      <c r="A2219" s="246" t="str">
        <f t="shared" si="354"/>
        <v>2024-NAT-02</v>
      </c>
      <c r="B2219" s="241">
        <f t="shared" si="355"/>
        <v>45373</v>
      </c>
      <c r="C2219" s="246" t="str">
        <f t="shared" si="356"/>
        <v>Day 2</v>
      </c>
      <c r="D2219" s="78" t="s">
        <v>1635</v>
      </c>
      <c r="E2219" s="46" t="str">
        <f t="shared" si="357"/>
        <v>Duan</v>
      </c>
      <c r="F2219" s="46" t="str">
        <f t="shared" si="358"/>
        <v>Kotze</v>
      </c>
      <c r="G2219" s="46" t="str">
        <f t="shared" si="359"/>
        <v>Men Veteran</v>
      </c>
      <c r="H2219" s="46" t="str">
        <f t="shared" si="360"/>
        <v>Okahandja</v>
      </c>
      <c r="I2219" s="78"/>
      <c r="J2219" s="78" t="s">
        <v>20</v>
      </c>
      <c r="K2219" s="78">
        <v>73</v>
      </c>
      <c r="L2219" s="77">
        <f t="shared" si="361"/>
        <v>1.4</v>
      </c>
      <c r="M2219" s="77">
        <f t="shared" si="362"/>
        <v>1.4</v>
      </c>
    </row>
    <row r="2220" spans="1:13" hidden="1" x14ac:dyDescent="0.3">
      <c r="A2220" s="246" t="str">
        <f t="shared" si="354"/>
        <v>2024-NAT-02</v>
      </c>
      <c r="B2220" s="241">
        <f t="shared" si="355"/>
        <v>45373</v>
      </c>
      <c r="C2220" s="246" t="str">
        <f t="shared" si="356"/>
        <v>Day 2</v>
      </c>
      <c r="D2220" s="78" t="s">
        <v>1635</v>
      </c>
      <c r="E2220" s="46" t="str">
        <f t="shared" si="357"/>
        <v>Duan</v>
      </c>
      <c r="F2220" s="46" t="str">
        <f t="shared" si="358"/>
        <v>Kotze</v>
      </c>
      <c r="G2220" s="46" t="str">
        <f t="shared" si="359"/>
        <v>Men Veteran</v>
      </c>
      <c r="H2220" s="46" t="str">
        <f t="shared" si="360"/>
        <v>Okahandja</v>
      </c>
      <c r="I2220" s="78"/>
      <c r="J2220" s="76" t="s">
        <v>1287</v>
      </c>
      <c r="K2220" s="78">
        <v>105</v>
      </c>
      <c r="L2220" s="77">
        <f t="shared" si="361"/>
        <v>5.0999999999999996</v>
      </c>
      <c r="M2220" s="77">
        <f t="shared" si="362"/>
        <v>5.0999999999999996</v>
      </c>
    </row>
    <row r="2221" spans="1:13" hidden="1" x14ac:dyDescent="0.3">
      <c r="A2221" s="246" t="str">
        <f t="shared" si="354"/>
        <v>2024-NAT-02</v>
      </c>
      <c r="B2221" s="241">
        <f t="shared" si="355"/>
        <v>45373</v>
      </c>
      <c r="C2221" s="246" t="str">
        <f t="shared" si="356"/>
        <v>Day 2</v>
      </c>
      <c r="D2221" s="78" t="s">
        <v>1635</v>
      </c>
      <c r="E2221" s="46" t="str">
        <f t="shared" si="357"/>
        <v>Duan</v>
      </c>
      <c r="F2221" s="46" t="str">
        <f t="shared" si="358"/>
        <v>Kotze</v>
      </c>
      <c r="G2221" s="46" t="str">
        <f t="shared" si="359"/>
        <v>Men Veteran</v>
      </c>
      <c r="H2221" s="46" t="str">
        <f t="shared" si="360"/>
        <v>Okahandja</v>
      </c>
      <c r="I2221" s="78"/>
      <c r="J2221" s="76" t="s">
        <v>1287</v>
      </c>
      <c r="K2221" s="78">
        <v>94</v>
      </c>
      <c r="L2221" s="77">
        <f t="shared" si="361"/>
        <v>3.5</v>
      </c>
      <c r="M2221" s="77">
        <f t="shared" si="362"/>
        <v>3.5</v>
      </c>
    </row>
    <row r="2222" spans="1:13" hidden="1" x14ac:dyDescent="0.3">
      <c r="A2222" s="246" t="str">
        <f t="shared" si="354"/>
        <v>2024-NAT-02</v>
      </c>
      <c r="B2222" s="241">
        <f t="shared" si="355"/>
        <v>45373</v>
      </c>
      <c r="C2222" s="246" t="str">
        <f t="shared" si="356"/>
        <v>Day 2</v>
      </c>
      <c r="D2222" s="78" t="s">
        <v>566</v>
      </c>
      <c r="E2222" s="46" t="str">
        <f t="shared" si="357"/>
        <v>Danie</v>
      </c>
      <c r="F2222" s="46" t="str">
        <f t="shared" si="358"/>
        <v>Van Zyl</v>
      </c>
      <c r="G2222" s="46" t="str">
        <f t="shared" si="359"/>
        <v>Men Veteran</v>
      </c>
      <c r="H2222" s="46" t="str">
        <f t="shared" si="360"/>
        <v>Okahandja</v>
      </c>
      <c r="I2222" s="78" t="s">
        <v>19</v>
      </c>
      <c r="J2222" s="78"/>
      <c r="K2222" s="78">
        <v>56</v>
      </c>
      <c r="L2222" s="77">
        <f t="shared" si="361"/>
        <v>1.8</v>
      </c>
      <c r="M2222" s="77">
        <f t="shared" si="362"/>
        <v>1.8</v>
      </c>
    </row>
    <row r="2223" spans="1:13" hidden="1" x14ac:dyDescent="0.3">
      <c r="A2223" s="246" t="str">
        <f t="shared" si="354"/>
        <v>2024-NAT-02</v>
      </c>
      <c r="B2223" s="241">
        <f t="shared" si="355"/>
        <v>45373</v>
      </c>
      <c r="C2223" s="246" t="str">
        <f t="shared" si="356"/>
        <v>Day 2</v>
      </c>
      <c r="D2223" s="78" t="s">
        <v>566</v>
      </c>
      <c r="E2223" s="46" t="str">
        <f t="shared" si="357"/>
        <v>Danie</v>
      </c>
      <c r="F2223" s="46" t="str">
        <f t="shared" si="358"/>
        <v>Van Zyl</v>
      </c>
      <c r="G2223" s="46" t="str">
        <f t="shared" si="359"/>
        <v>Men Veteran</v>
      </c>
      <c r="H2223" s="46" t="str">
        <f t="shared" si="360"/>
        <v>Okahandja</v>
      </c>
      <c r="I2223" s="78"/>
      <c r="J2223" s="78" t="s">
        <v>20</v>
      </c>
      <c r="K2223" s="78">
        <v>74</v>
      </c>
      <c r="L2223" s="77">
        <f t="shared" si="361"/>
        <v>1.5</v>
      </c>
      <c r="M2223" s="77">
        <f t="shared" si="362"/>
        <v>1.5</v>
      </c>
    </row>
    <row r="2224" spans="1:13" hidden="1" x14ac:dyDescent="0.3">
      <c r="A2224" s="246" t="str">
        <f t="shared" si="354"/>
        <v>2024-NAT-02</v>
      </c>
      <c r="B2224" s="241">
        <f t="shared" si="355"/>
        <v>45373</v>
      </c>
      <c r="C2224" s="246" t="str">
        <f t="shared" si="356"/>
        <v>Day 2</v>
      </c>
      <c r="D2224" s="78" t="s">
        <v>1119</v>
      </c>
      <c r="E2224" s="46" t="str">
        <f t="shared" si="357"/>
        <v>Christo</v>
      </c>
      <c r="F2224" s="46" t="str">
        <f t="shared" si="358"/>
        <v>Senekal</v>
      </c>
      <c r="G2224" s="46" t="str">
        <f t="shared" si="359"/>
        <v>Men Veteran</v>
      </c>
      <c r="H2224" s="46" t="str">
        <f t="shared" si="360"/>
        <v>Okahandja</v>
      </c>
      <c r="I2224" s="78"/>
      <c r="J2224" s="78"/>
      <c r="K2224" s="78"/>
      <c r="L2224" s="77" t="str">
        <f t="shared" si="361"/>
        <v/>
      </c>
      <c r="M2224" s="77" t="str">
        <f t="shared" si="362"/>
        <v/>
      </c>
    </row>
    <row r="2225" spans="1:13" hidden="1" x14ac:dyDescent="0.3">
      <c r="A2225" s="246" t="str">
        <f t="shared" si="354"/>
        <v>2024-NAT-02</v>
      </c>
      <c r="B2225" s="241">
        <f t="shared" si="355"/>
        <v>45373</v>
      </c>
      <c r="C2225" s="246" t="str">
        <f t="shared" si="356"/>
        <v>Day 2</v>
      </c>
      <c r="D2225" s="78" t="s">
        <v>1720</v>
      </c>
      <c r="E2225" s="46" t="str">
        <f t="shared" si="357"/>
        <v>Maritz JNR</v>
      </c>
      <c r="F2225" s="46" t="str">
        <f t="shared" si="358"/>
        <v>Jansen Van Vuuren</v>
      </c>
      <c r="G2225" s="46" t="str">
        <f t="shared" si="359"/>
        <v>Men U/16</v>
      </c>
      <c r="H2225" s="46" t="str">
        <f t="shared" si="360"/>
        <v>Otjiwarongo</v>
      </c>
      <c r="I2225" s="78"/>
      <c r="J2225" s="76" t="s">
        <v>1287</v>
      </c>
      <c r="K2225" s="78">
        <v>109</v>
      </c>
      <c r="L2225" s="77">
        <f t="shared" si="361"/>
        <v>5.8</v>
      </c>
      <c r="M2225" s="77">
        <f t="shared" si="362"/>
        <v>5.8</v>
      </c>
    </row>
    <row r="2226" spans="1:13" hidden="1" x14ac:dyDescent="0.3">
      <c r="A2226" s="246" t="str">
        <f t="shared" si="354"/>
        <v>2024-NAT-02</v>
      </c>
      <c r="B2226" s="241">
        <f t="shared" si="355"/>
        <v>45373</v>
      </c>
      <c r="C2226" s="246" t="str">
        <f t="shared" si="356"/>
        <v>Day 2</v>
      </c>
      <c r="D2226" s="78" t="s">
        <v>1720</v>
      </c>
      <c r="E2226" s="46" t="str">
        <f t="shared" si="357"/>
        <v>Maritz JNR</v>
      </c>
      <c r="F2226" s="46" t="str">
        <f t="shared" si="358"/>
        <v>Jansen Van Vuuren</v>
      </c>
      <c r="G2226" s="46" t="str">
        <f t="shared" si="359"/>
        <v>Men U/16</v>
      </c>
      <c r="H2226" s="46" t="str">
        <f t="shared" si="360"/>
        <v>Otjiwarongo</v>
      </c>
      <c r="I2226" s="78"/>
      <c r="J2226" s="76" t="s">
        <v>1287</v>
      </c>
      <c r="K2226" s="78">
        <v>120</v>
      </c>
      <c r="L2226" s="77">
        <f t="shared" si="361"/>
        <v>8.1</v>
      </c>
      <c r="M2226" s="77">
        <f t="shared" si="362"/>
        <v>8.1</v>
      </c>
    </row>
    <row r="2227" spans="1:13" hidden="1" x14ac:dyDescent="0.3">
      <c r="A2227" s="246" t="str">
        <f t="shared" si="354"/>
        <v>2024-NAT-02</v>
      </c>
      <c r="B2227" s="241">
        <f t="shared" si="355"/>
        <v>45373</v>
      </c>
      <c r="C2227" s="246" t="str">
        <f t="shared" si="356"/>
        <v>Day 2</v>
      </c>
      <c r="D2227" s="78" t="s">
        <v>764</v>
      </c>
      <c r="E2227" s="46" t="str">
        <f t="shared" si="357"/>
        <v>Stefni</v>
      </c>
      <c r="F2227" s="46" t="str">
        <f t="shared" si="358"/>
        <v>De Jager</v>
      </c>
      <c r="G2227" s="46" t="str">
        <f t="shared" si="359"/>
        <v>Ladies Veteran</v>
      </c>
      <c r="H2227" s="46" t="str">
        <f t="shared" si="360"/>
        <v>Otjiwarongo</v>
      </c>
      <c r="I2227" s="78"/>
      <c r="J2227" s="78" t="s">
        <v>20</v>
      </c>
      <c r="K2227" s="78">
        <v>81</v>
      </c>
      <c r="L2227" s="77">
        <f t="shared" si="361"/>
        <v>1.9</v>
      </c>
      <c r="M2227" s="77">
        <f t="shared" si="362"/>
        <v>1.9</v>
      </c>
    </row>
    <row r="2228" spans="1:13" hidden="1" x14ac:dyDescent="0.3">
      <c r="A2228" s="246" t="str">
        <f t="shared" si="354"/>
        <v>2024-NAT-02</v>
      </c>
      <c r="B2228" s="241">
        <f t="shared" si="355"/>
        <v>45373</v>
      </c>
      <c r="C2228" s="246" t="str">
        <f t="shared" si="356"/>
        <v>Day 2</v>
      </c>
      <c r="D2228" s="78" t="s">
        <v>1359</v>
      </c>
      <c r="E2228" s="46" t="str">
        <f t="shared" si="357"/>
        <v>Franco</v>
      </c>
      <c r="F2228" s="46" t="str">
        <f t="shared" si="358"/>
        <v>Feyerabend</v>
      </c>
      <c r="G2228" s="46" t="str">
        <f t="shared" si="359"/>
        <v>Men U/16</v>
      </c>
      <c r="H2228" s="46" t="str">
        <f t="shared" si="360"/>
        <v>Otjiwarongo</v>
      </c>
      <c r="I2228" s="78" t="s">
        <v>7</v>
      </c>
      <c r="J2228" s="78"/>
      <c r="K2228" s="78">
        <v>37</v>
      </c>
      <c r="L2228" s="77">
        <f t="shared" si="361"/>
        <v>1.6</v>
      </c>
      <c r="M2228" s="77">
        <f t="shared" si="362"/>
        <v>1.6</v>
      </c>
    </row>
    <row r="2229" spans="1:13" hidden="1" x14ac:dyDescent="0.3">
      <c r="A2229" s="246" t="str">
        <f t="shared" si="354"/>
        <v>2024-NAT-02</v>
      </c>
      <c r="B2229" s="241">
        <f t="shared" si="355"/>
        <v>45373</v>
      </c>
      <c r="C2229" s="246" t="str">
        <f t="shared" si="356"/>
        <v>Day 2</v>
      </c>
      <c r="D2229" s="78" t="s">
        <v>979</v>
      </c>
      <c r="E2229" s="46" t="str">
        <f t="shared" si="357"/>
        <v>Otto</v>
      </c>
      <c r="F2229" s="46" t="str">
        <f t="shared" si="358"/>
        <v>Feyerabend</v>
      </c>
      <c r="G2229" s="46" t="str">
        <f t="shared" si="359"/>
        <v>Men Seniors / U/21</v>
      </c>
      <c r="H2229" s="46" t="str">
        <f t="shared" si="360"/>
        <v>Otjiwarongo</v>
      </c>
      <c r="I2229" s="78"/>
      <c r="J2229" s="78" t="s">
        <v>20</v>
      </c>
      <c r="K2229" s="78">
        <v>82</v>
      </c>
      <c r="L2229" s="77">
        <f t="shared" si="361"/>
        <v>2</v>
      </c>
      <c r="M2229" s="77">
        <f t="shared" si="362"/>
        <v>2</v>
      </c>
    </row>
    <row r="2230" spans="1:13" hidden="1" x14ac:dyDescent="0.3">
      <c r="A2230" s="246" t="str">
        <f t="shared" si="354"/>
        <v>2024-NAT-02</v>
      </c>
      <c r="B2230" s="241">
        <f t="shared" si="355"/>
        <v>45373</v>
      </c>
      <c r="C2230" s="246" t="str">
        <f t="shared" si="356"/>
        <v>Day 2</v>
      </c>
      <c r="D2230" s="78" t="s">
        <v>979</v>
      </c>
      <c r="E2230" s="46" t="str">
        <f t="shared" si="357"/>
        <v>Otto</v>
      </c>
      <c r="F2230" s="46" t="str">
        <f t="shared" si="358"/>
        <v>Feyerabend</v>
      </c>
      <c r="G2230" s="46" t="str">
        <f t="shared" si="359"/>
        <v>Men Seniors / U/21</v>
      </c>
      <c r="H2230" s="46" t="str">
        <f t="shared" si="360"/>
        <v>Otjiwarongo</v>
      </c>
      <c r="I2230" s="78"/>
      <c r="J2230" s="78" t="s">
        <v>20</v>
      </c>
      <c r="K2230" s="78">
        <v>77</v>
      </c>
      <c r="L2230" s="77">
        <f t="shared" si="361"/>
        <v>1.6</v>
      </c>
      <c r="M2230" s="77">
        <f t="shared" si="362"/>
        <v>1.6</v>
      </c>
    </row>
    <row r="2231" spans="1:13" hidden="1" x14ac:dyDescent="0.3">
      <c r="A2231" s="246" t="str">
        <f t="shared" si="354"/>
        <v>2024-NAT-02</v>
      </c>
      <c r="B2231" s="241">
        <f t="shared" si="355"/>
        <v>45373</v>
      </c>
      <c r="C2231" s="246" t="str">
        <f t="shared" si="356"/>
        <v>Day 2</v>
      </c>
      <c r="D2231" s="78" t="s">
        <v>979</v>
      </c>
      <c r="E2231" s="46" t="str">
        <f t="shared" si="357"/>
        <v>Otto</v>
      </c>
      <c r="F2231" s="46" t="str">
        <f t="shared" si="358"/>
        <v>Feyerabend</v>
      </c>
      <c r="G2231" s="46" t="str">
        <f t="shared" si="359"/>
        <v>Men Seniors / U/21</v>
      </c>
      <c r="H2231" s="46" t="str">
        <f t="shared" si="360"/>
        <v>Otjiwarongo</v>
      </c>
      <c r="I2231" s="78"/>
      <c r="J2231" s="76" t="s">
        <v>1287</v>
      </c>
      <c r="K2231" s="78">
        <v>169</v>
      </c>
      <c r="L2231" s="77">
        <f t="shared" si="361"/>
        <v>26.2</v>
      </c>
      <c r="M2231" s="77">
        <f t="shared" si="362"/>
        <v>26.2</v>
      </c>
    </row>
    <row r="2232" spans="1:13" hidden="1" x14ac:dyDescent="0.3">
      <c r="A2232" s="246" t="str">
        <f t="shared" si="354"/>
        <v>2024-NAT-02</v>
      </c>
      <c r="B2232" s="241">
        <f t="shared" si="355"/>
        <v>45373</v>
      </c>
      <c r="C2232" s="246" t="str">
        <f t="shared" si="356"/>
        <v>Day 2</v>
      </c>
      <c r="D2232" s="78" t="s">
        <v>979</v>
      </c>
      <c r="E2232" s="46" t="str">
        <f t="shared" si="357"/>
        <v>Otto</v>
      </c>
      <c r="F2232" s="46" t="str">
        <f t="shared" si="358"/>
        <v>Feyerabend</v>
      </c>
      <c r="G2232" s="46" t="str">
        <f t="shared" si="359"/>
        <v>Men Seniors / U/21</v>
      </c>
      <c r="H2232" s="46" t="str">
        <f t="shared" si="360"/>
        <v>Otjiwarongo</v>
      </c>
      <c r="I2232" s="78"/>
      <c r="J2232" s="76" t="s">
        <v>1287</v>
      </c>
      <c r="K2232" s="78">
        <v>102</v>
      </c>
      <c r="L2232" s="77">
        <f t="shared" si="361"/>
        <v>4.5999999999999996</v>
      </c>
      <c r="M2232" s="77">
        <f t="shared" si="362"/>
        <v>4.5999999999999996</v>
      </c>
    </row>
    <row r="2233" spans="1:13" hidden="1" x14ac:dyDescent="0.3">
      <c r="A2233" s="246" t="str">
        <f t="shared" si="354"/>
        <v>2024-NAT-02</v>
      </c>
      <c r="B2233" s="241">
        <f t="shared" si="355"/>
        <v>45373</v>
      </c>
      <c r="C2233" s="246" t="str">
        <f t="shared" si="356"/>
        <v>Day 2</v>
      </c>
      <c r="D2233" s="78" t="s">
        <v>523</v>
      </c>
      <c r="E2233" s="46" t="str">
        <f t="shared" si="357"/>
        <v>Maritz</v>
      </c>
      <c r="F2233" s="46" t="str">
        <f t="shared" si="358"/>
        <v>Jansen van Vuuren</v>
      </c>
      <c r="G2233" s="46" t="str">
        <f t="shared" si="359"/>
        <v>Men Veteran</v>
      </c>
      <c r="H2233" s="46" t="str">
        <f t="shared" si="360"/>
        <v>Otjiwarongo</v>
      </c>
      <c r="I2233" s="78"/>
      <c r="J2233" s="78" t="s">
        <v>20</v>
      </c>
      <c r="K2233" s="78">
        <v>76</v>
      </c>
      <c r="L2233" s="77">
        <f t="shared" si="361"/>
        <v>1.6</v>
      </c>
      <c r="M2233" s="77">
        <f t="shared" si="362"/>
        <v>1.6</v>
      </c>
    </row>
    <row r="2234" spans="1:13" hidden="1" x14ac:dyDescent="0.3">
      <c r="A2234" s="246" t="str">
        <f t="shared" si="354"/>
        <v>2024-NAT-02</v>
      </c>
      <c r="B2234" s="241">
        <f t="shared" si="355"/>
        <v>45373</v>
      </c>
      <c r="C2234" s="246" t="str">
        <f t="shared" si="356"/>
        <v>Day 2</v>
      </c>
      <c r="D2234" s="78" t="s">
        <v>523</v>
      </c>
      <c r="E2234" s="46" t="str">
        <f t="shared" si="357"/>
        <v>Maritz</v>
      </c>
      <c r="F2234" s="46" t="str">
        <f t="shared" si="358"/>
        <v>Jansen van Vuuren</v>
      </c>
      <c r="G2234" s="46" t="str">
        <f t="shared" si="359"/>
        <v>Men Veteran</v>
      </c>
      <c r="H2234" s="46" t="str">
        <f t="shared" si="360"/>
        <v>Otjiwarongo</v>
      </c>
      <c r="I2234" s="78"/>
      <c r="J2234" s="78" t="s">
        <v>20</v>
      </c>
      <c r="K2234" s="78">
        <v>72</v>
      </c>
      <c r="L2234" s="77">
        <f t="shared" si="361"/>
        <v>1.3</v>
      </c>
      <c r="M2234" s="77">
        <f t="shared" si="362"/>
        <v>1.3</v>
      </c>
    </row>
    <row r="2235" spans="1:13" hidden="1" x14ac:dyDescent="0.3">
      <c r="A2235" s="246" t="str">
        <f t="shared" si="354"/>
        <v>2024-NAT-02</v>
      </c>
      <c r="B2235" s="241">
        <f t="shared" si="355"/>
        <v>45373</v>
      </c>
      <c r="C2235" s="246" t="str">
        <f t="shared" si="356"/>
        <v>Day 2</v>
      </c>
      <c r="D2235" s="78" t="s">
        <v>522</v>
      </c>
      <c r="E2235" s="46" t="str">
        <f t="shared" si="357"/>
        <v>Chris</v>
      </c>
      <c r="F2235" s="46" t="str">
        <f t="shared" si="358"/>
        <v>Feyerabend</v>
      </c>
      <c r="G2235" s="46" t="str">
        <f t="shared" si="359"/>
        <v>Men Veteran</v>
      </c>
      <c r="H2235" s="46" t="str">
        <f t="shared" si="360"/>
        <v>Otjiwarongo</v>
      </c>
      <c r="I2235" s="78"/>
      <c r="J2235" s="78" t="s">
        <v>1288</v>
      </c>
      <c r="K2235" s="78">
        <v>78</v>
      </c>
      <c r="L2235" s="77">
        <f t="shared" si="361"/>
        <v>1.5</v>
      </c>
      <c r="M2235" s="77">
        <f t="shared" si="362"/>
        <v>1.5</v>
      </c>
    </row>
    <row r="2236" spans="1:13" hidden="1" x14ac:dyDescent="0.3">
      <c r="A2236" s="246" t="str">
        <f t="shared" si="354"/>
        <v>2024-NAT-02</v>
      </c>
      <c r="B2236" s="241">
        <f t="shared" si="355"/>
        <v>45373</v>
      </c>
      <c r="C2236" s="246" t="str">
        <f t="shared" si="356"/>
        <v>Day 2</v>
      </c>
      <c r="D2236" s="78" t="s">
        <v>1141</v>
      </c>
      <c r="E2236" s="46" t="str">
        <f t="shared" si="357"/>
        <v>Rinus</v>
      </c>
      <c r="F2236" s="46" t="str">
        <f t="shared" si="358"/>
        <v>Van Der Westhuizen</v>
      </c>
      <c r="G2236" s="46" t="str">
        <f t="shared" si="359"/>
        <v>Men Veteran</v>
      </c>
      <c r="H2236" s="46" t="str">
        <f t="shared" si="360"/>
        <v>Otjiwarongo</v>
      </c>
      <c r="I2236" s="78"/>
      <c r="J2236" s="76" t="s">
        <v>1287</v>
      </c>
      <c r="K2236" s="78">
        <v>90</v>
      </c>
      <c r="L2236" s="77">
        <f t="shared" si="361"/>
        <v>3</v>
      </c>
      <c r="M2236" s="77">
        <f t="shared" si="362"/>
        <v>3</v>
      </c>
    </row>
    <row r="2237" spans="1:13" hidden="1" x14ac:dyDescent="0.3">
      <c r="A2237" s="246" t="str">
        <f t="shared" si="354"/>
        <v>2024-NAT-02</v>
      </c>
      <c r="B2237" s="241">
        <f t="shared" si="355"/>
        <v>45373</v>
      </c>
      <c r="C2237" s="246" t="str">
        <f t="shared" si="356"/>
        <v>Day 2</v>
      </c>
      <c r="D2237" s="78" t="s">
        <v>728</v>
      </c>
      <c r="E2237" s="46" t="str">
        <f t="shared" si="357"/>
        <v>Willem C</v>
      </c>
      <c r="F2237" s="46" t="str">
        <f t="shared" si="358"/>
        <v>Schalkwyk</v>
      </c>
      <c r="G2237" s="46" t="str">
        <f t="shared" si="359"/>
        <v>Men Veteran</v>
      </c>
      <c r="H2237" s="46" t="str">
        <f t="shared" si="360"/>
        <v>Otjiwarongo</v>
      </c>
      <c r="I2237" s="78"/>
      <c r="J2237" s="78"/>
      <c r="K2237" s="78"/>
      <c r="L2237" s="77" t="str">
        <f t="shared" si="361"/>
        <v/>
      </c>
      <c r="M2237" s="77" t="str">
        <f t="shared" si="362"/>
        <v/>
      </c>
    </row>
    <row r="2238" spans="1:13" hidden="1" x14ac:dyDescent="0.3">
      <c r="A2238" s="246" t="str">
        <f t="shared" si="354"/>
        <v>2024-NAT-02</v>
      </c>
      <c r="B2238" s="241">
        <f t="shared" si="355"/>
        <v>45373</v>
      </c>
      <c r="C2238" s="246" t="str">
        <f t="shared" si="356"/>
        <v>Day 2</v>
      </c>
      <c r="D2238" s="78" t="s">
        <v>665</v>
      </c>
      <c r="E2238" s="46" t="str">
        <f t="shared" si="357"/>
        <v>Stephan</v>
      </c>
      <c r="F2238" s="46" t="str">
        <f t="shared" si="358"/>
        <v>Hauptfleisch</v>
      </c>
      <c r="G2238" s="46" t="str">
        <f t="shared" si="359"/>
        <v>Men Senior</v>
      </c>
      <c r="H2238" s="46" t="str">
        <f t="shared" si="360"/>
        <v>Otjiwarongo</v>
      </c>
      <c r="I2238" s="78"/>
      <c r="J2238" s="78"/>
      <c r="K2238" s="78"/>
      <c r="L2238" s="77" t="str">
        <f t="shared" si="361"/>
        <v/>
      </c>
      <c r="M2238" s="77" t="str">
        <f t="shared" si="362"/>
        <v/>
      </c>
    </row>
    <row r="2239" spans="1:13" hidden="1" x14ac:dyDescent="0.3">
      <c r="A2239" s="246" t="str">
        <f t="shared" si="354"/>
        <v>2024-NAT-02</v>
      </c>
      <c r="B2239" s="241">
        <f t="shared" si="355"/>
        <v>45373</v>
      </c>
      <c r="C2239" s="246" t="str">
        <f t="shared" si="356"/>
        <v>Day 2</v>
      </c>
      <c r="D2239" s="78" t="s">
        <v>814</v>
      </c>
      <c r="E2239" s="46" t="str">
        <f t="shared" si="357"/>
        <v>Henno</v>
      </c>
      <c r="F2239" s="46" t="str">
        <f t="shared" si="358"/>
        <v>Snyman</v>
      </c>
      <c r="G2239" s="46" t="str">
        <f t="shared" si="359"/>
        <v>Men Master</v>
      </c>
      <c r="H2239" s="46" t="str">
        <f t="shared" si="360"/>
        <v>Penguin</v>
      </c>
      <c r="I2239" s="78"/>
      <c r="J2239" s="76" t="s">
        <v>1287</v>
      </c>
      <c r="K2239" s="78">
        <v>113</v>
      </c>
      <c r="L2239" s="77">
        <f t="shared" si="361"/>
        <v>6.6</v>
      </c>
      <c r="M2239" s="77">
        <f t="shared" si="362"/>
        <v>6.6</v>
      </c>
    </row>
    <row r="2240" spans="1:13" hidden="1" x14ac:dyDescent="0.3">
      <c r="A2240" s="246" t="str">
        <f t="shared" si="354"/>
        <v>2024-NAT-02</v>
      </c>
      <c r="B2240" s="241">
        <f t="shared" si="355"/>
        <v>45373</v>
      </c>
      <c r="C2240" s="246" t="str">
        <f t="shared" si="356"/>
        <v>Day 2</v>
      </c>
      <c r="D2240" s="78" t="s">
        <v>814</v>
      </c>
      <c r="E2240" s="46" t="str">
        <f t="shared" si="357"/>
        <v>Henno</v>
      </c>
      <c r="F2240" s="46" t="str">
        <f t="shared" si="358"/>
        <v>Snyman</v>
      </c>
      <c r="G2240" s="46" t="str">
        <f t="shared" si="359"/>
        <v>Men Master</v>
      </c>
      <c r="H2240" s="46" t="str">
        <f t="shared" si="360"/>
        <v>Penguin</v>
      </c>
      <c r="I2240" s="78"/>
      <c r="J2240" s="76" t="s">
        <v>1287</v>
      </c>
      <c r="K2240" s="78">
        <v>105</v>
      </c>
      <c r="L2240" s="77">
        <f t="shared" si="361"/>
        <v>5.0999999999999996</v>
      </c>
      <c r="M2240" s="77">
        <f t="shared" si="362"/>
        <v>5.0999999999999996</v>
      </c>
    </row>
    <row r="2241" spans="1:13" hidden="1" x14ac:dyDescent="0.3">
      <c r="A2241" s="246" t="str">
        <f t="shared" si="354"/>
        <v>2024-NAT-02</v>
      </c>
      <c r="B2241" s="241">
        <f t="shared" si="355"/>
        <v>45373</v>
      </c>
      <c r="C2241" s="246" t="str">
        <f t="shared" si="356"/>
        <v>Day 2</v>
      </c>
      <c r="D2241" s="78" t="s">
        <v>814</v>
      </c>
      <c r="E2241" s="46" t="str">
        <f t="shared" si="357"/>
        <v>Henno</v>
      </c>
      <c r="F2241" s="46" t="str">
        <f t="shared" si="358"/>
        <v>Snyman</v>
      </c>
      <c r="G2241" s="46" t="str">
        <f t="shared" si="359"/>
        <v>Men Master</v>
      </c>
      <c r="H2241" s="46" t="str">
        <f t="shared" si="360"/>
        <v>Penguin</v>
      </c>
      <c r="I2241" s="78"/>
      <c r="J2241" s="76" t="s">
        <v>1287</v>
      </c>
      <c r="K2241" s="78">
        <v>90</v>
      </c>
      <c r="L2241" s="77">
        <f t="shared" si="361"/>
        <v>3</v>
      </c>
      <c r="M2241" s="77">
        <f t="shared" si="362"/>
        <v>3</v>
      </c>
    </row>
    <row r="2242" spans="1:13" hidden="1" x14ac:dyDescent="0.3">
      <c r="A2242" s="246" t="str">
        <f t="shared" si="354"/>
        <v>2024-NAT-02</v>
      </c>
      <c r="B2242" s="241">
        <f t="shared" si="355"/>
        <v>45373</v>
      </c>
      <c r="C2242" s="246" t="str">
        <f t="shared" si="356"/>
        <v>Day 2</v>
      </c>
      <c r="D2242" s="78" t="s">
        <v>707</v>
      </c>
      <c r="E2242" s="46" t="str">
        <f t="shared" si="357"/>
        <v>Grant</v>
      </c>
      <c r="F2242" s="46" t="str">
        <f t="shared" si="358"/>
        <v>Knight</v>
      </c>
      <c r="G2242" s="46" t="str">
        <f t="shared" si="359"/>
        <v>Men Veteran</v>
      </c>
      <c r="H2242" s="46" t="str">
        <f t="shared" si="360"/>
        <v>Penguin</v>
      </c>
      <c r="I2242" s="78"/>
      <c r="J2242" s="76" t="s">
        <v>1287</v>
      </c>
      <c r="K2242" s="78">
        <v>73</v>
      </c>
      <c r="L2242" s="77">
        <f t="shared" si="361"/>
        <v>1.4</v>
      </c>
      <c r="M2242" s="77">
        <f t="shared" si="362"/>
        <v>1.4</v>
      </c>
    </row>
    <row r="2243" spans="1:13" hidden="1" x14ac:dyDescent="0.3">
      <c r="A2243" s="246" t="str">
        <f t="shared" si="354"/>
        <v>2024-NAT-02</v>
      </c>
      <c r="B2243" s="241">
        <f t="shared" si="355"/>
        <v>45373</v>
      </c>
      <c r="C2243" s="246" t="str">
        <f t="shared" si="356"/>
        <v>Day 2</v>
      </c>
      <c r="D2243" s="78" t="s">
        <v>707</v>
      </c>
      <c r="E2243" s="46" t="str">
        <f t="shared" si="357"/>
        <v>Grant</v>
      </c>
      <c r="F2243" s="46" t="str">
        <f t="shared" si="358"/>
        <v>Knight</v>
      </c>
      <c r="G2243" s="46" t="str">
        <f t="shared" si="359"/>
        <v>Men Veteran</v>
      </c>
      <c r="H2243" s="46" t="str">
        <f t="shared" si="360"/>
        <v>Penguin</v>
      </c>
      <c r="I2243" s="78"/>
      <c r="J2243" s="76" t="s">
        <v>1287</v>
      </c>
      <c r="K2243" s="78">
        <v>113</v>
      </c>
      <c r="L2243" s="77">
        <f t="shared" si="361"/>
        <v>6.6</v>
      </c>
      <c r="M2243" s="77">
        <f t="shared" si="362"/>
        <v>6.6</v>
      </c>
    </row>
    <row r="2244" spans="1:13" hidden="1" x14ac:dyDescent="0.3">
      <c r="A2244" s="246" t="str">
        <f t="shared" si="354"/>
        <v>2024-NAT-02</v>
      </c>
      <c r="B2244" s="241">
        <f t="shared" si="355"/>
        <v>45373</v>
      </c>
      <c r="C2244" s="246" t="str">
        <f t="shared" si="356"/>
        <v>Day 2</v>
      </c>
      <c r="D2244" s="78" t="s">
        <v>707</v>
      </c>
      <c r="E2244" s="46" t="str">
        <f t="shared" si="357"/>
        <v>Grant</v>
      </c>
      <c r="F2244" s="46" t="str">
        <f t="shared" si="358"/>
        <v>Knight</v>
      </c>
      <c r="G2244" s="46" t="str">
        <f t="shared" si="359"/>
        <v>Men Veteran</v>
      </c>
      <c r="H2244" s="46" t="str">
        <f t="shared" si="360"/>
        <v>Penguin</v>
      </c>
      <c r="I2244" s="78"/>
      <c r="J2244" s="76" t="s">
        <v>1287</v>
      </c>
      <c r="K2244" s="78">
        <v>146</v>
      </c>
      <c r="L2244" s="77">
        <f t="shared" si="361"/>
        <v>15.9</v>
      </c>
      <c r="M2244" s="77">
        <f t="shared" si="362"/>
        <v>15.9</v>
      </c>
    </row>
    <row r="2245" spans="1:13" hidden="1" x14ac:dyDescent="0.3">
      <c r="A2245" s="246" t="str">
        <f t="shared" si="354"/>
        <v>2024-NAT-02</v>
      </c>
      <c r="B2245" s="241">
        <f t="shared" si="355"/>
        <v>45373</v>
      </c>
      <c r="C2245" s="246" t="str">
        <f t="shared" si="356"/>
        <v>Day 2</v>
      </c>
      <c r="D2245" s="78" t="s">
        <v>707</v>
      </c>
      <c r="E2245" s="46" t="str">
        <f t="shared" si="357"/>
        <v>Grant</v>
      </c>
      <c r="F2245" s="46" t="str">
        <f t="shared" si="358"/>
        <v>Knight</v>
      </c>
      <c r="G2245" s="46" t="str">
        <f t="shared" si="359"/>
        <v>Men Veteran</v>
      </c>
      <c r="H2245" s="46" t="str">
        <f t="shared" si="360"/>
        <v>Penguin</v>
      </c>
      <c r="I2245" s="78"/>
      <c r="J2245" s="76" t="s">
        <v>1287</v>
      </c>
      <c r="K2245" s="78">
        <v>108</v>
      </c>
      <c r="L2245" s="77">
        <f t="shared" si="361"/>
        <v>5.6</v>
      </c>
      <c r="M2245" s="77">
        <f t="shared" si="362"/>
        <v>5.6</v>
      </c>
    </row>
    <row r="2246" spans="1:13" hidden="1" x14ac:dyDescent="0.3">
      <c r="A2246" s="246" t="str">
        <f t="shared" si="354"/>
        <v>2024-NAT-02</v>
      </c>
      <c r="B2246" s="241">
        <f t="shared" si="355"/>
        <v>45373</v>
      </c>
      <c r="C2246" s="246" t="str">
        <f t="shared" si="356"/>
        <v>Day 2</v>
      </c>
      <c r="D2246" s="78" t="s">
        <v>476</v>
      </c>
      <c r="E2246" s="46" t="str">
        <f t="shared" si="357"/>
        <v>Warren</v>
      </c>
      <c r="F2246" s="46" t="str">
        <f t="shared" si="358"/>
        <v>Deysel</v>
      </c>
      <c r="G2246" s="46" t="str">
        <f t="shared" si="359"/>
        <v>Men Veteran</v>
      </c>
      <c r="H2246" s="46" t="str">
        <f t="shared" si="360"/>
        <v>Penguin</v>
      </c>
      <c r="I2246" s="78"/>
      <c r="J2246" s="76" t="s">
        <v>1287</v>
      </c>
      <c r="K2246" s="78">
        <v>114</v>
      </c>
      <c r="L2246" s="77">
        <f t="shared" si="361"/>
        <v>6.8</v>
      </c>
      <c r="M2246" s="77">
        <f t="shared" si="362"/>
        <v>6.8</v>
      </c>
    </row>
    <row r="2247" spans="1:13" hidden="1" x14ac:dyDescent="0.3">
      <c r="A2247" s="246" t="str">
        <f t="shared" si="354"/>
        <v>2024-NAT-02</v>
      </c>
      <c r="B2247" s="241">
        <f t="shared" si="355"/>
        <v>45373</v>
      </c>
      <c r="C2247" s="246" t="str">
        <f t="shared" si="356"/>
        <v>Day 2</v>
      </c>
      <c r="D2247" s="78" t="s">
        <v>476</v>
      </c>
      <c r="E2247" s="46" t="str">
        <f t="shared" si="357"/>
        <v>Warren</v>
      </c>
      <c r="F2247" s="46" t="str">
        <f t="shared" si="358"/>
        <v>Deysel</v>
      </c>
      <c r="G2247" s="46" t="str">
        <f t="shared" si="359"/>
        <v>Men Veteran</v>
      </c>
      <c r="H2247" s="46" t="str">
        <f t="shared" si="360"/>
        <v>Penguin</v>
      </c>
      <c r="I2247" s="78"/>
      <c r="J2247" s="76" t="s">
        <v>1287</v>
      </c>
      <c r="K2247" s="78">
        <v>127</v>
      </c>
      <c r="L2247" s="77">
        <f t="shared" si="361"/>
        <v>9.8000000000000007</v>
      </c>
      <c r="M2247" s="77">
        <f t="shared" si="362"/>
        <v>9.8000000000000007</v>
      </c>
    </row>
    <row r="2248" spans="1:13" hidden="1" x14ac:dyDescent="0.3">
      <c r="A2248" s="246" t="str">
        <f t="shared" si="354"/>
        <v>2024-NAT-02</v>
      </c>
      <c r="B2248" s="241">
        <f t="shared" si="355"/>
        <v>45373</v>
      </c>
      <c r="C2248" s="246" t="str">
        <f t="shared" si="356"/>
        <v>Day 2</v>
      </c>
      <c r="D2248" s="78" t="s">
        <v>476</v>
      </c>
      <c r="E2248" s="46" t="str">
        <f t="shared" si="357"/>
        <v>Warren</v>
      </c>
      <c r="F2248" s="46" t="str">
        <f t="shared" si="358"/>
        <v>Deysel</v>
      </c>
      <c r="G2248" s="46" t="str">
        <f t="shared" si="359"/>
        <v>Men Veteran</v>
      </c>
      <c r="H2248" s="46" t="str">
        <f t="shared" si="360"/>
        <v>Penguin</v>
      </c>
      <c r="I2248" s="78"/>
      <c r="J2248" s="78" t="s">
        <v>1288</v>
      </c>
      <c r="K2248" s="78">
        <v>87</v>
      </c>
      <c r="L2248" s="77">
        <f t="shared" si="361"/>
        <v>2.2999999999999998</v>
      </c>
      <c r="M2248" s="77">
        <f t="shared" si="362"/>
        <v>2.2999999999999998</v>
      </c>
    </row>
    <row r="2249" spans="1:13" hidden="1" x14ac:dyDescent="0.3">
      <c r="A2249" s="246" t="str">
        <f t="shared" si="354"/>
        <v>2024-NAT-02</v>
      </c>
      <c r="B2249" s="241">
        <f t="shared" si="355"/>
        <v>45373</v>
      </c>
      <c r="C2249" s="246" t="str">
        <f t="shared" si="356"/>
        <v>Day 2</v>
      </c>
      <c r="D2249" s="78" t="s">
        <v>712</v>
      </c>
      <c r="E2249" s="46" t="str">
        <f t="shared" si="357"/>
        <v>Henri</v>
      </c>
      <c r="F2249" s="46" t="str">
        <f t="shared" si="358"/>
        <v>Snyman</v>
      </c>
      <c r="G2249" s="46" t="str">
        <f t="shared" si="359"/>
        <v>Men Master</v>
      </c>
      <c r="H2249" s="46" t="str">
        <f t="shared" si="360"/>
        <v>Penguin</v>
      </c>
      <c r="I2249" s="78"/>
      <c r="J2249" s="76" t="s">
        <v>1287</v>
      </c>
      <c r="K2249" s="78">
        <v>127</v>
      </c>
      <c r="L2249" s="77">
        <f t="shared" si="361"/>
        <v>9.8000000000000007</v>
      </c>
      <c r="M2249" s="77">
        <f t="shared" si="362"/>
        <v>9.8000000000000007</v>
      </c>
    </row>
    <row r="2250" spans="1:13" hidden="1" x14ac:dyDescent="0.3">
      <c r="A2250" s="246" t="str">
        <f t="shared" si="354"/>
        <v>2024-NAT-02</v>
      </c>
      <c r="B2250" s="241">
        <f t="shared" si="355"/>
        <v>45373</v>
      </c>
      <c r="C2250" s="246" t="str">
        <f t="shared" si="356"/>
        <v>Day 2</v>
      </c>
      <c r="D2250" s="78" t="s">
        <v>712</v>
      </c>
      <c r="E2250" s="46" t="str">
        <f t="shared" si="357"/>
        <v>Henri</v>
      </c>
      <c r="F2250" s="46" t="str">
        <f t="shared" si="358"/>
        <v>Snyman</v>
      </c>
      <c r="G2250" s="46" t="str">
        <f t="shared" si="359"/>
        <v>Men Master</v>
      </c>
      <c r="H2250" s="46" t="str">
        <f t="shared" si="360"/>
        <v>Penguin</v>
      </c>
      <c r="I2250" s="78"/>
      <c r="J2250" s="76" t="s">
        <v>1287</v>
      </c>
      <c r="K2250" s="78">
        <v>143</v>
      </c>
      <c r="L2250" s="77">
        <f t="shared" si="361"/>
        <v>14.8</v>
      </c>
      <c r="M2250" s="77">
        <f t="shared" si="362"/>
        <v>14.8</v>
      </c>
    </row>
    <row r="2251" spans="1:13" hidden="1" x14ac:dyDescent="0.3">
      <c r="A2251" s="246" t="str">
        <f t="shared" si="354"/>
        <v>2024-NAT-02</v>
      </c>
      <c r="B2251" s="241">
        <f t="shared" si="355"/>
        <v>45373</v>
      </c>
      <c r="C2251" s="246" t="str">
        <f t="shared" si="356"/>
        <v>Day 2</v>
      </c>
      <c r="D2251" s="78" t="s">
        <v>843</v>
      </c>
      <c r="E2251" s="46" t="str">
        <f t="shared" si="357"/>
        <v>Henco</v>
      </c>
      <c r="F2251" s="46" t="str">
        <f t="shared" si="358"/>
        <v>Snyman</v>
      </c>
      <c r="G2251" s="46" t="str">
        <f t="shared" si="359"/>
        <v>Men Senior</v>
      </c>
      <c r="H2251" s="46" t="str">
        <f t="shared" si="360"/>
        <v>Penguin</v>
      </c>
      <c r="I2251" s="78"/>
      <c r="J2251" s="76" t="s">
        <v>1287</v>
      </c>
      <c r="K2251" s="78">
        <v>118</v>
      </c>
      <c r="L2251" s="77">
        <f t="shared" si="361"/>
        <v>7.6</v>
      </c>
      <c r="M2251" s="77">
        <f t="shared" si="362"/>
        <v>7.6</v>
      </c>
    </row>
    <row r="2252" spans="1:13" hidden="1" x14ac:dyDescent="0.3">
      <c r="A2252" s="246" t="str">
        <f t="shared" si="354"/>
        <v>2024-NAT-02</v>
      </c>
      <c r="B2252" s="241">
        <f t="shared" si="355"/>
        <v>45373</v>
      </c>
      <c r="C2252" s="246" t="str">
        <f t="shared" si="356"/>
        <v>Day 2</v>
      </c>
      <c r="D2252" s="78" t="s">
        <v>1414</v>
      </c>
      <c r="E2252" s="46" t="str">
        <f t="shared" si="357"/>
        <v>Barren</v>
      </c>
      <c r="F2252" s="46" t="str">
        <f t="shared" si="358"/>
        <v>Van Es</v>
      </c>
      <c r="G2252" s="46" t="str">
        <f t="shared" si="359"/>
        <v>Men Senior</v>
      </c>
      <c r="H2252" s="46" t="str">
        <f t="shared" si="360"/>
        <v>Penguin</v>
      </c>
      <c r="I2252" s="78"/>
      <c r="J2252" s="78"/>
      <c r="K2252" s="78"/>
      <c r="L2252" s="77" t="str">
        <f t="shared" si="361"/>
        <v/>
      </c>
      <c r="M2252" s="77" t="str">
        <f t="shared" si="362"/>
        <v/>
      </c>
    </row>
    <row r="2253" spans="1:13" hidden="1" x14ac:dyDescent="0.3">
      <c r="A2253" s="246" t="str">
        <f t="shared" si="354"/>
        <v>2024-NAT-02</v>
      </c>
      <c r="B2253" s="241">
        <f t="shared" si="355"/>
        <v>45373</v>
      </c>
      <c r="C2253" s="246" t="str">
        <f t="shared" si="356"/>
        <v>Day 2</v>
      </c>
      <c r="D2253" s="78" t="s">
        <v>1368</v>
      </c>
      <c r="E2253" s="46" t="str">
        <f t="shared" si="357"/>
        <v>Allen</v>
      </c>
      <c r="F2253" s="46" t="str">
        <f t="shared" si="358"/>
        <v>Langenstrassen</v>
      </c>
      <c r="G2253" s="46" t="str">
        <f t="shared" si="359"/>
        <v>Men Veteran</v>
      </c>
      <c r="H2253" s="46" t="str">
        <f t="shared" si="360"/>
        <v>Penguin</v>
      </c>
      <c r="I2253" s="78"/>
      <c r="J2253" s="78"/>
      <c r="K2253" s="78"/>
      <c r="L2253" s="77" t="str">
        <f t="shared" si="361"/>
        <v/>
      </c>
      <c r="M2253" s="77" t="str">
        <f t="shared" si="362"/>
        <v/>
      </c>
    </row>
    <row r="2254" spans="1:13" hidden="1" x14ac:dyDescent="0.3">
      <c r="A2254" s="246" t="str">
        <f t="shared" si="354"/>
        <v>2024-NAT-02</v>
      </c>
      <c r="B2254" s="241">
        <f t="shared" si="355"/>
        <v>45373</v>
      </c>
      <c r="C2254" s="246" t="str">
        <f t="shared" si="356"/>
        <v>Day 2</v>
      </c>
      <c r="D2254" s="78" t="s">
        <v>1435</v>
      </c>
      <c r="E2254" s="46" t="str">
        <f t="shared" si="357"/>
        <v>Stefan</v>
      </c>
      <c r="F2254" s="46" t="str">
        <f t="shared" si="358"/>
        <v>Snyman</v>
      </c>
      <c r="G2254" s="46" t="str">
        <f t="shared" si="359"/>
        <v>Men U/16</v>
      </c>
      <c r="H2254" s="46" t="str">
        <f t="shared" si="360"/>
        <v>Penguin</v>
      </c>
      <c r="I2254" s="78"/>
      <c r="J2254" s="76" t="s">
        <v>1287</v>
      </c>
      <c r="K2254" s="78">
        <v>114</v>
      </c>
      <c r="L2254" s="77">
        <f t="shared" si="361"/>
        <v>6.8</v>
      </c>
      <c r="M2254" s="77">
        <f t="shared" si="362"/>
        <v>6.8</v>
      </c>
    </row>
    <row r="2255" spans="1:13" hidden="1" x14ac:dyDescent="0.3">
      <c r="A2255" s="246" t="str">
        <f t="shared" si="354"/>
        <v>2024-NAT-02</v>
      </c>
      <c r="B2255" s="241">
        <f t="shared" si="355"/>
        <v>45373</v>
      </c>
      <c r="C2255" s="246" t="str">
        <f t="shared" si="356"/>
        <v>Day 2</v>
      </c>
      <c r="D2255" s="78" t="s">
        <v>1435</v>
      </c>
      <c r="E2255" s="46" t="str">
        <f t="shared" si="357"/>
        <v>Stefan</v>
      </c>
      <c r="F2255" s="46" t="str">
        <f t="shared" si="358"/>
        <v>Snyman</v>
      </c>
      <c r="G2255" s="46" t="str">
        <f t="shared" si="359"/>
        <v>Men U/16</v>
      </c>
      <c r="H2255" s="46" t="str">
        <f t="shared" si="360"/>
        <v>Penguin</v>
      </c>
      <c r="I2255" s="78"/>
      <c r="J2255" s="76" t="s">
        <v>1287</v>
      </c>
      <c r="K2255" s="78">
        <v>150</v>
      </c>
      <c r="L2255" s="77">
        <f t="shared" si="361"/>
        <v>17.399999999999999</v>
      </c>
      <c r="M2255" s="77">
        <f t="shared" si="362"/>
        <v>17.399999999999999</v>
      </c>
    </row>
    <row r="2256" spans="1:13" hidden="1" x14ac:dyDescent="0.3">
      <c r="A2256" s="246" t="str">
        <f t="shared" si="354"/>
        <v>2024-NAT-02</v>
      </c>
      <c r="B2256" s="241">
        <f t="shared" si="355"/>
        <v>45373</v>
      </c>
      <c r="C2256" s="246" t="str">
        <f t="shared" si="356"/>
        <v>Day 2</v>
      </c>
      <c r="D2256" s="78" t="s">
        <v>1435</v>
      </c>
      <c r="E2256" s="46" t="str">
        <f t="shared" si="357"/>
        <v>Stefan</v>
      </c>
      <c r="F2256" s="46" t="str">
        <f t="shared" si="358"/>
        <v>Snyman</v>
      </c>
      <c r="G2256" s="46" t="str">
        <f t="shared" si="359"/>
        <v>Men U/16</v>
      </c>
      <c r="H2256" s="46" t="str">
        <f t="shared" si="360"/>
        <v>Penguin</v>
      </c>
      <c r="I2256" s="78"/>
      <c r="J2256" s="76" t="s">
        <v>1287</v>
      </c>
      <c r="K2256" s="78">
        <v>110</v>
      </c>
      <c r="L2256" s="77">
        <f t="shared" si="361"/>
        <v>6</v>
      </c>
      <c r="M2256" s="77">
        <f t="shared" si="362"/>
        <v>6</v>
      </c>
    </row>
    <row r="2257" spans="1:13" hidden="1" x14ac:dyDescent="0.3">
      <c r="A2257" s="246" t="str">
        <f t="shared" si="354"/>
        <v>2024-NAT-02</v>
      </c>
      <c r="B2257" s="241">
        <f t="shared" si="355"/>
        <v>45373</v>
      </c>
      <c r="C2257" s="246" t="str">
        <f t="shared" si="356"/>
        <v>Day 2</v>
      </c>
      <c r="D2257" s="78" t="s">
        <v>1435</v>
      </c>
      <c r="E2257" s="46" t="str">
        <f t="shared" si="357"/>
        <v>Stefan</v>
      </c>
      <c r="F2257" s="46" t="str">
        <f t="shared" si="358"/>
        <v>Snyman</v>
      </c>
      <c r="G2257" s="46" t="str">
        <f t="shared" si="359"/>
        <v>Men U/16</v>
      </c>
      <c r="H2257" s="46" t="str">
        <f t="shared" si="360"/>
        <v>Penguin</v>
      </c>
      <c r="I2257" s="78"/>
      <c r="J2257" s="76" t="s">
        <v>1287</v>
      </c>
      <c r="K2257" s="78">
        <v>159</v>
      </c>
      <c r="L2257" s="77">
        <f t="shared" si="361"/>
        <v>21.3</v>
      </c>
      <c r="M2257" s="77">
        <f t="shared" si="362"/>
        <v>21.3</v>
      </c>
    </row>
    <row r="2258" spans="1:13" hidden="1" x14ac:dyDescent="0.3">
      <c r="A2258" s="246" t="str">
        <f t="shared" si="354"/>
        <v>2024-NAT-02</v>
      </c>
      <c r="B2258" s="241">
        <f t="shared" si="355"/>
        <v>45373</v>
      </c>
      <c r="C2258" s="246" t="str">
        <f t="shared" si="356"/>
        <v>Day 2</v>
      </c>
      <c r="D2258" s="78" t="s">
        <v>741</v>
      </c>
      <c r="E2258" s="46" t="str">
        <f t="shared" si="357"/>
        <v>Heinrich</v>
      </c>
      <c r="F2258" s="46" t="str">
        <f t="shared" si="358"/>
        <v>Redelinghuys</v>
      </c>
      <c r="G2258" s="46" t="str">
        <f t="shared" si="359"/>
        <v>Men U/16</v>
      </c>
      <c r="H2258" s="46" t="str">
        <f t="shared" si="360"/>
        <v>Penguin</v>
      </c>
      <c r="I2258" s="78"/>
      <c r="J2258" s="78" t="s">
        <v>1288</v>
      </c>
      <c r="K2258" s="78">
        <v>76</v>
      </c>
      <c r="L2258" s="77">
        <f t="shared" si="361"/>
        <v>1.4</v>
      </c>
      <c r="M2258" s="77">
        <f t="shared" si="362"/>
        <v>1.4</v>
      </c>
    </row>
    <row r="2259" spans="1:13" hidden="1" x14ac:dyDescent="0.3">
      <c r="A2259" s="246" t="str">
        <f t="shared" si="354"/>
        <v>2024-NAT-02</v>
      </c>
      <c r="B2259" s="241">
        <f t="shared" si="355"/>
        <v>45373</v>
      </c>
      <c r="C2259" s="246" t="str">
        <f t="shared" si="356"/>
        <v>Day 2</v>
      </c>
      <c r="D2259" s="78" t="s">
        <v>741</v>
      </c>
      <c r="E2259" s="46" t="str">
        <f t="shared" si="357"/>
        <v>Heinrich</v>
      </c>
      <c r="F2259" s="46" t="str">
        <f t="shared" si="358"/>
        <v>Redelinghuys</v>
      </c>
      <c r="G2259" s="46" t="str">
        <f t="shared" si="359"/>
        <v>Men U/16</v>
      </c>
      <c r="H2259" s="46" t="str">
        <f t="shared" si="360"/>
        <v>Penguin</v>
      </c>
      <c r="I2259" s="78"/>
      <c r="J2259" s="78" t="s">
        <v>1288</v>
      </c>
      <c r="K2259" s="78">
        <v>116</v>
      </c>
      <c r="L2259" s="77">
        <f t="shared" si="361"/>
        <v>6.2</v>
      </c>
      <c r="M2259" s="77">
        <f t="shared" si="362"/>
        <v>6.2</v>
      </c>
    </row>
    <row r="2260" spans="1:13" hidden="1" x14ac:dyDescent="0.3">
      <c r="A2260" s="246" t="str">
        <f t="shared" si="354"/>
        <v>2024-NAT-02</v>
      </c>
      <c r="B2260" s="241">
        <f t="shared" si="355"/>
        <v>45373</v>
      </c>
      <c r="C2260" s="246" t="str">
        <f t="shared" si="356"/>
        <v>Day 2</v>
      </c>
      <c r="D2260" s="78" t="s">
        <v>741</v>
      </c>
      <c r="E2260" s="46" t="str">
        <f t="shared" si="357"/>
        <v>Heinrich</v>
      </c>
      <c r="F2260" s="46" t="str">
        <f t="shared" si="358"/>
        <v>Redelinghuys</v>
      </c>
      <c r="G2260" s="46" t="str">
        <f t="shared" si="359"/>
        <v>Men U/16</v>
      </c>
      <c r="H2260" s="46" t="str">
        <f t="shared" si="360"/>
        <v>Penguin</v>
      </c>
      <c r="I2260" s="78"/>
      <c r="J2260" s="76" t="s">
        <v>1287</v>
      </c>
      <c r="K2260" s="78">
        <v>102</v>
      </c>
      <c r="L2260" s="77">
        <f t="shared" si="361"/>
        <v>4.5999999999999996</v>
      </c>
      <c r="M2260" s="77">
        <f t="shared" si="362"/>
        <v>4.5999999999999996</v>
      </c>
    </row>
    <row r="2261" spans="1:13" hidden="1" x14ac:dyDescent="0.3">
      <c r="A2261" s="246" t="str">
        <f t="shared" si="354"/>
        <v>2024-NAT-02</v>
      </c>
      <c r="B2261" s="241">
        <f t="shared" si="355"/>
        <v>45373</v>
      </c>
      <c r="C2261" s="246" t="str">
        <f t="shared" si="356"/>
        <v>Day 2</v>
      </c>
      <c r="D2261" s="78" t="s">
        <v>1095</v>
      </c>
      <c r="E2261" s="46" t="str">
        <f t="shared" si="357"/>
        <v>Tian</v>
      </c>
      <c r="F2261" s="46" t="str">
        <f t="shared" si="358"/>
        <v>Mostert</v>
      </c>
      <c r="G2261" s="46" t="str">
        <f t="shared" si="359"/>
        <v>Men Senior</v>
      </c>
      <c r="H2261" s="46" t="str">
        <f t="shared" si="360"/>
        <v>Seagull Angling Club</v>
      </c>
      <c r="I2261" s="78"/>
      <c r="J2261" s="78" t="s">
        <v>1288</v>
      </c>
      <c r="K2261" s="78">
        <v>108</v>
      </c>
      <c r="L2261" s="77">
        <f t="shared" si="361"/>
        <v>4.8</v>
      </c>
      <c r="M2261" s="77">
        <f t="shared" si="362"/>
        <v>4.8</v>
      </c>
    </row>
    <row r="2262" spans="1:13" hidden="1" x14ac:dyDescent="0.3">
      <c r="A2262" s="246" t="str">
        <f t="shared" si="354"/>
        <v>2024-NAT-02</v>
      </c>
      <c r="B2262" s="241">
        <f t="shared" si="355"/>
        <v>45373</v>
      </c>
      <c r="C2262" s="246" t="str">
        <f t="shared" si="356"/>
        <v>Day 2</v>
      </c>
      <c r="D2262" s="78" t="s">
        <v>710</v>
      </c>
      <c r="E2262" s="46" t="str">
        <f t="shared" si="357"/>
        <v>Lu-Andre</v>
      </c>
      <c r="F2262" s="46" t="str">
        <f t="shared" si="358"/>
        <v>Duvenhage</v>
      </c>
      <c r="G2262" s="46" t="str">
        <f t="shared" si="359"/>
        <v>Men Senior</v>
      </c>
      <c r="H2262" s="46" t="str">
        <f t="shared" si="360"/>
        <v>Seagull Angling Club</v>
      </c>
      <c r="I2262" s="78"/>
      <c r="J2262" s="76" t="s">
        <v>1287</v>
      </c>
      <c r="K2262" s="78">
        <v>114</v>
      </c>
      <c r="L2262" s="77">
        <f t="shared" si="361"/>
        <v>6.8</v>
      </c>
      <c r="M2262" s="77">
        <f t="shared" si="362"/>
        <v>6.8</v>
      </c>
    </row>
    <row r="2263" spans="1:13" hidden="1" x14ac:dyDescent="0.3">
      <c r="A2263" s="246" t="str">
        <f t="shared" si="354"/>
        <v>2024-NAT-02</v>
      </c>
      <c r="B2263" s="241">
        <f t="shared" si="355"/>
        <v>45373</v>
      </c>
      <c r="C2263" s="246" t="str">
        <f t="shared" si="356"/>
        <v>Day 2</v>
      </c>
      <c r="D2263" s="78" t="s">
        <v>1623</v>
      </c>
      <c r="E2263" s="46" t="str">
        <f t="shared" si="357"/>
        <v>Iwan</v>
      </c>
      <c r="F2263" s="46" t="str">
        <f t="shared" si="358"/>
        <v>Kotze</v>
      </c>
      <c r="G2263" s="46" t="str">
        <f t="shared" si="359"/>
        <v>Men Senior</v>
      </c>
      <c r="H2263" s="46" t="str">
        <f t="shared" si="360"/>
        <v>Seagull Angling Club</v>
      </c>
      <c r="I2263" s="78"/>
      <c r="J2263" s="76" t="s">
        <v>1287</v>
      </c>
      <c r="K2263" s="78">
        <v>106</v>
      </c>
      <c r="L2263" s="77">
        <f t="shared" si="361"/>
        <v>5.3</v>
      </c>
      <c r="M2263" s="77">
        <f t="shared" si="362"/>
        <v>5.3</v>
      </c>
    </row>
    <row r="2264" spans="1:13" hidden="1" x14ac:dyDescent="0.3">
      <c r="A2264" s="246" t="str">
        <f t="shared" si="354"/>
        <v>2024-NAT-02</v>
      </c>
      <c r="B2264" s="241">
        <f t="shared" si="355"/>
        <v>45373</v>
      </c>
      <c r="C2264" s="246" t="str">
        <f t="shared" si="356"/>
        <v>Day 2</v>
      </c>
      <c r="D2264" s="78" t="s">
        <v>504</v>
      </c>
      <c r="E2264" s="46" t="str">
        <f t="shared" si="357"/>
        <v>Sean</v>
      </c>
      <c r="F2264" s="46" t="str">
        <f t="shared" si="358"/>
        <v>Van Den Heuvel</v>
      </c>
      <c r="G2264" s="46" t="str">
        <f t="shared" si="359"/>
        <v>Men Veteran</v>
      </c>
      <c r="H2264" s="46" t="str">
        <f t="shared" si="360"/>
        <v>Seagull Angling Club</v>
      </c>
      <c r="I2264" s="78"/>
      <c r="J2264" s="78" t="s">
        <v>20</v>
      </c>
      <c r="K2264" s="78">
        <v>66</v>
      </c>
      <c r="L2264" s="77">
        <f t="shared" si="361"/>
        <v>1</v>
      </c>
      <c r="M2264" s="77">
        <f t="shared" si="362"/>
        <v>1</v>
      </c>
    </row>
    <row r="2265" spans="1:13" hidden="1" x14ac:dyDescent="0.3">
      <c r="A2265" s="246" t="str">
        <f t="shared" si="354"/>
        <v>2024-NAT-02</v>
      </c>
      <c r="B2265" s="241">
        <f t="shared" si="355"/>
        <v>45373</v>
      </c>
      <c r="C2265" s="246" t="str">
        <f t="shared" si="356"/>
        <v>Day 2</v>
      </c>
      <c r="D2265" s="78" t="s">
        <v>583</v>
      </c>
      <c r="E2265" s="46" t="str">
        <f t="shared" si="357"/>
        <v>Pieter</v>
      </c>
      <c r="F2265" s="46" t="str">
        <f t="shared" si="358"/>
        <v>van Aarde</v>
      </c>
      <c r="G2265" s="46" t="str">
        <f t="shared" si="359"/>
        <v>Men Senior</v>
      </c>
      <c r="H2265" s="46" t="str">
        <f t="shared" si="360"/>
        <v>Seagull Angling Club</v>
      </c>
      <c r="I2265" s="78"/>
      <c r="J2265" s="78" t="s">
        <v>10</v>
      </c>
      <c r="K2265" s="78">
        <v>41</v>
      </c>
      <c r="L2265" s="77">
        <f t="shared" si="361"/>
        <v>1.1000000000000001</v>
      </c>
      <c r="M2265" s="77">
        <f t="shared" si="362"/>
        <v>1.1000000000000001</v>
      </c>
    </row>
    <row r="2266" spans="1:13" hidden="1" x14ac:dyDescent="0.3">
      <c r="A2266" s="246" t="str">
        <f t="shared" si="354"/>
        <v>2024-NAT-02</v>
      </c>
      <c r="B2266" s="241">
        <f t="shared" si="355"/>
        <v>45373</v>
      </c>
      <c r="C2266" s="246" t="str">
        <f t="shared" si="356"/>
        <v>Day 2</v>
      </c>
      <c r="D2266" s="78" t="s">
        <v>583</v>
      </c>
      <c r="E2266" s="46" t="str">
        <f t="shared" si="357"/>
        <v>Pieter</v>
      </c>
      <c r="F2266" s="46" t="str">
        <f t="shared" si="358"/>
        <v>van Aarde</v>
      </c>
      <c r="G2266" s="46" t="str">
        <f t="shared" si="359"/>
        <v>Men Senior</v>
      </c>
      <c r="H2266" s="46" t="str">
        <f t="shared" si="360"/>
        <v>Seagull Angling Club</v>
      </c>
      <c r="I2266" s="78"/>
      <c r="J2266" s="76" t="s">
        <v>1287</v>
      </c>
      <c r="K2266" s="78">
        <v>108</v>
      </c>
      <c r="L2266" s="77">
        <f t="shared" si="361"/>
        <v>5.6</v>
      </c>
      <c r="M2266" s="77">
        <f t="shared" si="362"/>
        <v>5.6</v>
      </c>
    </row>
    <row r="2267" spans="1:13" hidden="1" x14ac:dyDescent="0.3">
      <c r="A2267" s="246" t="str">
        <f t="shared" si="354"/>
        <v>2024-NAT-02</v>
      </c>
      <c r="B2267" s="241">
        <f t="shared" si="355"/>
        <v>45373</v>
      </c>
      <c r="C2267" s="246" t="str">
        <f t="shared" si="356"/>
        <v>Day 2</v>
      </c>
      <c r="D2267" s="78" t="s">
        <v>499</v>
      </c>
      <c r="E2267" s="46" t="str">
        <f t="shared" si="357"/>
        <v>Chrisjan</v>
      </c>
      <c r="F2267" s="46" t="str">
        <f t="shared" si="358"/>
        <v>Potgieter</v>
      </c>
      <c r="G2267" s="46" t="str">
        <f t="shared" si="359"/>
        <v>Men Veteran</v>
      </c>
      <c r="H2267" s="46" t="str">
        <f t="shared" si="360"/>
        <v>Seagull Angling Club</v>
      </c>
      <c r="I2267" s="78"/>
      <c r="J2267" s="78"/>
      <c r="K2267" s="78"/>
      <c r="L2267" s="77" t="str">
        <f t="shared" si="361"/>
        <v/>
      </c>
      <c r="M2267" s="77" t="str">
        <f t="shared" si="362"/>
        <v/>
      </c>
    </row>
    <row r="2268" spans="1:13" hidden="1" x14ac:dyDescent="0.3">
      <c r="A2268" s="246" t="str">
        <f t="shared" si="354"/>
        <v>2024-NAT-02</v>
      </c>
      <c r="B2268" s="241">
        <f t="shared" si="355"/>
        <v>45373</v>
      </c>
      <c r="C2268" s="246" t="str">
        <f t="shared" si="356"/>
        <v>Day 2</v>
      </c>
      <c r="D2268" s="78" t="s">
        <v>633</v>
      </c>
      <c r="E2268" s="46" t="str">
        <f t="shared" si="357"/>
        <v>Andre</v>
      </c>
      <c r="F2268" s="46" t="str">
        <f t="shared" si="358"/>
        <v>Strydom</v>
      </c>
      <c r="G2268" s="46" t="str">
        <f t="shared" si="359"/>
        <v>Men Senior</v>
      </c>
      <c r="H2268" s="46" t="str">
        <f t="shared" si="360"/>
        <v>Seagull Angling Club</v>
      </c>
      <c r="I2268" s="78"/>
      <c r="J2268" s="78"/>
      <c r="K2268" s="78"/>
      <c r="L2268" s="77" t="str">
        <f t="shared" si="361"/>
        <v/>
      </c>
      <c r="M2268" s="77" t="str">
        <f t="shared" si="362"/>
        <v/>
      </c>
    </row>
    <row r="2269" spans="1:13" hidden="1" x14ac:dyDescent="0.3">
      <c r="A2269" s="246" t="str">
        <f t="shared" si="354"/>
        <v>2024-NAT-02</v>
      </c>
      <c r="B2269" s="241">
        <f t="shared" si="355"/>
        <v>45373</v>
      </c>
      <c r="C2269" s="246" t="str">
        <f t="shared" si="356"/>
        <v>Day 2</v>
      </c>
      <c r="D2269" s="78" t="s">
        <v>1717</v>
      </c>
      <c r="E2269" s="46" t="str">
        <f t="shared" si="357"/>
        <v>Heiko Jnr</v>
      </c>
      <c r="F2269" s="46" t="str">
        <f t="shared" si="358"/>
        <v>Doll</v>
      </c>
      <c r="G2269" s="46" t="str">
        <f t="shared" si="359"/>
        <v>Men U/16</v>
      </c>
      <c r="H2269" s="46" t="str">
        <f t="shared" si="360"/>
        <v>Seagull Angling Club</v>
      </c>
      <c r="I2269" s="78"/>
      <c r="J2269" s="76" t="s">
        <v>1287</v>
      </c>
      <c r="K2269" s="78">
        <v>128</v>
      </c>
      <c r="L2269" s="77">
        <f t="shared" si="361"/>
        <v>10.1</v>
      </c>
      <c r="M2269" s="77">
        <f t="shared" si="362"/>
        <v>10.1</v>
      </c>
    </row>
    <row r="2270" spans="1:13" hidden="1" x14ac:dyDescent="0.3">
      <c r="A2270" s="246" t="str">
        <f t="shared" si="354"/>
        <v>2024-NAT-02</v>
      </c>
      <c r="B2270" s="241">
        <f t="shared" si="355"/>
        <v>45373</v>
      </c>
      <c r="C2270" s="246" t="str">
        <f t="shared" si="356"/>
        <v>Day 2</v>
      </c>
      <c r="D2270" s="78" t="s">
        <v>1717</v>
      </c>
      <c r="E2270" s="46" t="str">
        <f t="shared" si="357"/>
        <v>Heiko Jnr</v>
      </c>
      <c r="F2270" s="46" t="str">
        <f t="shared" si="358"/>
        <v>Doll</v>
      </c>
      <c r="G2270" s="46" t="str">
        <f t="shared" si="359"/>
        <v>Men U/16</v>
      </c>
      <c r="H2270" s="46" t="str">
        <f t="shared" si="360"/>
        <v>Seagull Angling Club</v>
      </c>
      <c r="I2270" s="78"/>
      <c r="J2270" s="76" t="s">
        <v>1287</v>
      </c>
      <c r="K2270" s="78">
        <v>147</v>
      </c>
      <c r="L2270" s="77">
        <f t="shared" si="361"/>
        <v>16.2</v>
      </c>
      <c r="M2270" s="77">
        <f t="shared" si="362"/>
        <v>16.2</v>
      </c>
    </row>
    <row r="2271" spans="1:13" hidden="1" x14ac:dyDescent="0.3">
      <c r="A2271" s="246" t="str">
        <f t="shared" si="354"/>
        <v>2024-NAT-02</v>
      </c>
      <c r="B2271" s="241">
        <f t="shared" si="355"/>
        <v>45373</v>
      </c>
      <c r="C2271" s="246" t="str">
        <f t="shared" si="356"/>
        <v>Day 2</v>
      </c>
      <c r="D2271" s="78" t="s">
        <v>1717</v>
      </c>
      <c r="E2271" s="46" t="str">
        <f t="shared" si="357"/>
        <v>Heiko Jnr</v>
      </c>
      <c r="F2271" s="46" t="str">
        <f t="shared" si="358"/>
        <v>Doll</v>
      </c>
      <c r="G2271" s="46" t="str">
        <f t="shared" si="359"/>
        <v>Men U/16</v>
      </c>
      <c r="H2271" s="46" t="str">
        <f t="shared" si="360"/>
        <v>Seagull Angling Club</v>
      </c>
      <c r="I2271" s="78"/>
      <c r="J2271" s="76" t="s">
        <v>1287</v>
      </c>
      <c r="K2271" s="78">
        <v>124</v>
      </c>
      <c r="L2271" s="77">
        <f t="shared" si="361"/>
        <v>9.1</v>
      </c>
      <c r="M2271" s="77">
        <f t="shared" si="362"/>
        <v>9.1</v>
      </c>
    </row>
    <row r="2272" spans="1:13" hidden="1" x14ac:dyDescent="0.3">
      <c r="A2272" s="246" t="str">
        <f t="shared" si="354"/>
        <v>2024-NAT-02</v>
      </c>
      <c r="B2272" s="241">
        <f t="shared" si="355"/>
        <v>45373</v>
      </c>
      <c r="C2272" s="246" t="str">
        <f t="shared" si="356"/>
        <v>Day 2</v>
      </c>
      <c r="D2272" s="78" t="s">
        <v>1717</v>
      </c>
      <c r="E2272" s="46" t="str">
        <f t="shared" si="357"/>
        <v>Heiko Jnr</v>
      </c>
      <c r="F2272" s="46" t="str">
        <f t="shared" si="358"/>
        <v>Doll</v>
      </c>
      <c r="G2272" s="46" t="str">
        <f t="shared" si="359"/>
        <v>Men U/16</v>
      </c>
      <c r="H2272" s="46" t="str">
        <f t="shared" si="360"/>
        <v>Seagull Angling Club</v>
      </c>
      <c r="I2272" s="78"/>
      <c r="J2272" s="76" t="s">
        <v>1287</v>
      </c>
      <c r="K2272" s="78">
        <v>108</v>
      </c>
      <c r="L2272" s="77">
        <f t="shared" si="361"/>
        <v>5.6</v>
      </c>
      <c r="M2272" s="77">
        <f t="shared" si="362"/>
        <v>5.6</v>
      </c>
    </row>
    <row r="2273" spans="1:13" hidden="1" x14ac:dyDescent="0.3">
      <c r="A2273" s="246" t="str">
        <f t="shared" si="354"/>
        <v>2024-NAT-02</v>
      </c>
      <c r="B2273" s="241">
        <f t="shared" si="355"/>
        <v>45373</v>
      </c>
      <c r="C2273" s="246" t="str">
        <f t="shared" si="356"/>
        <v>Day 2</v>
      </c>
      <c r="D2273" s="78" t="s">
        <v>1717</v>
      </c>
      <c r="E2273" s="46" t="str">
        <f t="shared" si="357"/>
        <v>Heiko Jnr</v>
      </c>
      <c r="F2273" s="46" t="str">
        <f t="shared" si="358"/>
        <v>Doll</v>
      </c>
      <c r="G2273" s="46" t="str">
        <f t="shared" si="359"/>
        <v>Men U/16</v>
      </c>
      <c r="H2273" s="46" t="str">
        <f t="shared" si="360"/>
        <v>Seagull Angling Club</v>
      </c>
      <c r="I2273" s="78"/>
      <c r="J2273" s="76" t="s">
        <v>1287</v>
      </c>
      <c r="K2273" s="78">
        <v>83</v>
      </c>
      <c r="L2273" s="77">
        <f t="shared" si="361"/>
        <v>2.2999999999999998</v>
      </c>
      <c r="M2273" s="77">
        <f t="shared" si="362"/>
        <v>2.2999999999999998</v>
      </c>
    </row>
    <row r="2274" spans="1:13" hidden="1" x14ac:dyDescent="0.3">
      <c r="A2274" s="246" t="str">
        <f t="shared" si="354"/>
        <v>2024-NAT-02</v>
      </c>
      <c r="B2274" s="241">
        <f t="shared" si="355"/>
        <v>45373</v>
      </c>
      <c r="C2274" s="246" t="str">
        <f t="shared" si="356"/>
        <v>Day 2</v>
      </c>
      <c r="D2274" s="78" t="s">
        <v>1717</v>
      </c>
      <c r="E2274" s="46" t="str">
        <f t="shared" si="357"/>
        <v>Heiko Jnr</v>
      </c>
      <c r="F2274" s="46" t="str">
        <f t="shared" si="358"/>
        <v>Doll</v>
      </c>
      <c r="G2274" s="46" t="str">
        <f t="shared" si="359"/>
        <v>Men U/16</v>
      </c>
      <c r="H2274" s="46" t="str">
        <f t="shared" si="360"/>
        <v>Seagull Angling Club</v>
      </c>
      <c r="I2274" s="78"/>
      <c r="J2274" s="76" t="s">
        <v>1287</v>
      </c>
      <c r="K2274" s="78">
        <v>105</v>
      </c>
      <c r="L2274" s="77">
        <f t="shared" si="361"/>
        <v>5.0999999999999996</v>
      </c>
      <c r="M2274" s="77">
        <f t="shared" si="362"/>
        <v>5.0999999999999996</v>
      </c>
    </row>
    <row r="2275" spans="1:13" hidden="1" x14ac:dyDescent="0.3">
      <c r="A2275" s="246" t="str">
        <f t="shared" ref="A2275:A2338" si="363">IF(D2275="","",A2274)</f>
        <v>2024-NAT-02</v>
      </c>
      <c r="B2275" s="241">
        <f t="shared" ref="B2275:B2338" si="364">IF(D2275="","",B2274)</f>
        <v>45373</v>
      </c>
      <c r="C2275" s="246" t="str">
        <f t="shared" ref="C2275:C2338" si="365">IF(D2275="","",C2274)</f>
        <v>Day 2</v>
      </c>
      <c r="D2275" s="78" t="s">
        <v>715</v>
      </c>
      <c r="E2275" s="46" t="str">
        <f t="shared" ref="E2275:E2338" si="366">IF(D2275="","",VLOOKUP(D2275,Master,3,FALSE))</f>
        <v>Ewald J.</v>
      </c>
      <c r="F2275" s="46" t="str">
        <f t="shared" ref="F2275:F2338" si="367">IF(D2275="","",VLOOKUP(D2275,Master,4,FALSE))</f>
        <v>Potgieter</v>
      </c>
      <c r="G2275" s="46" t="str">
        <f t="shared" ref="G2275:G2338" si="368">IF(D2275="","",VLOOKUP(D2275,Master,5,FALSE))</f>
        <v>Men U/16</v>
      </c>
      <c r="H2275" s="46" t="str">
        <f t="shared" ref="H2275:H2338" si="369">IF(D2275="","",VLOOKUP(D2275,Master,2,FALSE))</f>
        <v>Seagull Angling Club</v>
      </c>
      <c r="I2275" s="78"/>
      <c r="J2275" s="76" t="s">
        <v>1287</v>
      </c>
      <c r="K2275" s="78">
        <v>84</v>
      </c>
      <c r="L2275" s="77">
        <f t="shared" ref="L2275:L2338" si="370">IF(K2275="","",IF(I2275="",ROUND(HLOOKUP(J2275,kgList,K2275,FALSE),1),ROUND(HLOOKUP(I2275,kgList,K2275,FALSE),1)))</f>
        <v>2.4</v>
      </c>
      <c r="M2275" s="77">
        <f t="shared" ref="M2275:M2338" si="371">IF(L2275="","",IF(COUNTA(I2275:J2275)&gt;1,"Edible or Inedible",IF(COUNTA(I2275)=1,L2275*1,IF(COUNTA(J2275)=1,L2275*1,"ERROR"))))</f>
        <v>2.4</v>
      </c>
    </row>
    <row r="2276" spans="1:13" hidden="1" x14ac:dyDescent="0.3">
      <c r="A2276" s="246" t="str">
        <f t="shared" si="363"/>
        <v>2024-NAT-02</v>
      </c>
      <c r="B2276" s="241">
        <f t="shared" si="364"/>
        <v>45373</v>
      </c>
      <c r="C2276" s="246" t="str">
        <f t="shared" si="365"/>
        <v>Day 2</v>
      </c>
      <c r="D2276" s="78" t="s">
        <v>715</v>
      </c>
      <c r="E2276" s="46" t="str">
        <f t="shared" si="366"/>
        <v>Ewald J.</v>
      </c>
      <c r="F2276" s="46" t="str">
        <f t="shared" si="367"/>
        <v>Potgieter</v>
      </c>
      <c r="G2276" s="46" t="str">
        <f t="shared" si="368"/>
        <v>Men U/16</v>
      </c>
      <c r="H2276" s="46" t="str">
        <f t="shared" si="369"/>
        <v>Seagull Angling Club</v>
      </c>
      <c r="I2276" s="78"/>
      <c r="J2276" s="76" t="s">
        <v>1287</v>
      </c>
      <c r="K2276" s="78">
        <v>82</v>
      </c>
      <c r="L2276" s="77">
        <f t="shared" si="370"/>
        <v>2.2000000000000002</v>
      </c>
      <c r="M2276" s="77">
        <f t="shared" si="371"/>
        <v>2.2000000000000002</v>
      </c>
    </row>
    <row r="2277" spans="1:13" hidden="1" x14ac:dyDescent="0.3">
      <c r="A2277" s="246" t="str">
        <f t="shared" si="363"/>
        <v>2024-NAT-02</v>
      </c>
      <c r="B2277" s="241">
        <f t="shared" si="364"/>
        <v>45373</v>
      </c>
      <c r="C2277" s="246" t="str">
        <f t="shared" si="365"/>
        <v>Day 2</v>
      </c>
      <c r="D2277" s="78" t="s">
        <v>715</v>
      </c>
      <c r="E2277" s="46" t="str">
        <f t="shared" si="366"/>
        <v>Ewald J.</v>
      </c>
      <c r="F2277" s="46" t="str">
        <f t="shared" si="367"/>
        <v>Potgieter</v>
      </c>
      <c r="G2277" s="46" t="str">
        <f t="shared" si="368"/>
        <v>Men U/16</v>
      </c>
      <c r="H2277" s="46" t="str">
        <f t="shared" si="369"/>
        <v>Seagull Angling Club</v>
      </c>
      <c r="I2277" s="78"/>
      <c r="J2277" s="76" t="s">
        <v>1287</v>
      </c>
      <c r="K2277" s="78">
        <v>101</v>
      </c>
      <c r="L2277" s="77">
        <f t="shared" si="370"/>
        <v>4.5</v>
      </c>
      <c r="M2277" s="77">
        <f t="shared" si="371"/>
        <v>4.5</v>
      </c>
    </row>
    <row r="2278" spans="1:13" hidden="1" x14ac:dyDescent="0.3">
      <c r="A2278" s="246" t="str">
        <f t="shared" si="363"/>
        <v>2024-NAT-02</v>
      </c>
      <c r="B2278" s="241">
        <f t="shared" si="364"/>
        <v>45373</v>
      </c>
      <c r="C2278" s="246" t="str">
        <f t="shared" si="365"/>
        <v>Day 2</v>
      </c>
      <c r="D2278" s="78" t="s">
        <v>723</v>
      </c>
      <c r="E2278" s="46" t="str">
        <f t="shared" si="366"/>
        <v>Christiaan</v>
      </c>
      <c r="F2278" s="46" t="str">
        <f t="shared" si="367"/>
        <v>Potgieter</v>
      </c>
      <c r="G2278" s="46" t="str">
        <f t="shared" si="368"/>
        <v>Men U/16</v>
      </c>
      <c r="H2278" s="46" t="str">
        <f t="shared" si="369"/>
        <v>Seagull Angling Club</v>
      </c>
      <c r="I2278" s="78"/>
      <c r="J2278" s="76" t="s">
        <v>1287</v>
      </c>
      <c r="K2278" s="78">
        <v>135</v>
      </c>
      <c r="L2278" s="77">
        <f t="shared" si="370"/>
        <v>12.1</v>
      </c>
      <c r="M2278" s="77">
        <f t="shared" si="371"/>
        <v>12.1</v>
      </c>
    </row>
    <row r="2279" spans="1:13" hidden="1" x14ac:dyDescent="0.3">
      <c r="A2279" s="246" t="str">
        <f t="shared" si="363"/>
        <v>2024-NAT-02</v>
      </c>
      <c r="B2279" s="241">
        <f t="shared" si="364"/>
        <v>45373</v>
      </c>
      <c r="C2279" s="246" t="str">
        <f t="shared" si="365"/>
        <v>Day 2</v>
      </c>
      <c r="D2279" s="78" t="s">
        <v>723</v>
      </c>
      <c r="E2279" s="46" t="str">
        <f t="shared" si="366"/>
        <v>Christiaan</v>
      </c>
      <c r="F2279" s="46" t="str">
        <f t="shared" si="367"/>
        <v>Potgieter</v>
      </c>
      <c r="G2279" s="46" t="str">
        <f t="shared" si="368"/>
        <v>Men U/16</v>
      </c>
      <c r="H2279" s="46" t="str">
        <f t="shared" si="369"/>
        <v>Seagull Angling Club</v>
      </c>
      <c r="I2279" s="78"/>
      <c r="J2279" s="76" t="s">
        <v>1287</v>
      </c>
      <c r="K2279" s="78">
        <v>107</v>
      </c>
      <c r="L2279" s="77">
        <f t="shared" si="370"/>
        <v>5.5</v>
      </c>
      <c r="M2279" s="77">
        <f t="shared" si="371"/>
        <v>5.5</v>
      </c>
    </row>
    <row r="2280" spans="1:13" hidden="1" x14ac:dyDescent="0.3">
      <c r="A2280" s="246" t="str">
        <f t="shared" si="363"/>
        <v>2024-NAT-02</v>
      </c>
      <c r="B2280" s="241">
        <f t="shared" si="364"/>
        <v>45373</v>
      </c>
      <c r="C2280" s="246" t="str">
        <f t="shared" si="365"/>
        <v>Day 2</v>
      </c>
      <c r="D2280" s="78" t="s">
        <v>723</v>
      </c>
      <c r="E2280" s="46" t="str">
        <f t="shared" si="366"/>
        <v>Christiaan</v>
      </c>
      <c r="F2280" s="46" t="str">
        <f t="shared" si="367"/>
        <v>Potgieter</v>
      </c>
      <c r="G2280" s="46" t="str">
        <f t="shared" si="368"/>
        <v>Men U/16</v>
      </c>
      <c r="H2280" s="46" t="str">
        <f t="shared" si="369"/>
        <v>Seagull Angling Club</v>
      </c>
      <c r="I2280" s="78"/>
      <c r="J2280" s="76" t="s">
        <v>1287</v>
      </c>
      <c r="K2280" s="78">
        <v>97</v>
      </c>
      <c r="L2280" s="77">
        <f t="shared" si="370"/>
        <v>3.9</v>
      </c>
      <c r="M2280" s="77">
        <f t="shared" si="371"/>
        <v>3.9</v>
      </c>
    </row>
    <row r="2281" spans="1:13" hidden="1" x14ac:dyDescent="0.3">
      <c r="A2281" s="246" t="str">
        <f t="shared" si="363"/>
        <v>2024-NAT-02</v>
      </c>
      <c r="B2281" s="241">
        <f t="shared" si="364"/>
        <v>45373</v>
      </c>
      <c r="C2281" s="246" t="str">
        <f t="shared" si="365"/>
        <v>Day 2</v>
      </c>
      <c r="D2281" s="78" t="s">
        <v>648</v>
      </c>
      <c r="E2281" s="46" t="str">
        <f t="shared" si="366"/>
        <v>Cecilia</v>
      </c>
      <c r="F2281" s="46" t="str">
        <f t="shared" si="367"/>
        <v>Brandt</v>
      </c>
      <c r="G2281" s="46" t="str">
        <f t="shared" si="368"/>
        <v>Ladies Senior</v>
      </c>
      <c r="H2281" s="46" t="str">
        <f t="shared" si="369"/>
        <v>Seagull Angling Club</v>
      </c>
      <c r="I2281" s="78" t="s">
        <v>19</v>
      </c>
      <c r="J2281" s="78"/>
      <c r="K2281" s="78">
        <v>52</v>
      </c>
      <c r="L2281" s="77">
        <f t="shared" si="370"/>
        <v>1.4</v>
      </c>
      <c r="M2281" s="77">
        <f t="shared" si="371"/>
        <v>1.4</v>
      </c>
    </row>
    <row r="2282" spans="1:13" hidden="1" x14ac:dyDescent="0.3">
      <c r="A2282" s="246" t="str">
        <f t="shared" si="363"/>
        <v>2024-NAT-02</v>
      </c>
      <c r="B2282" s="241">
        <f t="shared" si="364"/>
        <v>45373</v>
      </c>
      <c r="C2282" s="246" t="str">
        <f t="shared" si="365"/>
        <v>Day 2</v>
      </c>
      <c r="D2282" s="78" t="s">
        <v>648</v>
      </c>
      <c r="E2282" s="46" t="str">
        <f t="shared" si="366"/>
        <v>Cecilia</v>
      </c>
      <c r="F2282" s="46" t="str">
        <f t="shared" si="367"/>
        <v>Brandt</v>
      </c>
      <c r="G2282" s="46" t="str">
        <f t="shared" si="368"/>
        <v>Ladies Senior</v>
      </c>
      <c r="H2282" s="46" t="str">
        <f t="shared" si="369"/>
        <v>Seagull Angling Club</v>
      </c>
      <c r="I2282" s="78" t="s">
        <v>19</v>
      </c>
      <c r="J2282" s="78"/>
      <c r="K2282" s="78">
        <v>49</v>
      </c>
      <c r="L2282" s="77">
        <f t="shared" si="370"/>
        <v>1.2</v>
      </c>
      <c r="M2282" s="77">
        <f t="shared" si="371"/>
        <v>1.2</v>
      </c>
    </row>
    <row r="2283" spans="1:13" hidden="1" x14ac:dyDescent="0.3">
      <c r="A2283" s="246" t="str">
        <f t="shared" si="363"/>
        <v>2024-NAT-02</v>
      </c>
      <c r="B2283" s="241">
        <f t="shared" si="364"/>
        <v>45373</v>
      </c>
      <c r="C2283" s="246" t="str">
        <f t="shared" si="365"/>
        <v>Day 2</v>
      </c>
      <c r="D2283" s="78" t="s">
        <v>730</v>
      </c>
      <c r="E2283" s="46" t="str">
        <f t="shared" si="366"/>
        <v>Jonandre</v>
      </c>
      <c r="F2283" s="46" t="str">
        <f t="shared" si="367"/>
        <v>Mertens</v>
      </c>
      <c r="G2283" s="46" t="str">
        <f t="shared" si="368"/>
        <v>Men U/16</v>
      </c>
      <c r="H2283" s="46" t="str">
        <f t="shared" si="369"/>
        <v>Seagull Angling Club</v>
      </c>
      <c r="I2283" s="78"/>
      <c r="J2283" s="78" t="s">
        <v>20</v>
      </c>
      <c r="K2283" s="78">
        <v>80</v>
      </c>
      <c r="L2283" s="77">
        <f t="shared" si="370"/>
        <v>1.8</v>
      </c>
      <c r="M2283" s="77">
        <f t="shared" si="371"/>
        <v>1.8</v>
      </c>
    </row>
    <row r="2284" spans="1:13" hidden="1" x14ac:dyDescent="0.3">
      <c r="A2284" s="246" t="str">
        <f t="shared" si="363"/>
        <v>2024-NAT-02</v>
      </c>
      <c r="B2284" s="241">
        <f t="shared" si="364"/>
        <v>45373</v>
      </c>
      <c r="C2284" s="246" t="str">
        <f t="shared" si="365"/>
        <v>Day 2</v>
      </c>
      <c r="D2284" s="78" t="s">
        <v>1583</v>
      </c>
      <c r="E2284" s="46" t="str">
        <f t="shared" si="366"/>
        <v>Alberto</v>
      </c>
      <c r="F2284" s="46" t="str">
        <f t="shared" si="367"/>
        <v>Engelbrecht</v>
      </c>
      <c r="G2284" s="46" t="str">
        <f t="shared" si="368"/>
        <v>Men Senior</v>
      </c>
      <c r="H2284" s="46" t="str">
        <f t="shared" si="369"/>
        <v>Steenbras</v>
      </c>
      <c r="I2284" s="78"/>
      <c r="J2284" s="78" t="s">
        <v>1265</v>
      </c>
      <c r="K2284" s="78">
        <v>77</v>
      </c>
      <c r="L2284" s="77">
        <f t="shared" si="370"/>
        <v>8.4</v>
      </c>
      <c r="M2284" s="77">
        <f t="shared" si="371"/>
        <v>8.4</v>
      </c>
    </row>
    <row r="2285" spans="1:13" hidden="1" x14ac:dyDescent="0.3">
      <c r="A2285" s="246" t="str">
        <f t="shared" si="363"/>
        <v>2024-NAT-02</v>
      </c>
      <c r="B2285" s="241">
        <f t="shared" si="364"/>
        <v>45373</v>
      </c>
      <c r="C2285" s="246" t="str">
        <f t="shared" si="365"/>
        <v>Day 2</v>
      </c>
      <c r="D2285" s="78" t="s">
        <v>1583</v>
      </c>
      <c r="E2285" s="46" t="str">
        <f t="shared" si="366"/>
        <v>Alberto</v>
      </c>
      <c r="F2285" s="46" t="str">
        <f t="shared" si="367"/>
        <v>Engelbrecht</v>
      </c>
      <c r="G2285" s="46" t="str">
        <f t="shared" si="368"/>
        <v>Men Senior</v>
      </c>
      <c r="H2285" s="46" t="str">
        <f t="shared" si="369"/>
        <v>Steenbras</v>
      </c>
      <c r="I2285" s="78"/>
      <c r="J2285" s="76" t="s">
        <v>1287</v>
      </c>
      <c r="K2285" s="78">
        <v>76</v>
      </c>
      <c r="L2285" s="77">
        <f t="shared" si="370"/>
        <v>1.7</v>
      </c>
      <c r="M2285" s="77">
        <f t="shared" si="371"/>
        <v>1.7</v>
      </c>
    </row>
    <row r="2286" spans="1:13" hidden="1" x14ac:dyDescent="0.3">
      <c r="A2286" s="246" t="str">
        <f t="shared" si="363"/>
        <v>2024-NAT-02</v>
      </c>
      <c r="B2286" s="241">
        <f t="shared" si="364"/>
        <v>45373</v>
      </c>
      <c r="C2286" s="246" t="str">
        <f t="shared" si="365"/>
        <v>Day 2</v>
      </c>
      <c r="D2286" s="78" t="s">
        <v>1583</v>
      </c>
      <c r="E2286" s="46" t="str">
        <f t="shared" si="366"/>
        <v>Alberto</v>
      </c>
      <c r="F2286" s="46" t="str">
        <f t="shared" si="367"/>
        <v>Engelbrecht</v>
      </c>
      <c r="G2286" s="46" t="str">
        <f t="shared" si="368"/>
        <v>Men Senior</v>
      </c>
      <c r="H2286" s="46" t="str">
        <f t="shared" si="369"/>
        <v>Steenbras</v>
      </c>
      <c r="I2286" s="78"/>
      <c r="J2286" s="76" t="s">
        <v>1287</v>
      </c>
      <c r="K2286" s="78">
        <v>82</v>
      </c>
      <c r="L2286" s="77">
        <f t="shared" si="370"/>
        <v>2.2000000000000002</v>
      </c>
      <c r="M2286" s="77">
        <f t="shared" si="371"/>
        <v>2.2000000000000002</v>
      </c>
    </row>
    <row r="2287" spans="1:13" hidden="1" x14ac:dyDescent="0.3">
      <c r="A2287" s="246" t="str">
        <f t="shared" si="363"/>
        <v>2024-NAT-02</v>
      </c>
      <c r="B2287" s="241">
        <f t="shared" si="364"/>
        <v>45373</v>
      </c>
      <c r="C2287" s="246" t="str">
        <f t="shared" si="365"/>
        <v>Day 2</v>
      </c>
      <c r="D2287" s="78" t="s">
        <v>1584</v>
      </c>
      <c r="E2287" s="46" t="str">
        <f t="shared" si="366"/>
        <v>Wallace</v>
      </c>
      <c r="F2287" s="46" t="str">
        <f t="shared" si="367"/>
        <v>Shepperson</v>
      </c>
      <c r="G2287" s="46" t="str">
        <f t="shared" si="368"/>
        <v>Men Senior</v>
      </c>
      <c r="H2287" s="46" t="str">
        <f t="shared" si="369"/>
        <v>Steenbras</v>
      </c>
      <c r="I2287" s="78"/>
      <c r="J2287" s="76" t="s">
        <v>1287</v>
      </c>
      <c r="K2287" s="78">
        <v>70</v>
      </c>
      <c r="L2287" s="77">
        <f t="shared" si="370"/>
        <v>1.3</v>
      </c>
      <c r="M2287" s="77">
        <f t="shared" si="371"/>
        <v>1.3</v>
      </c>
    </row>
    <row r="2288" spans="1:13" hidden="1" x14ac:dyDescent="0.3">
      <c r="A2288" s="246" t="str">
        <f t="shared" si="363"/>
        <v>2024-NAT-02</v>
      </c>
      <c r="B2288" s="241">
        <f t="shared" si="364"/>
        <v>45373</v>
      </c>
      <c r="C2288" s="246" t="str">
        <f t="shared" si="365"/>
        <v>Day 2</v>
      </c>
      <c r="D2288" s="78" t="s">
        <v>1584</v>
      </c>
      <c r="E2288" s="46" t="str">
        <f t="shared" si="366"/>
        <v>Wallace</v>
      </c>
      <c r="F2288" s="46" t="str">
        <f t="shared" si="367"/>
        <v>Shepperson</v>
      </c>
      <c r="G2288" s="46" t="str">
        <f t="shared" si="368"/>
        <v>Men Senior</v>
      </c>
      <c r="H2288" s="46" t="str">
        <f t="shared" si="369"/>
        <v>Steenbras</v>
      </c>
      <c r="I2288" s="78"/>
      <c r="J2288" s="76" t="s">
        <v>1287</v>
      </c>
      <c r="K2288" s="78">
        <v>71</v>
      </c>
      <c r="L2288" s="77">
        <f t="shared" si="370"/>
        <v>1.3</v>
      </c>
      <c r="M2288" s="77">
        <f t="shared" si="371"/>
        <v>1.3</v>
      </c>
    </row>
    <row r="2289" spans="1:13" hidden="1" x14ac:dyDescent="0.3">
      <c r="A2289" s="246" t="str">
        <f t="shared" si="363"/>
        <v>2024-NAT-02</v>
      </c>
      <c r="B2289" s="241">
        <f t="shared" si="364"/>
        <v>45373</v>
      </c>
      <c r="C2289" s="246" t="str">
        <f t="shared" si="365"/>
        <v>Day 2</v>
      </c>
      <c r="D2289" s="78" t="s">
        <v>1584</v>
      </c>
      <c r="E2289" s="46" t="str">
        <f t="shared" si="366"/>
        <v>Wallace</v>
      </c>
      <c r="F2289" s="46" t="str">
        <f t="shared" si="367"/>
        <v>Shepperson</v>
      </c>
      <c r="G2289" s="46" t="str">
        <f t="shared" si="368"/>
        <v>Men Senior</v>
      </c>
      <c r="H2289" s="46" t="str">
        <f t="shared" si="369"/>
        <v>Steenbras</v>
      </c>
      <c r="I2289" s="78"/>
      <c r="J2289" s="76"/>
      <c r="K2289" s="78"/>
      <c r="L2289" s="77" t="str">
        <f t="shared" si="370"/>
        <v/>
      </c>
      <c r="M2289" s="77" t="str">
        <f t="shared" si="371"/>
        <v/>
      </c>
    </row>
    <row r="2290" spans="1:13" hidden="1" x14ac:dyDescent="0.3">
      <c r="A2290" s="246" t="str">
        <f t="shared" si="363"/>
        <v>2024-NAT-02</v>
      </c>
      <c r="B2290" s="241">
        <f t="shared" si="364"/>
        <v>45373</v>
      </c>
      <c r="C2290" s="246" t="str">
        <f t="shared" si="365"/>
        <v>Day 2</v>
      </c>
      <c r="D2290" s="78" t="s">
        <v>1649</v>
      </c>
      <c r="E2290" s="46" t="str">
        <f t="shared" si="366"/>
        <v>Herman</v>
      </c>
      <c r="F2290" s="46" t="str">
        <f t="shared" si="367"/>
        <v>Swanepoel</v>
      </c>
      <c r="G2290" s="46" t="str">
        <f t="shared" si="368"/>
        <v>Men Veteran</v>
      </c>
      <c r="H2290" s="46" t="str">
        <f t="shared" si="369"/>
        <v>Steenbras</v>
      </c>
      <c r="I2290" s="78" t="s">
        <v>19</v>
      </c>
      <c r="J2290" s="78"/>
      <c r="K2290" s="78">
        <v>69</v>
      </c>
      <c r="L2290" s="77">
        <f t="shared" si="370"/>
        <v>3.4</v>
      </c>
      <c r="M2290" s="77">
        <f t="shared" si="371"/>
        <v>3.4</v>
      </c>
    </row>
    <row r="2291" spans="1:13" hidden="1" x14ac:dyDescent="0.3">
      <c r="A2291" s="246" t="str">
        <f t="shared" si="363"/>
        <v>2024-NAT-02</v>
      </c>
      <c r="B2291" s="241">
        <f t="shared" si="364"/>
        <v>45373</v>
      </c>
      <c r="C2291" s="246" t="str">
        <f t="shared" si="365"/>
        <v>Day 2</v>
      </c>
      <c r="D2291" s="78" t="s">
        <v>1649</v>
      </c>
      <c r="E2291" s="46" t="str">
        <f t="shared" si="366"/>
        <v>Herman</v>
      </c>
      <c r="F2291" s="46" t="str">
        <f t="shared" si="367"/>
        <v>Swanepoel</v>
      </c>
      <c r="G2291" s="46" t="str">
        <f t="shared" si="368"/>
        <v>Men Veteran</v>
      </c>
      <c r="H2291" s="46" t="str">
        <f t="shared" si="369"/>
        <v>Steenbras</v>
      </c>
      <c r="I2291" s="78"/>
      <c r="J2291" s="78" t="s">
        <v>20</v>
      </c>
      <c r="K2291" s="78">
        <v>67</v>
      </c>
      <c r="L2291" s="77">
        <f t="shared" si="370"/>
        <v>1.1000000000000001</v>
      </c>
      <c r="M2291" s="77">
        <f t="shared" si="371"/>
        <v>1.1000000000000001</v>
      </c>
    </row>
    <row r="2292" spans="1:13" hidden="1" x14ac:dyDescent="0.3">
      <c r="A2292" s="246" t="str">
        <f t="shared" si="363"/>
        <v>2024-NAT-02</v>
      </c>
      <c r="B2292" s="241">
        <f t="shared" si="364"/>
        <v>45373</v>
      </c>
      <c r="C2292" s="246" t="str">
        <f t="shared" si="365"/>
        <v>Day 2</v>
      </c>
      <c r="D2292" s="78" t="s">
        <v>547</v>
      </c>
      <c r="E2292" s="46" t="str">
        <f t="shared" si="366"/>
        <v>Burger</v>
      </c>
      <c r="F2292" s="46" t="str">
        <f t="shared" si="367"/>
        <v>Van Taak</v>
      </c>
      <c r="G2292" s="46" t="str">
        <f t="shared" si="368"/>
        <v>Men Senior</v>
      </c>
      <c r="H2292" s="46" t="str">
        <f t="shared" si="369"/>
        <v>Steenbras</v>
      </c>
      <c r="I2292" s="78"/>
      <c r="J2292" s="76" t="s">
        <v>1287</v>
      </c>
      <c r="K2292" s="78">
        <v>104</v>
      </c>
      <c r="L2292" s="77">
        <f t="shared" si="370"/>
        <v>5</v>
      </c>
      <c r="M2292" s="77">
        <f t="shared" si="371"/>
        <v>5</v>
      </c>
    </row>
    <row r="2293" spans="1:13" hidden="1" x14ac:dyDescent="0.3">
      <c r="A2293" s="246" t="str">
        <f t="shared" si="363"/>
        <v>2024-NAT-02</v>
      </c>
      <c r="B2293" s="241">
        <f t="shared" si="364"/>
        <v>45373</v>
      </c>
      <c r="C2293" s="246" t="str">
        <f t="shared" si="365"/>
        <v>Day 2</v>
      </c>
      <c r="D2293" s="78" t="s">
        <v>547</v>
      </c>
      <c r="E2293" s="46" t="str">
        <f t="shared" si="366"/>
        <v>Burger</v>
      </c>
      <c r="F2293" s="46" t="str">
        <f t="shared" si="367"/>
        <v>Van Taak</v>
      </c>
      <c r="G2293" s="46" t="str">
        <f t="shared" si="368"/>
        <v>Men Senior</v>
      </c>
      <c r="H2293" s="46" t="str">
        <f t="shared" si="369"/>
        <v>Steenbras</v>
      </c>
      <c r="I2293" s="78"/>
      <c r="J2293" s="76" t="s">
        <v>1287</v>
      </c>
      <c r="K2293" s="78">
        <v>124</v>
      </c>
      <c r="L2293" s="77">
        <f t="shared" si="370"/>
        <v>9.1</v>
      </c>
      <c r="M2293" s="77">
        <f t="shared" si="371"/>
        <v>9.1</v>
      </c>
    </row>
    <row r="2294" spans="1:13" hidden="1" x14ac:dyDescent="0.3">
      <c r="A2294" s="246" t="str">
        <f t="shared" si="363"/>
        <v>2024-NAT-02</v>
      </c>
      <c r="B2294" s="241">
        <f t="shared" si="364"/>
        <v>45373</v>
      </c>
      <c r="C2294" s="246" t="str">
        <f t="shared" si="365"/>
        <v>Day 2</v>
      </c>
      <c r="D2294" s="78" t="s">
        <v>696</v>
      </c>
      <c r="E2294" s="46" t="str">
        <f t="shared" si="366"/>
        <v>Dirk</v>
      </c>
      <c r="F2294" s="46" t="str">
        <f t="shared" si="367"/>
        <v>Hansen</v>
      </c>
      <c r="G2294" s="46" t="str">
        <f t="shared" si="368"/>
        <v>Men Veteran</v>
      </c>
      <c r="H2294" s="46" t="str">
        <f t="shared" si="369"/>
        <v>Steenbras</v>
      </c>
      <c r="I2294" s="78"/>
      <c r="J2294" s="76" t="s">
        <v>1287</v>
      </c>
      <c r="K2294" s="78">
        <v>100</v>
      </c>
      <c r="L2294" s="77">
        <f t="shared" si="370"/>
        <v>4.3</v>
      </c>
      <c r="M2294" s="77">
        <f t="shared" si="371"/>
        <v>4.3</v>
      </c>
    </row>
    <row r="2295" spans="1:13" hidden="1" x14ac:dyDescent="0.3">
      <c r="A2295" s="246" t="str">
        <f t="shared" si="363"/>
        <v>2024-NAT-02</v>
      </c>
      <c r="B2295" s="241">
        <f t="shared" si="364"/>
        <v>45373</v>
      </c>
      <c r="C2295" s="246" t="str">
        <f t="shared" si="365"/>
        <v>Day 2</v>
      </c>
      <c r="D2295" s="78" t="s">
        <v>696</v>
      </c>
      <c r="E2295" s="46" t="str">
        <f t="shared" si="366"/>
        <v>Dirk</v>
      </c>
      <c r="F2295" s="46" t="str">
        <f t="shared" si="367"/>
        <v>Hansen</v>
      </c>
      <c r="G2295" s="46" t="str">
        <f t="shared" si="368"/>
        <v>Men Veteran</v>
      </c>
      <c r="H2295" s="46" t="str">
        <f t="shared" si="369"/>
        <v>Steenbras</v>
      </c>
      <c r="I2295" s="78"/>
      <c r="J2295" s="78" t="s">
        <v>1288</v>
      </c>
      <c r="K2295" s="78">
        <v>94</v>
      </c>
      <c r="L2295" s="77">
        <f t="shared" si="370"/>
        <v>3</v>
      </c>
      <c r="M2295" s="77">
        <f t="shared" si="371"/>
        <v>3</v>
      </c>
    </row>
    <row r="2296" spans="1:13" hidden="1" x14ac:dyDescent="0.3">
      <c r="A2296" s="246" t="str">
        <f t="shared" si="363"/>
        <v>2024-NAT-02</v>
      </c>
      <c r="B2296" s="241">
        <f t="shared" si="364"/>
        <v>45373</v>
      </c>
      <c r="C2296" s="246" t="str">
        <f t="shared" si="365"/>
        <v>Day 2</v>
      </c>
      <c r="D2296" s="78" t="s">
        <v>691</v>
      </c>
      <c r="E2296" s="46" t="str">
        <f t="shared" si="366"/>
        <v>Jayden</v>
      </c>
      <c r="F2296" s="46" t="str">
        <f t="shared" si="367"/>
        <v>Hansen</v>
      </c>
      <c r="G2296" s="46" t="str">
        <f t="shared" si="368"/>
        <v>Men U/16</v>
      </c>
      <c r="H2296" s="46" t="str">
        <f t="shared" si="369"/>
        <v>Steenbras</v>
      </c>
      <c r="I2296" s="78"/>
      <c r="J2296" s="76" t="s">
        <v>1287</v>
      </c>
      <c r="K2296" s="78">
        <v>127</v>
      </c>
      <c r="L2296" s="77">
        <f t="shared" si="370"/>
        <v>9.8000000000000007</v>
      </c>
      <c r="M2296" s="77">
        <f t="shared" si="371"/>
        <v>9.8000000000000007</v>
      </c>
    </row>
    <row r="2297" spans="1:13" hidden="1" x14ac:dyDescent="0.3">
      <c r="A2297" s="246" t="str">
        <f t="shared" si="363"/>
        <v>2024-NAT-02</v>
      </c>
      <c r="B2297" s="241">
        <f t="shared" si="364"/>
        <v>45373</v>
      </c>
      <c r="C2297" s="246" t="str">
        <f t="shared" si="365"/>
        <v>Day 2</v>
      </c>
      <c r="D2297" s="78" t="s">
        <v>1683</v>
      </c>
      <c r="E2297" s="46" t="str">
        <f t="shared" si="366"/>
        <v>L'wyk</v>
      </c>
      <c r="F2297" s="46" t="str">
        <f t="shared" si="367"/>
        <v>Viljoen</v>
      </c>
      <c r="G2297" s="46" t="str">
        <f t="shared" si="368"/>
        <v>Men U/16</v>
      </c>
      <c r="H2297" s="46" t="str">
        <f t="shared" si="369"/>
        <v>Steenbras</v>
      </c>
      <c r="I2297" s="78"/>
      <c r="J2297" s="76" t="s">
        <v>1287</v>
      </c>
      <c r="K2297" s="78">
        <v>150</v>
      </c>
      <c r="L2297" s="77">
        <f t="shared" si="370"/>
        <v>17.399999999999999</v>
      </c>
      <c r="M2297" s="77">
        <f t="shared" si="371"/>
        <v>17.399999999999999</v>
      </c>
    </row>
    <row r="2298" spans="1:13" hidden="1" x14ac:dyDescent="0.3">
      <c r="A2298" s="246" t="str">
        <f t="shared" si="363"/>
        <v>2024-NAT-02</v>
      </c>
      <c r="B2298" s="241">
        <f t="shared" si="364"/>
        <v>45373</v>
      </c>
      <c r="C2298" s="246" t="str">
        <f t="shared" si="365"/>
        <v>Day 2</v>
      </c>
      <c r="D2298" s="78" t="s">
        <v>1512</v>
      </c>
      <c r="E2298" s="46" t="str">
        <f t="shared" si="366"/>
        <v>Wikus</v>
      </c>
      <c r="F2298" s="46" t="str">
        <f t="shared" si="367"/>
        <v>Viljoen</v>
      </c>
      <c r="G2298" s="46" t="str">
        <f t="shared" si="368"/>
        <v>Men Veteran</v>
      </c>
      <c r="H2298" s="46" t="str">
        <f t="shared" si="369"/>
        <v>Steenbras</v>
      </c>
      <c r="I2298" s="78"/>
      <c r="J2298" s="76" t="s">
        <v>1287</v>
      </c>
      <c r="K2298" s="78">
        <v>117</v>
      </c>
      <c r="L2298" s="77">
        <f t="shared" si="370"/>
        <v>7.4</v>
      </c>
      <c r="M2298" s="77">
        <f t="shared" si="371"/>
        <v>7.4</v>
      </c>
    </row>
    <row r="2299" spans="1:13" hidden="1" x14ac:dyDescent="0.3">
      <c r="A2299" s="246" t="str">
        <f t="shared" si="363"/>
        <v>2024-NAT-02</v>
      </c>
      <c r="B2299" s="241">
        <f t="shared" si="364"/>
        <v>45373</v>
      </c>
      <c r="C2299" s="246" t="str">
        <f t="shared" si="365"/>
        <v>Day 2</v>
      </c>
      <c r="D2299" s="78" t="s">
        <v>1166</v>
      </c>
      <c r="E2299" s="46" t="str">
        <f t="shared" si="366"/>
        <v>Luan</v>
      </c>
      <c r="F2299" s="46" t="str">
        <f t="shared" si="367"/>
        <v>Hansen</v>
      </c>
      <c r="G2299" s="46" t="str">
        <f t="shared" si="368"/>
        <v>Men U/16</v>
      </c>
      <c r="H2299" s="46" t="str">
        <f t="shared" si="369"/>
        <v>Steenbras</v>
      </c>
      <c r="I2299" s="78"/>
      <c r="J2299" s="78"/>
      <c r="K2299" s="78"/>
      <c r="L2299" s="77" t="str">
        <f t="shared" si="370"/>
        <v/>
      </c>
      <c r="M2299" s="77" t="str">
        <f t="shared" si="371"/>
        <v/>
      </c>
    </row>
    <row r="2300" spans="1:13" hidden="1" x14ac:dyDescent="0.3">
      <c r="A2300" s="246" t="str">
        <f t="shared" si="363"/>
        <v>2024-NAT-02</v>
      </c>
      <c r="B2300" s="241">
        <f t="shared" si="364"/>
        <v>45373</v>
      </c>
      <c r="C2300" s="246" t="str">
        <f t="shared" si="365"/>
        <v>Day 2</v>
      </c>
      <c r="D2300" s="78" t="s">
        <v>1513</v>
      </c>
      <c r="E2300" s="46" t="str">
        <f t="shared" si="366"/>
        <v>Maryna</v>
      </c>
      <c r="F2300" s="46" t="str">
        <f t="shared" si="367"/>
        <v>Viljoen</v>
      </c>
      <c r="G2300" s="46" t="str">
        <f t="shared" si="368"/>
        <v>Ladies Senior</v>
      </c>
      <c r="H2300" s="46" t="str">
        <f t="shared" si="369"/>
        <v>Steenbras</v>
      </c>
      <c r="I2300" s="78"/>
      <c r="J2300" s="78"/>
      <c r="K2300" s="78"/>
      <c r="L2300" s="77" t="str">
        <f t="shared" si="370"/>
        <v/>
      </c>
      <c r="M2300" s="77" t="str">
        <f t="shared" si="371"/>
        <v/>
      </c>
    </row>
    <row r="2301" spans="1:13" hidden="1" x14ac:dyDescent="0.3">
      <c r="A2301" s="246" t="str">
        <f t="shared" si="363"/>
        <v>2024-NAT-02</v>
      </c>
      <c r="B2301" s="241">
        <f t="shared" si="364"/>
        <v>45373</v>
      </c>
      <c r="C2301" s="246" t="str">
        <f t="shared" si="365"/>
        <v>Day 2</v>
      </c>
      <c r="D2301" s="78" t="s">
        <v>1400</v>
      </c>
      <c r="E2301" s="46" t="str">
        <f t="shared" si="366"/>
        <v>Jacomine</v>
      </c>
      <c r="F2301" s="46" t="str">
        <f t="shared" si="367"/>
        <v>Heath</v>
      </c>
      <c r="G2301" s="46" t="str">
        <f t="shared" si="368"/>
        <v>Ladies Senior</v>
      </c>
      <c r="H2301" s="46" t="str">
        <f t="shared" si="369"/>
        <v>Steenbras</v>
      </c>
      <c r="I2301" s="78"/>
      <c r="J2301" s="78"/>
      <c r="K2301" s="78"/>
      <c r="L2301" s="77" t="str">
        <f t="shared" si="370"/>
        <v/>
      </c>
      <c r="M2301" s="77" t="str">
        <f t="shared" si="371"/>
        <v/>
      </c>
    </row>
    <row r="2302" spans="1:13" hidden="1" x14ac:dyDescent="0.3">
      <c r="A2302" s="246" t="str">
        <f t="shared" si="363"/>
        <v>2024-NAT-02</v>
      </c>
      <c r="B2302" s="241">
        <f t="shared" si="364"/>
        <v>45373</v>
      </c>
      <c r="C2302" s="246" t="str">
        <f t="shared" si="365"/>
        <v>Day 2</v>
      </c>
      <c r="D2302" s="78" t="s">
        <v>1582</v>
      </c>
      <c r="E2302" s="46" t="str">
        <f t="shared" si="366"/>
        <v>Frank</v>
      </c>
      <c r="F2302" s="46" t="str">
        <f t="shared" si="367"/>
        <v>Oberholster</v>
      </c>
      <c r="G2302" s="46" t="str">
        <f t="shared" si="368"/>
        <v>Men Senior</v>
      </c>
      <c r="H2302" s="46" t="str">
        <f t="shared" si="369"/>
        <v>Steenbras</v>
      </c>
      <c r="I2302" s="78"/>
      <c r="J2302" s="78"/>
      <c r="K2302" s="78"/>
      <c r="L2302" s="77" t="str">
        <f t="shared" si="370"/>
        <v/>
      </c>
      <c r="M2302" s="77" t="str">
        <f t="shared" si="371"/>
        <v/>
      </c>
    </row>
    <row r="2303" spans="1:13" hidden="1" x14ac:dyDescent="0.3">
      <c r="A2303" s="246" t="str">
        <f t="shared" si="363"/>
        <v>2024-NAT-02</v>
      </c>
      <c r="B2303" s="241">
        <f t="shared" si="364"/>
        <v>45373</v>
      </c>
      <c r="C2303" s="246" t="str">
        <f t="shared" si="365"/>
        <v>Day 2</v>
      </c>
      <c r="D2303" s="78" t="s">
        <v>1740</v>
      </c>
      <c r="E2303" s="46" t="str">
        <f t="shared" si="366"/>
        <v>Andre</v>
      </c>
      <c r="F2303" s="46" t="str">
        <f t="shared" si="367"/>
        <v>Bezuidehout</v>
      </c>
      <c r="G2303" s="46" t="str">
        <f t="shared" si="368"/>
        <v>Men Master</v>
      </c>
      <c r="H2303" s="46" t="str">
        <f t="shared" si="369"/>
        <v>Walvis Bay</v>
      </c>
      <c r="I2303" s="78"/>
      <c r="J2303" s="78" t="s">
        <v>1288</v>
      </c>
      <c r="K2303" s="78">
        <v>106</v>
      </c>
      <c r="L2303" s="77">
        <f t="shared" si="370"/>
        <v>4.5</v>
      </c>
      <c r="M2303" s="77">
        <f t="shared" si="371"/>
        <v>4.5</v>
      </c>
    </row>
    <row r="2304" spans="1:13" hidden="1" x14ac:dyDescent="0.3">
      <c r="A2304" s="246" t="str">
        <f t="shared" si="363"/>
        <v>2024-NAT-02</v>
      </c>
      <c r="B2304" s="241">
        <f t="shared" si="364"/>
        <v>45373</v>
      </c>
      <c r="C2304" s="246" t="str">
        <f t="shared" si="365"/>
        <v>Day 2</v>
      </c>
      <c r="D2304" s="78" t="s">
        <v>1740</v>
      </c>
      <c r="E2304" s="46" t="str">
        <f t="shared" si="366"/>
        <v>Andre</v>
      </c>
      <c r="F2304" s="46" t="str">
        <f t="shared" si="367"/>
        <v>Bezuidehout</v>
      </c>
      <c r="G2304" s="46" t="str">
        <f t="shared" si="368"/>
        <v>Men Master</v>
      </c>
      <c r="H2304" s="46" t="str">
        <f t="shared" si="369"/>
        <v>Walvis Bay</v>
      </c>
      <c r="I2304" s="78"/>
      <c r="J2304" s="76" t="s">
        <v>1287</v>
      </c>
      <c r="K2304" s="78">
        <v>90</v>
      </c>
      <c r="L2304" s="77">
        <f t="shared" si="370"/>
        <v>3</v>
      </c>
      <c r="M2304" s="77">
        <f t="shared" si="371"/>
        <v>3</v>
      </c>
    </row>
    <row r="2305" spans="1:13" hidden="1" x14ac:dyDescent="0.3">
      <c r="A2305" s="246" t="str">
        <f t="shared" si="363"/>
        <v>2024-NAT-02</v>
      </c>
      <c r="B2305" s="241">
        <f t="shared" si="364"/>
        <v>45373</v>
      </c>
      <c r="C2305" s="246" t="str">
        <f t="shared" si="365"/>
        <v>Day 2</v>
      </c>
      <c r="D2305" s="78" t="s">
        <v>1740</v>
      </c>
      <c r="E2305" s="46" t="str">
        <f t="shared" si="366"/>
        <v>Andre</v>
      </c>
      <c r="F2305" s="46" t="str">
        <f t="shared" si="367"/>
        <v>Bezuidehout</v>
      </c>
      <c r="G2305" s="46" t="str">
        <f t="shared" si="368"/>
        <v>Men Master</v>
      </c>
      <c r="H2305" s="46" t="str">
        <f t="shared" si="369"/>
        <v>Walvis Bay</v>
      </c>
      <c r="I2305" s="78"/>
      <c r="J2305" s="76" t="s">
        <v>1287</v>
      </c>
      <c r="K2305" s="78">
        <v>66</v>
      </c>
      <c r="L2305" s="77">
        <f t="shared" si="370"/>
        <v>1</v>
      </c>
      <c r="M2305" s="77">
        <f t="shared" si="371"/>
        <v>1</v>
      </c>
    </row>
    <row r="2306" spans="1:13" hidden="1" x14ac:dyDescent="0.3">
      <c r="A2306" s="246" t="str">
        <f t="shared" si="363"/>
        <v>2024-NAT-02</v>
      </c>
      <c r="B2306" s="241">
        <f t="shared" si="364"/>
        <v>45373</v>
      </c>
      <c r="C2306" s="246" t="str">
        <f t="shared" si="365"/>
        <v>Day 2</v>
      </c>
      <c r="D2306" s="78" t="s">
        <v>1740</v>
      </c>
      <c r="E2306" s="46" t="str">
        <f t="shared" si="366"/>
        <v>Andre</v>
      </c>
      <c r="F2306" s="46" t="str">
        <f t="shared" si="367"/>
        <v>Bezuidehout</v>
      </c>
      <c r="G2306" s="46" t="str">
        <f t="shared" si="368"/>
        <v>Men Master</v>
      </c>
      <c r="H2306" s="46" t="str">
        <f t="shared" si="369"/>
        <v>Walvis Bay</v>
      </c>
      <c r="I2306" s="78"/>
      <c r="J2306" s="76" t="s">
        <v>1287</v>
      </c>
      <c r="K2306" s="78">
        <v>113</v>
      </c>
      <c r="L2306" s="77">
        <f t="shared" si="370"/>
        <v>6.6</v>
      </c>
      <c r="M2306" s="77">
        <f t="shared" si="371"/>
        <v>6.6</v>
      </c>
    </row>
    <row r="2307" spans="1:13" hidden="1" x14ac:dyDescent="0.3">
      <c r="A2307" s="246" t="str">
        <f t="shared" si="363"/>
        <v>2024-NAT-02</v>
      </c>
      <c r="B2307" s="241">
        <f t="shared" si="364"/>
        <v>45373</v>
      </c>
      <c r="C2307" s="246" t="str">
        <f t="shared" si="365"/>
        <v>Day 2</v>
      </c>
      <c r="D2307" s="78" t="s">
        <v>1579</v>
      </c>
      <c r="E2307" s="46" t="str">
        <f t="shared" si="366"/>
        <v>Francois Jnr</v>
      </c>
      <c r="F2307" s="46" t="str">
        <f t="shared" si="367"/>
        <v>Wolfaardt</v>
      </c>
      <c r="G2307" s="46" t="str">
        <f t="shared" si="368"/>
        <v>Men U/21</v>
      </c>
      <c r="H2307" s="46" t="str">
        <f t="shared" si="369"/>
        <v>Walvis Bay</v>
      </c>
      <c r="I2307" s="78"/>
      <c r="J2307" s="78" t="s">
        <v>1265</v>
      </c>
      <c r="K2307" s="78">
        <v>82</v>
      </c>
      <c r="L2307" s="77">
        <f t="shared" si="370"/>
        <v>10.1</v>
      </c>
      <c r="M2307" s="77">
        <f t="shared" si="371"/>
        <v>10.1</v>
      </c>
    </row>
    <row r="2308" spans="1:13" hidden="1" x14ac:dyDescent="0.3">
      <c r="A2308" s="246" t="str">
        <f t="shared" si="363"/>
        <v>2024-NAT-02</v>
      </c>
      <c r="B2308" s="241">
        <f t="shared" si="364"/>
        <v>45373</v>
      </c>
      <c r="C2308" s="246" t="str">
        <f t="shared" si="365"/>
        <v>Day 2</v>
      </c>
      <c r="D2308" s="78" t="s">
        <v>1579</v>
      </c>
      <c r="E2308" s="46" t="str">
        <f t="shared" si="366"/>
        <v>Francois Jnr</v>
      </c>
      <c r="F2308" s="46" t="str">
        <f t="shared" si="367"/>
        <v>Wolfaardt</v>
      </c>
      <c r="G2308" s="46" t="str">
        <f t="shared" si="368"/>
        <v>Men U/21</v>
      </c>
      <c r="H2308" s="46" t="str">
        <f t="shared" si="369"/>
        <v>Walvis Bay</v>
      </c>
      <c r="I2308" s="78"/>
      <c r="J2308" s="78" t="s">
        <v>1288</v>
      </c>
      <c r="K2308" s="78">
        <v>104</v>
      </c>
      <c r="L2308" s="77">
        <f t="shared" si="370"/>
        <v>4.2</v>
      </c>
      <c r="M2308" s="77">
        <f t="shared" si="371"/>
        <v>4.2</v>
      </c>
    </row>
    <row r="2309" spans="1:13" hidden="1" x14ac:dyDescent="0.3">
      <c r="A2309" s="246" t="str">
        <f t="shared" si="363"/>
        <v>2024-NAT-02</v>
      </c>
      <c r="B2309" s="241">
        <f t="shared" si="364"/>
        <v>45373</v>
      </c>
      <c r="C2309" s="246" t="str">
        <f t="shared" si="365"/>
        <v>Day 2</v>
      </c>
      <c r="D2309" s="78" t="s">
        <v>1579</v>
      </c>
      <c r="E2309" s="46" t="str">
        <f t="shared" si="366"/>
        <v>Francois Jnr</v>
      </c>
      <c r="F2309" s="46" t="str">
        <f t="shared" si="367"/>
        <v>Wolfaardt</v>
      </c>
      <c r="G2309" s="46" t="str">
        <f t="shared" si="368"/>
        <v>Men U/21</v>
      </c>
      <c r="H2309" s="46" t="str">
        <f t="shared" si="369"/>
        <v>Walvis Bay</v>
      </c>
      <c r="I2309" s="78"/>
      <c r="J2309" s="78" t="s">
        <v>1288</v>
      </c>
      <c r="K2309" s="78">
        <v>104</v>
      </c>
      <c r="L2309" s="77">
        <f t="shared" si="370"/>
        <v>4.2</v>
      </c>
      <c r="M2309" s="77">
        <f t="shared" si="371"/>
        <v>4.2</v>
      </c>
    </row>
    <row r="2310" spans="1:13" hidden="1" x14ac:dyDescent="0.3">
      <c r="A2310" s="246" t="str">
        <f t="shared" si="363"/>
        <v>2024-NAT-02</v>
      </c>
      <c r="B2310" s="241">
        <f t="shared" si="364"/>
        <v>45373</v>
      </c>
      <c r="C2310" s="246" t="str">
        <f t="shared" si="365"/>
        <v>Day 2</v>
      </c>
      <c r="D2310" s="78" t="s">
        <v>1210</v>
      </c>
      <c r="E2310" s="46" t="str">
        <f t="shared" si="366"/>
        <v>Flippie</v>
      </c>
      <c r="F2310" s="46" t="str">
        <f t="shared" si="367"/>
        <v>Scheepers</v>
      </c>
      <c r="G2310" s="46" t="str">
        <f t="shared" si="368"/>
        <v>Men Veteran</v>
      </c>
      <c r="H2310" s="46" t="str">
        <f t="shared" si="369"/>
        <v>Walvis Bay</v>
      </c>
      <c r="I2310" s="78"/>
      <c r="J2310" s="76" t="s">
        <v>1287</v>
      </c>
      <c r="K2310" s="78">
        <v>110</v>
      </c>
      <c r="L2310" s="77">
        <f t="shared" si="370"/>
        <v>6</v>
      </c>
      <c r="M2310" s="77">
        <f t="shared" si="371"/>
        <v>6</v>
      </c>
    </row>
    <row r="2311" spans="1:13" hidden="1" x14ac:dyDescent="0.3">
      <c r="A2311" s="246" t="str">
        <f t="shared" si="363"/>
        <v>2024-NAT-02</v>
      </c>
      <c r="B2311" s="241">
        <f t="shared" si="364"/>
        <v>45373</v>
      </c>
      <c r="C2311" s="246" t="str">
        <f t="shared" si="365"/>
        <v>Day 2</v>
      </c>
      <c r="D2311" s="78" t="s">
        <v>1210</v>
      </c>
      <c r="E2311" s="46" t="str">
        <f t="shared" si="366"/>
        <v>Flippie</v>
      </c>
      <c r="F2311" s="46" t="str">
        <f t="shared" si="367"/>
        <v>Scheepers</v>
      </c>
      <c r="G2311" s="46" t="str">
        <f t="shared" si="368"/>
        <v>Men Veteran</v>
      </c>
      <c r="H2311" s="46" t="str">
        <f t="shared" si="369"/>
        <v>Walvis Bay</v>
      </c>
      <c r="I2311" s="78"/>
      <c r="J2311" s="76" t="s">
        <v>1287</v>
      </c>
      <c r="K2311" s="78">
        <v>94</v>
      </c>
      <c r="L2311" s="77">
        <f t="shared" si="370"/>
        <v>3.5</v>
      </c>
      <c r="M2311" s="77">
        <f t="shared" si="371"/>
        <v>3.5</v>
      </c>
    </row>
    <row r="2312" spans="1:13" hidden="1" x14ac:dyDescent="0.3">
      <c r="A2312" s="246" t="str">
        <f t="shared" si="363"/>
        <v>2024-NAT-02</v>
      </c>
      <c r="B2312" s="241">
        <f t="shared" si="364"/>
        <v>45373</v>
      </c>
      <c r="C2312" s="246" t="str">
        <f t="shared" si="365"/>
        <v>Day 2</v>
      </c>
      <c r="D2312" s="78" t="s">
        <v>1332</v>
      </c>
      <c r="E2312" s="46" t="str">
        <f t="shared" si="366"/>
        <v>Frikkie</v>
      </c>
      <c r="F2312" s="46" t="str">
        <f t="shared" si="367"/>
        <v>Ferreira</v>
      </c>
      <c r="G2312" s="46" t="str">
        <f t="shared" si="368"/>
        <v>Men Master</v>
      </c>
      <c r="H2312" s="46" t="str">
        <f t="shared" si="369"/>
        <v>Walvis Bay</v>
      </c>
      <c r="I2312" s="78"/>
      <c r="J2312" s="76" t="s">
        <v>1287</v>
      </c>
      <c r="K2312" s="78">
        <v>142</v>
      </c>
      <c r="L2312" s="77">
        <f t="shared" si="370"/>
        <v>14.4</v>
      </c>
      <c r="M2312" s="77">
        <f t="shared" si="371"/>
        <v>14.4</v>
      </c>
    </row>
    <row r="2313" spans="1:13" hidden="1" x14ac:dyDescent="0.3">
      <c r="A2313" s="246" t="str">
        <f t="shared" si="363"/>
        <v>2024-NAT-02</v>
      </c>
      <c r="B2313" s="241">
        <f t="shared" si="364"/>
        <v>45373</v>
      </c>
      <c r="C2313" s="246" t="str">
        <f t="shared" si="365"/>
        <v>Day 2</v>
      </c>
      <c r="D2313" s="78" t="s">
        <v>1332</v>
      </c>
      <c r="E2313" s="46" t="str">
        <f t="shared" si="366"/>
        <v>Frikkie</v>
      </c>
      <c r="F2313" s="46" t="str">
        <f t="shared" si="367"/>
        <v>Ferreira</v>
      </c>
      <c r="G2313" s="46" t="str">
        <f t="shared" si="368"/>
        <v>Men Master</v>
      </c>
      <c r="H2313" s="46" t="str">
        <f t="shared" si="369"/>
        <v>Walvis Bay</v>
      </c>
      <c r="I2313" s="78"/>
      <c r="J2313" s="78" t="s">
        <v>20</v>
      </c>
      <c r="K2313" s="78">
        <v>74</v>
      </c>
      <c r="L2313" s="77">
        <f t="shared" si="370"/>
        <v>1.5</v>
      </c>
      <c r="M2313" s="77">
        <f t="shared" si="371"/>
        <v>1.5</v>
      </c>
    </row>
    <row r="2314" spans="1:13" hidden="1" x14ac:dyDescent="0.3">
      <c r="A2314" s="246" t="str">
        <f t="shared" si="363"/>
        <v>2024-NAT-02</v>
      </c>
      <c r="B2314" s="241">
        <f t="shared" si="364"/>
        <v>45373</v>
      </c>
      <c r="C2314" s="246" t="str">
        <f t="shared" si="365"/>
        <v>Day 2</v>
      </c>
      <c r="D2314" s="78" t="s">
        <v>554</v>
      </c>
      <c r="E2314" s="46" t="str">
        <f t="shared" si="366"/>
        <v>Werner</v>
      </c>
      <c r="F2314" s="46" t="str">
        <f t="shared" si="367"/>
        <v>Van Riet</v>
      </c>
      <c r="G2314" s="46" t="str">
        <f t="shared" si="368"/>
        <v>Men Veteran</v>
      </c>
      <c r="H2314" s="46" t="str">
        <f t="shared" si="369"/>
        <v>Walvis Bay</v>
      </c>
      <c r="I2314" s="78"/>
      <c r="J2314" s="76" t="s">
        <v>1287</v>
      </c>
      <c r="K2314" s="78">
        <v>86</v>
      </c>
      <c r="L2314" s="77">
        <f t="shared" si="370"/>
        <v>2.6</v>
      </c>
      <c r="M2314" s="77">
        <f t="shared" si="371"/>
        <v>2.6</v>
      </c>
    </row>
    <row r="2315" spans="1:13" hidden="1" x14ac:dyDescent="0.3">
      <c r="A2315" s="246" t="str">
        <f t="shared" si="363"/>
        <v>2024-NAT-02</v>
      </c>
      <c r="B2315" s="241">
        <f t="shared" si="364"/>
        <v>45373</v>
      </c>
      <c r="C2315" s="246" t="str">
        <f t="shared" si="365"/>
        <v>Day 2</v>
      </c>
      <c r="D2315" s="78" t="s">
        <v>1154</v>
      </c>
      <c r="E2315" s="46" t="str">
        <f t="shared" si="366"/>
        <v>Martin</v>
      </c>
      <c r="F2315" s="46" t="str">
        <f t="shared" si="367"/>
        <v>Cordier</v>
      </c>
      <c r="G2315" s="46" t="str">
        <f t="shared" si="368"/>
        <v>Men Veteran</v>
      </c>
      <c r="H2315" s="46" t="str">
        <f t="shared" si="369"/>
        <v>Walvis Bay</v>
      </c>
      <c r="I2315" s="78"/>
      <c r="J2315" s="76" t="s">
        <v>1287</v>
      </c>
      <c r="K2315" s="78">
        <v>122</v>
      </c>
      <c r="L2315" s="77">
        <f t="shared" si="370"/>
        <v>8.6</v>
      </c>
      <c r="M2315" s="77">
        <f t="shared" si="371"/>
        <v>8.6</v>
      </c>
    </row>
    <row r="2316" spans="1:13" hidden="1" x14ac:dyDescent="0.3">
      <c r="A2316" s="246" t="str">
        <f t="shared" si="363"/>
        <v>2024-NAT-02</v>
      </c>
      <c r="B2316" s="241">
        <f t="shared" si="364"/>
        <v>45373</v>
      </c>
      <c r="C2316" s="246" t="str">
        <f t="shared" si="365"/>
        <v>Day 2</v>
      </c>
      <c r="D2316" s="78" t="s">
        <v>1728</v>
      </c>
      <c r="E2316" s="46" t="str">
        <f t="shared" si="366"/>
        <v>Wentzel</v>
      </c>
      <c r="F2316" s="46" t="str">
        <f t="shared" si="367"/>
        <v>Smal</v>
      </c>
      <c r="G2316" s="46" t="str">
        <f t="shared" si="368"/>
        <v>Men Senior</v>
      </c>
      <c r="H2316" s="46" t="str">
        <f t="shared" si="369"/>
        <v>Walvis Bay</v>
      </c>
      <c r="I2316" s="78"/>
      <c r="J2316" s="78" t="s">
        <v>1288</v>
      </c>
      <c r="K2316" s="78">
        <v>76</v>
      </c>
      <c r="L2316" s="77">
        <f t="shared" si="370"/>
        <v>1.4</v>
      </c>
      <c r="M2316" s="77">
        <f t="shared" si="371"/>
        <v>1.4</v>
      </c>
    </row>
    <row r="2317" spans="1:13" hidden="1" x14ac:dyDescent="0.3">
      <c r="A2317" s="246" t="str">
        <f t="shared" si="363"/>
        <v>2024-NAT-02</v>
      </c>
      <c r="B2317" s="241">
        <f t="shared" si="364"/>
        <v>45373</v>
      </c>
      <c r="C2317" s="246" t="str">
        <f t="shared" si="365"/>
        <v>Day 2</v>
      </c>
      <c r="D2317" s="78" t="s">
        <v>578</v>
      </c>
      <c r="E2317" s="46" t="str">
        <f t="shared" si="366"/>
        <v>Stefan Jnr</v>
      </c>
      <c r="F2317" s="46" t="str">
        <f t="shared" si="367"/>
        <v>Du Preez</v>
      </c>
      <c r="G2317" s="46" t="str">
        <f t="shared" si="368"/>
        <v>Men U/21</v>
      </c>
      <c r="H2317" s="46" t="str">
        <f t="shared" si="369"/>
        <v>Walvis Bay</v>
      </c>
      <c r="I2317" s="78"/>
      <c r="J2317" s="76" t="s">
        <v>1287</v>
      </c>
      <c r="K2317" s="78">
        <v>140</v>
      </c>
      <c r="L2317" s="77">
        <f t="shared" si="370"/>
        <v>13.7</v>
      </c>
      <c r="M2317" s="77">
        <f t="shared" si="371"/>
        <v>13.7</v>
      </c>
    </row>
    <row r="2318" spans="1:13" hidden="1" x14ac:dyDescent="0.3">
      <c r="A2318" s="246" t="str">
        <f t="shared" si="363"/>
        <v>2024-NAT-02</v>
      </c>
      <c r="B2318" s="241">
        <f t="shared" si="364"/>
        <v>45373</v>
      </c>
      <c r="C2318" s="246" t="str">
        <f t="shared" si="365"/>
        <v>Day 2</v>
      </c>
      <c r="D2318" s="78" t="s">
        <v>1792</v>
      </c>
      <c r="E2318" s="46" t="str">
        <f t="shared" si="366"/>
        <v>Morne</v>
      </c>
      <c r="F2318" s="46" t="str">
        <f t="shared" si="367"/>
        <v>Riekert</v>
      </c>
      <c r="G2318" s="46" t="str">
        <f t="shared" si="368"/>
        <v>Men U/21</v>
      </c>
      <c r="H2318" s="46" t="str">
        <f t="shared" si="369"/>
        <v>Walvis Bay</v>
      </c>
      <c r="I2318" s="78"/>
      <c r="J2318" s="78" t="s">
        <v>20</v>
      </c>
      <c r="K2318" s="78">
        <v>77</v>
      </c>
      <c r="L2318" s="77">
        <f t="shared" si="370"/>
        <v>1.6</v>
      </c>
      <c r="M2318" s="77">
        <f t="shared" si="371"/>
        <v>1.6</v>
      </c>
    </row>
    <row r="2319" spans="1:13" hidden="1" x14ac:dyDescent="0.3">
      <c r="A2319" s="246" t="str">
        <f t="shared" si="363"/>
        <v>2024-NAT-02</v>
      </c>
      <c r="B2319" s="241">
        <f t="shared" si="364"/>
        <v>45373</v>
      </c>
      <c r="C2319" s="246" t="str">
        <f t="shared" si="365"/>
        <v>Day 2</v>
      </c>
      <c r="D2319" s="78" t="s">
        <v>780</v>
      </c>
      <c r="E2319" s="46" t="str">
        <f t="shared" si="366"/>
        <v xml:space="preserve">Emile </v>
      </c>
      <c r="F2319" s="46" t="str">
        <f t="shared" si="367"/>
        <v>Van Heerden</v>
      </c>
      <c r="G2319" s="46" t="str">
        <f t="shared" si="368"/>
        <v>Men Senior</v>
      </c>
      <c r="H2319" s="46" t="str">
        <f t="shared" si="369"/>
        <v>Walvis Bay</v>
      </c>
      <c r="I2319" s="78"/>
      <c r="J2319" s="78"/>
      <c r="K2319" s="78"/>
      <c r="L2319" s="77" t="str">
        <f t="shared" si="370"/>
        <v/>
      </c>
      <c r="M2319" s="77" t="str">
        <f t="shared" si="371"/>
        <v/>
      </c>
    </row>
    <row r="2320" spans="1:13" hidden="1" x14ac:dyDescent="0.3">
      <c r="A2320" s="246" t="str">
        <f t="shared" si="363"/>
        <v>2024-NAT-02</v>
      </c>
      <c r="B2320" s="241">
        <f t="shared" si="364"/>
        <v>45373</v>
      </c>
      <c r="C2320" s="246" t="str">
        <f t="shared" si="365"/>
        <v>Day 2</v>
      </c>
      <c r="D2320" s="78" t="s">
        <v>1578</v>
      </c>
      <c r="E2320" s="46" t="str">
        <f t="shared" si="366"/>
        <v>Breggie</v>
      </c>
      <c r="F2320" s="46" t="str">
        <f t="shared" si="367"/>
        <v>Ferreira</v>
      </c>
      <c r="G2320" s="46" t="str">
        <f t="shared" si="368"/>
        <v>Ladies Master</v>
      </c>
      <c r="H2320" s="46" t="str">
        <f t="shared" si="369"/>
        <v>Walvis Bay</v>
      </c>
      <c r="I2320" s="78"/>
      <c r="J2320" s="78" t="s">
        <v>20</v>
      </c>
      <c r="K2320" s="78">
        <v>89</v>
      </c>
      <c r="L2320" s="77">
        <f t="shared" si="370"/>
        <v>2.6</v>
      </c>
      <c r="M2320" s="77">
        <f t="shared" si="371"/>
        <v>2.6</v>
      </c>
    </row>
    <row r="2321" spans="1:13" hidden="1" x14ac:dyDescent="0.3">
      <c r="A2321" s="246" t="str">
        <f t="shared" si="363"/>
        <v>2024-NAT-02</v>
      </c>
      <c r="B2321" s="241">
        <f t="shared" si="364"/>
        <v>45373</v>
      </c>
      <c r="C2321" s="246" t="str">
        <f t="shared" si="365"/>
        <v>Day 2</v>
      </c>
      <c r="D2321" s="78" t="s">
        <v>1578</v>
      </c>
      <c r="E2321" s="46" t="str">
        <f t="shared" si="366"/>
        <v>Breggie</v>
      </c>
      <c r="F2321" s="46" t="str">
        <f t="shared" si="367"/>
        <v>Ferreira</v>
      </c>
      <c r="G2321" s="46" t="str">
        <f t="shared" si="368"/>
        <v>Ladies Master</v>
      </c>
      <c r="H2321" s="46" t="str">
        <f t="shared" si="369"/>
        <v>Walvis Bay</v>
      </c>
      <c r="I2321" s="78" t="s">
        <v>19</v>
      </c>
      <c r="J2321" s="78"/>
      <c r="K2321" s="78">
        <v>61</v>
      </c>
      <c r="L2321" s="77">
        <f t="shared" si="370"/>
        <v>2.2999999999999998</v>
      </c>
      <c r="M2321" s="77">
        <f t="shared" si="371"/>
        <v>2.2999999999999998</v>
      </c>
    </row>
    <row r="2322" spans="1:13" hidden="1" x14ac:dyDescent="0.3">
      <c r="A2322" s="246" t="str">
        <f t="shared" si="363"/>
        <v>2024-NAT-02</v>
      </c>
      <c r="B2322" s="241">
        <f t="shared" si="364"/>
        <v>45373</v>
      </c>
      <c r="C2322" s="246" t="str">
        <f t="shared" si="365"/>
        <v>Day 2</v>
      </c>
      <c r="D2322" s="78" t="s">
        <v>1578</v>
      </c>
      <c r="E2322" s="46" t="str">
        <f t="shared" si="366"/>
        <v>Breggie</v>
      </c>
      <c r="F2322" s="46" t="str">
        <f t="shared" si="367"/>
        <v>Ferreira</v>
      </c>
      <c r="G2322" s="46" t="str">
        <f t="shared" si="368"/>
        <v>Ladies Master</v>
      </c>
      <c r="H2322" s="46" t="str">
        <f t="shared" si="369"/>
        <v>Walvis Bay</v>
      </c>
      <c r="I2322" s="78" t="s">
        <v>19</v>
      </c>
      <c r="J2322" s="78"/>
      <c r="K2322" s="78">
        <v>65</v>
      </c>
      <c r="L2322" s="77">
        <f t="shared" si="370"/>
        <v>2.8</v>
      </c>
      <c r="M2322" s="77">
        <f t="shared" si="371"/>
        <v>2.8</v>
      </c>
    </row>
    <row r="2323" spans="1:13" hidden="1" x14ac:dyDescent="0.3">
      <c r="A2323" s="246" t="str">
        <f t="shared" si="363"/>
        <v>2024-NAT-02</v>
      </c>
      <c r="B2323" s="241">
        <f t="shared" si="364"/>
        <v>45373</v>
      </c>
      <c r="C2323" s="246" t="str">
        <f t="shared" si="365"/>
        <v>Day 2</v>
      </c>
      <c r="D2323" s="78" t="s">
        <v>1578</v>
      </c>
      <c r="E2323" s="46" t="str">
        <f t="shared" si="366"/>
        <v>Breggie</v>
      </c>
      <c r="F2323" s="46" t="str">
        <f t="shared" si="367"/>
        <v>Ferreira</v>
      </c>
      <c r="G2323" s="46" t="str">
        <f t="shared" si="368"/>
        <v>Ladies Master</v>
      </c>
      <c r="H2323" s="46" t="str">
        <f t="shared" si="369"/>
        <v>Walvis Bay</v>
      </c>
      <c r="I2323" s="78" t="s">
        <v>19</v>
      </c>
      <c r="J2323" s="78"/>
      <c r="K2323" s="78">
        <v>95</v>
      </c>
      <c r="L2323" s="77">
        <f t="shared" si="370"/>
        <v>9</v>
      </c>
      <c r="M2323" s="77">
        <f t="shared" si="371"/>
        <v>9</v>
      </c>
    </row>
    <row r="2324" spans="1:13" hidden="1" x14ac:dyDescent="0.3">
      <c r="A2324" s="246" t="str">
        <f t="shared" si="363"/>
        <v>2024-NAT-02</v>
      </c>
      <c r="B2324" s="241">
        <f t="shared" si="364"/>
        <v>45373</v>
      </c>
      <c r="C2324" s="246" t="str">
        <f t="shared" si="365"/>
        <v>Day 2</v>
      </c>
      <c r="D2324" s="78" t="s">
        <v>1578</v>
      </c>
      <c r="E2324" s="46" t="str">
        <f t="shared" si="366"/>
        <v>Breggie</v>
      </c>
      <c r="F2324" s="46" t="str">
        <f t="shared" si="367"/>
        <v>Ferreira</v>
      </c>
      <c r="G2324" s="46" t="str">
        <f t="shared" si="368"/>
        <v>Ladies Master</v>
      </c>
      <c r="H2324" s="46" t="str">
        <f t="shared" si="369"/>
        <v>Walvis Bay</v>
      </c>
      <c r="I2324" s="78"/>
      <c r="J2324" s="76" t="s">
        <v>1287</v>
      </c>
      <c r="K2324" s="78">
        <v>121</v>
      </c>
      <c r="L2324" s="77">
        <f t="shared" si="370"/>
        <v>8.3000000000000007</v>
      </c>
      <c r="M2324" s="77">
        <f t="shared" si="371"/>
        <v>8.3000000000000007</v>
      </c>
    </row>
    <row r="2325" spans="1:13" hidden="1" x14ac:dyDescent="0.3">
      <c r="A2325" s="246" t="str">
        <f t="shared" si="363"/>
        <v>2024-NAT-02</v>
      </c>
      <c r="B2325" s="241">
        <f t="shared" si="364"/>
        <v>45373</v>
      </c>
      <c r="C2325" s="246" t="str">
        <f t="shared" si="365"/>
        <v>Day 2</v>
      </c>
      <c r="D2325" s="78" t="s">
        <v>1578</v>
      </c>
      <c r="E2325" s="46" t="str">
        <f t="shared" si="366"/>
        <v>Breggie</v>
      </c>
      <c r="F2325" s="46" t="str">
        <f t="shared" si="367"/>
        <v>Ferreira</v>
      </c>
      <c r="G2325" s="46" t="str">
        <f t="shared" si="368"/>
        <v>Ladies Master</v>
      </c>
      <c r="H2325" s="46" t="str">
        <f t="shared" si="369"/>
        <v>Walvis Bay</v>
      </c>
      <c r="I2325" s="78"/>
      <c r="J2325" s="76" t="s">
        <v>1287</v>
      </c>
      <c r="K2325" s="78">
        <v>117</v>
      </c>
      <c r="L2325" s="77">
        <f t="shared" si="370"/>
        <v>7.4</v>
      </c>
      <c r="M2325" s="77">
        <f t="shared" si="371"/>
        <v>7.4</v>
      </c>
    </row>
    <row r="2326" spans="1:13" hidden="1" x14ac:dyDescent="0.3">
      <c r="A2326" s="246" t="str">
        <f t="shared" si="363"/>
        <v>2024-NAT-02</v>
      </c>
      <c r="B2326" s="241">
        <f t="shared" si="364"/>
        <v>45373</v>
      </c>
      <c r="C2326" s="246" t="str">
        <f t="shared" si="365"/>
        <v>Day 2</v>
      </c>
      <c r="D2326" s="78" t="s">
        <v>1578</v>
      </c>
      <c r="E2326" s="46" t="str">
        <f t="shared" si="366"/>
        <v>Breggie</v>
      </c>
      <c r="F2326" s="46" t="str">
        <f t="shared" si="367"/>
        <v>Ferreira</v>
      </c>
      <c r="G2326" s="46" t="str">
        <f t="shared" si="368"/>
        <v>Ladies Master</v>
      </c>
      <c r="H2326" s="46" t="str">
        <f t="shared" si="369"/>
        <v>Walvis Bay</v>
      </c>
      <c r="I2326" s="78"/>
      <c r="J2326" s="76" t="s">
        <v>1287</v>
      </c>
      <c r="K2326" s="78">
        <v>104</v>
      </c>
      <c r="L2326" s="77">
        <f t="shared" si="370"/>
        <v>5</v>
      </c>
      <c r="M2326" s="77">
        <f t="shared" si="371"/>
        <v>5</v>
      </c>
    </row>
    <row r="2327" spans="1:13" hidden="1" x14ac:dyDescent="0.3">
      <c r="A2327" s="246" t="str">
        <f t="shared" si="363"/>
        <v>2024-NAT-02</v>
      </c>
      <c r="B2327" s="241">
        <f t="shared" si="364"/>
        <v>45373</v>
      </c>
      <c r="C2327" s="246" t="str">
        <f t="shared" si="365"/>
        <v>Day 2</v>
      </c>
      <c r="D2327" s="78" t="s">
        <v>1578</v>
      </c>
      <c r="E2327" s="46" t="str">
        <f t="shared" si="366"/>
        <v>Breggie</v>
      </c>
      <c r="F2327" s="46" t="str">
        <f t="shared" si="367"/>
        <v>Ferreira</v>
      </c>
      <c r="G2327" s="46" t="str">
        <f t="shared" si="368"/>
        <v>Ladies Master</v>
      </c>
      <c r="H2327" s="46" t="str">
        <f t="shared" si="369"/>
        <v>Walvis Bay</v>
      </c>
      <c r="I2327" s="78"/>
      <c r="J2327" s="76" t="s">
        <v>1287</v>
      </c>
      <c r="K2327" s="78">
        <v>107</v>
      </c>
      <c r="L2327" s="77">
        <f t="shared" si="370"/>
        <v>5.5</v>
      </c>
      <c r="M2327" s="77">
        <f t="shared" si="371"/>
        <v>5.5</v>
      </c>
    </row>
    <row r="2328" spans="1:13" hidden="1" x14ac:dyDescent="0.3">
      <c r="A2328" s="246" t="str">
        <f t="shared" si="363"/>
        <v>2024-NAT-02</v>
      </c>
      <c r="B2328" s="241">
        <f t="shared" si="364"/>
        <v>45373</v>
      </c>
      <c r="C2328" s="246" t="str">
        <f t="shared" si="365"/>
        <v>Day 2</v>
      </c>
      <c r="D2328" s="78" t="s">
        <v>1578</v>
      </c>
      <c r="E2328" s="46" t="str">
        <f t="shared" si="366"/>
        <v>Breggie</v>
      </c>
      <c r="F2328" s="46" t="str">
        <f t="shared" si="367"/>
        <v>Ferreira</v>
      </c>
      <c r="G2328" s="46" t="str">
        <f t="shared" si="368"/>
        <v>Ladies Master</v>
      </c>
      <c r="H2328" s="46" t="str">
        <f t="shared" si="369"/>
        <v>Walvis Bay</v>
      </c>
      <c r="I2328" s="78"/>
      <c r="J2328" s="76" t="s">
        <v>1287</v>
      </c>
      <c r="K2328" s="78">
        <v>117</v>
      </c>
      <c r="L2328" s="77">
        <f t="shared" si="370"/>
        <v>7.4</v>
      </c>
      <c r="M2328" s="77">
        <f t="shared" si="371"/>
        <v>7.4</v>
      </c>
    </row>
    <row r="2329" spans="1:13" hidden="1" x14ac:dyDescent="0.3">
      <c r="A2329" s="246" t="str">
        <f t="shared" si="363"/>
        <v>2024-NAT-02</v>
      </c>
      <c r="B2329" s="241">
        <f t="shared" si="364"/>
        <v>45373</v>
      </c>
      <c r="C2329" s="246" t="str">
        <f t="shared" si="365"/>
        <v>Day 2</v>
      </c>
      <c r="D2329" s="78" t="s">
        <v>818</v>
      </c>
      <c r="E2329" s="46" t="str">
        <f t="shared" si="366"/>
        <v>Cristiano</v>
      </c>
      <c r="F2329" s="46" t="str">
        <f t="shared" si="367"/>
        <v>Bampton</v>
      </c>
      <c r="G2329" s="46" t="str">
        <f t="shared" si="368"/>
        <v>Men U/16</v>
      </c>
      <c r="H2329" s="46" t="str">
        <f t="shared" si="369"/>
        <v>Walvis Bay</v>
      </c>
      <c r="I2329" s="78" t="s">
        <v>19</v>
      </c>
      <c r="J2329" s="78"/>
      <c r="K2329" s="78">
        <v>41</v>
      </c>
      <c r="L2329" s="77">
        <f t="shared" si="370"/>
        <v>0.7</v>
      </c>
      <c r="M2329" s="77">
        <f t="shared" si="371"/>
        <v>0.7</v>
      </c>
    </row>
    <row r="2330" spans="1:13" hidden="1" x14ac:dyDescent="0.3">
      <c r="A2330" s="246" t="str">
        <f t="shared" si="363"/>
        <v>2024-NAT-02</v>
      </c>
      <c r="B2330" s="241">
        <f t="shared" si="364"/>
        <v>45373</v>
      </c>
      <c r="C2330" s="246" t="str">
        <f t="shared" si="365"/>
        <v>Day 2</v>
      </c>
      <c r="D2330" s="78" t="s">
        <v>818</v>
      </c>
      <c r="E2330" s="46" t="str">
        <f t="shared" si="366"/>
        <v>Cristiano</v>
      </c>
      <c r="F2330" s="46" t="str">
        <f t="shared" si="367"/>
        <v>Bampton</v>
      </c>
      <c r="G2330" s="46" t="str">
        <f t="shared" si="368"/>
        <v>Men U/16</v>
      </c>
      <c r="H2330" s="46" t="str">
        <f t="shared" si="369"/>
        <v>Walvis Bay</v>
      </c>
      <c r="I2330" s="78"/>
      <c r="J2330" s="78" t="s">
        <v>1288</v>
      </c>
      <c r="K2330" s="78">
        <v>109</v>
      </c>
      <c r="L2330" s="77">
        <f t="shared" si="370"/>
        <v>5</v>
      </c>
      <c r="M2330" s="77">
        <f t="shared" si="371"/>
        <v>5</v>
      </c>
    </row>
    <row r="2331" spans="1:13" hidden="1" x14ac:dyDescent="0.3">
      <c r="A2331" s="246" t="str">
        <f t="shared" si="363"/>
        <v>2024-NAT-02</v>
      </c>
      <c r="B2331" s="241">
        <f t="shared" si="364"/>
        <v>45373</v>
      </c>
      <c r="C2331" s="246" t="str">
        <f t="shared" si="365"/>
        <v>Day 2</v>
      </c>
      <c r="D2331" s="78" t="s">
        <v>818</v>
      </c>
      <c r="E2331" s="46" t="str">
        <f t="shared" si="366"/>
        <v>Cristiano</v>
      </c>
      <c r="F2331" s="46" t="str">
        <f t="shared" si="367"/>
        <v>Bampton</v>
      </c>
      <c r="G2331" s="46" t="str">
        <f t="shared" si="368"/>
        <v>Men U/16</v>
      </c>
      <c r="H2331" s="46" t="str">
        <f t="shared" si="369"/>
        <v>Walvis Bay</v>
      </c>
      <c r="I2331" s="78"/>
      <c r="J2331" s="78" t="s">
        <v>1288</v>
      </c>
      <c r="K2331" s="78">
        <v>84</v>
      </c>
      <c r="L2331" s="77">
        <f t="shared" si="370"/>
        <v>2</v>
      </c>
      <c r="M2331" s="77">
        <f t="shared" si="371"/>
        <v>2</v>
      </c>
    </row>
    <row r="2332" spans="1:13" hidden="1" x14ac:dyDescent="0.3">
      <c r="A2332" s="246" t="str">
        <f t="shared" si="363"/>
        <v>2024-NAT-02</v>
      </c>
      <c r="B2332" s="241">
        <f t="shared" si="364"/>
        <v>45373</v>
      </c>
      <c r="C2332" s="246" t="str">
        <f t="shared" si="365"/>
        <v>Day 2</v>
      </c>
      <c r="D2332" s="78" t="s">
        <v>818</v>
      </c>
      <c r="E2332" s="46" t="str">
        <f t="shared" si="366"/>
        <v>Cristiano</v>
      </c>
      <c r="F2332" s="46" t="str">
        <f t="shared" si="367"/>
        <v>Bampton</v>
      </c>
      <c r="G2332" s="46" t="str">
        <f t="shared" si="368"/>
        <v>Men U/16</v>
      </c>
      <c r="H2332" s="46" t="str">
        <f t="shared" si="369"/>
        <v>Walvis Bay</v>
      </c>
      <c r="I2332" s="78"/>
      <c r="J2332" s="76" t="s">
        <v>1287</v>
      </c>
      <c r="K2332" s="78">
        <v>115</v>
      </c>
      <c r="L2332" s="77">
        <f t="shared" si="370"/>
        <v>7</v>
      </c>
      <c r="M2332" s="77">
        <f t="shared" si="371"/>
        <v>7</v>
      </c>
    </row>
    <row r="2333" spans="1:13" hidden="1" x14ac:dyDescent="0.3">
      <c r="A2333" s="246" t="str">
        <f t="shared" si="363"/>
        <v>2024-NAT-02</v>
      </c>
      <c r="B2333" s="241">
        <f t="shared" si="364"/>
        <v>45373</v>
      </c>
      <c r="C2333" s="246" t="str">
        <f t="shared" si="365"/>
        <v>Day 2</v>
      </c>
      <c r="D2333" s="78" t="s">
        <v>818</v>
      </c>
      <c r="E2333" s="46" t="str">
        <f t="shared" si="366"/>
        <v>Cristiano</v>
      </c>
      <c r="F2333" s="46" t="str">
        <f t="shared" si="367"/>
        <v>Bampton</v>
      </c>
      <c r="G2333" s="46" t="str">
        <f t="shared" si="368"/>
        <v>Men U/16</v>
      </c>
      <c r="H2333" s="46" t="str">
        <f t="shared" si="369"/>
        <v>Walvis Bay</v>
      </c>
      <c r="I2333" s="78"/>
      <c r="J2333" s="76" t="s">
        <v>1287</v>
      </c>
      <c r="K2333" s="78">
        <v>102</v>
      </c>
      <c r="L2333" s="77">
        <f t="shared" si="370"/>
        <v>4.5999999999999996</v>
      </c>
      <c r="M2333" s="77">
        <f t="shared" si="371"/>
        <v>4.5999999999999996</v>
      </c>
    </row>
    <row r="2334" spans="1:13" hidden="1" x14ac:dyDescent="0.3">
      <c r="A2334" s="246" t="str">
        <f t="shared" si="363"/>
        <v>2024-NAT-02</v>
      </c>
      <c r="B2334" s="241">
        <f t="shared" si="364"/>
        <v>45373</v>
      </c>
      <c r="C2334" s="246" t="str">
        <f t="shared" si="365"/>
        <v>Day 2</v>
      </c>
      <c r="D2334" s="78" t="s">
        <v>818</v>
      </c>
      <c r="E2334" s="46" t="str">
        <f t="shared" si="366"/>
        <v>Cristiano</v>
      </c>
      <c r="F2334" s="46" t="str">
        <f t="shared" si="367"/>
        <v>Bampton</v>
      </c>
      <c r="G2334" s="46" t="str">
        <f t="shared" si="368"/>
        <v>Men U/16</v>
      </c>
      <c r="H2334" s="46" t="str">
        <f t="shared" si="369"/>
        <v>Walvis Bay</v>
      </c>
      <c r="I2334" s="78"/>
      <c r="J2334" s="76" t="s">
        <v>1287</v>
      </c>
      <c r="K2334" s="78">
        <v>109</v>
      </c>
      <c r="L2334" s="77">
        <f t="shared" si="370"/>
        <v>5.8</v>
      </c>
      <c r="M2334" s="77">
        <f t="shared" si="371"/>
        <v>5.8</v>
      </c>
    </row>
    <row r="2335" spans="1:13" hidden="1" x14ac:dyDescent="0.3">
      <c r="A2335" s="246" t="str">
        <f t="shared" si="363"/>
        <v>2024-NAT-02</v>
      </c>
      <c r="B2335" s="241">
        <f t="shared" si="364"/>
        <v>45373</v>
      </c>
      <c r="C2335" s="246" t="str">
        <f t="shared" si="365"/>
        <v>Day 2</v>
      </c>
      <c r="D2335" s="78" t="s">
        <v>818</v>
      </c>
      <c r="E2335" s="46" t="str">
        <f t="shared" si="366"/>
        <v>Cristiano</v>
      </c>
      <c r="F2335" s="46" t="str">
        <f t="shared" si="367"/>
        <v>Bampton</v>
      </c>
      <c r="G2335" s="46" t="str">
        <f t="shared" si="368"/>
        <v>Men U/16</v>
      </c>
      <c r="H2335" s="46" t="str">
        <f t="shared" si="369"/>
        <v>Walvis Bay</v>
      </c>
      <c r="I2335" s="78"/>
      <c r="J2335" s="76" t="s">
        <v>1287</v>
      </c>
      <c r="K2335" s="78">
        <v>126</v>
      </c>
      <c r="L2335" s="77">
        <f t="shared" si="370"/>
        <v>9.6</v>
      </c>
      <c r="M2335" s="77">
        <f t="shared" si="371"/>
        <v>9.6</v>
      </c>
    </row>
    <row r="2336" spans="1:13" hidden="1" x14ac:dyDescent="0.3">
      <c r="A2336" s="246" t="str">
        <f t="shared" si="363"/>
        <v>2024-NAT-02</v>
      </c>
      <c r="B2336" s="241">
        <f t="shared" si="364"/>
        <v>45373</v>
      </c>
      <c r="C2336" s="246" t="str">
        <f t="shared" si="365"/>
        <v>Day 2</v>
      </c>
      <c r="D2336" s="78" t="s">
        <v>818</v>
      </c>
      <c r="E2336" s="46" t="str">
        <f t="shared" si="366"/>
        <v>Cristiano</v>
      </c>
      <c r="F2336" s="46" t="str">
        <f t="shared" si="367"/>
        <v>Bampton</v>
      </c>
      <c r="G2336" s="46" t="str">
        <f t="shared" si="368"/>
        <v>Men U/16</v>
      </c>
      <c r="H2336" s="46" t="str">
        <f t="shared" si="369"/>
        <v>Walvis Bay</v>
      </c>
      <c r="I2336" s="78"/>
      <c r="J2336" s="76" t="s">
        <v>1287</v>
      </c>
      <c r="K2336" s="78">
        <v>118</v>
      </c>
      <c r="L2336" s="77">
        <f t="shared" si="370"/>
        <v>7.6</v>
      </c>
      <c r="M2336" s="77">
        <f t="shared" si="371"/>
        <v>7.6</v>
      </c>
    </row>
    <row r="2337" spans="1:13" hidden="1" x14ac:dyDescent="0.3">
      <c r="A2337" s="246" t="str">
        <f t="shared" si="363"/>
        <v>2024-NAT-02</v>
      </c>
      <c r="B2337" s="241">
        <f t="shared" si="364"/>
        <v>45373</v>
      </c>
      <c r="C2337" s="246" t="str">
        <f t="shared" si="365"/>
        <v>Day 2</v>
      </c>
      <c r="D2337" s="78" t="s">
        <v>1786</v>
      </c>
      <c r="E2337" s="46" t="str">
        <f t="shared" si="366"/>
        <v>Nicolette</v>
      </c>
      <c r="F2337" s="46" t="str">
        <f t="shared" si="367"/>
        <v>Schreuder</v>
      </c>
      <c r="G2337" s="46" t="str">
        <f t="shared" si="368"/>
        <v>Ladies Veteran</v>
      </c>
      <c r="H2337" s="46" t="str">
        <f t="shared" si="369"/>
        <v>Walvis Bay</v>
      </c>
      <c r="I2337" s="78"/>
      <c r="J2337" s="78" t="s">
        <v>20</v>
      </c>
      <c r="K2337" s="78">
        <v>70</v>
      </c>
      <c r="L2337" s="77">
        <f t="shared" si="370"/>
        <v>1.2</v>
      </c>
      <c r="M2337" s="77">
        <f t="shared" si="371"/>
        <v>1.2</v>
      </c>
    </row>
    <row r="2338" spans="1:13" hidden="1" x14ac:dyDescent="0.3">
      <c r="A2338" s="246" t="str">
        <f t="shared" si="363"/>
        <v>2024-NAT-02</v>
      </c>
      <c r="B2338" s="241">
        <f t="shared" si="364"/>
        <v>45373</v>
      </c>
      <c r="C2338" s="246" t="str">
        <f t="shared" si="365"/>
        <v>Day 2</v>
      </c>
      <c r="D2338" s="78" t="s">
        <v>1786</v>
      </c>
      <c r="E2338" s="46" t="str">
        <f t="shared" si="366"/>
        <v>Nicolette</v>
      </c>
      <c r="F2338" s="46" t="str">
        <f t="shared" si="367"/>
        <v>Schreuder</v>
      </c>
      <c r="G2338" s="46" t="str">
        <f t="shared" si="368"/>
        <v>Ladies Veteran</v>
      </c>
      <c r="H2338" s="46" t="str">
        <f t="shared" si="369"/>
        <v>Walvis Bay</v>
      </c>
      <c r="I2338" s="78"/>
      <c r="J2338" s="78" t="s">
        <v>20</v>
      </c>
      <c r="K2338" s="78">
        <v>70</v>
      </c>
      <c r="L2338" s="77">
        <f t="shared" si="370"/>
        <v>1.2</v>
      </c>
      <c r="M2338" s="77">
        <f t="shared" si="371"/>
        <v>1.2</v>
      </c>
    </row>
    <row r="2339" spans="1:13" hidden="1" x14ac:dyDescent="0.3">
      <c r="A2339" s="246" t="str">
        <f t="shared" ref="A2339:A2402" si="372">IF(D2339="","",A2338)</f>
        <v>2024-NAT-02</v>
      </c>
      <c r="B2339" s="241">
        <f t="shared" ref="B2339:B2402" si="373">IF(D2339="","",B2338)</f>
        <v>45373</v>
      </c>
      <c r="C2339" s="246" t="str">
        <f t="shared" ref="C2339:C2402" si="374">IF(D2339="","",C2338)</f>
        <v>Day 2</v>
      </c>
      <c r="D2339" s="78" t="s">
        <v>1786</v>
      </c>
      <c r="E2339" s="46" t="str">
        <f t="shared" ref="E2339:E2402" si="375">IF(D2339="","",VLOOKUP(D2339,Master,3,FALSE))</f>
        <v>Nicolette</v>
      </c>
      <c r="F2339" s="46" t="str">
        <f t="shared" ref="F2339:F2402" si="376">IF(D2339="","",VLOOKUP(D2339,Master,4,FALSE))</f>
        <v>Schreuder</v>
      </c>
      <c r="G2339" s="46" t="str">
        <f t="shared" ref="G2339:G2402" si="377">IF(D2339="","",VLOOKUP(D2339,Master,5,FALSE))</f>
        <v>Ladies Veteran</v>
      </c>
      <c r="H2339" s="46" t="str">
        <f t="shared" ref="H2339:H2402" si="378">IF(D2339="","",VLOOKUP(D2339,Master,2,FALSE))</f>
        <v>Walvis Bay</v>
      </c>
      <c r="I2339" s="78"/>
      <c r="J2339" s="78" t="s">
        <v>20</v>
      </c>
      <c r="K2339" s="78">
        <v>92</v>
      </c>
      <c r="L2339" s="77">
        <f t="shared" ref="L2339:L2402" si="379">IF(K2339="","",IF(I2339="",ROUND(HLOOKUP(J2339,kgList,K2339,FALSE),1),ROUND(HLOOKUP(I2339,kgList,K2339,FALSE),1)))</f>
        <v>2.9</v>
      </c>
      <c r="M2339" s="77">
        <f t="shared" ref="M2339:M2402" si="380">IF(L2339="","",IF(COUNTA(I2339:J2339)&gt;1,"Edible or Inedible",IF(COUNTA(I2339)=1,L2339*1,IF(COUNTA(J2339)=1,L2339*1,"ERROR"))))</f>
        <v>2.9</v>
      </c>
    </row>
    <row r="2340" spans="1:13" hidden="1" x14ac:dyDescent="0.3">
      <c r="A2340" s="246" t="str">
        <f t="shared" si="372"/>
        <v>2024-NAT-02</v>
      </c>
      <c r="B2340" s="241">
        <f t="shared" si="373"/>
        <v>45373</v>
      </c>
      <c r="C2340" s="246" t="str">
        <f t="shared" si="374"/>
        <v>Day 2</v>
      </c>
      <c r="D2340" s="78" t="s">
        <v>1786</v>
      </c>
      <c r="E2340" s="46" t="str">
        <f t="shared" si="375"/>
        <v>Nicolette</v>
      </c>
      <c r="F2340" s="46" t="str">
        <f t="shared" si="376"/>
        <v>Schreuder</v>
      </c>
      <c r="G2340" s="46" t="str">
        <f t="shared" si="377"/>
        <v>Ladies Veteran</v>
      </c>
      <c r="H2340" s="46" t="str">
        <f t="shared" si="378"/>
        <v>Walvis Bay</v>
      </c>
      <c r="I2340" s="78"/>
      <c r="J2340" s="78" t="s">
        <v>1288</v>
      </c>
      <c r="K2340" s="78">
        <v>78</v>
      </c>
      <c r="L2340" s="77">
        <f t="shared" si="379"/>
        <v>1.5</v>
      </c>
      <c r="M2340" s="77">
        <f t="shared" si="380"/>
        <v>1.5</v>
      </c>
    </row>
    <row r="2341" spans="1:13" hidden="1" x14ac:dyDescent="0.3">
      <c r="A2341" s="246" t="str">
        <f t="shared" si="372"/>
        <v>2024-NAT-02</v>
      </c>
      <c r="B2341" s="241">
        <f t="shared" si="373"/>
        <v>45373</v>
      </c>
      <c r="C2341" s="246" t="str">
        <f t="shared" si="374"/>
        <v>Day 2</v>
      </c>
      <c r="D2341" s="78" t="s">
        <v>1786</v>
      </c>
      <c r="E2341" s="46" t="str">
        <f t="shared" si="375"/>
        <v>Nicolette</v>
      </c>
      <c r="F2341" s="46" t="str">
        <f t="shared" si="376"/>
        <v>Schreuder</v>
      </c>
      <c r="G2341" s="46" t="str">
        <f t="shared" si="377"/>
        <v>Ladies Veteran</v>
      </c>
      <c r="H2341" s="46" t="str">
        <f t="shared" si="378"/>
        <v>Walvis Bay</v>
      </c>
      <c r="I2341" s="78" t="s">
        <v>19</v>
      </c>
      <c r="J2341" s="78"/>
      <c r="K2341" s="78">
        <v>88</v>
      </c>
      <c r="L2341" s="77">
        <f t="shared" si="379"/>
        <v>7.2</v>
      </c>
      <c r="M2341" s="77">
        <f t="shared" si="380"/>
        <v>7.2</v>
      </c>
    </row>
    <row r="2342" spans="1:13" hidden="1" x14ac:dyDescent="0.3">
      <c r="A2342" s="246" t="str">
        <f t="shared" si="372"/>
        <v>2024-NAT-02</v>
      </c>
      <c r="B2342" s="241">
        <f t="shared" si="373"/>
        <v>45373</v>
      </c>
      <c r="C2342" s="246" t="str">
        <f t="shared" si="374"/>
        <v>Day 2</v>
      </c>
      <c r="D2342" s="78" t="s">
        <v>1786</v>
      </c>
      <c r="E2342" s="46" t="str">
        <f t="shared" si="375"/>
        <v>Nicolette</v>
      </c>
      <c r="F2342" s="46" t="str">
        <f t="shared" si="376"/>
        <v>Schreuder</v>
      </c>
      <c r="G2342" s="46" t="str">
        <f t="shared" si="377"/>
        <v>Ladies Veteran</v>
      </c>
      <c r="H2342" s="46" t="str">
        <f t="shared" si="378"/>
        <v>Walvis Bay</v>
      </c>
      <c r="I2342" s="78"/>
      <c r="J2342" s="76" t="s">
        <v>1287</v>
      </c>
      <c r="K2342" s="78">
        <v>91</v>
      </c>
      <c r="L2342" s="77">
        <f t="shared" si="379"/>
        <v>3.1</v>
      </c>
      <c r="M2342" s="77">
        <f t="shared" si="380"/>
        <v>3.1</v>
      </c>
    </row>
    <row r="2343" spans="1:13" hidden="1" x14ac:dyDescent="0.3">
      <c r="A2343" s="246" t="str">
        <f t="shared" si="372"/>
        <v>2024-NAT-02</v>
      </c>
      <c r="B2343" s="241">
        <f t="shared" si="373"/>
        <v>45373</v>
      </c>
      <c r="C2343" s="246" t="str">
        <f t="shared" si="374"/>
        <v>Day 2</v>
      </c>
      <c r="D2343" s="78" t="s">
        <v>538</v>
      </c>
      <c r="E2343" s="46" t="str">
        <f t="shared" si="375"/>
        <v>Sarah-Ann</v>
      </c>
      <c r="F2343" s="46" t="str">
        <f t="shared" si="376"/>
        <v>Mills</v>
      </c>
      <c r="G2343" s="46" t="str">
        <f t="shared" si="377"/>
        <v>Ladies Master</v>
      </c>
      <c r="H2343" s="46" t="str">
        <f t="shared" si="378"/>
        <v>Walvis Bay</v>
      </c>
      <c r="I2343" s="78" t="s">
        <v>19</v>
      </c>
      <c r="J2343" s="78"/>
      <c r="K2343" s="78">
        <v>54</v>
      </c>
      <c r="L2343" s="77">
        <f t="shared" si="379"/>
        <v>1.6</v>
      </c>
      <c r="M2343" s="77">
        <f t="shared" si="380"/>
        <v>1.6</v>
      </c>
    </row>
    <row r="2344" spans="1:13" hidden="1" x14ac:dyDescent="0.3">
      <c r="A2344" s="246" t="str">
        <f t="shared" si="372"/>
        <v>2024-NAT-02</v>
      </c>
      <c r="B2344" s="241">
        <f t="shared" si="373"/>
        <v>45373</v>
      </c>
      <c r="C2344" s="246" t="str">
        <f t="shared" si="374"/>
        <v>Day 2</v>
      </c>
      <c r="D2344" s="78" t="s">
        <v>538</v>
      </c>
      <c r="E2344" s="46" t="str">
        <f t="shared" si="375"/>
        <v>Sarah-Ann</v>
      </c>
      <c r="F2344" s="46" t="str">
        <f t="shared" si="376"/>
        <v>Mills</v>
      </c>
      <c r="G2344" s="46" t="str">
        <f t="shared" si="377"/>
        <v>Ladies Master</v>
      </c>
      <c r="H2344" s="46" t="str">
        <f t="shared" si="378"/>
        <v>Walvis Bay</v>
      </c>
      <c r="I2344" s="78"/>
      <c r="J2344" s="78" t="s">
        <v>20</v>
      </c>
      <c r="K2344" s="78">
        <v>71</v>
      </c>
      <c r="L2344" s="77">
        <f t="shared" si="379"/>
        <v>1.3</v>
      </c>
      <c r="M2344" s="77">
        <f t="shared" si="380"/>
        <v>1.3</v>
      </c>
    </row>
    <row r="2345" spans="1:13" hidden="1" x14ac:dyDescent="0.3">
      <c r="A2345" s="246" t="str">
        <f t="shared" si="372"/>
        <v>2024-NAT-02</v>
      </c>
      <c r="B2345" s="241">
        <f t="shared" si="373"/>
        <v>45373</v>
      </c>
      <c r="C2345" s="246" t="str">
        <f t="shared" si="374"/>
        <v>Day 2</v>
      </c>
      <c r="D2345" s="78" t="s">
        <v>1383</v>
      </c>
      <c r="E2345" s="46" t="str">
        <f t="shared" si="375"/>
        <v>Michael</v>
      </c>
      <c r="F2345" s="46" t="str">
        <f t="shared" si="376"/>
        <v>Diedericks</v>
      </c>
      <c r="G2345" s="46" t="str">
        <f t="shared" si="377"/>
        <v>Men U/16</v>
      </c>
      <c r="H2345" s="46" t="str">
        <f t="shared" si="378"/>
        <v>Welwitschia</v>
      </c>
      <c r="I2345" s="78"/>
      <c r="J2345" s="78" t="s">
        <v>1288</v>
      </c>
      <c r="K2345" s="78">
        <v>96</v>
      </c>
      <c r="L2345" s="77">
        <f t="shared" si="379"/>
        <v>3.2</v>
      </c>
      <c r="M2345" s="77">
        <f t="shared" si="380"/>
        <v>3.2</v>
      </c>
    </row>
    <row r="2346" spans="1:13" hidden="1" x14ac:dyDescent="0.3">
      <c r="A2346" s="246" t="str">
        <f t="shared" si="372"/>
        <v>2024-NAT-02</v>
      </c>
      <c r="B2346" s="241">
        <f t="shared" si="373"/>
        <v>45373</v>
      </c>
      <c r="C2346" s="246" t="str">
        <f t="shared" si="374"/>
        <v>Day 2</v>
      </c>
      <c r="D2346" s="78" t="s">
        <v>1383</v>
      </c>
      <c r="E2346" s="46" t="str">
        <f t="shared" si="375"/>
        <v>Michael</v>
      </c>
      <c r="F2346" s="46" t="str">
        <f t="shared" si="376"/>
        <v>Diedericks</v>
      </c>
      <c r="G2346" s="46" t="str">
        <f t="shared" si="377"/>
        <v>Men U/16</v>
      </c>
      <c r="H2346" s="46" t="str">
        <f t="shared" si="378"/>
        <v>Welwitschia</v>
      </c>
      <c r="I2346" s="78"/>
      <c r="J2346" s="76" t="s">
        <v>1287</v>
      </c>
      <c r="K2346" s="78">
        <v>141</v>
      </c>
      <c r="L2346" s="77">
        <f t="shared" si="379"/>
        <v>14.1</v>
      </c>
      <c r="M2346" s="77">
        <f t="shared" si="380"/>
        <v>14.1</v>
      </c>
    </row>
    <row r="2347" spans="1:13" hidden="1" x14ac:dyDescent="0.3">
      <c r="A2347" s="246" t="str">
        <f t="shared" si="372"/>
        <v>2024-NAT-02</v>
      </c>
      <c r="B2347" s="241">
        <f t="shared" si="373"/>
        <v>45373</v>
      </c>
      <c r="C2347" s="246" t="str">
        <f t="shared" si="374"/>
        <v>Day 2</v>
      </c>
      <c r="D2347" s="78" t="s">
        <v>1383</v>
      </c>
      <c r="E2347" s="46" t="str">
        <f t="shared" si="375"/>
        <v>Michael</v>
      </c>
      <c r="F2347" s="46" t="str">
        <f t="shared" si="376"/>
        <v>Diedericks</v>
      </c>
      <c r="G2347" s="46" t="str">
        <f t="shared" si="377"/>
        <v>Men U/16</v>
      </c>
      <c r="H2347" s="46" t="str">
        <f t="shared" si="378"/>
        <v>Welwitschia</v>
      </c>
      <c r="I2347" s="78"/>
      <c r="J2347" s="76" t="s">
        <v>1287</v>
      </c>
      <c r="K2347" s="78">
        <v>127</v>
      </c>
      <c r="L2347" s="77">
        <f t="shared" si="379"/>
        <v>9.8000000000000007</v>
      </c>
      <c r="M2347" s="77">
        <f t="shared" si="380"/>
        <v>9.8000000000000007</v>
      </c>
    </row>
    <row r="2348" spans="1:13" hidden="1" x14ac:dyDescent="0.3">
      <c r="A2348" s="246" t="str">
        <f t="shared" si="372"/>
        <v>2024-NAT-02</v>
      </c>
      <c r="B2348" s="241">
        <f t="shared" si="373"/>
        <v>45373</v>
      </c>
      <c r="C2348" s="246" t="str">
        <f t="shared" si="374"/>
        <v>Day 2</v>
      </c>
      <c r="D2348" s="78" t="s">
        <v>1567</v>
      </c>
      <c r="E2348" s="46" t="str">
        <f t="shared" si="375"/>
        <v>Janco</v>
      </c>
      <c r="F2348" s="46" t="str">
        <f t="shared" si="376"/>
        <v>Duvenhage</v>
      </c>
      <c r="G2348" s="46" t="str">
        <f t="shared" si="377"/>
        <v>Men U/16</v>
      </c>
      <c r="H2348" s="46" t="str">
        <f t="shared" si="378"/>
        <v>Welwitschia</v>
      </c>
      <c r="I2348" s="78"/>
      <c r="J2348" s="76" t="s">
        <v>1287</v>
      </c>
      <c r="K2348" s="78">
        <v>108</v>
      </c>
      <c r="L2348" s="77">
        <f t="shared" si="379"/>
        <v>5.6</v>
      </c>
      <c r="M2348" s="77">
        <f t="shared" si="380"/>
        <v>5.6</v>
      </c>
    </row>
    <row r="2349" spans="1:13" hidden="1" x14ac:dyDescent="0.3">
      <c r="A2349" s="246" t="str">
        <f t="shared" si="372"/>
        <v>2024-NAT-02</v>
      </c>
      <c r="B2349" s="241">
        <f t="shared" si="373"/>
        <v>45373</v>
      </c>
      <c r="C2349" s="246" t="str">
        <f t="shared" si="374"/>
        <v>Day 2</v>
      </c>
      <c r="D2349" s="78" t="s">
        <v>1567</v>
      </c>
      <c r="E2349" s="46" t="str">
        <f t="shared" si="375"/>
        <v>Janco</v>
      </c>
      <c r="F2349" s="46" t="str">
        <f t="shared" si="376"/>
        <v>Duvenhage</v>
      </c>
      <c r="G2349" s="46" t="str">
        <f t="shared" si="377"/>
        <v>Men U/16</v>
      </c>
      <c r="H2349" s="46" t="str">
        <f t="shared" si="378"/>
        <v>Welwitschia</v>
      </c>
      <c r="I2349" s="78"/>
      <c r="J2349" s="76" t="s">
        <v>1287</v>
      </c>
      <c r="K2349" s="78">
        <v>97</v>
      </c>
      <c r="L2349" s="77">
        <f t="shared" si="379"/>
        <v>3.9</v>
      </c>
      <c r="M2349" s="77">
        <f t="shared" si="380"/>
        <v>3.9</v>
      </c>
    </row>
    <row r="2350" spans="1:13" hidden="1" x14ac:dyDescent="0.3">
      <c r="A2350" s="246" t="str">
        <f t="shared" si="372"/>
        <v>2024-NAT-02</v>
      </c>
      <c r="B2350" s="241">
        <f t="shared" si="373"/>
        <v>45373</v>
      </c>
      <c r="C2350" s="246" t="str">
        <f t="shared" si="374"/>
        <v>Day 2</v>
      </c>
      <c r="D2350" s="78" t="s">
        <v>525</v>
      </c>
      <c r="E2350" s="46" t="str">
        <f t="shared" si="375"/>
        <v>Carlien</v>
      </c>
      <c r="F2350" s="46" t="str">
        <f t="shared" si="376"/>
        <v>Steyn</v>
      </c>
      <c r="G2350" s="46" t="str">
        <f t="shared" si="377"/>
        <v>Ladies Veteran</v>
      </c>
      <c r="H2350" s="46" t="str">
        <f t="shared" si="378"/>
        <v>Welwitschia</v>
      </c>
      <c r="I2350" s="78"/>
      <c r="J2350" s="76" t="s">
        <v>1287</v>
      </c>
      <c r="K2350" s="78">
        <v>110</v>
      </c>
      <c r="L2350" s="77">
        <f t="shared" si="379"/>
        <v>6</v>
      </c>
      <c r="M2350" s="77">
        <f t="shared" si="380"/>
        <v>6</v>
      </c>
    </row>
    <row r="2351" spans="1:13" hidden="1" x14ac:dyDescent="0.3">
      <c r="A2351" s="246" t="str">
        <f t="shared" si="372"/>
        <v>2024-NAT-02</v>
      </c>
      <c r="B2351" s="241">
        <f t="shared" si="373"/>
        <v>45373</v>
      </c>
      <c r="C2351" s="246" t="str">
        <f t="shared" si="374"/>
        <v>Day 2</v>
      </c>
      <c r="D2351" s="78" t="s">
        <v>885</v>
      </c>
      <c r="E2351" s="46" t="str">
        <f t="shared" si="375"/>
        <v>Marinda</v>
      </c>
      <c r="F2351" s="46" t="str">
        <f t="shared" si="376"/>
        <v>Parr</v>
      </c>
      <c r="G2351" s="46" t="str">
        <f t="shared" si="377"/>
        <v>Ladies Master</v>
      </c>
      <c r="H2351" s="46" t="str">
        <f t="shared" si="378"/>
        <v>Welwitschia</v>
      </c>
      <c r="I2351" s="78"/>
      <c r="J2351" s="78"/>
      <c r="K2351" s="78"/>
      <c r="L2351" s="77" t="str">
        <f t="shared" si="379"/>
        <v/>
      </c>
      <c r="M2351" s="77" t="str">
        <f t="shared" si="380"/>
        <v/>
      </c>
    </row>
    <row r="2352" spans="1:13" hidden="1" x14ac:dyDescent="0.3">
      <c r="A2352" s="246" t="str">
        <f t="shared" si="372"/>
        <v>2024-NAT-02</v>
      </c>
      <c r="B2352" s="241">
        <f t="shared" si="373"/>
        <v>45373</v>
      </c>
      <c r="C2352" s="246" t="str">
        <f t="shared" si="374"/>
        <v>Day 2</v>
      </c>
      <c r="D2352" s="78" t="s">
        <v>839</v>
      </c>
      <c r="E2352" s="46" t="str">
        <f t="shared" si="375"/>
        <v>Raymond</v>
      </c>
      <c r="F2352" s="46" t="str">
        <f t="shared" si="376"/>
        <v>Duvenhage</v>
      </c>
      <c r="G2352" s="46" t="str">
        <f t="shared" si="377"/>
        <v>Men Veteran</v>
      </c>
      <c r="H2352" s="46" t="str">
        <f t="shared" si="378"/>
        <v>Welwitschia</v>
      </c>
      <c r="I2352" s="78"/>
      <c r="J2352" s="78" t="s">
        <v>1286</v>
      </c>
      <c r="K2352" s="78">
        <v>132</v>
      </c>
      <c r="L2352" s="77">
        <f t="shared" si="379"/>
        <v>29.8</v>
      </c>
      <c r="M2352" s="77">
        <f t="shared" si="380"/>
        <v>29.8</v>
      </c>
    </row>
    <row r="2353" spans="1:13" hidden="1" x14ac:dyDescent="0.3">
      <c r="A2353" s="246" t="str">
        <f t="shared" si="372"/>
        <v>2024-NAT-02</v>
      </c>
      <c r="B2353" s="241">
        <f t="shared" si="373"/>
        <v>45373</v>
      </c>
      <c r="C2353" s="246" t="str">
        <f t="shared" si="374"/>
        <v>Day 2</v>
      </c>
      <c r="D2353" s="78" t="s">
        <v>839</v>
      </c>
      <c r="E2353" s="46" t="str">
        <f t="shared" si="375"/>
        <v>Raymond</v>
      </c>
      <c r="F2353" s="46" t="str">
        <f t="shared" si="376"/>
        <v>Duvenhage</v>
      </c>
      <c r="G2353" s="46" t="str">
        <f t="shared" si="377"/>
        <v>Men Veteran</v>
      </c>
      <c r="H2353" s="46" t="str">
        <f t="shared" si="378"/>
        <v>Welwitschia</v>
      </c>
      <c r="I2353" s="78"/>
      <c r="J2353" s="76" t="s">
        <v>1287</v>
      </c>
      <c r="K2353" s="78">
        <v>134</v>
      </c>
      <c r="L2353" s="77">
        <f t="shared" si="379"/>
        <v>11.8</v>
      </c>
      <c r="M2353" s="77">
        <f t="shared" si="380"/>
        <v>11.8</v>
      </c>
    </row>
    <row r="2354" spans="1:13" hidden="1" x14ac:dyDescent="0.3">
      <c r="A2354" s="246" t="str">
        <f t="shared" si="372"/>
        <v>2024-NAT-02</v>
      </c>
      <c r="B2354" s="241">
        <f t="shared" si="373"/>
        <v>45373</v>
      </c>
      <c r="C2354" s="246" t="str">
        <f t="shared" si="374"/>
        <v>Day 2</v>
      </c>
      <c r="D2354" s="78" t="s">
        <v>839</v>
      </c>
      <c r="E2354" s="46" t="str">
        <f t="shared" si="375"/>
        <v>Raymond</v>
      </c>
      <c r="F2354" s="46" t="str">
        <f t="shared" si="376"/>
        <v>Duvenhage</v>
      </c>
      <c r="G2354" s="46" t="str">
        <f t="shared" si="377"/>
        <v>Men Veteran</v>
      </c>
      <c r="H2354" s="46" t="str">
        <f t="shared" si="378"/>
        <v>Welwitschia</v>
      </c>
      <c r="I2354" s="78"/>
      <c r="J2354" s="76" t="s">
        <v>1287</v>
      </c>
      <c r="K2354" s="78">
        <v>116</v>
      </c>
      <c r="L2354" s="77">
        <f t="shared" si="379"/>
        <v>7.2</v>
      </c>
      <c r="M2354" s="77">
        <f t="shared" si="380"/>
        <v>7.2</v>
      </c>
    </row>
    <row r="2355" spans="1:13" hidden="1" x14ac:dyDescent="0.3">
      <c r="A2355" s="246" t="str">
        <f t="shared" si="372"/>
        <v>2024-NAT-02</v>
      </c>
      <c r="B2355" s="241">
        <f t="shared" si="373"/>
        <v>45373</v>
      </c>
      <c r="C2355" s="246" t="str">
        <f t="shared" si="374"/>
        <v>Day 2</v>
      </c>
      <c r="D2355" s="78" t="s">
        <v>839</v>
      </c>
      <c r="E2355" s="46" t="str">
        <f t="shared" si="375"/>
        <v>Raymond</v>
      </c>
      <c r="F2355" s="46" t="str">
        <f t="shared" si="376"/>
        <v>Duvenhage</v>
      </c>
      <c r="G2355" s="46" t="str">
        <f t="shared" si="377"/>
        <v>Men Veteran</v>
      </c>
      <c r="H2355" s="46" t="str">
        <f t="shared" si="378"/>
        <v>Welwitschia</v>
      </c>
      <c r="I2355" s="78"/>
      <c r="J2355" s="76" t="s">
        <v>1287</v>
      </c>
      <c r="K2355" s="78">
        <v>102</v>
      </c>
      <c r="L2355" s="77">
        <f t="shared" si="379"/>
        <v>4.5999999999999996</v>
      </c>
      <c r="M2355" s="77">
        <f t="shared" si="380"/>
        <v>4.5999999999999996</v>
      </c>
    </row>
    <row r="2356" spans="1:13" hidden="1" x14ac:dyDescent="0.3">
      <c r="A2356" s="246" t="str">
        <f t="shared" si="372"/>
        <v>2024-NAT-02</v>
      </c>
      <c r="B2356" s="241">
        <f t="shared" si="373"/>
        <v>45373</v>
      </c>
      <c r="C2356" s="246" t="str">
        <f t="shared" si="374"/>
        <v>Day 2</v>
      </c>
      <c r="D2356" s="78" t="s">
        <v>839</v>
      </c>
      <c r="E2356" s="46" t="str">
        <f t="shared" si="375"/>
        <v>Raymond</v>
      </c>
      <c r="F2356" s="46" t="str">
        <f t="shared" si="376"/>
        <v>Duvenhage</v>
      </c>
      <c r="G2356" s="46" t="str">
        <f t="shared" si="377"/>
        <v>Men Veteran</v>
      </c>
      <c r="H2356" s="46" t="str">
        <f t="shared" si="378"/>
        <v>Welwitschia</v>
      </c>
      <c r="I2356" s="78"/>
      <c r="J2356" s="76" t="s">
        <v>1287</v>
      </c>
      <c r="K2356" s="78">
        <v>109</v>
      </c>
      <c r="L2356" s="77">
        <f t="shared" si="379"/>
        <v>5.8</v>
      </c>
      <c r="M2356" s="77">
        <f t="shared" si="380"/>
        <v>5.8</v>
      </c>
    </row>
    <row r="2357" spans="1:13" hidden="1" x14ac:dyDescent="0.3">
      <c r="A2357" s="246" t="str">
        <f t="shared" si="372"/>
        <v>2024-NAT-02</v>
      </c>
      <c r="B2357" s="241">
        <f t="shared" si="373"/>
        <v>45373</v>
      </c>
      <c r="C2357" s="246" t="str">
        <f t="shared" si="374"/>
        <v>Day 2</v>
      </c>
      <c r="D2357" s="78" t="s">
        <v>839</v>
      </c>
      <c r="E2357" s="46" t="str">
        <f t="shared" si="375"/>
        <v>Raymond</v>
      </c>
      <c r="F2357" s="46" t="str">
        <f t="shared" si="376"/>
        <v>Duvenhage</v>
      </c>
      <c r="G2357" s="46" t="str">
        <f t="shared" si="377"/>
        <v>Men Veteran</v>
      </c>
      <c r="H2357" s="46" t="str">
        <f t="shared" si="378"/>
        <v>Welwitschia</v>
      </c>
      <c r="I2357" s="78"/>
      <c r="J2357" s="76" t="s">
        <v>1287</v>
      </c>
      <c r="K2357" s="78">
        <v>112</v>
      </c>
      <c r="L2357" s="77">
        <f t="shared" si="379"/>
        <v>6.4</v>
      </c>
      <c r="M2357" s="77">
        <f t="shared" si="380"/>
        <v>6.4</v>
      </c>
    </row>
    <row r="2358" spans="1:13" hidden="1" x14ac:dyDescent="0.3">
      <c r="A2358" s="246" t="str">
        <f t="shared" si="372"/>
        <v>2024-NAT-02</v>
      </c>
      <c r="B2358" s="241">
        <f t="shared" si="373"/>
        <v>45373</v>
      </c>
      <c r="C2358" s="246" t="str">
        <f t="shared" si="374"/>
        <v>Day 2</v>
      </c>
      <c r="D2358" s="78" t="s">
        <v>468</v>
      </c>
      <c r="E2358" s="46" t="str">
        <f t="shared" si="375"/>
        <v>Willem</v>
      </c>
      <c r="F2358" s="46" t="str">
        <f t="shared" si="376"/>
        <v>Steyn</v>
      </c>
      <c r="G2358" s="46" t="str">
        <f t="shared" si="377"/>
        <v>Men Veteran</v>
      </c>
      <c r="H2358" s="46" t="str">
        <f t="shared" si="378"/>
        <v>Welwitschia</v>
      </c>
      <c r="I2358" s="78"/>
      <c r="J2358" s="76" t="s">
        <v>1287</v>
      </c>
      <c r="K2358" s="78">
        <v>122</v>
      </c>
      <c r="L2358" s="77">
        <f t="shared" si="379"/>
        <v>8.6</v>
      </c>
      <c r="M2358" s="77">
        <f t="shared" si="380"/>
        <v>8.6</v>
      </c>
    </row>
    <row r="2359" spans="1:13" hidden="1" x14ac:dyDescent="0.3">
      <c r="A2359" s="246" t="str">
        <f t="shared" si="372"/>
        <v>2024-NAT-02</v>
      </c>
      <c r="B2359" s="241">
        <f t="shared" si="373"/>
        <v>45373</v>
      </c>
      <c r="C2359" s="246" t="str">
        <f t="shared" si="374"/>
        <v>Day 2</v>
      </c>
      <c r="D2359" s="78" t="s">
        <v>468</v>
      </c>
      <c r="E2359" s="46" t="str">
        <f t="shared" si="375"/>
        <v>Willem</v>
      </c>
      <c r="F2359" s="46" t="str">
        <f t="shared" si="376"/>
        <v>Steyn</v>
      </c>
      <c r="G2359" s="46" t="str">
        <f t="shared" si="377"/>
        <v>Men Veteran</v>
      </c>
      <c r="H2359" s="46" t="str">
        <f t="shared" si="378"/>
        <v>Welwitschia</v>
      </c>
      <c r="I2359" s="78"/>
      <c r="J2359" s="76" t="s">
        <v>1287</v>
      </c>
      <c r="K2359" s="78">
        <v>106</v>
      </c>
      <c r="L2359" s="77">
        <f t="shared" si="379"/>
        <v>5.3</v>
      </c>
      <c r="M2359" s="77">
        <f t="shared" si="380"/>
        <v>5.3</v>
      </c>
    </row>
    <row r="2360" spans="1:13" hidden="1" x14ac:dyDescent="0.3">
      <c r="A2360" s="246" t="str">
        <f t="shared" si="372"/>
        <v>2024-NAT-02</v>
      </c>
      <c r="B2360" s="241">
        <f t="shared" si="373"/>
        <v>45373</v>
      </c>
      <c r="C2360" s="246" t="str">
        <f t="shared" si="374"/>
        <v>Day 2</v>
      </c>
      <c r="D2360" s="78" t="s">
        <v>562</v>
      </c>
      <c r="E2360" s="46" t="str">
        <f t="shared" si="375"/>
        <v>Dian</v>
      </c>
      <c r="F2360" s="46" t="str">
        <f t="shared" si="376"/>
        <v>Neethling</v>
      </c>
      <c r="G2360" s="46" t="str">
        <f t="shared" si="377"/>
        <v>Men U/21</v>
      </c>
      <c r="H2360" s="46" t="str">
        <f t="shared" si="378"/>
        <v>Welwitschia</v>
      </c>
      <c r="I2360" s="78"/>
      <c r="J2360" s="76" t="s">
        <v>1287</v>
      </c>
      <c r="K2360" s="78">
        <v>92</v>
      </c>
      <c r="L2360" s="77">
        <f t="shared" si="379"/>
        <v>3.3</v>
      </c>
      <c r="M2360" s="77">
        <f t="shared" si="380"/>
        <v>3.3</v>
      </c>
    </row>
    <row r="2361" spans="1:13" hidden="1" x14ac:dyDescent="0.3">
      <c r="A2361" s="246" t="str">
        <f t="shared" si="372"/>
        <v>2024-NAT-02</v>
      </c>
      <c r="B2361" s="241">
        <f t="shared" si="373"/>
        <v>45373</v>
      </c>
      <c r="C2361" s="246" t="str">
        <f t="shared" si="374"/>
        <v>Day 2</v>
      </c>
      <c r="D2361" s="78" t="s">
        <v>520</v>
      </c>
      <c r="E2361" s="46" t="str">
        <f t="shared" si="375"/>
        <v>Nols</v>
      </c>
      <c r="F2361" s="46" t="str">
        <f t="shared" si="376"/>
        <v>Diedericks</v>
      </c>
      <c r="G2361" s="46" t="str">
        <f t="shared" si="377"/>
        <v>Men Senior</v>
      </c>
      <c r="H2361" s="46" t="str">
        <f t="shared" si="378"/>
        <v>Welwitschia</v>
      </c>
      <c r="I2361" s="78"/>
      <c r="J2361" s="78" t="s">
        <v>1265</v>
      </c>
      <c r="K2361" s="78">
        <v>84</v>
      </c>
      <c r="L2361" s="77">
        <f t="shared" si="379"/>
        <v>10.9</v>
      </c>
      <c r="M2361" s="77">
        <f t="shared" si="380"/>
        <v>10.9</v>
      </c>
    </row>
    <row r="2362" spans="1:13" hidden="1" x14ac:dyDescent="0.3">
      <c r="A2362" s="246" t="str">
        <f t="shared" si="372"/>
        <v>2024-NAT-02</v>
      </c>
      <c r="B2362" s="241">
        <f t="shared" si="373"/>
        <v>45373</v>
      </c>
      <c r="C2362" s="246" t="str">
        <f t="shared" si="374"/>
        <v>Day 2</v>
      </c>
      <c r="D2362" s="78" t="s">
        <v>1018</v>
      </c>
      <c r="E2362" s="46" t="str">
        <f t="shared" si="375"/>
        <v>Dean</v>
      </c>
      <c r="F2362" s="46" t="str">
        <f t="shared" si="376"/>
        <v>Biller</v>
      </c>
      <c r="G2362" s="46" t="str">
        <f t="shared" si="377"/>
        <v>Men Senior</v>
      </c>
      <c r="H2362" s="46" t="str">
        <f t="shared" si="378"/>
        <v>Welwitschia</v>
      </c>
      <c r="I2362" s="78"/>
      <c r="J2362" s="78"/>
      <c r="K2362" s="78"/>
      <c r="L2362" s="77" t="str">
        <f t="shared" si="379"/>
        <v/>
      </c>
      <c r="M2362" s="77" t="str">
        <f t="shared" si="380"/>
        <v/>
      </c>
    </row>
    <row r="2363" spans="1:13" hidden="1" x14ac:dyDescent="0.3">
      <c r="A2363" s="246" t="str">
        <f t="shared" si="372"/>
        <v>2024-NAT-02</v>
      </c>
      <c r="B2363" s="241">
        <f t="shared" si="373"/>
        <v>45373</v>
      </c>
      <c r="C2363" s="246" t="str">
        <f t="shared" si="374"/>
        <v>Day 2</v>
      </c>
      <c r="D2363" s="78" t="s">
        <v>732</v>
      </c>
      <c r="E2363" s="46" t="str">
        <f t="shared" si="375"/>
        <v>Ras</v>
      </c>
      <c r="F2363" s="46" t="str">
        <f t="shared" si="376"/>
        <v>Van Der Westhuizen</v>
      </c>
      <c r="G2363" s="46" t="str">
        <f t="shared" si="377"/>
        <v>Men Senior</v>
      </c>
      <c r="H2363" s="46" t="str">
        <f t="shared" si="378"/>
        <v>Welwitschia</v>
      </c>
      <c r="I2363" s="78"/>
      <c r="J2363" s="78"/>
      <c r="K2363" s="78"/>
      <c r="L2363" s="77" t="str">
        <f t="shared" si="379"/>
        <v/>
      </c>
      <c r="M2363" s="77" t="str">
        <f t="shared" si="380"/>
        <v/>
      </c>
    </row>
    <row r="2364" spans="1:13" hidden="1" x14ac:dyDescent="0.3">
      <c r="A2364" s="246" t="str">
        <f t="shared" si="372"/>
        <v>2024-NAT-02</v>
      </c>
      <c r="B2364" s="241">
        <f t="shared" si="373"/>
        <v>45373</v>
      </c>
      <c r="C2364" s="246" t="str">
        <f t="shared" si="374"/>
        <v>Day 2</v>
      </c>
      <c r="D2364" s="78" t="s">
        <v>470</v>
      </c>
      <c r="E2364" s="46" t="str">
        <f t="shared" si="375"/>
        <v>Johan</v>
      </c>
      <c r="F2364" s="46" t="str">
        <f t="shared" si="376"/>
        <v>Diedericks</v>
      </c>
      <c r="G2364" s="46" t="str">
        <f t="shared" si="377"/>
        <v>Men Veteran</v>
      </c>
      <c r="H2364" s="46" t="str">
        <f t="shared" si="378"/>
        <v>Welwitschia</v>
      </c>
      <c r="I2364" s="78"/>
      <c r="J2364" s="78"/>
      <c r="K2364" s="78"/>
      <c r="L2364" s="77" t="str">
        <f t="shared" si="379"/>
        <v/>
      </c>
      <c r="M2364" s="77" t="str">
        <f t="shared" si="380"/>
        <v/>
      </c>
    </row>
    <row r="2365" spans="1:13" hidden="1" x14ac:dyDescent="0.3">
      <c r="A2365" s="246" t="str">
        <f t="shared" si="372"/>
        <v>2024-NAT-02</v>
      </c>
      <c r="B2365" s="241">
        <f t="shared" si="373"/>
        <v>45373</v>
      </c>
      <c r="C2365" s="246" t="str">
        <f t="shared" si="374"/>
        <v>Day 2</v>
      </c>
      <c r="D2365" s="78" t="s">
        <v>746</v>
      </c>
      <c r="E2365" s="46" t="str">
        <f t="shared" si="375"/>
        <v>Bradd</v>
      </c>
      <c r="F2365" s="46" t="str">
        <f t="shared" si="376"/>
        <v>Biller</v>
      </c>
      <c r="G2365" s="46" t="str">
        <f t="shared" si="377"/>
        <v>Men Senior</v>
      </c>
      <c r="H2365" s="46" t="str">
        <f t="shared" si="378"/>
        <v>Welwitschia</v>
      </c>
      <c r="I2365" s="78"/>
      <c r="J2365" s="78"/>
      <c r="K2365" s="78"/>
      <c r="L2365" s="77" t="str">
        <f t="shared" si="379"/>
        <v/>
      </c>
      <c r="M2365" s="77" t="str">
        <f t="shared" si="380"/>
        <v/>
      </c>
    </row>
    <row r="2366" spans="1:13" hidden="1" x14ac:dyDescent="0.3">
      <c r="A2366" s="246" t="s">
        <v>2168</v>
      </c>
      <c r="B2366" s="241">
        <v>45374</v>
      </c>
      <c r="C2366" s="246" t="s">
        <v>2088</v>
      </c>
      <c r="D2366" s="78" t="s">
        <v>506</v>
      </c>
      <c r="E2366" s="46" t="str">
        <f t="shared" si="375"/>
        <v>Clemens</v>
      </c>
      <c r="F2366" s="46" t="str">
        <f t="shared" si="376"/>
        <v>Deetlefs</v>
      </c>
      <c r="G2366" s="46" t="str">
        <f t="shared" si="377"/>
        <v>Men Veteran</v>
      </c>
      <c r="H2366" s="46" t="str">
        <f t="shared" si="378"/>
        <v>Atlantic Angling Club</v>
      </c>
      <c r="I2366" s="78"/>
      <c r="J2366" s="76" t="s">
        <v>1287</v>
      </c>
      <c r="K2366" s="78">
        <v>87</v>
      </c>
      <c r="L2366" s="77">
        <f t="shared" si="379"/>
        <v>2.7</v>
      </c>
      <c r="M2366" s="77">
        <f t="shared" si="380"/>
        <v>2.7</v>
      </c>
    </row>
    <row r="2367" spans="1:13" hidden="1" x14ac:dyDescent="0.3">
      <c r="A2367" s="246" t="str">
        <f t="shared" si="372"/>
        <v>2024-NAT-03</v>
      </c>
      <c r="B2367" s="241">
        <f t="shared" si="373"/>
        <v>45374</v>
      </c>
      <c r="C2367" s="246" t="str">
        <f t="shared" si="374"/>
        <v>Day 3</v>
      </c>
      <c r="D2367" s="78" t="s">
        <v>914</v>
      </c>
      <c r="E2367" s="46" t="str">
        <f t="shared" si="375"/>
        <v>Sarel</v>
      </c>
      <c r="F2367" s="46" t="str">
        <f t="shared" si="376"/>
        <v>Mynhardt</v>
      </c>
      <c r="G2367" s="46" t="str">
        <f t="shared" si="377"/>
        <v>Men Master</v>
      </c>
      <c r="H2367" s="46" t="str">
        <f t="shared" si="378"/>
        <v>Atlantic Angling Club</v>
      </c>
      <c r="I2367" s="78"/>
      <c r="J2367" s="78"/>
      <c r="K2367" s="78"/>
      <c r="L2367" s="77" t="str">
        <f t="shared" si="379"/>
        <v/>
      </c>
      <c r="M2367" s="77" t="str">
        <f t="shared" si="380"/>
        <v/>
      </c>
    </row>
    <row r="2368" spans="1:13" hidden="1" x14ac:dyDescent="0.3">
      <c r="A2368" s="246" t="str">
        <f t="shared" si="372"/>
        <v>2024-NAT-03</v>
      </c>
      <c r="B2368" s="241">
        <f t="shared" si="373"/>
        <v>45374</v>
      </c>
      <c r="C2368" s="246" t="str">
        <f t="shared" si="374"/>
        <v>Day 3</v>
      </c>
      <c r="D2368" s="78" t="s">
        <v>1707</v>
      </c>
      <c r="E2368" s="46" t="str">
        <f t="shared" si="375"/>
        <v>Frans</v>
      </c>
      <c r="F2368" s="46" t="str">
        <f t="shared" si="376"/>
        <v>Joubert</v>
      </c>
      <c r="G2368" s="46" t="str">
        <f t="shared" si="377"/>
        <v>Men Veteran</v>
      </c>
      <c r="H2368" s="46" t="str">
        <f t="shared" si="378"/>
        <v>Atlantic Angling Club</v>
      </c>
      <c r="I2368" s="78"/>
      <c r="J2368" s="78"/>
      <c r="K2368" s="78"/>
      <c r="L2368" s="77" t="str">
        <f t="shared" si="379"/>
        <v/>
      </c>
      <c r="M2368" s="77" t="str">
        <f t="shared" si="380"/>
        <v/>
      </c>
    </row>
    <row r="2369" spans="1:13" hidden="1" x14ac:dyDescent="0.3">
      <c r="A2369" s="246" t="str">
        <f t="shared" si="372"/>
        <v>2024-NAT-03</v>
      </c>
      <c r="B2369" s="241">
        <f t="shared" si="373"/>
        <v>45374</v>
      </c>
      <c r="C2369" s="246" t="str">
        <f t="shared" si="374"/>
        <v>Day 3</v>
      </c>
      <c r="D2369" s="78" t="s">
        <v>1733</v>
      </c>
      <c r="E2369" s="46" t="str">
        <f t="shared" si="375"/>
        <v>Adrian</v>
      </c>
      <c r="F2369" s="46" t="str">
        <f t="shared" si="376"/>
        <v>Steenkamp</v>
      </c>
      <c r="G2369" s="46" t="str">
        <f t="shared" si="377"/>
        <v>Men Seniors / U/21</v>
      </c>
      <c r="H2369" s="46" t="str">
        <f t="shared" si="378"/>
        <v>Benguella</v>
      </c>
      <c r="I2369" s="78"/>
      <c r="J2369" s="78"/>
      <c r="K2369" s="78"/>
      <c r="L2369" s="77" t="str">
        <f t="shared" si="379"/>
        <v/>
      </c>
      <c r="M2369" s="77" t="str">
        <f t="shared" si="380"/>
        <v/>
      </c>
    </row>
    <row r="2370" spans="1:13" hidden="1" x14ac:dyDescent="0.3">
      <c r="A2370" s="246" t="str">
        <f t="shared" si="372"/>
        <v>2024-NAT-03</v>
      </c>
      <c r="B2370" s="241">
        <f t="shared" si="373"/>
        <v>45374</v>
      </c>
      <c r="C2370" s="246" t="str">
        <f t="shared" si="374"/>
        <v>Day 3</v>
      </c>
      <c r="D2370" s="78" t="s">
        <v>669</v>
      </c>
      <c r="E2370" s="46" t="str">
        <f t="shared" si="375"/>
        <v>Loandro</v>
      </c>
      <c r="F2370" s="46" t="str">
        <f t="shared" si="376"/>
        <v>Steenkamp</v>
      </c>
      <c r="G2370" s="46" t="str">
        <f t="shared" si="377"/>
        <v>Men Master</v>
      </c>
      <c r="H2370" s="46" t="str">
        <f t="shared" si="378"/>
        <v>Benguella</v>
      </c>
      <c r="I2370" s="78"/>
      <c r="J2370" s="78"/>
      <c r="K2370" s="78"/>
      <c r="L2370" s="77" t="str">
        <f t="shared" si="379"/>
        <v/>
      </c>
      <c r="M2370" s="77" t="str">
        <f t="shared" si="380"/>
        <v/>
      </c>
    </row>
    <row r="2371" spans="1:13" hidden="1" x14ac:dyDescent="0.3">
      <c r="A2371" s="246" t="str">
        <f t="shared" si="372"/>
        <v>2024-NAT-03</v>
      </c>
      <c r="B2371" s="241">
        <f t="shared" si="373"/>
        <v>45374</v>
      </c>
      <c r="C2371" s="246" t="str">
        <f t="shared" si="374"/>
        <v>Day 3</v>
      </c>
      <c r="D2371" s="78" t="s">
        <v>991</v>
      </c>
      <c r="E2371" s="46" t="str">
        <f t="shared" si="375"/>
        <v>Louis</v>
      </c>
      <c r="F2371" s="46" t="str">
        <f t="shared" si="376"/>
        <v>Arangies</v>
      </c>
      <c r="G2371" s="46" t="str">
        <f t="shared" si="377"/>
        <v>Men Master</v>
      </c>
      <c r="H2371" s="46" t="str">
        <f t="shared" si="378"/>
        <v>Benguella</v>
      </c>
      <c r="I2371" s="78"/>
      <c r="J2371" s="78"/>
      <c r="K2371" s="78"/>
      <c r="L2371" s="77" t="str">
        <f t="shared" si="379"/>
        <v/>
      </c>
      <c r="M2371" s="77" t="str">
        <f t="shared" si="380"/>
        <v/>
      </c>
    </row>
    <row r="2372" spans="1:13" hidden="1" x14ac:dyDescent="0.3">
      <c r="A2372" s="246" t="str">
        <f t="shared" si="372"/>
        <v>2024-NAT-03</v>
      </c>
      <c r="B2372" s="241">
        <f t="shared" si="373"/>
        <v>45374</v>
      </c>
      <c r="C2372" s="246" t="str">
        <f t="shared" si="374"/>
        <v>Day 3</v>
      </c>
      <c r="D2372" s="78" t="s">
        <v>637</v>
      </c>
      <c r="E2372" s="46" t="str">
        <f t="shared" si="375"/>
        <v>Ray</v>
      </c>
      <c r="F2372" s="46" t="str">
        <f t="shared" si="376"/>
        <v>Moody</v>
      </c>
      <c r="G2372" s="46" t="str">
        <f t="shared" si="377"/>
        <v>Men Senior</v>
      </c>
      <c r="H2372" s="46" t="str">
        <f t="shared" si="378"/>
        <v>Benguella</v>
      </c>
      <c r="I2372" s="78"/>
      <c r="J2372" s="78"/>
      <c r="K2372" s="78"/>
      <c r="L2372" s="77" t="str">
        <f t="shared" si="379"/>
        <v/>
      </c>
      <c r="M2372" s="77" t="str">
        <f t="shared" si="380"/>
        <v/>
      </c>
    </row>
    <row r="2373" spans="1:13" hidden="1" x14ac:dyDescent="0.3">
      <c r="A2373" s="246" t="str">
        <f t="shared" si="372"/>
        <v>2024-NAT-03</v>
      </c>
      <c r="B2373" s="241">
        <f t="shared" si="373"/>
        <v>45374</v>
      </c>
      <c r="C2373" s="246" t="str">
        <f t="shared" si="374"/>
        <v>Day 3</v>
      </c>
      <c r="D2373" s="78" t="s">
        <v>1199</v>
      </c>
      <c r="E2373" s="46" t="str">
        <f t="shared" si="375"/>
        <v>Jean</v>
      </c>
      <c r="F2373" s="46" t="str">
        <f t="shared" si="376"/>
        <v>Visser</v>
      </c>
      <c r="G2373" s="46" t="str">
        <f t="shared" si="377"/>
        <v>Men Senior</v>
      </c>
      <c r="H2373" s="46" t="str">
        <f t="shared" si="378"/>
        <v>Benguella</v>
      </c>
      <c r="I2373" s="78"/>
      <c r="J2373" s="76" t="s">
        <v>1287</v>
      </c>
      <c r="K2373" s="78">
        <v>156</v>
      </c>
      <c r="L2373" s="77">
        <f t="shared" si="379"/>
        <v>19.899999999999999</v>
      </c>
      <c r="M2373" s="77">
        <f t="shared" si="380"/>
        <v>19.899999999999999</v>
      </c>
    </row>
    <row r="2374" spans="1:13" hidden="1" x14ac:dyDescent="0.3">
      <c r="A2374" s="246" t="str">
        <f t="shared" si="372"/>
        <v>2024-NAT-03</v>
      </c>
      <c r="B2374" s="241">
        <f t="shared" si="373"/>
        <v>45374</v>
      </c>
      <c r="C2374" s="246" t="str">
        <f t="shared" si="374"/>
        <v>Day 3</v>
      </c>
      <c r="D2374" s="78" t="s">
        <v>835</v>
      </c>
      <c r="E2374" s="46" t="str">
        <f t="shared" si="375"/>
        <v>Estian</v>
      </c>
      <c r="F2374" s="46" t="str">
        <f t="shared" si="376"/>
        <v>Jacobs</v>
      </c>
      <c r="G2374" s="46" t="str">
        <f t="shared" si="377"/>
        <v>Men Senior</v>
      </c>
      <c r="H2374" s="46" t="str">
        <f t="shared" si="378"/>
        <v>Benguella</v>
      </c>
      <c r="I2374" s="78"/>
      <c r="J2374" s="78" t="s">
        <v>1286</v>
      </c>
      <c r="K2374" s="78">
        <v>162</v>
      </c>
      <c r="L2374" s="77">
        <f t="shared" si="379"/>
        <v>58.3</v>
      </c>
      <c r="M2374" s="77">
        <f t="shared" si="380"/>
        <v>58.3</v>
      </c>
    </row>
    <row r="2375" spans="1:13" hidden="1" x14ac:dyDescent="0.3">
      <c r="A2375" s="246" t="str">
        <f t="shared" si="372"/>
        <v>2024-NAT-03</v>
      </c>
      <c r="B2375" s="241">
        <f t="shared" si="373"/>
        <v>45374</v>
      </c>
      <c r="C2375" s="246" t="str">
        <f t="shared" si="374"/>
        <v>Day 3</v>
      </c>
      <c r="D2375" s="78" t="s">
        <v>1165</v>
      </c>
      <c r="E2375" s="46" t="str">
        <f t="shared" si="375"/>
        <v>Lourens</v>
      </c>
      <c r="F2375" s="46" t="str">
        <f t="shared" si="376"/>
        <v>Fourie</v>
      </c>
      <c r="G2375" s="46" t="str">
        <f t="shared" si="377"/>
        <v>Men Master</v>
      </c>
      <c r="H2375" s="46" t="str">
        <f t="shared" si="378"/>
        <v>Henties Bay</v>
      </c>
      <c r="I2375" s="78"/>
      <c r="J2375" s="76" t="s">
        <v>1287</v>
      </c>
      <c r="K2375" s="78">
        <v>148</v>
      </c>
      <c r="L2375" s="77">
        <f t="shared" si="379"/>
        <v>16.600000000000001</v>
      </c>
      <c r="M2375" s="77">
        <f t="shared" si="380"/>
        <v>16.600000000000001</v>
      </c>
    </row>
    <row r="2376" spans="1:13" hidden="1" x14ac:dyDescent="0.3">
      <c r="A2376" s="246" t="str">
        <f t="shared" si="372"/>
        <v>2024-NAT-03</v>
      </c>
      <c r="B2376" s="241">
        <f t="shared" si="373"/>
        <v>45374</v>
      </c>
      <c r="C2376" s="246" t="str">
        <f t="shared" si="374"/>
        <v>Day 3</v>
      </c>
      <c r="D2376" s="78" t="s">
        <v>1165</v>
      </c>
      <c r="E2376" s="46" t="str">
        <f t="shared" si="375"/>
        <v>Lourens</v>
      </c>
      <c r="F2376" s="46" t="str">
        <f t="shared" si="376"/>
        <v>Fourie</v>
      </c>
      <c r="G2376" s="46" t="str">
        <f t="shared" si="377"/>
        <v>Men Master</v>
      </c>
      <c r="H2376" s="46" t="str">
        <f t="shared" si="378"/>
        <v>Henties Bay</v>
      </c>
      <c r="I2376" s="78"/>
      <c r="J2376" s="76" t="s">
        <v>1287</v>
      </c>
      <c r="K2376" s="78">
        <v>98</v>
      </c>
      <c r="L2376" s="77">
        <f t="shared" si="379"/>
        <v>4</v>
      </c>
      <c r="M2376" s="77">
        <f t="shared" si="380"/>
        <v>4</v>
      </c>
    </row>
    <row r="2377" spans="1:13" hidden="1" x14ac:dyDescent="0.3">
      <c r="A2377" s="246" t="str">
        <f t="shared" si="372"/>
        <v>2024-NAT-03</v>
      </c>
      <c r="B2377" s="241">
        <f t="shared" si="373"/>
        <v>45374</v>
      </c>
      <c r="C2377" s="246" t="str">
        <f t="shared" si="374"/>
        <v>Day 3</v>
      </c>
      <c r="D2377" s="78" t="s">
        <v>480</v>
      </c>
      <c r="E2377" s="46" t="str">
        <f t="shared" si="375"/>
        <v>Johan</v>
      </c>
      <c r="F2377" s="46" t="str">
        <f t="shared" si="376"/>
        <v>Agenbag</v>
      </c>
      <c r="G2377" s="46" t="str">
        <f t="shared" si="377"/>
        <v>Men Master</v>
      </c>
      <c r="H2377" s="46" t="str">
        <f t="shared" si="378"/>
        <v>Henties Bay</v>
      </c>
      <c r="I2377" s="78"/>
      <c r="J2377" s="76" t="s">
        <v>1287</v>
      </c>
      <c r="K2377" s="78">
        <v>101</v>
      </c>
      <c r="L2377" s="77">
        <f t="shared" si="379"/>
        <v>4.5</v>
      </c>
      <c r="M2377" s="77">
        <f t="shared" si="380"/>
        <v>4.5</v>
      </c>
    </row>
    <row r="2378" spans="1:13" hidden="1" x14ac:dyDescent="0.3">
      <c r="A2378" s="246" t="str">
        <f t="shared" si="372"/>
        <v>2024-NAT-03</v>
      </c>
      <c r="B2378" s="241">
        <f t="shared" si="373"/>
        <v>45374</v>
      </c>
      <c r="C2378" s="246" t="str">
        <f t="shared" si="374"/>
        <v>Day 3</v>
      </c>
      <c r="D2378" s="78" t="s">
        <v>480</v>
      </c>
      <c r="E2378" s="46" t="str">
        <f t="shared" si="375"/>
        <v>Johan</v>
      </c>
      <c r="F2378" s="46" t="str">
        <f t="shared" si="376"/>
        <v>Agenbag</v>
      </c>
      <c r="G2378" s="46" t="str">
        <f t="shared" si="377"/>
        <v>Men Master</v>
      </c>
      <c r="H2378" s="46" t="str">
        <f t="shared" si="378"/>
        <v>Henties Bay</v>
      </c>
      <c r="I2378" s="78"/>
      <c r="J2378" s="76" t="s">
        <v>1287</v>
      </c>
      <c r="K2378" s="78">
        <v>79</v>
      </c>
      <c r="L2378" s="77">
        <f t="shared" si="379"/>
        <v>1.9</v>
      </c>
      <c r="M2378" s="77">
        <f t="shared" si="380"/>
        <v>1.9</v>
      </c>
    </row>
    <row r="2379" spans="1:13" hidden="1" x14ac:dyDescent="0.3">
      <c r="A2379" s="246" t="str">
        <f t="shared" si="372"/>
        <v>2024-NAT-03</v>
      </c>
      <c r="B2379" s="241">
        <f t="shared" si="373"/>
        <v>45374</v>
      </c>
      <c r="C2379" s="246" t="str">
        <f t="shared" si="374"/>
        <v>Day 3</v>
      </c>
      <c r="D2379" s="78" t="s">
        <v>649</v>
      </c>
      <c r="E2379" s="46" t="str">
        <f t="shared" si="375"/>
        <v>Louis</v>
      </c>
      <c r="F2379" s="46" t="str">
        <f t="shared" si="376"/>
        <v>Fenaux</v>
      </c>
      <c r="G2379" s="46" t="str">
        <f t="shared" si="377"/>
        <v>Men Veteran</v>
      </c>
      <c r="H2379" s="46" t="str">
        <f t="shared" si="378"/>
        <v>Henties Bay</v>
      </c>
      <c r="I2379" s="78"/>
      <c r="J2379" s="76" t="s">
        <v>1287</v>
      </c>
      <c r="K2379" s="78">
        <v>93</v>
      </c>
      <c r="L2379" s="77">
        <f t="shared" si="379"/>
        <v>3.4</v>
      </c>
      <c r="M2379" s="77">
        <f t="shared" si="380"/>
        <v>3.4</v>
      </c>
    </row>
    <row r="2380" spans="1:13" hidden="1" x14ac:dyDescent="0.3">
      <c r="A2380" s="246" t="str">
        <f t="shared" si="372"/>
        <v>2024-NAT-03</v>
      </c>
      <c r="B2380" s="241">
        <f t="shared" si="373"/>
        <v>45374</v>
      </c>
      <c r="C2380" s="246" t="str">
        <f t="shared" si="374"/>
        <v>Day 3</v>
      </c>
      <c r="D2380" s="78" t="s">
        <v>1430</v>
      </c>
      <c r="E2380" s="46" t="str">
        <f t="shared" si="375"/>
        <v>Jacob</v>
      </c>
      <c r="F2380" s="46" t="str">
        <f t="shared" si="376"/>
        <v>Wasserfall</v>
      </c>
      <c r="G2380" s="46" t="str">
        <f t="shared" si="377"/>
        <v>Men Senior</v>
      </c>
      <c r="H2380" s="46" t="str">
        <f t="shared" si="378"/>
        <v>Henties Bay</v>
      </c>
      <c r="I2380" s="78"/>
      <c r="J2380" s="76" t="s">
        <v>1287</v>
      </c>
      <c r="K2380" s="78">
        <v>141</v>
      </c>
      <c r="L2380" s="77">
        <f t="shared" si="379"/>
        <v>14.1</v>
      </c>
      <c r="M2380" s="77">
        <f t="shared" si="380"/>
        <v>14.1</v>
      </c>
    </row>
    <row r="2381" spans="1:13" hidden="1" x14ac:dyDescent="0.3">
      <c r="A2381" s="246" t="str">
        <f t="shared" si="372"/>
        <v>2024-NAT-03</v>
      </c>
      <c r="B2381" s="241">
        <f t="shared" si="373"/>
        <v>45374</v>
      </c>
      <c r="C2381" s="246" t="str">
        <f t="shared" si="374"/>
        <v>Day 3</v>
      </c>
      <c r="D2381" s="78" t="s">
        <v>1724</v>
      </c>
      <c r="E2381" s="46" t="str">
        <f t="shared" si="375"/>
        <v>Ricku</v>
      </c>
      <c r="F2381" s="46" t="str">
        <f t="shared" si="376"/>
        <v>Mans</v>
      </c>
      <c r="G2381" s="46" t="str">
        <f t="shared" si="377"/>
        <v>Men Senior</v>
      </c>
      <c r="H2381" s="46" t="str">
        <f t="shared" si="378"/>
        <v>Henties Bay</v>
      </c>
      <c r="I2381" s="78"/>
      <c r="J2381" s="78"/>
      <c r="K2381" s="78"/>
      <c r="L2381" s="77" t="str">
        <f t="shared" si="379"/>
        <v/>
      </c>
      <c r="M2381" s="77" t="str">
        <f t="shared" si="380"/>
        <v/>
      </c>
    </row>
    <row r="2382" spans="1:13" hidden="1" x14ac:dyDescent="0.3">
      <c r="A2382" s="246" t="str">
        <f t="shared" si="372"/>
        <v>2024-NAT-03</v>
      </c>
      <c r="B2382" s="241">
        <f t="shared" si="373"/>
        <v>45374</v>
      </c>
      <c r="C2382" s="246" t="str">
        <f t="shared" si="374"/>
        <v>Day 3</v>
      </c>
      <c r="D2382" s="78" t="s">
        <v>1448</v>
      </c>
      <c r="E2382" s="46" t="str">
        <f t="shared" si="375"/>
        <v>Tiaan</v>
      </c>
      <c r="F2382" s="46" t="str">
        <f t="shared" si="376"/>
        <v>Fourie</v>
      </c>
      <c r="G2382" s="46" t="str">
        <f t="shared" si="377"/>
        <v>Men Senior</v>
      </c>
      <c r="H2382" s="46" t="str">
        <f t="shared" si="378"/>
        <v>Henties Bay</v>
      </c>
      <c r="I2382" s="78"/>
      <c r="J2382" s="78"/>
      <c r="K2382" s="78"/>
      <c r="L2382" s="77" t="str">
        <f t="shared" si="379"/>
        <v/>
      </c>
      <c r="M2382" s="77" t="str">
        <f t="shared" si="380"/>
        <v/>
      </c>
    </row>
    <row r="2383" spans="1:13" hidden="1" x14ac:dyDescent="0.3">
      <c r="A2383" s="246" t="str">
        <f t="shared" si="372"/>
        <v>2024-NAT-03</v>
      </c>
      <c r="B2383" s="241">
        <f t="shared" si="373"/>
        <v>45374</v>
      </c>
      <c r="C2383" s="246" t="str">
        <f t="shared" si="374"/>
        <v>Day 3</v>
      </c>
      <c r="D2383" s="78" t="s">
        <v>549</v>
      </c>
      <c r="E2383" s="46" t="str">
        <f t="shared" si="375"/>
        <v>Simen</v>
      </c>
      <c r="F2383" s="46" t="str">
        <f t="shared" si="376"/>
        <v>Andersen</v>
      </c>
      <c r="G2383" s="46" t="str">
        <f t="shared" si="377"/>
        <v>Men Grand Masters</v>
      </c>
      <c r="H2383" s="46" t="str">
        <f t="shared" si="378"/>
        <v>Henties Bay</v>
      </c>
      <c r="I2383" s="78"/>
      <c r="J2383" s="78"/>
      <c r="K2383" s="78"/>
      <c r="L2383" s="77" t="str">
        <f t="shared" si="379"/>
        <v/>
      </c>
      <c r="M2383" s="77" t="str">
        <f t="shared" si="380"/>
        <v/>
      </c>
    </row>
    <row r="2384" spans="1:13" hidden="1" x14ac:dyDescent="0.3">
      <c r="A2384" s="246" t="str">
        <f t="shared" si="372"/>
        <v>2024-NAT-03</v>
      </c>
      <c r="B2384" s="241">
        <f t="shared" si="373"/>
        <v>45374</v>
      </c>
      <c r="C2384" s="246" t="str">
        <f t="shared" si="374"/>
        <v>Day 3</v>
      </c>
      <c r="D2384" s="78" t="s">
        <v>974</v>
      </c>
      <c r="E2384" s="46" t="str">
        <f t="shared" si="375"/>
        <v>Rudi</v>
      </c>
      <c r="F2384" s="46" t="str">
        <f t="shared" si="376"/>
        <v>Swartz</v>
      </c>
      <c r="G2384" s="46" t="str">
        <f t="shared" si="377"/>
        <v>Men Veteran</v>
      </c>
      <c r="H2384" s="46" t="str">
        <f t="shared" si="378"/>
        <v>Mako</v>
      </c>
      <c r="I2384" s="78"/>
      <c r="J2384" s="78" t="s">
        <v>20</v>
      </c>
      <c r="K2384" s="78">
        <v>87</v>
      </c>
      <c r="L2384" s="77">
        <f t="shared" si="379"/>
        <v>2.4</v>
      </c>
      <c r="M2384" s="77">
        <f t="shared" si="380"/>
        <v>2.4</v>
      </c>
    </row>
    <row r="2385" spans="1:13" hidden="1" x14ac:dyDescent="0.3">
      <c r="A2385" s="246" t="str">
        <f t="shared" si="372"/>
        <v>2024-NAT-03</v>
      </c>
      <c r="B2385" s="241">
        <f t="shared" si="373"/>
        <v>45374</v>
      </c>
      <c r="C2385" s="246" t="str">
        <f t="shared" si="374"/>
        <v>Day 3</v>
      </c>
      <c r="D2385" s="78" t="s">
        <v>974</v>
      </c>
      <c r="E2385" s="46" t="str">
        <f t="shared" si="375"/>
        <v>Rudi</v>
      </c>
      <c r="F2385" s="46" t="str">
        <f t="shared" si="376"/>
        <v>Swartz</v>
      </c>
      <c r="G2385" s="46" t="str">
        <f t="shared" si="377"/>
        <v>Men Veteran</v>
      </c>
      <c r="H2385" s="46" t="str">
        <f t="shared" si="378"/>
        <v>Mako</v>
      </c>
      <c r="I2385" s="78"/>
      <c r="J2385" s="76" t="s">
        <v>1287</v>
      </c>
      <c r="K2385" s="78">
        <v>89</v>
      </c>
      <c r="L2385" s="77">
        <f t="shared" si="379"/>
        <v>2.9</v>
      </c>
      <c r="M2385" s="77">
        <f t="shared" si="380"/>
        <v>2.9</v>
      </c>
    </row>
    <row r="2386" spans="1:13" hidden="1" x14ac:dyDescent="0.3">
      <c r="A2386" s="246" t="str">
        <f t="shared" si="372"/>
        <v>2024-NAT-03</v>
      </c>
      <c r="B2386" s="241">
        <f t="shared" si="373"/>
        <v>45374</v>
      </c>
      <c r="C2386" s="246" t="str">
        <f t="shared" si="374"/>
        <v>Day 3</v>
      </c>
      <c r="D2386" s="78" t="s">
        <v>974</v>
      </c>
      <c r="E2386" s="46" t="str">
        <f t="shared" si="375"/>
        <v>Rudi</v>
      </c>
      <c r="F2386" s="46" t="str">
        <f t="shared" si="376"/>
        <v>Swartz</v>
      </c>
      <c r="G2386" s="46" t="str">
        <f t="shared" si="377"/>
        <v>Men Veteran</v>
      </c>
      <c r="H2386" s="46" t="str">
        <f t="shared" si="378"/>
        <v>Mako</v>
      </c>
      <c r="I2386" s="78"/>
      <c r="J2386" s="76" t="s">
        <v>1287</v>
      </c>
      <c r="K2386" s="78">
        <v>84</v>
      </c>
      <c r="L2386" s="77">
        <f t="shared" si="379"/>
        <v>2.4</v>
      </c>
      <c r="M2386" s="77">
        <f t="shared" si="380"/>
        <v>2.4</v>
      </c>
    </row>
    <row r="2387" spans="1:13" hidden="1" x14ac:dyDescent="0.3">
      <c r="A2387" s="246" t="str">
        <f t="shared" si="372"/>
        <v>2024-NAT-03</v>
      </c>
      <c r="B2387" s="241">
        <f t="shared" si="373"/>
        <v>45374</v>
      </c>
      <c r="C2387" s="246" t="str">
        <f t="shared" si="374"/>
        <v>Day 3</v>
      </c>
      <c r="D2387" s="78" t="s">
        <v>974</v>
      </c>
      <c r="E2387" s="46" t="str">
        <f t="shared" si="375"/>
        <v>Rudi</v>
      </c>
      <c r="F2387" s="46" t="str">
        <f t="shared" si="376"/>
        <v>Swartz</v>
      </c>
      <c r="G2387" s="46" t="str">
        <f t="shared" si="377"/>
        <v>Men Veteran</v>
      </c>
      <c r="H2387" s="46" t="str">
        <f t="shared" si="378"/>
        <v>Mako</v>
      </c>
      <c r="I2387" s="78"/>
      <c r="J2387" s="76" t="s">
        <v>1287</v>
      </c>
      <c r="K2387" s="78">
        <v>113</v>
      </c>
      <c r="L2387" s="77">
        <f t="shared" si="379"/>
        <v>6.6</v>
      </c>
      <c r="M2387" s="77">
        <f t="shared" si="380"/>
        <v>6.6</v>
      </c>
    </row>
    <row r="2388" spans="1:13" hidden="1" x14ac:dyDescent="0.3">
      <c r="A2388" s="246" t="str">
        <f t="shared" si="372"/>
        <v>2024-NAT-03</v>
      </c>
      <c r="B2388" s="241">
        <f t="shared" si="373"/>
        <v>45374</v>
      </c>
      <c r="C2388" s="246" t="str">
        <f t="shared" si="374"/>
        <v>Day 3</v>
      </c>
      <c r="D2388" s="78" t="s">
        <v>974</v>
      </c>
      <c r="E2388" s="46" t="str">
        <f t="shared" si="375"/>
        <v>Rudi</v>
      </c>
      <c r="F2388" s="46" t="str">
        <f t="shared" si="376"/>
        <v>Swartz</v>
      </c>
      <c r="G2388" s="46" t="str">
        <f t="shared" si="377"/>
        <v>Men Veteran</v>
      </c>
      <c r="H2388" s="46" t="str">
        <f t="shared" si="378"/>
        <v>Mako</v>
      </c>
      <c r="I2388" s="78"/>
      <c r="J2388" s="76" t="s">
        <v>1287</v>
      </c>
      <c r="K2388" s="78">
        <v>116</v>
      </c>
      <c r="L2388" s="77">
        <f t="shared" si="379"/>
        <v>7.2</v>
      </c>
      <c r="M2388" s="77">
        <f t="shared" si="380"/>
        <v>7.2</v>
      </c>
    </row>
    <row r="2389" spans="1:13" hidden="1" x14ac:dyDescent="0.3">
      <c r="A2389" s="246" t="str">
        <f t="shared" si="372"/>
        <v>2024-NAT-03</v>
      </c>
      <c r="B2389" s="241">
        <f t="shared" si="373"/>
        <v>45374</v>
      </c>
      <c r="C2389" s="246" t="str">
        <f t="shared" si="374"/>
        <v>Day 3</v>
      </c>
      <c r="D2389" s="78" t="s">
        <v>974</v>
      </c>
      <c r="E2389" s="46" t="str">
        <f t="shared" si="375"/>
        <v>Rudi</v>
      </c>
      <c r="F2389" s="46" t="str">
        <f t="shared" si="376"/>
        <v>Swartz</v>
      </c>
      <c r="G2389" s="46" t="str">
        <f t="shared" si="377"/>
        <v>Men Veteran</v>
      </c>
      <c r="H2389" s="46" t="str">
        <f t="shared" si="378"/>
        <v>Mako</v>
      </c>
      <c r="I2389" s="78"/>
      <c r="J2389" s="76" t="s">
        <v>1287</v>
      </c>
      <c r="K2389" s="78">
        <v>91</v>
      </c>
      <c r="L2389" s="77">
        <f t="shared" si="379"/>
        <v>3.1</v>
      </c>
      <c r="M2389" s="77">
        <f t="shared" si="380"/>
        <v>3.1</v>
      </c>
    </row>
    <row r="2390" spans="1:13" hidden="1" x14ac:dyDescent="0.3">
      <c r="A2390" s="246" t="str">
        <f t="shared" si="372"/>
        <v>2024-NAT-03</v>
      </c>
      <c r="B2390" s="241">
        <f t="shared" si="373"/>
        <v>45374</v>
      </c>
      <c r="C2390" s="246" t="str">
        <f t="shared" si="374"/>
        <v>Day 3</v>
      </c>
      <c r="D2390" s="78" t="s">
        <v>1061</v>
      </c>
      <c r="E2390" s="46" t="str">
        <f t="shared" si="375"/>
        <v>Rudi(Jnr.)</v>
      </c>
      <c r="F2390" s="46" t="str">
        <f t="shared" si="376"/>
        <v>Swartz</v>
      </c>
      <c r="G2390" s="46" t="str">
        <f t="shared" si="377"/>
        <v>Men Seniors / U/21</v>
      </c>
      <c r="H2390" s="46" t="str">
        <f t="shared" si="378"/>
        <v>Mako</v>
      </c>
      <c r="I2390" s="78"/>
      <c r="J2390" s="76" t="s">
        <v>1287</v>
      </c>
      <c r="K2390" s="78">
        <v>99</v>
      </c>
      <c r="L2390" s="77">
        <f t="shared" si="379"/>
        <v>4.2</v>
      </c>
      <c r="M2390" s="77">
        <f t="shared" si="380"/>
        <v>4.2</v>
      </c>
    </row>
    <row r="2391" spans="1:13" hidden="1" x14ac:dyDescent="0.3">
      <c r="A2391" s="246" t="str">
        <f t="shared" si="372"/>
        <v>2024-NAT-03</v>
      </c>
      <c r="B2391" s="241">
        <f t="shared" si="373"/>
        <v>45374</v>
      </c>
      <c r="C2391" s="246" t="str">
        <f t="shared" si="374"/>
        <v>Day 3</v>
      </c>
      <c r="D2391" s="78" t="s">
        <v>1061</v>
      </c>
      <c r="E2391" s="46" t="str">
        <f t="shared" si="375"/>
        <v>Rudi(Jnr.)</v>
      </c>
      <c r="F2391" s="46" t="str">
        <f t="shared" si="376"/>
        <v>Swartz</v>
      </c>
      <c r="G2391" s="46" t="str">
        <f t="shared" si="377"/>
        <v>Men Seniors / U/21</v>
      </c>
      <c r="H2391" s="46" t="str">
        <f t="shared" si="378"/>
        <v>Mako</v>
      </c>
      <c r="I2391" s="78"/>
      <c r="J2391" s="76" t="s">
        <v>1287</v>
      </c>
      <c r="K2391" s="78">
        <v>92</v>
      </c>
      <c r="L2391" s="77">
        <f t="shared" si="379"/>
        <v>3.3</v>
      </c>
      <c r="M2391" s="77">
        <f t="shared" si="380"/>
        <v>3.3</v>
      </c>
    </row>
    <row r="2392" spans="1:13" hidden="1" x14ac:dyDescent="0.3">
      <c r="A2392" s="246" t="str">
        <f t="shared" si="372"/>
        <v>2024-NAT-03</v>
      </c>
      <c r="B2392" s="241">
        <f t="shared" si="373"/>
        <v>45374</v>
      </c>
      <c r="C2392" s="246" t="str">
        <f t="shared" si="374"/>
        <v>Day 3</v>
      </c>
      <c r="D2392" s="78" t="s">
        <v>1061</v>
      </c>
      <c r="E2392" s="46" t="str">
        <f t="shared" si="375"/>
        <v>Rudi(Jnr.)</v>
      </c>
      <c r="F2392" s="46" t="str">
        <f t="shared" si="376"/>
        <v>Swartz</v>
      </c>
      <c r="G2392" s="46" t="str">
        <f t="shared" si="377"/>
        <v>Men Seniors / U/21</v>
      </c>
      <c r="H2392" s="46" t="str">
        <f t="shared" si="378"/>
        <v>Mako</v>
      </c>
      <c r="I2392" s="78"/>
      <c r="J2392" s="76" t="s">
        <v>1287</v>
      </c>
      <c r="K2392" s="78">
        <v>151</v>
      </c>
      <c r="L2392" s="77">
        <f t="shared" si="379"/>
        <v>17.8</v>
      </c>
      <c r="M2392" s="77">
        <f t="shared" si="380"/>
        <v>17.8</v>
      </c>
    </row>
    <row r="2393" spans="1:13" hidden="1" x14ac:dyDescent="0.3">
      <c r="A2393" s="246" t="str">
        <f t="shared" si="372"/>
        <v>2024-NAT-03</v>
      </c>
      <c r="B2393" s="241">
        <f t="shared" si="373"/>
        <v>45374</v>
      </c>
      <c r="C2393" s="246" t="str">
        <f t="shared" si="374"/>
        <v>Day 3</v>
      </c>
      <c r="D2393" s="78" t="s">
        <v>1061</v>
      </c>
      <c r="E2393" s="46" t="str">
        <f t="shared" si="375"/>
        <v>Rudi(Jnr.)</v>
      </c>
      <c r="F2393" s="46" t="str">
        <f t="shared" si="376"/>
        <v>Swartz</v>
      </c>
      <c r="G2393" s="46" t="str">
        <f t="shared" si="377"/>
        <v>Men Seniors / U/21</v>
      </c>
      <c r="H2393" s="46" t="str">
        <f t="shared" si="378"/>
        <v>Mako</v>
      </c>
      <c r="I2393" s="78"/>
      <c r="J2393" s="76" t="s">
        <v>1287</v>
      </c>
      <c r="K2393" s="78">
        <v>82</v>
      </c>
      <c r="L2393" s="77">
        <f t="shared" si="379"/>
        <v>2.2000000000000002</v>
      </c>
      <c r="M2393" s="77">
        <f t="shared" si="380"/>
        <v>2.2000000000000002</v>
      </c>
    </row>
    <row r="2394" spans="1:13" hidden="1" x14ac:dyDescent="0.3">
      <c r="A2394" s="246" t="str">
        <f t="shared" si="372"/>
        <v>2024-NAT-03</v>
      </c>
      <c r="B2394" s="241">
        <f t="shared" si="373"/>
        <v>45374</v>
      </c>
      <c r="C2394" s="246" t="str">
        <f t="shared" si="374"/>
        <v>Day 3</v>
      </c>
      <c r="D2394" s="78" t="s">
        <v>456</v>
      </c>
      <c r="E2394" s="46" t="str">
        <f t="shared" si="375"/>
        <v>Marco</v>
      </c>
      <c r="F2394" s="46" t="str">
        <f t="shared" si="376"/>
        <v>Klein</v>
      </c>
      <c r="G2394" s="46" t="str">
        <f t="shared" si="377"/>
        <v>Men Veteran</v>
      </c>
      <c r="H2394" s="46" t="str">
        <f t="shared" si="378"/>
        <v>Mako</v>
      </c>
      <c r="I2394" s="78"/>
      <c r="J2394" s="78" t="s">
        <v>1281</v>
      </c>
      <c r="K2394" s="78">
        <v>140</v>
      </c>
      <c r="L2394" s="77">
        <f t="shared" si="379"/>
        <v>36.799999999999997</v>
      </c>
      <c r="M2394" s="77">
        <f t="shared" si="380"/>
        <v>36.799999999999997</v>
      </c>
    </row>
    <row r="2395" spans="1:13" hidden="1" x14ac:dyDescent="0.3">
      <c r="A2395" s="246" t="str">
        <f t="shared" si="372"/>
        <v>2024-NAT-03</v>
      </c>
      <c r="B2395" s="241">
        <f t="shared" si="373"/>
        <v>45374</v>
      </c>
      <c r="C2395" s="246" t="str">
        <f t="shared" si="374"/>
        <v>Day 3</v>
      </c>
      <c r="D2395" s="78" t="s">
        <v>456</v>
      </c>
      <c r="E2395" s="46" t="str">
        <f t="shared" si="375"/>
        <v>Marco</v>
      </c>
      <c r="F2395" s="46" t="str">
        <f t="shared" si="376"/>
        <v>Klein</v>
      </c>
      <c r="G2395" s="46" t="str">
        <f t="shared" si="377"/>
        <v>Men Veteran</v>
      </c>
      <c r="H2395" s="46" t="str">
        <f t="shared" si="378"/>
        <v>Mako</v>
      </c>
      <c r="I2395" s="78"/>
      <c r="J2395" s="76" t="s">
        <v>1287</v>
      </c>
      <c r="K2395" s="78">
        <v>100</v>
      </c>
      <c r="L2395" s="77">
        <f t="shared" si="379"/>
        <v>4.3</v>
      </c>
      <c r="M2395" s="77">
        <f t="shared" si="380"/>
        <v>4.3</v>
      </c>
    </row>
    <row r="2396" spans="1:13" hidden="1" x14ac:dyDescent="0.3">
      <c r="A2396" s="246" t="str">
        <f t="shared" si="372"/>
        <v>2024-NAT-03</v>
      </c>
      <c r="B2396" s="241">
        <f t="shared" si="373"/>
        <v>45374</v>
      </c>
      <c r="C2396" s="246" t="str">
        <f t="shared" si="374"/>
        <v>Day 3</v>
      </c>
      <c r="D2396" s="78" t="s">
        <v>456</v>
      </c>
      <c r="E2396" s="46" t="str">
        <f t="shared" si="375"/>
        <v>Marco</v>
      </c>
      <c r="F2396" s="46" t="str">
        <f t="shared" si="376"/>
        <v>Klein</v>
      </c>
      <c r="G2396" s="46" t="str">
        <f t="shared" si="377"/>
        <v>Men Veteran</v>
      </c>
      <c r="H2396" s="46" t="str">
        <f t="shared" si="378"/>
        <v>Mako</v>
      </c>
      <c r="I2396" s="78"/>
      <c r="J2396" s="76" t="s">
        <v>1287</v>
      </c>
      <c r="K2396" s="78">
        <v>127</v>
      </c>
      <c r="L2396" s="77">
        <f t="shared" si="379"/>
        <v>9.8000000000000007</v>
      </c>
      <c r="M2396" s="77">
        <f t="shared" si="380"/>
        <v>9.8000000000000007</v>
      </c>
    </row>
    <row r="2397" spans="1:13" hidden="1" x14ac:dyDescent="0.3">
      <c r="A2397" s="246" t="str">
        <f t="shared" si="372"/>
        <v>2024-NAT-03</v>
      </c>
      <c r="B2397" s="241">
        <f t="shared" si="373"/>
        <v>45374</v>
      </c>
      <c r="C2397" s="246" t="str">
        <f t="shared" si="374"/>
        <v>Day 3</v>
      </c>
      <c r="D2397" s="78" t="s">
        <v>456</v>
      </c>
      <c r="E2397" s="46" t="str">
        <f t="shared" si="375"/>
        <v>Marco</v>
      </c>
      <c r="F2397" s="46" t="str">
        <f t="shared" si="376"/>
        <v>Klein</v>
      </c>
      <c r="G2397" s="46" t="str">
        <f t="shared" si="377"/>
        <v>Men Veteran</v>
      </c>
      <c r="H2397" s="46" t="str">
        <f t="shared" si="378"/>
        <v>Mako</v>
      </c>
      <c r="I2397" s="78"/>
      <c r="J2397" s="76" t="s">
        <v>1287</v>
      </c>
      <c r="K2397" s="78">
        <v>122</v>
      </c>
      <c r="L2397" s="77">
        <f t="shared" si="379"/>
        <v>8.6</v>
      </c>
      <c r="M2397" s="77">
        <f t="shared" si="380"/>
        <v>8.6</v>
      </c>
    </row>
    <row r="2398" spans="1:13" hidden="1" x14ac:dyDescent="0.3">
      <c r="A2398" s="246" t="str">
        <f t="shared" si="372"/>
        <v>2024-NAT-03</v>
      </c>
      <c r="B2398" s="241">
        <f t="shared" si="373"/>
        <v>45374</v>
      </c>
      <c r="C2398" s="246" t="str">
        <f t="shared" si="374"/>
        <v>Day 3</v>
      </c>
      <c r="D2398" s="78" t="s">
        <v>1574</v>
      </c>
      <c r="E2398" s="46" t="str">
        <f t="shared" si="375"/>
        <v>Sven</v>
      </c>
      <c r="F2398" s="46" t="str">
        <f t="shared" si="376"/>
        <v>Welzig</v>
      </c>
      <c r="G2398" s="46" t="str">
        <f t="shared" si="377"/>
        <v>Men Seniors / U/21</v>
      </c>
      <c r="H2398" s="46" t="str">
        <f t="shared" si="378"/>
        <v>Mako</v>
      </c>
      <c r="I2398" s="78"/>
      <c r="J2398" s="76" t="s">
        <v>1287</v>
      </c>
      <c r="K2398" s="78">
        <v>113</v>
      </c>
      <c r="L2398" s="77">
        <f t="shared" si="379"/>
        <v>6.6</v>
      </c>
      <c r="M2398" s="77">
        <f t="shared" si="380"/>
        <v>6.6</v>
      </c>
    </row>
    <row r="2399" spans="1:13" hidden="1" x14ac:dyDescent="0.3">
      <c r="A2399" s="246" t="str">
        <f t="shared" si="372"/>
        <v>2024-NAT-03</v>
      </c>
      <c r="B2399" s="241">
        <f t="shared" si="373"/>
        <v>45374</v>
      </c>
      <c r="C2399" s="246" t="str">
        <f t="shared" si="374"/>
        <v>Day 3</v>
      </c>
      <c r="D2399" s="78" t="s">
        <v>473</v>
      </c>
      <c r="E2399" s="46" t="str">
        <f t="shared" si="375"/>
        <v>Johan</v>
      </c>
      <c r="F2399" s="46" t="str">
        <f t="shared" si="376"/>
        <v>Visser</v>
      </c>
      <c r="G2399" s="46" t="str">
        <f t="shared" si="377"/>
        <v>Men Veteran</v>
      </c>
      <c r="H2399" s="46" t="str">
        <f t="shared" si="378"/>
        <v>Mako</v>
      </c>
      <c r="I2399" s="78"/>
      <c r="J2399" s="78" t="s">
        <v>1282</v>
      </c>
      <c r="K2399" s="78">
        <v>192</v>
      </c>
      <c r="L2399" s="77">
        <f t="shared" si="379"/>
        <v>94.5</v>
      </c>
      <c r="M2399" s="77">
        <f t="shared" si="380"/>
        <v>94.5</v>
      </c>
    </row>
    <row r="2400" spans="1:13" hidden="1" x14ac:dyDescent="0.3">
      <c r="A2400" s="246" t="str">
        <f t="shared" si="372"/>
        <v>2024-NAT-03</v>
      </c>
      <c r="B2400" s="241">
        <f t="shared" si="373"/>
        <v>45374</v>
      </c>
      <c r="C2400" s="246" t="str">
        <f t="shared" si="374"/>
        <v>Day 3</v>
      </c>
      <c r="D2400" s="78" t="s">
        <v>571</v>
      </c>
      <c r="E2400" s="46" t="str">
        <f t="shared" si="375"/>
        <v>Andrew</v>
      </c>
      <c r="F2400" s="46" t="str">
        <f t="shared" si="376"/>
        <v>Van Schalkwyk</v>
      </c>
      <c r="G2400" s="46" t="str">
        <f t="shared" si="377"/>
        <v>Men Veteran</v>
      </c>
      <c r="H2400" s="46" t="str">
        <f t="shared" si="378"/>
        <v>Mako</v>
      </c>
      <c r="I2400" s="78"/>
      <c r="J2400" s="78" t="s">
        <v>1281</v>
      </c>
      <c r="K2400" s="78">
        <v>150</v>
      </c>
      <c r="L2400" s="77">
        <f t="shared" si="379"/>
        <v>45.7</v>
      </c>
      <c r="M2400" s="77">
        <f t="shared" si="380"/>
        <v>45.7</v>
      </c>
    </row>
    <row r="2401" spans="1:13" hidden="1" x14ac:dyDescent="0.3">
      <c r="A2401" s="246" t="str">
        <f t="shared" si="372"/>
        <v>2024-NAT-03</v>
      </c>
      <c r="B2401" s="241">
        <f t="shared" si="373"/>
        <v>45374</v>
      </c>
      <c r="C2401" s="246" t="str">
        <f t="shared" si="374"/>
        <v>Day 3</v>
      </c>
      <c r="D2401" s="78" t="s">
        <v>1083</v>
      </c>
      <c r="E2401" s="46" t="str">
        <f t="shared" si="375"/>
        <v>Murray</v>
      </c>
      <c r="F2401" s="46" t="str">
        <f t="shared" si="376"/>
        <v>Lewis</v>
      </c>
      <c r="G2401" s="46" t="str">
        <f t="shared" si="377"/>
        <v>Men Veteran</v>
      </c>
      <c r="H2401" s="46" t="str">
        <f t="shared" si="378"/>
        <v>Mako</v>
      </c>
      <c r="I2401" s="78"/>
      <c r="J2401" s="76" t="s">
        <v>1287</v>
      </c>
      <c r="K2401" s="78">
        <v>123</v>
      </c>
      <c r="L2401" s="77">
        <f t="shared" si="379"/>
        <v>8.8000000000000007</v>
      </c>
      <c r="M2401" s="77">
        <f t="shared" si="380"/>
        <v>8.8000000000000007</v>
      </c>
    </row>
    <row r="2402" spans="1:13" hidden="1" x14ac:dyDescent="0.3">
      <c r="A2402" s="246" t="str">
        <f t="shared" si="372"/>
        <v>2024-NAT-03</v>
      </c>
      <c r="B2402" s="241">
        <f t="shared" si="373"/>
        <v>45374</v>
      </c>
      <c r="C2402" s="246" t="str">
        <f t="shared" si="374"/>
        <v>Day 3</v>
      </c>
      <c r="D2402" s="78" t="s">
        <v>1013</v>
      </c>
      <c r="E2402" s="46" t="str">
        <f t="shared" si="375"/>
        <v>Andre</v>
      </c>
      <c r="F2402" s="46" t="str">
        <f t="shared" si="376"/>
        <v>Vermaak</v>
      </c>
      <c r="G2402" s="46" t="str">
        <f t="shared" si="377"/>
        <v>Men Senior</v>
      </c>
      <c r="H2402" s="46" t="str">
        <f t="shared" si="378"/>
        <v>Namib Park</v>
      </c>
      <c r="I2402" s="78"/>
      <c r="J2402" s="78" t="s">
        <v>1281</v>
      </c>
      <c r="K2402" s="78">
        <v>144</v>
      </c>
      <c r="L2402" s="77">
        <f t="shared" si="379"/>
        <v>40.200000000000003</v>
      </c>
      <c r="M2402" s="77">
        <f t="shared" si="380"/>
        <v>40.200000000000003</v>
      </c>
    </row>
    <row r="2403" spans="1:13" hidden="1" x14ac:dyDescent="0.3">
      <c r="A2403" s="246" t="str">
        <f t="shared" ref="A2403:A2466" si="381">IF(D2403="","",A2402)</f>
        <v>2024-NAT-03</v>
      </c>
      <c r="B2403" s="241">
        <f t="shared" ref="B2403:B2466" si="382">IF(D2403="","",B2402)</f>
        <v>45374</v>
      </c>
      <c r="C2403" s="246" t="str">
        <f t="shared" ref="C2403:C2466" si="383">IF(D2403="","",C2402)</f>
        <v>Day 3</v>
      </c>
      <c r="D2403" s="78" t="s">
        <v>1013</v>
      </c>
      <c r="E2403" s="46" t="str">
        <f t="shared" ref="E2403:E2466" si="384">IF(D2403="","",VLOOKUP(D2403,Master,3,FALSE))</f>
        <v>Andre</v>
      </c>
      <c r="F2403" s="46" t="str">
        <f t="shared" ref="F2403:F2466" si="385">IF(D2403="","",VLOOKUP(D2403,Master,4,FALSE))</f>
        <v>Vermaak</v>
      </c>
      <c r="G2403" s="46" t="str">
        <f t="shared" ref="G2403:G2466" si="386">IF(D2403="","",VLOOKUP(D2403,Master,5,FALSE))</f>
        <v>Men Senior</v>
      </c>
      <c r="H2403" s="46" t="str">
        <f t="shared" ref="H2403:H2466" si="387">IF(D2403="","",VLOOKUP(D2403,Master,2,FALSE))</f>
        <v>Namib Park</v>
      </c>
      <c r="I2403" s="78"/>
      <c r="J2403" s="76" t="s">
        <v>1287</v>
      </c>
      <c r="K2403" s="78">
        <v>150</v>
      </c>
      <c r="L2403" s="77">
        <f t="shared" ref="L2403:L2466" si="388">IF(K2403="","",IF(I2403="",ROUND(HLOOKUP(J2403,kgList,K2403,FALSE),1),ROUND(HLOOKUP(I2403,kgList,K2403,FALSE),1)))</f>
        <v>17.399999999999999</v>
      </c>
      <c r="M2403" s="77">
        <f t="shared" ref="M2403:M2466" si="389">IF(L2403="","",IF(COUNTA(I2403:J2403)&gt;1,"Edible or Inedible",IF(COUNTA(I2403)=1,L2403*1,IF(COUNTA(J2403)=1,L2403*1,"ERROR"))))</f>
        <v>17.399999999999999</v>
      </c>
    </row>
    <row r="2404" spans="1:13" hidden="1" x14ac:dyDescent="0.3">
      <c r="A2404" s="246" t="str">
        <f t="shared" si="381"/>
        <v>2024-NAT-03</v>
      </c>
      <c r="B2404" s="241">
        <f t="shared" si="382"/>
        <v>45374</v>
      </c>
      <c r="C2404" s="246" t="str">
        <f t="shared" si="383"/>
        <v>Day 3</v>
      </c>
      <c r="D2404" s="78" t="s">
        <v>1013</v>
      </c>
      <c r="E2404" s="46" t="str">
        <f t="shared" si="384"/>
        <v>Andre</v>
      </c>
      <c r="F2404" s="46" t="str">
        <f t="shared" si="385"/>
        <v>Vermaak</v>
      </c>
      <c r="G2404" s="46" t="str">
        <f t="shared" si="386"/>
        <v>Men Senior</v>
      </c>
      <c r="H2404" s="46" t="str">
        <f t="shared" si="387"/>
        <v>Namib Park</v>
      </c>
      <c r="I2404" s="78"/>
      <c r="J2404" s="76" t="s">
        <v>1287</v>
      </c>
      <c r="K2404" s="78">
        <v>106</v>
      </c>
      <c r="L2404" s="77">
        <f t="shared" si="388"/>
        <v>5.3</v>
      </c>
      <c r="M2404" s="77">
        <f t="shared" si="389"/>
        <v>5.3</v>
      </c>
    </row>
    <row r="2405" spans="1:13" hidden="1" x14ac:dyDescent="0.3">
      <c r="A2405" s="246" t="str">
        <f t="shared" si="381"/>
        <v>2024-NAT-03</v>
      </c>
      <c r="B2405" s="241">
        <f t="shared" si="382"/>
        <v>45374</v>
      </c>
      <c r="C2405" s="246" t="str">
        <f t="shared" si="383"/>
        <v>Day 3</v>
      </c>
      <c r="D2405" s="78" t="s">
        <v>810</v>
      </c>
      <c r="E2405" s="46" t="str">
        <f t="shared" si="384"/>
        <v>Uwe</v>
      </c>
      <c r="F2405" s="46" t="str">
        <f t="shared" si="385"/>
        <v>Hanssen</v>
      </c>
      <c r="G2405" s="46" t="str">
        <f t="shared" si="386"/>
        <v>Men Senior</v>
      </c>
      <c r="H2405" s="46" t="str">
        <f t="shared" si="387"/>
        <v>Namib Park</v>
      </c>
      <c r="I2405" s="78"/>
      <c r="J2405" s="76" t="s">
        <v>1287</v>
      </c>
      <c r="K2405" s="78">
        <v>130</v>
      </c>
      <c r="L2405" s="77">
        <f t="shared" si="388"/>
        <v>10.7</v>
      </c>
      <c r="M2405" s="77">
        <f t="shared" si="389"/>
        <v>10.7</v>
      </c>
    </row>
    <row r="2406" spans="1:13" hidden="1" x14ac:dyDescent="0.3">
      <c r="A2406" s="246" t="str">
        <f t="shared" si="381"/>
        <v>2024-NAT-03</v>
      </c>
      <c r="B2406" s="241">
        <f t="shared" si="382"/>
        <v>45374</v>
      </c>
      <c r="C2406" s="246" t="str">
        <f t="shared" si="383"/>
        <v>Day 3</v>
      </c>
      <c r="D2406" s="78" t="s">
        <v>810</v>
      </c>
      <c r="E2406" s="46" t="str">
        <f t="shared" si="384"/>
        <v>Uwe</v>
      </c>
      <c r="F2406" s="46" t="str">
        <f t="shared" si="385"/>
        <v>Hanssen</v>
      </c>
      <c r="G2406" s="46" t="str">
        <f t="shared" si="386"/>
        <v>Men Senior</v>
      </c>
      <c r="H2406" s="46" t="str">
        <f t="shared" si="387"/>
        <v>Namib Park</v>
      </c>
      <c r="I2406" s="78"/>
      <c r="J2406" s="78" t="s">
        <v>1265</v>
      </c>
      <c r="K2406" s="78">
        <v>72</v>
      </c>
      <c r="L2406" s="77">
        <f t="shared" si="388"/>
        <v>6.8</v>
      </c>
      <c r="M2406" s="77">
        <f t="shared" si="389"/>
        <v>6.8</v>
      </c>
    </row>
    <row r="2407" spans="1:13" hidden="1" x14ac:dyDescent="0.3">
      <c r="A2407" s="246" t="str">
        <f t="shared" si="381"/>
        <v>2024-NAT-03</v>
      </c>
      <c r="B2407" s="241">
        <f t="shared" si="382"/>
        <v>45374</v>
      </c>
      <c r="C2407" s="246" t="str">
        <f t="shared" si="383"/>
        <v>Day 3</v>
      </c>
      <c r="D2407" s="78" t="s">
        <v>595</v>
      </c>
      <c r="E2407" s="46" t="str">
        <f t="shared" si="384"/>
        <v>Tiaan</v>
      </c>
      <c r="F2407" s="46" t="str">
        <f t="shared" si="385"/>
        <v>Bornman</v>
      </c>
      <c r="G2407" s="46" t="str">
        <f t="shared" si="386"/>
        <v>Men U/21</v>
      </c>
      <c r="H2407" s="46" t="str">
        <f t="shared" si="387"/>
        <v>Namib Park</v>
      </c>
      <c r="I2407" s="78"/>
      <c r="J2407" s="76" t="s">
        <v>1287</v>
      </c>
      <c r="K2407" s="78">
        <v>137</v>
      </c>
      <c r="L2407" s="77">
        <f t="shared" si="388"/>
        <v>12.8</v>
      </c>
      <c r="M2407" s="77">
        <f t="shared" si="389"/>
        <v>12.8</v>
      </c>
    </row>
    <row r="2408" spans="1:13" hidden="1" x14ac:dyDescent="0.3">
      <c r="A2408" s="246" t="str">
        <f t="shared" si="381"/>
        <v>2024-NAT-03</v>
      </c>
      <c r="B2408" s="241">
        <f t="shared" si="382"/>
        <v>45374</v>
      </c>
      <c r="C2408" s="246" t="str">
        <f t="shared" si="383"/>
        <v>Day 3</v>
      </c>
      <c r="D2408" s="78" t="s">
        <v>1335</v>
      </c>
      <c r="E2408" s="46" t="str">
        <f t="shared" si="384"/>
        <v>Mark</v>
      </c>
      <c r="F2408" s="46" t="str">
        <f t="shared" si="385"/>
        <v>Van Der Merwe</v>
      </c>
      <c r="G2408" s="46" t="str">
        <f t="shared" si="386"/>
        <v>Men U/21</v>
      </c>
      <c r="H2408" s="46" t="str">
        <f t="shared" si="387"/>
        <v>Namib Park</v>
      </c>
      <c r="I2408" s="78"/>
      <c r="J2408" s="76" t="s">
        <v>1287</v>
      </c>
      <c r="K2408" s="78">
        <v>70</v>
      </c>
      <c r="L2408" s="77">
        <f t="shared" si="388"/>
        <v>1.3</v>
      </c>
      <c r="M2408" s="77">
        <f t="shared" si="389"/>
        <v>1.3</v>
      </c>
    </row>
    <row r="2409" spans="1:13" hidden="1" x14ac:dyDescent="0.3">
      <c r="A2409" s="246" t="str">
        <f t="shared" si="381"/>
        <v>2024-NAT-03</v>
      </c>
      <c r="B2409" s="241">
        <f t="shared" si="382"/>
        <v>45374</v>
      </c>
      <c r="C2409" s="246" t="str">
        <f t="shared" si="383"/>
        <v>Day 3</v>
      </c>
      <c r="D2409" s="78" t="s">
        <v>491</v>
      </c>
      <c r="E2409" s="46" t="str">
        <f t="shared" si="384"/>
        <v>Johan</v>
      </c>
      <c r="F2409" s="46" t="str">
        <f t="shared" si="385"/>
        <v>Bruwer</v>
      </c>
      <c r="G2409" s="46" t="str">
        <f t="shared" si="386"/>
        <v>Men Senior</v>
      </c>
      <c r="H2409" s="46" t="str">
        <f t="shared" si="387"/>
        <v>Namib Park</v>
      </c>
      <c r="I2409" s="78"/>
      <c r="J2409" s="76" t="s">
        <v>1287</v>
      </c>
      <c r="K2409" s="78">
        <v>75</v>
      </c>
      <c r="L2409" s="77">
        <f t="shared" si="388"/>
        <v>1.6</v>
      </c>
      <c r="M2409" s="77">
        <f t="shared" si="389"/>
        <v>1.6</v>
      </c>
    </row>
    <row r="2410" spans="1:13" hidden="1" x14ac:dyDescent="0.3">
      <c r="A2410" s="246" t="str">
        <f t="shared" si="381"/>
        <v>2024-NAT-03</v>
      </c>
      <c r="B2410" s="241">
        <f t="shared" si="382"/>
        <v>45374</v>
      </c>
      <c r="C2410" s="246" t="str">
        <f t="shared" si="383"/>
        <v>Day 3</v>
      </c>
      <c r="D2410" s="78" t="s">
        <v>491</v>
      </c>
      <c r="E2410" s="46" t="str">
        <f t="shared" si="384"/>
        <v>Johan</v>
      </c>
      <c r="F2410" s="46" t="str">
        <f t="shared" si="385"/>
        <v>Bruwer</v>
      </c>
      <c r="G2410" s="46" t="str">
        <f t="shared" si="386"/>
        <v>Men Senior</v>
      </c>
      <c r="H2410" s="46" t="str">
        <f t="shared" si="387"/>
        <v>Namib Park</v>
      </c>
      <c r="I2410" s="78"/>
      <c r="J2410" s="76" t="s">
        <v>1287</v>
      </c>
      <c r="K2410" s="78">
        <v>90</v>
      </c>
      <c r="L2410" s="77">
        <f t="shared" si="388"/>
        <v>3</v>
      </c>
      <c r="M2410" s="77">
        <f t="shared" si="389"/>
        <v>3</v>
      </c>
    </row>
    <row r="2411" spans="1:13" hidden="1" x14ac:dyDescent="0.3">
      <c r="A2411" s="246" t="str">
        <f t="shared" si="381"/>
        <v>2024-NAT-03</v>
      </c>
      <c r="B2411" s="241">
        <f t="shared" si="382"/>
        <v>45374</v>
      </c>
      <c r="C2411" s="246" t="str">
        <f t="shared" si="383"/>
        <v>Day 3</v>
      </c>
      <c r="D2411" s="78" t="s">
        <v>951</v>
      </c>
      <c r="E2411" s="46" t="str">
        <f t="shared" si="384"/>
        <v>Johan</v>
      </c>
      <c r="F2411" s="46" t="str">
        <f t="shared" si="385"/>
        <v>Herbst</v>
      </c>
      <c r="G2411" s="46" t="str">
        <f t="shared" si="386"/>
        <v>Men Veteran</v>
      </c>
      <c r="H2411" s="46" t="str">
        <f t="shared" si="387"/>
        <v>Namib Park</v>
      </c>
      <c r="I2411" s="78"/>
      <c r="J2411" s="78" t="s">
        <v>1265</v>
      </c>
      <c r="K2411" s="78">
        <v>65</v>
      </c>
      <c r="L2411" s="77">
        <f t="shared" si="388"/>
        <v>5</v>
      </c>
      <c r="M2411" s="77">
        <f t="shared" si="389"/>
        <v>5</v>
      </c>
    </row>
    <row r="2412" spans="1:13" hidden="1" x14ac:dyDescent="0.3">
      <c r="A2412" s="246" t="str">
        <f t="shared" si="381"/>
        <v>2024-NAT-03</v>
      </c>
      <c r="B2412" s="241">
        <f t="shared" si="382"/>
        <v>45374</v>
      </c>
      <c r="C2412" s="246" t="str">
        <f t="shared" si="383"/>
        <v>Day 3</v>
      </c>
      <c r="D2412" s="78" t="s">
        <v>612</v>
      </c>
      <c r="E2412" s="46" t="str">
        <f t="shared" si="384"/>
        <v>Stephan</v>
      </c>
      <c r="F2412" s="46" t="str">
        <f t="shared" si="385"/>
        <v>Swanepoel</v>
      </c>
      <c r="G2412" s="46" t="str">
        <f t="shared" si="386"/>
        <v>Men Veteran</v>
      </c>
      <c r="H2412" s="46" t="str">
        <f t="shared" si="387"/>
        <v>Namib Park</v>
      </c>
      <c r="I2412" s="78"/>
      <c r="J2412" s="78"/>
      <c r="K2412" s="78"/>
      <c r="L2412" s="77" t="str">
        <f t="shared" si="388"/>
        <v/>
      </c>
      <c r="M2412" s="77" t="str">
        <f t="shared" si="389"/>
        <v/>
      </c>
    </row>
    <row r="2413" spans="1:13" hidden="1" x14ac:dyDescent="0.3">
      <c r="A2413" s="246" t="str">
        <f t="shared" si="381"/>
        <v>2024-NAT-03</v>
      </c>
      <c r="B2413" s="241">
        <f t="shared" si="382"/>
        <v>45374</v>
      </c>
      <c r="C2413" s="246" t="str">
        <f t="shared" si="383"/>
        <v>Day 3</v>
      </c>
      <c r="D2413" s="78" t="s">
        <v>467</v>
      </c>
      <c r="E2413" s="46" t="str">
        <f t="shared" si="384"/>
        <v>Rodger</v>
      </c>
      <c r="F2413" s="46" t="str">
        <f t="shared" si="385"/>
        <v>Boon</v>
      </c>
      <c r="G2413" s="46" t="str">
        <f t="shared" si="386"/>
        <v>Men Master</v>
      </c>
      <c r="H2413" s="46" t="str">
        <f t="shared" si="387"/>
        <v>Namib Park</v>
      </c>
      <c r="I2413" s="78"/>
      <c r="J2413" s="78"/>
      <c r="K2413" s="78"/>
      <c r="L2413" s="77" t="str">
        <f t="shared" si="388"/>
        <v/>
      </c>
      <c r="M2413" s="77" t="str">
        <f t="shared" si="389"/>
        <v/>
      </c>
    </row>
    <row r="2414" spans="1:13" hidden="1" x14ac:dyDescent="0.3">
      <c r="A2414" s="246" t="str">
        <f t="shared" si="381"/>
        <v>2024-NAT-03</v>
      </c>
      <c r="B2414" s="241">
        <f t="shared" si="382"/>
        <v>45374</v>
      </c>
      <c r="C2414" s="246" t="str">
        <f t="shared" si="383"/>
        <v>Day 3</v>
      </c>
      <c r="D2414" s="78" t="s">
        <v>561</v>
      </c>
      <c r="E2414" s="46" t="str">
        <f t="shared" si="384"/>
        <v>Lance</v>
      </c>
      <c r="F2414" s="46" t="str">
        <f t="shared" si="385"/>
        <v>Mills</v>
      </c>
      <c r="G2414" s="46" t="str">
        <f t="shared" si="386"/>
        <v>Men Master</v>
      </c>
      <c r="H2414" s="46" t="str">
        <f t="shared" si="387"/>
        <v>Namib Park</v>
      </c>
      <c r="I2414" s="78"/>
      <c r="J2414" s="78"/>
      <c r="K2414" s="78"/>
      <c r="L2414" s="77" t="str">
        <f t="shared" si="388"/>
        <v/>
      </c>
      <c r="M2414" s="77" t="str">
        <f t="shared" si="389"/>
        <v/>
      </c>
    </row>
    <row r="2415" spans="1:13" hidden="1" x14ac:dyDescent="0.3">
      <c r="A2415" s="246" t="str">
        <f t="shared" si="381"/>
        <v>2024-NAT-03</v>
      </c>
      <c r="B2415" s="241">
        <f t="shared" si="382"/>
        <v>45374</v>
      </c>
      <c r="C2415" s="246" t="str">
        <f t="shared" si="383"/>
        <v>Day 3</v>
      </c>
      <c r="D2415" s="78" t="s">
        <v>584</v>
      </c>
      <c r="E2415" s="46" t="str">
        <f t="shared" si="384"/>
        <v>Loandro</v>
      </c>
      <c r="F2415" s="46" t="str">
        <f t="shared" si="385"/>
        <v>Erasmus</v>
      </c>
      <c r="G2415" s="46" t="str">
        <f t="shared" si="386"/>
        <v>Men Senior</v>
      </c>
      <c r="H2415" s="46" t="str">
        <f t="shared" si="387"/>
        <v>Okahandja</v>
      </c>
      <c r="I2415" s="78"/>
      <c r="J2415" s="76" t="s">
        <v>1287</v>
      </c>
      <c r="K2415" s="78">
        <v>112</v>
      </c>
      <c r="L2415" s="77">
        <f t="shared" si="388"/>
        <v>6.4</v>
      </c>
      <c r="M2415" s="77">
        <f t="shared" si="389"/>
        <v>6.4</v>
      </c>
    </row>
    <row r="2416" spans="1:13" hidden="1" x14ac:dyDescent="0.3">
      <c r="A2416" s="246" t="str">
        <f t="shared" si="381"/>
        <v>2024-NAT-03</v>
      </c>
      <c r="B2416" s="241">
        <f t="shared" si="382"/>
        <v>45374</v>
      </c>
      <c r="C2416" s="246" t="str">
        <f t="shared" si="383"/>
        <v>Day 3</v>
      </c>
      <c r="D2416" s="78" t="s">
        <v>1119</v>
      </c>
      <c r="E2416" s="46" t="str">
        <f t="shared" si="384"/>
        <v>Christo</v>
      </c>
      <c r="F2416" s="46" t="str">
        <f t="shared" si="385"/>
        <v>Senekal</v>
      </c>
      <c r="G2416" s="46" t="str">
        <f t="shared" si="386"/>
        <v>Men Veteran</v>
      </c>
      <c r="H2416" s="46" t="str">
        <f t="shared" si="387"/>
        <v>Okahandja</v>
      </c>
      <c r="I2416" s="78"/>
      <c r="J2416" s="76" t="s">
        <v>1287</v>
      </c>
      <c r="K2416" s="78">
        <v>107</v>
      </c>
      <c r="L2416" s="77">
        <f t="shared" si="388"/>
        <v>5.5</v>
      </c>
      <c r="M2416" s="77">
        <f t="shared" si="389"/>
        <v>5.5</v>
      </c>
    </row>
    <row r="2417" spans="1:13" hidden="1" x14ac:dyDescent="0.3">
      <c r="A2417" s="246" t="str">
        <f t="shared" si="381"/>
        <v>2024-NAT-03</v>
      </c>
      <c r="B2417" s="241">
        <f t="shared" si="382"/>
        <v>45374</v>
      </c>
      <c r="C2417" s="246" t="str">
        <f t="shared" si="383"/>
        <v>Day 3</v>
      </c>
      <c r="D2417" s="78" t="s">
        <v>1358</v>
      </c>
      <c r="E2417" s="46" t="str">
        <f t="shared" si="384"/>
        <v>Johan Spyker</v>
      </c>
      <c r="F2417" s="46" t="str">
        <f t="shared" si="385"/>
        <v>Kotze</v>
      </c>
      <c r="G2417" s="46" t="str">
        <f t="shared" si="386"/>
        <v>Men Veteran</v>
      </c>
      <c r="H2417" s="46" t="str">
        <f t="shared" si="387"/>
        <v>Okahandja</v>
      </c>
      <c r="I2417" s="78"/>
      <c r="J2417" s="76" t="s">
        <v>1287</v>
      </c>
      <c r="K2417" s="78">
        <v>149</v>
      </c>
      <c r="L2417" s="77">
        <f t="shared" si="388"/>
        <v>17</v>
      </c>
      <c r="M2417" s="77">
        <f t="shared" si="389"/>
        <v>17</v>
      </c>
    </row>
    <row r="2418" spans="1:13" hidden="1" x14ac:dyDescent="0.3">
      <c r="A2418" s="246" t="str">
        <f t="shared" si="381"/>
        <v>2024-NAT-03</v>
      </c>
      <c r="B2418" s="241">
        <f t="shared" si="382"/>
        <v>45374</v>
      </c>
      <c r="C2418" s="246" t="str">
        <f t="shared" si="383"/>
        <v>Day 3</v>
      </c>
      <c r="D2418" s="78" t="s">
        <v>1716</v>
      </c>
      <c r="E2418" s="46" t="str">
        <f t="shared" si="384"/>
        <v>Eugene</v>
      </c>
      <c r="F2418" s="46" t="str">
        <f t="shared" si="385"/>
        <v>Rautenbach</v>
      </c>
      <c r="G2418" s="46" t="str">
        <f t="shared" si="386"/>
        <v>Men Senior</v>
      </c>
      <c r="H2418" s="46" t="str">
        <f t="shared" si="387"/>
        <v>Okahandja</v>
      </c>
      <c r="I2418" s="78"/>
      <c r="J2418" s="78"/>
      <c r="K2418" s="78"/>
      <c r="L2418" s="77" t="str">
        <f t="shared" si="388"/>
        <v/>
      </c>
      <c r="M2418" s="77" t="str">
        <f t="shared" si="389"/>
        <v/>
      </c>
    </row>
    <row r="2419" spans="1:13" hidden="1" x14ac:dyDescent="0.3">
      <c r="A2419" s="246" t="str">
        <f t="shared" si="381"/>
        <v>2024-NAT-03</v>
      </c>
      <c r="B2419" s="241">
        <f t="shared" si="382"/>
        <v>45374</v>
      </c>
      <c r="C2419" s="246" t="str">
        <f t="shared" si="383"/>
        <v>Day 3</v>
      </c>
      <c r="D2419" s="78" t="s">
        <v>566</v>
      </c>
      <c r="E2419" s="46" t="str">
        <f t="shared" si="384"/>
        <v>Danie</v>
      </c>
      <c r="F2419" s="46" t="str">
        <f t="shared" si="385"/>
        <v>Van Zyl</v>
      </c>
      <c r="G2419" s="46" t="str">
        <f t="shared" si="386"/>
        <v>Men Veteran</v>
      </c>
      <c r="H2419" s="46" t="str">
        <f t="shared" si="387"/>
        <v>Okahandja</v>
      </c>
      <c r="I2419" s="78"/>
      <c r="J2419" s="78"/>
      <c r="K2419" s="78"/>
      <c r="L2419" s="77" t="str">
        <f t="shared" si="388"/>
        <v/>
      </c>
      <c r="M2419" s="77" t="str">
        <f t="shared" si="389"/>
        <v/>
      </c>
    </row>
    <row r="2420" spans="1:13" hidden="1" x14ac:dyDescent="0.3">
      <c r="A2420" s="246" t="str">
        <f t="shared" si="381"/>
        <v>2024-NAT-03</v>
      </c>
      <c r="B2420" s="241">
        <f t="shared" si="382"/>
        <v>45374</v>
      </c>
      <c r="C2420" s="246" t="str">
        <f t="shared" si="383"/>
        <v>Day 3</v>
      </c>
      <c r="D2420" s="78" t="s">
        <v>1635</v>
      </c>
      <c r="E2420" s="46" t="str">
        <f t="shared" si="384"/>
        <v>Duan</v>
      </c>
      <c r="F2420" s="46" t="str">
        <f t="shared" si="385"/>
        <v>Kotze</v>
      </c>
      <c r="G2420" s="46" t="str">
        <f t="shared" si="386"/>
        <v>Men Veteran</v>
      </c>
      <c r="H2420" s="46" t="str">
        <f t="shared" si="387"/>
        <v>Okahandja</v>
      </c>
      <c r="I2420" s="78"/>
      <c r="J2420" s="78"/>
      <c r="K2420" s="78"/>
      <c r="L2420" s="77" t="str">
        <f t="shared" si="388"/>
        <v/>
      </c>
      <c r="M2420" s="77" t="str">
        <f t="shared" si="389"/>
        <v/>
      </c>
    </row>
    <row r="2421" spans="1:13" hidden="1" x14ac:dyDescent="0.3">
      <c r="A2421" s="246" t="str">
        <f t="shared" si="381"/>
        <v>2024-NAT-03</v>
      </c>
      <c r="B2421" s="241">
        <f t="shared" si="382"/>
        <v>45374</v>
      </c>
      <c r="C2421" s="246" t="str">
        <f t="shared" si="383"/>
        <v>Day 3</v>
      </c>
      <c r="D2421" s="78" t="s">
        <v>1633</v>
      </c>
      <c r="E2421" s="46" t="str">
        <f t="shared" si="384"/>
        <v>Danie</v>
      </c>
      <c r="F2421" s="46" t="str">
        <f t="shared" si="385"/>
        <v>Van Wyk</v>
      </c>
      <c r="G2421" s="46" t="str">
        <f t="shared" si="386"/>
        <v>Men Senior</v>
      </c>
      <c r="H2421" s="46" t="str">
        <f t="shared" si="387"/>
        <v>Okahandja</v>
      </c>
      <c r="I2421" s="78"/>
      <c r="J2421" s="78"/>
      <c r="K2421" s="78"/>
      <c r="L2421" s="77" t="str">
        <f t="shared" si="388"/>
        <v/>
      </c>
      <c r="M2421" s="77" t="str">
        <f t="shared" si="389"/>
        <v/>
      </c>
    </row>
    <row r="2422" spans="1:13" hidden="1" x14ac:dyDescent="0.3">
      <c r="A2422" s="246" t="str">
        <f t="shared" si="381"/>
        <v>2024-NAT-03</v>
      </c>
      <c r="B2422" s="241">
        <f t="shared" si="382"/>
        <v>45374</v>
      </c>
      <c r="C2422" s="246" t="str">
        <f t="shared" si="383"/>
        <v>Day 3</v>
      </c>
      <c r="D2422" s="78" t="s">
        <v>498</v>
      </c>
      <c r="E2422" s="46" t="str">
        <f t="shared" si="384"/>
        <v>Leon</v>
      </c>
      <c r="F2422" s="46" t="str">
        <f t="shared" si="385"/>
        <v>Krauze</v>
      </c>
      <c r="G2422" s="46" t="str">
        <f t="shared" si="386"/>
        <v>Men Veteran</v>
      </c>
      <c r="H2422" s="46" t="str">
        <f t="shared" si="387"/>
        <v>Orca Angling Club</v>
      </c>
      <c r="I2422" s="78"/>
      <c r="J2422" s="78" t="s">
        <v>20</v>
      </c>
      <c r="K2422" s="78">
        <v>82</v>
      </c>
      <c r="L2422" s="77">
        <f t="shared" si="388"/>
        <v>2</v>
      </c>
      <c r="M2422" s="77">
        <f t="shared" si="389"/>
        <v>2</v>
      </c>
    </row>
    <row r="2423" spans="1:13" hidden="1" x14ac:dyDescent="0.3">
      <c r="A2423" s="246" t="str">
        <f t="shared" si="381"/>
        <v>2024-NAT-03</v>
      </c>
      <c r="B2423" s="241">
        <f t="shared" si="382"/>
        <v>45374</v>
      </c>
      <c r="C2423" s="246" t="str">
        <f t="shared" si="383"/>
        <v>Day 3</v>
      </c>
      <c r="D2423" s="78" t="s">
        <v>498</v>
      </c>
      <c r="E2423" s="46" t="str">
        <f t="shared" si="384"/>
        <v>Leon</v>
      </c>
      <c r="F2423" s="46" t="str">
        <f t="shared" si="385"/>
        <v>Krauze</v>
      </c>
      <c r="G2423" s="46" t="str">
        <f t="shared" si="386"/>
        <v>Men Veteran</v>
      </c>
      <c r="H2423" s="46" t="str">
        <f t="shared" si="387"/>
        <v>Orca Angling Club</v>
      </c>
      <c r="I2423" s="78"/>
      <c r="J2423" s="76" t="s">
        <v>1287</v>
      </c>
      <c r="K2423" s="78">
        <v>113</v>
      </c>
      <c r="L2423" s="77">
        <f t="shared" si="388"/>
        <v>6.6</v>
      </c>
      <c r="M2423" s="77">
        <f t="shared" si="389"/>
        <v>6.6</v>
      </c>
    </row>
    <row r="2424" spans="1:13" hidden="1" x14ac:dyDescent="0.3">
      <c r="A2424" s="246" t="str">
        <f t="shared" si="381"/>
        <v>2024-NAT-03</v>
      </c>
      <c r="B2424" s="241">
        <f t="shared" si="382"/>
        <v>45374</v>
      </c>
      <c r="C2424" s="246" t="str">
        <f t="shared" si="383"/>
        <v>Day 3</v>
      </c>
      <c r="D2424" s="78" t="s">
        <v>498</v>
      </c>
      <c r="E2424" s="46" t="str">
        <f t="shared" si="384"/>
        <v>Leon</v>
      </c>
      <c r="F2424" s="46" t="str">
        <f t="shared" si="385"/>
        <v>Krauze</v>
      </c>
      <c r="G2424" s="46" t="str">
        <f t="shared" si="386"/>
        <v>Men Veteran</v>
      </c>
      <c r="H2424" s="46" t="str">
        <f t="shared" si="387"/>
        <v>Orca Angling Club</v>
      </c>
      <c r="I2424" s="78"/>
      <c r="J2424" s="76" t="s">
        <v>1287</v>
      </c>
      <c r="K2424" s="78">
        <v>81</v>
      </c>
      <c r="L2424" s="77">
        <f t="shared" si="388"/>
        <v>2.1</v>
      </c>
      <c r="M2424" s="77">
        <f t="shared" si="389"/>
        <v>2.1</v>
      </c>
    </row>
    <row r="2425" spans="1:13" hidden="1" x14ac:dyDescent="0.3">
      <c r="A2425" s="246" t="str">
        <f t="shared" si="381"/>
        <v>2024-NAT-03</v>
      </c>
      <c r="B2425" s="241">
        <f t="shared" si="382"/>
        <v>45374</v>
      </c>
      <c r="C2425" s="246" t="str">
        <f t="shared" si="383"/>
        <v>Day 3</v>
      </c>
      <c r="D2425" s="78" t="s">
        <v>576</v>
      </c>
      <c r="E2425" s="46" t="str">
        <f t="shared" si="384"/>
        <v>Immo</v>
      </c>
      <c r="F2425" s="46" t="str">
        <f t="shared" si="385"/>
        <v>Dresselhaus</v>
      </c>
      <c r="G2425" s="46" t="str">
        <f t="shared" si="386"/>
        <v>Men Senior</v>
      </c>
      <c r="H2425" s="46" t="str">
        <f t="shared" si="387"/>
        <v>Orca Angling Club</v>
      </c>
      <c r="I2425" s="78"/>
      <c r="J2425" s="78" t="s">
        <v>20</v>
      </c>
      <c r="K2425" s="78">
        <v>71</v>
      </c>
      <c r="L2425" s="77">
        <f t="shared" si="388"/>
        <v>1.3</v>
      </c>
      <c r="M2425" s="77">
        <f t="shared" si="389"/>
        <v>1.3</v>
      </c>
    </row>
    <row r="2426" spans="1:13" hidden="1" x14ac:dyDescent="0.3">
      <c r="A2426" s="246" t="str">
        <f t="shared" si="381"/>
        <v>2024-NAT-03</v>
      </c>
      <c r="B2426" s="241">
        <f t="shared" si="382"/>
        <v>45374</v>
      </c>
      <c r="C2426" s="246" t="str">
        <f t="shared" si="383"/>
        <v>Day 3</v>
      </c>
      <c r="D2426" s="78" t="s">
        <v>576</v>
      </c>
      <c r="E2426" s="46" t="str">
        <f t="shared" si="384"/>
        <v>Immo</v>
      </c>
      <c r="F2426" s="46" t="str">
        <f t="shared" si="385"/>
        <v>Dresselhaus</v>
      </c>
      <c r="G2426" s="46" t="str">
        <f t="shared" si="386"/>
        <v>Men Senior</v>
      </c>
      <c r="H2426" s="46" t="str">
        <f t="shared" si="387"/>
        <v>Orca Angling Club</v>
      </c>
      <c r="I2426" s="78"/>
      <c r="J2426" s="76" t="s">
        <v>1287</v>
      </c>
      <c r="K2426" s="78">
        <v>88</v>
      </c>
      <c r="L2426" s="77">
        <f t="shared" si="388"/>
        <v>2.8</v>
      </c>
      <c r="M2426" s="77">
        <f t="shared" si="389"/>
        <v>2.8</v>
      </c>
    </row>
    <row r="2427" spans="1:13" hidden="1" x14ac:dyDescent="0.3">
      <c r="A2427" s="246" t="str">
        <f t="shared" si="381"/>
        <v>2024-NAT-03</v>
      </c>
      <c r="B2427" s="241">
        <f t="shared" si="382"/>
        <v>45374</v>
      </c>
      <c r="C2427" s="246" t="str">
        <f t="shared" si="383"/>
        <v>Day 3</v>
      </c>
      <c r="D2427" s="78" t="s">
        <v>576</v>
      </c>
      <c r="E2427" s="46" t="str">
        <f t="shared" si="384"/>
        <v>Immo</v>
      </c>
      <c r="F2427" s="46" t="str">
        <f t="shared" si="385"/>
        <v>Dresselhaus</v>
      </c>
      <c r="G2427" s="46" t="str">
        <f t="shared" si="386"/>
        <v>Men Senior</v>
      </c>
      <c r="H2427" s="46" t="str">
        <f t="shared" si="387"/>
        <v>Orca Angling Club</v>
      </c>
      <c r="I2427" s="78"/>
      <c r="J2427" s="76" t="s">
        <v>1287</v>
      </c>
      <c r="K2427" s="78">
        <v>78</v>
      </c>
      <c r="L2427" s="77">
        <f t="shared" si="388"/>
        <v>1.9</v>
      </c>
      <c r="M2427" s="77">
        <f t="shared" si="389"/>
        <v>1.9</v>
      </c>
    </row>
    <row r="2428" spans="1:13" hidden="1" x14ac:dyDescent="0.3">
      <c r="A2428" s="246" t="str">
        <f t="shared" si="381"/>
        <v>2024-NAT-03</v>
      </c>
      <c r="B2428" s="241">
        <f t="shared" si="382"/>
        <v>45374</v>
      </c>
      <c r="C2428" s="246" t="str">
        <f t="shared" si="383"/>
        <v>Day 3</v>
      </c>
      <c r="D2428" s="78" t="s">
        <v>461</v>
      </c>
      <c r="E2428" s="46" t="str">
        <f t="shared" si="384"/>
        <v>Brian</v>
      </c>
      <c r="F2428" s="46" t="str">
        <f t="shared" si="385"/>
        <v>Curtis</v>
      </c>
      <c r="G2428" s="46" t="str">
        <f t="shared" si="386"/>
        <v>Men Senior</v>
      </c>
      <c r="H2428" s="46" t="str">
        <f t="shared" si="387"/>
        <v>Orca Angling Club</v>
      </c>
      <c r="I2428" s="78"/>
      <c r="J2428" s="76" t="s">
        <v>1287</v>
      </c>
      <c r="K2428" s="78">
        <v>139</v>
      </c>
      <c r="L2428" s="77">
        <f t="shared" si="388"/>
        <v>13.4</v>
      </c>
      <c r="M2428" s="77">
        <f t="shared" si="389"/>
        <v>13.4</v>
      </c>
    </row>
    <row r="2429" spans="1:13" hidden="1" x14ac:dyDescent="0.3">
      <c r="A2429" s="246" t="str">
        <f t="shared" si="381"/>
        <v>2024-NAT-03</v>
      </c>
      <c r="B2429" s="241">
        <f t="shared" si="382"/>
        <v>45374</v>
      </c>
      <c r="C2429" s="246" t="str">
        <f t="shared" si="383"/>
        <v>Day 3</v>
      </c>
      <c r="D2429" s="78" t="s">
        <v>678</v>
      </c>
      <c r="E2429" s="46" t="str">
        <f t="shared" si="384"/>
        <v>Morne</v>
      </c>
      <c r="F2429" s="46" t="str">
        <f t="shared" si="385"/>
        <v>Du Plessis</v>
      </c>
      <c r="G2429" s="46" t="str">
        <f t="shared" si="386"/>
        <v>Men Senior</v>
      </c>
      <c r="H2429" s="46" t="str">
        <f t="shared" si="387"/>
        <v>Orca Angling Club</v>
      </c>
      <c r="I2429" s="78"/>
      <c r="J2429" s="76" t="s">
        <v>1287</v>
      </c>
      <c r="K2429" s="78">
        <v>94</v>
      </c>
      <c r="L2429" s="77">
        <f t="shared" si="388"/>
        <v>3.5</v>
      </c>
      <c r="M2429" s="77">
        <f t="shared" si="389"/>
        <v>3.5</v>
      </c>
    </row>
    <row r="2430" spans="1:13" hidden="1" x14ac:dyDescent="0.3">
      <c r="A2430" s="246" t="str">
        <f t="shared" si="381"/>
        <v>2024-NAT-03</v>
      </c>
      <c r="B2430" s="241">
        <f t="shared" si="382"/>
        <v>45374</v>
      </c>
      <c r="C2430" s="246" t="str">
        <f t="shared" si="383"/>
        <v>Day 3</v>
      </c>
      <c r="D2430" s="78" t="s">
        <v>757</v>
      </c>
      <c r="E2430" s="46" t="str">
        <f t="shared" si="384"/>
        <v>Herman</v>
      </c>
      <c r="F2430" s="46" t="str">
        <f t="shared" si="385"/>
        <v>Krauze</v>
      </c>
      <c r="G2430" s="46" t="str">
        <f t="shared" si="386"/>
        <v>Men Seniors / U/21</v>
      </c>
      <c r="H2430" s="46" t="str">
        <f t="shared" si="387"/>
        <v>Orca Angling Club</v>
      </c>
      <c r="I2430" s="78"/>
      <c r="J2430" s="78" t="s">
        <v>10</v>
      </c>
      <c r="K2430" s="78">
        <v>41</v>
      </c>
      <c r="L2430" s="77">
        <f t="shared" si="388"/>
        <v>1.1000000000000001</v>
      </c>
      <c r="M2430" s="77">
        <f t="shared" si="389"/>
        <v>1.1000000000000001</v>
      </c>
    </row>
    <row r="2431" spans="1:13" hidden="1" x14ac:dyDescent="0.3">
      <c r="A2431" s="246" t="str">
        <f t="shared" si="381"/>
        <v>2024-NAT-03</v>
      </c>
      <c r="B2431" s="241">
        <f t="shared" si="382"/>
        <v>45374</v>
      </c>
      <c r="C2431" s="246" t="str">
        <f t="shared" si="383"/>
        <v>Day 3</v>
      </c>
      <c r="D2431" s="78" t="s">
        <v>757</v>
      </c>
      <c r="E2431" s="46" t="str">
        <f t="shared" si="384"/>
        <v>Herman</v>
      </c>
      <c r="F2431" s="46" t="str">
        <f t="shared" si="385"/>
        <v>Krauze</v>
      </c>
      <c r="G2431" s="46" t="str">
        <f t="shared" si="386"/>
        <v>Men Seniors / U/21</v>
      </c>
      <c r="H2431" s="46" t="str">
        <f t="shared" si="387"/>
        <v>Orca Angling Club</v>
      </c>
      <c r="I2431" s="78"/>
      <c r="J2431" s="78" t="s">
        <v>1288</v>
      </c>
      <c r="K2431" s="78">
        <v>69</v>
      </c>
      <c r="L2431" s="77">
        <f t="shared" si="388"/>
        <v>1</v>
      </c>
      <c r="M2431" s="77">
        <f t="shared" si="389"/>
        <v>1</v>
      </c>
    </row>
    <row r="2432" spans="1:13" hidden="1" x14ac:dyDescent="0.3">
      <c r="A2432" s="246" t="str">
        <f t="shared" si="381"/>
        <v>2024-NAT-03</v>
      </c>
      <c r="B2432" s="241">
        <f t="shared" si="382"/>
        <v>45374</v>
      </c>
      <c r="C2432" s="246" t="str">
        <f t="shared" si="383"/>
        <v>Day 3</v>
      </c>
      <c r="D2432" s="78" t="s">
        <v>573</v>
      </c>
      <c r="E2432" s="46" t="str">
        <f t="shared" si="384"/>
        <v xml:space="preserve">Joe </v>
      </c>
      <c r="F2432" s="46" t="str">
        <f t="shared" si="385"/>
        <v>Herman</v>
      </c>
      <c r="G2432" s="46" t="str">
        <f t="shared" si="386"/>
        <v>Men Senior</v>
      </c>
      <c r="H2432" s="46" t="str">
        <f t="shared" si="387"/>
        <v>Orca Angling Club</v>
      </c>
      <c r="I2432" s="78"/>
      <c r="J2432" s="76" t="s">
        <v>1287</v>
      </c>
      <c r="K2432" s="78">
        <v>152</v>
      </c>
      <c r="L2432" s="77">
        <f t="shared" si="388"/>
        <v>18.2</v>
      </c>
      <c r="M2432" s="77">
        <f t="shared" si="389"/>
        <v>18.2</v>
      </c>
    </row>
    <row r="2433" spans="1:13" hidden="1" x14ac:dyDescent="0.3">
      <c r="A2433" s="246" t="str">
        <f t="shared" si="381"/>
        <v>2024-NAT-03</v>
      </c>
      <c r="B2433" s="241">
        <f t="shared" si="382"/>
        <v>45374</v>
      </c>
      <c r="C2433" s="246" t="str">
        <f t="shared" si="383"/>
        <v>Day 3</v>
      </c>
      <c r="D2433" s="78" t="s">
        <v>573</v>
      </c>
      <c r="E2433" s="46" t="str">
        <f t="shared" si="384"/>
        <v xml:space="preserve">Joe </v>
      </c>
      <c r="F2433" s="46" t="str">
        <f t="shared" si="385"/>
        <v>Herman</v>
      </c>
      <c r="G2433" s="46" t="str">
        <f t="shared" si="386"/>
        <v>Men Senior</v>
      </c>
      <c r="H2433" s="46" t="str">
        <f t="shared" si="387"/>
        <v>Orca Angling Club</v>
      </c>
      <c r="I2433" s="78"/>
      <c r="J2433" s="76" t="s">
        <v>1287</v>
      </c>
      <c r="K2433" s="78">
        <v>118</v>
      </c>
      <c r="L2433" s="77">
        <f t="shared" si="388"/>
        <v>7.6</v>
      </c>
      <c r="M2433" s="77">
        <f t="shared" si="389"/>
        <v>7.6</v>
      </c>
    </row>
    <row r="2434" spans="1:13" hidden="1" x14ac:dyDescent="0.3">
      <c r="A2434" s="246" t="str">
        <f t="shared" si="381"/>
        <v>2024-NAT-03</v>
      </c>
      <c r="B2434" s="241">
        <f t="shared" si="382"/>
        <v>45374</v>
      </c>
      <c r="C2434" s="246" t="str">
        <f t="shared" si="383"/>
        <v>Day 3</v>
      </c>
      <c r="D2434" s="78" t="s">
        <v>1626</v>
      </c>
      <c r="E2434" s="46" t="str">
        <f t="shared" si="384"/>
        <v>Juanne-Louis</v>
      </c>
      <c r="F2434" s="46" t="str">
        <f t="shared" si="385"/>
        <v>Grobler</v>
      </c>
      <c r="G2434" s="46" t="str">
        <f t="shared" si="386"/>
        <v>Men Senior</v>
      </c>
      <c r="H2434" s="46" t="str">
        <f t="shared" si="387"/>
        <v>Orca Angling Club</v>
      </c>
      <c r="I2434" s="78"/>
      <c r="J2434" s="78"/>
      <c r="K2434" s="78"/>
      <c r="L2434" s="77" t="str">
        <f t="shared" si="388"/>
        <v/>
      </c>
      <c r="M2434" s="77" t="str">
        <f t="shared" si="389"/>
        <v/>
      </c>
    </row>
    <row r="2435" spans="1:13" hidden="1" x14ac:dyDescent="0.3">
      <c r="A2435" s="246" t="str">
        <f t="shared" si="381"/>
        <v>2024-NAT-03</v>
      </c>
      <c r="B2435" s="241">
        <f t="shared" si="382"/>
        <v>45374</v>
      </c>
      <c r="C2435" s="246" t="str">
        <f t="shared" si="383"/>
        <v>Day 3</v>
      </c>
      <c r="D2435" s="78" t="s">
        <v>476</v>
      </c>
      <c r="E2435" s="46" t="str">
        <f t="shared" si="384"/>
        <v>Warren</v>
      </c>
      <c r="F2435" s="46" t="str">
        <f t="shared" si="385"/>
        <v>Deysel</v>
      </c>
      <c r="G2435" s="46" t="str">
        <f t="shared" si="386"/>
        <v>Men Veteran</v>
      </c>
      <c r="H2435" s="46" t="str">
        <f t="shared" si="387"/>
        <v>Penguin</v>
      </c>
      <c r="I2435" s="78"/>
      <c r="J2435" s="78" t="s">
        <v>1282</v>
      </c>
      <c r="K2435" s="78">
        <v>155</v>
      </c>
      <c r="L2435" s="77">
        <f t="shared" si="388"/>
        <v>48.6</v>
      </c>
      <c r="M2435" s="77">
        <f t="shared" si="389"/>
        <v>48.6</v>
      </c>
    </row>
    <row r="2436" spans="1:13" hidden="1" x14ac:dyDescent="0.3">
      <c r="A2436" s="246" t="str">
        <f t="shared" si="381"/>
        <v>2024-NAT-03</v>
      </c>
      <c r="B2436" s="241">
        <f t="shared" si="382"/>
        <v>45374</v>
      </c>
      <c r="C2436" s="246" t="str">
        <f t="shared" si="383"/>
        <v>Day 3</v>
      </c>
      <c r="D2436" s="78" t="s">
        <v>476</v>
      </c>
      <c r="E2436" s="46" t="str">
        <f t="shared" si="384"/>
        <v>Warren</v>
      </c>
      <c r="F2436" s="46" t="str">
        <f t="shared" si="385"/>
        <v>Deysel</v>
      </c>
      <c r="G2436" s="46" t="str">
        <f t="shared" si="386"/>
        <v>Men Veteran</v>
      </c>
      <c r="H2436" s="46" t="str">
        <f t="shared" si="387"/>
        <v>Penguin</v>
      </c>
      <c r="I2436" s="78"/>
      <c r="J2436" s="76" t="s">
        <v>1287</v>
      </c>
      <c r="K2436" s="78">
        <v>109</v>
      </c>
      <c r="L2436" s="77">
        <f t="shared" si="388"/>
        <v>5.8</v>
      </c>
      <c r="M2436" s="77">
        <f t="shared" si="389"/>
        <v>5.8</v>
      </c>
    </row>
    <row r="2437" spans="1:13" hidden="1" x14ac:dyDescent="0.3">
      <c r="A2437" s="246" t="str">
        <f t="shared" si="381"/>
        <v>2024-NAT-03</v>
      </c>
      <c r="B2437" s="241">
        <f t="shared" si="382"/>
        <v>45374</v>
      </c>
      <c r="C2437" s="246" t="str">
        <f t="shared" si="383"/>
        <v>Day 3</v>
      </c>
      <c r="D2437" s="78" t="s">
        <v>476</v>
      </c>
      <c r="E2437" s="46" t="str">
        <f t="shared" si="384"/>
        <v>Warren</v>
      </c>
      <c r="F2437" s="46" t="str">
        <f t="shared" si="385"/>
        <v>Deysel</v>
      </c>
      <c r="G2437" s="46" t="str">
        <f t="shared" si="386"/>
        <v>Men Veteran</v>
      </c>
      <c r="H2437" s="46" t="str">
        <f t="shared" si="387"/>
        <v>Penguin</v>
      </c>
      <c r="I2437" s="78"/>
      <c r="J2437" s="76" t="s">
        <v>1287</v>
      </c>
      <c r="K2437" s="78">
        <v>113</v>
      </c>
      <c r="L2437" s="77">
        <f t="shared" si="388"/>
        <v>6.6</v>
      </c>
      <c r="M2437" s="77">
        <f t="shared" si="389"/>
        <v>6.6</v>
      </c>
    </row>
    <row r="2438" spans="1:13" hidden="1" x14ac:dyDescent="0.3">
      <c r="A2438" s="246" t="str">
        <f t="shared" si="381"/>
        <v>2024-NAT-03</v>
      </c>
      <c r="B2438" s="241">
        <f t="shared" si="382"/>
        <v>45374</v>
      </c>
      <c r="C2438" s="246" t="str">
        <f t="shared" si="383"/>
        <v>Day 3</v>
      </c>
      <c r="D2438" s="78" t="s">
        <v>476</v>
      </c>
      <c r="E2438" s="46" t="str">
        <f t="shared" si="384"/>
        <v>Warren</v>
      </c>
      <c r="F2438" s="46" t="str">
        <f t="shared" si="385"/>
        <v>Deysel</v>
      </c>
      <c r="G2438" s="46" t="str">
        <f t="shared" si="386"/>
        <v>Men Veteran</v>
      </c>
      <c r="H2438" s="46" t="str">
        <f t="shared" si="387"/>
        <v>Penguin</v>
      </c>
      <c r="I2438" s="78"/>
      <c r="J2438" s="76" t="s">
        <v>1287</v>
      </c>
      <c r="K2438" s="78">
        <v>159</v>
      </c>
      <c r="L2438" s="77">
        <f t="shared" si="388"/>
        <v>21.3</v>
      </c>
      <c r="M2438" s="77">
        <f t="shared" si="389"/>
        <v>21.3</v>
      </c>
    </row>
    <row r="2439" spans="1:13" hidden="1" x14ac:dyDescent="0.3">
      <c r="A2439" s="246" t="str">
        <f t="shared" si="381"/>
        <v>2024-NAT-03</v>
      </c>
      <c r="B2439" s="241">
        <f t="shared" si="382"/>
        <v>45374</v>
      </c>
      <c r="C2439" s="246" t="str">
        <f t="shared" si="383"/>
        <v>Day 3</v>
      </c>
      <c r="D2439" s="78" t="s">
        <v>707</v>
      </c>
      <c r="E2439" s="46" t="str">
        <f t="shared" si="384"/>
        <v>Grant</v>
      </c>
      <c r="F2439" s="46" t="str">
        <f t="shared" si="385"/>
        <v>Knight</v>
      </c>
      <c r="G2439" s="46" t="str">
        <f t="shared" si="386"/>
        <v>Men Veteran</v>
      </c>
      <c r="H2439" s="46" t="str">
        <f t="shared" si="387"/>
        <v>Penguin</v>
      </c>
      <c r="I2439" s="78"/>
      <c r="J2439" s="76" t="s">
        <v>1287</v>
      </c>
      <c r="K2439" s="78">
        <v>144</v>
      </c>
      <c r="L2439" s="77">
        <f t="shared" si="388"/>
        <v>15.1</v>
      </c>
      <c r="M2439" s="77">
        <f t="shared" si="389"/>
        <v>15.1</v>
      </c>
    </row>
    <row r="2440" spans="1:13" hidden="1" x14ac:dyDescent="0.3">
      <c r="A2440" s="246" t="str">
        <f t="shared" si="381"/>
        <v>2024-NAT-03</v>
      </c>
      <c r="B2440" s="241">
        <f t="shared" si="382"/>
        <v>45374</v>
      </c>
      <c r="C2440" s="246" t="str">
        <f t="shared" si="383"/>
        <v>Day 3</v>
      </c>
      <c r="D2440" s="78" t="s">
        <v>712</v>
      </c>
      <c r="E2440" s="46" t="str">
        <f t="shared" si="384"/>
        <v>Henri</v>
      </c>
      <c r="F2440" s="46" t="str">
        <f t="shared" si="385"/>
        <v>Snyman</v>
      </c>
      <c r="G2440" s="46" t="str">
        <f t="shared" si="386"/>
        <v>Men Master</v>
      </c>
      <c r="H2440" s="46" t="str">
        <f t="shared" si="387"/>
        <v>Penguin</v>
      </c>
      <c r="I2440" s="78"/>
      <c r="J2440" s="76" t="s">
        <v>1287</v>
      </c>
      <c r="K2440" s="78">
        <v>108</v>
      </c>
      <c r="L2440" s="77">
        <f t="shared" si="388"/>
        <v>5.6</v>
      </c>
      <c r="M2440" s="77">
        <f t="shared" si="389"/>
        <v>5.6</v>
      </c>
    </row>
    <row r="2441" spans="1:13" hidden="1" x14ac:dyDescent="0.3">
      <c r="A2441" s="246" t="str">
        <f t="shared" si="381"/>
        <v>2024-NAT-03</v>
      </c>
      <c r="B2441" s="241">
        <f t="shared" si="382"/>
        <v>45374</v>
      </c>
      <c r="C2441" s="246" t="str">
        <f t="shared" si="383"/>
        <v>Day 3</v>
      </c>
      <c r="D2441" s="78" t="s">
        <v>1368</v>
      </c>
      <c r="E2441" s="46" t="str">
        <f t="shared" si="384"/>
        <v>Allen</v>
      </c>
      <c r="F2441" s="46" t="str">
        <f t="shared" si="385"/>
        <v>Langenstrassen</v>
      </c>
      <c r="G2441" s="46" t="str">
        <f t="shared" si="386"/>
        <v>Men Veteran</v>
      </c>
      <c r="H2441" s="46" t="str">
        <f t="shared" si="387"/>
        <v>Penguin</v>
      </c>
      <c r="I2441" s="78"/>
      <c r="J2441" s="76" t="s">
        <v>1287</v>
      </c>
      <c r="K2441" s="78">
        <v>127</v>
      </c>
      <c r="L2441" s="77">
        <f t="shared" si="388"/>
        <v>9.8000000000000007</v>
      </c>
      <c r="M2441" s="77">
        <f t="shared" si="389"/>
        <v>9.8000000000000007</v>
      </c>
    </row>
    <row r="2442" spans="1:13" hidden="1" x14ac:dyDescent="0.3">
      <c r="A2442" s="246" t="str">
        <f t="shared" si="381"/>
        <v>2024-NAT-03</v>
      </c>
      <c r="B2442" s="241">
        <f t="shared" si="382"/>
        <v>45374</v>
      </c>
      <c r="C2442" s="246" t="str">
        <f t="shared" si="383"/>
        <v>Day 3</v>
      </c>
      <c r="D2442" s="78" t="s">
        <v>1414</v>
      </c>
      <c r="E2442" s="46" t="str">
        <f t="shared" si="384"/>
        <v>Barren</v>
      </c>
      <c r="F2442" s="46" t="str">
        <f t="shared" si="385"/>
        <v>Van Es</v>
      </c>
      <c r="G2442" s="46" t="str">
        <f t="shared" si="386"/>
        <v>Men Senior</v>
      </c>
      <c r="H2442" s="46" t="str">
        <f t="shared" si="387"/>
        <v>Penguin</v>
      </c>
      <c r="I2442" s="78"/>
      <c r="J2442" s="76" t="s">
        <v>1287</v>
      </c>
      <c r="K2442" s="78">
        <v>142</v>
      </c>
      <c r="L2442" s="77">
        <f t="shared" si="388"/>
        <v>14.4</v>
      </c>
      <c r="M2442" s="77">
        <f t="shared" si="389"/>
        <v>14.4</v>
      </c>
    </row>
    <row r="2443" spans="1:13" hidden="1" x14ac:dyDescent="0.3">
      <c r="A2443" s="246" t="str">
        <f t="shared" si="381"/>
        <v>2024-NAT-03</v>
      </c>
      <c r="B2443" s="241">
        <f t="shared" si="382"/>
        <v>45374</v>
      </c>
      <c r="C2443" s="246" t="str">
        <f t="shared" si="383"/>
        <v>Day 3</v>
      </c>
      <c r="D2443" s="78" t="s">
        <v>814</v>
      </c>
      <c r="E2443" s="46" t="str">
        <f t="shared" si="384"/>
        <v>Henno</v>
      </c>
      <c r="F2443" s="46" t="str">
        <f t="shared" si="385"/>
        <v>Snyman</v>
      </c>
      <c r="G2443" s="46" t="str">
        <f t="shared" si="386"/>
        <v>Men Master</v>
      </c>
      <c r="H2443" s="46" t="str">
        <f t="shared" si="387"/>
        <v>Penguin</v>
      </c>
      <c r="I2443" s="78"/>
      <c r="J2443" s="76" t="s">
        <v>1287</v>
      </c>
      <c r="K2443" s="78">
        <v>161</v>
      </c>
      <c r="L2443" s="77">
        <f t="shared" si="388"/>
        <v>22.2</v>
      </c>
      <c r="M2443" s="77">
        <f t="shared" si="389"/>
        <v>22.2</v>
      </c>
    </row>
    <row r="2444" spans="1:13" hidden="1" x14ac:dyDescent="0.3">
      <c r="A2444" s="246" t="str">
        <f t="shared" si="381"/>
        <v>2024-NAT-03</v>
      </c>
      <c r="B2444" s="241">
        <f t="shared" si="382"/>
        <v>45374</v>
      </c>
      <c r="C2444" s="246" t="str">
        <f t="shared" si="383"/>
        <v>Day 3</v>
      </c>
      <c r="D2444" s="78" t="s">
        <v>843</v>
      </c>
      <c r="E2444" s="46" t="str">
        <f t="shared" si="384"/>
        <v>Henco</v>
      </c>
      <c r="F2444" s="46" t="str">
        <f t="shared" si="385"/>
        <v>Snyman</v>
      </c>
      <c r="G2444" s="46" t="str">
        <f t="shared" si="386"/>
        <v>Men Senior</v>
      </c>
      <c r="H2444" s="46" t="str">
        <f t="shared" si="387"/>
        <v>Penguin</v>
      </c>
      <c r="I2444" s="78"/>
      <c r="J2444" s="78" t="s">
        <v>1267</v>
      </c>
      <c r="K2444" s="78">
        <v>74</v>
      </c>
      <c r="L2444" s="77">
        <f t="shared" si="388"/>
        <v>19.2</v>
      </c>
      <c r="M2444" s="77">
        <f t="shared" si="389"/>
        <v>19.2</v>
      </c>
    </row>
    <row r="2445" spans="1:13" hidden="1" x14ac:dyDescent="0.3">
      <c r="A2445" s="246" t="str">
        <f t="shared" si="381"/>
        <v>2024-NAT-03</v>
      </c>
      <c r="B2445" s="241">
        <f t="shared" si="382"/>
        <v>45374</v>
      </c>
      <c r="C2445" s="246" t="str">
        <f t="shared" si="383"/>
        <v>Day 3</v>
      </c>
      <c r="D2445" s="78" t="s">
        <v>843</v>
      </c>
      <c r="E2445" s="46" t="str">
        <f t="shared" si="384"/>
        <v>Henco</v>
      </c>
      <c r="F2445" s="46" t="str">
        <f t="shared" si="385"/>
        <v>Snyman</v>
      </c>
      <c r="G2445" s="46" t="str">
        <f t="shared" si="386"/>
        <v>Men Senior</v>
      </c>
      <c r="H2445" s="46" t="str">
        <f t="shared" si="387"/>
        <v>Penguin</v>
      </c>
      <c r="I2445" s="78"/>
      <c r="J2445" s="78" t="s">
        <v>20</v>
      </c>
      <c r="K2445" s="78">
        <v>81</v>
      </c>
      <c r="L2445" s="77">
        <f t="shared" si="388"/>
        <v>1.9</v>
      </c>
      <c r="M2445" s="77">
        <f t="shared" si="389"/>
        <v>1.9</v>
      </c>
    </row>
    <row r="2446" spans="1:13" hidden="1" x14ac:dyDescent="0.3">
      <c r="A2446" s="246" t="str">
        <f t="shared" si="381"/>
        <v>2024-NAT-03</v>
      </c>
      <c r="B2446" s="241">
        <f t="shared" si="382"/>
        <v>45374</v>
      </c>
      <c r="C2446" s="246" t="str">
        <f t="shared" si="383"/>
        <v>Day 3</v>
      </c>
      <c r="D2446" s="78" t="s">
        <v>522</v>
      </c>
      <c r="E2446" s="46" t="str">
        <f t="shared" si="384"/>
        <v>Chris</v>
      </c>
      <c r="F2446" s="46" t="str">
        <f t="shared" si="385"/>
        <v>Feyerabend</v>
      </c>
      <c r="G2446" s="46" t="str">
        <f t="shared" si="386"/>
        <v>Men Veteran</v>
      </c>
      <c r="H2446" s="46" t="str">
        <f t="shared" si="387"/>
        <v>Otjiwarongo</v>
      </c>
      <c r="I2446" s="78"/>
      <c r="J2446" s="78" t="s">
        <v>20</v>
      </c>
      <c r="K2446" s="78">
        <v>73</v>
      </c>
      <c r="L2446" s="77">
        <f t="shared" si="388"/>
        <v>1.4</v>
      </c>
      <c r="M2446" s="77">
        <f t="shared" si="389"/>
        <v>1.4</v>
      </c>
    </row>
    <row r="2447" spans="1:13" hidden="1" x14ac:dyDescent="0.3">
      <c r="A2447" s="246" t="str">
        <f t="shared" si="381"/>
        <v>2024-NAT-03</v>
      </c>
      <c r="B2447" s="241">
        <f t="shared" si="382"/>
        <v>45374</v>
      </c>
      <c r="C2447" s="246" t="str">
        <f t="shared" si="383"/>
        <v>Day 3</v>
      </c>
      <c r="D2447" s="78" t="s">
        <v>522</v>
      </c>
      <c r="E2447" s="46" t="str">
        <f t="shared" si="384"/>
        <v>Chris</v>
      </c>
      <c r="F2447" s="46" t="str">
        <f t="shared" si="385"/>
        <v>Feyerabend</v>
      </c>
      <c r="G2447" s="46" t="str">
        <f t="shared" si="386"/>
        <v>Men Veteran</v>
      </c>
      <c r="H2447" s="46" t="str">
        <f t="shared" si="387"/>
        <v>Otjiwarongo</v>
      </c>
      <c r="I2447" s="78"/>
      <c r="J2447" s="78" t="s">
        <v>1286</v>
      </c>
      <c r="K2447" s="78">
        <v>103</v>
      </c>
      <c r="L2447" s="77">
        <f t="shared" si="388"/>
        <v>13.2</v>
      </c>
      <c r="M2447" s="77">
        <f t="shared" si="389"/>
        <v>13.2</v>
      </c>
    </row>
    <row r="2448" spans="1:13" hidden="1" x14ac:dyDescent="0.3">
      <c r="A2448" s="246" t="str">
        <f t="shared" si="381"/>
        <v>2024-NAT-03</v>
      </c>
      <c r="B2448" s="241">
        <f t="shared" si="382"/>
        <v>45374</v>
      </c>
      <c r="C2448" s="246" t="str">
        <f t="shared" si="383"/>
        <v>Day 3</v>
      </c>
      <c r="D2448" s="78" t="s">
        <v>522</v>
      </c>
      <c r="E2448" s="46" t="str">
        <f t="shared" si="384"/>
        <v>Chris</v>
      </c>
      <c r="F2448" s="46" t="str">
        <f t="shared" si="385"/>
        <v>Feyerabend</v>
      </c>
      <c r="G2448" s="46" t="str">
        <f t="shared" si="386"/>
        <v>Men Veteran</v>
      </c>
      <c r="H2448" s="46" t="str">
        <f t="shared" si="387"/>
        <v>Otjiwarongo</v>
      </c>
      <c r="I2448" s="78"/>
      <c r="J2448" s="76" t="s">
        <v>1287</v>
      </c>
      <c r="K2448" s="78">
        <v>125</v>
      </c>
      <c r="L2448" s="77">
        <f t="shared" si="388"/>
        <v>9.3000000000000007</v>
      </c>
      <c r="M2448" s="77">
        <f t="shared" si="389"/>
        <v>9.3000000000000007</v>
      </c>
    </row>
    <row r="2449" spans="1:13" hidden="1" x14ac:dyDescent="0.3">
      <c r="A2449" s="246" t="str">
        <f t="shared" si="381"/>
        <v>2024-NAT-03</v>
      </c>
      <c r="B2449" s="241">
        <f t="shared" si="382"/>
        <v>45374</v>
      </c>
      <c r="C2449" s="246" t="str">
        <f t="shared" si="383"/>
        <v>Day 3</v>
      </c>
      <c r="D2449" s="78" t="s">
        <v>522</v>
      </c>
      <c r="E2449" s="46" t="str">
        <f t="shared" si="384"/>
        <v>Chris</v>
      </c>
      <c r="F2449" s="46" t="str">
        <f t="shared" si="385"/>
        <v>Feyerabend</v>
      </c>
      <c r="G2449" s="46" t="str">
        <f t="shared" si="386"/>
        <v>Men Veteran</v>
      </c>
      <c r="H2449" s="46" t="str">
        <f t="shared" si="387"/>
        <v>Otjiwarongo</v>
      </c>
      <c r="I2449" s="78"/>
      <c r="J2449" s="76" t="s">
        <v>1287</v>
      </c>
      <c r="K2449" s="78">
        <v>121</v>
      </c>
      <c r="L2449" s="77">
        <f t="shared" si="388"/>
        <v>8.3000000000000007</v>
      </c>
      <c r="M2449" s="77">
        <f t="shared" si="389"/>
        <v>8.3000000000000007</v>
      </c>
    </row>
    <row r="2450" spans="1:13" hidden="1" x14ac:dyDescent="0.3">
      <c r="A2450" s="246" t="str">
        <f t="shared" si="381"/>
        <v>2024-NAT-03</v>
      </c>
      <c r="B2450" s="241">
        <f t="shared" si="382"/>
        <v>45374</v>
      </c>
      <c r="C2450" s="246" t="str">
        <f t="shared" si="383"/>
        <v>Day 3</v>
      </c>
      <c r="D2450" s="78" t="s">
        <v>522</v>
      </c>
      <c r="E2450" s="46" t="str">
        <f t="shared" si="384"/>
        <v>Chris</v>
      </c>
      <c r="F2450" s="46" t="str">
        <f t="shared" si="385"/>
        <v>Feyerabend</v>
      </c>
      <c r="G2450" s="46" t="str">
        <f t="shared" si="386"/>
        <v>Men Veteran</v>
      </c>
      <c r="H2450" s="46" t="str">
        <f t="shared" si="387"/>
        <v>Otjiwarongo</v>
      </c>
      <c r="I2450" s="78"/>
      <c r="J2450" s="76" t="s">
        <v>1287</v>
      </c>
      <c r="K2450" s="78">
        <v>118</v>
      </c>
      <c r="L2450" s="77">
        <f t="shared" si="388"/>
        <v>7.6</v>
      </c>
      <c r="M2450" s="77">
        <f t="shared" si="389"/>
        <v>7.6</v>
      </c>
    </row>
    <row r="2451" spans="1:13" hidden="1" x14ac:dyDescent="0.3">
      <c r="A2451" s="246" t="str">
        <f t="shared" si="381"/>
        <v>2024-NAT-03</v>
      </c>
      <c r="B2451" s="241">
        <f t="shared" si="382"/>
        <v>45374</v>
      </c>
      <c r="C2451" s="246" t="str">
        <f t="shared" si="383"/>
        <v>Day 3</v>
      </c>
      <c r="D2451" s="78" t="s">
        <v>522</v>
      </c>
      <c r="E2451" s="46" t="str">
        <f t="shared" si="384"/>
        <v>Chris</v>
      </c>
      <c r="F2451" s="46" t="str">
        <f t="shared" si="385"/>
        <v>Feyerabend</v>
      </c>
      <c r="G2451" s="46" t="str">
        <f t="shared" si="386"/>
        <v>Men Veteran</v>
      </c>
      <c r="H2451" s="46" t="str">
        <f t="shared" si="387"/>
        <v>Otjiwarongo</v>
      </c>
      <c r="I2451" s="78"/>
      <c r="J2451" s="76" t="s">
        <v>1287</v>
      </c>
      <c r="K2451" s="78">
        <v>156</v>
      </c>
      <c r="L2451" s="77">
        <f t="shared" si="388"/>
        <v>19.899999999999999</v>
      </c>
      <c r="M2451" s="77">
        <f t="shared" si="389"/>
        <v>19.899999999999999</v>
      </c>
    </row>
    <row r="2452" spans="1:13" hidden="1" x14ac:dyDescent="0.3">
      <c r="A2452" s="246" t="str">
        <f t="shared" si="381"/>
        <v>2024-NAT-03</v>
      </c>
      <c r="B2452" s="241">
        <f t="shared" si="382"/>
        <v>45374</v>
      </c>
      <c r="C2452" s="246" t="str">
        <f t="shared" si="383"/>
        <v>Day 3</v>
      </c>
      <c r="D2452" s="78" t="s">
        <v>979</v>
      </c>
      <c r="E2452" s="46" t="str">
        <f t="shared" si="384"/>
        <v>Otto</v>
      </c>
      <c r="F2452" s="46" t="str">
        <f t="shared" si="385"/>
        <v>Feyerabend</v>
      </c>
      <c r="G2452" s="46" t="str">
        <f t="shared" si="386"/>
        <v>Men Seniors / U/21</v>
      </c>
      <c r="H2452" s="46" t="str">
        <f t="shared" si="387"/>
        <v>Otjiwarongo</v>
      </c>
      <c r="I2452" s="78"/>
      <c r="J2452" s="78" t="s">
        <v>20</v>
      </c>
      <c r="K2452" s="78">
        <v>82</v>
      </c>
      <c r="L2452" s="77">
        <f t="shared" si="388"/>
        <v>2</v>
      </c>
      <c r="M2452" s="77">
        <f t="shared" si="389"/>
        <v>2</v>
      </c>
    </row>
    <row r="2453" spans="1:13" hidden="1" x14ac:dyDescent="0.3">
      <c r="A2453" s="246" t="str">
        <f t="shared" si="381"/>
        <v>2024-NAT-03</v>
      </c>
      <c r="B2453" s="241">
        <f t="shared" si="382"/>
        <v>45374</v>
      </c>
      <c r="C2453" s="246" t="str">
        <f t="shared" si="383"/>
        <v>Day 3</v>
      </c>
      <c r="D2453" s="78" t="s">
        <v>979</v>
      </c>
      <c r="E2453" s="46" t="str">
        <f t="shared" si="384"/>
        <v>Otto</v>
      </c>
      <c r="F2453" s="46" t="str">
        <f t="shared" si="385"/>
        <v>Feyerabend</v>
      </c>
      <c r="G2453" s="46" t="str">
        <f t="shared" si="386"/>
        <v>Men Seniors / U/21</v>
      </c>
      <c r="H2453" s="46" t="str">
        <f t="shared" si="387"/>
        <v>Otjiwarongo</v>
      </c>
      <c r="I2453" s="78"/>
      <c r="J2453" s="78" t="s">
        <v>1288</v>
      </c>
      <c r="K2453" s="78">
        <v>100</v>
      </c>
      <c r="L2453" s="77">
        <f t="shared" si="388"/>
        <v>3.7</v>
      </c>
      <c r="M2453" s="77">
        <f t="shared" si="389"/>
        <v>3.7</v>
      </c>
    </row>
    <row r="2454" spans="1:13" hidden="1" x14ac:dyDescent="0.3">
      <c r="A2454" s="246" t="str">
        <f t="shared" si="381"/>
        <v>2024-NAT-03</v>
      </c>
      <c r="B2454" s="241">
        <f t="shared" si="382"/>
        <v>45374</v>
      </c>
      <c r="C2454" s="246" t="str">
        <f t="shared" si="383"/>
        <v>Day 3</v>
      </c>
      <c r="D2454" s="78" t="s">
        <v>979</v>
      </c>
      <c r="E2454" s="46" t="str">
        <f t="shared" si="384"/>
        <v>Otto</v>
      </c>
      <c r="F2454" s="46" t="str">
        <f t="shared" si="385"/>
        <v>Feyerabend</v>
      </c>
      <c r="G2454" s="46" t="str">
        <f t="shared" si="386"/>
        <v>Men Seniors / U/21</v>
      </c>
      <c r="H2454" s="46" t="str">
        <f t="shared" si="387"/>
        <v>Otjiwarongo</v>
      </c>
      <c r="I2454" s="78"/>
      <c r="J2454" s="76" t="s">
        <v>1287</v>
      </c>
      <c r="K2454" s="78">
        <v>154</v>
      </c>
      <c r="L2454" s="77">
        <f t="shared" si="388"/>
        <v>19.100000000000001</v>
      </c>
      <c r="M2454" s="77">
        <f t="shared" si="389"/>
        <v>19.100000000000001</v>
      </c>
    </row>
    <row r="2455" spans="1:13" hidden="1" x14ac:dyDescent="0.3">
      <c r="A2455" s="246" t="str">
        <f t="shared" si="381"/>
        <v>2024-NAT-03</v>
      </c>
      <c r="B2455" s="241">
        <f t="shared" si="382"/>
        <v>45374</v>
      </c>
      <c r="C2455" s="246" t="str">
        <f t="shared" si="383"/>
        <v>Day 3</v>
      </c>
      <c r="D2455" s="78" t="s">
        <v>979</v>
      </c>
      <c r="E2455" s="46" t="str">
        <f t="shared" si="384"/>
        <v>Otto</v>
      </c>
      <c r="F2455" s="46" t="str">
        <f t="shared" si="385"/>
        <v>Feyerabend</v>
      </c>
      <c r="G2455" s="46" t="str">
        <f t="shared" si="386"/>
        <v>Men Seniors / U/21</v>
      </c>
      <c r="H2455" s="46" t="str">
        <f t="shared" si="387"/>
        <v>Otjiwarongo</v>
      </c>
      <c r="I2455" s="78"/>
      <c r="J2455" s="76" t="s">
        <v>1287</v>
      </c>
      <c r="K2455" s="78">
        <v>123</v>
      </c>
      <c r="L2455" s="77">
        <f t="shared" si="388"/>
        <v>8.8000000000000007</v>
      </c>
      <c r="M2455" s="77">
        <f t="shared" si="389"/>
        <v>8.8000000000000007</v>
      </c>
    </row>
    <row r="2456" spans="1:13" hidden="1" x14ac:dyDescent="0.3">
      <c r="A2456" s="246" t="str">
        <f t="shared" si="381"/>
        <v>2024-NAT-03</v>
      </c>
      <c r="B2456" s="241">
        <f t="shared" si="382"/>
        <v>45374</v>
      </c>
      <c r="C2456" s="246" t="str">
        <f t="shared" si="383"/>
        <v>Day 3</v>
      </c>
      <c r="D2456" s="78" t="s">
        <v>979</v>
      </c>
      <c r="E2456" s="46" t="str">
        <f t="shared" si="384"/>
        <v>Otto</v>
      </c>
      <c r="F2456" s="46" t="str">
        <f t="shared" si="385"/>
        <v>Feyerabend</v>
      </c>
      <c r="G2456" s="46" t="str">
        <f t="shared" si="386"/>
        <v>Men Seniors / U/21</v>
      </c>
      <c r="H2456" s="46" t="str">
        <f t="shared" si="387"/>
        <v>Otjiwarongo</v>
      </c>
      <c r="I2456" s="78"/>
      <c r="J2456" s="76" t="s">
        <v>1287</v>
      </c>
      <c r="K2456" s="78">
        <v>142</v>
      </c>
      <c r="L2456" s="77">
        <f t="shared" si="388"/>
        <v>14.4</v>
      </c>
      <c r="M2456" s="77">
        <f t="shared" si="389"/>
        <v>14.4</v>
      </c>
    </row>
    <row r="2457" spans="1:13" hidden="1" x14ac:dyDescent="0.3">
      <c r="A2457" s="246" t="str">
        <f t="shared" si="381"/>
        <v>2024-NAT-03</v>
      </c>
      <c r="B2457" s="241">
        <f t="shared" si="382"/>
        <v>45374</v>
      </c>
      <c r="C2457" s="246" t="str">
        <f t="shared" si="383"/>
        <v>Day 3</v>
      </c>
      <c r="D2457" s="78" t="s">
        <v>979</v>
      </c>
      <c r="E2457" s="46" t="str">
        <f t="shared" si="384"/>
        <v>Otto</v>
      </c>
      <c r="F2457" s="46" t="str">
        <f t="shared" si="385"/>
        <v>Feyerabend</v>
      </c>
      <c r="G2457" s="46" t="str">
        <f t="shared" si="386"/>
        <v>Men Seniors / U/21</v>
      </c>
      <c r="H2457" s="46" t="str">
        <f t="shared" si="387"/>
        <v>Otjiwarongo</v>
      </c>
      <c r="I2457" s="78"/>
      <c r="J2457" s="76" t="s">
        <v>1287</v>
      </c>
      <c r="K2457" s="78">
        <v>101</v>
      </c>
      <c r="L2457" s="77">
        <f t="shared" si="388"/>
        <v>4.5</v>
      </c>
      <c r="M2457" s="77">
        <f t="shared" si="389"/>
        <v>4.5</v>
      </c>
    </row>
    <row r="2458" spans="1:13" hidden="1" x14ac:dyDescent="0.3">
      <c r="A2458" s="246" t="str">
        <f t="shared" si="381"/>
        <v>2024-NAT-03</v>
      </c>
      <c r="B2458" s="241">
        <f t="shared" si="382"/>
        <v>45374</v>
      </c>
      <c r="C2458" s="246" t="str">
        <f t="shared" si="383"/>
        <v>Day 3</v>
      </c>
      <c r="D2458" s="78" t="s">
        <v>1141</v>
      </c>
      <c r="E2458" s="46" t="str">
        <f t="shared" si="384"/>
        <v>Rinus</v>
      </c>
      <c r="F2458" s="46" t="str">
        <f t="shared" si="385"/>
        <v>Van Der Westhuizen</v>
      </c>
      <c r="G2458" s="46" t="str">
        <f t="shared" si="386"/>
        <v>Men Veteran</v>
      </c>
      <c r="H2458" s="46" t="str">
        <f t="shared" si="387"/>
        <v>Otjiwarongo</v>
      </c>
      <c r="I2458" s="78"/>
      <c r="J2458" s="76" t="s">
        <v>1287</v>
      </c>
      <c r="K2458" s="78">
        <v>96</v>
      </c>
      <c r="L2458" s="77">
        <f t="shared" si="388"/>
        <v>3.8</v>
      </c>
      <c r="M2458" s="77">
        <f t="shared" si="389"/>
        <v>3.8</v>
      </c>
    </row>
    <row r="2459" spans="1:13" hidden="1" x14ac:dyDescent="0.3">
      <c r="A2459" s="246" t="str">
        <f t="shared" si="381"/>
        <v>2024-NAT-03</v>
      </c>
      <c r="B2459" s="241">
        <f t="shared" si="382"/>
        <v>45374</v>
      </c>
      <c r="C2459" s="246" t="str">
        <f t="shared" si="383"/>
        <v>Day 3</v>
      </c>
      <c r="D2459" s="78" t="s">
        <v>728</v>
      </c>
      <c r="E2459" s="46" t="str">
        <f t="shared" si="384"/>
        <v>Willem C</v>
      </c>
      <c r="F2459" s="46" t="str">
        <f t="shared" si="385"/>
        <v>Schalkwyk</v>
      </c>
      <c r="G2459" s="46" t="str">
        <f t="shared" si="386"/>
        <v>Men Veteran</v>
      </c>
      <c r="H2459" s="46" t="str">
        <f t="shared" si="387"/>
        <v>Otjiwarongo</v>
      </c>
      <c r="I2459" s="78"/>
      <c r="J2459" s="78" t="s">
        <v>1265</v>
      </c>
      <c r="K2459" s="78">
        <v>77</v>
      </c>
      <c r="L2459" s="77">
        <f t="shared" si="388"/>
        <v>8.4</v>
      </c>
      <c r="M2459" s="77">
        <f t="shared" si="389"/>
        <v>8.4</v>
      </c>
    </row>
    <row r="2460" spans="1:13" hidden="1" x14ac:dyDescent="0.3">
      <c r="A2460" s="246" t="str">
        <f t="shared" si="381"/>
        <v>2024-NAT-03</v>
      </c>
      <c r="B2460" s="241">
        <f t="shared" si="382"/>
        <v>45374</v>
      </c>
      <c r="C2460" s="246" t="str">
        <f t="shared" si="383"/>
        <v>Day 3</v>
      </c>
      <c r="D2460" s="78" t="s">
        <v>1197</v>
      </c>
      <c r="E2460" s="46" t="str">
        <f t="shared" si="384"/>
        <v>Martinus</v>
      </c>
      <c r="F2460" s="46" t="str">
        <f t="shared" si="385"/>
        <v>Venter</v>
      </c>
      <c r="G2460" s="46" t="str">
        <f t="shared" si="386"/>
        <v>Men Veteran</v>
      </c>
      <c r="H2460" s="46" t="str">
        <f t="shared" si="387"/>
        <v>Otjiwarongo</v>
      </c>
      <c r="I2460" s="78"/>
      <c r="J2460" s="78"/>
      <c r="K2460" s="78"/>
      <c r="L2460" s="77" t="str">
        <f t="shared" si="388"/>
        <v/>
      </c>
      <c r="M2460" s="77" t="str">
        <f t="shared" si="389"/>
        <v/>
      </c>
    </row>
    <row r="2461" spans="1:13" hidden="1" x14ac:dyDescent="0.3">
      <c r="A2461" s="246" t="str">
        <f t="shared" si="381"/>
        <v>2024-NAT-03</v>
      </c>
      <c r="B2461" s="241">
        <f t="shared" si="382"/>
        <v>45374</v>
      </c>
      <c r="C2461" s="246" t="str">
        <f t="shared" si="383"/>
        <v>Day 3</v>
      </c>
      <c r="D2461" s="78" t="s">
        <v>665</v>
      </c>
      <c r="E2461" s="46" t="str">
        <f t="shared" si="384"/>
        <v>Stephan</v>
      </c>
      <c r="F2461" s="46" t="str">
        <f t="shared" si="385"/>
        <v>Hauptfleisch</v>
      </c>
      <c r="G2461" s="46" t="str">
        <f t="shared" si="386"/>
        <v>Men Senior</v>
      </c>
      <c r="H2461" s="46" t="str">
        <f t="shared" si="387"/>
        <v>Otjiwarongo</v>
      </c>
      <c r="I2461" s="78"/>
      <c r="J2461" s="78"/>
      <c r="K2461" s="78"/>
      <c r="L2461" s="77" t="str">
        <f t="shared" si="388"/>
        <v/>
      </c>
      <c r="M2461" s="77" t="str">
        <f t="shared" si="389"/>
        <v/>
      </c>
    </row>
    <row r="2462" spans="1:13" hidden="1" x14ac:dyDescent="0.3">
      <c r="A2462" s="246" t="str">
        <f t="shared" si="381"/>
        <v>2024-NAT-03</v>
      </c>
      <c r="B2462" s="241">
        <f t="shared" si="382"/>
        <v>45374</v>
      </c>
      <c r="C2462" s="246" t="str">
        <f t="shared" si="383"/>
        <v>Day 3</v>
      </c>
      <c r="D2462" s="78" t="s">
        <v>523</v>
      </c>
      <c r="E2462" s="46" t="str">
        <f t="shared" si="384"/>
        <v>Maritz</v>
      </c>
      <c r="F2462" s="46" t="str">
        <f t="shared" si="385"/>
        <v>Jansen van Vuuren</v>
      </c>
      <c r="G2462" s="46" t="str">
        <f t="shared" si="386"/>
        <v>Men Veteran</v>
      </c>
      <c r="H2462" s="46" t="str">
        <f t="shared" si="387"/>
        <v>Otjiwarongo</v>
      </c>
      <c r="I2462" s="78"/>
      <c r="J2462" s="78"/>
      <c r="K2462" s="78"/>
      <c r="L2462" s="77" t="str">
        <f t="shared" si="388"/>
        <v/>
      </c>
      <c r="M2462" s="77" t="str">
        <f t="shared" si="389"/>
        <v/>
      </c>
    </row>
    <row r="2463" spans="1:13" hidden="1" x14ac:dyDescent="0.3">
      <c r="A2463" s="246" t="str">
        <f t="shared" si="381"/>
        <v>2024-NAT-03</v>
      </c>
      <c r="B2463" s="241">
        <f t="shared" si="382"/>
        <v>45374</v>
      </c>
      <c r="C2463" s="246" t="str">
        <f t="shared" si="383"/>
        <v>Day 3</v>
      </c>
      <c r="D2463" s="78" t="s">
        <v>1649</v>
      </c>
      <c r="E2463" s="46" t="str">
        <f t="shared" si="384"/>
        <v>Herman</v>
      </c>
      <c r="F2463" s="46" t="str">
        <f t="shared" si="385"/>
        <v>Swanepoel</v>
      </c>
      <c r="G2463" s="46" t="str">
        <f t="shared" si="386"/>
        <v>Men Veteran</v>
      </c>
      <c r="H2463" s="46" t="str">
        <f t="shared" si="387"/>
        <v>Steenbras</v>
      </c>
      <c r="I2463" s="78"/>
      <c r="J2463" s="76" t="s">
        <v>1287</v>
      </c>
      <c r="K2463" s="78">
        <v>141</v>
      </c>
      <c r="L2463" s="77">
        <f t="shared" si="388"/>
        <v>14.1</v>
      </c>
      <c r="M2463" s="77">
        <f t="shared" si="389"/>
        <v>14.1</v>
      </c>
    </row>
    <row r="2464" spans="1:13" hidden="1" x14ac:dyDescent="0.3">
      <c r="A2464" s="246" t="str">
        <f t="shared" si="381"/>
        <v>2024-NAT-03</v>
      </c>
      <c r="B2464" s="241">
        <f t="shared" si="382"/>
        <v>45374</v>
      </c>
      <c r="C2464" s="246" t="str">
        <f t="shared" si="383"/>
        <v>Day 3</v>
      </c>
      <c r="D2464" s="78" t="s">
        <v>1583</v>
      </c>
      <c r="E2464" s="46" t="str">
        <f t="shared" si="384"/>
        <v>Alberto</v>
      </c>
      <c r="F2464" s="46" t="str">
        <f t="shared" si="385"/>
        <v>Engelbrecht</v>
      </c>
      <c r="G2464" s="46" t="str">
        <f t="shared" si="386"/>
        <v>Men Senior</v>
      </c>
      <c r="H2464" s="46" t="str">
        <f t="shared" si="387"/>
        <v>Steenbras</v>
      </c>
      <c r="I2464" s="78"/>
      <c r="J2464" s="76" t="s">
        <v>1287</v>
      </c>
      <c r="K2464" s="78">
        <v>109</v>
      </c>
      <c r="L2464" s="77">
        <f t="shared" si="388"/>
        <v>5.8</v>
      </c>
      <c r="M2464" s="77">
        <f t="shared" si="389"/>
        <v>5.8</v>
      </c>
    </row>
    <row r="2465" spans="1:13" hidden="1" x14ac:dyDescent="0.3">
      <c r="A2465" s="246" t="str">
        <f t="shared" si="381"/>
        <v>2024-NAT-03</v>
      </c>
      <c r="B2465" s="241">
        <f t="shared" si="382"/>
        <v>45374</v>
      </c>
      <c r="C2465" s="246" t="str">
        <f t="shared" si="383"/>
        <v>Day 3</v>
      </c>
      <c r="D2465" s="78" t="s">
        <v>1582</v>
      </c>
      <c r="E2465" s="46" t="str">
        <f t="shared" si="384"/>
        <v>Frank</v>
      </c>
      <c r="F2465" s="46" t="str">
        <f t="shared" si="385"/>
        <v>Oberholster</v>
      </c>
      <c r="G2465" s="46" t="str">
        <f t="shared" si="386"/>
        <v>Men Senior</v>
      </c>
      <c r="H2465" s="46" t="str">
        <f t="shared" si="387"/>
        <v>Steenbras</v>
      </c>
      <c r="I2465" s="78" t="s">
        <v>19</v>
      </c>
      <c r="J2465" s="78"/>
      <c r="K2465" s="78">
        <v>76</v>
      </c>
      <c r="L2465" s="77">
        <f t="shared" si="388"/>
        <v>4.5999999999999996</v>
      </c>
      <c r="M2465" s="77">
        <f t="shared" si="389"/>
        <v>4.5999999999999996</v>
      </c>
    </row>
    <row r="2466" spans="1:13" hidden="1" x14ac:dyDescent="0.3">
      <c r="A2466" s="246" t="str">
        <f t="shared" si="381"/>
        <v>2024-NAT-03</v>
      </c>
      <c r="B2466" s="241">
        <f t="shared" si="382"/>
        <v>45374</v>
      </c>
      <c r="C2466" s="246" t="str">
        <f t="shared" si="383"/>
        <v>Day 3</v>
      </c>
      <c r="D2466" s="78" t="s">
        <v>696</v>
      </c>
      <c r="E2466" s="46" t="str">
        <f t="shared" si="384"/>
        <v>Dirk</v>
      </c>
      <c r="F2466" s="46" t="str">
        <f t="shared" si="385"/>
        <v>Hansen</v>
      </c>
      <c r="G2466" s="46" t="str">
        <f t="shared" si="386"/>
        <v>Men Veteran</v>
      </c>
      <c r="H2466" s="46" t="str">
        <f t="shared" si="387"/>
        <v>Steenbras</v>
      </c>
      <c r="I2466" s="78"/>
      <c r="J2466" s="78"/>
      <c r="K2466" s="78"/>
      <c r="L2466" s="77" t="str">
        <f t="shared" si="388"/>
        <v/>
      </c>
      <c r="M2466" s="77" t="str">
        <f t="shared" si="389"/>
        <v/>
      </c>
    </row>
    <row r="2467" spans="1:13" hidden="1" x14ac:dyDescent="0.3">
      <c r="A2467" s="246" t="str">
        <f t="shared" ref="A2467:A2530" si="390">IF(D2467="","",A2466)</f>
        <v>2024-NAT-03</v>
      </c>
      <c r="B2467" s="241">
        <f t="shared" ref="B2467:B2530" si="391">IF(D2467="","",B2466)</f>
        <v>45374</v>
      </c>
      <c r="C2467" s="246" t="str">
        <f t="shared" ref="C2467:C2530" si="392">IF(D2467="","",C2466)</f>
        <v>Day 3</v>
      </c>
      <c r="D2467" s="78" t="s">
        <v>1584</v>
      </c>
      <c r="E2467" s="46" t="str">
        <f t="shared" ref="E2467:E2530" si="393">IF(D2467="","",VLOOKUP(D2467,Master,3,FALSE))</f>
        <v>Wallace</v>
      </c>
      <c r="F2467" s="46" t="str">
        <f t="shared" ref="F2467:F2530" si="394">IF(D2467="","",VLOOKUP(D2467,Master,4,FALSE))</f>
        <v>Shepperson</v>
      </c>
      <c r="G2467" s="46" t="str">
        <f t="shared" ref="G2467:G2530" si="395">IF(D2467="","",VLOOKUP(D2467,Master,5,FALSE))</f>
        <v>Men Senior</v>
      </c>
      <c r="H2467" s="46" t="str">
        <f t="shared" ref="H2467:H2530" si="396">IF(D2467="","",VLOOKUP(D2467,Master,2,FALSE))</f>
        <v>Steenbras</v>
      </c>
      <c r="I2467" s="78"/>
      <c r="J2467" s="78"/>
      <c r="K2467" s="78"/>
      <c r="L2467" s="77" t="str">
        <f t="shared" ref="L2467:L2530" si="397">IF(K2467="","",IF(I2467="",ROUND(HLOOKUP(J2467,kgList,K2467,FALSE),1),ROUND(HLOOKUP(I2467,kgList,K2467,FALSE),1)))</f>
        <v/>
      </c>
      <c r="M2467" s="77" t="str">
        <f t="shared" ref="M2467:M2530" si="398">IF(L2467="","",IF(COUNTA(I2467:J2467)&gt;1,"Edible or Inedible",IF(COUNTA(I2467)=1,L2467*1,IF(COUNTA(J2467)=1,L2467*1,"ERROR"))))</f>
        <v/>
      </c>
    </row>
    <row r="2468" spans="1:13" hidden="1" x14ac:dyDescent="0.3">
      <c r="A2468" s="246" t="str">
        <f t="shared" si="390"/>
        <v>2024-NAT-03</v>
      </c>
      <c r="B2468" s="241">
        <f t="shared" si="391"/>
        <v>45374</v>
      </c>
      <c r="C2468" s="246" t="str">
        <f t="shared" si="392"/>
        <v>Day 3</v>
      </c>
      <c r="D2468" s="78" t="s">
        <v>547</v>
      </c>
      <c r="E2468" s="46" t="str">
        <f t="shared" si="393"/>
        <v>Burger</v>
      </c>
      <c r="F2468" s="46" t="str">
        <f t="shared" si="394"/>
        <v>Van Taak</v>
      </c>
      <c r="G2468" s="46" t="str">
        <f t="shared" si="395"/>
        <v>Men Senior</v>
      </c>
      <c r="H2468" s="46" t="str">
        <f t="shared" si="396"/>
        <v>Steenbras</v>
      </c>
      <c r="I2468" s="78"/>
      <c r="J2468" s="78"/>
      <c r="K2468" s="78"/>
      <c r="L2468" s="77" t="str">
        <f t="shared" si="397"/>
        <v/>
      </c>
      <c r="M2468" s="77" t="str">
        <f t="shared" si="398"/>
        <v/>
      </c>
    </row>
    <row r="2469" spans="1:13" hidden="1" x14ac:dyDescent="0.3">
      <c r="A2469" s="246" t="str">
        <f t="shared" si="390"/>
        <v>2024-NAT-03</v>
      </c>
      <c r="B2469" s="241">
        <f t="shared" si="391"/>
        <v>45374</v>
      </c>
      <c r="C2469" s="246" t="str">
        <f t="shared" si="392"/>
        <v>Day 3</v>
      </c>
      <c r="D2469" s="78" t="s">
        <v>1512</v>
      </c>
      <c r="E2469" s="46" t="str">
        <f t="shared" si="393"/>
        <v>Wikus</v>
      </c>
      <c r="F2469" s="46" t="str">
        <f t="shared" si="394"/>
        <v>Viljoen</v>
      </c>
      <c r="G2469" s="46" t="str">
        <f t="shared" si="395"/>
        <v>Men Veteran</v>
      </c>
      <c r="H2469" s="46" t="str">
        <f t="shared" si="396"/>
        <v>Steenbras</v>
      </c>
      <c r="I2469" s="78"/>
      <c r="J2469" s="78"/>
      <c r="K2469" s="78"/>
      <c r="L2469" s="77" t="str">
        <f t="shared" si="397"/>
        <v/>
      </c>
      <c r="M2469" s="77" t="str">
        <f t="shared" si="398"/>
        <v/>
      </c>
    </row>
    <row r="2470" spans="1:13" hidden="1" x14ac:dyDescent="0.3">
      <c r="A2470" s="246" t="str">
        <f t="shared" si="390"/>
        <v>2024-NAT-03</v>
      </c>
      <c r="B2470" s="241">
        <f t="shared" si="391"/>
        <v>45374</v>
      </c>
      <c r="C2470" s="246" t="str">
        <f t="shared" si="392"/>
        <v>Day 3</v>
      </c>
      <c r="D2470" s="78" t="s">
        <v>583</v>
      </c>
      <c r="E2470" s="46" t="str">
        <f t="shared" si="393"/>
        <v>Pieter</v>
      </c>
      <c r="F2470" s="46" t="str">
        <f t="shared" si="394"/>
        <v>van Aarde</v>
      </c>
      <c r="G2470" s="46" t="str">
        <f t="shared" si="395"/>
        <v>Men Senior</v>
      </c>
      <c r="H2470" s="46" t="str">
        <f t="shared" si="396"/>
        <v>Seagull Angling Club</v>
      </c>
      <c r="I2470" s="78"/>
      <c r="J2470" s="78"/>
      <c r="K2470" s="78"/>
      <c r="L2470" s="77" t="str">
        <f t="shared" si="397"/>
        <v/>
      </c>
      <c r="M2470" s="77" t="str">
        <f t="shared" si="398"/>
        <v/>
      </c>
    </row>
    <row r="2471" spans="1:13" hidden="1" x14ac:dyDescent="0.3">
      <c r="A2471" s="246" t="str">
        <f t="shared" si="390"/>
        <v>2024-NAT-03</v>
      </c>
      <c r="B2471" s="241">
        <f t="shared" si="391"/>
        <v>45374</v>
      </c>
      <c r="C2471" s="246" t="str">
        <f t="shared" si="392"/>
        <v>Day 3</v>
      </c>
      <c r="D2471" s="78" t="s">
        <v>1095</v>
      </c>
      <c r="E2471" s="46" t="str">
        <f t="shared" si="393"/>
        <v>Tian</v>
      </c>
      <c r="F2471" s="46" t="str">
        <f t="shared" si="394"/>
        <v>Mostert</v>
      </c>
      <c r="G2471" s="46" t="str">
        <f t="shared" si="395"/>
        <v>Men Senior</v>
      </c>
      <c r="H2471" s="46" t="str">
        <f t="shared" si="396"/>
        <v>Seagull Angling Club</v>
      </c>
      <c r="I2471" s="78"/>
      <c r="J2471" s="76" t="s">
        <v>1287</v>
      </c>
      <c r="K2471" s="78">
        <v>115</v>
      </c>
      <c r="L2471" s="77">
        <f t="shared" si="397"/>
        <v>7</v>
      </c>
      <c r="M2471" s="77">
        <f t="shared" si="398"/>
        <v>7</v>
      </c>
    </row>
    <row r="2472" spans="1:13" hidden="1" x14ac:dyDescent="0.3">
      <c r="A2472" s="246" t="str">
        <f t="shared" si="390"/>
        <v>2024-NAT-03</v>
      </c>
      <c r="B2472" s="241">
        <f t="shared" si="391"/>
        <v>45374</v>
      </c>
      <c r="C2472" s="246" t="str">
        <f t="shared" si="392"/>
        <v>Day 3</v>
      </c>
      <c r="D2472" s="78" t="s">
        <v>504</v>
      </c>
      <c r="E2472" s="46" t="str">
        <f t="shared" si="393"/>
        <v>Sean</v>
      </c>
      <c r="F2472" s="46" t="str">
        <f t="shared" si="394"/>
        <v>Van Den Heuvel</v>
      </c>
      <c r="G2472" s="46" t="str">
        <f t="shared" si="395"/>
        <v>Men Veteran</v>
      </c>
      <c r="H2472" s="46" t="str">
        <f t="shared" si="396"/>
        <v>Seagull Angling Club</v>
      </c>
      <c r="I2472" s="78"/>
      <c r="J2472" s="78" t="s">
        <v>1286</v>
      </c>
      <c r="K2472" s="78">
        <v>117</v>
      </c>
      <c r="L2472" s="77">
        <f t="shared" si="397"/>
        <v>20.100000000000001</v>
      </c>
      <c r="M2472" s="77">
        <f t="shared" si="398"/>
        <v>20.100000000000001</v>
      </c>
    </row>
    <row r="2473" spans="1:13" hidden="1" x14ac:dyDescent="0.3">
      <c r="A2473" s="246" t="str">
        <f t="shared" si="390"/>
        <v>2024-NAT-03</v>
      </c>
      <c r="B2473" s="241">
        <f t="shared" si="391"/>
        <v>45374</v>
      </c>
      <c r="C2473" s="246" t="str">
        <f t="shared" si="392"/>
        <v>Day 3</v>
      </c>
      <c r="D2473" s="78" t="s">
        <v>499</v>
      </c>
      <c r="E2473" s="46" t="str">
        <f t="shared" si="393"/>
        <v>Chrisjan</v>
      </c>
      <c r="F2473" s="46" t="str">
        <f t="shared" si="394"/>
        <v>Potgieter</v>
      </c>
      <c r="G2473" s="46" t="str">
        <f t="shared" si="395"/>
        <v>Men Veteran</v>
      </c>
      <c r="H2473" s="46" t="str">
        <f t="shared" si="396"/>
        <v>Seagull Angling Club</v>
      </c>
      <c r="I2473" s="78"/>
      <c r="J2473" s="78" t="s">
        <v>1286</v>
      </c>
      <c r="K2473" s="78">
        <v>151</v>
      </c>
      <c r="L2473" s="77">
        <f t="shared" si="397"/>
        <v>46.3</v>
      </c>
      <c r="M2473" s="77">
        <f t="shared" si="398"/>
        <v>46.3</v>
      </c>
    </row>
    <row r="2474" spans="1:13" hidden="1" x14ac:dyDescent="0.3">
      <c r="A2474" s="246" t="str">
        <f t="shared" si="390"/>
        <v>2024-NAT-03</v>
      </c>
      <c r="B2474" s="241">
        <f t="shared" si="391"/>
        <v>45374</v>
      </c>
      <c r="C2474" s="246" t="str">
        <f t="shared" si="392"/>
        <v>Day 3</v>
      </c>
      <c r="D2474" s="78" t="s">
        <v>710</v>
      </c>
      <c r="E2474" s="46" t="str">
        <f t="shared" si="393"/>
        <v>Lu-Andre</v>
      </c>
      <c r="F2474" s="46" t="str">
        <f t="shared" si="394"/>
        <v>Duvenhage</v>
      </c>
      <c r="G2474" s="46" t="str">
        <f t="shared" si="395"/>
        <v>Men Senior</v>
      </c>
      <c r="H2474" s="46" t="str">
        <f t="shared" si="396"/>
        <v>Seagull Angling Club</v>
      </c>
      <c r="I2474" s="78"/>
      <c r="J2474" s="78" t="s">
        <v>1281</v>
      </c>
      <c r="K2474" s="78">
        <v>151</v>
      </c>
      <c r="L2474" s="77">
        <f t="shared" si="397"/>
        <v>46.6</v>
      </c>
      <c r="M2474" s="77">
        <f t="shared" si="398"/>
        <v>46.6</v>
      </c>
    </row>
    <row r="2475" spans="1:13" hidden="1" x14ac:dyDescent="0.3">
      <c r="A2475" s="246" t="str">
        <f t="shared" si="390"/>
        <v>2024-NAT-03</v>
      </c>
      <c r="B2475" s="241">
        <f t="shared" si="391"/>
        <v>45374</v>
      </c>
      <c r="C2475" s="246" t="str">
        <f t="shared" si="392"/>
        <v>Day 3</v>
      </c>
      <c r="D2475" s="78" t="s">
        <v>710</v>
      </c>
      <c r="E2475" s="46" t="str">
        <f t="shared" si="393"/>
        <v>Lu-Andre</v>
      </c>
      <c r="F2475" s="46" t="str">
        <f t="shared" si="394"/>
        <v>Duvenhage</v>
      </c>
      <c r="G2475" s="46" t="str">
        <f t="shared" si="395"/>
        <v>Men Senior</v>
      </c>
      <c r="H2475" s="46" t="str">
        <f t="shared" si="396"/>
        <v>Seagull Angling Club</v>
      </c>
      <c r="I2475" s="78"/>
      <c r="J2475" s="76" t="s">
        <v>1287</v>
      </c>
      <c r="K2475" s="78">
        <v>131</v>
      </c>
      <c r="L2475" s="77">
        <f t="shared" si="397"/>
        <v>10.9</v>
      </c>
      <c r="M2475" s="77">
        <f t="shared" si="398"/>
        <v>10.9</v>
      </c>
    </row>
    <row r="2476" spans="1:13" hidden="1" x14ac:dyDescent="0.3">
      <c r="A2476" s="246" t="str">
        <f t="shared" si="390"/>
        <v>2024-NAT-03</v>
      </c>
      <c r="B2476" s="241">
        <f t="shared" si="391"/>
        <v>45374</v>
      </c>
      <c r="C2476" s="246" t="str">
        <f t="shared" si="392"/>
        <v>Day 3</v>
      </c>
      <c r="D2476" s="78" t="s">
        <v>633</v>
      </c>
      <c r="E2476" s="46" t="str">
        <f t="shared" si="393"/>
        <v>Andre</v>
      </c>
      <c r="F2476" s="46" t="str">
        <f t="shared" si="394"/>
        <v>Strydom</v>
      </c>
      <c r="G2476" s="46" t="str">
        <f t="shared" si="395"/>
        <v>Men Senior</v>
      </c>
      <c r="H2476" s="46" t="str">
        <f t="shared" si="396"/>
        <v>Seagull Angling Club</v>
      </c>
      <c r="I2476" s="78"/>
      <c r="J2476" s="76" t="s">
        <v>1287</v>
      </c>
      <c r="K2476" s="78">
        <v>117</v>
      </c>
      <c r="L2476" s="77">
        <f t="shared" si="397"/>
        <v>7.4</v>
      </c>
      <c r="M2476" s="77">
        <f t="shared" si="398"/>
        <v>7.4</v>
      </c>
    </row>
    <row r="2477" spans="1:13" hidden="1" x14ac:dyDescent="0.3">
      <c r="A2477" s="246" t="str">
        <f t="shared" si="390"/>
        <v>2024-NAT-03</v>
      </c>
      <c r="B2477" s="241">
        <f t="shared" si="391"/>
        <v>45374</v>
      </c>
      <c r="C2477" s="246" t="str">
        <f t="shared" si="392"/>
        <v>Day 3</v>
      </c>
      <c r="D2477" s="78" t="s">
        <v>633</v>
      </c>
      <c r="E2477" s="46" t="str">
        <f t="shared" si="393"/>
        <v>Andre</v>
      </c>
      <c r="F2477" s="46" t="str">
        <f t="shared" si="394"/>
        <v>Strydom</v>
      </c>
      <c r="G2477" s="46" t="str">
        <f t="shared" si="395"/>
        <v>Men Senior</v>
      </c>
      <c r="H2477" s="46" t="str">
        <f t="shared" si="396"/>
        <v>Seagull Angling Club</v>
      </c>
      <c r="I2477" s="78"/>
      <c r="J2477" s="76" t="s">
        <v>1287</v>
      </c>
      <c r="K2477" s="78">
        <v>112</v>
      </c>
      <c r="L2477" s="77">
        <f t="shared" si="397"/>
        <v>6.4</v>
      </c>
      <c r="M2477" s="77">
        <f t="shared" si="398"/>
        <v>6.4</v>
      </c>
    </row>
    <row r="2478" spans="1:13" hidden="1" x14ac:dyDescent="0.3">
      <c r="A2478" s="246" t="str">
        <f t="shared" si="390"/>
        <v>2024-NAT-03</v>
      </c>
      <c r="B2478" s="241">
        <f t="shared" si="391"/>
        <v>45374</v>
      </c>
      <c r="C2478" s="246" t="str">
        <f t="shared" si="392"/>
        <v>Day 3</v>
      </c>
      <c r="D2478" s="78" t="s">
        <v>1623</v>
      </c>
      <c r="E2478" s="46" t="str">
        <f t="shared" si="393"/>
        <v>Iwan</v>
      </c>
      <c r="F2478" s="46" t="str">
        <f t="shared" si="394"/>
        <v>Kotze</v>
      </c>
      <c r="G2478" s="46" t="str">
        <f t="shared" si="395"/>
        <v>Men Senior</v>
      </c>
      <c r="H2478" s="46" t="str">
        <f t="shared" si="396"/>
        <v>Seagull Angling Club</v>
      </c>
      <c r="I2478" s="78"/>
      <c r="J2478" s="76" t="s">
        <v>10</v>
      </c>
      <c r="K2478" s="78">
        <v>41</v>
      </c>
      <c r="L2478" s="77">
        <f t="shared" si="397"/>
        <v>1.1000000000000001</v>
      </c>
      <c r="M2478" s="77">
        <f t="shared" si="398"/>
        <v>1.1000000000000001</v>
      </c>
    </row>
    <row r="2479" spans="1:13" hidden="1" x14ac:dyDescent="0.3">
      <c r="A2479" s="246" t="str">
        <f t="shared" si="390"/>
        <v>2024-NAT-03</v>
      </c>
      <c r="B2479" s="241">
        <f t="shared" si="391"/>
        <v>45374</v>
      </c>
      <c r="C2479" s="246" t="str">
        <f t="shared" si="392"/>
        <v>Day 3</v>
      </c>
      <c r="D2479" s="78" t="s">
        <v>1623</v>
      </c>
      <c r="E2479" s="46" t="str">
        <f t="shared" si="393"/>
        <v>Iwan</v>
      </c>
      <c r="F2479" s="46" t="str">
        <f t="shared" si="394"/>
        <v>Kotze</v>
      </c>
      <c r="G2479" s="46" t="str">
        <f t="shared" si="395"/>
        <v>Men Senior</v>
      </c>
      <c r="H2479" s="46" t="str">
        <f t="shared" si="396"/>
        <v>Seagull Angling Club</v>
      </c>
      <c r="I2479" s="78"/>
      <c r="J2479" s="76" t="s">
        <v>1287</v>
      </c>
      <c r="K2479" s="78">
        <v>82</v>
      </c>
      <c r="L2479" s="77">
        <f t="shared" si="397"/>
        <v>2.2000000000000002</v>
      </c>
      <c r="M2479" s="77">
        <f t="shared" si="398"/>
        <v>2.2000000000000002</v>
      </c>
    </row>
    <row r="2480" spans="1:13" hidden="1" x14ac:dyDescent="0.3">
      <c r="A2480" s="246" t="str">
        <f t="shared" si="390"/>
        <v>2024-NAT-03</v>
      </c>
      <c r="B2480" s="241">
        <f t="shared" si="391"/>
        <v>45374</v>
      </c>
      <c r="C2480" s="246" t="str">
        <f t="shared" si="392"/>
        <v>Day 3</v>
      </c>
      <c r="D2480" s="78" t="s">
        <v>1210</v>
      </c>
      <c r="E2480" s="46" t="str">
        <f t="shared" si="393"/>
        <v>Flippie</v>
      </c>
      <c r="F2480" s="46" t="str">
        <f t="shared" si="394"/>
        <v>Scheepers</v>
      </c>
      <c r="G2480" s="46" t="str">
        <f t="shared" si="395"/>
        <v>Men Veteran</v>
      </c>
      <c r="H2480" s="46" t="str">
        <f t="shared" si="396"/>
        <v>Walvis Bay</v>
      </c>
      <c r="I2480" s="78"/>
      <c r="J2480" s="76" t="s">
        <v>1287</v>
      </c>
      <c r="K2480" s="78">
        <v>114</v>
      </c>
      <c r="L2480" s="77">
        <f t="shared" si="397"/>
        <v>6.8</v>
      </c>
      <c r="M2480" s="77">
        <f t="shared" si="398"/>
        <v>6.8</v>
      </c>
    </row>
    <row r="2481" spans="1:13" hidden="1" x14ac:dyDescent="0.3">
      <c r="A2481" s="246" t="str">
        <f t="shared" si="390"/>
        <v>2024-NAT-03</v>
      </c>
      <c r="B2481" s="241">
        <f t="shared" si="391"/>
        <v>45374</v>
      </c>
      <c r="C2481" s="246" t="str">
        <f t="shared" si="392"/>
        <v>Day 3</v>
      </c>
      <c r="D2481" s="78" t="s">
        <v>1210</v>
      </c>
      <c r="E2481" s="46" t="str">
        <f t="shared" si="393"/>
        <v>Flippie</v>
      </c>
      <c r="F2481" s="46" t="str">
        <f t="shared" si="394"/>
        <v>Scheepers</v>
      </c>
      <c r="G2481" s="46" t="str">
        <f t="shared" si="395"/>
        <v>Men Veteran</v>
      </c>
      <c r="H2481" s="46" t="str">
        <f t="shared" si="396"/>
        <v>Walvis Bay</v>
      </c>
      <c r="I2481" s="78"/>
      <c r="J2481" s="76" t="s">
        <v>1287</v>
      </c>
      <c r="K2481" s="78">
        <v>116</v>
      </c>
      <c r="L2481" s="77">
        <f t="shared" si="397"/>
        <v>7.2</v>
      </c>
      <c r="M2481" s="77">
        <f t="shared" si="398"/>
        <v>7.2</v>
      </c>
    </row>
    <row r="2482" spans="1:13" hidden="1" x14ac:dyDescent="0.3">
      <c r="A2482" s="246" t="str">
        <f t="shared" si="390"/>
        <v>2024-NAT-03</v>
      </c>
      <c r="B2482" s="241">
        <f t="shared" si="391"/>
        <v>45374</v>
      </c>
      <c r="C2482" s="246" t="str">
        <f t="shared" si="392"/>
        <v>Day 3</v>
      </c>
      <c r="D2482" s="78" t="s">
        <v>1728</v>
      </c>
      <c r="E2482" s="46" t="str">
        <f t="shared" si="393"/>
        <v>Wentzel</v>
      </c>
      <c r="F2482" s="46" t="str">
        <f t="shared" si="394"/>
        <v>Smal</v>
      </c>
      <c r="G2482" s="46" t="str">
        <f t="shared" si="395"/>
        <v>Men Senior</v>
      </c>
      <c r="H2482" s="46" t="str">
        <f t="shared" si="396"/>
        <v>Walvis Bay</v>
      </c>
      <c r="I2482" s="78"/>
      <c r="J2482" s="76" t="s">
        <v>1287</v>
      </c>
      <c r="K2482" s="78">
        <v>83</v>
      </c>
      <c r="L2482" s="77">
        <f t="shared" si="397"/>
        <v>2.2999999999999998</v>
      </c>
      <c r="M2482" s="77">
        <f t="shared" si="398"/>
        <v>2.2999999999999998</v>
      </c>
    </row>
    <row r="2483" spans="1:13" hidden="1" x14ac:dyDescent="0.3">
      <c r="A2483" s="246" t="str">
        <f t="shared" si="390"/>
        <v>2024-NAT-03</v>
      </c>
      <c r="B2483" s="241">
        <f t="shared" si="391"/>
        <v>45374</v>
      </c>
      <c r="C2483" s="246" t="str">
        <f t="shared" si="392"/>
        <v>Day 3</v>
      </c>
      <c r="D2483" s="78" t="s">
        <v>1728</v>
      </c>
      <c r="E2483" s="46" t="str">
        <f t="shared" si="393"/>
        <v>Wentzel</v>
      </c>
      <c r="F2483" s="46" t="str">
        <f t="shared" si="394"/>
        <v>Smal</v>
      </c>
      <c r="G2483" s="46" t="str">
        <f t="shared" si="395"/>
        <v>Men Senior</v>
      </c>
      <c r="H2483" s="46" t="str">
        <f t="shared" si="396"/>
        <v>Walvis Bay</v>
      </c>
      <c r="I2483" s="78"/>
      <c r="J2483" s="76" t="s">
        <v>1287</v>
      </c>
      <c r="K2483" s="78">
        <v>88</v>
      </c>
      <c r="L2483" s="77">
        <f t="shared" si="397"/>
        <v>2.8</v>
      </c>
      <c r="M2483" s="77">
        <f t="shared" si="398"/>
        <v>2.8</v>
      </c>
    </row>
    <row r="2484" spans="1:13" hidden="1" x14ac:dyDescent="0.3">
      <c r="A2484" s="246" t="str">
        <f t="shared" si="390"/>
        <v>2024-NAT-03</v>
      </c>
      <c r="B2484" s="241">
        <f t="shared" si="391"/>
        <v>45374</v>
      </c>
      <c r="C2484" s="246" t="str">
        <f t="shared" si="392"/>
        <v>Day 3</v>
      </c>
      <c r="D2484" s="78" t="s">
        <v>1728</v>
      </c>
      <c r="E2484" s="46" t="str">
        <f t="shared" si="393"/>
        <v>Wentzel</v>
      </c>
      <c r="F2484" s="46" t="str">
        <f t="shared" si="394"/>
        <v>Smal</v>
      </c>
      <c r="G2484" s="46" t="str">
        <f t="shared" si="395"/>
        <v>Men Senior</v>
      </c>
      <c r="H2484" s="46" t="str">
        <f t="shared" si="396"/>
        <v>Walvis Bay</v>
      </c>
      <c r="I2484" s="78"/>
      <c r="J2484" s="76" t="s">
        <v>1287</v>
      </c>
      <c r="K2484" s="78">
        <v>123</v>
      </c>
      <c r="L2484" s="77">
        <f t="shared" si="397"/>
        <v>8.8000000000000007</v>
      </c>
      <c r="M2484" s="77">
        <f t="shared" si="398"/>
        <v>8.8000000000000007</v>
      </c>
    </row>
    <row r="2485" spans="1:13" hidden="1" x14ac:dyDescent="0.3">
      <c r="A2485" s="246" t="str">
        <f t="shared" si="390"/>
        <v>2024-NAT-03</v>
      </c>
      <c r="B2485" s="241">
        <f t="shared" si="391"/>
        <v>45374</v>
      </c>
      <c r="C2485" s="246" t="str">
        <f t="shared" si="392"/>
        <v>Day 3</v>
      </c>
      <c r="D2485" s="78" t="s">
        <v>1332</v>
      </c>
      <c r="E2485" s="46" t="str">
        <f t="shared" si="393"/>
        <v>Frikkie</v>
      </c>
      <c r="F2485" s="46" t="str">
        <f t="shared" si="394"/>
        <v>Ferreira</v>
      </c>
      <c r="G2485" s="46" t="str">
        <f t="shared" si="395"/>
        <v>Men Master</v>
      </c>
      <c r="H2485" s="46" t="str">
        <f t="shared" si="396"/>
        <v>Walvis Bay</v>
      </c>
      <c r="I2485" s="78"/>
      <c r="J2485" s="76" t="s">
        <v>1287</v>
      </c>
      <c r="K2485" s="78">
        <v>156</v>
      </c>
      <c r="L2485" s="77">
        <f t="shared" si="397"/>
        <v>19.899999999999999</v>
      </c>
      <c r="M2485" s="77">
        <f t="shared" si="398"/>
        <v>19.899999999999999</v>
      </c>
    </row>
    <row r="2486" spans="1:13" hidden="1" x14ac:dyDescent="0.3">
      <c r="A2486" s="246" t="str">
        <f t="shared" si="390"/>
        <v>2024-NAT-03</v>
      </c>
      <c r="B2486" s="241">
        <f t="shared" si="391"/>
        <v>45374</v>
      </c>
      <c r="C2486" s="246" t="str">
        <f t="shared" si="392"/>
        <v>Day 3</v>
      </c>
      <c r="D2486" s="78" t="s">
        <v>1332</v>
      </c>
      <c r="E2486" s="46" t="str">
        <f t="shared" si="393"/>
        <v>Frikkie</v>
      </c>
      <c r="F2486" s="46" t="str">
        <f t="shared" si="394"/>
        <v>Ferreira</v>
      </c>
      <c r="G2486" s="46" t="str">
        <f t="shared" si="395"/>
        <v>Men Master</v>
      </c>
      <c r="H2486" s="46" t="str">
        <f t="shared" si="396"/>
        <v>Walvis Bay</v>
      </c>
      <c r="I2486" s="78"/>
      <c r="J2486" s="76" t="s">
        <v>1287</v>
      </c>
      <c r="K2486" s="78">
        <v>102</v>
      </c>
      <c r="L2486" s="77">
        <f t="shared" si="397"/>
        <v>4.5999999999999996</v>
      </c>
      <c r="M2486" s="77">
        <f t="shared" si="398"/>
        <v>4.5999999999999996</v>
      </c>
    </row>
    <row r="2487" spans="1:13" hidden="1" x14ac:dyDescent="0.3">
      <c r="A2487" s="246" t="str">
        <f t="shared" si="390"/>
        <v>2024-NAT-03</v>
      </c>
      <c r="B2487" s="241">
        <f t="shared" si="391"/>
        <v>45374</v>
      </c>
      <c r="C2487" s="246" t="str">
        <f t="shared" si="392"/>
        <v>Day 3</v>
      </c>
      <c r="D2487" s="78" t="s">
        <v>1792</v>
      </c>
      <c r="E2487" s="46" t="str">
        <f t="shared" si="393"/>
        <v>Morne</v>
      </c>
      <c r="F2487" s="46" t="str">
        <f t="shared" si="394"/>
        <v>Riekert</v>
      </c>
      <c r="G2487" s="46" t="str">
        <f t="shared" si="395"/>
        <v>Men U/21</v>
      </c>
      <c r="H2487" s="46" t="str">
        <f t="shared" si="396"/>
        <v>Walvis Bay</v>
      </c>
      <c r="I2487" s="78"/>
      <c r="J2487" s="76" t="s">
        <v>10</v>
      </c>
      <c r="K2487" s="78">
        <v>42</v>
      </c>
      <c r="L2487" s="77">
        <f t="shared" si="397"/>
        <v>1.1000000000000001</v>
      </c>
      <c r="M2487" s="77">
        <f t="shared" si="398"/>
        <v>1.1000000000000001</v>
      </c>
    </row>
    <row r="2488" spans="1:13" hidden="1" x14ac:dyDescent="0.3">
      <c r="A2488" s="246" t="str">
        <f t="shared" si="390"/>
        <v>2024-NAT-03</v>
      </c>
      <c r="B2488" s="241">
        <f t="shared" si="391"/>
        <v>45374</v>
      </c>
      <c r="C2488" s="246" t="str">
        <f t="shared" si="392"/>
        <v>Day 3</v>
      </c>
      <c r="D2488" s="78" t="s">
        <v>1792</v>
      </c>
      <c r="E2488" s="46" t="str">
        <f t="shared" si="393"/>
        <v>Morne</v>
      </c>
      <c r="F2488" s="46" t="str">
        <f t="shared" si="394"/>
        <v>Riekert</v>
      </c>
      <c r="G2488" s="46" t="str">
        <f t="shared" si="395"/>
        <v>Men U/21</v>
      </c>
      <c r="H2488" s="46" t="str">
        <f t="shared" si="396"/>
        <v>Walvis Bay</v>
      </c>
      <c r="I2488" s="78"/>
      <c r="J2488" s="76" t="s">
        <v>1287</v>
      </c>
      <c r="K2488" s="78">
        <v>76</v>
      </c>
      <c r="L2488" s="77">
        <f t="shared" si="397"/>
        <v>1.7</v>
      </c>
      <c r="M2488" s="77">
        <f t="shared" si="398"/>
        <v>1.7</v>
      </c>
    </row>
    <row r="2489" spans="1:13" hidden="1" x14ac:dyDescent="0.3">
      <c r="A2489" s="246" t="str">
        <f t="shared" si="390"/>
        <v>2024-NAT-03</v>
      </c>
      <c r="B2489" s="241">
        <f t="shared" si="391"/>
        <v>45374</v>
      </c>
      <c r="C2489" s="246" t="str">
        <f t="shared" si="392"/>
        <v>Day 3</v>
      </c>
      <c r="D2489" s="78" t="s">
        <v>554</v>
      </c>
      <c r="E2489" s="46" t="str">
        <f t="shared" si="393"/>
        <v>Werner</v>
      </c>
      <c r="F2489" s="46" t="str">
        <f t="shared" si="394"/>
        <v>Van Riet</v>
      </c>
      <c r="G2489" s="46" t="str">
        <f t="shared" si="395"/>
        <v>Men Veteran</v>
      </c>
      <c r="H2489" s="46" t="str">
        <f t="shared" si="396"/>
        <v>Walvis Bay</v>
      </c>
      <c r="I2489" s="78" t="s">
        <v>19</v>
      </c>
      <c r="J2489" s="78"/>
      <c r="K2489" s="78">
        <v>47</v>
      </c>
      <c r="L2489" s="77">
        <f t="shared" si="397"/>
        <v>1.1000000000000001</v>
      </c>
      <c r="M2489" s="77">
        <f t="shared" si="398"/>
        <v>1.1000000000000001</v>
      </c>
    </row>
    <row r="2490" spans="1:13" hidden="1" x14ac:dyDescent="0.3">
      <c r="A2490" s="246" t="str">
        <f t="shared" si="390"/>
        <v>2024-NAT-03</v>
      </c>
      <c r="B2490" s="241">
        <f t="shared" si="391"/>
        <v>45374</v>
      </c>
      <c r="C2490" s="246" t="str">
        <f t="shared" si="392"/>
        <v>Day 3</v>
      </c>
      <c r="D2490" s="78" t="s">
        <v>554</v>
      </c>
      <c r="E2490" s="46" t="str">
        <f t="shared" si="393"/>
        <v>Werner</v>
      </c>
      <c r="F2490" s="46" t="str">
        <f t="shared" si="394"/>
        <v>Van Riet</v>
      </c>
      <c r="G2490" s="46" t="str">
        <f t="shared" si="395"/>
        <v>Men Veteran</v>
      </c>
      <c r="H2490" s="46" t="str">
        <f t="shared" si="396"/>
        <v>Walvis Bay</v>
      </c>
      <c r="I2490" s="78"/>
      <c r="J2490" s="78" t="s">
        <v>1281</v>
      </c>
      <c r="K2490" s="78">
        <v>163</v>
      </c>
      <c r="L2490" s="77">
        <f t="shared" si="397"/>
        <v>59.3</v>
      </c>
      <c r="M2490" s="77">
        <f t="shared" si="398"/>
        <v>59.3</v>
      </c>
    </row>
    <row r="2491" spans="1:13" hidden="1" x14ac:dyDescent="0.3">
      <c r="A2491" s="246" t="str">
        <f t="shared" si="390"/>
        <v>2024-NAT-03</v>
      </c>
      <c r="B2491" s="241">
        <f t="shared" si="391"/>
        <v>45374</v>
      </c>
      <c r="C2491" s="246" t="str">
        <f t="shared" si="392"/>
        <v>Day 3</v>
      </c>
      <c r="D2491" s="78" t="s">
        <v>780</v>
      </c>
      <c r="E2491" s="46" t="str">
        <f t="shared" si="393"/>
        <v xml:space="preserve">Emile </v>
      </c>
      <c r="F2491" s="46" t="str">
        <f t="shared" si="394"/>
        <v>Van Heerden</v>
      </c>
      <c r="G2491" s="46" t="str">
        <f t="shared" si="395"/>
        <v>Men Senior</v>
      </c>
      <c r="H2491" s="46" t="str">
        <f t="shared" si="396"/>
        <v>Walvis Bay</v>
      </c>
      <c r="I2491" s="78"/>
      <c r="J2491" s="76" t="s">
        <v>1287</v>
      </c>
      <c r="K2491" s="78">
        <v>99</v>
      </c>
      <c r="L2491" s="77">
        <f t="shared" si="397"/>
        <v>4.2</v>
      </c>
      <c r="M2491" s="77">
        <f t="shared" si="398"/>
        <v>4.2</v>
      </c>
    </row>
    <row r="2492" spans="1:13" hidden="1" x14ac:dyDescent="0.3">
      <c r="A2492" s="246" t="str">
        <f t="shared" si="390"/>
        <v>2024-NAT-03</v>
      </c>
      <c r="B2492" s="241">
        <f t="shared" si="391"/>
        <v>45374</v>
      </c>
      <c r="C2492" s="246" t="str">
        <f t="shared" si="392"/>
        <v>Day 3</v>
      </c>
      <c r="D2492" s="78" t="s">
        <v>1579</v>
      </c>
      <c r="E2492" s="46" t="str">
        <f t="shared" si="393"/>
        <v>Francois Jnr</v>
      </c>
      <c r="F2492" s="46" t="str">
        <f t="shared" si="394"/>
        <v>Wolfaardt</v>
      </c>
      <c r="G2492" s="46" t="str">
        <f t="shared" si="395"/>
        <v>Men U/21</v>
      </c>
      <c r="H2492" s="46" t="str">
        <f t="shared" si="396"/>
        <v>Walvis Bay</v>
      </c>
      <c r="I2492" s="78"/>
      <c r="J2492" s="76" t="s">
        <v>1287</v>
      </c>
      <c r="K2492" s="78">
        <v>142</v>
      </c>
      <c r="L2492" s="77">
        <f t="shared" si="397"/>
        <v>14.4</v>
      </c>
      <c r="M2492" s="77">
        <f t="shared" si="398"/>
        <v>14.4</v>
      </c>
    </row>
    <row r="2493" spans="1:13" hidden="1" x14ac:dyDescent="0.3">
      <c r="A2493" s="246" t="str">
        <f t="shared" si="390"/>
        <v>2024-NAT-03</v>
      </c>
      <c r="B2493" s="241">
        <f t="shared" si="391"/>
        <v>45374</v>
      </c>
      <c r="C2493" s="246" t="str">
        <f t="shared" si="392"/>
        <v>Day 3</v>
      </c>
      <c r="D2493" s="78" t="s">
        <v>578</v>
      </c>
      <c r="E2493" s="46" t="str">
        <f t="shared" si="393"/>
        <v>Stefan Jnr</v>
      </c>
      <c r="F2493" s="46" t="str">
        <f t="shared" si="394"/>
        <v>Du Preez</v>
      </c>
      <c r="G2493" s="46" t="str">
        <f t="shared" si="395"/>
        <v>Men U/21</v>
      </c>
      <c r="H2493" s="46" t="str">
        <f t="shared" si="396"/>
        <v>Walvis Bay</v>
      </c>
      <c r="I2493" s="78"/>
      <c r="J2493" s="78" t="s">
        <v>1281</v>
      </c>
      <c r="K2493" s="78">
        <v>156</v>
      </c>
      <c r="L2493" s="77">
        <f t="shared" si="397"/>
        <v>51.7</v>
      </c>
      <c r="M2493" s="77">
        <f t="shared" si="398"/>
        <v>51.7</v>
      </c>
    </row>
    <row r="2494" spans="1:13" hidden="1" x14ac:dyDescent="0.3">
      <c r="A2494" s="246" t="str">
        <f t="shared" si="390"/>
        <v>2024-NAT-03</v>
      </c>
      <c r="B2494" s="241">
        <f t="shared" si="391"/>
        <v>45374</v>
      </c>
      <c r="C2494" s="246" t="str">
        <f t="shared" si="392"/>
        <v>Day 3</v>
      </c>
      <c r="D2494" s="78" t="s">
        <v>1740</v>
      </c>
      <c r="E2494" s="46" t="str">
        <f t="shared" si="393"/>
        <v>Andre</v>
      </c>
      <c r="F2494" s="46" t="str">
        <f t="shared" si="394"/>
        <v>Bezuidehout</v>
      </c>
      <c r="G2494" s="46" t="str">
        <f t="shared" si="395"/>
        <v>Men Master</v>
      </c>
      <c r="H2494" s="46" t="str">
        <f t="shared" si="396"/>
        <v>Walvis Bay</v>
      </c>
      <c r="I2494" s="78"/>
      <c r="J2494" s="78"/>
      <c r="K2494" s="78"/>
      <c r="L2494" s="77" t="str">
        <f t="shared" si="397"/>
        <v/>
      </c>
      <c r="M2494" s="77" t="str">
        <f t="shared" si="398"/>
        <v/>
      </c>
    </row>
    <row r="2495" spans="1:13" hidden="1" x14ac:dyDescent="0.3">
      <c r="A2495" s="246" t="str">
        <f t="shared" si="390"/>
        <v>2024-NAT-03</v>
      </c>
      <c r="B2495" s="241">
        <f t="shared" si="391"/>
        <v>45374</v>
      </c>
      <c r="C2495" s="246" t="str">
        <f t="shared" si="392"/>
        <v>Day 3</v>
      </c>
      <c r="D2495" s="78" t="s">
        <v>1154</v>
      </c>
      <c r="E2495" s="46" t="str">
        <f t="shared" si="393"/>
        <v>Martin</v>
      </c>
      <c r="F2495" s="46" t="str">
        <f t="shared" si="394"/>
        <v>Cordier</v>
      </c>
      <c r="G2495" s="46" t="str">
        <f t="shared" si="395"/>
        <v>Men Veteran</v>
      </c>
      <c r="H2495" s="46" t="str">
        <f t="shared" si="396"/>
        <v>Walvis Bay</v>
      </c>
      <c r="I2495" s="78"/>
      <c r="J2495" s="78"/>
      <c r="K2495" s="78"/>
      <c r="L2495" s="77" t="str">
        <f t="shared" si="397"/>
        <v/>
      </c>
      <c r="M2495" s="77" t="str">
        <f t="shared" si="398"/>
        <v/>
      </c>
    </row>
    <row r="2496" spans="1:13" hidden="1" x14ac:dyDescent="0.3">
      <c r="A2496" s="246" t="str">
        <f t="shared" si="390"/>
        <v>2024-NAT-03</v>
      </c>
      <c r="B2496" s="241">
        <f t="shared" si="391"/>
        <v>45374</v>
      </c>
      <c r="C2496" s="246" t="str">
        <f t="shared" si="392"/>
        <v>Day 3</v>
      </c>
      <c r="D2496" s="78" t="s">
        <v>520</v>
      </c>
      <c r="E2496" s="46" t="str">
        <f t="shared" si="393"/>
        <v>Nols</v>
      </c>
      <c r="F2496" s="46" t="str">
        <f t="shared" si="394"/>
        <v>Diedericks</v>
      </c>
      <c r="G2496" s="46" t="str">
        <f t="shared" si="395"/>
        <v>Men Senior</v>
      </c>
      <c r="H2496" s="46" t="str">
        <f t="shared" si="396"/>
        <v>Welwitschia</v>
      </c>
      <c r="I2496" s="78"/>
      <c r="J2496" s="78" t="s">
        <v>20</v>
      </c>
      <c r="K2496" s="78">
        <v>70</v>
      </c>
      <c r="L2496" s="77">
        <f t="shared" si="397"/>
        <v>1.2</v>
      </c>
      <c r="M2496" s="77">
        <f t="shared" si="398"/>
        <v>1.2</v>
      </c>
    </row>
    <row r="2497" spans="1:13" hidden="1" x14ac:dyDescent="0.3">
      <c r="A2497" s="246" t="str">
        <f t="shared" si="390"/>
        <v>2024-NAT-03</v>
      </c>
      <c r="B2497" s="241">
        <f t="shared" si="391"/>
        <v>45374</v>
      </c>
      <c r="C2497" s="246" t="str">
        <f t="shared" si="392"/>
        <v>Day 3</v>
      </c>
      <c r="D2497" s="78" t="s">
        <v>520</v>
      </c>
      <c r="E2497" s="46" t="str">
        <f t="shared" si="393"/>
        <v>Nols</v>
      </c>
      <c r="F2497" s="46" t="str">
        <f t="shared" si="394"/>
        <v>Diedericks</v>
      </c>
      <c r="G2497" s="46" t="str">
        <f t="shared" si="395"/>
        <v>Men Senior</v>
      </c>
      <c r="H2497" s="46" t="str">
        <f t="shared" si="396"/>
        <v>Welwitschia</v>
      </c>
      <c r="I2497" s="78"/>
      <c r="J2497" s="78" t="s">
        <v>1288</v>
      </c>
      <c r="K2497" s="78">
        <v>74</v>
      </c>
      <c r="L2497" s="77">
        <f t="shared" si="397"/>
        <v>1.3</v>
      </c>
      <c r="M2497" s="77">
        <f t="shared" si="398"/>
        <v>1.3</v>
      </c>
    </row>
    <row r="2498" spans="1:13" hidden="1" x14ac:dyDescent="0.3">
      <c r="A2498" s="246" t="str">
        <f t="shared" si="390"/>
        <v>2024-NAT-03</v>
      </c>
      <c r="B2498" s="241">
        <f t="shared" si="391"/>
        <v>45374</v>
      </c>
      <c r="C2498" s="246" t="str">
        <f t="shared" si="392"/>
        <v>Day 3</v>
      </c>
      <c r="D2498" s="78" t="s">
        <v>520</v>
      </c>
      <c r="E2498" s="46" t="str">
        <f t="shared" si="393"/>
        <v>Nols</v>
      </c>
      <c r="F2498" s="46" t="str">
        <f t="shared" si="394"/>
        <v>Diedericks</v>
      </c>
      <c r="G2498" s="46" t="str">
        <f t="shared" si="395"/>
        <v>Men Senior</v>
      </c>
      <c r="H2498" s="46" t="str">
        <f t="shared" si="396"/>
        <v>Welwitschia</v>
      </c>
      <c r="I2498" s="78"/>
      <c r="J2498" s="78" t="s">
        <v>1288</v>
      </c>
      <c r="K2498" s="78">
        <v>85</v>
      </c>
      <c r="L2498" s="77">
        <f t="shared" si="397"/>
        <v>2.1</v>
      </c>
      <c r="M2498" s="77">
        <f t="shared" si="398"/>
        <v>2.1</v>
      </c>
    </row>
    <row r="2499" spans="1:13" hidden="1" x14ac:dyDescent="0.3">
      <c r="A2499" s="246" t="str">
        <f t="shared" si="390"/>
        <v>2024-NAT-03</v>
      </c>
      <c r="B2499" s="241">
        <f t="shared" si="391"/>
        <v>45374</v>
      </c>
      <c r="C2499" s="246" t="str">
        <f t="shared" si="392"/>
        <v>Day 3</v>
      </c>
      <c r="D2499" s="78" t="s">
        <v>746</v>
      </c>
      <c r="E2499" s="46" t="str">
        <f t="shared" si="393"/>
        <v>Bradd</v>
      </c>
      <c r="F2499" s="46" t="str">
        <f t="shared" si="394"/>
        <v>Biller</v>
      </c>
      <c r="G2499" s="46" t="str">
        <f t="shared" si="395"/>
        <v>Men Senior</v>
      </c>
      <c r="H2499" s="46" t="str">
        <f t="shared" si="396"/>
        <v>Welwitschia</v>
      </c>
      <c r="I2499" s="78"/>
      <c r="J2499" s="78" t="s">
        <v>1288</v>
      </c>
      <c r="K2499" s="78">
        <v>93</v>
      </c>
      <c r="L2499" s="77">
        <f t="shared" si="397"/>
        <v>2.9</v>
      </c>
      <c r="M2499" s="77">
        <f t="shared" si="398"/>
        <v>2.9</v>
      </c>
    </row>
    <row r="2500" spans="1:13" hidden="1" x14ac:dyDescent="0.3">
      <c r="A2500" s="246" t="str">
        <f t="shared" si="390"/>
        <v>2024-NAT-03</v>
      </c>
      <c r="B2500" s="241">
        <f t="shared" si="391"/>
        <v>45374</v>
      </c>
      <c r="C2500" s="246" t="str">
        <f t="shared" si="392"/>
        <v>Day 3</v>
      </c>
      <c r="D2500" s="78" t="s">
        <v>746</v>
      </c>
      <c r="E2500" s="46" t="str">
        <f t="shared" si="393"/>
        <v>Bradd</v>
      </c>
      <c r="F2500" s="46" t="str">
        <f t="shared" si="394"/>
        <v>Biller</v>
      </c>
      <c r="G2500" s="46" t="str">
        <f t="shared" si="395"/>
        <v>Men Senior</v>
      </c>
      <c r="H2500" s="46" t="str">
        <f t="shared" si="396"/>
        <v>Welwitschia</v>
      </c>
      <c r="I2500" s="78"/>
      <c r="J2500" s="78" t="s">
        <v>1281</v>
      </c>
      <c r="K2500" s="78">
        <v>142</v>
      </c>
      <c r="L2500" s="77">
        <f t="shared" si="397"/>
        <v>38.5</v>
      </c>
      <c r="M2500" s="77">
        <f t="shared" si="398"/>
        <v>38.5</v>
      </c>
    </row>
    <row r="2501" spans="1:13" hidden="1" x14ac:dyDescent="0.3">
      <c r="A2501" s="246" t="str">
        <f t="shared" si="390"/>
        <v>2024-NAT-03</v>
      </c>
      <c r="B2501" s="241">
        <f t="shared" si="391"/>
        <v>45374</v>
      </c>
      <c r="C2501" s="246" t="str">
        <f t="shared" si="392"/>
        <v>Day 3</v>
      </c>
      <c r="D2501" s="78" t="s">
        <v>732</v>
      </c>
      <c r="E2501" s="46" t="str">
        <f t="shared" si="393"/>
        <v>Ras</v>
      </c>
      <c r="F2501" s="46" t="str">
        <f t="shared" si="394"/>
        <v>Van Der Westhuizen</v>
      </c>
      <c r="G2501" s="46" t="str">
        <f t="shared" si="395"/>
        <v>Men Senior</v>
      </c>
      <c r="H2501" s="46" t="str">
        <f t="shared" si="396"/>
        <v>Welwitschia</v>
      </c>
      <c r="I2501" s="78"/>
      <c r="J2501" s="78" t="s">
        <v>1286</v>
      </c>
      <c r="K2501" s="78">
        <v>130</v>
      </c>
      <c r="L2501" s="77">
        <f t="shared" si="397"/>
        <v>28.3</v>
      </c>
      <c r="M2501" s="77">
        <f t="shared" si="398"/>
        <v>28.3</v>
      </c>
    </row>
    <row r="2502" spans="1:13" hidden="1" x14ac:dyDescent="0.3">
      <c r="A2502" s="246" t="str">
        <f t="shared" si="390"/>
        <v>2024-NAT-03</v>
      </c>
      <c r="B2502" s="241">
        <f t="shared" si="391"/>
        <v>45374</v>
      </c>
      <c r="C2502" s="246" t="str">
        <f t="shared" si="392"/>
        <v>Day 3</v>
      </c>
      <c r="D2502" s="78" t="s">
        <v>839</v>
      </c>
      <c r="E2502" s="46" t="str">
        <f t="shared" si="393"/>
        <v>Raymond</v>
      </c>
      <c r="F2502" s="46" t="str">
        <f t="shared" si="394"/>
        <v>Duvenhage</v>
      </c>
      <c r="G2502" s="46" t="str">
        <f t="shared" si="395"/>
        <v>Men Veteran</v>
      </c>
      <c r="H2502" s="46" t="str">
        <f t="shared" si="396"/>
        <v>Welwitschia</v>
      </c>
      <c r="I2502" s="78"/>
      <c r="J2502" s="78" t="s">
        <v>1265</v>
      </c>
      <c r="K2502" s="78">
        <v>90</v>
      </c>
      <c r="L2502" s="77">
        <f t="shared" si="397"/>
        <v>13.5</v>
      </c>
      <c r="M2502" s="77">
        <f t="shared" si="398"/>
        <v>13.5</v>
      </c>
    </row>
    <row r="2503" spans="1:13" hidden="1" x14ac:dyDescent="0.3">
      <c r="A2503" s="246" t="str">
        <f t="shared" si="390"/>
        <v>2024-NAT-03</v>
      </c>
      <c r="B2503" s="241">
        <f t="shared" si="391"/>
        <v>45374</v>
      </c>
      <c r="C2503" s="246" t="str">
        <f t="shared" si="392"/>
        <v>Day 3</v>
      </c>
      <c r="D2503" s="78" t="s">
        <v>562</v>
      </c>
      <c r="E2503" s="46" t="str">
        <f t="shared" si="393"/>
        <v>Dian</v>
      </c>
      <c r="F2503" s="46" t="str">
        <f t="shared" si="394"/>
        <v>Neethling</v>
      </c>
      <c r="G2503" s="46" t="str">
        <f t="shared" si="395"/>
        <v>Men U/21</v>
      </c>
      <c r="H2503" s="46" t="str">
        <f t="shared" si="396"/>
        <v>Welwitschia</v>
      </c>
      <c r="I2503" s="78"/>
      <c r="J2503" s="78" t="s">
        <v>1265</v>
      </c>
      <c r="K2503" s="78">
        <v>98</v>
      </c>
      <c r="L2503" s="77">
        <f t="shared" si="397"/>
        <v>17.5</v>
      </c>
      <c r="M2503" s="77">
        <f t="shared" si="398"/>
        <v>17.5</v>
      </c>
    </row>
    <row r="2504" spans="1:13" hidden="1" x14ac:dyDescent="0.3">
      <c r="A2504" s="246" t="str">
        <f t="shared" si="390"/>
        <v>2024-NAT-03</v>
      </c>
      <c r="B2504" s="241">
        <f t="shared" si="391"/>
        <v>45374</v>
      </c>
      <c r="C2504" s="246" t="str">
        <f t="shared" si="392"/>
        <v>Day 3</v>
      </c>
      <c r="D2504" s="78" t="s">
        <v>468</v>
      </c>
      <c r="E2504" s="46" t="str">
        <f t="shared" si="393"/>
        <v>Willem</v>
      </c>
      <c r="F2504" s="46" t="str">
        <f t="shared" si="394"/>
        <v>Steyn</v>
      </c>
      <c r="G2504" s="46" t="str">
        <f t="shared" si="395"/>
        <v>Men Veteran</v>
      </c>
      <c r="H2504" s="46" t="str">
        <f t="shared" si="396"/>
        <v>Welwitschia</v>
      </c>
      <c r="I2504" s="78"/>
      <c r="J2504" s="76" t="s">
        <v>1287</v>
      </c>
      <c r="K2504" s="78">
        <v>146</v>
      </c>
      <c r="L2504" s="77">
        <f t="shared" si="397"/>
        <v>15.9</v>
      </c>
      <c r="M2504" s="77">
        <f t="shared" si="398"/>
        <v>15.9</v>
      </c>
    </row>
    <row r="2505" spans="1:13" hidden="1" x14ac:dyDescent="0.3">
      <c r="A2505" s="246" t="str">
        <f t="shared" si="390"/>
        <v>2024-NAT-03</v>
      </c>
      <c r="B2505" s="241">
        <f t="shared" si="391"/>
        <v>45374</v>
      </c>
      <c r="C2505" s="246" t="str">
        <f t="shared" si="392"/>
        <v>Day 3</v>
      </c>
      <c r="D2505" s="78" t="s">
        <v>470</v>
      </c>
      <c r="E2505" s="46" t="str">
        <f t="shared" si="393"/>
        <v>Johan</v>
      </c>
      <c r="F2505" s="46" t="str">
        <f t="shared" si="394"/>
        <v>Diedericks</v>
      </c>
      <c r="G2505" s="46" t="str">
        <f t="shared" si="395"/>
        <v>Men Veteran</v>
      </c>
      <c r="H2505" s="46" t="str">
        <f t="shared" si="396"/>
        <v>Welwitschia</v>
      </c>
      <c r="I2505" s="78"/>
      <c r="J2505" s="78"/>
      <c r="K2505" s="78"/>
      <c r="L2505" s="77" t="str">
        <f t="shared" si="397"/>
        <v/>
      </c>
      <c r="M2505" s="77" t="str">
        <f t="shared" si="398"/>
        <v/>
      </c>
    </row>
    <row r="2506" spans="1:13" hidden="1" x14ac:dyDescent="0.3">
      <c r="A2506" s="246" t="str">
        <f t="shared" si="390"/>
        <v>2024-NAT-03</v>
      </c>
      <c r="B2506" s="241">
        <f t="shared" si="391"/>
        <v>45374</v>
      </c>
      <c r="C2506" s="246" t="str">
        <f t="shared" si="392"/>
        <v>Day 3</v>
      </c>
      <c r="D2506" s="78" t="s">
        <v>1018</v>
      </c>
      <c r="E2506" s="46" t="str">
        <f t="shared" si="393"/>
        <v>Dean</v>
      </c>
      <c r="F2506" s="46" t="str">
        <f t="shared" si="394"/>
        <v>Biller</v>
      </c>
      <c r="G2506" s="46" t="str">
        <f t="shared" si="395"/>
        <v>Men Senior</v>
      </c>
      <c r="H2506" s="46" t="str">
        <f t="shared" si="396"/>
        <v>Welwitschia</v>
      </c>
      <c r="I2506" s="78"/>
      <c r="J2506" s="78"/>
      <c r="K2506" s="78"/>
      <c r="L2506" s="77" t="str">
        <f t="shared" si="397"/>
        <v/>
      </c>
      <c r="M2506" s="77" t="str">
        <f t="shared" si="398"/>
        <v/>
      </c>
    </row>
    <row r="2507" spans="1:13" hidden="1" x14ac:dyDescent="0.3">
      <c r="A2507" s="246" t="str">
        <f t="shared" si="390"/>
        <v>2024-NAT-03</v>
      </c>
      <c r="B2507" s="241">
        <f t="shared" si="391"/>
        <v>45374</v>
      </c>
      <c r="C2507" s="246" t="str">
        <f t="shared" si="392"/>
        <v>Day 3</v>
      </c>
      <c r="D2507" s="78" t="s">
        <v>1157</v>
      </c>
      <c r="E2507" s="46" t="str">
        <f t="shared" si="393"/>
        <v>Karmen</v>
      </c>
      <c r="F2507" s="46" t="str">
        <f t="shared" si="394"/>
        <v>Mynhardt</v>
      </c>
      <c r="G2507" s="46" t="str">
        <f t="shared" si="395"/>
        <v>Ladies Master</v>
      </c>
      <c r="H2507" s="46" t="str">
        <f t="shared" si="396"/>
        <v>Atlantic Angling Club</v>
      </c>
      <c r="I2507" s="78"/>
      <c r="J2507" s="78" t="s">
        <v>20</v>
      </c>
      <c r="K2507" s="78">
        <v>70</v>
      </c>
      <c r="L2507" s="77">
        <f t="shared" si="397"/>
        <v>1.2</v>
      </c>
      <c r="M2507" s="77">
        <f t="shared" si="398"/>
        <v>1.2</v>
      </c>
    </row>
    <row r="2508" spans="1:13" hidden="1" x14ac:dyDescent="0.3">
      <c r="A2508" s="246" t="str">
        <f t="shared" si="390"/>
        <v>2024-NAT-03</v>
      </c>
      <c r="B2508" s="241">
        <f t="shared" si="391"/>
        <v>45374</v>
      </c>
      <c r="C2508" s="246" t="str">
        <f t="shared" si="392"/>
        <v>Day 3</v>
      </c>
      <c r="D2508" s="78" t="s">
        <v>1157</v>
      </c>
      <c r="E2508" s="46" t="str">
        <f t="shared" si="393"/>
        <v>Karmen</v>
      </c>
      <c r="F2508" s="46" t="str">
        <f t="shared" si="394"/>
        <v>Mynhardt</v>
      </c>
      <c r="G2508" s="46" t="str">
        <f t="shared" si="395"/>
        <v>Ladies Master</v>
      </c>
      <c r="H2508" s="46" t="str">
        <f t="shared" si="396"/>
        <v>Atlantic Angling Club</v>
      </c>
      <c r="I2508" s="78"/>
      <c r="J2508" s="78" t="s">
        <v>20</v>
      </c>
      <c r="K2508" s="78">
        <v>83</v>
      </c>
      <c r="L2508" s="77">
        <f t="shared" si="397"/>
        <v>2.1</v>
      </c>
      <c r="M2508" s="77">
        <f t="shared" si="398"/>
        <v>2.1</v>
      </c>
    </row>
    <row r="2509" spans="1:13" hidden="1" x14ac:dyDescent="0.3">
      <c r="A2509" s="246" t="str">
        <f t="shared" si="390"/>
        <v>2024-NAT-03</v>
      </c>
      <c r="B2509" s="241">
        <f t="shared" si="391"/>
        <v>45374</v>
      </c>
      <c r="C2509" s="246" t="str">
        <f t="shared" si="392"/>
        <v>Day 3</v>
      </c>
      <c r="D2509" s="78" t="s">
        <v>912</v>
      </c>
      <c r="E2509" s="46" t="str">
        <f t="shared" si="393"/>
        <v>Hanno</v>
      </c>
      <c r="F2509" s="46" t="str">
        <f t="shared" si="394"/>
        <v>Burger</v>
      </c>
      <c r="G2509" s="46" t="str">
        <f t="shared" si="395"/>
        <v>Men U/16</v>
      </c>
      <c r="H2509" s="46" t="str">
        <f t="shared" si="396"/>
        <v>Atlantic Angling Club</v>
      </c>
      <c r="I2509" s="78"/>
      <c r="J2509" s="76" t="s">
        <v>1287</v>
      </c>
      <c r="K2509" s="78">
        <v>168</v>
      </c>
      <c r="L2509" s="77">
        <f t="shared" si="397"/>
        <v>25.7</v>
      </c>
      <c r="M2509" s="77">
        <f t="shared" si="398"/>
        <v>25.7</v>
      </c>
    </row>
    <row r="2510" spans="1:13" hidden="1" x14ac:dyDescent="0.3">
      <c r="A2510" s="246" t="str">
        <f t="shared" si="390"/>
        <v>2024-NAT-03</v>
      </c>
      <c r="B2510" s="241">
        <f t="shared" si="391"/>
        <v>45374</v>
      </c>
      <c r="C2510" s="246" t="str">
        <f t="shared" si="392"/>
        <v>Day 3</v>
      </c>
      <c r="D2510" s="78" t="s">
        <v>1477</v>
      </c>
      <c r="E2510" s="46" t="str">
        <f t="shared" si="393"/>
        <v>Luan</v>
      </c>
      <c r="F2510" s="46" t="str">
        <f t="shared" si="394"/>
        <v>Karstens</v>
      </c>
      <c r="G2510" s="46" t="str">
        <f t="shared" si="395"/>
        <v>Men U/16</v>
      </c>
      <c r="H2510" s="46" t="str">
        <f t="shared" si="396"/>
        <v>Benguella</v>
      </c>
      <c r="I2510" s="78"/>
      <c r="J2510" s="78" t="s">
        <v>20</v>
      </c>
      <c r="K2510" s="78">
        <v>72</v>
      </c>
      <c r="L2510" s="77">
        <f t="shared" si="397"/>
        <v>1.3</v>
      </c>
      <c r="M2510" s="77">
        <f t="shared" si="398"/>
        <v>1.3</v>
      </c>
    </row>
    <row r="2511" spans="1:13" hidden="1" x14ac:dyDescent="0.3">
      <c r="A2511" s="246" t="str">
        <f t="shared" si="390"/>
        <v>2024-NAT-03</v>
      </c>
      <c r="B2511" s="241">
        <f t="shared" si="391"/>
        <v>45374</v>
      </c>
      <c r="C2511" s="246" t="str">
        <f t="shared" si="392"/>
        <v>Day 3</v>
      </c>
      <c r="D2511" s="78" t="s">
        <v>1477</v>
      </c>
      <c r="E2511" s="46" t="str">
        <f t="shared" si="393"/>
        <v>Luan</v>
      </c>
      <c r="F2511" s="46" t="str">
        <f t="shared" si="394"/>
        <v>Karstens</v>
      </c>
      <c r="G2511" s="46" t="str">
        <f t="shared" si="395"/>
        <v>Men U/16</v>
      </c>
      <c r="H2511" s="46" t="str">
        <f t="shared" si="396"/>
        <v>Benguella</v>
      </c>
      <c r="I2511" s="78"/>
      <c r="J2511" s="78" t="s">
        <v>20</v>
      </c>
      <c r="K2511" s="78">
        <v>71</v>
      </c>
      <c r="L2511" s="77">
        <f t="shared" si="397"/>
        <v>1.3</v>
      </c>
      <c r="M2511" s="77">
        <f t="shared" si="398"/>
        <v>1.3</v>
      </c>
    </row>
    <row r="2512" spans="1:13" hidden="1" x14ac:dyDescent="0.3">
      <c r="A2512" s="246" t="str">
        <f t="shared" si="390"/>
        <v>2024-NAT-03</v>
      </c>
      <c r="B2512" s="241">
        <f t="shared" si="391"/>
        <v>45374</v>
      </c>
      <c r="C2512" s="246" t="str">
        <f t="shared" si="392"/>
        <v>Day 3</v>
      </c>
      <c r="D2512" s="78" t="s">
        <v>673</v>
      </c>
      <c r="E2512" s="46" t="str">
        <f t="shared" si="393"/>
        <v>Nadia</v>
      </c>
      <c r="F2512" s="46" t="str">
        <f t="shared" si="394"/>
        <v>Steenkamp</v>
      </c>
      <c r="G2512" s="46" t="str">
        <f t="shared" si="395"/>
        <v>Ladies Master</v>
      </c>
      <c r="H2512" s="46" t="str">
        <f t="shared" si="396"/>
        <v>Benguella</v>
      </c>
      <c r="I2512" s="78"/>
      <c r="J2512" s="78" t="s">
        <v>20</v>
      </c>
      <c r="K2512" s="78">
        <v>75</v>
      </c>
      <c r="L2512" s="77">
        <f t="shared" si="397"/>
        <v>1.5</v>
      </c>
      <c r="M2512" s="77">
        <f t="shared" si="398"/>
        <v>1.5</v>
      </c>
    </row>
    <row r="2513" spans="1:13" hidden="1" x14ac:dyDescent="0.3">
      <c r="A2513" s="246" t="str">
        <f t="shared" si="390"/>
        <v>2024-NAT-03</v>
      </c>
      <c r="B2513" s="241">
        <f t="shared" si="391"/>
        <v>45374</v>
      </c>
      <c r="C2513" s="246" t="str">
        <f t="shared" si="392"/>
        <v>Day 3</v>
      </c>
      <c r="D2513" s="78" t="s">
        <v>673</v>
      </c>
      <c r="E2513" s="46" t="str">
        <f t="shared" si="393"/>
        <v>Nadia</v>
      </c>
      <c r="F2513" s="46" t="str">
        <f t="shared" si="394"/>
        <v>Steenkamp</v>
      </c>
      <c r="G2513" s="46" t="str">
        <f t="shared" si="395"/>
        <v>Ladies Master</v>
      </c>
      <c r="H2513" s="46" t="str">
        <f t="shared" si="396"/>
        <v>Benguella</v>
      </c>
      <c r="I2513" s="78"/>
      <c r="J2513" s="76" t="s">
        <v>1287</v>
      </c>
      <c r="K2513" s="78">
        <v>160</v>
      </c>
      <c r="L2513" s="77">
        <f t="shared" si="397"/>
        <v>21.7</v>
      </c>
      <c r="M2513" s="77">
        <f t="shared" si="398"/>
        <v>21.7</v>
      </c>
    </row>
    <row r="2514" spans="1:13" hidden="1" x14ac:dyDescent="0.3">
      <c r="A2514" s="246" t="str">
        <f t="shared" si="390"/>
        <v>2024-NAT-03</v>
      </c>
      <c r="B2514" s="241">
        <f t="shared" si="391"/>
        <v>45374</v>
      </c>
      <c r="C2514" s="246" t="str">
        <f t="shared" si="392"/>
        <v>Day 3</v>
      </c>
      <c r="D2514" s="78" t="s">
        <v>1325</v>
      </c>
      <c r="E2514" s="46" t="str">
        <f t="shared" si="393"/>
        <v>Helmut</v>
      </c>
      <c r="F2514" s="46" t="str">
        <f t="shared" si="394"/>
        <v>Dobberstein</v>
      </c>
      <c r="G2514" s="46" t="str">
        <f t="shared" si="395"/>
        <v>Men U/16</v>
      </c>
      <c r="H2514" s="46" t="str">
        <f t="shared" si="396"/>
        <v>Benguella</v>
      </c>
      <c r="I2514" s="78"/>
      <c r="J2514" s="78"/>
      <c r="K2514" s="78"/>
      <c r="L2514" s="77" t="str">
        <f t="shared" si="397"/>
        <v/>
      </c>
      <c r="M2514" s="77" t="str">
        <f t="shared" si="398"/>
        <v/>
      </c>
    </row>
    <row r="2515" spans="1:13" hidden="1" x14ac:dyDescent="0.3">
      <c r="A2515" s="246" t="str">
        <f t="shared" si="390"/>
        <v>2024-NAT-03</v>
      </c>
      <c r="B2515" s="241">
        <f t="shared" si="391"/>
        <v>45374</v>
      </c>
      <c r="C2515" s="246" t="str">
        <f t="shared" si="392"/>
        <v>Day 3</v>
      </c>
      <c r="D2515" s="78" t="s">
        <v>589</v>
      </c>
      <c r="E2515" s="46" t="str">
        <f t="shared" si="393"/>
        <v>Christel</v>
      </c>
      <c r="F2515" s="46" t="str">
        <f t="shared" si="394"/>
        <v>Van Schalkwyk</v>
      </c>
      <c r="G2515" s="46" t="str">
        <f t="shared" si="395"/>
        <v>Ladies Senior</v>
      </c>
      <c r="H2515" s="46" t="str">
        <f t="shared" si="396"/>
        <v>Benguella</v>
      </c>
      <c r="I2515" s="78"/>
      <c r="J2515" s="78"/>
      <c r="K2515" s="78"/>
      <c r="L2515" s="77" t="str">
        <f t="shared" si="397"/>
        <v/>
      </c>
      <c r="M2515" s="77" t="str">
        <f t="shared" si="398"/>
        <v/>
      </c>
    </row>
    <row r="2516" spans="1:13" hidden="1" x14ac:dyDescent="0.3">
      <c r="A2516" s="246" t="str">
        <f t="shared" si="390"/>
        <v>2024-NAT-03</v>
      </c>
      <c r="B2516" s="241">
        <f t="shared" si="391"/>
        <v>45374</v>
      </c>
      <c r="C2516" s="246" t="str">
        <f t="shared" si="392"/>
        <v>Day 3</v>
      </c>
      <c r="D2516" s="78" t="s">
        <v>1376</v>
      </c>
      <c r="E2516" s="46" t="str">
        <f t="shared" si="393"/>
        <v>Nadine</v>
      </c>
      <c r="F2516" s="46" t="str">
        <f t="shared" si="394"/>
        <v>Downing</v>
      </c>
      <c r="G2516" s="46" t="str">
        <f t="shared" si="395"/>
        <v>Ladies Master</v>
      </c>
      <c r="H2516" s="46" t="str">
        <f t="shared" si="396"/>
        <v>Henties Bay</v>
      </c>
      <c r="I2516" s="78"/>
      <c r="J2516" s="78"/>
      <c r="K2516" s="78"/>
      <c r="L2516" s="77" t="str">
        <f t="shared" si="397"/>
        <v/>
      </c>
      <c r="M2516" s="77" t="str">
        <f t="shared" si="398"/>
        <v/>
      </c>
    </row>
    <row r="2517" spans="1:13" hidden="1" x14ac:dyDescent="0.3">
      <c r="A2517" s="246" t="str">
        <f t="shared" si="390"/>
        <v>2024-NAT-03</v>
      </c>
      <c r="B2517" s="241">
        <f t="shared" si="391"/>
        <v>45374</v>
      </c>
      <c r="C2517" s="246" t="str">
        <f t="shared" si="392"/>
        <v>Day 3</v>
      </c>
      <c r="D2517" s="78" t="s">
        <v>1518</v>
      </c>
      <c r="E2517" s="46" t="str">
        <f t="shared" si="393"/>
        <v>Sylvia</v>
      </c>
      <c r="F2517" s="46" t="str">
        <f t="shared" si="394"/>
        <v>Horn</v>
      </c>
      <c r="G2517" s="46" t="str">
        <f t="shared" si="395"/>
        <v>Ladies Master</v>
      </c>
      <c r="H2517" s="46" t="str">
        <f t="shared" si="396"/>
        <v>Henties Bay</v>
      </c>
      <c r="I2517" s="78"/>
      <c r="J2517" s="78"/>
      <c r="K2517" s="78"/>
      <c r="L2517" s="77" t="str">
        <f t="shared" si="397"/>
        <v/>
      </c>
      <c r="M2517" s="77" t="str">
        <f t="shared" si="398"/>
        <v/>
      </c>
    </row>
    <row r="2518" spans="1:13" hidden="1" x14ac:dyDescent="0.3">
      <c r="A2518" s="246" t="str">
        <f t="shared" si="390"/>
        <v>2024-NAT-03</v>
      </c>
      <c r="B2518" s="241">
        <f t="shared" si="391"/>
        <v>45374</v>
      </c>
      <c r="C2518" s="246" t="str">
        <f t="shared" si="392"/>
        <v>Day 3</v>
      </c>
      <c r="D2518" s="78" t="s">
        <v>846</v>
      </c>
      <c r="E2518" s="46" t="str">
        <f t="shared" si="393"/>
        <v>Renate</v>
      </c>
      <c r="F2518" s="46" t="str">
        <f t="shared" si="394"/>
        <v>Gruttemeyer</v>
      </c>
      <c r="G2518" s="46" t="str">
        <f t="shared" si="395"/>
        <v>Ladies Grand Masters</v>
      </c>
      <c r="H2518" s="46" t="str">
        <f t="shared" si="396"/>
        <v>Mako</v>
      </c>
      <c r="I2518" s="78"/>
      <c r="J2518" s="78" t="s">
        <v>20</v>
      </c>
      <c r="K2518" s="78">
        <v>78</v>
      </c>
      <c r="L2518" s="77">
        <f t="shared" si="397"/>
        <v>1.7</v>
      </c>
      <c r="M2518" s="77">
        <f t="shared" si="398"/>
        <v>1.7</v>
      </c>
    </row>
    <row r="2519" spans="1:13" hidden="1" x14ac:dyDescent="0.3">
      <c r="A2519" s="246" t="str">
        <f t="shared" si="390"/>
        <v>2024-NAT-03</v>
      </c>
      <c r="B2519" s="241">
        <f t="shared" si="391"/>
        <v>45374</v>
      </c>
      <c r="C2519" s="246" t="str">
        <f t="shared" si="392"/>
        <v>Day 3</v>
      </c>
      <c r="D2519" s="78" t="s">
        <v>455</v>
      </c>
      <c r="E2519" s="46" t="str">
        <f t="shared" si="393"/>
        <v>Philip</v>
      </c>
      <c r="F2519" s="46" t="str">
        <f t="shared" si="394"/>
        <v>Swartz</v>
      </c>
      <c r="G2519" s="46" t="str">
        <f t="shared" si="395"/>
        <v>Men U/16</v>
      </c>
      <c r="H2519" s="46" t="str">
        <f t="shared" si="396"/>
        <v>Mako</v>
      </c>
      <c r="I2519" s="78"/>
      <c r="J2519" s="78"/>
      <c r="K2519" s="78"/>
      <c r="L2519" s="77" t="str">
        <f t="shared" si="397"/>
        <v/>
      </c>
      <c r="M2519" s="77" t="str">
        <f t="shared" si="398"/>
        <v/>
      </c>
    </row>
    <row r="2520" spans="1:13" hidden="1" x14ac:dyDescent="0.3">
      <c r="A2520" s="246" t="str">
        <f t="shared" si="390"/>
        <v>2024-NAT-03</v>
      </c>
      <c r="B2520" s="241">
        <f t="shared" si="391"/>
        <v>45374</v>
      </c>
      <c r="C2520" s="246" t="str">
        <f t="shared" si="392"/>
        <v>Day 3</v>
      </c>
      <c r="D2520" s="78" t="s">
        <v>634</v>
      </c>
      <c r="E2520" s="46" t="str">
        <f t="shared" si="393"/>
        <v>Elaine</v>
      </c>
      <c r="F2520" s="46" t="str">
        <f t="shared" si="394"/>
        <v>Vorster</v>
      </c>
      <c r="G2520" s="46" t="str">
        <f t="shared" si="395"/>
        <v>Ladies Veteran</v>
      </c>
      <c r="H2520" s="46" t="str">
        <f t="shared" si="396"/>
        <v>Orca Angling Club</v>
      </c>
      <c r="I2520" s="78"/>
      <c r="J2520" s="78" t="s">
        <v>1288</v>
      </c>
      <c r="K2520" s="78">
        <v>106</v>
      </c>
      <c r="L2520" s="77">
        <f t="shared" si="397"/>
        <v>4.5</v>
      </c>
      <c r="M2520" s="77">
        <f t="shared" si="398"/>
        <v>4.5</v>
      </c>
    </row>
    <row r="2521" spans="1:13" hidden="1" x14ac:dyDescent="0.3">
      <c r="A2521" s="246" t="str">
        <f t="shared" si="390"/>
        <v>2024-NAT-03</v>
      </c>
      <c r="B2521" s="241">
        <f t="shared" si="391"/>
        <v>45374</v>
      </c>
      <c r="C2521" s="246" t="str">
        <f t="shared" si="392"/>
        <v>Day 3</v>
      </c>
      <c r="D2521" s="78" t="s">
        <v>634</v>
      </c>
      <c r="E2521" s="46" t="str">
        <f t="shared" si="393"/>
        <v>Elaine</v>
      </c>
      <c r="F2521" s="46" t="str">
        <f t="shared" si="394"/>
        <v>Vorster</v>
      </c>
      <c r="G2521" s="46" t="str">
        <f t="shared" si="395"/>
        <v>Ladies Veteran</v>
      </c>
      <c r="H2521" s="46" t="str">
        <f t="shared" si="396"/>
        <v>Orca Angling Club</v>
      </c>
      <c r="I2521" s="78"/>
      <c r="J2521" s="78" t="s">
        <v>20</v>
      </c>
      <c r="K2521" s="78">
        <v>101</v>
      </c>
      <c r="L2521" s="77">
        <f t="shared" si="397"/>
        <v>3.9</v>
      </c>
      <c r="M2521" s="77">
        <f t="shared" si="398"/>
        <v>3.9</v>
      </c>
    </row>
    <row r="2522" spans="1:13" hidden="1" x14ac:dyDescent="0.3">
      <c r="A2522" s="246" t="str">
        <f t="shared" si="390"/>
        <v>2024-NAT-03</v>
      </c>
      <c r="B2522" s="241">
        <f t="shared" si="391"/>
        <v>45374</v>
      </c>
      <c r="C2522" s="246" t="str">
        <f t="shared" si="392"/>
        <v>Day 3</v>
      </c>
      <c r="D2522" s="78" t="s">
        <v>634</v>
      </c>
      <c r="E2522" s="46" t="str">
        <f t="shared" si="393"/>
        <v>Elaine</v>
      </c>
      <c r="F2522" s="46" t="str">
        <f t="shared" si="394"/>
        <v>Vorster</v>
      </c>
      <c r="G2522" s="46" t="str">
        <f t="shared" si="395"/>
        <v>Ladies Veteran</v>
      </c>
      <c r="H2522" s="46" t="str">
        <f t="shared" si="396"/>
        <v>Orca Angling Club</v>
      </c>
      <c r="I2522" s="78"/>
      <c r="J2522" s="78" t="s">
        <v>20</v>
      </c>
      <c r="K2522" s="78">
        <v>78</v>
      </c>
      <c r="L2522" s="77">
        <f t="shared" si="397"/>
        <v>1.7</v>
      </c>
      <c r="M2522" s="77">
        <f t="shared" si="398"/>
        <v>1.7</v>
      </c>
    </row>
    <row r="2523" spans="1:13" hidden="1" x14ac:dyDescent="0.3">
      <c r="A2523" s="246" t="str">
        <f t="shared" si="390"/>
        <v>2024-NAT-03</v>
      </c>
      <c r="B2523" s="241">
        <f t="shared" si="391"/>
        <v>45374</v>
      </c>
      <c r="C2523" s="246" t="str">
        <f t="shared" si="392"/>
        <v>Day 3</v>
      </c>
      <c r="D2523" s="78" t="s">
        <v>604</v>
      </c>
      <c r="E2523" s="46" t="str">
        <f t="shared" si="393"/>
        <v>Lindie</v>
      </c>
      <c r="F2523" s="46" t="str">
        <f t="shared" si="394"/>
        <v>Krauze</v>
      </c>
      <c r="G2523" s="46" t="str">
        <f t="shared" si="395"/>
        <v>Ladies Veteran</v>
      </c>
      <c r="H2523" s="46" t="str">
        <f t="shared" si="396"/>
        <v>Orca Angling Club</v>
      </c>
      <c r="I2523" s="78"/>
      <c r="J2523" s="78" t="s">
        <v>20</v>
      </c>
      <c r="K2523" s="78">
        <v>78</v>
      </c>
      <c r="L2523" s="77">
        <f t="shared" si="397"/>
        <v>1.7</v>
      </c>
      <c r="M2523" s="77">
        <f t="shared" si="398"/>
        <v>1.7</v>
      </c>
    </row>
    <row r="2524" spans="1:13" hidden="1" x14ac:dyDescent="0.3">
      <c r="A2524" s="246" t="str">
        <f t="shared" si="390"/>
        <v>2024-NAT-03</v>
      </c>
      <c r="B2524" s="241">
        <f t="shared" si="391"/>
        <v>45374</v>
      </c>
      <c r="C2524" s="246" t="str">
        <f t="shared" si="392"/>
        <v>Day 3</v>
      </c>
      <c r="D2524" s="78" t="s">
        <v>604</v>
      </c>
      <c r="E2524" s="46" t="str">
        <f t="shared" si="393"/>
        <v>Lindie</v>
      </c>
      <c r="F2524" s="46" t="str">
        <f t="shared" si="394"/>
        <v>Krauze</v>
      </c>
      <c r="G2524" s="46" t="str">
        <f t="shared" si="395"/>
        <v>Ladies Veteran</v>
      </c>
      <c r="H2524" s="46" t="str">
        <f t="shared" si="396"/>
        <v>Orca Angling Club</v>
      </c>
      <c r="I2524" s="78"/>
      <c r="J2524" s="76" t="s">
        <v>1287</v>
      </c>
      <c r="K2524" s="78">
        <v>165</v>
      </c>
      <c r="L2524" s="77">
        <f t="shared" si="397"/>
        <v>24.1</v>
      </c>
      <c r="M2524" s="77">
        <f t="shared" si="398"/>
        <v>24.1</v>
      </c>
    </row>
    <row r="2525" spans="1:13" hidden="1" x14ac:dyDescent="0.3">
      <c r="A2525" s="246" t="str">
        <f t="shared" si="390"/>
        <v>2024-NAT-03</v>
      </c>
      <c r="B2525" s="241">
        <f t="shared" si="391"/>
        <v>45374</v>
      </c>
      <c r="C2525" s="246" t="str">
        <f t="shared" si="392"/>
        <v>Day 3</v>
      </c>
      <c r="D2525" s="78" t="s">
        <v>764</v>
      </c>
      <c r="E2525" s="46" t="str">
        <f t="shared" si="393"/>
        <v>Stefni</v>
      </c>
      <c r="F2525" s="46" t="str">
        <f t="shared" si="394"/>
        <v>De Jager</v>
      </c>
      <c r="G2525" s="46" t="str">
        <f t="shared" si="395"/>
        <v>Ladies Veteran</v>
      </c>
      <c r="H2525" s="46" t="str">
        <f t="shared" si="396"/>
        <v>Otjiwarongo</v>
      </c>
      <c r="I2525" s="78"/>
      <c r="J2525" s="78"/>
      <c r="K2525" s="78"/>
      <c r="L2525" s="77" t="str">
        <f t="shared" si="397"/>
        <v/>
      </c>
      <c r="M2525" s="77" t="str">
        <f t="shared" si="398"/>
        <v/>
      </c>
    </row>
    <row r="2526" spans="1:13" hidden="1" x14ac:dyDescent="0.3">
      <c r="A2526" s="246" t="str">
        <f t="shared" si="390"/>
        <v>2024-NAT-03</v>
      </c>
      <c r="B2526" s="241">
        <f t="shared" si="391"/>
        <v>45374</v>
      </c>
      <c r="C2526" s="246" t="str">
        <f t="shared" si="392"/>
        <v>Day 3</v>
      </c>
      <c r="D2526" s="78" t="s">
        <v>1720</v>
      </c>
      <c r="E2526" s="46" t="str">
        <f t="shared" si="393"/>
        <v>Maritz JNR</v>
      </c>
      <c r="F2526" s="46" t="str">
        <f t="shared" si="394"/>
        <v>Jansen Van Vuuren</v>
      </c>
      <c r="G2526" s="46" t="str">
        <f t="shared" si="395"/>
        <v>Men U/16</v>
      </c>
      <c r="H2526" s="46" t="str">
        <f t="shared" si="396"/>
        <v>Otjiwarongo</v>
      </c>
      <c r="I2526" s="78"/>
      <c r="J2526" s="78"/>
      <c r="K2526" s="78"/>
      <c r="L2526" s="77" t="str">
        <f t="shared" si="397"/>
        <v/>
      </c>
      <c r="M2526" s="77" t="str">
        <f t="shared" si="398"/>
        <v/>
      </c>
    </row>
    <row r="2527" spans="1:13" hidden="1" x14ac:dyDescent="0.3">
      <c r="A2527" s="246" t="str">
        <f t="shared" si="390"/>
        <v>2024-NAT-03</v>
      </c>
      <c r="B2527" s="241">
        <f t="shared" si="391"/>
        <v>45374</v>
      </c>
      <c r="C2527" s="246" t="str">
        <f t="shared" si="392"/>
        <v>Day 3</v>
      </c>
      <c r="D2527" s="78" t="s">
        <v>1359</v>
      </c>
      <c r="E2527" s="46" t="str">
        <f t="shared" si="393"/>
        <v>Franco</v>
      </c>
      <c r="F2527" s="46" t="str">
        <f t="shared" si="394"/>
        <v>Feyerabend</v>
      </c>
      <c r="G2527" s="46" t="str">
        <f t="shared" si="395"/>
        <v>Men U/16</v>
      </c>
      <c r="H2527" s="46" t="str">
        <f t="shared" si="396"/>
        <v>Otjiwarongo</v>
      </c>
      <c r="I2527" s="78"/>
      <c r="J2527" s="78"/>
      <c r="K2527" s="78"/>
      <c r="L2527" s="77" t="str">
        <f t="shared" si="397"/>
        <v/>
      </c>
      <c r="M2527" s="77" t="str">
        <f t="shared" si="398"/>
        <v/>
      </c>
    </row>
    <row r="2528" spans="1:13" hidden="1" x14ac:dyDescent="0.3">
      <c r="A2528" s="246" t="str">
        <f t="shared" si="390"/>
        <v>2024-NAT-03</v>
      </c>
      <c r="B2528" s="241">
        <f t="shared" si="391"/>
        <v>45374</v>
      </c>
      <c r="C2528" s="246" t="str">
        <f t="shared" si="392"/>
        <v>Day 3</v>
      </c>
      <c r="D2528" s="78" t="s">
        <v>1435</v>
      </c>
      <c r="E2528" s="46" t="str">
        <f t="shared" si="393"/>
        <v>Stefan</v>
      </c>
      <c r="F2528" s="46" t="str">
        <f t="shared" si="394"/>
        <v>Snyman</v>
      </c>
      <c r="G2528" s="46" t="str">
        <f t="shared" si="395"/>
        <v>Men U/16</v>
      </c>
      <c r="H2528" s="46" t="str">
        <f t="shared" si="396"/>
        <v>Penguin</v>
      </c>
      <c r="I2528" s="78"/>
      <c r="J2528" s="76" t="s">
        <v>1287</v>
      </c>
      <c r="K2528" s="78">
        <v>124</v>
      </c>
      <c r="L2528" s="77">
        <f t="shared" si="397"/>
        <v>9.1</v>
      </c>
      <c r="M2528" s="77">
        <f t="shared" si="398"/>
        <v>9.1</v>
      </c>
    </row>
    <row r="2529" spans="1:13" hidden="1" x14ac:dyDescent="0.3">
      <c r="A2529" s="246" t="str">
        <f t="shared" si="390"/>
        <v>2024-NAT-03</v>
      </c>
      <c r="B2529" s="241">
        <f t="shared" si="391"/>
        <v>45374</v>
      </c>
      <c r="C2529" s="246" t="str">
        <f t="shared" si="392"/>
        <v>Day 3</v>
      </c>
      <c r="D2529" s="78" t="s">
        <v>741</v>
      </c>
      <c r="E2529" s="46" t="str">
        <f t="shared" si="393"/>
        <v>Heinrich</v>
      </c>
      <c r="F2529" s="46" t="str">
        <f t="shared" si="394"/>
        <v>Redelinghuys</v>
      </c>
      <c r="G2529" s="46" t="str">
        <f t="shared" si="395"/>
        <v>Men U/16</v>
      </c>
      <c r="H2529" s="46" t="str">
        <f t="shared" si="396"/>
        <v>Penguin</v>
      </c>
      <c r="I2529" s="78"/>
      <c r="J2529" s="78"/>
      <c r="K2529" s="78"/>
      <c r="L2529" s="77" t="str">
        <f t="shared" si="397"/>
        <v/>
      </c>
      <c r="M2529" s="77" t="str">
        <f t="shared" si="398"/>
        <v/>
      </c>
    </row>
    <row r="2530" spans="1:13" hidden="1" x14ac:dyDescent="0.3">
      <c r="A2530" s="246" t="str">
        <f t="shared" si="390"/>
        <v>2024-NAT-03</v>
      </c>
      <c r="B2530" s="241">
        <f t="shared" si="391"/>
        <v>45374</v>
      </c>
      <c r="C2530" s="246" t="str">
        <f t="shared" si="392"/>
        <v>Day 3</v>
      </c>
      <c r="D2530" s="78" t="s">
        <v>1383</v>
      </c>
      <c r="E2530" s="46" t="str">
        <f t="shared" si="393"/>
        <v>Michael</v>
      </c>
      <c r="F2530" s="46" t="str">
        <f t="shared" si="394"/>
        <v>Diedericks</v>
      </c>
      <c r="G2530" s="46" t="str">
        <f t="shared" si="395"/>
        <v>Men U/16</v>
      </c>
      <c r="H2530" s="46" t="str">
        <f t="shared" si="396"/>
        <v>Welwitschia</v>
      </c>
      <c r="I2530" s="78"/>
      <c r="J2530" s="76" t="s">
        <v>1287</v>
      </c>
      <c r="K2530" s="78">
        <v>144</v>
      </c>
      <c r="L2530" s="77">
        <f t="shared" si="397"/>
        <v>15.1</v>
      </c>
      <c r="M2530" s="77">
        <f t="shared" si="398"/>
        <v>15.1</v>
      </c>
    </row>
    <row r="2531" spans="1:13" hidden="1" x14ac:dyDescent="0.3">
      <c r="A2531" s="246" t="str">
        <f t="shared" ref="A2531:A2594" si="399">IF(D2531="","",A2530)</f>
        <v>2024-NAT-03</v>
      </c>
      <c r="B2531" s="241">
        <f t="shared" ref="B2531:B2594" si="400">IF(D2531="","",B2530)</f>
        <v>45374</v>
      </c>
      <c r="C2531" s="246" t="str">
        <f t="shared" ref="C2531:C2594" si="401">IF(D2531="","",C2530)</f>
        <v>Day 3</v>
      </c>
      <c r="D2531" s="78" t="s">
        <v>1567</v>
      </c>
      <c r="E2531" s="46" t="str">
        <f t="shared" ref="E2531:E2594" si="402">IF(D2531="","",VLOOKUP(D2531,Master,3,FALSE))</f>
        <v>Janco</v>
      </c>
      <c r="F2531" s="46" t="str">
        <f t="shared" ref="F2531:F2594" si="403">IF(D2531="","",VLOOKUP(D2531,Master,4,FALSE))</f>
        <v>Duvenhage</v>
      </c>
      <c r="G2531" s="46" t="str">
        <f t="shared" ref="G2531:G2594" si="404">IF(D2531="","",VLOOKUP(D2531,Master,5,FALSE))</f>
        <v>Men U/16</v>
      </c>
      <c r="H2531" s="46" t="str">
        <f t="shared" ref="H2531:H2594" si="405">IF(D2531="","",VLOOKUP(D2531,Master,2,FALSE))</f>
        <v>Welwitschia</v>
      </c>
      <c r="I2531" s="78"/>
      <c r="J2531" s="78"/>
      <c r="K2531" s="78"/>
      <c r="L2531" s="77" t="str">
        <f t="shared" ref="L2531:L2594" si="406">IF(K2531="","",IF(I2531="",ROUND(HLOOKUP(J2531,kgList,K2531,FALSE),1),ROUND(HLOOKUP(I2531,kgList,K2531,FALSE),1)))</f>
        <v/>
      </c>
      <c r="M2531" s="77" t="str">
        <f t="shared" ref="M2531:M2594" si="407">IF(L2531="","",IF(COUNTA(I2531:J2531)&gt;1,"Edible or Inedible",IF(COUNTA(I2531)=1,L2531*1,IF(COUNTA(J2531)=1,L2531*1,"ERROR"))))</f>
        <v/>
      </c>
    </row>
    <row r="2532" spans="1:13" hidden="1" x14ac:dyDescent="0.3">
      <c r="A2532" s="246" t="str">
        <f t="shared" si="399"/>
        <v>2024-NAT-03</v>
      </c>
      <c r="B2532" s="241">
        <f t="shared" si="400"/>
        <v>45374</v>
      </c>
      <c r="C2532" s="246" t="str">
        <f t="shared" si="401"/>
        <v>Day 3</v>
      </c>
      <c r="D2532" s="78" t="s">
        <v>885</v>
      </c>
      <c r="E2532" s="46" t="str">
        <f t="shared" si="402"/>
        <v>Marinda</v>
      </c>
      <c r="F2532" s="46" t="str">
        <f t="shared" si="403"/>
        <v>Parr</v>
      </c>
      <c r="G2532" s="46" t="str">
        <f t="shared" si="404"/>
        <v>Ladies Master</v>
      </c>
      <c r="H2532" s="46" t="str">
        <f t="shared" si="405"/>
        <v>Welwitschia</v>
      </c>
      <c r="I2532" s="78"/>
      <c r="J2532" s="78"/>
      <c r="K2532" s="78"/>
      <c r="L2532" s="77" t="str">
        <f t="shared" si="406"/>
        <v/>
      </c>
      <c r="M2532" s="77" t="str">
        <f t="shared" si="407"/>
        <v/>
      </c>
    </row>
    <row r="2533" spans="1:13" hidden="1" x14ac:dyDescent="0.3">
      <c r="A2533" s="246" t="str">
        <f t="shared" si="399"/>
        <v>2024-NAT-03</v>
      </c>
      <c r="B2533" s="241">
        <f t="shared" si="400"/>
        <v>45374</v>
      </c>
      <c r="C2533" s="246" t="str">
        <f t="shared" si="401"/>
        <v>Day 3</v>
      </c>
      <c r="D2533" s="78" t="s">
        <v>525</v>
      </c>
      <c r="E2533" s="46" t="str">
        <f t="shared" si="402"/>
        <v>Carlien</v>
      </c>
      <c r="F2533" s="46" t="str">
        <f t="shared" si="403"/>
        <v>Steyn</v>
      </c>
      <c r="G2533" s="46" t="str">
        <f t="shared" si="404"/>
        <v>Ladies Veteran</v>
      </c>
      <c r="H2533" s="46" t="str">
        <f t="shared" si="405"/>
        <v>Welwitschia</v>
      </c>
      <c r="I2533" s="78"/>
      <c r="J2533" s="78"/>
      <c r="K2533" s="78"/>
      <c r="L2533" s="77" t="str">
        <f t="shared" si="406"/>
        <v/>
      </c>
      <c r="M2533" s="77" t="str">
        <f t="shared" si="407"/>
        <v/>
      </c>
    </row>
    <row r="2534" spans="1:13" hidden="1" x14ac:dyDescent="0.3">
      <c r="A2534" s="246" t="str">
        <f t="shared" si="399"/>
        <v>2024-NAT-03</v>
      </c>
      <c r="B2534" s="241">
        <f t="shared" si="400"/>
        <v>45374</v>
      </c>
      <c r="C2534" s="246" t="str">
        <f t="shared" si="401"/>
        <v>Day 3</v>
      </c>
      <c r="D2534" s="78" t="s">
        <v>1717</v>
      </c>
      <c r="E2534" s="46" t="str">
        <f t="shared" si="402"/>
        <v>Heiko Jnr</v>
      </c>
      <c r="F2534" s="46" t="str">
        <f t="shared" si="403"/>
        <v>Doll</v>
      </c>
      <c r="G2534" s="46" t="str">
        <f t="shared" si="404"/>
        <v>Men U/16</v>
      </c>
      <c r="H2534" s="46" t="str">
        <f t="shared" si="405"/>
        <v>Seagull Angling Club</v>
      </c>
      <c r="I2534" s="78"/>
      <c r="J2534" s="78"/>
      <c r="K2534" s="78"/>
      <c r="L2534" s="77" t="str">
        <f t="shared" si="406"/>
        <v/>
      </c>
      <c r="M2534" s="77" t="str">
        <f t="shared" si="407"/>
        <v/>
      </c>
    </row>
    <row r="2535" spans="1:13" hidden="1" x14ac:dyDescent="0.3">
      <c r="A2535" s="246" t="str">
        <f t="shared" si="399"/>
        <v>2024-NAT-03</v>
      </c>
      <c r="B2535" s="241">
        <f t="shared" si="400"/>
        <v>45374</v>
      </c>
      <c r="C2535" s="246" t="str">
        <f t="shared" si="401"/>
        <v>Day 3</v>
      </c>
      <c r="D2535" s="78" t="s">
        <v>648</v>
      </c>
      <c r="E2535" s="46" t="str">
        <f t="shared" si="402"/>
        <v>Cecilia</v>
      </c>
      <c r="F2535" s="46" t="str">
        <f t="shared" si="403"/>
        <v>Brandt</v>
      </c>
      <c r="G2535" s="46" t="str">
        <f t="shared" si="404"/>
        <v>Ladies Senior</v>
      </c>
      <c r="H2535" s="46" t="str">
        <f t="shared" si="405"/>
        <v>Seagull Angling Club</v>
      </c>
      <c r="I2535" s="78"/>
      <c r="J2535" s="78"/>
      <c r="K2535" s="78"/>
      <c r="L2535" s="77" t="str">
        <f t="shared" si="406"/>
        <v/>
      </c>
      <c r="M2535" s="77" t="str">
        <f t="shared" si="407"/>
        <v/>
      </c>
    </row>
    <row r="2536" spans="1:13" hidden="1" x14ac:dyDescent="0.3">
      <c r="A2536" s="246" t="str">
        <f t="shared" si="399"/>
        <v>2024-NAT-03</v>
      </c>
      <c r="B2536" s="241">
        <f t="shared" si="400"/>
        <v>45374</v>
      </c>
      <c r="C2536" s="246" t="str">
        <f t="shared" si="401"/>
        <v>Day 3</v>
      </c>
      <c r="D2536" s="78" t="s">
        <v>715</v>
      </c>
      <c r="E2536" s="46" t="str">
        <f t="shared" si="402"/>
        <v>Ewald J.</v>
      </c>
      <c r="F2536" s="46" t="str">
        <f t="shared" si="403"/>
        <v>Potgieter</v>
      </c>
      <c r="G2536" s="46" t="str">
        <f t="shared" si="404"/>
        <v>Men U/16</v>
      </c>
      <c r="H2536" s="46" t="str">
        <f t="shared" si="405"/>
        <v>Seagull Angling Club</v>
      </c>
      <c r="I2536" s="78"/>
      <c r="J2536" s="78"/>
      <c r="K2536" s="78"/>
      <c r="L2536" s="77" t="str">
        <f t="shared" si="406"/>
        <v/>
      </c>
      <c r="M2536" s="77" t="str">
        <f t="shared" si="407"/>
        <v/>
      </c>
    </row>
    <row r="2537" spans="1:13" hidden="1" x14ac:dyDescent="0.3">
      <c r="A2537" s="246" t="str">
        <f t="shared" si="399"/>
        <v>2024-NAT-03</v>
      </c>
      <c r="B2537" s="241">
        <f t="shared" si="400"/>
        <v>45374</v>
      </c>
      <c r="C2537" s="246" t="str">
        <f t="shared" si="401"/>
        <v>Day 3</v>
      </c>
      <c r="D2537" s="78" t="s">
        <v>723</v>
      </c>
      <c r="E2537" s="46" t="str">
        <f t="shared" si="402"/>
        <v>Christiaan</v>
      </c>
      <c r="F2537" s="46" t="str">
        <f t="shared" si="403"/>
        <v>Potgieter</v>
      </c>
      <c r="G2537" s="46" t="str">
        <f t="shared" si="404"/>
        <v>Men U/16</v>
      </c>
      <c r="H2537" s="46" t="str">
        <f t="shared" si="405"/>
        <v>Seagull Angling Club</v>
      </c>
      <c r="I2537" s="78"/>
      <c r="J2537" s="78"/>
      <c r="K2537" s="78"/>
      <c r="L2537" s="77" t="str">
        <f t="shared" si="406"/>
        <v/>
      </c>
      <c r="M2537" s="77" t="str">
        <f t="shared" si="407"/>
        <v/>
      </c>
    </row>
    <row r="2538" spans="1:13" hidden="1" x14ac:dyDescent="0.3">
      <c r="A2538" s="246" t="str">
        <f t="shared" si="399"/>
        <v>2024-NAT-03</v>
      </c>
      <c r="B2538" s="241">
        <f t="shared" si="400"/>
        <v>45374</v>
      </c>
      <c r="C2538" s="246" t="str">
        <f t="shared" si="401"/>
        <v>Day 3</v>
      </c>
      <c r="D2538" s="78" t="s">
        <v>730</v>
      </c>
      <c r="E2538" s="46" t="str">
        <f t="shared" si="402"/>
        <v>Jonandre</v>
      </c>
      <c r="F2538" s="46" t="str">
        <f t="shared" si="403"/>
        <v>Mertens</v>
      </c>
      <c r="G2538" s="46" t="str">
        <f t="shared" si="404"/>
        <v>Men U/16</v>
      </c>
      <c r="H2538" s="46" t="str">
        <f t="shared" si="405"/>
        <v>Seagull Angling Club</v>
      </c>
      <c r="I2538" s="78"/>
      <c r="J2538" s="78"/>
      <c r="K2538" s="78"/>
      <c r="L2538" s="77" t="str">
        <f t="shared" si="406"/>
        <v/>
      </c>
      <c r="M2538" s="77" t="str">
        <f t="shared" si="407"/>
        <v/>
      </c>
    </row>
    <row r="2539" spans="1:13" hidden="1" x14ac:dyDescent="0.3">
      <c r="A2539" s="246" t="str">
        <f t="shared" si="399"/>
        <v>2024-NAT-03</v>
      </c>
      <c r="B2539" s="241">
        <f t="shared" si="400"/>
        <v>45374</v>
      </c>
      <c r="C2539" s="246" t="str">
        <f t="shared" si="401"/>
        <v>Day 3</v>
      </c>
      <c r="D2539" s="78" t="s">
        <v>818</v>
      </c>
      <c r="E2539" s="46" t="str">
        <f t="shared" si="402"/>
        <v>Cristiano</v>
      </c>
      <c r="F2539" s="46" t="str">
        <f t="shared" si="403"/>
        <v>Bampton</v>
      </c>
      <c r="G2539" s="46" t="str">
        <f t="shared" si="404"/>
        <v>Men U/16</v>
      </c>
      <c r="H2539" s="46" t="str">
        <f t="shared" si="405"/>
        <v>Walvis Bay</v>
      </c>
      <c r="I2539" s="78"/>
      <c r="J2539" s="76" t="s">
        <v>1287</v>
      </c>
      <c r="K2539" s="78">
        <v>163</v>
      </c>
      <c r="L2539" s="77">
        <f t="shared" si="406"/>
        <v>23.1</v>
      </c>
      <c r="M2539" s="77">
        <f t="shared" si="407"/>
        <v>23.1</v>
      </c>
    </row>
    <row r="2540" spans="1:13" hidden="1" x14ac:dyDescent="0.3">
      <c r="A2540" s="246" t="str">
        <f t="shared" si="399"/>
        <v>2024-NAT-03</v>
      </c>
      <c r="B2540" s="241">
        <f t="shared" si="400"/>
        <v>45374</v>
      </c>
      <c r="C2540" s="246" t="str">
        <f t="shared" si="401"/>
        <v>Day 3</v>
      </c>
      <c r="D2540" s="78" t="s">
        <v>818</v>
      </c>
      <c r="E2540" s="46" t="str">
        <f t="shared" si="402"/>
        <v>Cristiano</v>
      </c>
      <c r="F2540" s="46" t="str">
        <f t="shared" si="403"/>
        <v>Bampton</v>
      </c>
      <c r="G2540" s="46" t="str">
        <f t="shared" si="404"/>
        <v>Men U/16</v>
      </c>
      <c r="H2540" s="46" t="str">
        <f t="shared" si="405"/>
        <v>Walvis Bay</v>
      </c>
      <c r="I2540" s="78"/>
      <c r="J2540" s="76" t="s">
        <v>1287</v>
      </c>
      <c r="K2540" s="78">
        <v>155</v>
      </c>
      <c r="L2540" s="77">
        <f t="shared" si="406"/>
        <v>19.5</v>
      </c>
      <c r="M2540" s="77">
        <f t="shared" si="407"/>
        <v>19.5</v>
      </c>
    </row>
    <row r="2541" spans="1:13" hidden="1" x14ac:dyDescent="0.3">
      <c r="A2541" s="246" t="str">
        <f t="shared" si="399"/>
        <v>2024-NAT-03</v>
      </c>
      <c r="B2541" s="241">
        <f t="shared" si="400"/>
        <v>45374</v>
      </c>
      <c r="C2541" s="246" t="str">
        <f t="shared" si="401"/>
        <v>Day 3</v>
      </c>
      <c r="D2541" s="78" t="s">
        <v>1786</v>
      </c>
      <c r="E2541" s="46" t="str">
        <f t="shared" si="402"/>
        <v>Nicolette</v>
      </c>
      <c r="F2541" s="46" t="str">
        <f t="shared" si="403"/>
        <v>Schreuder</v>
      </c>
      <c r="G2541" s="46" t="str">
        <f t="shared" si="404"/>
        <v>Ladies Veteran</v>
      </c>
      <c r="H2541" s="46" t="str">
        <f t="shared" si="405"/>
        <v>Walvis Bay</v>
      </c>
      <c r="I2541" s="78"/>
      <c r="J2541" s="78" t="s">
        <v>20</v>
      </c>
      <c r="K2541" s="78">
        <v>86</v>
      </c>
      <c r="L2541" s="77">
        <f t="shared" si="406"/>
        <v>2.2999999999999998</v>
      </c>
      <c r="M2541" s="77">
        <f t="shared" si="407"/>
        <v>2.2999999999999998</v>
      </c>
    </row>
    <row r="2542" spans="1:13" hidden="1" x14ac:dyDescent="0.3">
      <c r="A2542" s="246" t="str">
        <f t="shared" si="399"/>
        <v>2024-NAT-03</v>
      </c>
      <c r="B2542" s="241">
        <f t="shared" si="400"/>
        <v>45374</v>
      </c>
      <c r="C2542" s="246" t="str">
        <f t="shared" si="401"/>
        <v>Day 3</v>
      </c>
      <c r="D2542" s="78" t="s">
        <v>1578</v>
      </c>
      <c r="E2542" s="46" t="str">
        <f t="shared" si="402"/>
        <v>Breggie</v>
      </c>
      <c r="F2542" s="46" t="str">
        <f t="shared" si="403"/>
        <v>Ferreira</v>
      </c>
      <c r="G2542" s="46" t="str">
        <f t="shared" si="404"/>
        <v>Ladies Master</v>
      </c>
      <c r="H2542" s="46" t="str">
        <f t="shared" si="405"/>
        <v>Walvis Bay</v>
      </c>
      <c r="I2542" s="78"/>
      <c r="J2542" s="78" t="s">
        <v>20</v>
      </c>
      <c r="K2542" s="78">
        <v>78</v>
      </c>
      <c r="L2542" s="77">
        <f t="shared" si="406"/>
        <v>1.7</v>
      </c>
      <c r="M2542" s="77">
        <f t="shared" si="407"/>
        <v>1.7</v>
      </c>
    </row>
    <row r="2543" spans="1:13" hidden="1" x14ac:dyDescent="0.3">
      <c r="A2543" s="246" t="str">
        <f t="shared" si="399"/>
        <v>2024-NAT-03</v>
      </c>
      <c r="B2543" s="241">
        <f t="shared" si="400"/>
        <v>45374</v>
      </c>
      <c r="C2543" s="246" t="str">
        <f t="shared" si="401"/>
        <v>Day 3</v>
      </c>
      <c r="D2543" s="78" t="s">
        <v>538</v>
      </c>
      <c r="E2543" s="46" t="str">
        <f t="shared" si="402"/>
        <v>Sarah-Ann</v>
      </c>
      <c r="F2543" s="46" t="str">
        <f t="shared" si="403"/>
        <v>Mills</v>
      </c>
      <c r="G2543" s="46" t="str">
        <f t="shared" si="404"/>
        <v>Ladies Master</v>
      </c>
      <c r="H2543" s="46" t="str">
        <f t="shared" si="405"/>
        <v>Walvis Bay</v>
      </c>
      <c r="I2543" s="78"/>
      <c r="J2543" s="78"/>
      <c r="K2543" s="78"/>
      <c r="L2543" s="77" t="str">
        <f t="shared" si="406"/>
        <v/>
      </c>
      <c r="M2543" s="77" t="str">
        <f t="shared" si="407"/>
        <v/>
      </c>
    </row>
    <row r="2544" spans="1:13" hidden="1" x14ac:dyDescent="0.3">
      <c r="A2544" s="246" t="str">
        <f t="shared" si="399"/>
        <v>2024-NAT-03</v>
      </c>
      <c r="B2544" s="241">
        <f t="shared" si="400"/>
        <v>45374</v>
      </c>
      <c r="C2544" s="246" t="str">
        <f t="shared" si="401"/>
        <v>Day 3</v>
      </c>
      <c r="D2544" s="78" t="s">
        <v>1400</v>
      </c>
      <c r="E2544" s="46" t="str">
        <f t="shared" si="402"/>
        <v>Jacomine</v>
      </c>
      <c r="F2544" s="46" t="str">
        <f t="shared" si="403"/>
        <v>Heath</v>
      </c>
      <c r="G2544" s="46" t="str">
        <f t="shared" si="404"/>
        <v>Ladies Senior</v>
      </c>
      <c r="H2544" s="46" t="str">
        <f t="shared" si="405"/>
        <v>Steenbras</v>
      </c>
      <c r="I2544" s="78"/>
      <c r="J2544" s="78" t="s">
        <v>20</v>
      </c>
      <c r="K2544" s="78">
        <v>85</v>
      </c>
      <c r="L2544" s="77">
        <f t="shared" si="406"/>
        <v>2.2000000000000002</v>
      </c>
      <c r="M2544" s="77">
        <f t="shared" si="407"/>
        <v>2.2000000000000002</v>
      </c>
    </row>
    <row r="2545" spans="1:13" hidden="1" x14ac:dyDescent="0.3">
      <c r="A2545" s="246" t="str">
        <f t="shared" si="399"/>
        <v>2024-NAT-03</v>
      </c>
      <c r="B2545" s="241">
        <f t="shared" si="400"/>
        <v>45374</v>
      </c>
      <c r="C2545" s="246" t="str">
        <f t="shared" si="401"/>
        <v>Day 3</v>
      </c>
      <c r="D2545" s="78" t="s">
        <v>1400</v>
      </c>
      <c r="E2545" s="46" t="str">
        <f t="shared" si="402"/>
        <v>Jacomine</v>
      </c>
      <c r="F2545" s="46" t="str">
        <f t="shared" si="403"/>
        <v>Heath</v>
      </c>
      <c r="G2545" s="46" t="str">
        <f t="shared" si="404"/>
        <v>Ladies Senior</v>
      </c>
      <c r="H2545" s="46" t="str">
        <f t="shared" si="405"/>
        <v>Steenbras</v>
      </c>
      <c r="I2545" s="78"/>
      <c r="J2545" s="78" t="s">
        <v>20</v>
      </c>
      <c r="K2545" s="78">
        <v>74</v>
      </c>
      <c r="L2545" s="77">
        <f t="shared" si="406"/>
        <v>1.5</v>
      </c>
      <c r="M2545" s="77">
        <f t="shared" si="407"/>
        <v>1.5</v>
      </c>
    </row>
    <row r="2546" spans="1:13" hidden="1" x14ac:dyDescent="0.3">
      <c r="A2546" s="246" t="str">
        <f t="shared" si="399"/>
        <v>2024-NAT-03</v>
      </c>
      <c r="B2546" s="241">
        <f t="shared" si="400"/>
        <v>45374</v>
      </c>
      <c r="C2546" s="246" t="str">
        <f t="shared" si="401"/>
        <v>Day 3</v>
      </c>
      <c r="D2546" s="78" t="s">
        <v>1513</v>
      </c>
      <c r="E2546" s="46" t="str">
        <f t="shared" si="402"/>
        <v>Maryna</v>
      </c>
      <c r="F2546" s="46" t="str">
        <f t="shared" si="403"/>
        <v>Viljoen</v>
      </c>
      <c r="G2546" s="46" t="str">
        <f t="shared" si="404"/>
        <v>Ladies Senior</v>
      </c>
      <c r="H2546" s="46" t="str">
        <f t="shared" si="405"/>
        <v>Steenbras</v>
      </c>
      <c r="I2546" s="78"/>
      <c r="J2546" s="78" t="s">
        <v>1265</v>
      </c>
      <c r="K2546" s="78">
        <v>73</v>
      </c>
      <c r="L2546" s="77">
        <f t="shared" si="406"/>
        <v>7.1</v>
      </c>
      <c r="M2546" s="77">
        <f t="shared" si="407"/>
        <v>7.1</v>
      </c>
    </row>
    <row r="2547" spans="1:13" hidden="1" x14ac:dyDescent="0.3">
      <c r="A2547" s="246" t="str">
        <f t="shared" si="399"/>
        <v>2024-NAT-03</v>
      </c>
      <c r="B2547" s="241">
        <f t="shared" si="400"/>
        <v>45374</v>
      </c>
      <c r="C2547" s="246" t="str">
        <f t="shared" si="401"/>
        <v>Day 3</v>
      </c>
      <c r="D2547" s="78" t="s">
        <v>1513</v>
      </c>
      <c r="E2547" s="46" t="str">
        <f t="shared" si="402"/>
        <v>Maryna</v>
      </c>
      <c r="F2547" s="46" t="str">
        <f t="shared" si="403"/>
        <v>Viljoen</v>
      </c>
      <c r="G2547" s="46" t="str">
        <f t="shared" si="404"/>
        <v>Ladies Senior</v>
      </c>
      <c r="H2547" s="46" t="str">
        <f t="shared" si="405"/>
        <v>Steenbras</v>
      </c>
      <c r="I2547" s="78"/>
      <c r="J2547" s="76" t="s">
        <v>1287</v>
      </c>
      <c r="K2547" s="78">
        <v>98</v>
      </c>
      <c r="L2547" s="77">
        <f t="shared" si="406"/>
        <v>4</v>
      </c>
      <c r="M2547" s="77">
        <f t="shared" si="407"/>
        <v>4</v>
      </c>
    </row>
    <row r="2548" spans="1:13" hidden="1" x14ac:dyDescent="0.3">
      <c r="A2548" s="246" t="str">
        <f t="shared" si="399"/>
        <v>2024-NAT-03</v>
      </c>
      <c r="B2548" s="241">
        <f t="shared" si="400"/>
        <v>45374</v>
      </c>
      <c r="C2548" s="246" t="str">
        <f t="shared" si="401"/>
        <v>Day 3</v>
      </c>
      <c r="D2548" s="78" t="s">
        <v>1166</v>
      </c>
      <c r="E2548" s="46" t="str">
        <f t="shared" si="402"/>
        <v>Luan</v>
      </c>
      <c r="F2548" s="46" t="str">
        <f t="shared" si="403"/>
        <v>Hansen</v>
      </c>
      <c r="G2548" s="46" t="str">
        <f t="shared" si="404"/>
        <v>Men U/16</v>
      </c>
      <c r="H2548" s="46" t="str">
        <f t="shared" si="405"/>
        <v>Steenbras</v>
      </c>
      <c r="I2548" s="78"/>
      <c r="J2548" s="76" t="s">
        <v>1287</v>
      </c>
      <c r="K2548" s="78">
        <v>155</v>
      </c>
      <c r="L2548" s="77">
        <f t="shared" si="406"/>
        <v>19.5</v>
      </c>
      <c r="M2548" s="77">
        <f t="shared" si="407"/>
        <v>19.5</v>
      </c>
    </row>
    <row r="2549" spans="1:13" hidden="1" x14ac:dyDescent="0.3">
      <c r="A2549" s="246" t="str">
        <f t="shared" si="399"/>
        <v>2024-NAT-03</v>
      </c>
      <c r="B2549" s="241">
        <f t="shared" si="400"/>
        <v>45374</v>
      </c>
      <c r="C2549" s="246" t="str">
        <f t="shared" si="401"/>
        <v>Day 3</v>
      </c>
      <c r="D2549" s="78" t="s">
        <v>1683</v>
      </c>
      <c r="E2549" s="46" t="str">
        <f t="shared" si="402"/>
        <v>L'wyk</v>
      </c>
      <c r="F2549" s="46" t="str">
        <f t="shared" si="403"/>
        <v>Viljoen</v>
      </c>
      <c r="G2549" s="46" t="str">
        <f t="shared" si="404"/>
        <v>Men U/16</v>
      </c>
      <c r="H2549" s="46" t="str">
        <f t="shared" si="405"/>
        <v>Steenbras</v>
      </c>
      <c r="I2549" s="78"/>
      <c r="J2549" s="78"/>
      <c r="K2549" s="78"/>
      <c r="L2549" s="77" t="str">
        <f t="shared" si="406"/>
        <v/>
      </c>
      <c r="M2549" s="77" t="str">
        <f t="shared" si="407"/>
        <v/>
      </c>
    </row>
    <row r="2550" spans="1:13" hidden="1" x14ac:dyDescent="0.3">
      <c r="A2550" s="246" t="str">
        <f t="shared" si="399"/>
        <v>2024-NAT-03</v>
      </c>
      <c r="B2550" s="241">
        <f t="shared" si="400"/>
        <v>45374</v>
      </c>
      <c r="C2550" s="246" t="str">
        <f t="shared" si="401"/>
        <v>Day 3</v>
      </c>
      <c r="D2550" s="78" t="s">
        <v>691</v>
      </c>
      <c r="E2550" s="46" t="str">
        <f t="shared" si="402"/>
        <v>Jayden</v>
      </c>
      <c r="F2550" s="46" t="str">
        <f t="shared" si="403"/>
        <v>Hansen</v>
      </c>
      <c r="G2550" s="46" t="str">
        <f t="shared" si="404"/>
        <v>Men U/16</v>
      </c>
      <c r="H2550" s="46" t="str">
        <f t="shared" si="405"/>
        <v>Steenbras</v>
      </c>
      <c r="I2550" s="78"/>
      <c r="J2550" s="78"/>
      <c r="K2550" s="78"/>
      <c r="L2550" s="77" t="str">
        <f t="shared" si="406"/>
        <v/>
      </c>
      <c r="M2550" s="77" t="str">
        <f t="shared" si="407"/>
        <v/>
      </c>
    </row>
    <row r="2551" spans="1:13" x14ac:dyDescent="0.3">
      <c r="A2551" s="246" t="str">
        <f t="shared" si="399"/>
        <v/>
      </c>
      <c r="B2551" s="241" t="str">
        <f t="shared" si="400"/>
        <v/>
      </c>
      <c r="C2551" s="246" t="str">
        <f t="shared" si="401"/>
        <v/>
      </c>
      <c r="D2551" s="78"/>
      <c r="E2551" s="46" t="str">
        <f t="shared" si="402"/>
        <v/>
      </c>
      <c r="F2551" s="46" t="str">
        <f t="shared" si="403"/>
        <v/>
      </c>
      <c r="G2551" s="46" t="str">
        <f t="shared" si="404"/>
        <v/>
      </c>
      <c r="H2551" s="46" t="str">
        <f t="shared" si="405"/>
        <v/>
      </c>
      <c r="I2551" s="78"/>
      <c r="J2551" s="78"/>
      <c r="K2551" s="78"/>
      <c r="L2551" s="77" t="str">
        <f t="shared" si="406"/>
        <v/>
      </c>
      <c r="M2551" s="77" t="str">
        <f t="shared" si="407"/>
        <v/>
      </c>
    </row>
    <row r="2552" spans="1:13" x14ac:dyDescent="0.3">
      <c r="A2552" s="246" t="str">
        <f t="shared" si="399"/>
        <v/>
      </c>
      <c r="B2552" s="241" t="str">
        <f t="shared" si="400"/>
        <v/>
      </c>
      <c r="C2552" s="246" t="str">
        <f t="shared" si="401"/>
        <v/>
      </c>
      <c r="D2552" s="78"/>
      <c r="E2552" s="46" t="str">
        <f t="shared" si="402"/>
        <v/>
      </c>
      <c r="F2552" s="46" t="str">
        <f t="shared" si="403"/>
        <v/>
      </c>
      <c r="G2552" s="46" t="str">
        <f t="shared" si="404"/>
        <v/>
      </c>
      <c r="H2552" s="46" t="str">
        <f t="shared" si="405"/>
        <v/>
      </c>
      <c r="I2552" s="78"/>
      <c r="J2552" s="78"/>
      <c r="K2552" s="78"/>
      <c r="L2552" s="77" t="str">
        <f t="shared" si="406"/>
        <v/>
      </c>
      <c r="M2552" s="77" t="str">
        <f t="shared" si="407"/>
        <v/>
      </c>
    </row>
    <row r="2553" spans="1:13" x14ac:dyDescent="0.3">
      <c r="A2553" s="246" t="str">
        <f t="shared" si="399"/>
        <v/>
      </c>
      <c r="B2553" s="241" t="str">
        <f t="shared" si="400"/>
        <v/>
      </c>
      <c r="C2553" s="246" t="str">
        <f t="shared" si="401"/>
        <v/>
      </c>
      <c r="D2553" s="78"/>
      <c r="E2553" s="46" t="str">
        <f t="shared" si="402"/>
        <v/>
      </c>
      <c r="F2553" s="46" t="str">
        <f t="shared" si="403"/>
        <v/>
      </c>
      <c r="G2553" s="46" t="str">
        <f t="shared" si="404"/>
        <v/>
      </c>
      <c r="H2553" s="46" t="str">
        <f t="shared" si="405"/>
        <v/>
      </c>
      <c r="I2553" s="78"/>
      <c r="J2553" s="78"/>
      <c r="K2553" s="78"/>
      <c r="L2553" s="77" t="str">
        <f t="shared" si="406"/>
        <v/>
      </c>
      <c r="M2553" s="77" t="str">
        <f t="shared" si="407"/>
        <v/>
      </c>
    </row>
    <row r="2554" spans="1:13" x14ac:dyDescent="0.3">
      <c r="A2554" s="246" t="str">
        <f t="shared" si="399"/>
        <v/>
      </c>
      <c r="B2554" s="241" t="str">
        <f t="shared" si="400"/>
        <v/>
      </c>
      <c r="C2554" s="246" t="str">
        <f t="shared" si="401"/>
        <v/>
      </c>
      <c r="D2554" s="78"/>
      <c r="E2554" s="46" t="str">
        <f t="shared" si="402"/>
        <v/>
      </c>
      <c r="F2554" s="46" t="str">
        <f t="shared" si="403"/>
        <v/>
      </c>
      <c r="G2554" s="46" t="str">
        <f t="shared" si="404"/>
        <v/>
      </c>
      <c r="H2554" s="46" t="str">
        <f t="shared" si="405"/>
        <v/>
      </c>
      <c r="I2554" s="78"/>
      <c r="J2554" s="78"/>
      <c r="K2554" s="78"/>
      <c r="L2554" s="77" t="str">
        <f t="shared" si="406"/>
        <v/>
      </c>
      <c r="M2554" s="77" t="str">
        <f t="shared" si="407"/>
        <v/>
      </c>
    </row>
    <row r="2555" spans="1:13" x14ac:dyDescent="0.3">
      <c r="A2555" s="246" t="str">
        <f t="shared" si="399"/>
        <v/>
      </c>
      <c r="B2555" s="241" t="str">
        <f t="shared" si="400"/>
        <v/>
      </c>
      <c r="C2555" s="246" t="str">
        <f t="shared" si="401"/>
        <v/>
      </c>
      <c r="D2555" s="78"/>
      <c r="E2555" s="46" t="str">
        <f t="shared" si="402"/>
        <v/>
      </c>
      <c r="F2555" s="46" t="str">
        <f t="shared" si="403"/>
        <v/>
      </c>
      <c r="G2555" s="46" t="str">
        <f t="shared" si="404"/>
        <v/>
      </c>
      <c r="H2555" s="46" t="str">
        <f t="shared" si="405"/>
        <v/>
      </c>
      <c r="I2555" s="78"/>
      <c r="J2555" s="78"/>
      <c r="K2555" s="78"/>
      <c r="L2555" s="77" t="str">
        <f t="shared" si="406"/>
        <v/>
      </c>
      <c r="M2555" s="77" t="str">
        <f t="shared" si="407"/>
        <v/>
      </c>
    </row>
    <row r="2556" spans="1:13" x14ac:dyDescent="0.3">
      <c r="A2556" s="246" t="str">
        <f t="shared" si="399"/>
        <v/>
      </c>
      <c r="B2556" s="241" t="str">
        <f t="shared" si="400"/>
        <v/>
      </c>
      <c r="C2556" s="246" t="str">
        <f t="shared" si="401"/>
        <v/>
      </c>
      <c r="D2556" s="78"/>
      <c r="E2556" s="46" t="str">
        <f t="shared" si="402"/>
        <v/>
      </c>
      <c r="F2556" s="46" t="str">
        <f t="shared" si="403"/>
        <v/>
      </c>
      <c r="G2556" s="46" t="str">
        <f t="shared" si="404"/>
        <v/>
      </c>
      <c r="H2556" s="46" t="str">
        <f t="shared" si="405"/>
        <v/>
      </c>
      <c r="I2556" s="78"/>
      <c r="J2556" s="78"/>
      <c r="K2556" s="78"/>
      <c r="L2556" s="77" t="str">
        <f t="shared" si="406"/>
        <v/>
      </c>
      <c r="M2556" s="77" t="str">
        <f t="shared" si="407"/>
        <v/>
      </c>
    </row>
    <row r="2557" spans="1:13" x14ac:dyDescent="0.3">
      <c r="A2557" s="246" t="str">
        <f t="shared" si="399"/>
        <v/>
      </c>
      <c r="B2557" s="241" t="str">
        <f t="shared" si="400"/>
        <v/>
      </c>
      <c r="C2557" s="246" t="str">
        <f t="shared" si="401"/>
        <v/>
      </c>
      <c r="D2557" s="78"/>
      <c r="E2557" s="46" t="str">
        <f t="shared" si="402"/>
        <v/>
      </c>
      <c r="F2557" s="46" t="str">
        <f t="shared" si="403"/>
        <v/>
      </c>
      <c r="G2557" s="46" t="str">
        <f t="shared" si="404"/>
        <v/>
      </c>
      <c r="H2557" s="46" t="str">
        <f t="shared" si="405"/>
        <v/>
      </c>
      <c r="I2557" s="78"/>
      <c r="J2557" s="78"/>
      <c r="K2557" s="78"/>
      <c r="L2557" s="77" t="str">
        <f t="shared" si="406"/>
        <v/>
      </c>
      <c r="M2557" s="77" t="str">
        <f t="shared" si="407"/>
        <v/>
      </c>
    </row>
    <row r="2558" spans="1:13" x14ac:dyDescent="0.3">
      <c r="A2558" s="246" t="str">
        <f t="shared" si="399"/>
        <v/>
      </c>
      <c r="B2558" s="241" t="str">
        <f t="shared" si="400"/>
        <v/>
      </c>
      <c r="C2558" s="246" t="str">
        <f t="shared" si="401"/>
        <v/>
      </c>
      <c r="D2558" s="78"/>
      <c r="E2558" s="46" t="str">
        <f t="shared" si="402"/>
        <v/>
      </c>
      <c r="F2558" s="46" t="str">
        <f t="shared" si="403"/>
        <v/>
      </c>
      <c r="G2558" s="46" t="str">
        <f t="shared" si="404"/>
        <v/>
      </c>
      <c r="H2558" s="46" t="str">
        <f t="shared" si="405"/>
        <v/>
      </c>
      <c r="I2558" s="78"/>
      <c r="J2558" s="78"/>
      <c r="K2558" s="78"/>
      <c r="L2558" s="77" t="str">
        <f t="shared" si="406"/>
        <v/>
      </c>
      <c r="M2558" s="77" t="str">
        <f t="shared" si="407"/>
        <v/>
      </c>
    </row>
    <row r="2559" spans="1:13" x14ac:dyDescent="0.3">
      <c r="A2559" s="246" t="str">
        <f t="shared" si="399"/>
        <v/>
      </c>
      <c r="B2559" s="241" t="str">
        <f t="shared" si="400"/>
        <v/>
      </c>
      <c r="C2559" s="246" t="str">
        <f t="shared" si="401"/>
        <v/>
      </c>
      <c r="D2559" s="78"/>
      <c r="E2559" s="46" t="str">
        <f t="shared" si="402"/>
        <v/>
      </c>
      <c r="F2559" s="46" t="str">
        <f t="shared" si="403"/>
        <v/>
      </c>
      <c r="G2559" s="46" t="str">
        <f t="shared" si="404"/>
        <v/>
      </c>
      <c r="H2559" s="46" t="str">
        <f t="shared" si="405"/>
        <v/>
      </c>
      <c r="I2559" s="78"/>
      <c r="J2559" s="78"/>
      <c r="K2559" s="78"/>
      <c r="L2559" s="77" t="str">
        <f t="shared" si="406"/>
        <v/>
      </c>
      <c r="M2559" s="77" t="str">
        <f t="shared" si="407"/>
        <v/>
      </c>
    </row>
    <row r="2560" spans="1:13" x14ac:dyDescent="0.3">
      <c r="A2560" s="246" t="str">
        <f t="shared" si="399"/>
        <v/>
      </c>
      <c r="B2560" s="241" t="str">
        <f t="shared" si="400"/>
        <v/>
      </c>
      <c r="C2560" s="246" t="str">
        <f t="shared" si="401"/>
        <v/>
      </c>
      <c r="D2560" s="78"/>
      <c r="E2560" s="46" t="str">
        <f t="shared" si="402"/>
        <v/>
      </c>
      <c r="F2560" s="46" t="str">
        <f t="shared" si="403"/>
        <v/>
      </c>
      <c r="G2560" s="46" t="str">
        <f t="shared" si="404"/>
        <v/>
      </c>
      <c r="H2560" s="46" t="str">
        <f t="shared" si="405"/>
        <v/>
      </c>
      <c r="I2560" s="78"/>
      <c r="J2560" s="78"/>
      <c r="K2560" s="78"/>
      <c r="L2560" s="77" t="str">
        <f t="shared" si="406"/>
        <v/>
      </c>
      <c r="M2560" s="77" t="str">
        <f t="shared" si="407"/>
        <v/>
      </c>
    </row>
    <row r="2561" spans="1:13" x14ac:dyDescent="0.3">
      <c r="A2561" s="246" t="str">
        <f t="shared" si="399"/>
        <v/>
      </c>
      <c r="B2561" s="241" t="str">
        <f t="shared" si="400"/>
        <v/>
      </c>
      <c r="C2561" s="246" t="str">
        <f t="shared" si="401"/>
        <v/>
      </c>
      <c r="D2561" s="78"/>
      <c r="E2561" s="46" t="str">
        <f t="shared" si="402"/>
        <v/>
      </c>
      <c r="F2561" s="46" t="str">
        <f t="shared" si="403"/>
        <v/>
      </c>
      <c r="G2561" s="46" t="str">
        <f t="shared" si="404"/>
        <v/>
      </c>
      <c r="H2561" s="46" t="str">
        <f t="shared" si="405"/>
        <v/>
      </c>
      <c r="I2561" s="78"/>
      <c r="J2561" s="78"/>
      <c r="K2561" s="78"/>
      <c r="L2561" s="77" t="str">
        <f t="shared" si="406"/>
        <v/>
      </c>
      <c r="M2561" s="77" t="str">
        <f t="shared" si="407"/>
        <v/>
      </c>
    </row>
    <row r="2562" spans="1:13" x14ac:dyDescent="0.3">
      <c r="A2562" s="246" t="str">
        <f t="shared" si="399"/>
        <v/>
      </c>
      <c r="B2562" s="241" t="str">
        <f t="shared" si="400"/>
        <v/>
      </c>
      <c r="C2562" s="246" t="str">
        <f t="shared" si="401"/>
        <v/>
      </c>
      <c r="D2562" s="78"/>
      <c r="E2562" s="46" t="str">
        <f t="shared" si="402"/>
        <v/>
      </c>
      <c r="F2562" s="46" t="str">
        <f t="shared" si="403"/>
        <v/>
      </c>
      <c r="G2562" s="46" t="str">
        <f t="shared" si="404"/>
        <v/>
      </c>
      <c r="H2562" s="46" t="str">
        <f t="shared" si="405"/>
        <v/>
      </c>
      <c r="I2562" s="78"/>
      <c r="J2562" s="78"/>
      <c r="K2562" s="78"/>
      <c r="L2562" s="77" t="str">
        <f t="shared" si="406"/>
        <v/>
      </c>
      <c r="M2562" s="77" t="str">
        <f t="shared" si="407"/>
        <v/>
      </c>
    </row>
    <row r="2563" spans="1:13" x14ac:dyDescent="0.3">
      <c r="A2563" s="246" t="str">
        <f t="shared" si="399"/>
        <v/>
      </c>
      <c r="B2563" s="241" t="str">
        <f t="shared" si="400"/>
        <v/>
      </c>
      <c r="C2563" s="246" t="str">
        <f t="shared" si="401"/>
        <v/>
      </c>
      <c r="D2563" s="78"/>
      <c r="E2563" s="46" t="str">
        <f t="shared" si="402"/>
        <v/>
      </c>
      <c r="F2563" s="46" t="str">
        <f t="shared" si="403"/>
        <v/>
      </c>
      <c r="G2563" s="46" t="str">
        <f t="shared" si="404"/>
        <v/>
      </c>
      <c r="H2563" s="46" t="str">
        <f t="shared" si="405"/>
        <v/>
      </c>
      <c r="I2563" s="78"/>
      <c r="J2563" s="78"/>
      <c r="K2563" s="78"/>
      <c r="L2563" s="77" t="str">
        <f t="shared" si="406"/>
        <v/>
      </c>
      <c r="M2563" s="77" t="str">
        <f t="shared" si="407"/>
        <v/>
      </c>
    </row>
    <row r="2564" spans="1:13" x14ac:dyDescent="0.3">
      <c r="A2564" s="246" t="str">
        <f t="shared" si="399"/>
        <v/>
      </c>
      <c r="B2564" s="241" t="str">
        <f t="shared" si="400"/>
        <v/>
      </c>
      <c r="C2564" s="246" t="str">
        <f t="shared" si="401"/>
        <v/>
      </c>
      <c r="D2564" s="78"/>
      <c r="E2564" s="46" t="str">
        <f t="shared" si="402"/>
        <v/>
      </c>
      <c r="F2564" s="46" t="str">
        <f t="shared" si="403"/>
        <v/>
      </c>
      <c r="G2564" s="46" t="str">
        <f t="shared" si="404"/>
        <v/>
      </c>
      <c r="H2564" s="46" t="str">
        <f t="shared" si="405"/>
        <v/>
      </c>
      <c r="I2564" s="78"/>
      <c r="J2564" s="78"/>
      <c r="K2564" s="78"/>
      <c r="L2564" s="77" t="str">
        <f t="shared" si="406"/>
        <v/>
      </c>
      <c r="M2564" s="77" t="str">
        <f t="shared" si="407"/>
        <v/>
      </c>
    </row>
    <row r="2565" spans="1:13" x14ac:dyDescent="0.3">
      <c r="A2565" s="246" t="str">
        <f t="shared" si="399"/>
        <v/>
      </c>
      <c r="B2565" s="241" t="str">
        <f t="shared" si="400"/>
        <v/>
      </c>
      <c r="C2565" s="246" t="str">
        <f t="shared" si="401"/>
        <v/>
      </c>
      <c r="D2565" s="78"/>
      <c r="E2565" s="46" t="str">
        <f t="shared" si="402"/>
        <v/>
      </c>
      <c r="F2565" s="46" t="str">
        <f t="shared" si="403"/>
        <v/>
      </c>
      <c r="G2565" s="46" t="str">
        <f t="shared" si="404"/>
        <v/>
      </c>
      <c r="H2565" s="46" t="str">
        <f t="shared" si="405"/>
        <v/>
      </c>
      <c r="I2565" s="78"/>
      <c r="J2565" s="78"/>
      <c r="K2565" s="78"/>
      <c r="L2565" s="77" t="str">
        <f t="shared" si="406"/>
        <v/>
      </c>
      <c r="M2565" s="77" t="str">
        <f t="shared" si="407"/>
        <v/>
      </c>
    </row>
    <row r="2566" spans="1:13" x14ac:dyDescent="0.3">
      <c r="A2566" s="246" t="str">
        <f t="shared" si="399"/>
        <v/>
      </c>
      <c r="B2566" s="241" t="str">
        <f t="shared" si="400"/>
        <v/>
      </c>
      <c r="C2566" s="246" t="str">
        <f t="shared" si="401"/>
        <v/>
      </c>
      <c r="D2566" s="78"/>
      <c r="E2566" s="46" t="str">
        <f t="shared" si="402"/>
        <v/>
      </c>
      <c r="F2566" s="46" t="str">
        <f t="shared" si="403"/>
        <v/>
      </c>
      <c r="G2566" s="46" t="str">
        <f t="shared" si="404"/>
        <v/>
      </c>
      <c r="H2566" s="46" t="str">
        <f t="shared" si="405"/>
        <v/>
      </c>
      <c r="I2566" s="78"/>
      <c r="J2566" s="78"/>
      <c r="K2566" s="78"/>
      <c r="L2566" s="77" t="str">
        <f t="shared" si="406"/>
        <v/>
      </c>
      <c r="M2566" s="77" t="str">
        <f t="shared" si="407"/>
        <v/>
      </c>
    </row>
    <row r="2567" spans="1:13" x14ac:dyDescent="0.3">
      <c r="A2567" s="246" t="str">
        <f t="shared" si="399"/>
        <v/>
      </c>
      <c r="B2567" s="241" t="str">
        <f t="shared" si="400"/>
        <v/>
      </c>
      <c r="C2567" s="246" t="str">
        <f t="shared" si="401"/>
        <v/>
      </c>
      <c r="D2567" s="78"/>
      <c r="E2567" s="46" t="str">
        <f t="shared" si="402"/>
        <v/>
      </c>
      <c r="F2567" s="46" t="str">
        <f t="shared" si="403"/>
        <v/>
      </c>
      <c r="G2567" s="46" t="str">
        <f t="shared" si="404"/>
        <v/>
      </c>
      <c r="H2567" s="46" t="str">
        <f t="shared" si="405"/>
        <v/>
      </c>
      <c r="I2567" s="78"/>
      <c r="J2567" s="78"/>
      <c r="K2567" s="78"/>
      <c r="L2567" s="77" t="str">
        <f t="shared" si="406"/>
        <v/>
      </c>
      <c r="M2567" s="77" t="str">
        <f t="shared" si="407"/>
        <v/>
      </c>
    </row>
    <row r="2568" spans="1:13" x14ac:dyDescent="0.3">
      <c r="A2568" s="246" t="str">
        <f t="shared" si="399"/>
        <v/>
      </c>
      <c r="B2568" s="241" t="str">
        <f t="shared" si="400"/>
        <v/>
      </c>
      <c r="C2568" s="246" t="str">
        <f t="shared" si="401"/>
        <v/>
      </c>
      <c r="D2568" s="78"/>
      <c r="E2568" s="46" t="str">
        <f t="shared" si="402"/>
        <v/>
      </c>
      <c r="F2568" s="46" t="str">
        <f t="shared" si="403"/>
        <v/>
      </c>
      <c r="G2568" s="46" t="str">
        <f t="shared" si="404"/>
        <v/>
      </c>
      <c r="H2568" s="46" t="str">
        <f t="shared" si="405"/>
        <v/>
      </c>
      <c r="I2568" s="78"/>
      <c r="J2568" s="78"/>
      <c r="K2568" s="78"/>
      <c r="L2568" s="77" t="str">
        <f t="shared" si="406"/>
        <v/>
      </c>
      <c r="M2568" s="77" t="str">
        <f t="shared" si="407"/>
        <v/>
      </c>
    </row>
    <row r="2569" spans="1:13" x14ac:dyDescent="0.3">
      <c r="A2569" s="246" t="str">
        <f t="shared" si="399"/>
        <v/>
      </c>
      <c r="B2569" s="241" t="str">
        <f t="shared" si="400"/>
        <v/>
      </c>
      <c r="C2569" s="246" t="str">
        <f t="shared" si="401"/>
        <v/>
      </c>
      <c r="D2569" s="78"/>
      <c r="E2569" s="46" t="str">
        <f t="shared" si="402"/>
        <v/>
      </c>
      <c r="F2569" s="46" t="str">
        <f t="shared" si="403"/>
        <v/>
      </c>
      <c r="G2569" s="46" t="str">
        <f t="shared" si="404"/>
        <v/>
      </c>
      <c r="H2569" s="46" t="str">
        <f t="shared" si="405"/>
        <v/>
      </c>
      <c r="I2569" s="78"/>
      <c r="J2569" s="78"/>
      <c r="K2569" s="78"/>
      <c r="L2569" s="77" t="str">
        <f t="shared" si="406"/>
        <v/>
      </c>
      <c r="M2569" s="77" t="str">
        <f t="shared" si="407"/>
        <v/>
      </c>
    </row>
    <row r="2570" spans="1:13" x14ac:dyDescent="0.3">
      <c r="A2570" s="246" t="str">
        <f t="shared" si="399"/>
        <v/>
      </c>
      <c r="B2570" s="241" t="str">
        <f t="shared" si="400"/>
        <v/>
      </c>
      <c r="C2570" s="246" t="str">
        <f t="shared" si="401"/>
        <v/>
      </c>
      <c r="D2570" s="78"/>
      <c r="E2570" s="46" t="str">
        <f t="shared" si="402"/>
        <v/>
      </c>
      <c r="F2570" s="46" t="str">
        <f t="shared" si="403"/>
        <v/>
      </c>
      <c r="G2570" s="46" t="str">
        <f t="shared" si="404"/>
        <v/>
      </c>
      <c r="H2570" s="46" t="str">
        <f t="shared" si="405"/>
        <v/>
      </c>
      <c r="I2570" s="78"/>
      <c r="J2570" s="78"/>
      <c r="K2570" s="78"/>
      <c r="L2570" s="77" t="str">
        <f t="shared" si="406"/>
        <v/>
      </c>
      <c r="M2570" s="77" t="str">
        <f t="shared" si="407"/>
        <v/>
      </c>
    </row>
    <row r="2571" spans="1:13" x14ac:dyDescent="0.3">
      <c r="A2571" s="246" t="str">
        <f t="shared" si="399"/>
        <v/>
      </c>
      <c r="B2571" s="241" t="str">
        <f t="shared" si="400"/>
        <v/>
      </c>
      <c r="C2571" s="246" t="str">
        <f t="shared" si="401"/>
        <v/>
      </c>
      <c r="D2571" s="78"/>
      <c r="E2571" s="46" t="str">
        <f t="shared" si="402"/>
        <v/>
      </c>
      <c r="F2571" s="46" t="str">
        <f t="shared" si="403"/>
        <v/>
      </c>
      <c r="G2571" s="46" t="str">
        <f t="shared" si="404"/>
        <v/>
      </c>
      <c r="H2571" s="46" t="str">
        <f t="shared" si="405"/>
        <v/>
      </c>
      <c r="I2571" s="78"/>
      <c r="J2571" s="78"/>
      <c r="K2571" s="78"/>
      <c r="L2571" s="77" t="str">
        <f t="shared" si="406"/>
        <v/>
      </c>
      <c r="M2571" s="77" t="str">
        <f t="shared" si="407"/>
        <v/>
      </c>
    </row>
    <row r="2572" spans="1:13" x14ac:dyDescent="0.3">
      <c r="A2572" s="246" t="str">
        <f t="shared" si="399"/>
        <v/>
      </c>
      <c r="B2572" s="241" t="str">
        <f t="shared" si="400"/>
        <v/>
      </c>
      <c r="C2572" s="246" t="str">
        <f t="shared" si="401"/>
        <v/>
      </c>
      <c r="D2572" s="78"/>
      <c r="E2572" s="46" t="str">
        <f t="shared" si="402"/>
        <v/>
      </c>
      <c r="F2572" s="46" t="str">
        <f t="shared" si="403"/>
        <v/>
      </c>
      <c r="G2572" s="46" t="str">
        <f t="shared" si="404"/>
        <v/>
      </c>
      <c r="H2572" s="46" t="str">
        <f t="shared" si="405"/>
        <v/>
      </c>
      <c r="I2572" s="78"/>
      <c r="J2572" s="78"/>
      <c r="K2572" s="78"/>
      <c r="L2572" s="77" t="str">
        <f t="shared" si="406"/>
        <v/>
      </c>
      <c r="M2572" s="77" t="str">
        <f t="shared" si="407"/>
        <v/>
      </c>
    </row>
    <row r="2573" spans="1:13" x14ac:dyDescent="0.3">
      <c r="A2573" s="246" t="str">
        <f t="shared" si="399"/>
        <v/>
      </c>
      <c r="B2573" s="241" t="str">
        <f t="shared" si="400"/>
        <v/>
      </c>
      <c r="C2573" s="246" t="str">
        <f t="shared" si="401"/>
        <v/>
      </c>
      <c r="D2573" s="78"/>
      <c r="E2573" s="46" t="str">
        <f t="shared" si="402"/>
        <v/>
      </c>
      <c r="F2573" s="46" t="str">
        <f t="shared" si="403"/>
        <v/>
      </c>
      <c r="G2573" s="46" t="str">
        <f t="shared" si="404"/>
        <v/>
      </c>
      <c r="H2573" s="46" t="str">
        <f t="shared" si="405"/>
        <v/>
      </c>
      <c r="I2573" s="78"/>
      <c r="J2573" s="78"/>
      <c r="K2573" s="78"/>
      <c r="L2573" s="77" t="str">
        <f t="shared" si="406"/>
        <v/>
      </c>
      <c r="M2573" s="77" t="str">
        <f t="shared" si="407"/>
        <v/>
      </c>
    </row>
    <row r="2574" spans="1:13" x14ac:dyDescent="0.3">
      <c r="A2574" s="246" t="str">
        <f t="shared" si="399"/>
        <v/>
      </c>
      <c r="B2574" s="241" t="str">
        <f t="shared" si="400"/>
        <v/>
      </c>
      <c r="C2574" s="246" t="str">
        <f t="shared" si="401"/>
        <v/>
      </c>
      <c r="D2574" s="78"/>
      <c r="E2574" s="46" t="str">
        <f t="shared" si="402"/>
        <v/>
      </c>
      <c r="F2574" s="46" t="str">
        <f t="shared" si="403"/>
        <v/>
      </c>
      <c r="G2574" s="46" t="str">
        <f t="shared" si="404"/>
        <v/>
      </c>
      <c r="H2574" s="46" t="str">
        <f t="shared" si="405"/>
        <v/>
      </c>
      <c r="I2574" s="78"/>
      <c r="J2574" s="78"/>
      <c r="K2574" s="78"/>
      <c r="L2574" s="77" t="str">
        <f t="shared" si="406"/>
        <v/>
      </c>
      <c r="M2574" s="77" t="str">
        <f t="shared" si="407"/>
        <v/>
      </c>
    </row>
    <row r="2575" spans="1:13" x14ac:dyDescent="0.3">
      <c r="A2575" s="246" t="str">
        <f t="shared" si="399"/>
        <v/>
      </c>
      <c r="B2575" s="241" t="str">
        <f t="shared" si="400"/>
        <v/>
      </c>
      <c r="C2575" s="246" t="str">
        <f t="shared" si="401"/>
        <v/>
      </c>
      <c r="D2575" s="78"/>
      <c r="E2575" s="46" t="str">
        <f t="shared" si="402"/>
        <v/>
      </c>
      <c r="F2575" s="46" t="str">
        <f t="shared" si="403"/>
        <v/>
      </c>
      <c r="G2575" s="46" t="str">
        <f t="shared" si="404"/>
        <v/>
      </c>
      <c r="H2575" s="46" t="str">
        <f t="shared" si="405"/>
        <v/>
      </c>
      <c r="I2575" s="78"/>
      <c r="J2575" s="78"/>
      <c r="K2575" s="78"/>
      <c r="L2575" s="77" t="str">
        <f t="shared" si="406"/>
        <v/>
      </c>
      <c r="M2575" s="77" t="str">
        <f t="shared" si="407"/>
        <v/>
      </c>
    </row>
    <row r="2576" spans="1:13" x14ac:dyDescent="0.3">
      <c r="A2576" s="246" t="str">
        <f t="shared" si="399"/>
        <v/>
      </c>
      <c r="B2576" s="241" t="str">
        <f t="shared" si="400"/>
        <v/>
      </c>
      <c r="C2576" s="246" t="str">
        <f t="shared" si="401"/>
        <v/>
      </c>
      <c r="D2576" s="78"/>
      <c r="E2576" s="46" t="str">
        <f t="shared" si="402"/>
        <v/>
      </c>
      <c r="F2576" s="46" t="str">
        <f t="shared" si="403"/>
        <v/>
      </c>
      <c r="G2576" s="46" t="str">
        <f t="shared" si="404"/>
        <v/>
      </c>
      <c r="H2576" s="46" t="str">
        <f t="shared" si="405"/>
        <v/>
      </c>
      <c r="I2576" s="78"/>
      <c r="J2576" s="78"/>
      <c r="K2576" s="78"/>
      <c r="L2576" s="77" t="str">
        <f t="shared" si="406"/>
        <v/>
      </c>
      <c r="M2576" s="77" t="str">
        <f t="shared" si="407"/>
        <v/>
      </c>
    </row>
    <row r="2577" spans="1:13" x14ac:dyDescent="0.3">
      <c r="A2577" s="246" t="str">
        <f t="shared" si="399"/>
        <v/>
      </c>
      <c r="B2577" s="241" t="str">
        <f t="shared" si="400"/>
        <v/>
      </c>
      <c r="C2577" s="246" t="str">
        <f t="shared" si="401"/>
        <v/>
      </c>
      <c r="D2577" s="78"/>
      <c r="E2577" s="46" t="str">
        <f t="shared" si="402"/>
        <v/>
      </c>
      <c r="F2577" s="46" t="str">
        <f t="shared" si="403"/>
        <v/>
      </c>
      <c r="G2577" s="46" t="str">
        <f t="shared" si="404"/>
        <v/>
      </c>
      <c r="H2577" s="46" t="str">
        <f t="shared" si="405"/>
        <v/>
      </c>
      <c r="I2577" s="78"/>
      <c r="J2577" s="78"/>
      <c r="K2577" s="78"/>
      <c r="L2577" s="77" t="str">
        <f t="shared" si="406"/>
        <v/>
      </c>
      <c r="M2577" s="77" t="str">
        <f t="shared" si="407"/>
        <v/>
      </c>
    </row>
    <row r="2578" spans="1:13" x14ac:dyDescent="0.3">
      <c r="A2578" s="246" t="str">
        <f t="shared" si="399"/>
        <v/>
      </c>
      <c r="B2578" s="241" t="str">
        <f t="shared" si="400"/>
        <v/>
      </c>
      <c r="C2578" s="246" t="str">
        <f t="shared" si="401"/>
        <v/>
      </c>
      <c r="D2578" s="78"/>
      <c r="E2578" s="46" t="str">
        <f t="shared" si="402"/>
        <v/>
      </c>
      <c r="F2578" s="46" t="str">
        <f t="shared" si="403"/>
        <v/>
      </c>
      <c r="G2578" s="46" t="str">
        <f t="shared" si="404"/>
        <v/>
      </c>
      <c r="H2578" s="46" t="str">
        <f t="shared" si="405"/>
        <v/>
      </c>
      <c r="I2578" s="78"/>
      <c r="J2578" s="78"/>
      <c r="K2578" s="78"/>
      <c r="L2578" s="77" t="str">
        <f t="shared" si="406"/>
        <v/>
      </c>
      <c r="M2578" s="77" t="str">
        <f t="shared" si="407"/>
        <v/>
      </c>
    </row>
    <row r="2579" spans="1:13" x14ac:dyDescent="0.3">
      <c r="A2579" s="246" t="str">
        <f t="shared" si="399"/>
        <v/>
      </c>
      <c r="B2579" s="241" t="str">
        <f t="shared" si="400"/>
        <v/>
      </c>
      <c r="C2579" s="246" t="str">
        <f t="shared" si="401"/>
        <v/>
      </c>
      <c r="D2579" s="78"/>
      <c r="E2579" s="46" t="str">
        <f t="shared" si="402"/>
        <v/>
      </c>
      <c r="F2579" s="46" t="str">
        <f t="shared" si="403"/>
        <v/>
      </c>
      <c r="G2579" s="46" t="str">
        <f t="shared" si="404"/>
        <v/>
      </c>
      <c r="H2579" s="46" t="str">
        <f t="shared" si="405"/>
        <v/>
      </c>
      <c r="I2579" s="78"/>
      <c r="J2579" s="78"/>
      <c r="K2579" s="78"/>
      <c r="L2579" s="77" t="str">
        <f t="shared" si="406"/>
        <v/>
      </c>
      <c r="M2579" s="77" t="str">
        <f t="shared" si="407"/>
        <v/>
      </c>
    </row>
    <row r="2580" spans="1:13" x14ac:dyDescent="0.3">
      <c r="A2580" s="246" t="str">
        <f t="shared" si="399"/>
        <v/>
      </c>
      <c r="B2580" s="241" t="str">
        <f t="shared" si="400"/>
        <v/>
      </c>
      <c r="C2580" s="246" t="str">
        <f t="shared" si="401"/>
        <v/>
      </c>
      <c r="D2580" s="78"/>
      <c r="E2580" s="46" t="str">
        <f t="shared" si="402"/>
        <v/>
      </c>
      <c r="F2580" s="46" t="str">
        <f t="shared" si="403"/>
        <v/>
      </c>
      <c r="G2580" s="46" t="str">
        <f t="shared" si="404"/>
        <v/>
      </c>
      <c r="H2580" s="46" t="str">
        <f t="shared" si="405"/>
        <v/>
      </c>
      <c r="I2580" s="78"/>
      <c r="J2580" s="78"/>
      <c r="K2580" s="78"/>
      <c r="L2580" s="77" t="str">
        <f t="shared" si="406"/>
        <v/>
      </c>
      <c r="M2580" s="77" t="str">
        <f t="shared" si="407"/>
        <v/>
      </c>
    </row>
    <row r="2581" spans="1:13" x14ac:dyDescent="0.3">
      <c r="A2581" s="246" t="str">
        <f t="shared" si="399"/>
        <v/>
      </c>
      <c r="B2581" s="241" t="str">
        <f t="shared" si="400"/>
        <v/>
      </c>
      <c r="C2581" s="246" t="str">
        <f t="shared" si="401"/>
        <v/>
      </c>
      <c r="D2581" s="78"/>
      <c r="E2581" s="46" t="str">
        <f t="shared" si="402"/>
        <v/>
      </c>
      <c r="F2581" s="46" t="str">
        <f t="shared" si="403"/>
        <v/>
      </c>
      <c r="G2581" s="46" t="str">
        <f t="shared" si="404"/>
        <v/>
      </c>
      <c r="H2581" s="46" t="str">
        <f t="shared" si="405"/>
        <v/>
      </c>
      <c r="I2581" s="78"/>
      <c r="J2581" s="78"/>
      <c r="K2581" s="78"/>
      <c r="L2581" s="77" t="str">
        <f t="shared" si="406"/>
        <v/>
      </c>
      <c r="M2581" s="77" t="str">
        <f t="shared" si="407"/>
        <v/>
      </c>
    </row>
    <row r="2582" spans="1:13" x14ac:dyDescent="0.3">
      <c r="A2582" s="246" t="str">
        <f t="shared" si="399"/>
        <v/>
      </c>
      <c r="B2582" s="241" t="str">
        <f t="shared" si="400"/>
        <v/>
      </c>
      <c r="C2582" s="246" t="str">
        <f t="shared" si="401"/>
        <v/>
      </c>
      <c r="D2582" s="78"/>
      <c r="E2582" s="46" t="str">
        <f t="shared" si="402"/>
        <v/>
      </c>
      <c r="F2582" s="46" t="str">
        <f t="shared" si="403"/>
        <v/>
      </c>
      <c r="G2582" s="46" t="str">
        <f t="shared" si="404"/>
        <v/>
      </c>
      <c r="H2582" s="46" t="str">
        <f t="shared" si="405"/>
        <v/>
      </c>
      <c r="I2582" s="78"/>
      <c r="J2582" s="78"/>
      <c r="K2582" s="78"/>
      <c r="L2582" s="77" t="str">
        <f t="shared" si="406"/>
        <v/>
      </c>
      <c r="M2582" s="77" t="str">
        <f t="shared" si="407"/>
        <v/>
      </c>
    </row>
    <row r="2583" spans="1:13" x14ac:dyDescent="0.3">
      <c r="A2583" s="246" t="str">
        <f t="shared" si="399"/>
        <v/>
      </c>
      <c r="B2583" s="241" t="str">
        <f t="shared" si="400"/>
        <v/>
      </c>
      <c r="C2583" s="246" t="str">
        <f t="shared" si="401"/>
        <v/>
      </c>
      <c r="D2583" s="78"/>
      <c r="E2583" s="46" t="str">
        <f t="shared" si="402"/>
        <v/>
      </c>
      <c r="F2583" s="46" t="str">
        <f t="shared" si="403"/>
        <v/>
      </c>
      <c r="G2583" s="46" t="str">
        <f t="shared" si="404"/>
        <v/>
      </c>
      <c r="H2583" s="46" t="str">
        <f t="shared" si="405"/>
        <v/>
      </c>
      <c r="I2583" s="78"/>
      <c r="J2583" s="78"/>
      <c r="K2583" s="78"/>
      <c r="L2583" s="77" t="str">
        <f t="shared" si="406"/>
        <v/>
      </c>
      <c r="M2583" s="77" t="str">
        <f t="shared" si="407"/>
        <v/>
      </c>
    </row>
    <row r="2584" spans="1:13" x14ac:dyDescent="0.3">
      <c r="A2584" s="246" t="str">
        <f t="shared" si="399"/>
        <v/>
      </c>
      <c r="B2584" s="241" t="str">
        <f t="shared" si="400"/>
        <v/>
      </c>
      <c r="C2584" s="246" t="str">
        <f t="shared" si="401"/>
        <v/>
      </c>
      <c r="D2584" s="78"/>
      <c r="E2584" s="46" t="str">
        <f t="shared" si="402"/>
        <v/>
      </c>
      <c r="F2584" s="46" t="str">
        <f t="shared" si="403"/>
        <v/>
      </c>
      <c r="G2584" s="46" t="str">
        <f t="shared" si="404"/>
        <v/>
      </c>
      <c r="H2584" s="46" t="str">
        <f t="shared" si="405"/>
        <v/>
      </c>
      <c r="I2584" s="78"/>
      <c r="J2584" s="78"/>
      <c r="K2584" s="78"/>
      <c r="L2584" s="77" t="str">
        <f t="shared" si="406"/>
        <v/>
      </c>
      <c r="M2584" s="77" t="str">
        <f t="shared" si="407"/>
        <v/>
      </c>
    </row>
    <row r="2585" spans="1:13" x14ac:dyDescent="0.3">
      <c r="A2585" s="246" t="str">
        <f t="shared" si="399"/>
        <v/>
      </c>
      <c r="B2585" s="241" t="str">
        <f t="shared" si="400"/>
        <v/>
      </c>
      <c r="C2585" s="246" t="str">
        <f t="shared" si="401"/>
        <v/>
      </c>
      <c r="D2585" s="78"/>
      <c r="E2585" s="46" t="str">
        <f t="shared" si="402"/>
        <v/>
      </c>
      <c r="F2585" s="46" t="str">
        <f t="shared" si="403"/>
        <v/>
      </c>
      <c r="G2585" s="46" t="str">
        <f t="shared" si="404"/>
        <v/>
      </c>
      <c r="H2585" s="46" t="str">
        <f t="shared" si="405"/>
        <v/>
      </c>
      <c r="I2585" s="78"/>
      <c r="J2585" s="78"/>
      <c r="K2585" s="78"/>
      <c r="L2585" s="77" t="str">
        <f t="shared" si="406"/>
        <v/>
      </c>
      <c r="M2585" s="77" t="str">
        <f t="shared" si="407"/>
        <v/>
      </c>
    </row>
    <row r="2586" spans="1:13" x14ac:dyDescent="0.3">
      <c r="A2586" s="246" t="str">
        <f t="shared" si="399"/>
        <v/>
      </c>
      <c r="B2586" s="241" t="str">
        <f t="shared" si="400"/>
        <v/>
      </c>
      <c r="C2586" s="246" t="str">
        <f t="shared" si="401"/>
        <v/>
      </c>
      <c r="D2586" s="78"/>
      <c r="E2586" s="46" t="str">
        <f t="shared" si="402"/>
        <v/>
      </c>
      <c r="F2586" s="46" t="str">
        <f t="shared" si="403"/>
        <v/>
      </c>
      <c r="G2586" s="46" t="str">
        <f t="shared" si="404"/>
        <v/>
      </c>
      <c r="H2586" s="46" t="str">
        <f t="shared" si="405"/>
        <v/>
      </c>
      <c r="I2586" s="78"/>
      <c r="J2586" s="78"/>
      <c r="K2586" s="78"/>
      <c r="L2586" s="77" t="str">
        <f t="shared" si="406"/>
        <v/>
      </c>
      <c r="M2586" s="77" t="str">
        <f t="shared" si="407"/>
        <v/>
      </c>
    </row>
    <row r="2587" spans="1:13" x14ac:dyDescent="0.3">
      <c r="A2587" s="246" t="str">
        <f t="shared" si="399"/>
        <v/>
      </c>
      <c r="B2587" s="241" t="str">
        <f t="shared" si="400"/>
        <v/>
      </c>
      <c r="C2587" s="246" t="str">
        <f t="shared" si="401"/>
        <v/>
      </c>
      <c r="D2587" s="78"/>
      <c r="E2587" s="46" t="str">
        <f t="shared" si="402"/>
        <v/>
      </c>
      <c r="F2587" s="46" t="str">
        <f t="shared" si="403"/>
        <v/>
      </c>
      <c r="G2587" s="46" t="str">
        <f t="shared" si="404"/>
        <v/>
      </c>
      <c r="H2587" s="46" t="str">
        <f t="shared" si="405"/>
        <v/>
      </c>
      <c r="I2587" s="78"/>
      <c r="J2587" s="78"/>
      <c r="K2587" s="78"/>
      <c r="L2587" s="77" t="str">
        <f t="shared" si="406"/>
        <v/>
      </c>
      <c r="M2587" s="77" t="str">
        <f t="shared" si="407"/>
        <v/>
      </c>
    </row>
    <row r="2588" spans="1:13" x14ac:dyDescent="0.3">
      <c r="A2588" s="246" t="str">
        <f t="shared" si="399"/>
        <v/>
      </c>
      <c r="B2588" s="241" t="str">
        <f t="shared" si="400"/>
        <v/>
      </c>
      <c r="C2588" s="246" t="str">
        <f t="shared" si="401"/>
        <v/>
      </c>
      <c r="D2588" s="78"/>
      <c r="E2588" s="46" t="str">
        <f t="shared" si="402"/>
        <v/>
      </c>
      <c r="F2588" s="46" t="str">
        <f t="shared" si="403"/>
        <v/>
      </c>
      <c r="G2588" s="46" t="str">
        <f t="shared" si="404"/>
        <v/>
      </c>
      <c r="H2588" s="46" t="str">
        <f t="shared" si="405"/>
        <v/>
      </c>
      <c r="I2588" s="78"/>
      <c r="J2588" s="78"/>
      <c r="K2588" s="78"/>
      <c r="L2588" s="77" t="str">
        <f t="shared" si="406"/>
        <v/>
      </c>
      <c r="M2588" s="77" t="str">
        <f t="shared" si="407"/>
        <v/>
      </c>
    </row>
    <row r="2589" spans="1:13" x14ac:dyDescent="0.3">
      <c r="A2589" s="246" t="str">
        <f t="shared" si="399"/>
        <v/>
      </c>
      <c r="B2589" s="241" t="str">
        <f t="shared" si="400"/>
        <v/>
      </c>
      <c r="C2589" s="246" t="str">
        <f t="shared" si="401"/>
        <v/>
      </c>
      <c r="D2589" s="78"/>
      <c r="E2589" s="46" t="str">
        <f t="shared" si="402"/>
        <v/>
      </c>
      <c r="F2589" s="46" t="str">
        <f t="shared" si="403"/>
        <v/>
      </c>
      <c r="G2589" s="46" t="str">
        <f t="shared" si="404"/>
        <v/>
      </c>
      <c r="H2589" s="46" t="str">
        <f t="shared" si="405"/>
        <v/>
      </c>
      <c r="I2589" s="78"/>
      <c r="J2589" s="78"/>
      <c r="K2589" s="78"/>
      <c r="L2589" s="77" t="str">
        <f t="shared" si="406"/>
        <v/>
      </c>
      <c r="M2589" s="77" t="str">
        <f t="shared" si="407"/>
        <v/>
      </c>
    </row>
    <row r="2590" spans="1:13" x14ac:dyDescent="0.3">
      <c r="A2590" s="246" t="str">
        <f t="shared" si="399"/>
        <v/>
      </c>
      <c r="B2590" s="241" t="str">
        <f t="shared" si="400"/>
        <v/>
      </c>
      <c r="C2590" s="246" t="str">
        <f t="shared" si="401"/>
        <v/>
      </c>
      <c r="D2590" s="78"/>
      <c r="E2590" s="46" t="str">
        <f t="shared" si="402"/>
        <v/>
      </c>
      <c r="F2590" s="46" t="str">
        <f t="shared" si="403"/>
        <v/>
      </c>
      <c r="G2590" s="46" t="str">
        <f t="shared" si="404"/>
        <v/>
      </c>
      <c r="H2590" s="46" t="str">
        <f t="shared" si="405"/>
        <v/>
      </c>
      <c r="I2590" s="78"/>
      <c r="J2590" s="78"/>
      <c r="K2590" s="78"/>
      <c r="L2590" s="77" t="str">
        <f t="shared" si="406"/>
        <v/>
      </c>
      <c r="M2590" s="77" t="str">
        <f t="shared" si="407"/>
        <v/>
      </c>
    </row>
    <row r="2591" spans="1:13" x14ac:dyDescent="0.3">
      <c r="A2591" s="246" t="str">
        <f t="shared" si="399"/>
        <v/>
      </c>
      <c r="B2591" s="241" t="str">
        <f t="shared" si="400"/>
        <v/>
      </c>
      <c r="C2591" s="246" t="str">
        <f t="shared" si="401"/>
        <v/>
      </c>
      <c r="D2591" s="78"/>
      <c r="E2591" s="46" t="str">
        <f t="shared" si="402"/>
        <v/>
      </c>
      <c r="F2591" s="46" t="str">
        <f t="shared" si="403"/>
        <v/>
      </c>
      <c r="G2591" s="46" t="str">
        <f t="shared" si="404"/>
        <v/>
      </c>
      <c r="H2591" s="46" t="str">
        <f t="shared" si="405"/>
        <v/>
      </c>
      <c r="I2591" s="78"/>
      <c r="J2591" s="78"/>
      <c r="K2591" s="78"/>
      <c r="L2591" s="77" t="str">
        <f t="shared" si="406"/>
        <v/>
      </c>
      <c r="M2591" s="77" t="str">
        <f t="shared" si="407"/>
        <v/>
      </c>
    </row>
    <row r="2592" spans="1:13" x14ac:dyDescent="0.3">
      <c r="A2592" s="246" t="str">
        <f t="shared" si="399"/>
        <v/>
      </c>
      <c r="B2592" s="241" t="str">
        <f t="shared" si="400"/>
        <v/>
      </c>
      <c r="C2592" s="246" t="str">
        <f t="shared" si="401"/>
        <v/>
      </c>
      <c r="D2592" s="78"/>
      <c r="E2592" s="46" t="str">
        <f t="shared" si="402"/>
        <v/>
      </c>
      <c r="F2592" s="46" t="str">
        <f t="shared" si="403"/>
        <v/>
      </c>
      <c r="G2592" s="46" t="str">
        <f t="shared" si="404"/>
        <v/>
      </c>
      <c r="H2592" s="46" t="str">
        <f t="shared" si="405"/>
        <v/>
      </c>
      <c r="I2592" s="78"/>
      <c r="J2592" s="78"/>
      <c r="K2592" s="78"/>
      <c r="L2592" s="77" t="str">
        <f t="shared" si="406"/>
        <v/>
      </c>
      <c r="M2592" s="77" t="str">
        <f t="shared" si="407"/>
        <v/>
      </c>
    </row>
    <row r="2593" spans="1:13" x14ac:dyDescent="0.3">
      <c r="A2593" s="246" t="str">
        <f t="shared" si="399"/>
        <v/>
      </c>
      <c r="B2593" s="241" t="str">
        <f t="shared" si="400"/>
        <v/>
      </c>
      <c r="C2593" s="246" t="str">
        <f t="shared" si="401"/>
        <v/>
      </c>
      <c r="D2593" s="78"/>
      <c r="E2593" s="46" t="str">
        <f t="shared" si="402"/>
        <v/>
      </c>
      <c r="F2593" s="46" t="str">
        <f t="shared" si="403"/>
        <v/>
      </c>
      <c r="G2593" s="46" t="str">
        <f t="shared" si="404"/>
        <v/>
      </c>
      <c r="H2593" s="46" t="str">
        <f t="shared" si="405"/>
        <v/>
      </c>
      <c r="I2593" s="78"/>
      <c r="J2593" s="78"/>
      <c r="K2593" s="78"/>
      <c r="L2593" s="77" t="str">
        <f t="shared" si="406"/>
        <v/>
      </c>
      <c r="M2593" s="77" t="str">
        <f t="shared" si="407"/>
        <v/>
      </c>
    </row>
    <row r="2594" spans="1:13" x14ac:dyDescent="0.3">
      <c r="A2594" s="246" t="str">
        <f t="shared" si="399"/>
        <v/>
      </c>
      <c r="B2594" s="241" t="str">
        <f t="shared" si="400"/>
        <v/>
      </c>
      <c r="C2594" s="246" t="str">
        <f t="shared" si="401"/>
        <v/>
      </c>
      <c r="D2594" s="78"/>
      <c r="E2594" s="46" t="str">
        <f t="shared" si="402"/>
        <v/>
      </c>
      <c r="F2594" s="46" t="str">
        <f t="shared" si="403"/>
        <v/>
      </c>
      <c r="G2594" s="46" t="str">
        <f t="shared" si="404"/>
        <v/>
      </c>
      <c r="H2594" s="46" t="str">
        <f t="shared" si="405"/>
        <v/>
      </c>
      <c r="I2594" s="78"/>
      <c r="J2594" s="78"/>
      <c r="K2594" s="78"/>
      <c r="L2594" s="77" t="str">
        <f t="shared" si="406"/>
        <v/>
      </c>
      <c r="M2594" s="77" t="str">
        <f t="shared" si="407"/>
        <v/>
      </c>
    </row>
    <row r="2595" spans="1:13" x14ac:dyDescent="0.3">
      <c r="A2595" s="246" t="str">
        <f t="shared" ref="A2595:A2658" si="408">IF(D2595="","",A2594)</f>
        <v/>
      </c>
      <c r="B2595" s="241" t="str">
        <f t="shared" ref="B2595:B2658" si="409">IF(D2595="","",B2594)</f>
        <v/>
      </c>
      <c r="C2595" s="246" t="str">
        <f t="shared" ref="C2595:C2658" si="410">IF(D2595="","",C2594)</f>
        <v/>
      </c>
      <c r="D2595" s="78"/>
      <c r="E2595" s="46" t="str">
        <f t="shared" ref="E2595:E2658" si="411">IF(D2595="","",VLOOKUP(D2595,Master,3,FALSE))</f>
        <v/>
      </c>
      <c r="F2595" s="46" t="str">
        <f t="shared" ref="F2595:F2658" si="412">IF(D2595="","",VLOOKUP(D2595,Master,4,FALSE))</f>
        <v/>
      </c>
      <c r="G2595" s="46" t="str">
        <f t="shared" ref="G2595:G2658" si="413">IF(D2595="","",VLOOKUP(D2595,Master,5,FALSE))</f>
        <v/>
      </c>
      <c r="H2595" s="46" t="str">
        <f t="shared" ref="H2595:H2658" si="414">IF(D2595="","",VLOOKUP(D2595,Master,2,FALSE))</f>
        <v/>
      </c>
      <c r="I2595" s="78"/>
      <c r="J2595" s="78"/>
      <c r="K2595" s="78"/>
      <c r="L2595" s="77" t="str">
        <f t="shared" ref="L2595:L2658" si="415">IF(K2595="","",IF(I2595="",ROUND(HLOOKUP(J2595,kgList,K2595,FALSE),1),ROUND(HLOOKUP(I2595,kgList,K2595,FALSE),1)))</f>
        <v/>
      </c>
      <c r="M2595" s="77" t="str">
        <f t="shared" ref="M2595:M2658" si="416">IF(L2595="","",IF(COUNTA(I2595:J2595)&gt;1,"Edible or Inedible",IF(COUNTA(I2595)=1,L2595*1,IF(COUNTA(J2595)=1,L2595*1,"ERROR"))))</f>
        <v/>
      </c>
    </row>
    <row r="2596" spans="1:13" x14ac:dyDescent="0.3">
      <c r="A2596" s="246" t="str">
        <f t="shared" si="408"/>
        <v/>
      </c>
      <c r="B2596" s="241" t="str">
        <f t="shared" si="409"/>
        <v/>
      </c>
      <c r="C2596" s="246" t="str">
        <f t="shared" si="410"/>
        <v/>
      </c>
      <c r="D2596" s="78"/>
      <c r="E2596" s="46" t="str">
        <f t="shared" si="411"/>
        <v/>
      </c>
      <c r="F2596" s="46" t="str">
        <f t="shared" si="412"/>
        <v/>
      </c>
      <c r="G2596" s="46" t="str">
        <f t="shared" si="413"/>
        <v/>
      </c>
      <c r="H2596" s="46" t="str">
        <f t="shared" si="414"/>
        <v/>
      </c>
      <c r="I2596" s="78"/>
      <c r="J2596" s="78"/>
      <c r="K2596" s="78"/>
      <c r="L2596" s="77" t="str">
        <f t="shared" si="415"/>
        <v/>
      </c>
      <c r="M2596" s="77" t="str">
        <f t="shared" si="416"/>
        <v/>
      </c>
    </row>
    <row r="2597" spans="1:13" x14ac:dyDescent="0.3">
      <c r="A2597" s="246" t="str">
        <f t="shared" si="408"/>
        <v/>
      </c>
      <c r="B2597" s="241" t="str">
        <f t="shared" si="409"/>
        <v/>
      </c>
      <c r="C2597" s="246" t="str">
        <f t="shared" si="410"/>
        <v/>
      </c>
      <c r="D2597" s="78"/>
      <c r="E2597" s="46" t="str">
        <f t="shared" si="411"/>
        <v/>
      </c>
      <c r="F2597" s="46" t="str">
        <f t="shared" si="412"/>
        <v/>
      </c>
      <c r="G2597" s="46" t="str">
        <f t="shared" si="413"/>
        <v/>
      </c>
      <c r="H2597" s="46" t="str">
        <f t="shared" si="414"/>
        <v/>
      </c>
      <c r="I2597" s="78"/>
      <c r="J2597" s="78"/>
      <c r="K2597" s="78"/>
      <c r="L2597" s="77" t="str">
        <f t="shared" si="415"/>
        <v/>
      </c>
      <c r="M2597" s="77" t="str">
        <f t="shared" si="416"/>
        <v/>
      </c>
    </row>
    <row r="2598" spans="1:13" x14ac:dyDescent="0.3">
      <c r="A2598" s="246" t="str">
        <f t="shared" si="408"/>
        <v/>
      </c>
      <c r="B2598" s="241" t="str">
        <f t="shared" si="409"/>
        <v/>
      </c>
      <c r="C2598" s="246" t="str">
        <f t="shared" si="410"/>
        <v/>
      </c>
      <c r="D2598" s="78"/>
      <c r="E2598" s="46" t="str">
        <f t="shared" si="411"/>
        <v/>
      </c>
      <c r="F2598" s="46" t="str">
        <f t="shared" si="412"/>
        <v/>
      </c>
      <c r="G2598" s="46" t="str">
        <f t="shared" si="413"/>
        <v/>
      </c>
      <c r="H2598" s="46" t="str">
        <f t="shared" si="414"/>
        <v/>
      </c>
      <c r="I2598" s="78"/>
      <c r="J2598" s="78"/>
      <c r="K2598" s="78"/>
      <c r="L2598" s="77" t="str">
        <f t="shared" si="415"/>
        <v/>
      </c>
      <c r="M2598" s="77" t="str">
        <f t="shared" si="416"/>
        <v/>
      </c>
    </row>
    <row r="2599" spans="1:13" x14ac:dyDescent="0.3">
      <c r="A2599" s="246" t="str">
        <f t="shared" si="408"/>
        <v/>
      </c>
      <c r="B2599" s="241" t="str">
        <f t="shared" si="409"/>
        <v/>
      </c>
      <c r="C2599" s="246" t="str">
        <f t="shared" si="410"/>
        <v/>
      </c>
      <c r="D2599" s="78"/>
      <c r="E2599" s="46" t="str">
        <f t="shared" si="411"/>
        <v/>
      </c>
      <c r="F2599" s="46" t="str">
        <f t="shared" si="412"/>
        <v/>
      </c>
      <c r="G2599" s="46" t="str">
        <f t="shared" si="413"/>
        <v/>
      </c>
      <c r="H2599" s="46" t="str">
        <f t="shared" si="414"/>
        <v/>
      </c>
      <c r="I2599" s="78"/>
      <c r="J2599" s="78"/>
      <c r="K2599" s="78"/>
      <c r="L2599" s="77" t="str">
        <f t="shared" si="415"/>
        <v/>
      </c>
      <c r="M2599" s="77" t="str">
        <f t="shared" si="416"/>
        <v/>
      </c>
    </row>
    <row r="2600" spans="1:13" x14ac:dyDescent="0.3">
      <c r="A2600" s="246" t="str">
        <f t="shared" si="408"/>
        <v/>
      </c>
      <c r="B2600" s="241" t="str">
        <f t="shared" si="409"/>
        <v/>
      </c>
      <c r="C2600" s="246" t="str">
        <f t="shared" si="410"/>
        <v/>
      </c>
      <c r="D2600" s="78"/>
      <c r="E2600" s="46" t="str">
        <f t="shared" si="411"/>
        <v/>
      </c>
      <c r="F2600" s="46" t="str">
        <f t="shared" si="412"/>
        <v/>
      </c>
      <c r="G2600" s="46" t="str">
        <f t="shared" si="413"/>
        <v/>
      </c>
      <c r="H2600" s="46" t="str">
        <f t="shared" si="414"/>
        <v/>
      </c>
      <c r="I2600" s="78"/>
      <c r="J2600" s="78"/>
      <c r="K2600" s="78"/>
      <c r="L2600" s="77" t="str">
        <f t="shared" si="415"/>
        <v/>
      </c>
      <c r="M2600" s="77" t="str">
        <f t="shared" si="416"/>
        <v/>
      </c>
    </row>
    <row r="2601" spans="1:13" x14ac:dyDescent="0.3">
      <c r="A2601" s="246" t="str">
        <f t="shared" si="408"/>
        <v/>
      </c>
      <c r="B2601" s="241" t="str">
        <f t="shared" si="409"/>
        <v/>
      </c>
      <c r="C2601" s="246" t="str">
        <f t="shared" si="410"/>
        <v/>
      </c>
      <c r="D2601" s="78"/>
      <c r="E2601" s="46" t="str">
        <f t="shared" si="411"/>
        <v/>
      </c>
      <c r="F2601" s="46" t="str">
        <f t="shared" si="412"/>
        <v/>
      </c>
      <c r="G2601" s="46" t="str">
        <f t="shared" si="413"/>
        <v/>
      </c>
      <c r="H2601" s="46" t="str">
        <f t="shared" si="414"/>
        <v/>
      </c>
      <c r="I2601" s="78"/>
      <c r="J2601" s="78"/>
      <c r="K2601" s="78"/>
      <c r="L2601" s="77" t="str">
        <f t="shared" si="415"/>
        <v/>
      </c>
      <c r="M2601" s="77" t="str">
        <f t="shared" si="416"/>
        <v/>
      </c>
    </row>
    <row r="2602" spans="1:13" x14ac:dyDescent="0.3">
      <c r="A2602" s="246" t="str">
        <f t="shared" si="408"/>
        <v/>
      </c>
      <c r="B2602" s="241" t="str">
        <f t="shared" si="409"/>
        <v/>
      </c>
      <c r="C2602" s="246" t="str">
        <f t="shared" si="410"/>
        <v/>
      </c>
      <c r="D2602" s="78"/>
      <c r="E2602" s="46" t="str">
        <f t="shared" si="411"/>
        <v/>
      </c>
      <c r="F2602" s="46" t="str">
        <f t="shared" si="412"/>
        <v/>
      </c>
      <c r="G2602" s="46" t="str">
        <f t="shared" si="413"/>
        <v/>
      </c>
      <c r="H2602" s="46" t="str">
        <f t="shared" si="414"/>
        <v/>
      </c>
      <c r="I2602" s="78"/>
      <c r="J2602" s="78"/>
      <c r="K2602" s="78"/>
      <c r="L2602" s="77" t="str">
        <f t="shared" si="415"/>
        <v/>
      </c>
      <c r="M2602" s="77" t="str">
        <f t="shared" si="416"/>
        <v/>
      </c>
    </row>
    <row r="2603" spans="1:13" x14ac:dyDescent="0.3">
      <c r="A2603" s="246" t="str">
        <f t="shared" si="408"/>
        <v/>
      </c>
      <c r="B2603" s="241" t="str">
        <f t="shared" si="409"/>
        <v/>
      </c>
      <c r="C2603" s="246" t="str">
        <f t="shared" si="410"/>
        <v/>
      </c>
      <c r="D2603" s="78"/>
      <c r="E2603" s="46" t="str">
        <f t="shared" si="411"/>
        <v/>
      </c>
      <c r="F2603" s="46" t="str">
        <f t="shared" si="412"/>
        <v/>
      </c>
      <c r="G2603" s="46" t="str">
        <f t="shared" si="413"/>
        <v/>
      </c>
      <c r="H2603" s="46" t="str">
        <f t="shared" si="414"/>
        <v/>
      </c>
      <c r="I2603" s="78"/>
      <c r="J2603" s="78"/>
      <c r="K2603" s="78"/>
      <c r="L2603" s="77" t="str">
        <f t="shared" si="415"/>
        <v/>
      </c>
      <c r="M2603" s="77" t="str">
        <f t="shared" si="416"/>
        <v/>
      </c>
    </row>
    <row r="2604" spans="1:13" x14ac:dyDescent="0.3">
      <c r="A2604" s="246" t="str">
        <f t="shared" si="408"/>
        <v/>
      </c>
      <c r="B2604" s="241" t="str">
        <f t="shared" si="409"/>
        <v/>
      </c>
      <c r="C2604" s="246" t="str">
        <f t="shared" si="410"/>
        <v/>
      </c>
      <c r="D2604" s="78"/>
      <c r="E2604" s="46" t="str">
        <f t="shared" si="411"/>
        <v/>
      </c>
      <c r="F2604" s="46" t="str">
        <f t="shared" si="412"/>
        <v/>
      </c>
      <c r="G2604" s="46" t="str">
        <f t="shared" si="413"/>
        <v/>
      </c>
      <c r="H2604" s="46" t="str">
        <f t="shared" si="414"/>
        <v/>
      </c>
      <c r="I2604" s="78"/>
      <c r="J2604" s="78"/>
      <c r="K2604" s="78"/>
      <c r="L2604" s="77" t="str">
        <f t="shared" si="415"/>
        <v/>
      </c>
      <c r="M2604" s="77" t="str">
        <f t="shared" si="416"/>
        <v/>
      </c>
    </row>
    <row r="2605" spans="1:13" x14ac:dyDescent="0.3">
      <c r="A2605" s="246" t="str">
        <f t="shared" si="408"/>
        <v/>
      </c>
      <c r="B2605" s="241" t="str">
        <f t="shared" si="409"/>
        <v/>
      </c>
      <c r="C2605" s="246" t="str">
        <f t="shared" si="410"/>
        <v/>
      </c>
      <c r="D2605" s="78"/>
      <c r="E2605" s="46" t="str">
        <f t="shared" si="411"/>
        <v/>
      </c>
      <c r="F2605" s="46" t="str">
        <f t="shared" si="412"/>
        <v/>
      </c>
      <c r="G2605" s="46" t="str">
        <f t="shared" si="413"/>
        <v/>
      </c>
      <c r="H2605" s="46" t="str">
        <f t="shared" si="414"/>
        <v/>
      </c>
      <c r="I2605" s="78"/>
      <c r="J2605" s="78"/>
      <c r="K2605" s="78"/>
      <c r="L2605" s="77" t="str">
        <f t="shared" si="415"/>
        <v/>
      </c>
      <c r="M2605" s="77" t="str">
        <f t="shared" si="416"/>
        <v/>
      </c>
    </row>
    <row r="2606" spans="1:13" x14ac:dyDescent="0.3">
      <c r="A2606" s="246" t="str">
        <f t="shared" si="408"/>
        <v/>
      </c>
      <c r="B2606" s="241" t="str">
        <f t="shared" si="409"/>
        <v/>
      </c>
      <c r="C2606" s="246" t="str">
        <f t="shared" si="410"/>
        <v/>
      </c>
      <c r="D2606" s="78"/>
      <c r="E2606" s="46" t="str">
        <f t="shared" si="411"/>
        <v/>
      </c>
      <c r="F2606" s="46" t="str">
        <f t="shared" si="412"/>
        <v/>
      </c>
      <c r="G2606" s="46" t="str">
        <f t="shared" si="413"/>
        <v/>
      </c>
      <c r="H2606" s="46" t="str">
        <f t="shared" si="414"/>
        <v/>
      </c>
      <c r="I2606" s="78"/>
      <c r="J2606" s="78"/>
      <c r="K2606" s="78"/>
      <c r="L2606" s="77" t="str">
        <f t="shared" si="415"/>
        <v/>
      </c>
      <c r="M2606" s="77" t="str">
        <f t="shared" si="416"/>
        <v/>
      </c>
    </row>
    <row r="2607" spans="1:13" x14ac:dyDescent="0.3">
      <c r="A2607" s="246" t="str">
        <f t="shared" si="408"/>
        <v/>
      </c>
      <c r="B2607" s="241" t="str">
        <f t="shared" si="409"/>
        <v/>
      </c>
      <c r="C2607" s="246" t="str">
        <f t="shared" si="410"/>
        <v/>
      </c>
      <c r="D2607" s="78"/>
      <c r="E2607" s="46" t="str">
        <f t="shared" si="411"/>
        <v/>
      </c>
      <c r="F2607" s="46" t="str">
        <f t="shared" si="412"/>
        <v/>
      </c>
      <c r="G2607" s="46" t="str">
        <f t="shared" si="413"/>
        <v/>
      </c>
      <c r="H2607" s="46" t="str">
        <f t="shared" si="414"/>
        <v/>
      </c>
      <c r="I2607" s="78"/>
      <c r="J2607" s="78"/>
      <c r="K2607" s="78"/>
      <c r="L2607" s="77" t="str">
        <f t="shared" si="415"/>
        <v/>
      </c>
      <c r="M2607" s="77" t="str">
        <f t="shared" si="416"/>
        <v/>
      </c>
    </row>
    <row r="2608" spans="1:13" x14ac:dyDescent="0.3">
      <c r="A2608" s="246" t="str">
        <f t="shared" si="408"/>
        <v/>
      </c>
      <c r="B2608" s="241" t="str">
        <f t="shared" si="409"/>
        <v/>
      </c>
      <c r="C2608" s="246" t="str">
        <f t="shared" si="410"/>
        <v/>
      </c>
      <c r="D2608" s="78"/>
      <c r="E2608" s="46" t="str">
        <f t="shared" si="411"/>
        <v/>
      </c>
      <c r="F2608" s="46" t="str">
        <f t="shared" si="412"/>
        <v/>
      </c>
      <c r="G2608" s="46" t="str">
        <f t="shared" si="413"/>
        <v/>
      </c>
      <c r="H2608" s="46" t="str">
        <f t="shared" si="414"/>
        <v/>
      </c>
      <c r="I2608" s="78"/>
      <c r="J2608" s="78"/>
      <c r="K2608" s="78"/>
      <c r="L2608" s="77" t="str">
        <f t="shared" si="415"/>
        <v/>
      </c>
      <c r="M2608" s="77" t="str">
        <f t="shared" si="416"/>
        <v/>
      </c>
    </row>
    <row r="2609" spans="1:13" x14ac:dyDescent="0.3">
      <c r="A2609" s="246" t="str">
        <f t="shared" si="408"/>
        <v/>
      </c>
      <c r="B2609" s="241" t="str">
        <f t="shared" si="409"/>
        <v/>
      </c>
      <c r="C2609" s="246" t="str">
        <f t="shared" si="410"/>
        <v/>
      </c>
      <c r="D2609" s="78"/>
      <c r="E2609" s="46" t="str">
        <f t="shared" si="411"/>
        <v/>
      </c>
      <c r="F2609" s="46" t="str">
        <f t="shared" si="412"/>
        <v/>
      </c>
      <c r="G2609" s="46" t="str">
        <f t="shared" si="413"/>
        <v/>
      </c>
      <c r="H2609" s="46" t="str">
        <f t="shared" si="414"/>
        <v/>
      </c>
      <c r="I2609" s="78"/>
      <c r="J2609" s="78"/>
      <c r="K2609" s="78"/>
      <c r="L2609" s="77" t="str">
        <f t="shared" si="415"/>
        <v/>
      </c>
      <c r="M2609" s="77" t="str">
        <f t="shared" si="416"/>
        <v/>
      </c>
    </row>
    <row r="2610" spans="1:13" x14ac:dyDescent="0.3">
      <c r="A2610" s="246" t="str">
        <f t="shared" si="408"/>
        <v/>
      </c>
      <c r="B2610" s="241" t="str">
        <f t="shared" si="409"/>
        <v/>
      </c>
      <c r="C2610" s="246" t="str">
        <f t="shared" si="410"/>
        <v/>
      </c>
      <c r="D2610" s="78"/>
      <c r="E2610" s="46" t="str">
        <f t="shared" si="411"/>
        <v/>
      </c>
      <c r="F2610" s="46" t="str">
        <f t="shared" si="412"/>
        <v/>
      </c>
      <c r="G2610" s="46" t="str">
        <f t="shared" si="413"/>
        <v/>
      </c>
      <c r="H2610" s="46" t="str">
        <f t="shared" si="414"/>
        <v/>
      </c>
      <c r="I2610" s="78"/>
      <c r="J2610" s="78"/>
      <c r="K2610" s="78"/>
      <c r="L2610" s="77" t="str">
        <f t="shared" si="415"/>
        <v/>
      </c>
      <c r="M2610" s="77" t="str">
        <f t="shared" si="416"/>
        <v/>
      </c>
    </row>
    <row r="2611" spans="1:13" x14ac:dyDescent="0.3">
      <c r="A2611" s="246" t="str">
        <f t="shared" si="408"/>
        <v/>
      </c>
      <c r="B2611" s="241" t="str">
        <f t="shared" si="409"/>
        <v/>
      </c>
      <c r="C2611" s="246" t="str">
        <f t="shared" si="410"/>
        <v/>
      </c>
      <c r="D2611" s="78"/>
      <c r="E2611" s="46" t="str">
        <f t="shared" si="411"/>
        <v/>
      </c>
      <c r="F2611" s="46" t="str">
        <f t="shared" si="412"/>
        <v/>
      </c>
      <c r="G2611" s="46" t="str">
        <f t="shared" si="413"/>
        <v/>
      </c>
      <c r="H2611" s="46" t="str">
        <f t="shared" si="414"/>
        <v/>
      </c>
      <c r="I2611" s="78"/>
      <c r="J2611" s="78"/>
      <c r="K2611" s="78"/>
      <c r="L2611" s="77" t="str">
        <f t="shared" si="415"/>
        <v/>
      </c>
      <c r="M2611" s="77" t="str">
        <f t="shared" si="416"/>
        <v/>
      </c>
    </row>
    <row r="2612" spans="1:13" x14ac:dyDescent="0.3">
      <c r="A2612" s="246" t="str">
        <f t="shared" si="408"/>
        <v/>
      </c>
      <c r="B2612" s="241" t="str">
        <f t="shared" si="409"/>
        <v/>
      </c>
      <c r="C2612" s="246" t="str">
        <f t="shared" si="410"/>
        <v/>
      </c>
      <c r="D2612" s="78"/>
      <c r="E2612" s="46" t="str">
        <f t="shared" si="411"/>
        <v/>
      </c>
      <c r="F2612" s="46" t="str">
        <f t="shared" si="412"/>
        <v/>
      </c>
      <c r="G2612" s="46" t="str">
        <f t="shared" si="413"/>
        <v/>
      </c>
      <c r="H2612" s="46" t="str">
        <f t="shared" si="414"/>
        <v/>
      </c>
      <c r="I2612" s="78"/>
      <c r="J2612" s="78"/>
      <c r="K2612" s="78"/>
      <c r="L2612" s="77" t="str">
        <f t="shared" si="415"/>
        <v/>
      </c>
      <c r="M2612" s="77" t="str">
        <f t="shared" si="416"/>
        <v/>
      </c>
    </row>
    <row r="2613" spans="1:13" x14ac:dyDescent="0.3">
      <c r="A2613" s="246" t="str">
        <f t="shared" si="408"/>
        <v/>
      </c>
      <c r="B2613" s="241" t="str">
        <f t="shared" si="409"/>
        <v/>
      </c>
      <c r="C2613" s="246" t="str">
        <f t="shared" si="410"/>
        <v/>
      </c>
      <c r="D2613" s="78"/>
      <c r="E2613" s="46" t="str">
        <f t="shared" si="411"/>
        <v/>
      </c>
      <c r="F2613" s="46" t="str">
        <f t="shared" si="412"/>
        <v/>
      </c>
      <c r="G2613" s="46" t="str">
        <f t="shared" si="413"/>
        <v/>
      </c>
      <c r="H2613" s="46" t="str">
        <f t="shared" si="414"/>
        <v/>
      </c>
      <c r="I2613" s="78"/>
      <c r="J2613" s="78"/>
      <c r="K2613" s="78"/>
      <c r="L2613" s="77" t="str">
        <f t="shared" si="415"/>
        <v/>
      </c>
      <c r="M2613" s="77" t="str">
        <f t="shared" si="416"/>
        <v/>
      </c>
    </row>
    <row r="2614" spans="1:13" x14ac:dyDescent="0.3">
      <c r="A2614" s="246" t="str">
        <f t="shared" si="408"/>
        <v/>
      </c>
      <c r="B2614" s="241" t="str">
        <f t="shared" si="409"/>
        <v/>
      </c>
      <c r="C2614" s="246" t="str">
        <f t="shared" si="410"/>
        <v/>
      </c>
      <c r="D2614" s="78"/>
      <c r="E2614" s="46" t="str">
        <f t="shared" si="411"/>
        <v/>
      </c>
      <c r="F2614" s="46" t="str">
        <f t="shared" si="412"/>
        <v/>
      </c>
      <c r="G2614" s="46" t="str">
        <f t="shared" si="413"/>
        <v/>
      </c>
      <c r="H2614" s="46" t="str">
        <f t="shared" si="414"/>
        <v/>
      </c>
      <c r="I2614" s="78"/>
      <c r="J2614" s="78"/>
      <c r="K2614" s="78"/>
      <c r="L2614" s="77" t="str">
        <f t="shared" si="415"/>
        <v/>
      </c>
      <c r="M2614" s="77" t="str">
        <f t="shared" si="416"/>
        <v/>
      </c>
    </row>
    <row r="2615" spans="1:13" x14ac:dyDescent="0.3">
      <c r="A2615" s="246" t="str">
        <f t="shared" si="408"/>
        <v/>
      </c>
      <c r="B2615" s="241" t="str">
        <f t="shared" si="409"/>
        <v/>
      </c>
      <c r="C2615" s="246" t="str">
        <f t="shared" si="410"/>
        <v/>
      </c>
      <c r="D2615" s="78"/>
      <c r="E2615" s="46" t="str">
        <f t="shared" si="411"/>
        <v/>
      </c>
      <c r="F2615" s="46" t="str">
        <f t="shared" si="412"/>
        <v/>
      </c>
      <c r="G2615" s="46" t="str">
        <f t="shared" si="413"/>
        <v/>
      </c>
      <c r="H2615" s="46" t="str">
        <f t="shared" si="414"/>
        <v/>
      </c>
      <c r="I2615" s="78"/>
      <c r="J2615" s="78"/>
      <c r="K2615" s="78"/>
      <c r="L2615" s="77" t="str">
        <f t="shared" si="415"/>
        <v/>
      </c>
      <c r="M2615" s="77" t="str">
        <f t="shared" si="416"/>
        <v/>
      </c>
    </row>
    <row r="2616" spans="1:13" x14ac:dyDescent="0.3">
      <c r="A2616" s="246" t="str">
        <f t="shared" si="408"/>
        <v/>
      </c>
      <c r="B2616" s="241" t="str">
        <f t="shared" si="409"/>
        <v/>
      </c>
      <c r="C2616" s="246" t="str">
        <f t="shared" si="410"/>
        <v/>
      </c>
      <c r="D2616" s="78"/>
      <c r="E2616" s="46" t="str">
        <f t="shared" si="411"/>
        <v/>
      </c>
      <c r="F2616" s="46" t="str">
        <f t="shared" si="412"/>
        <v/>
      </c>
      <c r="G2616" s="46" t="str">
        <f t="shared" si="413"/>
        <v/>
      </c>
      <c r="H2616" s="46" t="str">
        <f t="shared" si="414"/>
        <v/>
      </c>
      <c r="I2616" s="78"/>
      <c r="J2616" s="78"/>
      <c r="K2616" s="78"/>
      <c r="L2616" s="77" t="str">
        <f t="shared" si="415"/>
        <v/>
      </c>
      <c r="M2616" s="77" t="str">
        <f t="shared" si="416"/>
        <v/>
      </c>
    </row>
    <row r="2617" spans="1:13" x14ac:dyDescent="0.3">
      <c r="A2617" s="246" t="str">
        <f t="shared" si="408"/>
        <v/>
      </c>
      <c r="B2617" s="241" t="str">
        <f t="shared" si="409"/>
        <v/>
      </c>
      <c r="C2617" s="246" t="str">
        <f t="shared" si="410"/>
        <v/>
      </c>
      <c r="D2617" s="78"/>
      <c r="E2617" s="46" t="str">
        <f t="shared" si="411"/>
        <v/>
      </c>
      <c r="F2617" s="46" t="str">
        <f t="shared" si="412"/>
        <v/>
      </c>
      <c r="G2617" s="46" t="str">
        <f t="shared" si="413"/>
        <v/>
      </c>
      <c r="H2617" s="46" t="str">
        <f t="shared" si="414"/>
        <v/>
      </c>
      <c r="I2617" s="78"/>
      <c r="J2617" s="78"/>
      <c r="K2617" s="78"/>
      <c r="L2617" s="77" t="str">
        <f t="shared" si="415"/>
        <v/>
      </c>
      <c r="M2617" s="77" t="str">
        <f t="shared" si="416"/>
        <v/>
      </c>
    </row>
    <row r="2618" spans="1:13" x14ac:dyDescent="0.3">
      <c r="A2618" s="246" t="str">
        <f t="shared" si="408"/>
        <v/>
      </c>
      <c r="B2618" s="241" t="str">
        <f t="shared" si="409"/>
        <v/>
      </c>
      <c r="C2618" s="246" t="str">
        <f t="shared" si="410"/>
        <v/>
      </c>
      <c r="D2618" s="78"/>
      <c r="E2618" s="46" t="str">
        <f t="shared" si="411"/>
        <v/>
      </c>
      <c r="F2618" s="46" t="str">
        <f t="shared" si="412"/>
        <v/>
      </c>
      <c r="G2618" s="46" t="str">
        <f t="shared" si="413"/>
        <v/>
      </c>
      <c r="H2618" s="46" t="str">
        <f t="shared" si="414"/>
        <v/>
      </c>
      <c r="I2618" s="78"/>
      <c r="J2618" s="78"/>
      <c r="K2618" s="78"/>
      <c r="L2618" s="77" t="str">
        <f t="shared" si="415"/>
        <v/>
      </c>
      <c r="M2618" s="77" t="str">
        <f t="shared" si="416"/>
        <v/>
      </c>
    </row>
    <row r="2619" spans="1:13" x14ac:dyDescent="0.3">
      <c r="A2619" s="246" t="str">
        <f t="shared" si="408"/>
        <v/>
      </c>
      <c r="B2619" s="241" t="str">
        <f t="shared" si="409"/>
        <v/>
      </c>
      <c r="C2619" s="246" t="str">
        <f t="shared" si="410"/>
        <v/>
      </c>
      <c r="D2619" s="78"/>
      <c r="E2619" s="46" t="str">
        <f t="shared" si="411"/>
        <v/>
      </c>
      <c r="F2619" s="46" t="str">
        <f t="shared" si="412"/>
        <v/>
      </c>
      <c r="G2619" s="46" t="str">
        <f t="shared" si="413"/>
        <v/>
      </c>
      <c r="H2619" s="46" t="str">
        <f t="shared" si="414"/>
        <v/>
      </c>
      <c r="I2619" s="78"/>
      <c r="J2619" s="78"/>
      <c r="K2619" s="78"/>
      <c r="L2619" s="77" t="str">
        <f t="shared" si="415"/>
        <v/>
      </c>
      <c r="M2619" s="77" t="str">
        <f t="shared" si="416"/>
        <v/>
      </c>
    </row>
    <row r="2620" spans="1:13" x14ac:dyDescent="0.3">
      <c r="A2620" s="246" t="str">
        <f t="shared" si="408"/>
        <v/>
      </c>
      <c r="B2620" s="241" t="str">
        <f t="shared" si="409"/>
        <v/>
      </c>
      <c r="C2620" s="246" t="str">
        <f t="shared" si="410"/>
        <v/>
      </c>
      <c r="D2620" s="78"/>
      <c r="E2620" s="46" t="str">
        <f t="shared" si="411"/>
        <v/>
      </c>
      <c r="F2620" s="46" t="str">
        <f t="shared" si="412"/>
        <v/>
      </c>
      <c r="G2620" s="46" t="str">
        <f t="shared" si="413"/>
        <v/>
      </c>
      <c r="H2620" s="46" t="str">
        <f t="shared" si="414"/>
        <v/>
      </c>
      <c r="I2620" s="78"/>
      <c r="J2620" s="78"/>
      <c r="K2620" s="78"/>
      <c r="L2620" s="77" t="str">
        <f t="shared" si="415"/>
        <v/>
      </c>
      <c r="M2620" s="77" t="str">
        <f t="shared" si="416"/>
        <v/>
      </c>
    </row>
    <row r="2621" spans="1:13" x14ac:dyDescent="0.3">
      <c r="A2621" s="246" t="str">
        <f t="shared" si="408"/>
        <v/>
      </c>
      <c r="B2621" s="241" t="str">
        <f t="shared" si="409"/>
        <v/>
      </c>
      <c r="C2621" s="246" t="str">
        <f t="shared" si="410"/>
        <v/>
      </c>
      <c r="D2621" s="78"/>
      <c r="E2621" s="46" t="str">
        <f t="shared" si="411"/>
        <v/>
      </c>
      <c r="F2621" s="46" t="str">
        <f t="shared" si="412"/>
        <v/>
      </c>
      <c r="G2621" s="46" t="str">
        <f t="shared" si="413"/>
        <v/>
      </c>
      <c r="H2621" s="46" t="str">
        <f t="shared" si="414"/>
        <v/>
      </c>
      <c r="I2621" s="78"/>
      <c r="J2621" s="78"/>
      <c r="K2621" s="78"/>
      <c r="L2621" s="77" t="str">
        <f t="shared" si="415"/>
        <v/>
      </c>
      <c r="M2621" s="77" t="str">
        <f t="shared" si="416"/>
        <v/>
      </c>
    </row>
    <row r="2622" spans="1:13" x14ac:dyDescent="0.3">
      <c r="A2622" s="246" t="str">
        <f t="shared" si="408"/>
        <v/>
      </c>
      <c r="B2622" s="241" t="str">
        <f t="shared" si="409"/>
        <v/>
      </c>
      <c r="C2622" s="246" t="str">
        <f t="shared" si="410"/>
        <v/>
      </c>
      <c r="D2622" s="78"/>
      <c r="E2622" s="46" t="str">
        <f t="shared" si="411"/>
        <v/>
      </c>
      <c r="F2622" s="46" t="str">
        <f t="shared" si="412"/>
        <v/>
      </c>
      <c r="G2622" s="46" t="str">
        <f t="shared" si="413"/>
        <v/>
      </c>
      <c r="H2622" s="46" t="str">
        <f t="shared" si="414"/>
        <v/>
      </c>
      <c r="I2622" s="78"/>
      <c r="J2622" s="78"/>
      <c r="K2622" s="78"/>
      <c r="L2622" s="77" t="str">
        <f t="shared" si="415"/>
        <v/>
      </c>
      <c r="M2622" s="77" t="str">
        <f t="shared" si="416"/>
        <v/>
      </c>
    </row>
    <row r="2623" spans="1:13" x14ac:dyDescent="0.3">
      <c r="A2623" s="246" t="str">
        <f t="shared" si="408"/>
        <v/>
      </c>
      <c r="B2623" s="241" t="str">
        <f t="shared" si="409"/>
        <v/>
      </c>
      <c r="C2623" s="246" t="str">
        <f t="shared" si="410"/>
        <v/>
      </c>
      <c r="D2623" s="78"/>
      <c r="E2623" s="46" t="str">
        <f t="shared" si="411"/>
        <v/>
      </c>
      <c r="F2623" s="46" t="str">
        <f t="shared" si="412"/>
        <v/>
      </c>
      <c r="G2623" s="46" t="str">
        <f t="shared" si="413"/>
        <v/>
      </c>
      <c r="H2623" s="46" t="str">
        <f t="shared" si="414"/>
        <v/>
      </c>
      <c r="I2623" s="78"/>
      <c r="J2623" s="78"/>
      <c r="K2623" s="78"/>
      <c r="L2623" s="77" t="str">
        <f t="shared" si="415"/>
        <v/>
      </c>
      <c r="M2623" s="77" t="str">
        <f t="shared" si="416"/>
        <v/>
      </c>
    </row>
    <row r="2624" spans="1:13" x14ac:dyDescent="0.3">
      <c r="A2624" s="246" t="str">
        <f t="shared" si="408"/>
        <v/>
      </c>
      <c r="B2624" s="241" t="str">
        <f t="shared" si="409"/>
        <v/>
      </c>
      <c r="C2624" s="246" t="str">
        <f t="shared" si="410"/>
        <v/>
      </c>
      <c r="D2624" s="78"/>
      <c r="E2624" s="46" t="str">
        <f t="shared" si="411"/>
        <v/>
      </c>
      <c r="F2624" s="46" t="str">
        <f t="shared" si="412"/>
        <v/>
      </c>
      <c r="G2624" s="46" t="str">
        <f t="shared" si="413"/>
        <v/>
      </c>
      <c r="H2624" s="46" t="str">
        <f t="shared" si="414"/>
        <v/>
      </c>
      <c r="I2624" s="78"/>
      <c r="J2624" s="78"/>
      <c r="K2624" s="78"/>
      <c r="L2624" s="77" t="str">
        <f t="shared" si="415"/>
        <v/>
      </c>
      <c r="M2624" s="77" t="str">
        <f t="shared" si="416"/>
        <v/>
      </c>
    </row>
    <row r="2625" spans="1:13" x14ac:dyDescent="0.3">
      <c r="A2625" s="246" t="str">
        <f t="shared" si="408"/>
        <v/>
      </c>
      <c r="B2625" s="241" t="str">
        <f t="shared" si="409"/>
        <v/>
      </c>
      <c r="C2625" s="246" t="str">
        <f t="shared" si="410"/>
        <v/>
      </c>
      <c r="D2625" s="78"/>
      <c r="E2625" s="46" t="str">
        <f t="shared" si="411"/>
        <v/>
      </c>
      <c r="F2625" s="46" t="str">
        <f t="shared" si="412"/>
        <v/>
      </c>
      <c r="G2625" s="46" t="str">
        <f t="shared" si="413"/>
        <v/>
      </c>
      <c r="H2625" s="46" t="str">
        <f t="shared" si="414"/>
        <v/>
      </c>
      <c r="I2625" s="78"/>
      <c r="J2625" s="78"/>
      <c r="K2625" s="78"/>
      <c r="L2625" s="77" t="str">
        <f t="shared" si="415"/>
        <v/>
      </c>
      <c r="M2625" s="77" t="str">
        <f t="shared" si="416"/>
        <v/>
      </c>
    </row>
    <row r="2626" spans="1:13" x14ac:dyDescent="0.3">
      <c r="A2626" s="246" t="str">
        <f t="shared" si="408"/>
        <v/>
      </c>
      <c r="B2626" s="241" t="str">
        <f t="shared" si="409"/>
        <v/>
      </c>
      <c r="C2626" s="246" t="str">
        <f t="shared" si="410"/>
        <v/>
      </c>
      <c r="D2626" s="78"/>
      <c r="E2626" s="46" t="str">
        <f t="shared" si="411"/>
        <v/>
      </c>
      <c r="F2626" s="46" t="str">
        <f t="shared" si="412"/>
        <v/>
      </c>
      <c r="G2626" s="46" t="str">
        <f t="shared" si="413"/>
        <v/>
      </c>
      <c r="H2626" s="46" t="str">
        <f t="shared" si="414"/>
        <v/>
      </c>
      <c r="I2626" s="78"/>
      <c r="J2626" s="78"/>
      <c r="K2626" s="78"/>
      <c r="L2626" s="77" t="str">
        <f t="shared" si="415"/>
        <v/>
      </c>
      <c r="M2626" s="77" t="str">
        <f t="shared" si="416"/>
        <v/>
      </c>
    </row>
    <row r="2627" spans="1:13" x14ac:dyDescent="0.3">
      <c r="A2627" s="246" t="str">
        <f t="shared" si="408"/>
        <v/>
      </c>
      <c r="B2627" s="241" t="str">
        <f t="shared" si="409"/>
        <v/>
      </c>
      <c r="C2627" s="246" t="str">
        <f t="shared" si="410"/>
        <v/>
      </c>
      <c r="D2627" s="78"/>
      <c r="E2627" s="46" t="str">
        <f t="shared" si="411"/>
        <v/>
      </c>
      <c r="F2627" s="46" t="str">
        <f t="shared" si="412"/>
        <v/>
      </c>
      <c r="G2627" s="46" t="str">
        <f t="shared" si="413"/>
        <v/>
      </c>
      <c r="H2627" s="46" t="str">
        <f t="shared" si="414"/>
        <v/>
      </c>
      <c r="I2627" s="78"/>
      <c r="J2627" s="78"/>
      <c r="K2627" s="78"/>
      <c r="L2627" s="77" t="str">
        <f t="shared" si="415"/>
        <v/>
      </c>
      <c r="M2627" s="77" t="str">
        <f t="shared" si="416"/>
        <v/>
      </c>
    </row>
    <row r="2628" spans="1:13" x14ac:dyDescent="0.3">
      <c r="A2628" s="246" t="str">
        <f t="shared" si="408"/>
        <v/>
      </c>
      <c r="B2628" s="241" t="str">
        <f t="shared" si="409"/>
        <v/>
      </c>
      <c r="C2628" s="246" t="str">
        <f t="shared" si="410"/>
        <v/>
      </c>
      <c r="D2628" s="78"/>
      <c r="E2628" s="46" t="str">
        <f t="shared" si="411"/>
        <v/>
      </c>
      <c r="F2628" s="46" t="str">
        <f t="shared" si="412"/>
        <v/>
      </c>
      <c r="G2628" s="46" t="str">
        <f t="shared" si="413"/>
        <v/>
      </c>
      <c r="H2628" s="46" t="str">
        <f t="shared" si="414"/>
        <v/>
      </c>
      <c r="I2628" s="78"/>
      <c r="J2628" s="78"/>
      <c r="K2628" s="78"/>
      <c r="L2628" s="77" t="str">
        <f t="shared" si="415"/>
        <v/>
      </c>
      <c r="M2628" s="77" t="str">
        <f t="shared" si="416"/>
        <v/>
      </c>
    </row>
    <row r="2629" spans="1:13" x14ac:dyDescent="0.3">
      <c r="A2629" s="246" t="str">
        <f t="shared" si="408"/>
        <v/>
      </c>
      <c r="B2629" s="241" t="str">
        <f t="shared" si="409"/>
        <v/>
      </c>
      <c r="C2629" s="246" t="str">
        <f t="shared" si="410"/>
        <v/>
      </c>
      <c r="D2629" s="78"/>
      <c r="E2629" s="46" t="str">
        <f t="shared" si="411"/>
        <v/>
      </c>
      <c r="F2629" s="46" t="str">
        <f t="shared" si="412"/>
        <v/>
      </c>
      <c r="G2629" s="46" t="str">
        <f t="shared" si="413"/>
        <v/>
      </c>
      <c r="H2629" s="46" t="str">
        <f t="shared" si="414"/>
        <v/>
      </c>
      <c r="I2629" s="78"/>
      <c r="J2629" s="78"/>
      <c r="K2629" s="78"/>
      <c r="L2629" s="77" t="str">
        <f t="shared" si="415"/>
        <v/>
      </c>
      <c r="M2629" s="77" t="str">
        <f t="shared" si="416"/>
        <v/>
      </c>
    </row>
    <row r="2630" spans="1:13" x14ac:dyDescent="0.3">
      <c r="A2630" s="246" t="str">
        <f t="shared" si="408"/>
        <v/>
      </c>
      <c r="B2630" s="241" t="str">
        <f t="shared" si="409"/>
        <v/>
      </c>
      <c r="C2630" s="246" t="str">
        <f t="shared" si="410"/>
        <v/>
      </c>
      <c r="D2630" s="78"/>
      <c r="E2630" s="46" t="str">
        <f t="shared" si="411"/>
        <v/>
      </c>
      <c r="F2630" s="46" t="str">
        <f t="shared" si="412"/>
        <v/>
      </c>
      <c r="G2630" s="46" t="str">
        <f t="shared" si="413"/>
        <v/>
      </c>
      <c r="H2630" s="46" t="str">
        <f t="shared" si="414"/>
        <v/>
      </c>
      <c r="I2630" s="78"/>
      <c r="J2630" s="78"/>
      <c r="K2630" s="78"/>
      <c r="L2630" s="77" t="str">
        <f t="shared" si="415"/>
        <v/>
      </c>
      <c r="M2630" s="77" t="str">
        <f t="shared" si="416"/>
        <v/>
      </c>
    </row>
    <row r="2631" spans="1:13" x14ac:dyDescent="0.3">
      <c r="A2631" s="246" t="str">
        <f t="shared" si="408"/>
        <v/>
      </c>
      <c r="B2631" s="241" t="str">
        <f t="shared" si="409"/>
        <v/>
      </c>
      <c r="C2631" s="246" t="str">
        <f t="shared" si="410"/>
        <v/>
      </c>
      <c r="D2631" s="78"/>
      <c r="E2631" s="46" t="str">
        <f t="shared" si="411"/>
        <v/>
      </c>
      <c r="F2631" s="46" t="str">
        <f t="shared" si="412"/>
        <v/>
      </c>
      <c r="G2631" s="46" t="str">
        <f t="shared" si="413"/>
        <v/>
      </c>
      <c r="H2631" s="46" t="str">
        <f t="shared" si="414"/>
        <v/>
      </c>
      <c r="I2631" s="78"/>
      <c r="J2631" s="78"/>
      <c r="K2631" s="78"/>
      <c r="L2631" s="77" t="str">
        <f t="shared" si="415"/>
        <v/>
      </c>
      <c r="M2631" s="77" t="str">
        <f t="shared" si="416"/>
        <v/>
      </c>
    </row>
    <row r="2632" spans="1:13" x14ac:dyDescent="0.3">
      <c r="A2632" s="246" t="str">
        <f t="shared" si="408"/>
        <v/>
      </c>
      <c r="B2632" s="241" t="str">
        <f t="shared" si="409"/>
        <v/>
      </c>
      <c r="C2632" s="246" t="str">
        <f t="shared" si="410"/>
        <v/>
      </c>
      <c r="D2632" s="78"/>
      <c r="E2632" s="46" t="str">
        <f t="shared" si="411"/>
        <v/>
      </c>
      <c r="F2632" s="46" t="str">
        <f t="shared" si="412"/>
        <v/>
      </c>
      <c r="G2632" s="46" t="str">
        <f t="shared" si="413"/>
        <v/>
      </c>
      <c r="H2632" s="46" t="str">
        <f t="shared" si="414"/>
        <v/>
      </c>
      <c r="I2632" s="78"/>
      <c r="J2632" s="78"/>
      <c r="K2632" s="78"/>
      <c r="L2632" s="77" t="str">
        <f t="shared" si="415"/>
        <v/>
      </c>
      <c r="M2632" s="77" t="str">
        <f t="shared" si="416"/>
        <v/>
      </c>
    </row>
    <row r="2633" spans="1:13" x14ac:dyDescent="0.3">
      <c r="A2633" s="246" t="str">
        <f t="shared" si="408"/>
        <v/>
      </c>
      <c r="B2633" s="241" t="str">
        <f t="shared" si="409"/>
        <v/>
      </c>
      <c r="C2633" s="246" t="str">
        <f t="shared" si="410"/>
        <v/>
      </c>
      <c r="D2633" s="78"/>
      <c r="E2633" s="46" t="str">
        <f t="shared" si="411"/>
        <v/>
      </c>
      <c r="F2633" s="46" t="str">
        <f t="shared" si="412"/>
        <v/>
      </c>
      <c r="G2633" s="46" t="str">
        <f t="shared" si="413"/>
        <v/>
      </c>
      <c r="H2633" s="46" t="str">
        <f t="shared" si="414"/>
        <v/>
      </c>
      <c r="I2633" s="78"/>
      <c r="J2633" s="78"/>
      <c r="K2633" s="78"/>
      <c r="L2633" s="77" t="str">
        <f t="shared" si="415"/>
        <v/>
      </c>
      <c r="M2633" s="77" t="str">
        <f t="shared" si="416"/>
        <v/>
      </c>
    </row>
    <row r="2634" spans="1:13" x14ac:dyDescent="0.3">
      <c r="A2634" s="246" t="str">
        <f t="shared" si="408"/>
        <v/>
      </c>
      <c r="B2634" s="241" t="str">
        <f t="shared" si="409"/>
        <v/>
      </c>
      <c r="C2634" s="246" t="str">
        <f t="shared" si="410"/>
        <v/>
      </c>
      <c r="D2634" s="78"/>
      <c r="E2634" s="46" t="str">
        <f t="shared" si="411"/>
        <v/>
      </c>
      <c r="F2634" s="46" t="str">
        <f t="shared" si="412"/>
        <v/>
      </c>
      <c r="G2634" s="46" t="str">
        <f t="shared" si="413"/>
        <v/>
      </c>
      <c r="H2634" s="46" t="str">
        <f t="shared" si="414"/>
        <v/>
      </c>
      <c r="I2634" s="78"/>
      <c r="J2634" s="78"/>
      <c r="K2634" s="78"/>
      <c r="L2634" s="77" t="str">
        <f t="shared" si="415"/>
        <v/>
      </c>
      <c r="M2634" s="77" t="str">
        <f t="shared" si="416"/>
        <v/>
      </c>
    </row>
    <row r="2635" spans="1:13" x14ac:dyDescent="0.3">
      <c r="A2635" s="246" t="str">
        <f t="shared" si="408"/>
        <v/>
      </c>
      <c r="B2635" s="241" t="str">
        <f t="shared" si="409"/>
        <v/>
      </c>
      <c r="C2635" s="246" t="str">
        <f t="shared" si="410"/>
        <v/>
      </c>
      <c r="D2635" s="78"/>
      <c r="E2635" s="46" t="str">
        <f t="shared" si="411"/>
        <v/>
      </c>
      <c r="F2635" s="46" t="str">
        <f t="shared" si="412"/>
        <v/>
      </c>
      <c r="G2635" s="46" t="str">
        <f t="shared" si="413"/>
        <v/>
      </c>
      <c r="H2635" s="46" t="str">
        <f t="shared" si="414"/>
        <v/>
      </c>
      <c r="I2635" s="78"/>
      <c r="J2635" s="78"/>
      <c r="K2635" s="78"/>
      <c r="L2635" s="77" t="str">
        <f t="shared" si="415"/>
        <v/>
      </c>
      <c r="M2635" s="77" t="str">
        <f t="shared" si="416"/>
        <v/>
      </c>
    </row>
    <row r="2636" spans="1:13" x14ac:dyDescent="0.3">
      <c r="A2636" s="246" t="str">
        <f t="shared" si="408"/>
        <v/>
      </c>
      <c r="B2636" s="241" t="str">
        <f t="shared" si="409"/>
        <v/>
      </c>
      <c r="C2636" s="246" t="str">
        <f t="shared" si="410"/>
        <v/>
      </c>
      <c r="D2636" s="78"/>
      <c r="E2636" s="46" t="str">
        <f t="shared" si="411"/>
        <v/>
      </c>
      <c r="F2636" s="46" t="str">
        <f t="shared" si="412"/>
        <v/>
      </c>
      <c r="G2636" s="46" t="str">
        <f t="shared" si="413"/>
        <v/>
      </c>
      <c r="H2636" s="46" t="str">
        <f t="shared" si="414"/>
        <v/>
      </c>
      <c r="I2636" s="78"/>
      <c r="J2636" s="78"/>
      <c r="K2636" s="78"/>
      <c r="L2636" s="77" t="str">
        <f t="shared" si="415"/>
        <v/>
      </c>
      <c r="M2636" s="77" t="str">
        <f t="shared" si="416"/>
        <v/>
      </c>
    </row>
    <row r="2637" spans="1:13" x14ac:dyDescent="0.3">
      <c r="A2637" s="246" t="str">
        <f t="shared" si="408"/>
        <v/>
      </c>
      <c r="B2637" s="241" t="str">
        <f t="shared" si="409"/>
        <v/>
      </c>
      <c r="C2637" s="246" t="str">
        <f t="shared" si="410"/>
        <v/>
      </c>
      <c r="D2637" s="78"/>
      <c r="E2637" s="46" t="str">
        <f t="shared" si="411"/>
        <v/>
      </c>
      <c r="F2637" s="46" t="str">
        <f t="shared" si="412"/>
        <v/>
      </c>
      <c r="G2637" s="46" t="str">
        <f t="shared" si="413"/>
        <v/>
      </c>
      <c r="H2637" s="46" t="str">
        <f t="shared" si="414"/>
        <v/>
      </c>
      <c r="I2637" s="78"/>
      <c r="J2637" s="78"/>
      <c r="K2637" s="78"/>
      <c r="L2637" s="77" t="str">
        <f t="shared" si="415"/>
        <v/>
      </c>
      <c r="M2637" s="77" t="str">
        <f t="shared" si="416"/>
        <v/>
      </c>
    </row>
    <row r="2638" spans="1:13" x14ac:dyDescent="0.3">
      <c r="A2638" s="246" t="str">
        <f t="shared" si="408"/>
        <v/>
      </c>
      <c r="B2638" s="241" t="str">
        <f t="shared" si="409"/>
        <v/>
      </c>
      <c r="C2638" s="246" t="str">
        <f t="shared" si="410"/>
        <v/>
      </c>
      <c r="D2638" s="78"/>
      <c r="E2638" s="46" t="str">
        <f t="shared" si="411"/>
        <v/>
      </c>
      <c r="F2638" s="46" t="str">
        <f t="shared" si="412"/>
        <v/>
      </c>
      <c r="G2638" s="46" t="str">
        <f t="shared" si="413"/>
        <v/>
      </c>
      <c r="H2638" s="46" t="str">
        <f t="shared" si="414"/>
        <v/>
      </c>
      <c r="I2638" s="78"/>
      <c r="J2638" s="78"/>
      <c r="K2638" s="78"/>
      <c r="L2638" s="77" t="str">
        <f t="shared" si="415"/>
        <v/>
      </c>
      <c r="M2638" s="77" t="str">
        <f t="shared" si="416"/>
        <v/>
      </c>
    </row>
    <row r="2639" spans="1:13" x14ac:dyDescent="0.3">
      <c r="A2639" s="246" t="str">
        <f t="shared" si="408"/>
        <v/>
      </c>
      <c r="B2639" s="241" t="str">
        <f t="shared" si="409"/>
        <v/>
      </c>
      <c r="C2639" s="246" t="str">
        <f t="shared" si="410"/>
        <v/>
      </c>
      <c r="D2639" s="78"/>
      <c r="E2639" s="46" t="str">
        <f t="shared" si="411"/>
        <v/>
      </c>
      <c r="F2639" s="46" t="str">
        <f t="shared" si="412"/>
        <v/>
      </c>
      <c r="G2639" s="46" t="str">
        <f t="shared" si="413"/>
        <v/>
      </c>
      <c r="H2639" s="46" t="str">
        <f t="shared" si="414"/>
        <v/>
      </c>
      <c r="I2639" s="78"/>
      <c r="J2639" s="78"/>
      <c r="K2639" s="78"/>
      <c r="L2639" s="77" t="str">
        <f t="shared" si="415"/>
        <v/>
      </c>
      <c r="M2639" s="77" t="str">
        <f t="shared" si="416"/>
        <v/>
      </c>
    </row>
    <row r="2640" spans="1:13" x14ac:dyDescent="0.3">
      <c r="A2640" s="246" t="str">
        <f t="shared" si="408"/>
        <v/>
      </c>
      <c r="B2640" s="241" t="str">
        <f t="shared" si="409"/>
        <v/>
      </c>
      <c r="C2640" s="246" t="str">
        <f t="shared" si="410"/>
        <v/>
      </c>
      <c r="D2640" s="78"/>
      <c r="E2640" s="46" t="str">
        <f t="shared" si="411"/>
        <v/>
      </c>
      <c r="F2640" s="46" t="str">
        <f t="shared" si="412"/>
        <v/>
      </c>
      <c r="G2640" s="46" t="str">
        <f t="shared" si="413"/>
        <v/>
      </c>
      <c r="H2640" s="46" t="str">
        <f t="shared" si="414"/>
        <v/>
      </c>
      <c r="I2640" s="78"/>
      <c r="J2640" s="78"/>
      <c r="K2640" s="78"/>
      <c r="L2640" s="77" t="str">
        <f t="shared" si="415"/>
        <v/>
      </c>
      <c r="M2640" s="77" t="str">
        <f t="shared" si="416"/>
        <v/>
      </c>
    </row>
    <row r="2641" spans="1:13" x14ac:dyDescent="0.3">
      <c r="A2641" s="246" t="str">
        <f t="shared" si="408"/>
        <v/>
      </c>
      <c r="B2641" s="241" t="str">
        <f t="shared" si="409"/>
        <v/>
      </c>
      <c r="C2641" s="246" t="str">
        <f t="shared" si="410"/>
        <v/>
      </c>
      <c r="D2641" s="78"/>
      <c r="E2641" s="46" t="str">
        <f t="shared" si="411"/>
        <v/>
      </c>
      <c r="F2641" s="46" t="str">
        <f t="shared" si="412"/>
        <v/>
      </c>
      <c r="G2641" s="46" t="str">
        <f t="shared" si="413"/>
        <v/>
      </c>
      <c r="H2641" s="46" t="str">
        <f t="shared" si="414"/>
        <v/>
      </c>
      <c r="I2641" s="78"/>
      <c r="J2641" s="78"/>
      <c r="K2641" s="78"/>
      <c r="L2641" s="77" t="str">
        <f t="shared" si="415"/>
        <v/>
      </c>
      <c r="M2641" s="77" t="str">
        <f t="shared" si="416"/>
        <v/>
      </c>
    </row>
    <row r="2642" spans="1:13" x14ac:dyDescent="0.3">
      <c r="A2642" s="246" t="str">
        <f t="shared" si="408"/>
        <v/>
      </c>
      <c r="B2642" s="241" t="str">
        <f t="shared" si="409"/>
        <v/>
      </c>
      <c r="C2642" s="246" t="str">
        <f t="shared" si="410"/>
        <v/>
      </c>
      <c r="D2642" s="78"/>
      <c r="E2642" s="46" t="str">
        <f t="shared" si="411"/>
        <v/>
      </c>
      <c r="F2642" s="46" t="str">
        <f t="shared" si="412"/>
        <v/>
      </c>
      <c r="G2642" s="46" t="str">
        <f t="shared" si="413"/>
        <v/>
      </c>
      <c r="H2642" s="46" t="str">
        <f t="shared" si="414"/>
        <v/>
      </c>
      <c r="I2642" s="78"/>
      <c r="J2642" s="78"/>
      <c r="K2642" s="78"/>
      <c r="L2642" s="77" t="str">
        <f t="shared" si="415"/>
        <v/>
      </c>
      <c r="M2642" s="77" t="str">
        <f t="shared" si="416"/>
        <v/>
      </c>
    </row>
    <row r="2643" spans="1:13" x14ac:dyDescent="0.3">
      <c r="A2643" s="246" t="str">
        <f t="shared" si="408"/>
        <v/>
      </c>
      <c r="B2643" s="241" t="str">
        <f t="shared" si="409"/>
        <v/>
      </c>
      <c r="C2643" s="246" t="str">
        <f t="shared" si="410"/>
        <v/>
      </c>
      <c r="D2643" s="78"/>
      <c r="E2643" s="46" t="str">
        <f t="shared" si="411"/>
        <v/>
      </c>
      <c r="F2643" s="46" t="str">
        <f t="shared" si="412"/>
        <v/>
      </c>
      <c r="G2643" s="46" t="str">
        <f t="shared" si="413"/>
        <v/>
      </c>
      <c r="H2643" s="46" t="str">
        <f t="shared" si="414"/>
        <v/>
      </c>
      <c r="I2643" s="78"/>
      <c r="J2643" s="78"/>
      <c r="K2643" s="78"/>
      <c r="L2643" s="77" t="str">
        <f t="shared" si="415"/>
        <v/>
      </c>
      <c r="M2643" s="77" t="str">
        <f t="shared" si="416"/>
        <v/>
      </c>
    </row>
    <row r="2644" spans="1:13" x14ac:dyDescent="0.3">
      <c r="A2644" s="246" t="str">
        <f t="shared" si="408"/>
        <v/>
      </c>
      <c r="B2644" s="241" t="str">
        <f t="shared" si="409"/>
        <v/>
      </c>
      <c r="C2644" s="246" t="str">
        <f t="shared" si="410"/>
        <v/>
      </c>
      <c r="D2644" s="78"/>
      <c r="E2644" s="46" t="str">
        <f t="shared" si="411"/>
        <v/>
      </c>
      <c r="F2644" s="46" t="str">
        <f t="shared" si="412"/>
        <v/>
      </c>
      <c r="G2644" s="46" t="str">
        <f t="shared" si="413"/>
        <v/>
      </c>
      <c r="H2644" s="46" t="str">
        <f t="shared" si="414"/>
        <v/>
      </c>
      <c r="I2644" s="78"/>
      <c r="J2644" s="78"/>
      <c r="K2644" s="78"/>
      <c r="L2644" s="77" t="str">
        <f t="shared" si="415"/>
        <v/>
      </c>
      <c r="M2644" s="77" t="str">
        <f t="shared" si="416"/>
        <v/>
      </c>
    </row>
    <row r="2645" spans="1:13" x14ac:dyDescent="0.3">
      <c r="A2645" s="246" t="str">
        <f t="shared" si="408"/>
        <v/>
      </c>
      <c r="B2645" s="241" t="str">
        <f t="shared" si="409"/>
        <v/>
      </c>
      <c r="C2645" s="246" t="str">
        <f t="shared" si="410"/>
        <v/>
      </c>
      <c r="D2645" s="78"/>
      <c r="E2645" s="46" t="str">
        <f t="shared" si="411"/>
        <v/>
      </c>
      <c r="F2645" s="46" t="str">
        <f t="shared" si="412"/>
        <v/>
      </c>
      <c r="G2645" s="46" t="str">
        <f t="shared" si="413"/>
        <v/>
      </c>
      <c r="H2645" s="46" t="str">
        <f t="shared" si="414"/>
        <v/>
      </c>
      <c r="I2645" s="78"/>
      <c r="J2645" s="78"/>
      <c r="K2645" s="78"/>
      <c r="L2645" s="77" t="str">
        <f t="shared" si="415"/>
        <v/>
      </c>
      <c r="M2645" s="77" t="str">
        <f t="shared" si="416"/>
        <v/>
      </c>
    </row>
    <row r="2646" spans="1:13" x14ac:dyDescent="0.3">
      <c r="A2646" s="246" t="str">
        <f t="shared" si="408"/>
        <v/>
      </c>
      <c r="B2646" s="241" t="str">
        <f t="shared" si="409"/>
        <v/>
      </c>
      <c r="C2646" s="246" t="str">
        <f t="shared" si="410"/>
        <v/>
      </c>
      <c r="D2646" s="78"/>
      <c r="E2646" s="46" t="str">
        <f t="shared" si="411"/>
        <v/>
      </c>
      <c r="F2646" s="46" t="str">
        <f t="shared" si="412"/>
        <v/>
      </c>
      <c r="G2646" s="46" t="str">
        <f t="shared" si="413"/>
        <v/>
      </c>
      <c r="H2646" s="46" t="str">
        <f t="shared" si="414"/>
        <v/>
      </c>
      <c r="I2646" s="78"/>
      <c r="J2646" s="78"/>
      <c r="K2646" s="78"/>
      <c r="L2646" s="77" t="str">
        <f t="shared" si="415"/>
        <v/>
      </c>
      <c r="M2646" s="77" t="str">
        <f t="shared" si="416"/>
        <v/>
      </c>
    </row>
    <row r="2647" spans="1:13" x14ac:dyDescent="0.3">
      <c r="A2647" s="246" t="str">
        <f t="shared" si="408"/>
        <v/>
      </c>
      <c r="B2647" s="241" t="str">
        <f t="shared" si="409"/>
        <v/>
      </c>
      <c r="C2647" s="246" t="str">
        <f t="shared" si="410"/>
        <v/>
      </c>
      <c r="D2647" s="78"/>
      <c r="E2647" s="46" t="str">
        <f t="shared" si="411"/>
        <v/>
      </c>
      <c r="F2647" s="46" t="str">
        <f t="shared" si="412"/>
        <v/>
      </c>
      <c r="G2647" s="46" t="str">
        <f t="shared" si="413"/>
        <v/>
      </c>
      <c r="H2647" s="46" t="str">
        <f t="shared" si="414"/>
        <v/>
      </c>
      <c r="I2647" s="78"/>
      <c r="J2647" s="78"/>
      <c r="K2647" s="78"/>
      <c r="L2647" s="77" t="str">
        <f t="shared" si="415"/>
        <v/>
      </c>
      <c r="M2647" s="77" t="str">
        <f t="shared" si="416"/>
        <v/>
      </c>
    </row>
    <row r="2648" spans="1:13" x14ac:dyDescent="0.3">
      <c r="A2648" s="246" t="str">
        <f t="shared" si="408"/>
        <v/>
      </c>
      <c r="B2648" s="241" t="str">
        <f t="shared" si="409"/>
        <v/>
      </c>
      <c r="C2648" s="246" t="str">
        <f t="shared" si="410"/>
        <v/>
      </c>
      <c r="D2648" s="78"/>
      <c r="E2648" s="46" t="str">
        <f t="shared" si="411"/>
        <v/>
      </c>
      <c r="F2648" s="46" t="str">
        <f t="shared" si="412"/>
        <v/>
      </c>
      <c r="G2648" s="46" t="str">
        <f t="shared" si="413"/>
        <v/>
      </c>
      <c r="H2648" s="46" t="str">
        <f t="shared" si="414"/>
        <v/>
      </c>
      <c r="I2648" s="78"/>
      <c r="J2648" s="78"/>
      <c r="K2648" s="78"/>
      <c r="L2648" s="77" t="str">
        <f t="shared" si="415"/>
        <v/>
      </c>
      <c r="M2648" s="77" t="str">
        <f t="shared" si="416"/>
        <v/>
      </c>
    </row>
    <row r="2649" spans="1:13" x14ac:dyDescent="0.3">
      <c r="A2649" s="246" t="str">
        <f t="shared" si="408"/>
        <v/>
      </c>
      <c r="B2649" s="241" t="str">
        <f t="shared" si="409"/>
        <v/>
      </c>
      <c r="C2649" s="246" t="str">
        <f t="shared" si="410"/>
        <v/>
      </c>
      <c r="D2649" s="78"/>
      <c r="E2649" s="46" t="str">
        <f t="shared" si="411"/>
        <v/>
      </c>
      <c r="F2649" s="46" t="str">
        <f t="shared" si="412"/>
        <v/>
      </c>
      <c r="G2649" s="46" t="str">
        <f t="shared" si="413"/>
        <v/>
      </c>
      <c r="H2649" s="46" t="str">
        <f t="shared" si="414"/>
        <v/>
      </c>
      <c r="I2649" s="78"/>
      <c r="J2649" s="78"/>
      <c r="K2649" s="78"/>
      <c r="L2649" s="77" t="str">
        <f t="shared" si="415"/>
        <v/>
      </c>
      <c r="M2649" s="77" t="str">
        <f t="shared" si="416"/>
        <v/>
      </c>
    </row>
    <row r="2650" spans="1:13" x14ac:dyDescent="0.3">
      <c r="A2650" s="246" t="str">
        <f t="shared" si="408"/>
        <v/>
      </c>
      <c r="B2650" s="241" t="str">
        <f t="shared" si="409"/>
        <v/>
      </c>
      <c r="C2650" s="246" t="str">
        <f t="shared" si="410"/>
        <v/>
      </c>
      <c r="D2650" s="78"/>
      <c r="E2650" s="46" t="str">
        <f t="shared" si="411"/>
        <v/>
      </c>
      <c r="F2650" s="46" t="str">
        <f t="shared" si="412"/>
        <v/>
      </c>
      <c r="G2650" s="46" t="str">
        <f t="shared" si="413"/>
        <v/>
      </c>
      <c r="H2650" s="46" t="str">
        <f t="shared" si="414"/>
        <v/>
      </c>
      <c r="I2650" s="78"/>
      <c r="J2650" s="78"/>
      <c r="K2650" s="78"/>
      <c r="L2650" s="77" t="str">
        <f t="shared" si="415"/>
        <v/>
      </c>
      <c r="M2650" s="77" t="str">
        <f t="shared" si="416"/>
        <v/>
      </c>
    </row>
    <row r="2651" spans="1:13" x14ac:dyDescent="0.3">
      <c r="A2651" s="246" t="str">
        <f t="shared" si="408"/>
        <v/>
      </c>
      <c r="B2651" s="241" t="str">
        <f t="shared" si="409"/>
        <v/>
      </c>
      <c r="C2651" s="246" t="str">
        <f t="shared" si="410"/>
        <v/>
      </c>
      <c r="D2651" s="78"/>
      <c r="E2651" s="46" t="str">
        <f t="shared" si="411"/>
        <v/>
      </c>
      <c r="F2651" s="46" t="str">
        <f t="shared" si="412"/>
        <v/>
      </c>
      <c r="G2651" s="46" t="str">
        <f t="shared" si="413"/>
        <v/>
      </c>
      <c r="H2651" s="46" t="str">
        <f t="shared" si="414"/>
        <v/>
      </c>
      <c r="I2651" s="78"/>
      <c r="J2651" s="78"/>
      <c r="K2651" s="78"/>
      <c r="L2651" s="77" t="str">
        <f t="shared" si="415"/>
        <v/>
      </c>
      <c r="M2651" s="77" t="str">
        <f t="shared" si="416"/>
        <v/>
      </c>
    </row>
    <row r="2652" spans="1:13" x14ac:dyDescent="0.3">
      <c r="A2652" s="246" t="str">
        <f t="shared" si="408"/>
        <v/>
      </c>
      <c r="B2652" s="241" t="str">
        <f t="shared" si="409"/>
        <v/>
      </c>
      <c r="C2652" s="246" t="str">
        <f t="shared" si="410"/>
        <v/>
      </c>
      <c r="D2652" s="78"/>
      <c r="E2652" s="46" t="str">
        <f t="shared" si="411"/>
        <v/>
      </c>
      <c r="F2652" s="46" t="str">
        <f t="shared" si="412"/>
        <v/>
      </c>
      <c r="G2652" s="46" t="str">
        <f t="shared" si="413"/>
        <v/>
      </c>
      <c r="H2652" s="46" t="str">
        <f t="shared" si="414"/>
        <v/>
      </c>
      <c r="I2652" s="78"/>
      <c r="J2652" s="78"/>
      <c r="K2652" s="78"/>
      <c r="L2652" s="77" t="str">
        <f t="shared" si="415"/>
        <v/>
      </c>
      <c r="M2652" s="77" t="str">
        <f t="shared" si="416"/>
        <v/>
      </c>
    </row>
    <row r="2653" spans="1:13" x14ac:dyDescent="0.3">
      <c r="A2653" s="246" t="str">
        <f t="shared" si="408"/>
        <v/>
      </c>
      <c r="B2653" s="241" t="str">
        <f t="shared" si="409"/>
        <v/>
      </c>
      <c r="C2653" s="246" t="str">
        <f t="shared" si="410"/>
        <v/>
      </c>
      <c r="D2653" s="78"/>
      <c r="E2653" s="46" t="str">
        <f t="shared" si="411"/>
        <v/>
      </c>
      <c r="F2653" s="46" t="str">
        <f t="shared" si="412"/>
        <v/>
      </c>
      <c r="G2653" s="46" t="str">
        <f t="shared" si="413"/>
        <v/>
      </c>
      <c r="H2653" s="46" t="str">
        <f t="shared" si="414"/>
        <v/>
      </c>
      <c r="I2653" s="78"/>
      <c r="J2653" s="78"/>
      <c r="K2653" s="78"/>
      <c r="L2653" s="77" t="str">
        <f t="shared" si="415"/>
        <v/>
      </c>
      <c r="M2653" s="77" t="str">
        <f t="shared" si="416"/>
        <v/>
      </c>
    </row>
    <row r="2654" spans="1:13" x14ac:dyDescent="0.3">
      <c r="A2654" s="246" t="str">
        <f t="shared" si="408"/>
        <v/>
      </c>
      <c r="B2654" s="241" t="str">
        <f t="shared" si="409"/>
        <v/>
      </c>
      <c r="C2654" s="246" t="str">
        <f t="shared" si="410"/>
        <v/>
      </c>
      <c r="D2654" s="78"/>
      <c r="E2654" s="46" t="str">
        <f t="shared" si="411"/>
        <v/>
      </c>
      <c r="F2654" s="46" t="str">
        <f t="shared" si="412"/>
        <v/>
      </c>
      <c r="G2654" s="46" t="str">
        <f t="shared" si="413"/>
        <v/>
      </c>
      <c r="H2654" s="46" t="str">
        <f t="shared" si="414"/>
        <v/>
      </c>
      <c r="I2654" s="78"/>
      <c r="J2654" s="78"/>
      <c r="K2654" s="78"/>
      <c r="L2654" s="77" t="str">
        <f t="shared" si="415"/>
        <v/>
      </c>
      <c r="M2654" s="77" t="str">
        <f t="shared" si="416"/>
        <v/>
      </c>
    </row>
    <row r="2655" spans="1:13" x14ac:dyDescent="0.3">
      <c r="A2655" s="246" t="str">
        <f t="shared" si="408"/>
        <v/>
      </c>
      <c r="B2655" s="241" t="str">
        <f t="shared" si="409"/>
        <v/>
      </c>
      <c r="C2655" s="246" t="str">
        <f t="shared" si="410"/>
        <v/>
      </c>
      <c r="D2655" s="78"/>
      <c r="E2655" s="46" t="str">
        <f t="shared" si="411"/>
        <v/>
      </c>
      <c r="F2655" s="46" t="str">
        <f t="shared" si="412"/>
        <v/>
      </c>
      <c r="G2655" s="46" t="str">
        <f t="shared" si="413"/>
        <v/>
      </c>
      <c r="H2655" s="46" t="str">
        <f t="shared" si="414"/>
        <v/>
      </c>
      <c r="I2655" s="78"/>
      <c r="J2655" s="78"/>
      <c r="K2655" s="78"/>
      <c r="L2655" s="77" t="str">
        <f t="shared" si="415"/>
        <v/>
      </c>
      <c r="M2655" s="77" t="str">
        <f t="shared" si="416"/>
        <v/>
      </c>
    </row>
    <row r="2656" spans="1:13" x14ac:dyDescent="0.3">
      <c r="A2656" s="246" t="str">
        <f t="shared" si="408"/>
        <v/>
      </c>
      <c r="B2656" s="241" t="str">
        <f t="shared" si="409"/>
        <v/>
      </c>
      <c r="C2656" s="246" t="str">
        <f t="shared" si="410"/>
        <v/>
      </c>
      <c r="D2656" s="78"/>
      <c r="E2656" s="46" t="str">
        <f t="shared" si="411"/>
        <v/>
      </c>
      <c r="F2656" s="46" t="str">
        <f t="shared" si="412"/>
        <v/>
      </c>
      <c r="G2656" s="46" t="str">
        <f t="shared" si="413"/>
        <v/>
      </c>
      <c r="H2656" s="46" t="str">
        <f t="shared" si="414"/>
        <v/>
      </c>
      <c r="I2656" s="78"/>
      <c r="J2656" s="78"/>
      <c r="K2656" s="78"/>
      <c r="L2656" s="77" t="str">
        <f t="shared" si="415"/>
        <v/>
      </c>
      <c r="M2656" s="77" t="str">
        <f t="shared" si="416"/>
        <v/>
      </c>
    </row>
    <row r="2657" spans="1:13" x14ac:dyDescent="0.3">
      <c r="A2657" s="246" t="str">
        <f t="shared" si="408"/>
        <v/>
      </c>
      <c r="B2657" s="241" t="str">
        <f t="shared" si="409"/>
        <v/>
      </c>
      <c r="C2657" s="246" t="str">
        <f t="shared" si="410"/>
        <v/>
      </c>
      <c r="D2657" s="78"/>
      <c r="E2657" s="46" t="str">
        <f t="shared" si="411"/>
        <v/>
      </c>
      <c r="F2657" s="46" t="str">
        <f t="shared" si="412"/>
        <v/>
      </c>
      <c r="G2657" s="46" t="str">
        <f t="shared" si="413"/>
        <v/>
      </c>
      <c r="H2657" s="46" t="str">
        <f t="shared" si="414"/>
        <v/>
      </c>
      <c r="I2657" s="78"/>
      <c r="J2657" s="78"/>
      <c r="K2657" s="78"/>
      <c r="L2657" s="77" t="str">
        <f t="shared" si="415"/>
        <v/>
      </c>
      <c r="M2657" s="77" t="str">
        <f t="shared" si="416"/>
        <v/>
      </c>
    </row>
    <row r="2658" spans="1:13" x14ac:dyDescent="0.3">
      <c r="A2658" s="246" t="str">
        <f t="shared" si="408"/>
        <v/>
      </c>
      <c r="B2658" s="241" t="str">
        <f t="shared" si="409"/>
        <v/>
      </c>
      <c r="C2658" s="246" t="str">
        <f t="shared" si="410"/>
        <v/>
      </c>
      <c r="D2658" s="78"/>
      <c r="E2658" s="46" t="str">
        <f t="shared" si="411"/>
        <v/>
      </c>
      <c r="F2658" s="46" t="str">
        <f t="shared" si="412"/>
        <v/>
      </c>
      <c r="G2658" s="46" t="str">
        <f t="shared" si="413"/>
        <v/>
      </c>
      <c r="H2658" s="46" t="str">
        <f t="shared" si="414"/>
        <v/>
      </c>
      <c r="I2658" s="78"/>
      <c r="J2658" s="78"/>
      <c r="K2658" s="78"/>
      <c r="L2658" s="77" t="str">
        <f t="shared" si="415"/>
        <v/>
      </c>
      <c r="M2658" s="77" t="str">
        <f t="shared" si="416"/>
        <v/>
      </c>
    </row>
    <row r="2659" spans="1:13" x14ac:dyDescent="0.3">
      <c r="A2659" s="246" t="str">
        <f t="shared" ref="A2659:A2722" si="417">IF(D2659="","",A2658)</f>
        <v/>
      </c>
      <c r="B2659" s="241" t="str">
        <f t="shared" ref="B2659:B2722" si="418">IF(D2659="","",B2658)</f>
        <v/>
      </c>
      <c r="C2659" s="246" t="str">
        <f t="shared" ref="C2659:C2722" si="419">IF(D2659="","",C2658)</f>
        <v/>
      </c>
      <c r="D2659" s="78"/>
      <c r="E2659" s="46" t="str">
        <f t="shared" ref="E2659:E2722" si="420">IF(D2659="","",VLOOKUP(D2659,Master,3,FALSE))</f>
        <v/>
      </c>
      <c r="F2659" s="46" t="str">
        <f t="shared" ref="F2659:F2722" si="421">IF(D2659="","",VLOOKUP(D2659,Master,4,FALSE))</f>
        <v/>
      </c>
      <c r="G2659" s="46" t="str">
        <f t="shared" ref="G2659:G2722" si="422">IF(D2659="","",VLOOKUP(D2659,Master,5,FALSE))</f>
        <v/>
      </c>
      <c r="H2659" s="46" t="str">
        <f t="shared" ref="H2659:H2722" si="423">IF(D2659="","",VLOOKUP(D2659,Master,2,FALSE))</f>
        <v/>
      </c>
      <c r="I2659" s="78"/>
      <c r="J2659" s="78"/>
      <c r="K2659" s="78"/>
      <c r="L2659" s="77" t="str">
        <f t="shared" ref="L2659:L2722" si="424">IF(K2659="","",IF(I2659="",ROUND(HLOOKUP(J2659,kgList,K2659,FALSE),1),ROUND(HLOOKUP(I2659,kgList,K2659,FALSE),1)))</f>
        <v/>
      </c>
      <c r="M2659" s="77" t="str">
        <f t="shared" ref="M2659:M2722" si="425">IF(L2659="","",IF(COUNTA(I2659:J2659)&gt;1,"Edible or Inedible",IF(COUNTA(I2659)=1,L2659*1,IF(COUNTA(J2659)=1,L2659*1,"ERROR"))))</f>
        <v/>
      </c>
    </row>
    <row r="2660" spans="1:13" x14ac:dyDescent="0.3">
      <c r="A2660" s="246" t="str">
        <f t="shared" si="417"/>
        <v/>
      </c>
      <c r="B2660" s="241" t="str">
        <f t="shared" si="418"/>
        <v/>
      </c>
      <c r="C2660" s="246" t="str">
        <f t="shared" si="419"/>
        <v/>
      </c>
      <c r="D2660" s="78"/>
      <c r="E2660" s="46" t="str">
        <f t="shared" si="420"/>
        <v/>
      </c>
      <c r="F2660" s="46" t="str">
        <f t="shared" si="421"/>
        <v/>
      </c>
      <c r="G2660" s="46" t="str">
        <f t="shared" si="422"/>
        <v/>
      </c>
      <c r="H2660" s="46" t="str">
        <f t="shared" si="423"/>
        <v/>
      </c>
      <c r="I2660" s="78"/>
      <c r="J2660" s="78"/>
      <c r="K2660" s="78"/>
      <c r="L2660" s="77" t="str">
        <f t="shared" si="424"/>
        <v/>
      </c>
      <c r="M2660" s="77" t="str">
        <f t="shared" si="425"/>
        <v/>
      </c>
    </row>
    <row r="2661" spans="1:13" x14ac:dyDescent="0.3">
      <c r="A2661" s="246" t="str">
        <f t="shared" si="417"/>
        <v/>
      </c>
      <c r="B2661" s="241" t="str">
        <f t="shared" si="418"/>
        <v/>
      </c>
      <c r="C2661" s="246" t="str">
        <f t="shared" si="419"/>
        <v/>
      </c>
      <c r="D2661" s="78"/>
      <c r="E2661" s="46" t="str">
        <f t="shared" si="420"/>
        <v/>
      </c>
      <c r="F2661" s="46" t="str">
        <f t="shared" si="421"/>
        <v/>
      </c>
      <c r="G2661" s="46" t="str">
        <f t="shared" si="422"/>
        <v/>
      </c>
      <c r="H2661" s="46" t="str">
        <f t="shared" si="423"/>
        <v/>
      </c>
      <c r="I2661" s="78"/>
      <c r="J2661" s="78"/>
      <c r="K2661" s="78"/>
      <c r="L2661" s="77" t="str">
        <f t="shared" si="424"/>
        <v/>
      </c>
      <c r="M2661" s="77" t="str">
        <f t="shared" si="425"/>
        <v/>
      </c>
    </row>
    <row r="2662" spans="1:13" x14ac:dyDescent="0.3">
      <c r="A2662" s="246" t="str">
        <f t="shared" si="417"/>
        <v/>
      </c>
      <c r="B2662" s="241" t="str">
        <f t="shared" si="418"/>
        <v/>
      </c>
      <c r="C2662" s="246" t="str">
        <f t="shared" si="419"/>
        <v/>
      </c>
      <c r="D2662" s="78"/>
      <c r="E2662" s="46" t="str">
        <f t="shared" si="420"/>
        <v/>
      </c>
      <c r="F2662" s="46" t="str">
        <f t="shared" si="421"/>
        <v/>
      </c>
      <c r="G2662" s="46" t="str">
        <f t="shared" si="422"/>
        <v/>
      </c>
      <c r="H2662" s="46" t="str">
        <f t="shared" si="423"/>
        <v/>
      </c>
      <c r="I2662" s="78"/>
      <c r="J2662" s="78"/>
      <c r="K2662" s="78"/>
      <c r="L2662" s="77" t="str">
        <f t="shared" si="424"/>
        <v/>
      </c>
      <c r="M2662" s="77" t="str">
        <f t="shared" si="425"/>
        <v/>
      </c>
    </row>
    <row r="2663" spans="1:13" x14ac:dyDescent="0.3">
      <c r="A2663" s="246" t="str">
        <f t="shared" si="417"/>
        <v/>
      </c>
      <c r="B2663" s="241" t="str">
        <f t="shared" si="418"/>
        <v/>
      </c>
      <c r="C2663" s="246" t="str">
        <f t="shared" si="419"/>
        <v/>
      </c>
      <c r="D2663" s="78"/>
      <c r="E2663" s="46" t="str">
        <f t="shared" si="420"/>
        <v/>
      </c>
      <c r="F2663" s="46" t="str">
        <f t="shared" si="421"/>
        <v/>
      </c>
      <c r="G2663" s="46" t="str">
        <f t="shared" si="422"/>
        <v/>
      </c>
      <c r="H2663" s="46" t="str">
        <f t="shared" si="423"/>
        <v/>
      </c>
      <c r="I2663" s="78"/>
      <c r="J2663" s="78"/>
      <c r="K2663" s="78"/>
      <c r="L2663" s="77" t="str">
        <f t="shared" si="424"/>
        <v/>
      </c>
      <c r="M2663" s="77" t="str">
        <f t="shared" si="425"/>
        <v/>
      </c>
    </row>
    <row r="2664" spans="1:13" x14ac:dyDescent="0.3">
      <c r="A2664" s="246" t="str">
        <f t="shared" si="417"/>
        <v/>
      </c>
      <c r="B2664" s="241" t="str">
        <f t="shared" si="418"/>
        <v/>
      </c>
      <c r="C2664" s="246" t="str">
        <f t="shared" si="419"/>
        <v/>
      </c>
      <c r="D2664" s="78"/>
      <c r="E2664" s="46" t="str">
        <f t="shared" si="420"/>
        <v/>
      </c>
      <c r="F2664" s="46" t="str">
        <f t="shared" si="421"/>
        <v/>
      </c>
      <c r="G2664" s="46" t="str">
        <f t="shared" si="422"/>
        <v/>
      </c>
      <c r="H2664" s="46" t="str">
        <f t="shared" si="423"/>
        <v/>
      </c>
      <c r="I2664" s="78"/>
      <c r="J2664" s="78"/>
      <c r="K2664" s="78"/>
      <c r="L2664" s="77" t="str">
        <f t="shared" si="424"/>
        <v/>
      </c>
      <c r="M2664" s="77" t="str">
        <f t="shared" si="425"/>
        <v/>
      </c>
    </row>
    <row r="2665" spans="1:13" x14ac:dyDescent="0.3">
      <c r="A2665" s="246" t="str">
        <f t="shared" si="417"/>
        <v/>
      </c>
      <c r="B2665" s="241" t="str">
        <f t="shared" si="418"/>
        <v/>
      </c>
      <c r="C2665" s="246" t="str">
        <f t="shared" si="419"/>
        <v/>
      </c>
      <c r="D2665" s="78"/>
      <c r="E2665" s="46" t="str">
        <f t="shared" si="420"/>
        <v/>
      </c>
      <c r="F2665" s="46" t="str">
        <f t="shared" si="421"/>
        <v/>
      </c>
      <c r="G2665" s="46" t="str">
        <f t="shared" si="422"/>
        <v/>
      </c>
      <c r="H2665" s="46" t="str">
        <f t="shared" si="423"/>
        <v/>
      </c>
      <c r="I2665" s="78"/>
      <c r="J2665" s="78"/>
      <c r="K2665" s="78"/>
      <c r="L2665" s="77" t="str">
        <f t="shared" si="424"/>
        <v/>
      </c>
      <c r="M2665" s="77" t="str">
        <f t="shared" si="425"/>
        <v/>
      </c>
    </row>
    <row r="2666" spans="1:13" x14ac:dyDescent="0.3">
      <c r="A2666" s="246" t="str">
        <f t="shared" si="417"/>
        <v/>
      </c>
      <c r="B2666" s="241" t="str">
        <f t="shared" si="418"/>
        <v/>
      </c>
      <c r="C2666" s="246" t="str">
        <f t="shared" si="419"/>
        <v/>
      </c>
      <c r="D2666" s="78"/>
      <c r="E2666" s="46" t="str">
        <f t="shared" si="420"/>
        <v/>
      </c>
      <c r="F2666" s="46" t="str">
        <f t="shared" si="421"/>
        <v/>
      </c>
      <c r="G2666" s="46" t="str">
        <f t="shared" si="422"/>
        <v/>
      </c>
      <c r="H2666" s="46" t="str">
        <f t="shared" si="423"/>
        <v/>
      </c>
      <c r="I2666" s="78"/>
      <c r="J2666" s="78"/>
      <c r="K2666" s="78"/>
      <c r="L2666" s="77" t="str">
        <f t="shared" si="424"/>
        <v/>
      </c>
      <c r="M2666" s="77" t="str">
        <f t="shared" si="425"/>
        <v/>
      </c>
    </row>
    <row r="2667" spans="1:13" x14ac:dyDescent="0.3">
      <c r="A2667" s="246" t="str">
        <f t="shared" si="417"/>
        <v/>
      </c>
      <c r="B2667" s="241" t="str">
        <f t="shared" si="418"/>
        <v/>
      </c>
      <c r="C2667" s="246" t="str">
        <f t="shared" si="419"/>
        <v/>
      </c>
      <c r="D2667" s="78"/>
      <c r="E2667" s="46" t="str">
        <f t="shared" si="420"/>
        <v/>
      </c>
      <c r="F2667" s="46" t="str">
        <f t="shared" si="421"/>
        <v/>
      </c>
      <c r="G2667" s="46" t="str">
        <f t="shared" si="422"/>
        <v/>
      </c>
      <c r="H2667" s="46" t="str">
        <f t="shared" si="423"/>
        <v/>
      </c>
      <c r="I2667" s="78"/>
      <c r="J2667" s="78"/>
      <c r="K2667" s="78"/>
      <c r="L2667" s="77" t="str">
        <f t="shared" si="424"/>
        <v/>
      </c>
      <c r="M2667" s="77" t="str">
        <f t="shared" si="425"/>
        <v/>
      </c>
    </row>
    <row r="2668" spans="1:13" x14ac:dyDescent="0.3">
      <c r="A2668" s="246" t="str">
        <f t="shared" si="417"/>
        <v/>
      </c>
      <c r="B2668" s="241" t="str">
        <f t="shared" si="418"/>
        <v/>
      </c>
      <c r="C2668" s="246" t="str">
        <f t="shared" si="419"/>
        <v/>
      </c>
      <c r="D2668" s="78"/>
      <c r="E2668" s="46" t="str">
        <f t="shared" si="420"/>
        <v/>
      </c>
      <c r="F2668" s="46" t="str">
        <f t="shared" si="421"/>
        <v/>
      </c>
      <c r="G2668" s="46" t="str">
        <f t="shared" si="422"/>
        <v/>
      </c>
      <c r="H2668" s="46" t="str">
        <f t="shared" si="423"/>
        <v/>
      </c>
      <c r="I2668" s="78"/>
      <c r="J2668" s="78"/>
      <c r="K2668" s="78"/>
      <c r="L2668" s="77" t="str">
        <f t="shared" si="424"/>
        <v/>
      </c>
      <c r="M2668" s="77" t="str">
        <f t="shared" si="425"/>
        <v/>
      </c>
    </row>
    <row r="2669" spans="1:13" x14ac:dyDescent="0.3">
      <c r="A2669" s="246" t="str">
        <f t="shared" si="417"/>
        <v/>
      </c>
      <c r="B2669" s="241" t="str">
        <f t="shared" si="418"/>
        <v/>
      </c>
      <c r="C2669" s="246" t="str">
        <f t="shared" si="419"/>
        <v/>
      </c>
      <c r="D2669" s="78"/>
      <c r="E2669" s="46" t="str">
        <f t="shared" si="420"/>
        <v/>
      </c>
      <c r="F2669" s="46" t="str">
        <f t="shared" si="421"/>
        <v/>
      </c>
      <c r="G2669" s="46" t="str">
        <f t="shared" si="422"/>
        <v/>
      </c>
      <c r="H2669" s="46" t="str">
        <f t="shared" si="423"/>
        <v/>
      </c>
      <c r="I2669" s="78"/>
      <c r="J2669" s="78"/>
      <c r="K2669" s="78"/>
      <c r="L2669" s="77" t="str">
        <f t="shared" si="424"/>
        <v/>
      </c>
      <c r="M2669" s="77" t="str">
        <f t="shared" si="425"/>
        <v/>
      </c>
    </row>
    <row r="2670" spans="1:13" x14ac:dyDescent="0.3">
      <c r="A2670" s="246" t="str">
        <f t="shared" si="417"/>
        <v/>
      </c>
      <c r="B2670" s="241" t="str">
        <f t="shared" si="418"/>
        <v/>
      </c>
      <c r="C2670" s="246" t="str">
        <f t="shared" si="419"/>
        <v/>
      </c>
      <c r="D2670" s="78"/>
      <c r="E2670" s="46" t="str">
        <f t="shared" si="420"/>
        <v/>
      </c>
      <c r="F2670" s="46" t="str">
        <f t="shared" si="421"/>
        <v/>
      </c>
      <c r="G2670" s="46" t="str">
        <f t="shared" si="422"/>
        <v/>
      </c>
      <c r="H2670" s="46" t="str">
        <f t="shared" si="423"/>
        <v/>
      </c>
      <c r="I2670" s="78"/>
      <c r="J2670" s="78"/>
      <c r="K2670" s="78"/>
      <c r="L2670" s="77" t="str">
        <f t="shared" si="424"/>
        <v/>
      </c>
      <c r="M2670" s="77" t="str">
        <f t="shared" si="425"/>
        <v/>
      </c>
    </row>
    <row r="2671" spans="1:13" x14ac:dyDescent="0.3">
      <c r="A2671" s="246" t="str">
        <f t="shared" si="417"/>
        <v/>
      </c>
      <c r="B2671" s="241" t="str">
        <f t="shared" si="418"/>
        <v/>
      </c>
      <c r="C2671" s="246" t="str">
        <f t="shared" si="419"/>
        <v/>
      </c>
      <c r="D2671" s="78"/>
      <c r="E2671" s="46" t="str">
        <f t="shared" si="420"/>
        <v/>
      </c>
      <c r="F2671" s="46" t="str">
        <f t="shared" si="421"/>
        <v/>
      </c>
      <c r="G2671" s="46" t="str">
        <f t="shared" si="422"/>
        <v/>
      </c>
      <c r="H2671" s="46" t="str">
        <f t="shared" si="423"/>
        <v/>
      </c>
      <c r="I2671" s="78"/>
      <c r="J2671" s="78"/>
      <c r="K2671" s="78"/>
      <c r="L2671" s="77" t="str">
        <f t="shared" si="424"/>
        <v/>
      </c>
      <c r="M2671" s="77" t="str">
        <f t="shared" si="425"/>
        <v/>
      </c>
    </row>
    <row r="2672" spans="1:13" x14ac:dyDescent="0.3">
      <c r="A2672" s="246" t="str">
        <f t="shared" si="417"/>
        <v/>
      </c>
      <c r="B2672" s="241" t="str">
        <f t="shared" si="418"/>
        <v/>
      </c>
      <c r="C2672" s="246" t="str">
        <f t="shared" si="419"/>
        <v/>
      </c>
      <c r="D2672" s="78"/>
      <c r="E2672" s="46" t="str">
        <f t="shared" si="420"/>
        <v/>
      </c>
      <c r="F2672" s="46" t="str">
        <f t="shared" si="421"/>
        <v/>
      </c>
      <c r="G2672" s="46" t="str">
        <f t="shared" si="422"/>
        <v/>
      </c>
      <c r="H2672" s="46" t="str">
        <f t="shared" si="423"/>
        <v/>
      </c>
      <c r="I2672" s="78"/>
      <c r="J2672" s="78"/>
      <c r="K2672" s="78"/>
      <c r="L2672" s="77" t="str">
        <f t="shared" si="424"/>
        <v/>
      </c>
      <c r="M2672" s="77" t="str">
        <f t="shared" si="425"/>
        <v/>
      </c>
    </row>
    <row r="2673" spans="1:13" x14ac:dyDescent="0.3">
      <c r="A2673" s="246" t="str">
        <f t="shared" si="417"/>
        <v/>
      </c>
      <c r="B2673" s="241" t="str">
        <f t="shared" si="418"/>
        <v/>
      </c>
      <c r="C2673" s="246" t="str">
        <f t="shared" si="419"/>
        <v/>
      </c>
      <c r="D2673" s="78"/>
      <c r="E2673" s="46" t="str">
        <f t="shared" si="420"/>
        <v/>
      </c>
      <c r="F2673" s="46" t="str">
        <f t="shared" si="421"/>
        <v/>
      </c>
      <c r="G2673" s="46" t="str">
        <f t="shared" si="422"/>
        <v/>
      </c>
      <c r="H2673" s="46" t="str">
        <f t="shared" si="423"/>
        <v/>
      </c>
      <c r="I2673" s="78"/>
      <c r="J2673" s="78"/>
      <c r="K2673" s="78"/>
      <c r="L2673" s="77" t="str">
        <f t="shared" si="424"/>
        <v/>
      </c>
      <c r="M2673" s="77" t="str">
        <f t="shared" si="425"/>
        <v/>
      </c>
    </row>
    <row r="2674" spans="1:13" x14ac:dyDescent="0.3">
      <c r="A2674" s="246" t="str">
        <f t="shared" si="417"/>
        <v/>
      </c>
      <c r="B2674" s="241" t="str">
        <f t="shared" si="418"/>
        <v/>
      </c>
      <c r="C2674" s="246" t="str">
        <f t="shared" si="419"/>
        <v/>
      </c>
      <c r="D2674" s="78"/>
      <c r="E2674" s="46" t="str">
        <f t="shared" si="420"/>
        <v/>
      </c>
      <c r="F2674" s="46" t="str">
        <f t="shared" si="421"/>
        <v/>
      </c>
      <c r="G2674" s="46" t="str">
        <f t="shared" si="422"/>
        <v/>
      </c>
      <c r="H2674" s="46" t="str">
        <f t="shared" si="423"/>
        <v/>
      </c>
      <c r="I2674" s="78"/>
      <c r="J2674" s="78"/>
      <c r="K2674" s="78"/>
      <c r="L2674" s="77" t="str">
        <f t="shared" si="424"/>
        <v/>
      </c>
      <c r="M2674" s="77" t="str">
        <f t="shared" si="425"/>
        <v/>
      </c>
    </row>
    <row r="2675" spans="1:13" x14ac:dyDescent="0.3">
      <c r="A2675" s="246" t="str">
        <f t="shared" si="417"/>
        <v/>
      </c>
      <c r="B2675" s="241" t="str">
        <f t="shared" si="418"/>
        <v/>
      </c>
      <c r="C2675" s="246" t="str">
        <f t="shared" si="419"/>
        <v/>
      </c>
      <c r="D2675" s="78"/>
      <c r="E2675" s="46" t="str">
        <f t="shared" si="420"/>
        <v/>
      </c>
      <c r="F2675" s="46" t="str">
        <f t="shared" si="421"/>
        <v/>
      </c>
      <c r="G2675" s="46" t="str">
        <f t="shared" si="422"/>
        <v/>
      </c>
      <c r="H2675" s="46" t="str">
        <f t="shared" si="423"/>
        <v/>
      </c>
      <c r="I2675" s="78"/>
      <c r="J2675" s="78"/>
      <c r="K2675" s="78"/>
      <c r="L2675" s="77" t="str">
        <f t="shared" si="424"/>
        <v/>
      </c>
      <c r="M2675" s="77" t="str">
        <f t="shared" si="425"/>
        <v/>
      </c>
    </row>
    <row r="2676" spans="1:13" x14ac:dyDescent="0.3">
      <c r="A2676" s="246" t="str">
        <f t="shared" si="417"/>
        <v/>
      </c>
      <c r="B2676" s="241" t="str">
        <f t="shared" si="418"/>
        <v/>
      </c>
      <c r="C2676" s="246" t="str">
        <f t="shared" si="419"/>
        <v/>
      </c>
      <c r="D2676" s="78"/>
      <c r="E2676" s="46" t="str">
        <f t="shared" si="420"/>
        <v/>
      </c>
      <c r="F2676" s="46" t="str">
        <f t="shared" si="421"/>
        <v/>
      </c>
      <c r="G2676" s="46" t="str">
        <f t="shared" si="422"/>
        <v/>
      </c>
      <c r="H2676" s="46" t="str">
        <f t="shared" si="423"/>
        <v/>
      </c>
      <c r="I2676" s="78"/>
      <c r="J2676" s="78"/>
      <c r="K2676" s="78"/>
      <c r="L2676" s="77" t="str">
        <f t="shared" si="424"/>
        <v/>
      </c>
      <c r="M2676" s="77" t="str">
        <f t="shared" si="425"/>
        <v/>
      </c>
    </row>
    <row r="2677" spans="1:13" x14ac:dyDescent="0.3">
      <c r="A2677" s="246" t="str">
        <f t="shared" si="417"/>
        <v/>
      </c>
      <c r="B2677" s="241" t="str">
        <f t="shared" si="418"/>
        <v/>
      </c>
      <c r="C2677" s="246" t="str">
        <f t="shared" si="419"/>
        <v/>
      </c>
      <c r="D2677" s="78"/>
      <c r="E2677" s="46" t="str">
        <f t="shared" si="420"/>
        <v/>
      </c>
      <c r="F2677" s="46" t="str">
        <f t="shared" si="421"/>
        <v/>
      </c>
      <c r="G2677" s="46" t="str">
        <f t="shared" si="422"/>
        <v/>
      </c>
      <c r="H2677" s="46" t="str">
        <f t="shared" si="423"/>
        <v/>
      </c>
      <c r="I2677" s="78"/>
      <c r="J2677" s="78"/>
      <c r="K2677" s="78"/>
      <c r="L2677" s="77" t="str">
        <f t="shared" si="424"/>
        <v/>
      </c>
      <c r="M2677" s="77" t="str">
        <f t="shared" si="425"/>
        <v/>
      </c>
    </row>
    <row r="2678" spans="1:13" x14ac:dyDescent="0.3">
      <c r="A2678" s="246" t="str">
        <f t="shared" si="417"/>
        <v/>
      </c>
      <c r="B2678" s="241" t="str">
        <f t="shared" si="418"/>
        <v/>
      </c>
      <c r="C2678" s="246" t="str">
        <f t="shared" si="419"/>
        <v/>
      </c>
      <c r="D2678" s="78"/>
      <c r="E2678" s="46" t="str">
        <f t="shared" si="420"/>
        <v/>
      </c>
      <c r="F2678" s="46" t="str">
        <f t="shared" si="421"/>
        <v/>
      </c>
      <c r="G2678" s="46" t="str">
        <f t="shared" si="422"/>
        <v/>
      </c>
      <c r="H2678" s="46" t="str">
        <f t="shared" si="423"/>
        <v/>
      </c>
      <c r="I2678" s="78"/>
      <c r="J2678" s="78"/>
      <c r="K2678" s="78"/>
      <c r="L2678" s="77" t="str">
        <f t="shared" si="424"/>
        <v/>
      </c>
      <c r="M2678" s="77" t="str">
        <f t="shared" si="425"/>
        <v/>
      </c>
    </row>
    <row r="2679" spans="1:13" x14ac:dyDescent="0.3">
      <c r="A2679" s="246" t="str">
        <f t="shared" si="417"/>
        <v/>
      </c>
      <c r="B2679" s="241" t="str">
        <f t="shared" si="418"/>
        <v/>
      </c>
      <c r="C2679" s="246" t="str">
        <f t="shared" si="419"/>
        <v/>
      </c>
      <c r="D2679" s="78"/>
      <c r="E2679" s="46" t="str">
        <f t="shared" si="420"/>
        <v/>
      </c>
      <c r="F2679" s="46" t="str">
        <f t="shared" si="421"/>
        <v/>
      </c>
      <c r="G2679" s="46" t="str">
        <f t="shared" si="422"/>
        <v/>
      </c>
      <c r="H2679" s="46" t="str">
        <f t="shared" si="423"/>
        <v/>
      </c>
      <c r="I2679" s="78"/>
      <c r="J2679" s="78"/>
      <c r="K2679" s="78"/>
      <c r="L2679" s="77" t="str">
        <f t="shared" si="424"/>
        <v/>
      </c>
      <c r="M2679" s="77" t="str">
        <f t="shared" si="425"/>
        <v/>
      </c>
    </row>
    <row r="2680" spans="1:13" x14ac:dyDescent="0.3">
      <c r="A2680" s="246" t="str">
        <f t="shared" si="417"/>
        <v/>
      </c>
      <c r="B2680" s="241" t="str">
        <f t="shared" si="418"/>
        <v/>
      </c>
      <c r="C2680" s="246" t="str">
        <f t="shared" si="419"/>
        <v/>
      </c>
      <c r="D2680" s="78"/>
      <c r="E2680" s="46" t="str">
        <f t="shared" si="420"/>
        <v/>
      </c>
      <c r="F2680" s="46" t="str">
        <f t="shared" si="421"/>
        <v/>
      </c>
      <c r="G2680" s="46" t="str">
        <f t="shared" si="422"/>
        <v/>
      </c>
      <c r="H2680" s="46" t="str">
        <f t="shared" si="423"/>
        <v/>
      </c>
      <c r="I2680" s="78"/>
      <c r="J2680" s="78"/>
      <c r="K2680" s="78"/>
      <c r="L2680" s="77" t="str">
        <f t="shared" si="424"/>
        <v/>
      </c>
      <c r="M2680" s="77" t="str">
        <f t="shared" si="425"/>
        <v/>
      </c>
    </row>
    <row r="2681" spans="1:13" x14ac:dyDescent="0.3">
      <c r="A2681" s="246" t="str">
        <f t="shared" si="417"/>
        <v/>
      </c>
      <c r="B2681" s="241" t="str">
        <f t="shared" si="418"/>
        <v/>
      </c>
      <c r="C2681" s="246" t="str">
        <f t="shared" si="419"/>
        <v/>
      </c>
      <c r="D2681" s="78"/>
      <c r="E2681" s="46" t="str">
        <f t="shared" si="420"/>
        <v/>
      </c>
      <c r="F2681" s="46" t="str">
        <f t="shared" si="421"/>
        <v/>
      </c>
      <c r="G2681" s="46" t="str">
        <f t="shared" si="422"/>
        <v/>
      </c>
      <c r="H2681" s="46" t="str">
        <f t="shared" si="423"/>
        <v/>
      </c>
      <c r="I2681" s="78"/>
      <c r="J2681" s="78"/>
      <c r="K2681" s="78"/>
      <c r="L2681" s="77" t="str">
        <f t="shared" si="424"/>
        <v/>
      </c>
      <c r="M2681" s="77" t="str">
        <f t="shared" si="425"/>
        <v/>
      </c>
    </row>
    <row r="2682" spans="1:13" x14ac:dyDescent="0.3">
      <c r="A2682" s="246" t="str">
        <f t="shared" si="417"/>
        <v/>
      </c>
      <c r="B2682" s="241" t="str">
        <f t="shared" si="418"/>
        <v/>
      </c>
      <c r="C2682" s="246" t="str">
        <f t="shared" si="419"/>
        <v/>
      </c>
      <c r="D2682" s="78"/>
      <c r="E2682" s="46" t="str">
        <f t="shared" si="420"/>
        <v/>
      </c>
      <c r="F2682" s="46" t="str">
        <f t="shared" si="421"/>
        <v/>
      </c>
      <c r="G2682" s="46" t="str">
        <f t="shared" si="422"/>
        <v/>
      </c>
      <c r="H2682" s="46" t="str">
        <f t="shared" si="423"/>
        <v/>
      </c>
      <c r="I2682" s="78"/>
      <c r="J2682" s="78"/>
      <c r="K2682" s="78"/>
      <c r="L2682" s="77" t="str">
        <f t="shared" si="424"/>
        <v/>
      </c>
      <c r="M2682" s="77" t="str">
        <f t="shared" si="425"/>
        <v/>
      </c>
    </row>
    <row r="2683" spans="1:13" x14ac:dyDescent="0.3">
      <c r="A2683" s="246" t="str">
        <f t="shared" si="417"/>
        <v/>
      </c>
      <c r="B2683" s="241" t="str">
        <f t="shared" si="418"/>
        <v/>
      </c>
      <c r="C2683" s="246" t="str">
        <f t="shared" si="419"/>
        <v/>
      </c>
      <c r="D2683" s="78"/>
      <c r="E2683" s="46" t="str">
        <f t="shared" si="420"/>
        <v/>
      </c>
      <c r="F2683" s="46" t="str">
        <f t="shared" si="421"/>
        <v/>
      </c>
      <c r="G2683" s="46" t="str">
        <f t="shared" si="422"/>
        <v/>
      </c>
      <c r="H2683" s="46" t="str">
        <f t="shared" si="423"/>
        <v/>
      </c>
      <c r="I2683" s="78"/>
      <c r="J2683" s="78"/>
      <c r="K2683" s="78"/>
      <c r="L2683" s="77" t="str">
        <f t="shared" si="424"/>
        <v/>
      </c>
      <c r="M2683" s="77" t="str">
        <f t="shared" si="425"/>
        <v/>
      </c>
    </row>
    <row r="2684" spans="1:13" x14ac:dyDescent="0.3">
      <c r="A2684" s="246" t="str">
        <f t="shared" si="417"/>
        <v/>
      </c>
      <c r="B2684" s="241" t="str">
        <f t="shared" si="418"/>
        <v/>
      </c>
      <c r="C2684" s="246" t="str">
        <f t="shared" si="419"/>
        <v/>
      </c>
      <c r="D2684" s="78"/>
      <c r="E2684" s="46" t="str">
        <f t="shared" si="420"/>
        <v/>
      </c>
      <c r="F2684" s="46" t="str">
        <f t="shared" si="421"/>
        <v/>
      </c>
      <c r="G2684" s="46" t="str">
        <f t="shared" si="422"/>
        <v/>
      </c>
      <c r="H2684" s="46" t="str">
        <f t="shared" si="423"/>
        <v/>
      </c>
      <c r="I2684" s="78"/>
      <c r="J2684" s="78"/>
      <c r="K2684" s="78"/>
      <c r="L2684" s="77" t="str">
        <f t="shared" si="424"/>
        <v/>
      </c>
      <c r="M2684" s="77" t="str">
        <f t="shared" si="425"/>
        <v/>
      </c>
    </row>
    <row r="2685" spans="1:13" x14ac:dyDescent="0.3">
      <c r="A2685" s="246" t="str">
        <f t="shared" si="417"/>
        <v/>
      </c>
      <c r="B2685" s="241" t="str">
        <f t="shared" si="418"/>
        <v/>
      </c>
      <c r="C2685" s="246" t="str">
        <f t="shared" si="419"/>
        <v/>
      </c>
      <c r="D2685" s="78"/>
      <c r="E2685" s="46" t="str">
        <f t="shared" si="420"/>
        <v/>
      </c>
      <c r="F2685" s="46" t="str">
        <f t="shared" si="421"/>
        <v/>
      </c>
      <c r="G2685" s="46" t="str">
        <f t="shared" si="422"/>
        <v/>
      </c>
      <c r="H2685" s="46" t="str">
        <f t="shared" si="423"/>
        <v/>
      </c>
      <c r="I2685" s="78"/>
      <c r="J2685" s="78"/>
      <c r="K2685" s="78"/>
      <c r="L2685" s="77" t="str">
        <f t="shared" si="424"/>
        <v/>
      </c>
      <c r="M2685" s="77" t="str">
        <f t="shared" si="425"/>
        <v/>
      </c>
    </row>
    <row r="2686" spans="1:13" x14ac:dyDescent="0.3">
      <c r="A2686" s="246" t="str">
        <f t="shared" si="417"/>
        <v/>
      </c>
      <c r="B2686" s="241" t="str">
        <f t="shared" si="418"/>
        <v/>
      </c>
      <c r="C2686" s="246" t="str">
        <f t="shared" si="419"/>
        <v/>
      </c>
      <c r="D2686" s="78"/>
      <c r="E2686" s="46" t="str">
        <f t="shared" si="420"/>
        <v/>
      </c>
      <c r="F2686" s="46" t="str">
        <f t="shared" si="421"/>
        <v/>
      </c>
      <c r="G2686" s="46" t="str">
        <f t="shared" si="422"/>
        <v/>
      </c>
      <c r="H2686" s="46" t="str">
        <f t="shared" si="423"/>
        <v/>
      </c>
      <c r="I2686" s="78"/>
      <c r="J2686" s="78"/>
      <c r="K2686" s="78"/>
      <c r="L2686" s="77" t="str">
        <f t="shared" si="424"/>
        <v/>
      </c>
      <c r="M2686" s="77" t="str">
        <f t="shared" si="425"/>
        <v/>
      </c>
    </row>
    <row r="2687" spans="1:13" x14ac:dyDescent="0.3">
      <c r="A2687" s="246" t="str">
        <f t="shared" si="417"/>
        <v/>
      </c>
      <c r="B2687" s="241" t="str">
        <f t="shared" si="418"/>
        <v/>
      </c>
      <c r="C2687" s="246" t="str">
        <f t="shared" si="419"/>
        <v/>
      </c>
      <c r="D2687" s="78"/>
      <c r="E2687" s="46" t="str">
        <f t="shared" si="420"/>
        <v/>
      </c>
      <c r="F2687" s="46" t="str">
        <f t="shared" si="421"/>
        <v/>
      </c>
      <c r="G2687" s="46" t="str">
        <f t="shared" si="422"/>
        <v/>
      </c>
      <c r="H2687" s="46" t="str">
        <f t="shared" si="423"/>
        <v/>
      </c>
      <c r="I2687" s="78"/>
      <c r="J2687" s="78"/>
      <c r="K2687" s="78"/>
      <c r="L2687" s="77" t="str">
        <f t="shared" si="424"/>
        <v/>
      </c>
      <c r="M2687" s="77" t="str">
        <f t="shared" si="425"/>
        <v/>
      </c>
    </row>
    <row r="2688" spans="1:13" x14ac:dyDescent="0.3">
      <c r="A2688" s="246" t="str">
        <f t="shared" si="417"/>
        <v/>
      </c>
      <c r="B2688" s="241" t="str">
        <f t="shared" si="418"/>
        <v/>
      </c>
      <c r="C2688" s="246" t="str">
        <f t="shared" si="419"/>
        <v/>
      </c>
      <c r="D2688" s="78"/>
      <c r="E2688" s="46" t="str">
        <f t="shared" si="420"/>
        <v/>
      </c>
      <c r="F2688" s="46" t="str">
        <f t="shared" si="421"/>
        <v/>
      </c>
      <c r="G2688" s="46" t="str">
        <f t="shared" si="422"/>
        <v/>
      </c>
      <c r="H2688" s="46" t="str">
        <f t="shared" si="423"/>
        <v/>
      </c>
      <c r="I2688" s="78"/>
      <c r="J2688" s="78"/>
      <c r="K2688" s="78"/>
      <c r="L2688" s="77" t="str">
        <f t="shared" si="424"/>
        <v/>
      </c>
      <c r="M2688" s="77" t="str">
        <f t="shared" si="425"/>
        <v/>
      </c>
    </row>
    <row r="2689" spans="1:13" x14ac:dyDescent="0.3">
      <c r="A2689" s="246" t="str">
        <f t="shared" si="417"/>
        <v/>
      </c>
      <c r="B2689" s="241" t="str">
        <f t="shared" si="418"/>
        <v/>
      </c>
      <c r="C2689" s="246" t="str">
        <f t="shared" si="419"/>
        <v/>
      </c>
      <c r="D2689" s="78"/>
      <c r="E2689" s="46" t="str">
        <f t="shared" si="420"/>
        <v/>
      </c>
      <c r="F2689" s="46" t="str">
        <f t="shared" si="421"/>
        <v/>
      </c>
      <c r="G2689" s="46" t="str">
        <f t="shared" si="422"/>
        <v/>
      </c>
      <c r="H2689" s="46" t="str">
        <f t="shared" si="423"/>
        <v/>
      </c>
      <c r="I2689" s="78"/>
      <c r="J2689" s="78"/>
      <c r="K2689" s="78"/>
      <c r="L2689" s="77" t="str">
        <f t="shared" si="424"/>
        <v/>
      </c>
      <c r="M2689" s="77" t="str">
        <f t="shared" si="425"/>
        <v/>
      </c>
    </row>
    <row r="2690" spans="1:13" x14ac:dyDescent="0.3">
      <c r="A2690" s="246" t="str">
        <f t="shared" si="417"/>
        <v/>
      </c>
      <c r="B2690" s="241" t="str">
        <f t="shared" si="418"/>
        <v/>
      </c>
      <c r="C2690" s="246" t="str">
        <f t="shared" si="419"/>
        <v/>
      </c>
      <c r="D2690" s="78"/>
      <c r="E2690" s="46" t="str">
        <f t="shared" si="420"/>
        <v/>
      </c>
      <c r="F2690" s="46" t="str">
        <f t="shared" si="421"/>
        <v/>
      </c>
      <c r="G2690" s="46" t="str">
        <f t="shared" si="422"/>
        <v/>
      </c>
      <c r="H2690" s="46" t="str">
        <f t="shared" si="423"/>
        <v/>
      </c>
      <c r="I2690" s="78"/>
      <c r="J2690" s="78"/>
      <c r="K2690" s="78"/>
      <c r="L2690" s="77" t="str">
        <f t="shared" si="424"/>
        <v/>
      </c>
      <c r="M2690" s="77" t="str">
        <f t="shared" si="425"/>
        <v/>
      </c>
    </row>
    <row r="2691" spans="1:13" x14ac:dyDescent="0.3">
      <c r="A2691" s="246" t="str">
        <f t="shared" si="417"/>
        <v/>
      </c>
      <c r="B2691" s="241" t="str">
        <f t="shared" si="418"/>
        <v/>
      </c>
      <c r="C2691" s="246" t="str">
        <f t="shared" si="419"/>
        <v/>
      </c>
      <c r="D2691" s="78"/>
      <c r="E2691" s="46" t="str">
        <f t="shared" si="420"/>
        <v/>
      </c>
      <c r="F2691" s="46" t="str">
        <f t="shared" si="421"/>
        <v/>
      </c>
      <c r="G2691" s="46" t="str">
        <f t="shared" si="422"/>
        <v/>
      </c>
      <c r="H2691" s="46" t="str">
        <f t="shared" si="423"/>
        <v/>
      </c>
      <c r="I2691" s="78"/>
      <c r="J2691" s="78"/>
      <c r="K2691" s="78"/>
      <c r="L2691" s="77" t="str">
        <f t="shared" si="424"/>
        <v/>
      </c>
      <c r="M2691" s="77" t="str">
        <f t="shared" si="425"/>
        <v/>
      </c>
    </row>
    <row r="2692" spans="1:13" x14ac:dyDescent="0.3">
      <c r="A2692" s="246" t="str">
        <f t="shared" si="417"/>
        <v/>
      </c>
      <c r="B2692" s="241" t="str">
        <f t="shared" si="418"/>
        <v/>
      </c>
      <c r="C2692" s="246" t="str">
        <f t="shared" si="419"/>
        <v/>
      </c>
      <c r="D2692" s="78"/>
      <c r="E2692" s="46" t="str">
        <f t="shared" si="420"/>
        <v/>
      </c>
      <c r="F2692" s="46" t="str">
        <f t="shared" si="421"/>
        <v/>
      </c>
      <c r="G2692" s="46" t="str">
        <f t="shared" si="422"/>
        <v/>
      </c>
      <c r="H2692" s="46" t="str">
        <f t="shared" si="423"/>
        <v/>
      </c>
      <c r="I2692" s="78"/>
      <c r="J2692" s="78"/>
      <c r="K2692" s="78"/>
      <c r="L2692" s="77" t="str">
        <f t="shared" si="424"/>
        <v/>
      </c>
      <c r="M2692" s="77" t="str">
        <f t="shared" si="425"/>
        <v/>
      </c>
    </row>
    <row r="2693" spans="1:13" x14ac:dyDescent="0.3">
      <c r="A2693" s="246" t="str">
        <f t="shared" si="417"/>
        <v/>
      </c>
      <c r="B2693" s="241" t="str">
        <f t="shared" si="418"/>
        <v/>
      </c>
      <c r="C2693" s="246" t="str">
        <f t="shared" si="419"/>
        <v/>
      </c>
      <c r="D2693" s="78"/>
      <c r="E2693" s="46" t="str">
        <f t="shared" si="420"/>
        <v/>
      </c>
      <c r="F2693" s="46" t="str">
        <f t="shared" si="421"/>
        <v/>
      </c>
      <c r="G2693" s="46" t="str">
        <f t="shared" si="422"/>
        <v/>
      </c>
      <c r="H2693" s="46" t="str">
        <f t="shared" si="423"/>
        <v/>
      </c>
      <c r="I2693" s="78"/>
      <c r="J2693" s="78"/>
      <c r="K2693" s="78"/>
      <c r="L2693" s="77" t="str">
        <f t="shared" si="424"/>
        <v/>
      </c>
      <c r="M2693" s="77" t="str">
        <f t="shared" si="425"/>
        <v/>
      </c>
    </row>
    <row r="2694" spans="1:13" x14ac:dyDescent="0.3">
      <c r="A2694" s="246" t="str">
        <f t="shared" si="417"/>
        <v/>
      </c>
      <c r="B2694" s="241" t="str">
        <f t="shared" si="418"/>
        <v/>
      </c>
      <c r="C2694" s="246" t="str">
        <f t="shared" si="419"/>
        <v/>
      </c>
      <c r="D2694" s="78"/>
      <c r="E2694" s="46" t="str">
        <f t="shared" si="420"/>
        <v/>
      </c>
      <c r="F2694" s="46" t="str">
        <f t="shared" si="421"/>
        <v/>
      </c>
      <c r="G2694" s="46" t="str">
        <f t="shared" si="422"/>
        <v/>
      </c>
      <c r="H2694" s="46" t="str">
        <f t="shared" si="423"/>
        <v/>
      </c>
      <c r="I2694" s="78"/>
      <c r="J2694" s="78"/>
      <c r="K2694" s="78"/>
      <c r="L2694" s="77" t="str">
        <f t="shared" si="424"/>
        <v/>
      </c>
      <c r="M2694" s="77" t="str">
        <f t="shared" si="425"/>
        <v/>
      </c>
    </row>
    <row r="2695" spans="1:13" x14ac:dyDescent="0.3">
      <c r="A2695" s="246" t="str">
        <f t="shared" si="417"/>
        <v/>
      </c>
      <c r="B2695" s="241" t="str">
        <f t="shared" si="418"/>
        <v/>
      </c>
      <c r="C2695" s="246" t="str">
        <f t="shared" si="419"/>
        <v/>
      </c>
      <c r="D2695" s="78"/>
      <c r="E2695" s="46" t="str">
        <f t="shared" si="420"/>
        <v/>
      </c>
      <c r="F2695" s="46" t="str">
        <f t="shared" si="421"/>
        <v/>
      </c>
      <c r="G2695" s="46" t="str">
        <f t="shared" si="422"/>
        <v/>
      </c>
      <c r="H2695" s="46" t="str">
        <f t="shared" si="423"/>
        <v/>
      </c>
      <c r="I2695" s="78"/>
      <c r="J2695" s="78"/>
      <c r="K2695" s="78"/>
      <c r="L2695" s="77" t="str">
        <f t="shared" si="424"/>
        <v/>
      </c>
      <c r="M2695" s="77" t="str">
        <f t="shared" si="425"/>
        <v/>
      </c>
    </row>
    <row r="2696" spans="1:13" x14ac:dyDescent="0.3">
      <c r="A2696" s="246" t="str">
        <f t="shared" si="417"/>
        <v/>
      </c>
      <c r="B2696" s="241" t="str">
        <f t="shared" si="418"/>
        <v/>
      </c>
      <c r="C2696" s="246" t="str">
        <f t="shared" si="419"/>
        <v/>
      </c>
      <c r="D2696" s="78"/>
      <c r="E2696" s="46" t="str">
        <f t="shared" si="420"/>
        <v/>
      </c>
      <c r="F2696" s="46" t="str">
        <f t="shared" si="421"/>
        <v/>
      </c>
      <c r="G2696" s="46" t="str">
        <f t="shared" si="422"/>
        <v/>
      </c>
      <c r="H2696" s="46" t="str">
        <f t="shared" si="423"/>
        <v/>
      </c>
      <c r="I2696" s="78"/>
      <c r="J2696" s="78"/>
      <c r="K2696" s="78"/>
      <c r="L2696" s="77" t="str">
        <f t="shared" si="424"/>
        <v/>
      </c>
      <c r="M2696" s="77" t="str">
        <f t="shared" si="425"/>
        <v/>
      </c>
    </row>
    <row r="2697" spans="1:13" x14ac:dyDescent="0.3">
      <c r="A2697" s="246" t="str">
        <f t="shared" si="417"/>
        <v/>
      </c>
      <c r="B2697" s="241" t="str">
        <f t="shared" si="418"/>
        <v/>
      </c>
      <c r="C2697" s="246" t="str">
        <f t="shared" si="419"/>
        <v/>
      </c>
      <c r="D2697" s="78"/>
      <c r="E2697" s="46" t="str">
        <f t="shared" si="420"/>
        <v/>
      </c>
      <c r="F2697" s="46" t="str">
        <f t="shared" si="421"/>
        <v/>
      </c>
      <c r="G2697" s="46" t="str">
        <f t="shared" si="422"/>
        <v/>
      </c>
      <c r="H2697" s="46" t="str">
        <f t="shared" si="423"/>
        <v/>
      </c>
      <c r="I2697" s="78"/>
      <c r="J2697" s="78"/>
      <c r="K2697" s="78"/>
      <c r="L2697" s="77" t="str">
        <f t="shared" si="424"/>
        <v/>
      </c>
      <c r="M2697" s="77" t="str">
        <f t="shared" si="425"/>
        <v/>
      </c>
    </row>
    <row r="2698" spans="1:13" x14ac:dyDescent="0.3">
      <c r="A2698" s="246" t="str">
        <f t="shared" si="417"/>
        <v/>
      </c>
      <c r="B2698" s="241" t="str">
        <f t="shared" si="418"/>
        <v/>
      </c>
      <c r="C2698" s="246" t="str">
        <f t="shared" si="419"/>
        <v/>
      </c>
      <c r="D2698" s="78"/>
      <c r="E2698" s="46" t="str">
        <f t="shared" si="420"/>
        <v/>
      </c>
      <c r="F2698" s="46" t="str">
        <f t="shared" si="421"/>
        <v/>
      </c>
      <c r="G2698" s="46" t="str">
        <f t="shared" si="422"/>
        <v/>
      </c>
      <c r="H2698" s="46" t="str">
        <f t="shared" si="423"/>
        <v/>
      </c>
      <c r="I2698" s="78"/>
      <c r="J2698" s="78"/>
      <c r="K2698" s="78"/>
      <c r="L2698" s="77" t="str">
        <f t="shared" si="424"/>
        <v/>
      </c>
      <c r="M2698" s="77" t="str">
        <f t="shared" si="425"/>
        <v/>
      </c>
    </row>
    <row r="2699" spans="1:13" x14ac:dyDescent="0.3">
      <c r="A2699" s="246" t="str">
        <f t="shared" si="417"/>
        <v/>
      </c>
      <c r="B2699" s="241" t="str">
        <f t="shared" si="418"/>
        <v/>
      </c>
      <c r="C2699" s="246" t="str">
        <f t="shared" si="419"/>
        <v/>
      </c>
      <c r="D2699" s="78"/>
      <c r="E2699" s="46" t="str">
        <f t="shared" si="420"/>
        <v/>
      </c>
      <c r="F2699" s="46" t="str">
        <f t="shared" si="421"/>
        <v/>
      </c>
      <c r="G2699" s="46" t="str">
        <f t="shared" si="422"/>
        <v/>
      </c>
      <c r="H2699" s="46" t="str">
        <f t="shared" si="423"/>
        <v/>
      </c>
      <c r="I2699" s="78"/>
      <c r="J2699" s="78"/>
      <c r="K2699" s="78"/>
      <c r="L2699" s="77" t="str">
        <f t="shared" si="424"/>
        <v/>
      </c>
      <c r="M2699" s="77" t="str">
        <f t="shared" si="425"/>
        <v/>
      </c>
    </row>
    <row r="2700" spans="1:13" x14ac:dyDescent="0.3">
      <c r="A2700" s="246" t="str">
        <f t="shared" si="417"/>
        <v/>
      </c>
      <c r="B2700" s="241" t="str">
        <f t="shared" si="418"/>
        <v/>
      </c>
      <c r="C2700" s="246" t="str">
        <f t="shared" si="419"/>
        <v/>
      </c>
      <c r="D2700" s="78"/>
      <c r="E2700" s="46" t="str">
        <f t="shared" si="420"/>
        <v/>
      </c>
      <c r="F2700" s="46" t="str">
        <f t="shared" si="421"/>
        <v/>
      </c>
      <c r="G2700" s="46" t="str">
        <f t="shared" si="422"/>
        <v/>
      </c>
      <c r="H2700" s="46" t="str">
        <f t="shared" si="423"/>
        <v/>
      </c>
      <c r="I2700" s="78"/>
      <c r="J2700" s="78"/>
      <c r="K2700" s="78"/>
      <c r="L2700" s="77" t="str">
        <f t="shared" si="424"/>
        <v/>
      </c>
      <c r="M2700" s="77" t="str">
        <f t="shared" si="425"/>
        <v/>
      </c>
    </row>
    <row r="2701" spans="1:13" x14ac:dyDescent="0.3">
      <c r="A2701" s="246" t="str">
        <f t="shared" si="417"/>
        <v/>
      </c>
      <c r="B2701" s="241" t="str">
        <f t="shared" si="418"/>
        <v/>
      </c>
      <c r="C2701" s="246" t="str">
        <f t="shared" si="419"/>
        <v/>
      </c>
      <c r="D2701" s="78"/>
      <c r="E2701" s="46" t="str">
        <f t="shared" si="420"/>
        <v/>
      </c>
      <c r="F2701" s="46" t="str">
        <f t="shared" si="421"/>
        <v/>
      </c>
      <c r="G2701" s="46" t="str">
        <f t="shared" si="422"/>
        <v/>
      </c>
      <c r="H2701" s="46" t="str">
        <f t="shared" si="423"/>
        <v/>
      </c>
      <c r="I2701" s="78"/>
      <c r="J2701" s="78"/>
      <c r="K2701" s="78"/>
      <c r="L2701" s="77" t="str">
        <f t="shared" si="424"/>
        <v/>
      </c>
      <c r="M2701" s="77" t="str">
        <f t="shared" si="425"/>
        <v/>
      </c>
    </row>
    <row r="2702" spans="1:13" x14ac:dyDescent="0.3">
      <c r="A2702" s="246" t="str">
        <f t="shared" si="417"/>
        <v/>
      </c>
      <c r="B2702" s="241" t="str">
        <f t="shared" si="418"/>
        <v/>
      </c>
      <c r="C2702" s="246" t="str">
        <f t="shared" si="419"/>
        <v/>
      </c>
      <c r="D2702" s="78"/>
      <c r="E2702" s="46" t="str">
        <f t="shared" si="420"/>
        <v/>
      </c>
      <c r="F2702" s="46" t="str">
        <f t="shared" si="421"/>
        <v/>
      </c>
      <c r="G2702" s="46" t="str">
        <f t="shared" si="422"/>
        <v/>
      </c>
      <c r="H2702" s="46" t="str">
        <f t="shared" si="423"/>
        <v/>
      </c>
      <c r="I2702" s="78"/>
      <c r="J2702" s="78"/>
      <c r="K2702" s="78"/>
      <c r="L2702" s="77" t="str">
        <f t="shared" si="424"/>
        <v/>
      </c>
      <c r="M2702" s="77" t="str">
        <f t="shared" si="425"/>
        <v/>
      </c>
    </row>
    <row r="2703" spans="1:13" x14ac:dyDescent="0.3">
      <c r="A2703" s="246" t="str">
        <f t="shared" si="417"/>
        <v/>
      </c>
      <c r="B2703" s="241" t="str">
        <f t="shared" si="418"/>
        <v/>
      </c>
      <c r="C2703" s="246" t="str">
        <f t="shared" si="419"/>
        <v/>
      </c>
      <c r="D2703" s="78"/>
      <c r="E2703" s="46" t="str">
        <f t="shared" si="420"/>
        <v/>
      </c>
      <c r="F2703" s="46" t="str">
        <f t="shared" si="421"/>
        <v/>
      </c>
      <c r="G2703" s="46" t="str">
        <f t="shared" si="422"/>
        <v/>
      </c>
      <c r="H2703" s="46" t="str">
        <f t="shared" si="423"/>
        <v/>
      </c>
      <c r="I2703" s="78"/>
      <c r="J2703" s="78"/>
      <c r="K2703" s="78"/>
      <c r="L2703" s="77" t="str">
        <f t="shared" si="424"/>
        <v/>
      </c>
      <c r="M2703" s="77" t="str">
        <f t="shared" si="425"/>
        <v/>
      </c>
    </row>
    <row r="2704" spans="1:13" x14ac:dyDescent="0.3">
      <c r="A2704" s="246" t="str">
        <f t="shared" si="417"/>
        <v/>
      </c>
      <c r="B2704" s="241" t="str">
        <f t="shared" si="418"/>
        <v/>
      </c>
      <c r="C2704" s="246" t="str">
        <f t="shared" si="419"/>
        <v/>
      </c>
      <c r="D2704" s="78"/>
      <c r="E2704" s="46" t="str">
        <f t="shared" si="420"/>
        <v/>
      </c>
      <c r="F2704" s="46" t="str">
        <f t="shared" si="421"/>
        <v/>
      </c>
      <c r="G2704" s="46" t="str">
        <f t="shared" si="422"/>
        <v/>
      </c>
      <c r="H2704" s="46" t="str">
        <f t="shared" si="423"/>
        <v/>
      </c>
      <c r="I2704" s="78"/>
      <c r="J2704" s="78"/>
      <c r="K2704" s="78"/>
      <c r="L2704" s="77" t="str">
        <f t="shared" si="424"/>
        <v/>
      </c>
      <c r="M2704" s="77" t="str">
        <f t="shared" si="425"/>
        <v/>
      </c>
    </row>
    <row r="2705" spans="1:13" x14ac:dyDescent="0.3">
      <c r="A2705" s="246" t="str">
        <f t="shared" si="417"/>
        <v/>
      </c>
      <c r="B2705" s="241" t="str">
        <f t="shared" si="418"/>
        <v/>
      </c>
      <c r="C2705" s="246" t="str">
        <f t="shared" si="419"/>
        <v/>
      </c>
      <c r="D2705" s="78"/>
      <c r="E2705" s="46" t="str">
        <f t="shared" si="420"/>
        <v/>
      </c>
      <c r="F2705" s="46" t="str">
        <f t="shared" si="421"/>
        <v/>
      </c>
      <c r="G2705" s="46" t="str">
        <f t="shared" si="422"/>
        <v/>
      </c>
      <c r="H2705" s="46" t="str">
        <f t="shared" si="423"/>
        <v/>
      </c>
      <c r="I2705" s="78"/>
      <c r="J2705" s="78"/>
      <c r="K2705" s="78"/>
      <c r="L2705" s="77" t="str">
        <f t="shared" si="424"/>
        <v/>
      </c>
      <c r="M2705" s="77" t="str">
        <f t="shared" si="425"/>
        <v/>
      </c>
    </row>
    <row r="2706" spans="1:13" x14ac:dyDescent="0.3">
      <c r="A2706" s="246" t="str">
        <f t="shared" si="417"/>
        <v/>
      </c>
      <c r="B2706" s="241" t="str">
        <f t="shared" si="418"/>
        <v/>
      </c>
      <c r="C2706" s="246" t="str">
        <f t="shared" si="419"/>
        <v/>
      </c>
      <c r="D2706" s="78"/>
      <c r="E2706" s="46" t="str">
        <f t="shared" si="420"/>
        <v/>
      </c>
      <c r="F2706" s="46" t="str">
        <f t="shared" si="421"/>
        <v/>
      </c>
      <c r="G2706" s="46" t="str">
        <f t="shared" si="422"/>
        <v/>
      </c>
      <c r="H2706" s="46" t="str">
        <f t="shared" si="423"/>
        <v/>
      </c>
      <c r="I2706" s="78"/>
      <c r="J2706" s="78"/>
      <c r="K2706" s="78"/>
      <c r="L2706" s="77" t="str">
        <f t="shared" si="424"/>
        <v/>
      </c>
      <c r="M2706" s="77" t="str">
        <f t="shared" si="425"/>
        <v/>
      </c>
    </row>
    <row r="2707" spans="1:13" x14ac:dyDescent="0.3">
      <c r="A2707" s="246" t="str">
        <f t="shared" si="417"/>
        <v/>
      </c>
      <c r="B2707" s="241" t="str">
        <f t="shared" si="418"/>
        <v/>
      </c>
      <c r="C2707" s="246" t="str">
        <f t="shared" si="419"/>
        <v/>
      </c>
      <c r="D2707" s="78"/>
      <c r="E2707" s="46" t="str">
        <f t="shared" si="420"/>
        <v/>
      </c>
      <c r="F2707" s="46" t="str">
        <f t="shared" si="421"/>
        <v/>
      </c>
      <c r="G2707" s="46" t="str">
        <f t="shared" si="422"/>
        <v/>
      </c>
      <c r="H2707" s="46" t="str">
        <f t="shared" si="423"/>
        <v/>
      </c>
      <c r="I2707" s="78"/>
      <c r="J2707" s="78"/>
      <c r="K2707" s="78"/>
      <c r="L2707" s="77" t="str">
        <f t="shared" si="424"/>
        <v/>
      </c>
      <c r="M2707" s="77" t="str">
        <f t="shared" si="425"/>
        <v/>
      </c>
    </row>
    <row r="2708" spans="1:13" x14ac:dyDescent="0.3">
      <c r="A2708" s="246" t="str">
        <f t="shared" si="417"/>
        <v/>
      </c>
      <c r="B2708" s="241" t="str">
        <f t="shared" si="418"/>
        <v/>
      </c>
      <c r="C2708" s="246" t="str">
        <f t="shared" si="419"/>
        <v/>
      </c>
      <c r="D2708" s="78"/>
      <c r="E2708" s="46" t="str">
        <f t="shared" si="420"/>
        <v/>
      </c>
      <c r="F2708" s="46" t="str">
        <f t="shared" si="421"/>
        <v/>
      </c>
      <c r="G2708" s="46" t="str">
        <f t="shared" si="422"/>
        <v/>
      </c>
      <c r="H2708" s="46" t="str">
        <f t="shared" si="423"/>
        <v/>
      </c>
      <c r="I2708" s="78"/>
      <c r="J2708" s="78"/>
      <c r="K2708" s="78"/>
      <c r="L2708" s="77" t="str">
        <f t="shared" si="424"/>
        <v/>
      </c>
      <c r="M2708" s="77" t="str">
        <f t="shared" si="425"/>
        <v/>
      </c>
    </row>
    <row r="2709" spans="1:13" x14ac:dyDescent="0.3">
      <c r="A2709" s="246" t="str">
        <f t="shared" si="417"/>
        <v/>
      </c>
      <c r="B2709" s="241" t="str">
        <f t="shared" si="418"/>
        <v/>
      </c>
      <c r="C2709" s="246" t="str">
        <f t="shared" si="419"/>
        <v/>
      </c>
      <c r="D2709" s="78"/>
      <c r="E2709" s="46" t="str">
        <f t="shared" si="420"/>
        <v/>
      </c>
      <c r="F2709" s="46" t="str">
        <f t="shared" si="421"/>
        <v/>
      </c>
      <c r="G2709" s="46" t="str">
        <f t="shared" si="422"/>
        <v/>
      </c>
      <c r="H2709" s="46" t="str">
        <f t="shared" si="423"/>
        <v/>
      </c>
      <c r="I2709" s="78"/>
      <c r="J2709" s="78"/>
      <c r="K2709" s="78"/>
      <c r="L2709" s="77" t="str">
        <f t="shared" si="424"/>
        <v/>
      </c>
      <c r="M2709" s="77" t="str">
        <f t="shared" si="425"/>
        <v/>
      </c>
    </row>
    <row r="2710" spans="1:13" x14ac:dyDescent="0.3">
      <c r="A2710" s="246" t="str">
        <f t="shared" si="417"/>
        <v/>
      </c>
      <c r="B2710" s="241" t="str">
        <f t="shared" si="418"/>
        <v/>
      </c>
      <c r="C2710" s="246" t="str">
        <f t="shared" si="419"/>
        <v/>
      </c>
      <c r="D2710" s="78"/>
      <c r="E2710" s="46" t="str">
        <f t="shared" si="420"/>
        <v/>
      </c>
      <c r="F2710" s="46" t="str">
        <f t="shared" si="421"/>
        <v/>
      </c>
      <c r="G2710" s="46" t="str">
        <f t="shared" si="422"/>
        <v/>
      </c>
      <c r="H2710" s="46" t="str">
        <f t="shared" si="423"/>
        <v/>
      </c>
      <c r="I2710" s="78"/>
      <c r="J2710" s="78"/>
      <c r="K2710" s="78"/>
      <c r="L2710" s="77" t="str">
        <f t="shared" si="424"/>
        <v/>
      </c>
      <c r="M2710" s="77" t="str">
        <f t="shared" si="425"/>
        <v/>
      </c>
    </row>
    <row r="2711" spans="1:13" x14ac:dyDescent="0.3">
      <c r="A2711" s="246" t="str">
        <f t="shared" si="417"/>
        <v/>
      </c>
      <c r="B2711" s="241" t="str">
        <f t="shared" si="418"/>
        <v/>
      </c>
      <c r="C2711" s="246" t="str">
        <f t="shared" si="419"/>
        <v/>
      </c>
      <c r="D2711" s="78"/>
      <c r="E2711" s="46" t="str">
        <f t="shared" si="420"/>
        <v/>
      </c>
      <c r="F2711" s="46" t="str">
        <f t="shared" si="421"/>
        <v/>
      </c>
      <c r="G2711" s="46" t="str">
        <f t="shared" si="422"/>
        <v/>
      </c>
      <c r="H2711" s="46" t="str">
        <f t="shared" si="423"/>
        <v/>
      </c>
      <c r="I2711" s="78"/>
      <c r="J2711" s="78"/>
      <c r="K2711" s="78"/>
      <c r="L2711" s="77" t="str">
        <f t="shared" si="424"/>
        <v/>
      </c>
      <c r="M2711" s="77" t="str">
        <f t="shared" si="425"/>
        <v/>
      </c>
    </row>
    <row r="2712" spans="1:13" x14ac:dyDescent="0.3">
      <c r="A2712" s="246" t="str">
        <f t="shared" si="417"/>
        <v/>
      </c>
      <c r="B2712" s="241" t="str">
        <f t="shared" si="418"/>
        <v/>
      </c>
      <c r="C2712" s="246" t="str">
        <f t="shared" si="419"/>
        <v/>
      </c>
      <c r="D2712" s="78"/>
      <c r="E2712" s="46" t="str">
        <f t="shared" si="420"/>
        <v/>
      </c>
      <c r="F2712" s="46" t="str">
        <f t="shared" si="421"/>
        <v/>
      </c>
      <c r="G2712" s="46" t="str">
        <f t="shared" si="422"/>
        <v/>
      </c>
      <c r="H2712" s="46" t="str">
        <f t="shared" si="423"/>
        <v/>
      </c>
      <c r="I2712" s="78"/>
      <c r="J2712" s="78"/>
      <c r="K2712" s="78"/>
      <c r="L2712" s="77" t="str">
        <f t="shared" si="424"/>
        <v/>
      </c>
      <c r="M2712" s="77" t="str">
        <f t="shared" si="425"/>
        <v/>
      </c>
    </row>
    <row r="2713" spans="1:13" x14ac:dyDescent="0.3">
      <c r="A2713" s="246" t="str">
        <f t="shared" si="417"/>
        <v/>
      </c>
      <c r="B2713" s="241" t="str">
        <f t="shared" si="418"/>
        <v/>
      </c>
      <c r="C2713" s="246" t="str">
        <f t="shared" si="419"/>
        <v/>
      </c>
      <c r="D2713" s="78"/>
      <c r="E2713" s="46" t="str">
        <f t="shared" si="420"/>
        <v/>
      </c>
      <c r="F2713" s="46" t="str">
        <f t="shared" si="421"/>
        <v/>
      </c>
      <c r="G2713" s="46" t="str">
        <f t="shared" si="422"/>
        <v/>
      </c>
      <c r="H2713" s="46" t="str">
        <f t="shared" si="423"/>
        <v/>
      </c>
      <c r="I2713" s="78"/>
      <c r="J2713" s="78"/>
      <c r="K2713" s="78"/>
      <c r="L2713" s="77" t="str">
        <f t="shared" si="424"/>
        <v/>
      </c>
      <c r="M2713" s="77" t="str">
        <f t="shared" si="425"/>
        <v/>
      </c>
    </row>
    <row r="2714" spans="1:13" x14ac:dyDescent="0.3">
      <c r="A2714" s="246" t="str">
        <f t="shared" si="417"/>
        <v/>
      </c>
      <c r="B2714" s="241" t="str">
        <f t="shared" si="418"/>
        <v/>
      </c>
      <c r="C2714" s="246" t="str">
        <f t="shared" si="419"/>
        <v/>
      </c>
      <c r="D2714" s="78"/>
      <c r="E2714" s="46" t="str">
        <f t="shared" si="420"/>
        <v/>
      </c>
      <c r="F2714" s="46" t="str">
        <f t="shared" si="421"/>
        <v/>
      </c>
      <c r="G2714" s="46" t="str">
        <f t="shared" si="422"/>
        <v/>
      </c>
      <c r="H2714" s="46" t="str">
        <f t="shared" si="423"/>
        <v/>
      </c>
      <c r="I2714" s="78"/>
      <c r="J2714" s="78"/>
      <c r="K2714" s="78"/>
      <c r="L2714" s="77" t="str">
        <f t="shared" si="424"/>
        <v/>
      </c>
      <c r="M2714" s="77" t="str">
        <f t="shared" si="425"/>
        <v/>
      </c>
    </row>
    <row r="2715" spans="1:13" x14ac:dyDescent="0.3">
      <c r="A2715" s="246" t="str">
        <f t="shared" si="417"/>
        <v/>
      </c>
      <c r="B2715" s="241" t="str">
        <f t="shared" si="418"/>
        <v/>
      </c>
      <c r="C2715" s="246" t="str">
        <f t="shared" si="419"/>
        <v/>
      </c>
      <c r="D2715" s="78"/>
      <c r="E2715" s="46" t="str">
        <f t="shared" si="420"/>
        <v/>
      </c>
      <c r="F2715" s="46" t="str">
        <f t="shared" si="421"/>
        <v/>
      </c>
      <c r="G2715" s="46" t="str">
        <f t="shared" si="422"/>
        <v/>
      </c>
      <c r="H2715" s="46" t="str">
        <f t="shared" si="423"/>
        <v/>
      </c>
      <c r="I2715" s="78"/>
      <c r="J2715" s="78"/>
      <c r="K2715" s="78"/>
      <c r="L2715" s="77" t="str">
        <f t="shared" si="424"/>
        <v/>
      </c>
      <c r="M2715" s="77" t="str">
        <f t="shared" si="425"/>
        <v/>
      </c>
    </row>
    <row r="2716" spans="1:13" x14ac:dyDescent="0.3">
      <c r="A2716" s="246" t="str">
        <f t="shared" si="417"/>
        <v/>
      </c>
      <c r="B2716" s="241" t="str">
        <f t="shared" si="418"/>
        <v/>
      </c>
      <c r="C2716" s="246" t="str">
        <f t="shared" si="419"/>
        <v/>
      </c>
      <c r="D2716" s="78"/>
      <c r="E2716" s="46" t="str">
        <f t="shared" si="420"/>
        <v/>
      </c>
      <c r="F2716" s="46" t="str">
        <f t="shared" si="421"/>
        <v/>
      </c>
      <c r="G2716" s="46" t="str">
        <f t="shared" si="422"/>
        <v/>
      </c>
      <c r="H2716" s="46" t="str">
        <f t="shared" si="423"/>
        <v/>
      </c>
      <c r="I2716" s="78"/>
      <c r="J2716" s="78"/>
      <c r="K2716" s="78"/>
      <c r="L2716" s="77" t="str">
        <f t="shared" si="424"/>
        <v/>
      </c>
      <c r="M2716" s="77" t="str">
        <f t="shared" si="425"/>
        <v/>
      </c>
    </row>
    <row r="2717" spans="1:13" x14ac:dyDescent="0.3">
      <c r="A2717" s="246" t="str">
        <f t="shared" si="417"/>
        <v/>
      </c>
      <c r="B2717" s="241" t="str">
        <f t="shared" si="418"/>
        <v/>
      </c>
      <c r="C2717" s="246" t="str">
        <f t="shared" si="419"/>
        <v/>
      </c>
      <c r="D2717" s="78"/>
      <c r="E2717" s="46" t="str">
        <f t="shared" si="420"/>
        <v/>
      </c>
      <c r="F2717" s="46" t="str">
        <f t="shared" si="421"/>
        <v/>
      </c>
      <c r="G2717" s="46" t="str">
        <f t="shared" si="422"/>
        <v/>
      </c>
      <c r="H2717" s="46" t="str">
        <f t="shared" si="423"/>
        <v/>
      </c>
      <c r="I2717" s="78"/>
      <c r="J2717" s="78"/>
      <c r="K2717" s="78"/>
      <c r="L2717" s="77" t="str">
        <f t="shared" si="424"/>
        <v/>
      </c>
      <c r="M2717" s="77" t="str">
        <f t="shared" si="425"/>
        <v/>
      </c>
    </row>
    <row r="2718" spans="1:13" x14ac:dyDescent="0.3">
      <c r="A2718" s="246" t="str">
        <f t="shared" si="417"/>
        <v/>
      </c>
      <c r="B2718" s="241" t="str">
        <f t="shared" si="418"/>
        <v/>
      </c>
      <c r="C2718" s="246" t="str">
        <f t="shared" si="419"/>
        <v/>
      </c>
      <c r="D2718" s="78"/>
      <c r="E2718" s="46" t="str">
        <f t="shared" si="420"/>
        <v/>
      </c>
      <c r="F2718" s="46" t="str">
        <f t="shared" si="421"/>
        <v/>
      </c>
      <c r="G2718" s="46" t="str">
        <f t="shared" si="422"/>
        <v/>
      </c>
      <c r="H2718" s="46" t="str">
        <f t="shared" si="423"/>
        <v/>
      </c>
      <c r="I2718" s="78"/>
      <c r="J2718" s="78"/>
      <c r="K2718" s="78"/>
      <c r="L2718" s="77" t="str">
        <f t="shared" si="424"/>
        <v/>
      </c>
      <c r="M2718" s="77" t="str">
        <f t="shared" si="425"/>
        <v/>
      </c>
    </row>
    <row r="2719" spans="1:13" x14ac:dyDescent="0.3">
      <c r="A2719" s="246" t="str">
        <f t="shared" si="417"/>
        <v/>
      </c>
      <c r="B2719" s="241" t="str">
        <f t="shared" si="418"/>
        <v/>
      </c>
      <c r="C2719" s="246" t="str">
        <f t="shared" si="419"/>
        <v/>
      </c>
      <c r="D2719" s="78"/>
      <c r="E2719" s="46" t="str">
        <f t="shared" si="420"/>
        <v/>
      </c>
      <c r="F2719" s="46" t="str">
        <f t="shared" si="421"/>
        <v/>
      </c>
      <c r="G2719" s="46" t="str">
        <f t="shared" si="422"/>
        <v/>
      </c>
      <c r="H2719" s="46" t="str">
        <f t="shared" si="423"/>
        <v/>
      </c>
      <c r="I2719" s="78"/>
      <c r="J2719" s="78"/>
      <c r="K2719" s="78"/>
      <c r="L2719" s="77" t="str">
        <f t="shared" si="424"/>
        <v/>
      </c>
      <c r="M2719" s="77" t="str">
        <f t="shared" si="425"/>
        <v/>
      </c>
    </row>
    <row r="2720" spans="1:13" x14ac:dyDescent="0.3">
      <c r="A2720" s="246" t="str">
        <f t="shared" si="417"/>
        <v/>
      </c>
      <c r="B2720" s="241" t="str">
        <f t="shared" si="418"/>
        <v/>
      </c>
      <c r="C2720" s="246" t="str">
        <f t="shared" si="419"/>
        <v/>
      </c>
      <c r="D2720" s="78"/>
      <c r="E2720" s="46" t="str">
        <f t="shared" si="420"/>
        <v/>
      </c>
      <c r="F2720" s="46" t="str">
        <f t="shared" si="421"/>
        <v/>
      </c>
      <c r="G2720" s="46" t="str">
        <f t="shared" si="422"/>
        <v/>
      </c>
      <c r="H2720" s="46" t="str">
        <f t="shared" si="423"/>
        <v/>
      </c>
      <c r="I2720" s="78"/>
      <c r="J2720" s="78"/>
      <c r="K2720" s="78"/>
      <c r="L2720" s="77" t="str">
        <f t="shared" si="424"/>
        <v/>
      </c>
      <c r="M2720" s="77" t="str">
        <f t="shared" si="425"/>
        <v/>
      </c>
    </row>
    <row r="2721" spans="1:13" x14ac:dyDescent="0.3">
      <c r="A2721" s="246" t="str">
        <f t="shared" si="417"/>
        <v/>
      </c>
      <c r="B2721" s="241" t="str">
        <f t="shared" si="418"/>
        <v/>
      </c>
      <c r="C2721" s="246" t="str">
        <f t="shared" si="419"/>
        <v/>
      </c>
      <c r="D2721" s="78"/>
      <c r="E2721" s="46" t="str">
        <f t="shared" si="420"/>
        <v/>
      </c>
      <c r="F2721" s="46" t="str">
        <f t="shared" si="421"/>
        <v/>
      </c>
      <c r="G2721" s="46" t="str">
        <f t="shared" si="422"/>
        <v/>
      </c>
      <c r="H2721" s="46" t="str">
        <f t="shared" si="423"/>
        <v/>
      </c>
      <c r="I2721" s="78"/>
      <c r="J2721" s="78"/>
      <c r="K2721" s="78"/>
      <c r="L2721" s="77" t="str">
        <f t="shared" si="424"/>
        <v/>
      </c>
      <c r="M2721" s="77" t="str">
        <f t="shared" si="425"/>
        <v/>
      </c>
    </row>
    <row r="2722" spans="1:13" x14ac:dyDescent="0.3">
      <c r="A2722" s="246" t="str">
        <f t="shared" si="417"/>
        <v/>
      </c>
      <c r="B2722" s="241" t="str">
        <f t="shared" si="418"/>
        <v/>
      </c>
      <c r="C2722" s="246" t="str">
        <f t="shared" si="419"/>
        <v/>
      </c>
      <c r="D2722" s="78"/>
      <c r="E2722" s="46" t="str">
        <f t="shared" si="420"/>
        <v/>
      </c>
      <c r="F2722" s="46" t="str">
        <f t="shared" si="421"/>
        <v/>
      </c>
      <c r="G2722" s="46" t="str">
        <f t="shared" si="422"/>
        <v/>
      </c>
      <c r="H2722" s="46" t="str">
        <f t="shared" si="423"/>
        <v/>
      </c>
      <c r="I2722" s="78"/>
      <c r="J2722" s="78"/>
      <c r="K2722" s="78"/>
      <c r="L2722" s="77" t="str">
        <f t="shared" si="424"/>
        <v/>
      </c>
      <c r="M2722" s="77" t="str">
        <f t="shared" si="425"/>
        <v/>
      </c>
    </row>
    <row r="2723" spans="1:13" x14ac:dyDescent="0.3">
      <c r="A2723" s="246" t="str">
        <f t="shared" ref="A2723:A2786" si="426">IF(D2723="","",A2722)</f>
        <v/>
      </c>
      <c r="B2723" s="241" t="str">
        <f t="shared" ref="B2723:B2786" si="427">IF(D2723="","",B2722)</f>
        <v/>
      </c>
      <c r="C2723" s="246" t="str">
        <f t="shared" ref="C2723:C2786" si="428">IF(D2723="","",C2722)</f>
        <v/>
      </c>
      <c r="D2723" s="78"/>
      <c r="E2723" s="46" t="str">
        <f t="shared" ref="E2723:E2786" si="429">IF(D2723="","",VLOOKUP(D2723,Master,3,FALSE))</f>
        <v/>
      </c>
      <c r="F2723" s="46" t="str">
        <f t="shared" ref="F2723:F2786" si="430">IF(D2723="","",VLOOKUP(D2723,Master,4,FALSE))</f>
        <v/>
      </c>
      <c r="G2723" s="46" t="str">
        <f t="shared" ref="G2723:G2786" si="431">IF(D2723="","",VLOOKUP(D2723,Master,5,FALSE))</f>
        <v/>
      </c>
      <c r="H2723" s="46" t="str">
        <f t="shared" ref="H2723:H2786" si="432">IF(D2723="","",VLOOKUP(D2723,Master,2,FALSE))</f>
        <v/>
      </c>
      <c r="I2723" s="78"/>
      <c r="J2723" s="78"/>
      <c r="K2723" s="78"/>
      <c r="L2723" s="77" t="str">
        <f t="shared" ref="L2723:L2786" si="433">IF(K2723="","",IF(I2723="",ROUND(HLOOKUP(J2723,kgList,K2723,FALSE),1),ROUND(HLOOKUP(I2723,kgList,K2723,FALSE),1)))</f>
        <v/>
      </c>
      <c r="M2723" s="77" t="str">
        <f t="shared" ref="M2723:M2786" si="434">IF(L2723="","",IF(COUNTA(I2723:J2723)&gt;1,"Edible or Inedible",IF(COUNTA(I2723)=1,L2723*1,IF(COUNTA(J2723)=1,L2723*1,"ERROR"))))</f>
        <v/>
      </c>
    </row>
    <row r="2724" spans="1:13" x14ac:dyDescent="0.3">
      <c r="A2724" s="246" t="str">
        <f t="shared" si="426"/>
        <v/>
      </c>
      <c r="B2724" s="241" t="str">
        <f t="shared" si="427"/>
        <v/>
      </c>
      <c r="C2724" s="246" t="str">
        <f t="shared" si="428"/>
        <v/>
      </c>
      <c r="D2724" s="78"/>
      <c r="E2724" s="46" t="str">
        <f t="shared" si="429"/>
        <v/>
      </c>
      <c r="F2724" s="46" t="str">
        <f t="shared" si="430"/>
        <v/>
      </c>
      <c r="G2724" s="46" t="str">
        <f t="shared" si="431"/>
        <v/>
      </c>
      <c r="H2724" s="46" t="str">
        <f t="shared" si="432"/>
        <v/>
      </c>
      <c r="I2724" s="78"/>
      <c r="J2724" s="78"/>
      <c r="K2724" s="78"/>
      <c r="L2724" s="77" t="str">
        <f t="shared" si="433"/>
        <v/>
      </c>
      <c r="M2724" s="77" t="str">
        <f t="shared" si="434"/>
        <v/>
      </c>
    </row>
    <row r="2725" spans="1:13" x14ac:dyDescent="0.3">
      <c r="A2725" s="246" t="str">
        <f t="shared" si="426"/>
        <v/>
      </c>
      <c r="B2725" s="241" t="str">
        <f t="shared" si="427"/>
        <v/>
      </c>
      <c r="C2725" s="246" t="str">
        <f t="shared" si="428"/>
        <v/>
      </c>
      <c r="D2725" s="78"/>
      <c r="E2725" s="46" t="str">
        <f t="shared" si="429"/>
        <v/>
      </c>
      <c r="F2725" s="46" t="str">
        <f t="shared" si="430"/>
        <v/>
      </c>
      <c r="G2725" s="46" t="str">
        <f t="shared" si="431"/>
        <v/>
      </c>
      <c r="H2725" s="46" t="str">
        <f t="shared" si="432"/>
        <v/>
      </c>
      <c r="I2725" s="78"/>
      <c r="J2725" s="78"/>
      <c r="K2725" s="78"/>
      <c r="L2725" s="77" t="str">
        <f t="shared" si="433"/>
        <v/>
      </c>
      <c r="M2725" s="77" t="str">
        <f t="shared" si="434"/>
        <v/>
      </c>
    </row>
    <row r="2726" spans="1:13" x14ac:dyDescent="0.3">
      <c r="A2726" s="246" t="str">
        <f t="shared" si="426"/>
        <v/>
      </c>
      <c r="B2726" s="241" t="str">
        <f t="shared" si="427"/>
        <v/>
      </c>
      <c r="C2726" s="246" t="str">
        <f t="shared" si="428"/>
        <v/>
      </c>
      <c r="D2726" s="78"/>
      <c r="E2726" s="46" t="str">
        <f t="shared" si="429"/>
        <v/>
      </c>
      <c r="F2726" s="46" t="str">
        <f t="shared" si="430"/>
        <v/>
      </c>
      <c r="G2726" s="46" t="str">
        <f t="shared" si="431"/>
        <v/>
      </c>
      <c r="H2726" s="46" t="str">
        <f t="shared" si="432"/>
        <v/>
      </c>
      <c r="I2726" s="78"/>
      <c r="J2726" s="78"/>
      <c r="K2726" s="78"/>
      <c r="L2726" s="77" t="str">
        <f t="shared" si="433"/>
        <v/>
      </c>
      <c r="M2726" s="77" t="str">
        <f t="shared" si="434"/>
        <v/>
      </c>
    </row>
    <row r="2727" spans="1:13" x14ac:dyDescent="0.3">
      <c r="A2727" s="246" t="str">
        <f t="shared" si="426"/>
        <v/>
      </c>
      <c r="B2727" s="241" t="str">
        <f t="shared" si="427"/>
        <v/>
      </c>
      <c r="C2727" s="246" t="str">
        <f t="shared" si="428"/>
        <v/>
      </c>
      <c r="D2727" s="78"/>
      <c r="E2727" s="46" t="str">
        <f t="shared" si="429"/>
        <v/>
      </c>
      <c r="F2727" s="46" t="str">
        <f t="shared" si="430"/>
        <v/>
      </c>
      <c r="G2727" s="46" t="str">
        <f t="shared" si="431"/>
        <v/>
      </c>
      <c r="H2727" s="46" t="str">
        <f t="shared" si="432"/>
        <v/>
      </c>
      <c r="I2727" s="78"/>
      <c r="J2727" s="78"/>
      <c r="K2727" s="78"/>
      <c r="L2727" s="77" t="str">
        <f t="shared" si="433"/>
        <v/>
      </c>
      <c r="M2727" s="77" t="str">
        <f t="shared" si="434"/>
        <v/>
      </c>
    </row>
    <row r="2728" spans="1:13" x14ac:dyDescent="0.3">
      <c r="A2728" s="246" t="str">
        <f t="shared" si="426"/>
        <v/>
      </c>
      <c r="B2728" s="241" t="str">
        <f t="shared" si="427"/>
        <v/>
      </c>
      <c r="C2728" s="246" t="str">
        <f t="shared" si="428"/>
        <v/>
      </c>
      <c r="D2728" s="78"/>
      <c r="E2728" s="46" t="str">
        <f t="shared" si="429"/>
        <v/>
      </c>
      <c r="F2728" s="46" t="str">
        <f t="shared" si="430"/>
        <v/>
      </c>
      <c r="G2728" s="46" t="str">
        <f t="shared" si="431"/>
        <v/>
      </c>
      <c r="H2728" s="46" t="str">
        <f t="shared" si="432"/>
        <v/>
      </c>
      <c r="I2728" s="78"/>
      <c r="J2728" s="78"/>
      <c r="K2728" s="78"/>
      <c r="L2728" s="77" t="str">
        <f t="shared" si="433"/>
        <v/>
      </c>
      <c r="M2728" s="77" t="str">
        <f t="shared" si="434"/>
        <v/>
      </c>
    </row>
    <row r="2729" spans="1:13" x14ac:dyDescent="0.3">
      <c r="A2729" s="246" t="str">
        <f t="shared" si="426"/>
        <v/>
      </c>
      <c r="B2729" s="241" t="str">
        <f t="shared" si="427"/>
        <v/>
      </c>
      <c r="C2729" s="246" t="str">
        <f t="shared" si="428"/>
        <v/>
      </c>
      <c r="D2729" s="78"/>
      <c r="E2729" s="46" t="str">
        <f t="shared" si="429"/>
        <v/>
      </c>
      <c r="F2729" s="46" t="str">
        <f t="shared" si="430"/>
        <v/>
      </c>
      <c r="G2729" s="46" t="str">
        <f t="shared" si="431"/>
        <v/>
      </c>
      <c r="H2729" s="46" t="str">
        <f t="shared" si="432"/>
        <v/>
      </c>
      <c r="I2729" s="78"/>
      <c r="J2729" s="78"/>
      <c r="K2729" s="78"/>
      <c r="L2729" s="77" t="str">
        <f t="shared" si="433"/>
        <v/>
      </c>
      <c r="M2729" s="77" t="str">
        <f t="shared" si="434"/>
        <v/>
      </c>
    </row>
    <row r="2730" spans="1:13" x14ac:dyDescent="0.3">
      <c r="A2730" s="246" t="str">
        <f t="shared" si="426"/>
        <v/>
      </c>
      <c r="B2730" s="241" t="str">
        <f t="shared" si="427"/>
        <v/>
      </c>
      <c r="C2730" s="246" t="str">
        <f t="shared" si="428"/>
        <v/>
      </c>
      <c r="D2730" s="78"/>
      <c r="E2730" s="46" t="str">
        <f t="shared" si="429"/>
        <v/>
      </c>
      <c r="F2730" s="46" t="str">
        <f t="shared" si="430"/>
        <v/>
      </c>
      <c r="G2730" s="46" t="str">
        <f t="shared" si="431"/>
        <v/>
      </c>
      <c r="H2730" s="46" t="str">
        <f t="shared" si="432"/>
        <v/>
      </c>
      <c r="I2730" s="78"/>
      <c r="J2730" s="78"/>
      <c r="K2730" s="78"/>
      <c r="L2730" s="77" t="str">
        <f t="shared" si="433"/>
        <v/>
      </c>
      <c r="M2730" s="77" t="str">
        <f t="shared" si="434"/>
        <v/>
      </c>
    </row>
    <row r="2731" spans="1:13" x14ac:dyDescent="0.3">
      <c r="A2731" s="246" t="str">
        <f t="shared" si="426"/>
        <v/>
      </c>
      <c r="B2731" s="241" t="str">
        <f t="shared" si="427"/>
        <v/>
      </c>
      <c r="C2731" s="246" t="str">
        <f t="shared" si="428"/>
        <v/>
      </c>
      <c r="D2731" s="78"/>
      <c r="E2731" s="46" t="str">
        <f t="shared" si="429"/>
        <v/>
      </c>
      <c r="F2731" s="46" t="str">
        <f t="shared" si="430"/>
        <v/>
      </c>
      <c r="G2731" s="46" t="str">
        <f t="shared" si="431"/>
        <v/>
      </c>
      <c r="H2731" s="46" t="str">
        <f t="shared" si="432"/>
        <v/>
      </c>
      <c r="I2731" s="78"/>
      <c r="J2731" s="78"/>
      <c r="K2731" s="78"/>
      <c r="L2731" s="77" t="str">
        <f t="shared" si="433"/>
        <v/>
      </c>
      <c r="M2731" s="77" t="str">
        <f t="shared" si="434"/>
        <v/>
      </c>
    </row>
    <row r="2732" spans="1:13" x14ac:dyDescent="0.3">
      <c r="A2732" s="246" t="str">
        <f t="shared" si="426"/>
        <v/>
      </c>
      <c r="B2732" s="241" t="str">
        <f t="shared" si="427"/>
        <v/>
      </c>
      <c r="C2732" s="246" t="str">
        <f t="shared" si="428"/>
        <v/>
      </c>
      <c r="D2732" s="78"/>
      <c r="E2732" s="46" t="str">
        <f t="shared" si="429"/>
        <v/>
      </c>
      <c r="F2732" s="46" t="str">
        <f t="shared" si="430"/>
        <v/>
      </c>
      <c r="G2732" s="46" t="str">
        <f t="shared" si="431"/>
        <v/>
      </c>
      <c r="H2732" s="46" t="str">
        <f t="shared" si="432"/>
        <v/>
      </c>
      <c r="I2732" s="78"/>
      <c r="J2732" s="78"/>
      <c r="K2732" s="78"/>
      <c r="L2732" s="77" t="str">
        <f t="shared" si="433"/>
        <v/>
      </c>
      <c r="M2732" s="77" t="str">
        <f t="shared" si="434"/>
        <v/>
      </c>
    </row>
    <row r="2733" spans="1:13" x14ac:dyDescent="0.3">
      <c r="A2733" s="246" t="str">
        <f t="shared" si="426"/>
        <v/>
      </c>
      <c r="B2733" s="241" t="str">
        <f t="shared" si="427"/>
        <v/>
      </c>
      <c r="C2733" s="246" t="str">
        <f t="shared" si="428"/>
        <v/>
      </c>
      <c r="D2733" s="78"/>
      <c r="E2733" s="46" t="str">
        <f t="shared" si="429"/>
        <v/>
      </c>
      <c r="F2733" s="46" t="str">
        <f t="shared" si="430"/>
        <v/>
      </c>
      <c r="G2733" s="46" t="str">
        <f t="shared" si="431"/>
        <v/>
      </c>
      <c r="H2733" s="46" t="str">
        <f t="shared" si="432"/>
        <v/>
      </c>
      <c r="I2733" s="78"/>
      <c r="J2733" s="78"/>
      <c r="K2733" s="78"/>
      <c r="L2733" s="77" t="str">
        <f t="shared" si="433"/>
        <v/>
      </c>
      <c r="M2733" s="77" t="str">
        <f t="shared" si="434"/>
        <v/>
      </c>
    </row>
    <row r="2734" spans="1:13" x14ac:dyDescent="0.3">
      <c r="A2734" s="246" t="str">
        <f t="shared" si="426"/>
        <v/>
      </c>
      <c r="B2734" s="241" t="str">
        <f t="shared" si="427"/>
        <v/>
      </c>
      <c r="C2734" s="246" t="str">
        <f t="shared" si="428"/>
        <v/>
      </c>
      <c r="D2734" s="78"/>
      <c r="E2734" s="46" t="str">
        <f t="shared" si="429"/>
        <v/>
      </c>
      <c r="F2734" s="46" t="str">
        <f t="shared" si="430"/>
        <v/>
      </c>
      <c r="G2734" s="46" t="str">
        <f t="shared" si="431"/>
        <v/>
      </c>
      <c r="H2734" s="46" t="str">
        <f t="shared" si="432"/>
        <v/>
      </c>
      <c r="I2734" s="78"/>
      <c r="J2734" s="78"/>
      <c r="K2734" s="78"/>
      <c r="L2734" s="77" t="str">
        <f t="shared" si="433"/>
        <v/>
      </c>
      <c r="M2734" s="77" t="str">
        <f t="shared" si="434"/>
        <v/>
      </c>
    </row>
    <row r="2735" spans="1:13" x14ac:dyDescent="0.3">
      <c r="A2735" s="246" t="str">
        <f t="shared" si="426"/>
        <v/>
      </c>
      <c r="B2735" s="241" t="str">
        <f t="shared" si="427"/>
        <v/>
      </c>
      <c r="C2735" s="246" t="str">
        <f t="shared" si="428"/>
        <v/>
      </c>
      <c r="D2735" s="78"/>
      <c r="E2735" s="46" t="str">
        <f t="shared" si="429"/>
        <v/>
      </c>
      <c r="F2735" s="46" t="str">
        <f t="shared" si="430"/>
        <v/>
      </c>
      <c r="G2735" s="46" t="str">
        <f t="shared" si="431"/>
        <v/>
      </c>
      <c r="H2735" s="46" t="str">
        <f t="shared" si="432"/>
        <v/>
      </c>
      <c r="I2735" s="78"/>
      <c r="J2735" s="78"/>
      <c r="K2735" s="78"/>
      <c r="L2735" s="77" t="str">
        <f t="shared" si="433"/>
        <v/>
      </c>
      <c r="M2735" s="77" t="str">
        <f t="shared" si="434"/>
        <v/>
      </c>
    </row>
    <row r="2736" spans="1:13" x14ac:dyDescent="0.3">
      <c r="A2736" s="246" t="str">
        <f t="shared" si="426"/>
        <v/>
      </c>
      <c r="B2736" s="241" t="str">
        <f t="shared" si="427"/>
        <v/>
      </c>
      <c r="C2736" s="246" t="str">
        <f t="shared" si="428"/>
        <v/>
      </c>
      <c r="D2736" s="78"/>
      <c r="E2736" s="46" t="str">
        <f t="shared" si="429"/>
        <v/>
      </c>
      <c r="F2736" s="46" t="str">
        <f t="shared" si="430"/>
        <v/>
      </c>
      <c r="G2736" s="46" t="str">
        <f t="shared" si="431"/>
        <v/>
      </c>
      <c r="H2736" s="46" t="str">
        <f t="shared" si="432"/>
        <v/>
      </c>
      <c r="I2736" s="78"/>
      <c r="J2736" s="78"/>
      <c r="K2736" s="78"/>
      <c r="L2736" s="77" t="str">
        <f t="shared" si="433"/>
        <v/>
      </c>
      <c r="M2736" s="77" t="str">
        <f t="shared" si="434"/>
        <v/>
      </c>
    </row>
    <row r="2737" spans="1:13" x14ac:dyDescent="0.3">
      <c r="A2737" s="246" t="str">
        <f t="shared" si="426"/>
        <v/>
      </c>
      <c r="B2737" s="241" t="str">
        <f t="shared" si="427"/>
        <v/>
      </c>
      <c r="C2737" s="246" t="str">
        <f t="shared" si="428"/>
        <v/>
      </c>
      <c r="D2737" s="78"/>
      <c r="E2737" s="46" t="str">
        <f t="shared" si="429"/>
        <v/>
      </c>
      <c r="F2737" s="46" t="str">
        <f t="shared" si="430"/>
        <v/>
      </c>
      <c r="G2737" s="46" t="str">
        <f t="shared" si="431"/>
        <v/>
      </c>
      <c r="H2737" s="46" t="str">
        <f t="shared" si="432"/>
        <v/>
      </c>
      <c r="I2737" s="78"/>
      <c r="J2737" s="78"/>
      <c r="K2737" s="78"/>
      <c r="L2737" s="77" t="str">
        <f t="shared" si="433"/>
        <v/>
      </c>
      <c r="M2737" s="77" t="str">
        <f t="shared" si="434"/>
        <v/>
      </c>
    </row>
    <row r="2738" spans="1:13" x14ac:dyDescent="0.3">
      <c r="A2738" s="246" t="str">
        <f t="shared" si="426"/>
        <v/>
      </c>
      <c r="B2738" s="241" t="str">
        <f t="shared" si="427"/>
        <v/>
      </c>
      <c r="C2738" s="246" t="str">
        <f t="shared" si="428"/>
        <v/>
      </c>
      <c r="D2738" s="78"/>
      <c r="E2738" s="46" t="str">
        <f t="shared" si="429"/>
        <v/>
      </c>
      <c r="F2738" s="46" t="str">
        <f t="shared" si="430"/>
        <v/>
      </c>
      <c r="G2738" s="46" t="str">
        <f t="shared" si="431"/>
        <v/>
      </c>
      <c r="H2738" s="46" t="str">
        <f t="shared" si="432"/>
        <v/>
      </c>
      <c r="I2738" s="78"/>
      <c r="J2738" s="78"/>
      <c r="K2738" s="78"/>
      <c r="L2738" s="77" t="str">
        <f t="shared" si="433"/>
        <v/>
      </c>
      <c r="M2738" s="77" t="str">
        <f t="shared" si="434"/>
        <v/>
      </c>
    </row>
    <row r="2739" spans="1:13" x14ac:dyDescent="0.3">
      <c r="A2739" s="246" t="str">
        <f t="shared" si="426"/>
        <v/>
      </c>
      <c r="B2739" s="241" t="str">
        <f t="shared" si="427"/>
        <v/>
      </c>
      <c r="C2739" s="246" t="str">
        <f t="shared" si="428"/>
        <v/>
      </c>
      <c r="D2739" s="78"/>
      <c r="E2739" s="46" t="str">
        <f t="shared" si="429"/>
        <v/>
      </c>
      <c r="F2739" s="46" t="str">
        <f t="shared" si="430"/>
        <v/>
      </c>
      <c r="G2739" s="46" t="str">
        <f t="shared" si="431"/>
        <v/>
      </c>
      <c r="H2739" s="46" t="str">
        <f t="shared" si="432"/>
        <v/>
      </c>
      <c r="I2739" s="78"/>
      <c r="J2739" s="78"/>
      <c r="K2739" s="78"/>
      <c r="L2739" s="77" t="str">
        <f t="shared" si="433"/>
        <v/>
      </c>
      <c r="M2739" s="77" t="str">
        <f t="shared" si="434"/>
        <v/>
      </c>
    </row>
    <row r="2740" spans="1:13" x14ac:dyDescent="0.3">
      <c r="A2740" s="246" t="str">
        <f t="shared" si="426"/>
        <v/>
      </c>
      <c r="B2740" s="241" t="str">
        <f t="shared" si="427"/>
        <v/>
      </c>
      <c r="C2740" s="246" t="str">
        <f t="shared" si="428"/>
        <v/>
      </c>
      <c r="D2740" s="78"/>
      <c r="E2740" s="46" t="str">
        <f t="shared" si="429"/>
        <v/>
      </c>
      <c r="F2740" s="46" t="str">
        <f t="shared" si="430"/>
        <v/>
      </c>
      <c r="G2740" s="46" t="str">
        <f t="shared" si="431"/>
        <v/>
      </c>
      <c r="H2740" s="46" t="str">
        <f t="shared" si="432"/>
        <v/>
      </c>
      <c r="I2740" s="78"/>
      <c r="J2740" s="78"/>
      <c r="K2740" s="78"/>
      <c r="L2740" s="77" t="str">
        <f t="shared" si="433"/>
        <v/>
      </c>
      <c r="M2740" s="77" t="str">
        <f t="shared" si="434"/>
        <v/>
      </c>
    </row>
    <row r="2741" spans="1:13" x14ac:dyDescent="0.3">
      <c r="A2741" s="246" t="str">
        <f t="shared" si="426"/>
        <v/>
      </c>
      <c r="B2741" s="241" t="str">
        <f t="shared" si="427"/>
        <v/>
      </c>
      <c r="C2741" s="246" t="str">
        <f t="shared" si="428"/>
        <v/>
      </c>
      <c r="D2741" s="78"/>
      <c r="E2741" s="46" t="str">
        <f t="shared" si="429"/>
        <v/>
      </c>
      <c r="F2741" s="46" t="str">
        <f t="shared" si="430"/>
        <v/>
      </c>
      <c r="G2741" s="46" t="str">
        <f t="shared" si="431"/>
        <v/>
      </c>
      <c r="H2741" s="46" t="str">
        <f t="shared" si="432"/>
        <v/>
      </c>
      <c r="I2741" s="78"/>
      <c r="J2741" s="78"/>
      <c r="K2741" s="78"/>
      <c r="L2741" s="77" t="str">
        <f t="shared" si="433"/>
        <v/>
      </c>
      <c r="M2741" s="77" t="str">
        <f t="shared" si="434"/>
        <v/>
      </c>
    </row>
    <row r="2742" spans="1:13" x14ac:dyDescent="0.3">
      <c r="A2742" s="246" t="str">
        <f t="shared" si="426"/>
        <v/>
      </c>
      <c r="B2742" s="241" t="str">
        <f t="shared" si="427"/>
        <v/>
      </c>
      <c r="C2742" s="246" t="str">
        <f t="shared" si="428"/>
        <v/>
      </c>
      <c r="D2742" s="78"/>
      <c r="E2742" s="46" t="str">
        <f t="shared" si="429"/>
        <v/>
      </c>
      <c r="F2742" s="46" t="str">
        <f t="shared" si="430"/>
        <v/>
      </c>
      <c r="G2742" s="46" t="str">
        <f t="shared" si="431"/>
        <v/>
      </c>
      <c r="H2742" s="46" t="str">
        <f t="shared" si="432"/>
        <v/>
      </c>
      <c r="I2742" s="78"/>
      <c r="J2742" s="78"/>
      <c r="K2742" s="78"/>
      <c r="L2742" s="77" t="str">
        <f t="shared" si="433"/>
        <v/>
      </c>
      <c r="M2742" s="77" t="str">
        <f t="shared" si="434"/>
        <v/>
      </c>
    </row>
    <row r="2743" spans="1:13" x14ac:dyDescent="0.3">
      <c r="A2743" s="246" t="str">
        <f t="shared" si="426"/>
        <v/>
      </c>
      <c r="B2743" s="241" t="str">
        <f t="shared" si="427"/>
        <v/>
      </c>
      <c r="C2743" s="246" t="str">
        <f t="shared" si="428"/>
        <v/>
      </c>
      <c r="D2743" s="78"/>
      <c r="E2743" s="46" t="str">
        <f t="shared" si="429"/>
        <v/>
      </c>
      <c r="F2743" s="46" t="str">
        <f t="shared" si="430"/>
        <v/>
      </c>
      <c r="G2743" s="46" t="str">
        <f t="shared" si="431"/>
        <v/>
      </c>
      <c r="H2743" s="46" t="str">
        <f t="shared" si="432"/>
        <v/>
      </c>
      <c r="I2743" s="78"/>
      <c r="J2743" s="78"/>
      <c r="K2743" s="78"/>
      <c r="L2743" s="77" t="str">
        <f t="shared" si="433"/>
        <v/>
      </c>
      <c r="M2743" s="77" t="str">
        <f t="shared" si="434"/>
        <v/>
      </c>
    </row>
    <row r="2744" spans="1:13" x14ac:dyDescent="0.3">
      <c r="A2744" s="246" t="str">
        <f t="shared" si="426"/>
        <v/>
      </c>
      <c r="B2744" s="241" t="str">
        <f t="shared" si="427"/>
        <v/>
      </c>
      <c r="C2744" s="246" t="str">
        <f t="shared" si="428"/>
        <v/>
      </c>
      <c r="D2744" s="78"/>
      <c r="E2744" s="46" t="str">
        <f t="shared" si="429"/>
        <v/>
      </c>
      <c r="F2744" s="46" t="str">
        <f t="shared" si="430"/>
        <v/>
      </c>
      <c r="G2744" s="46" t="str">
        <f t="shared" si="431"/>
        <v/>
      </c>
      <c r="H2744" s="46" t="str">
        <f t="shared" si="432"/>
        <v/>
      </c>
      <c r="I2744" s="78"/>
      <c r="J2744" s="78"/>
      <c r="K2744" s="78"/>
      <c r="L2744" s="77" t="str">
        <f t="shared" si="433"/>
        <v/>
      </c>
      <c r="M2744" s="77" t="str">
        <f t="shared" si="434"/>
        <v/>
      </c>
    </row>
    <row r="2745" spans="1:13" x14ac:dyDescent="0.3">
      <c r="A2745" s="246" t="str">
        <f t="shared" si="426"/>
        <v/>
      </c>
      <c r="B2745" s="241" t="str">
        <f t="shared" si="427"/>
        <v/>
      </c>
      <c r="C2745" s="246" t="str">
        <f t="shared" si="428"/>
        <v/>
      </c>
      <c r="D2745" s="78"/>
      <c r="E2745" s="46" t="str">
        <f t="shared" si="429"/>
        <v/>
      </c>
      <c r="F2745" s="46" t="str">
        <f t="shared" si="430"/>
        <v/>
      </c>
      <c r="G2745" s="46" t="str">
        <f t="shared" si="431"/>
        <v/>
      </c>
      <c r="H2745" s="46" t="str">
        <f t="shared" si="432"/>
        <v/>
      </c>
      <c r="I2745" s="78"/>
      <c r="J2745" s="78"/>
      <c r="K2745" s="78"/>
      <c r="L2745" s="77" t="str">
        <f t="shared" si="433"/>
        <v/>
      </c>
      <c r="M2745" s="77" t="str">
        <f t="shared" si="434"/>
        <v/>
      </c>
    </row>
    <row r="2746" spans="1:13" x14ac:dyDescent="0.3">
      <c r="A2746" s="246" t="str">
        <f t="shared" si="426"/>
        <v/>
      </c>
      <c r="B2746" s="241" t="str">
        <f t="shared" si="427"/>
        <v/>
      </c>
      <c r="C2746" s="246" t="str">
        <f t="shared" si="428"/>
        <v/>
      </c>
      <c r="D2746" s="78"/>
      <c r="E2746" s="46" t="str">
        <f t="shared" si="429"/>
        <v/>
      </c>
      <c r="F2746" s="46" t="str">
        <f t="shared" si="430"/>
        <v/>
      </c>
      <c r="G2746" s="46" t="str">
        <f t="shared" si="431"/>
        <v/>
      </c>
      <c r="H2746" s="46" t="str">
        <f t="shared" si="432"/>
        <v/>
      </c>
      <c r="I2746" s="78"/>
      <c r="J2746" s="78"/>
      <c r="K2746" s="78"/>
      <c r="L2746" s="77" t="str">
        <f t="shared" si="433"/>
        <v/>
      </c>
      <c r="M2746" s="77" t="str">
        <f t="shared" si="434"/>
        <v/>
      </c>
    </row>
    <row r="2747" spans="1:13" x14ac:dyDescent="0.3">
      <c r="A2747" s="246" t="str">
        <f t="shared" si="426"/>
        <v/>
      </c>
      <c r="B2747" s="241" t="str">
        <f t="shared" si="427"/>
        <v/>
      </c>
      <c r="C2747" s="246" t="str">
        <f t="shared" si="428"/>
        <v/>
      </c>
      <c r="D2747" s="78"/>
      <c r="E2747" s="46" t="str">
        <f t="shared" si="429"/>
        <v/>
      </c>
      <c r="F2747" s="46" t="str">
        <f t="shared" si="430"/>
        <v/>
      </c>
      <c r="G2747" s="46" t="str">
        <f t="shared" si="431"/>
        <v/>
      </c>
      <c r="H2747" s="46" t="str">
        <f t="shared" si="432"/>
        <v/>
      </c>
      <c r="I2747" s="78"/>
      <c r="J2747" s="78"/>
      <c r="K2747" s="78"/>
      <c r="L2747" s="77" t="str">
        <f t="shared" si="433"/>
        <v/>
      </c>
      <c r="M2747" s="77" t="str">
        <f t="shared" si="434"/>
        <v/>
      </c>
    </row>
    <row r="2748" spans="1:13" x14ac:dyDescent="0.3">
      <c r="A2748" s="246" t="str">
        <f t="shared" si="426"/>
        <v/>
      </c>
      <c r="B2748" s="241" t="str">
        <f t="shared" si="427"/>
        <v/>
      </c>
      <c r="C2748" s="246" t="str">
        <f t="shared" si="428"/>
        <v/>
      </c>
      <c r="D2748" s="78"/>
      <c r="E2748" s="46" t="str">
        <f t="shared" si="429"/>
        <v/>
      </c>
      <c r="F2748" s="46" t="str">
        <f t="shared" si="430"/>
        <v/>
      </c>
      <c r="G2748" s="46" t="str">
        <f t="shared" si="431"/>
        <v/>
      </c>
      <c r="H2748" s="46" t="str">
        <f t="shared" si="432"/>
        <v/>
      </c>
      <c r="I2748" s="78"/>
      <c r="J2748" s="78"/>
      <c r="K2748" s="78"/>
      <c r="L2748" s="77" t="str">
        <f t="shared" si="433"/>
        <v/>
      </c>
      <c r="M2748" s="77" t="str">
        <f t="shared" si="434"/>
        <v/>
      </c>
    </row>
    <row r="2749" spans="1:13" x14ac:dyDescent="0.3">
      <c r="A2749" s="246" t="str">
        <f t="shared" si="426"/>
        <v/>
      </c>
      <c r="B2749" s="241" t="str">
        <f t="shared" si="427"/>
        <v/>
      </c>
      <c r="C2749" s="246" t="str">
        <f t="shared" si="428"/>
        <v/>
      </c>
      <c r="D2749" s="78"/>
      <c r="E2749" s="46" t="str">
        <f t="shared" si="429"/>
        <v/>
      </c>
      <c r="F2749" s="46" t="str">
        <f t="shared" si="430"/>
        <v/>
      </c>
      <c r="G2749" s="46" t="str">
        <f t="shared" si="431"/>
        <v/>
      </c>
      <c r="H2749" s="46" t="str">
        <f t="shared" si="432"/>
        <v/>
      </c>
      <c r="I2749" s="78"/>
      <c r="J2749" s="78"/>
      <c r="K2749" s="78"/>
      <c r="L2749" s="77" t="str">
        <f t="shared" si="433"/>
        <v/>
      </c>
      <c r="M2749" s="77" t="str">
        <f t="shared" si="434"/>
        <v/>
      </c>
    </row>
    <row r="2750" spans="1:13" x14ac:dyDescent="0.3">
      <c r="A2750" s="246" t="str">
        <f t="shared" si="426"/>
        <v/>
      </c>
      <c r="B2750" s="241" t="str">
        <f t="shared" si="427"/>
        <v/>
      </c>
      <c r="C2750" s="246" t="str">
        <f t="shared" si="428"/>
        <v/>
      </c>
      <c r="D2750" s="78"/>
      <c r="E2750" s="46" t="str">
        <f t="shared" si="429"/>
        <v/>
      </c>
      <c r="F2750" s="46" t="str">
        <f t="shared" si="430"/>
        <v/>
      </c>
      <c r="G2750" s="46" t="str">
        <f t="shared" si="431"/>
        <v/>
      </c>
      <c r="H2750" s="46" t="str">
        <f t="shared" si="432"/>
        <v/>
      </c>
      <c r="I2750" s="78"/>
      <c r="J2750" s="78"/>
      <c r="K2750" s="78"/>
      <c r="L2750" s="77" t="str">
        <f t="shared" si="433"/>
        <v/>
      </c>
      <c r="M2750" s="77" t="str">
        <f t="shared" si="434"/>
        <v/>
      </c>
    </row>
    <row r="2751" spans="1:13" x14ac:dyDescent="0.3">
      <c r="A2751" s="246" t="str">
        <f t="shared" si="426"/>
        <v/>
      </c>
      <c r="B2751" s="241" t="str">
        <f t="shared" si="427"/>
        <v/>
      </c>
      <c r="C2751" s="246" t="str">
        <f t="shared" si="428"/>
        <v/>
      </c>
      <c r="D2751" s="78"/>
      <c r="E2751" s="46" t="str">
        <f t="shared" si="429"/>
        <v/>
      </c>
      <c r="F2751" s="46" t="str">
        <f t="shared" si="430"/>
        <v/>
      </c>
      <c r="G2751" s="46" t="str">
        <f t="shared" si="431"/>
        <v/>
      </c>
      <c r="H2751" s="46" t="str">
        <f t="shared" si="432"/>
        <v/>
      </c>
      <c r="I2751" s="78"/>
      <c r="J2751" s="78"/>
      <c r="K2751" s="78"/>
      <c r="L2751" s="77" t="str">
        <f t="shared" si="433"/>
        <v/>
      </c>
      <c r="M2751" s="77" t="str">
        <f t="shared" si="434"/>
        <v/>
      </c>
    </row>
    <row r="2752" spans="1:13" x14ac:dyDescent="0.3">
      <c r="A2752" s="246" t="str">
        <f t="shared" si="426"/>
        <v/>
      </c>
      <c r="B2752" s="241" t="str">
        <f t="shared" si="427"/>
        <v/>
      </c>
      <c r="C2752" s="246" t="str">
        <f t="shared" si="428"/>
        <v/>
      </c>
      <c r="D2752" s="78"/>
      <c r="E2752" s="46" t="str">
        <f t="shared" si="429"/>
        <v/>
      </c>
      <c r="F2752" s="46" t="str">
        <f t="shared" si="430"/>
        <v/>
      </c>
      <c r="G2752" s="46" t="str">
        <f t="shared" si="431"/>
        <v/>
      </c>
      <c r="H2752" s="46" t="str">
        <f t="shared" si="432"/>
        <v/>
      </c>
      <c r="I2752" s="78"/>
      <c r="J2752" s="78"/>
      <c r="K2752" s="78"/>
      <c r="L2752" s="77" t="str">
        <f t="shared" si="433"/>
        <v/>
      </c>
      <c r="M2752" s="77" t="str">
        <f t="shared" si="434"/>
        <v/>
      </c>
    </row>
    <row r="2753" spans="1:13" x14ac:dyDescent="0.3">
      <c r="A2753" s="246" t="str">
        <f t="shared" si="426"/>
        <v/>
      </c>
      <c r="B2753" s="241" t="str">
        <f t="shared" si="427"/>
        <v/>
      </c>
      <c r="C2753" s="246" t="str">
        <f t="shared" si="428"/>
        <v/>
      </c>
      <c r="D2753" s="78"/>
      <c r="E2753" s="46" t="str">
        <f t="shared" si="429"/>
        <v/>
      </c>
      <c r="F2753" s="46" t="str">
        <f t="shared" si="430"/>
        <v/>
      </c>
      <c r="G2753" s="46" t="str">
        <f t="shared" si="431"/>
        <v/>
      </c>
      <c r="H2753" s="46" t="str">
        <f t="shared" si="432"/>
        <v/>
      </c>
      <c r="I2753" s="78"/>
      <c r="J2753" s="78"/>
      <c r="K2753" s="78"/>
      <c r="L2753" s="77" t="str">
        <f t="shared" si="433"/>
        <v/>
      </c>
      <c r="M2753" s="77" t="str">
        <f t="shared" si="434"/>
        <v/>
      </c>
    </row>
    <row r="2754" spans="1:13" x14ac:dyDescent="0.3">
      <c r="A2754" s="246" t="str">
        <f t="shared" si="426"/>
        <v/>
      </c>
      <c r="B2754" s="241" t="str">
        <f t="shared" si="427"/>
        <v/>
      </c>
      <c r="C2754" s="246" t="str">
        <f t="shared" si="428"/>
        <v/>
      </c>
      <c r="D2754" s="78"/>
      <c r="E2754" s="46" t="str">
        <f t="shared" si="429"/>
        <v/>
      </c>
      <c r="F2754" s="46" t="str">
        <f t="shared" si="430"/>
        <v/>
      </c>
      <c r="G2754" s="46" t="str">
        <f t="shared" si="431"/>
        <v/>
      </c>
      <c r="H2754" s="46" t="str">
        <f t="shared" si="432"/>
        <v/>
      </c>
      <c r="I2754" s="78"/>
      <c r="J2754" s="78"/>
      <c r="K2754" s="78"/>
      <c r="L2754" s="77" t="str">
        <f t="shared" si="433"/>
        <v/>
      </c>
      <c r="M2754" s="77" t="str">
        <f t="shared" si="434"/>
        <v/>
      </c>
    </row>
    <row r="2755" spans="1:13" x14ac:dyDescent="0.3">
      <c r="A2755" s="246" t="str">
        <f t="shared" si="426"/>
        <v/>
      </c>
      <c r="B2755" s="241" t="str">
        <f t="shared" si="427"/>
        <v/>
      </c>
      <c r="C2755" s="246" t="str">
        <f t="shared" si="428"/>
        <v/>
      </c>
      <c r="D2755" s="78"/>
      <c r="E2755" s="46" t="str">
        <f t="shared" si="429"/>
        <v/>
      </c>
      <c r="F2755" s="46" t="str">
        <f t="shared" si="430"/>
        <v/>
      </c>
      <c r="G2755" s="46" t="str">
        <f t="shared" si="431"/>
        <v/>
      </c>
      <c r="H2755" s="46" t="str">
        <f t="shared" si="432"/>
        <v/>
      </c>
      <c r="I2755" s="78"/>
      <c r="J2755" s="78"/>
      <c r="K2755" s="78"/>
      <c r="L2755" s="77" t="str">
        <f t="shared" si="433"/>
        <v/>
      </c>
      <c r="M2755" s="77" t="str">
        <f t="shared" si="434"/>
        <v/>
      </c>
    </row>
    <row r="2756" spans="1:13" x14ac:dyDescent="0.3">
      <c r="A2756" s="246" t="str">
        <f t="shared" si="426"/>
        <v/>
      </c>
      <c r="B2756" s="241" t="str">
        <f t="shared" si="427"/>
        <v/>
      </c>
      <c r="C2756" s="246" t="str">
        <f t="shared" si="428"/>
        <v/>
      </c>
      <c r="D2756" s="78"/>
      <c r="E2756" s="46" t="str">
        <f t="shared" si="429"/>
        <v/>
      </c>
      <c r="F2756" s="46" t="str">
        <f t="shared" si="430"/>
        <v/>
      </c>
      <c r="G2756" s="46" t="str">
        <f t="shared" si="431"/>
        <v/>
      </c>
      <c r="H2756" s="46" t="str">
        <f t="shared" si="432"/>
        <v/>
      </c>
      <c r="I2756" s="78"/>
      <c r="J2756" s="78"/>
      <c r="K2756" s="78"/>
      <c r="L2756" s="77" t="str">
        <f t="shared" si="433"/>
        <v/>
      </c>
      <c r="M2756" s="77" t="str">
        <f t="shared" si="434"/>
        <v/>
      </c>
    </row>
    <row r="2757" spans="1:13" x14ac:dyDescent="0.3">
      <c r="A2757" s="246" t="str">
        <f t="shared" si="426"/>
        <v/>
      </c>
      <c r="B2757" s="241" t="str">
        <f t="shared" si="427"/>
        <v/>
      </c>
      <c r="C2757" s="246" t="str">
        <f t="shared" si="428"/>
        <v/>
      </c>
      <c r="D2757" s="78"/>
      <c r="E2757" s="46" t="str">
        <f t="shared" si="429"/>
        <v/>
      </c>
      <c r="F2757" s="46" t="str">
        <f t="shared" si="430"/>
        <v/>
      </c>
      <c r="G2757" s="46" t="str">
        <f t="shared" si="431"/>
        <v/>
      </c>
      <c r="H2757" s="46" t="str">
        <f t="shared" si="432"/>
        <v/>
      </c>
      <c r="I2757" s="78"/>
      <c r="J2757" s="78"/>
      <c r="K2757" s="78"/>
      <c r="L2757" s="77" t="str">
        <f t="shared" si="433"/>
        <v/>
      </c>
      <c r="M2757" s="77" t="str">
        <f t="shared" si="434"/>
        <v/>
      </c>
    </row>
    <row r="2758" spans="1:13" x14ac:dyDescent="0.3">
      <c r="A2758" s="246" t="str">
        <f t="shared" si="426"/>
        <v/>
      </c>
      <c r="B2758" s="241" t="str">
        <f t="shared" si="427"/>
        <v/>
      </c>
      <c r="C2758" s="246" t="str">
        <f t="shared" si="428"/>
        <v/>
      </c>
      <c r="D2758" s="78"/>
      <c r="E2758" s="46" t="str">
        <f t="shared" si="429"/>
        <v/>
      </c>
      <c r="F2758" s="46" t="str">
        <f t="shared" si="430"/>
        <v/>
      </c>
      <c r="G2758" s="46" t="str">
        <f t="shared" si="431"/>
        <v/>
      </c>
      <c r="H2758" s="46" t="str">
        <f t="shared" si="432"/>
        <v/>
      </c>
      <c r="I2758" s="78"/>
      <c r="J2758" s="78"/>
      <c r="K2758" s="78"/>
      <c r="L2758" s="77" t="str">
        <f t="shared" si="433"/>
        <v/>
      </c>
      <c r="M2758" s="77" t="str">
        <f t="shared" si="434"/>
        <v/>
      </c>
    </row>
    <row r="2759" spans="1:13" x14ac:dyDescent="0.3">
      <c r="A2759" s="246" t="str">
        <f t="shared" si="426"/>
        <v/>
      </c>
      <c r="B2759" s="241" t="str">
        <f t="shared" si="427"/>
        <v/>
      </c>
      <c r="C2759" s="246" t="str">
        <f t="shared" si="428"/>
        <v/>
      </c>
      <c r="D2759" s="78"/>
      <c r="E2759" s="46" t="str">
        <f t="shared" si="429"/>
        <v/>
      </c>
      <c r="F2759" s="46" t="str">
        <f t="shared" si="430"/>
        <v/>
      </c>
      <c r="G2759" s="46" t="str">
        <f t="shared" si="431"/>
        <v/>
      </c>
      <c r="H2759" s="46" t="str">
        <f t="shared" si="432"/>
        <v/>
      </c>
      <c r="I2759" s="78"/>
      <c r="J2759" s="78"/>
      <c r="K2759" s="78"/>
      <c r="L2759" s="77" t="str">
        <f t="shared" si="433"/>
        <v/>
      </c>
      <c r="M2759" s="77" t="str">
        <f t="shared" si="434"/>
        <v/>
      </c>
    </row>
    <row r="2760" spans="1:13" x14ac:dyDescent="0.3">
      <c r="A2760" s="246" t="str">
        <f t="shared" si="426"/>
        <v/>
      </c>
      <c r="B2760" s="241" t="str">
        <f t="shared" si="427"/>
        <v/>
      </c>
      <c r="C2760" s="246" t="str">
        <f t="shared" si="428"/>
        <v/>
      </c>
      <c r="D2760" s="78"/>
      <c r="E2760" s="46" t="str">
        <f t="shared" si="429"/>
        <v/>
      </c>
      <c r="F2760" s="46" t="str">
        <f t="shared" si="430"/>
        <v/>
      </c>
      <c r="G2760" s="46" t="str">
        <f t="shared" si="431"/>
        <v/>
      </c>
      <c r="H2760" s="46" t="str">
        <f t="shared" si="432"/>
        <v/>
      </c>
      <c r="I2760" s="78"/>
      <c r="J2760" s="78"/>
      <c r="K2760" s="78"/>
      <c r="L2760" s="77" t="str">
        <f t="shared" si="433"/>
        <v/>
      </c>
      <c r="M2760" s="77" t="str">
        <f t="shared" si="434"/>
        <v/>
      </c>
    </row>
    <row r="2761" spans="1:13" x14ac:dyDescent="0.3">
      <c r="A2761" s="246" t="str">
        <f t="shared" si="426"/>
        <v/>
      </c>
      <c r="B2761" s="241" t="str">
        <f t="shared" si="427"/>
        <v/>
      </c>
      <c r="C2761" s="246" t="str">
        <f t="shared" si="428"/>
        <v/>
      </c>
      <c r="D2761" s="78"/>
      <c r="E2761" s="46" t="str">
        <f t="shared" si="429"/>
        <v/>
      </c>
      <c r="F2761" s="46" t="str">
        <f t="shared" si="430"/>
        <v/>
      </c>
      <c r="G2761" s="46" t="str">
        <f t="shared" si="431"/>
        <v/>
      </c>
      <c r="H2761" s="46" t="str">
        <f t="shared" si="432"/>
        <v/>
      </c>
      <c r="I2761" s="78"/>
      <c r="J2761" s="78"/>
      <c r="K2761" s="78"/>
      <c r="L2761" s="77" t="str">
        <f t="shared" si="433"/>
        <v/>
      </c>
      <c r="M2761" s="77" t="str">
        <f t="shared" si="434"/>
        <v/>
      </c>
    </row>
    <row r="2762" spans="1:13" x14ac:dyDescent="0.3">
      <c r="A2762" s="246" t="str">
        <f t="shared" si="426"/>
        <v/>
      </c>
      <c r="B2762" s="241" t="str">
        <f t="shared" si="427"/>
        <v/>
      </c>
      <c r="C2762" s="246" t="str">
        <f t="shared" si="428"/>
        <v/>
      </c>
      <c r="D2762" s="78"/>
      <c r="E2762" s="46" t="str">
        <f t="shared" si="429"/>
        <v/>
      </c>
      <c r="F2762" s="46" t="str">
        <f t="shared" si="430"/>
        <v/>
      </c>
      <c r="G2762" s="46" t="str">
        <f t="shared" si="431"/>
        <v/>
      </c>
      <c r="H2762" s="46" t="str">
        <f t="shared" si="432"/>
        <v/>
      </c>
      <c r="I2762" s="78"/>
      <c r="J2762" s="78"/>
      <c r="K2762" s="78"/>
      <c r="L2762" s="77" t="str">
        <f t="shared" si="433"/>
        <v/>
      </c>
      <c r="M2762" s="77" t="str">
        <f t="shared" si="434"/>
        <v/>
      </c>
    </row>
    <row r="2763" spans="1:13" x14ac:dyDescent="0.3">
      <c r="A2763" s="246" t="str">
        <f t="shared" si="426"/>
        <v/>
      </c>
      <c r="B2763" s="241" t="str">
        <f t="shared" si="427"/>
        <v/>
      </c>
      <c r="C2763" s="246" t="str">
        <f t="shared" si="428"/>
        <v/>
      </c>
      <c r="D2763" s="78"/>
      <c r="E2763" s="46" t="str">
        <f t="shared" si="429"/>
        <v/>
      </c>
      <c r="F2763" s="46" t="str">
        <f t="shared" si="430"/>
        <v/>
      </c>
      <c r="G2763" s="46" t="str">
        <f t="shared" si="431"/>
        <v/>
      </c>
      <c r="H2763" s="46" t="str">
        <f t="shared" si="432"/>
        <v/>
      </c>
      <c r="I2763" s="78"/>
      <c r="J2763" s="78"/>
      <c r="K2763" s="78"/>
      <c r="L2763" s="77" t="str">
        <f t="shared" si="433"/>
        <v/>
      </c>
      <c r="M2763" s="77" t="str">
        <f t="shared" si="434"/>
        <v/>
      </c>
    </row>
    <row r="2764" spans="1:13" x14ac:dyDescent="0.3">
      <c r="A2764" s="246" t="str">
        <f t="shared" si="426"/>
        <v/>
      </c>
      <c r="B2764" s="241" t="str">
        <f t="shared" si="427"/>
        <v/>
      </c>
      <c r="C2764" s="246" t="str">
        <f t="shared" si="428"/>
        <v/>
      </c>
      <c r="D2764" s="78"/>
      <c r="E2764" s="46" t="str">
        <f t="shared" si="429"/>
        <v/>
      </c>
      <c r="F2764" s="46" t="str">
        <f t="shared" si="430"/>
        <v/>
      </c>
      <c r="G2764" s="46" t="str">
        <f t="shared" si="431"/>
        <v/>
      </c>
      <c r="H2764" s="46" t="str">
        <f t="shared" si="432"/>
        <v/>
      </c>
      <c r="I2764" s="78"/>
      <c r="J2764" s="78"/>
      <c r="K2764" s="78"/>
      <c r="L2764" s="77" t="str">
        <f t="shared" si="433"/>
        <v/>
      </c>
      <c r="M2764" s="77" t="str">
        <f t="shared" si="434"/>
        <v/>
      </c>
    </row>
    <row r="2765" spans="1:13" x14ac:dyDescent="0.3">
      <c r="A2765" s="246" t="str">
        <f t="shared" si="426"/>
        <v/>
      </c>
      <c r="B2765" s="241" t="str">
        <f t="shared" si="427"/>
        <v/>
      </c>
      <c r="C2765" s="246" t="str">
        <f t="shared" si="428"/>
        <v/>
      </c>
      <c r="D2765" s="78"/>
      <c r="E2765" s="46" t="str">
        <f t="shared" si="429"/>
        <v/>
      </c>
      <c r="F2765" s="46" t="str">
        <f t="shared" si="430"/>
        <v/>
      </c>
      <c r="G2765" s="46" t="str">
        <f t="shared" si="431"/>
        <v/>
      </c>
      <c r="H2765" s="46" t="str">
        <f t="shared" si="432"/>
        <v/>
      </c>
      <c r="I2765" s="78"/>
      <c r="J2765" s="78"/>
      <c r="K2765" s="78"/>
      <c r="L2765" s="77" t="str">
        <f t="shared" si="433"/>
        <v/>
      </c>
      <c r="M2765" s="77" t="str">
        <f t="shared" si="434"/>
        <v/>
      </c>
    </row>
    <row r="2766" spans="1:13" x14ac:dyDescent="0.3">
      <c r="A2766" s="246" t="str">
        <f t="shared" si="426"/>
        <v/>
      </c>
      <c r="B2766" s="241" t="str">
        <f t="shared" si="427"/>
        <v/>
      </c>
      <c r="C2766" s="246" t="str">
        <f t="shared" si="428"/>
        <v/>
      </c>
      <c r="D2766" s="78"/>
      <c r="E2766" s="46" t="str">
        <f t="shared" si="429"/>
        <v/>
      </c>
      <c r="F2766" s="46" t="str">
        <f t="shared" si="430"/>
        <v/>
      </c>
      <c r="G2766" s="46" t="str">
        <f t="shared" si="431"/>
        <v/>
      </c>
      <c r="H2766" s="46" t="str">
        <f t="shared" si="432"/>
        <v/>
      </c>
      <c r="I2766" s="78"/>
      <c r="J2766" s="78"/>
      <c r="K2766" s="78"/>
      <c r="L2766" s="77" t="str">
        <f t="shared" si="433"/>
        <v/>
      </c>
      <c r="M2766" s="77" t="str">
        <f t="shared" si="434"/>
        <v/>
      </c>
    </row>
    <row r="2767" spans="1:13" x14ac:dyDescent="0.3">
      <c r="A2767" s="246" t="str">
        <f t="shared" si="426"/>
        <v/>
      </c>
      <c r="B2767" s="241" t="str">
        <f t="shared" si="427"/>
        <v/>
      </c>
      <c r="C2767" s="246" t="str">
        <f t="shared" si="428"/>
        <v/>
      </c>
      <c r="D2767" s="78"/>
      <c r="E2767" s="46" t="str">
        <f t="shared" si="429"/>
        <v/>
      </c>
      <c r="F2767" s="46" t="str">
        <f t="shared" si="430"/>
        <v/>
      </c>
      <c r="G2767" s="46" t="str">
        <f t="shared" si="431"/>
        <v/>
      </c>
      <c r="H2767" s="46" t="str">
        <f t="shared" si="432"/>
        <v/>
      </c>
      <c r="I2767" s="78"/>
      <c r="J2767" s="78"/>
      <c r="K2767" s="78"/>
      <c r="L2767" s="77" t="str">
        <f t="shared" si="433"/>
        <v/>
      </c>
      <c r="M2767" s="77" t="str">
        <f t="shared" si="434"/>
        <v/>
      </c>
    </row>
    <row r="2768" spans="1:13" x14ac:dyDescent="0.3">
      <c r="A2768" s="246" t="str">
        <f t="shared" si="426"/>
        <v/>
      </c>
      <c r="B2768" s="241" t="str">
        <f t="shared" si="427"/>
        <v/>
      </c>
      <c r="C2768" s="246" t="str">
        <f t="shared" si="428"/>
        <v/>
      </c>
      <c r="D2768" s="78"/>
      <c r="E2768" s="46" t="str">
        <f t="shared" si="429"/>
        <v/>
      </c>
      <c r="F2768" s="46" t="str">
        <f t="shared" si="430"/>
        <v/>
      </c>
      <c r="G2768" s="46" t="str">
        <f t="shared" si="431"/>
        <v/>
      </c>
      <c r="H2768" s="46" t="str">
        <f t="shared" si="432"/>
        <v/>
      </c>
      <c r="I2768" s="78"/>
      <c r="J2768" s="78"/>
      <c r="K2768" s="78"/>
      <c r="L2768" s="77" t="str">
        <f t="shared" si="433"/>
        <v/>
      </c>
      <c r="M2768" s="77" t="str">
        <f t="shared" si="434"/>
        <v/>
      </c>
    </row>
    <row r="2769" spans="1:13" x14ac:dyDescent="0.3">
      <c r="A2769" s="246" t="str">
        <f t="shared" si="426"/>
        <v/>
      </c>
      <c r="B2769" s="241" t="str">
        <f t="shared" si="427"/>
        <v/>
      </c>
      <c r="C2769" s="246" t="str">
        <f t="shared" si="428"/>
        <v/>
      </c>
      <c r="D2769" s="78"/>
      <c r="E2769" s="46" t="str">
        <f t="shared" si="429"/>
        <v/>
      </c>
      <c r="F2769" s="46" t="str">
        <f t="shared" si="430"/>
        <v/>
      </c>
      <c r="G2769" s="46" t="str">
        <f t="shared" si="431"/>
        <v/>
      </c>
      <c r="H2769" s="46" t="str">
        <f t="shared" si="432"/>
        <v/>
      </c>
      <c r="I2769" s="78"/>
      <c r="J2769" s="78"/>
      <c r="K2769" s="78"/>
      <c r="L2769" s="77" t="str">
        <f t="shared" si="433"/>
        <v/>
      </c>
      <c r="M2769" s="77" t="str">
        <f t="shared" si="434"/>
        <v/>
      </c>
    </row>
    <row r="2770" spans="1:13" x14ac:dyDescent="0.3">
      <c r="A2770" s="246" t="str">
        <f t="shared" si="426"/>
        <v/>
      </c>
      <c r="B2770" s="241" t="str">
        <f t="shared" si="427"/>
        <v/>
      </c>
      <c r="C2770" s="246" t="str">
        <f t="shared" si="428"/>
        <v/>
      </c>
      <c r="D2770" s="78"/>
      <c r="E2770" s="46" t="str">
        <f t="shared" si="429"/>
        <v/>
      </c>
      <c r="F2770" s="46" t="str">
        <f t="shared" si="430"/>
        <v/>
      </c>
      <c r="G2770" s="46" t="str">
        <f t="shared" si="431"/>
        <v/>
      </c>
      <c r="H2770" s="46" t="str">
        <f t="shared" si="432"/>
        <v/>
      </c>
      <c r="I2770" s="78"/>
      <c r="J2770" s="78"/>
      <c r="K2770" s="78"/>
      <c r="L2770" s="77" t="str">
        <f t="shared" si="433"/>
        <v/>
      </c>
      <c r="M2770" s="77" t="str">
        <f t="shared" si="434"/>
        <v/>
      </c>
    </row>
    <row r="2771" spans="1:13" x14ac:dyDescent="0.3">
      <c r="A2771" s="246" t="str">
        <f t="shared" si="426"/>
        <v/>
      </c>
      <c r="B2771" s="241" t="str">
        <f t="shared" si="427"/>
        <v/>
      </c>
      <c r="C2771" s="246" t="str">
        <f t="shared" si="428"/>
        <v/>
      </c>
      <c r="D2771" s="78"/>
      <c r="E2771" s="46" t="str">
        <f t="shared" si="429"/>
        <v/>
      </c>
      <c r="F2771" s="46" t="str">
        <f t="shared" si="430"/>
        <v/>
      </c>
      <c r="G2771" s="46" t="str">
        <f t="shared" si="431"/>
        <v/>
      </c>
      <c r="H2771" s="46" t="str">
        <f t="shared" si="432"/>
        <v/>
      </c>
      <c r="I2771" s="78"/>
      <c r="J2771" s="78"/>
      <c r="K2771" s="78"/>
      <c r="L2771" s="77" t="str">
        <f t="shared" si="433"/>
        <v/>
      </c>
      <c r="M2771" s="77" t="str">
        <f t="shared" si="434"/>
        <v/>
      </c>
    </row>
    <row r="2772" spans="1:13" x14ac:dyDescent="0.3">
      <c r="A2772" s="246" t="str">
        <f t="shared" si="426"/>
        <v/>
      </c>
      <c r="B2772" s="241" t="str">
        <f t="shared" si="427"/>
        <v/>
      </c>
      <c r="C2772" s="246" t="str">
        <f t="shared" si="428"/>
        <v/>
      </c>
      <c r="D2772" s="78"/>
      <c r="E2772" s="46" t="str">
        <f t="shared" si="429"/>
        <v/>
      </c>
      <c r="F2772" s="46" t="str">
        <f t="shared" si="430"/>
        <v/>
      </c>
      <c r="G2772" s="46" t="str">
        <f t="shared" si="431"/>
        <v/>
      </c>
      <c r="H2772" s="46" t="str">
        <f t="shared" si="432"/>
        <v/>
      </c>
      <c r="I2772" s="78"/>
      <c r="J2772" s="78"/>
      <c r="K2772" s="78"/>
      <c r="L2772" s="77" t="str">
        <f t="shared" si="433"/>
        <v/>
      </c>
      <c r="M2772" s="77" t="str">
        <f t="shared" si="434"/>
        <v/>
      </c>
    </row>
    <row r="2773" spans="1:13" x14ac:dyDescent="0.3">
      <c r="A2773" s="246" t="str">
        <f t="shared" si="426"/>
        <v/>
      </c>
      <c r="B2773" s="241" t="str">
        <f t="shared" si="427"/>
        <v/>
      </c>
      <c r="C2773" s="246" t="str">
        <f t="shared" si="428"/>
        <v/>
      </c>
      <c r="D2773" s="78"/>
      <c r="E2773" s="46" t="str">
        <f t="shared" si="429"/>
        <v/>
      </c>
      <c r="F2773" s="46" t="str">
        <f t="shared" si="430"/>
        <v/>
      </c>
      <c r="G2773" s="46" t="str">
        <f t="shared" si="431"/>
        <v/>
      </c>
      <c r="H2773" s="46" t="str">
        <f t="shared" si="432"/>
        <v/>
      </c>
      <c r="I2773" s="78"/>
      <c r="J2773" s="78"/>
      <c r="K2773" s="78"/>
      <c r="L2773" s="77" t="str">
        <f t="shared" si="433"/>
        <v/>
      </c>
      <c r="M2773" s="77" t="str">
        <f t="shared" si="434"/>
        <v/>
      </c>
    </row>
    <row r="2774" spans="1:13" x14ac:dyDescent="0.3">
      <c r="A2774" s="246" t="str">
        <f t="shared" si="426"/>
        <v/>
      </c>
      <c r="B2774" s="241" t="str">
        <f t="shared" si="427"/>
        <v/>
      </c>
      <c r="C2774" s="246" t="str">
        <f t="shared" si="428"/>
        <v/>
      </c>
      <c r="D2774" s="78"/>
      <c r="E2774" s="46" t="str">
        <f t="shared" si="429"/>
        <v/>
      </c>
      <c r="F2774" s="46" t="str">
        <f t="shared" si="430"/>
        <v/>
      </c>
      <c r="G2774" s="46" t="str">
        <f t="shared" si="431"/>
        <v/>
      </c>
      <c r="H2774" s="46" t="str">
        <f t="shared" si="432"/>
        <v/>
      </c>
      <c r="I2774" s="78"/>
      <c r="J2774" s="78"/>
      <c r="K2774" s="78"/>
      <c r="L2774" s="77" t="str">
        <f t="shared" si="433"/>
        <v/>
      </c>
      <c r="M2774" s="77" t="str">
        <f t="shared" si="434"/>
        <v/>
      </c>
    </row>
    <row r="2775" spans="1:13" x14ac:dyDescent="0.3">
      <c r="A2775" s="246" t="str">
        <f t="shared" si="426"/>
        <v/>
      </c>
      <c r="B2775" s="241" t="str">
        <f t="shared" si="427"/>
        <v/>
      </c>
      <c r="C2775" s="246" t="str">
        <f t="shared" si="428"/>
        <v/>
      </c>
      <c r="D2775" s="78"/>
      <c r="E2775" s="46" t="str">
        <f t="shared" si="429"/>
        <v/>
      </c>
      <c r="F2775" s="46" t="str">
        <f t="shared" si="430"/>
        <v/>
      </c>
      <c r="G2775" s="46" t="str">
        <f t="shared" si="431"/>
        <v/>
      </c>
      <c r="H2775" s="46" t="str">
        <f t="shared" si="432"/>
        <v/>
      </c>
      <c r="I2775" s="78"/>
      <c r="J2775" s="78"/>
      <c r="K2775" s="78"/>
      <c r="L2775" s="77" t="str">
        <f t="shared" si="433"/>
        <v/>
      </c>
      <c r="M2775" s="77" t="str">
        <f t="shared" si="434"/>
        <v/>
      </c>
    </row>
    <row r="2776" spans="1:13" x14ac:dyDescent="0.3">
      <c r="A2776" s="246" t="str">
        <f t="shared" si="426"/>
        <v/>
      </c>
      <c r="B2776" s="241" t="str">
        <f t="shared" si="427"/>
        <v/>
      </c>
      <c r="C2776" s="246" t="str">
        <f t="shared" si="428"/>
        <v/>
      </c>
      <c r="D2776" s="78"/>
      <c r="E2776" s="46" t="str">
        <f t="shared" si="429"/>
        <v/>
      </c>
      <c r="F2776" s="46" t="str">
        <f t="shared" si="430"/>
        <v/>
      </c>
      <c r="G2776" s="46" t="str">
        <f t="shared" si="431"/>
        <v/>
      </c>
      <c r="H2776" s="46" t="str">
        <f t="shared" si="432"/>
        <v/>
      </c>
      <c r="I2776" s="78"/>
      <c r="J2776" s="78"/>
      <c r="K2776" s="78"/>
      <c r="L2776" s="77" t="str">
        <f t="shared" si="433"/>
        <v/>
      </c>
      <c r="M2776" s="77" t="str">
        <f t="shared" si="434"/>
        <v/>
      </c>
    </row>
    <row r="2777" spans="1:13" x14ac:dyDescent="0.3">
      <c r="A2777" s="246" t="str">
        <f t="shared" si="426"/>
        <v/>
      </c>
      <c r="B2777" s="241" t="str">
        <f t="shared" si="427"/>
        <v/>
      </c>
      <c r="C2777" s="246" t="str">
        <f t="shared" si="428"/>
        <v/>
      </c>
      <c r="D2777" s="78"/>
      <c r="E2777" s="46" t="str">
        <f t="shared" si="429"/>
        <v/>
      </c>
      <c r="F2777" s="46" t="str">
        <f t="shared" si="430"/>
        <v/>
      </c>
      <c r="G2777" s="46" t="str">
        <f t="shared" si="431"/>
        <v/>
      </c>
      <c r="H2777" s="46" t="str">
        <f t="shared" si="432"/>
        <v/>
      </c>
      <c r="I2777" s="78"/>
      <c r="J2777" s="78"/>
      <c r="K2777" s="78"/>
      <c r="L2777" s="77" t="str">
        <f t="shared" si="433"/>
        <v/>
      </c>
      <c r="M2777" s="77" t="str">
        <f t="shared" si="434"/>
        <v/>
      </c>
    </row>
    <row r="2778" spans="1:13" x14ac:dyDescent="0.3">
      <c r="A2778" s="246" t="str">
        <f t="shared" si="426"/>
        <v/>
      </c>
      <c r="B2778" s="241" t="str">
        <f t="shared" si="427"/>
        <v/>
      </c>
      <c r="C2778" s="246" t="str">
        <f t="shared" si="428"/>
        <v/>
      </c>
      <c r="D2778" s="78"/>
      <c r="E2778" s="46" t="str">
        <f t="shared" si="429"/>
        <v/>
      </c>
      <c r="F2778" s="46" t="str">
        <f t="shared" si="430"/>
        <v/>
      </c>
      <c r="G2778" s="46" t="str">
        <f t="shared" si="431"/>
        <v/>
      </c>
      <c r="H2778" s="46" t="str">
        <f t="shared" si="432"/>
        <v/>
      </c>
      <c r="I2778" s="78"/>
      <c r="J2778" s="78"/>
      <c r="K2778" s="78"/>
      <c r="L2778" s="77" t="str">
        <f t="shared" si="433"/>
        <v/>
      </c>
      <c r="M2778" s="77" t="str">
        <f t="shared" si="434"/>
        <v/>
      </c>
    </row>
    <row r="2779" spans="1:13" x14ac:dyDescent="0.3">
      <c r="A2779" s="246" t="str">
        <f t="shared" si="426"/>
        <v/>
      </c>
      <c r="B2779" s="241" t="str">
        <f t="shared" si="427"/>
        <v/>
      </c>
      <c r="C2779" s="246" t="str">
        <f t="shared" si="428"/>
        <v/>
      </c>
      <c r="D2779" s="78"/>
      <c r="E2779" s="46" t="str">
        <f t="shared" si="429"/>
        <v/>
      </c>
      <c r="F2779" s="46" t="str">
        <f t="shared" si="430"/>
        <v/>
      </c>
      <c r="G2779" s="46" t="str">
        <f t="shared" si="431"/>
        <v/>
      </c>
      <c r="H2779" s="46" t="str">
        <f t="shared" si="432"/>
        <v/>
      </c>
      <c r="I2779" s="78"/>
      <c r="J2779" s="78"/>
      <c r="K2779" s="78"/>
      <c r="L2779" s="77" t="str">
        <f t="shared" si="433"/>
        <v/>
      </c>
      <c r="M2779" s="77" t="str">
        <f t="shared" si="434"/>
        <v/>
      </c>
    </row>
    <row r="2780" spans="1:13" x14ac:dyDescent="0.3">
      <c r="A2780" s="246" t="str">
        <f t="shared" si="426"/>
        <v/>
      </c>
      <c r="B2780" s="241" t="str">
        <f t="shared" si="427"/>
        <v/>
      </c>
      <c r="C2780" s="246" t="str">
        <f t="shared" si="428"/>
        <v/>
      </c>
      <c r="D2780" s="78"/>
      <c r="E2780" s="46" t="str">
        <f t="shared" si="429"/>
        <v/>
      </c>
      <c r="F2780" s="46" t="str">
        <f t="shared" si="430"/>
        <v/>
      </c>
      <c r="G2780" s="46" t="str">
        <f t="shared" si="431"/>
        <v/>
      </c>
      <c r="H2780" s="46" t="str">
        <f t="shared" si="432"/>
        <v/>
      </c>
      <c r="I2780" s="78"/>
      <c r="J2780" s="78"/>
      <c r="K2780" s="78"/>
      <c r="L2780" s="77" t="str">
        <f t="shared" si="433"/>
        <v/>
      </c>
      <c r="M2780" s="77" t="str">
        <f t="shared" si="434"/>
        <v/>
      </c>
    </row>
    <row r="2781" spans="1:13" x14ac:dyDescent="0.3">
      <c r="A2781" s="246" t="str">
        <f t="shared" si="426"/>
        <v/>
      </c>
      <c r="B2781" s="241" t="str">
        <f t="shared" si="427"/>
        <v/>
      </c>
      <c r="C2781" s="246" t="str">
        <f t="shared" si="428"/>
        <v/>
      </c>
      <c r="D2781" s="78"/>
      <c r="E2781" s="46" t="str">
        <f t="shared" si="429"/>
        <v/>
      </c>
      <c r="F2781" s="46" t="str">
        <f t="shared" si="430"/>
        <v/>
      </c>
      <c r="G2781" s="46" t="str">
        <f t="shared" si="431"/>
        <v/>
      </c>
      <c r="H2781" s="46" t="str">
        <f t="shared" si="432"/>
        <v/>
      </c>
      <c r="I2781" s="78"/>
      <c r="J2781" s="78"/>
      <c r="K2781" s="78"/>
      <c r="L2781" s="77" t="str">
        <f t="shared" si="433"/>
        <v/>
      </c>
      <c r="M2781" s="77" t="str">
        <f t="shared" si="434"/>
        <v/>
      </c>
    </row>
    <row r="2782" spans="1:13" x14ac:dyDescent="0.3">
      <c r="A2782" s="246" t="str">
        <f t="shared" si="426"/>
        <v/>
      </c>
      <c r="B2782" s="241" t="str">
        <f t="shared" si="427"/>
        <v/>
      </c>
      <c r="C2782" s="246" t="str">
        <f t="shared" si="428"/>
        <v/>
      </c>
      <c r="D2782" s="78"/>
      <c r="E2782" s="46" t="str">
        <f t="shared" si="429"/>
        <v/>
      </c>
      <c r="F2782" s="46" t="str">
        <f t="shared" si="430"/>
        <v/>
      </c>
      <c r="G2782" s="46" t="str">
        <f t="shared" si="431"/>
        <v/>
      </c>
      <c r="H2782" s="46" t="str">
        <f t="shared" si="432"/>
        <v/>
      </c>
      <c r="I2782" s="78"/>
      <c r="J2782" s="78"/>
      <c r="K2782" s="78"/>
      <c r="L2782" s="77" t="str">
        <f t="shared" si="433"/>
        <v/>
      </c>
      <c r="M2782" s="77" t="str">
        <f t="shared" si="434"/>
        <v/>
      </c>
    </row>
    <row r="2783" spans="1:13" x14ac:dyDescent="0.3">
      <c r="A2783" s="246" t="str">
        <f t="shared" si="426"/>
        <v/>
      </c>
      <c r="B2783" s="241" t="str">
        <f t="shared" si="427"/>
        <v/>
      </c>
      <c r="C2783" s="246" t="str">
        <f t="shared" si="428"/>
        <v/>
      </c>
      <c r="D2783" s="78"/>
      <c r="E2783" s="46" t="str">
        <f t="shared" si="429"/>
        <v/>
      </c>
      <c r="F2783" s="46" t="str">
        <f t="shared" si="430"/>
        <v/>
      </c>
      <c r="G2783" s="46" t="str">
        <f t="shared" si="431"/>
        <v/>
      </c>
      <c r="H2783" s="46" t="str">
        <f t="shared" si="432"/>
        <v/>
      </c>
      <c r="I2783" s="78"/>
      <c r="J2783" s="78"/>
      <c r="K2783" s="78"/>
      <c r="L2783" s="77" t="str">
        <f t="shared" si="433"/>
        <v/>
      </c>
      <c r="M2783" s="77" t="str">
        <f t="shared" si="434"/>
        <v/>
      </c>
    </row>
    <row r="2784" spans="1:13" x14ac:dyDescent="0.3">
      <c r="A2784" s="246" t="str">
        <f t="shared" si="426"/>
        <v/>
      </c>
      <c r="B2784" s="241" t="str">
        <f t="shared" si="427"/>
        <v/>
      </c>
      <c r="C2784" s="246" t="str">
        <f t="shared" si="428"/>
        <v/>
      </c>
      <c r="D2784" s="78"/>
      <c r="E2784" s="46" t="str">
        <f t="shared" si="429"/>
        <v/>
      </c>
      <c r="F2784" s="46" t="str">
        <f t="shared" si="430"/>
        <v/>
      </c>
      <c r="G2784" s="46" t="str">
        <f t="shared" si="431"/>
        <v/>
      </c>
      <c r="H2784" s="46" t="str">
        <f t="shared" si="432"/>
        <v/>
      </c>
      <c r="I2784" s="78"/>
      <c r="J2784" s="78"/>
      <c r="K2784" s="78"/>
      <c r="L2784" s="77" t="str">
        <f t="shared" si="433"/>
        <v/>
      </c>
      <c r="M2784" s="77" t="str">
        <f t="shared" si="434"/>
        <v/>
      </c>
    </row>
    <row r="2785" spans="1:13" x14ac:dyDescent="0.3">
      <c r="A2785" s="246" t="str">
        <f t="shared" si="426"/>
        <v/>
      </c>
      <c r="B2785" s="241" t="str">
        <f t="shared" si="427"/>
        <v/>
      </c>
      <c r="C2785" s="246" t="str">
        <f t="shared" si="428"/>
        <v/>
      </c>
      <c r="D2785" s="78"/>
      <c r="E2785" s="46" t="str">
        <f t="shared" si="429"/>
        <v/>
      </c>
      <c r="F2785" s="46" t="str">
        <f t="shared" si="430"/>
        <v/>
      </c>
      <c r="G2785" s="46" t="str">
        <f t="shared" si="431"/>
        <v/>
      </c>
      <c r="H2785" s="46" t="str">
        <f t="shared" si="432"/>
        <v/>
      </c>
      <c r="I2785" s="78"/>
      <c r="J2785" s="78"/>
      <c r="K2785" s="78"/>
      <c r="L2785" s="77" t="str">
        <f t="shared" si="433"/>
        <v/>
      </c>
      <c r="M2785" s="77" t="str">
        <f t="shared" si="434"/>
        <v/>
      </c>
    </row>
    <row r="2786" spans="1:13" x14ac:dyDescent="0.3">
      <c r="A2786" s="246" t="str">
        <f t="shared" si="426"/>
        <v/>
      </c>
      <c r="B2786" s="241" t="str">
        <f t="shared" si="427"/>
        <v/>
      </c>
      <c r="C2786" s="246" t="str">
        <f t="shared" si="428"/>
        <v/>
      </c>
      <c r="D2786" s="78"/>
      <c r="E2786" s="46" t="str">
        <f t="shared" si="429"/>
        <v/>
      </c>
      <c r="F2786" s="46" t="str">
        <f t="shared" si="430"/>
        <v/>
      </c>
      <c r="G2786" s="46" t="str">
        <f t="shared" si="431"/>
        <v/>
      </c>
      <c r="H2786" s="46" t="str">
        <f t="shared" si="432"/>
        <v/>
      </c>
      <c r="I2786" s="78"/>
      <c r="J2786" s="78"/>
      <c r="K2786" s="78"/>
      <c r="L2786" s="77" t="str">
        <f t="shared" si="433"/>
        <v/>
      </c>
      <c r="M2786" s="77" t="str">
        <f t="shared" si="434"/>
        <v/>
      </c>
    </row>
    <row r="2787" spans="1:13" x14ac:dyDescent="0.3">
      <c r="A2787" s="246" t="str">
        <f t="shared" ref="A2787:A2850" si="435">IF(D2787="","",A2786)</f>
        <v/>
      </c>
      <c r="B2787" s="241" t="str">
        <f t="shared" ref="B2787:B2850" si="436">IF(D2787="","",B2786)</f>
        <v/>
      </c>
      <c r="C2787" s="246" t="str">
        <f t="shared" ref="C2787:C2850" si="437">IF(D2787="","",C2786)</f>
        <v/>
      </c>
      <c r="D2787" s="78"/>
      <c r="E2787" s="46" t="str">
        <f t="shared" ref="E2787:E2850" si="438">IF(D2787="","",VLOOKUP(D2787,Master,3,FALSE))</f>
        <v/>
      </c>
      <c r="F2787" s="46" t="str">
        <f t="shared" ref="F2787:F2850" si="439">IF(D2787="","",VLOOKUP(D2787,Master,4,FALSE))</f>
        <v/>
      </c>
      <c r="G2787" s="46" t="str">
        <f t="shared" ref="G2787:G2850" si="440">IF(D2787="","",VLOOKUP(D2787,Master,5,FALSE))</f>
        <v/>
      </c>
      <c r="H2787" s="46" t="str">
        <f t="shared" ref="H2787:H2850" si="441">IF(D2787="","",VLOOKUP(D2787,Master,2,FALSE))</f>
        <v/>
      </c>
      <c r="I2787" s="78"/>
      <c r="J2787" s="78"/>
      <c r="K2787" s="78"/>
      <c r="L2787" s="77" t="str">
        <f t="shared" ref="L2787:L2850" si="442">IF(K2787="","",IF(I2787="",ROUND(HLOOKUP(J2787,kgList,K2787,FALSE),1),ROUND(HLOOKUP(I2787,kgList,K2787,FALSE),1)))</f>
        <v/>
      </c>
      <c r="M2787" s="77" t="str">
        <f t="shared" ref="M2787:M2850" si="443">IF(L2787="","",IF(COUNTA(I2787:J2787)&gt;1,"Edible or Inedible",IF(COUNTA(I2787)=1,L2787*1,IF(COUNTA(J2787)=1,L2787*1,"ERROR"))))</f>
        <v/>
      </c>
    </row>
    <row r="2788" spans="1:13" x14ac:dyDescent="0.3">
      <c r="A2788" s="246" t="str">
        <f t="shared" si="435"/>
        <v/>
      </c>
      <c r="B2788" s="241" t="str">
        <f t="shared" si="436"/>
        <v/>
      </c>
      <c r="C2788" s="246" t="str">
        <f t="shared" si="437"/>
        <v/>
      </c>
      <c r="D2788" s="78"/>
      <c r="E2788" s="46" t="str">
        <f t="shared" si="438"/>
        <v/>
      </c>
      <c r="F2788" s="46" t="str">
        <f t="shared" si="439"/>
        <v/>
      </c>
      <c r="G2788" s="46" t="str">
        <f t="shared" si="440"/>
        <v/>
      </c>
      <c r="H2788" s="46" t="str">
        <f t="shared" si="441"/>
        <v/>
      </c>
      <c r="I2788" s="78"/>
      <c r="J2788" s="78"/>
      <c r="K2788" s="78"/>
      <c r="L2788" s="77" t="str">
        <f t="shared" si="442"/>
        <v/>
      </c>
      <c r="M2788" s="77" t="str">
        <f t="shared" si="443"/>
        <v/>
      </c>
    </row>
    <row r="2789" spans="1:13" x14ac:dyDescent="0.3">
      <c r="A2789" s="246" t="str">
        <f t="shared" si="435"/>
        <v/>
      </c>
      <c r="B2789" s="241" t="str">
        <f t="shared" si="436"/>
        <v/>
      </c>
      <c r="C2789" s="246" t="str">
        <f t="shared" si="437"/>
        <v/>
      </c>
      <c r="D2789" s="78"/>
      <c r="E2789" s="46" t="str">
        <f t="shared" si="438"/>
        <v/>
      </c>
      <c r="F2789" s="46" t="str">
        <f t="shared" si="439"/>
        <v/>
      </c>
      <c r="G2789" s="46" t="str">
        <f t="shared" si="440"/>
        <v/>
      </c>
      <c r="H2789" s="46" t="str">
        <f t="shared" si="441"/>
        <v/>
      </c>
      <c r="I2789" s="78"/>
      <c r="J2789" s="78"/>
      <c r="K2789" s="78"/>
      <c r="L2789" s="77" t="str">
        <f t="shared" si="442"/>
        <v/>
      </c>
      <c r="M2789" s="77" t="str">
        <f t="shared" si="443"/>
        <v/>
      </c>
    </row>
    <row r="2790" spans="1:13" x14ac:dyDescent="0.3">
      <c r="A2790" s="246" t="str">
        <f t="shared" si="435"/>
        <v/>
      </c>
      <c r="B2790" s="241" t="str">
        <f t="shared" si="436"/>
        <v/>
      </c>
      <c r="C2790" s="246" t="str">
        <f t="shared" si="437"/>
        <v/>
      </c>
      <c r="D2790" s="78"/>
      <c r="E2790" s="46" t="str">
        <f t="shared" si="438"/>
        <v/>
      </c>
      <c r="F2790" s="46" t="str">
        <f t="shared" si="439"/>
        <v/>
      </c>
      <c r="G2790" s="46" t="str">
        <f t="shared" si="440"/>
        <v/>
      </c>
      <c r="H2790" s="46" t="str">
        <f t="shared" si="441"/>
        <v/>
      </c>
      <c r="I2790" s="78"/>
      <c r="J2790" s="78"/>
      <c r="K2790" s="78"/>
      <c r="L2790" s="77" t="str">
        <f t="shared" si="442"/>
        <v/>
      </c>
      <c r="M2790" s="77" t="str">
        <f t="shared" si="443"/>
        <v/>
      </c>
    </row>
    <row r="2791" spans="1:13" x14ac:dyDescent="0.3">
      <c r="A2791" s="246" t="str">
        <f t="shared" si="435"/>
        <v/>
      </c>
      <c r="B2791" s="241" t="str">
        <f t="shared" si="436"/>
        <v/>
      </c>
      <c r="C2791" s="246" t="str">
        <f t="shared" si="437"/>
        <v/>
      </c>
      <c r="D2791" s="78"/>
      <c r="E2791" s="46" t="str">
        <f t="shared" si="438"/>
        <v/>
      </c>
      <c r="F2791" s="46" t="str">
        <f t="shared" si="439"/>
        <v/>
      </c>
      <c r="G2791" s="46" t="str">
        <f t="shared" si="440"/>
        <v/>
      </c>
      <c r="H2791" s="46" t="str">
        <f t="shared" si="441"/>
        <v/>
      </c>
      <c r="I2791" s="78"/>
      <c r="J2791" s="78"/>
      <c r="K2791" s="78"/>
      <c r="L2791" s="77" t="str">
        <f t="shared" si="442"/>
        <v/>
      </c>
      <c r="M2791" s="77" t="str">
        <f t="shared" si="443"/>
        <v/>
      </c>
    </row>
    <row r="2792" spans="1:13" x14ac:dyDescent="0.3">
      <c r="A2792" s="246" t="str">
        <f t="shared" si="435"/>
        <v/>
      </c>
      <c r="B2792" s="241" t="str">
        <f t="shared" si="436"/>
        <v/>
      </c>
      <c r="C2792" s="246" t="str">
        <f t="shared" si="437"/>
        <v/>
      </c>
      <c r="D2792" s="78"/>
      <c r="E2792" s="46" t="str">
        <f t="shared" si="438"/>
        <v/>
      </c>
      <c r="F2792" s="46" t="str">
        <f t="shared" si="439"/>
        <v/>
      </c>
      <c r="G2792" s="46" t="str">
        <f t="shared" si="440"/>
        <v/>
      </c>
      <c r="H2792" s="46" t="str">
        <f t="shared" si="441"/>
        <v/>
      </c>
      <c r="I2792" s="78"/>
      <c r="J2792" s="78"/>
      <c r="K2792" s="78"/>
      <c r="L2792" s="77" t="str">
        <f t="shared" si="442"/>
        <v/>
      </c>
      <c r="M2792" s="77" t="str">
        <f t="shared" si="443"/>
        <v/>
      </c>
    </row>
    <row r="2793" spans="1:13" x14ac:dyDescent="0.3">
      <c r="A2793" s="246" t="str">
        <f t="shared" si="435"/>
        <v/>
      </c>
      <c r="B2793" s="241" t="str">
        <f t="shared" si="436"/>
        <v/>
      </c>
      <c r="C2793" s="246" t="str">
        <f t="shared" si="437"/>
        <v/>
      </c>
      <c r="D2793" s="78"/>
      <c r="E2793" s="46" t="str">
        <f t="shared" si="438"/>
        <v/>
      </c>
      <c r="F2793" s="46" t="str">
        <f t="shared" si="439"/>
        <v/>
      </c>
      <c r="G2793" s="46" t="str">
        <f t="shared" si="440"/>
        <v/>
      </c>
      <c r="H2793" s="46" t="str">
        <f t="shared" si="441"/>
        <v/>
      </c>
      <c r="I2793" s="78"/>
      <c r="J2793" s="78"/>
      <c r="K2793" s="78"/>
      <c r="L2793" s="77" t="str">
        <f t="shared" si="442"/>
        <v/>
      </c>
      <c r="M2793" s="77" t="str">
        <f t="shared" si="443"/>
        <v/>
      </c>
    </row>
    <row r="2794" spans="1:13" x14ac:dyDescent="0.3">
      <c r="A2794" s="246" t="str">
        <f t="shared" si="435"/>
        <v/>
      </c>
      <c r="B2794" s="241" t="str">
        <f t="shared" si="436"/>
        <v/>
      </c>
      <c r="C2794" s="246" t="str">
        <f t="shared" si="437"/>
        <v/>
      </c>
      <c r="D2794" s="78"/>
      <c r="E2794" s="46" t="str">
        <f t="shared" si="438"/>
        <v/>
      </c>
      <c r="F2794" s="46" t="str">
        <f t="shared" si="439"/>
        <v/>
      </c>
      <c r="G2794" s="46" t="str">
        <f t="shared" si="440"/>
        <v/>
      </c>
      <c r="H2794" s="46" t="str">
        <f t="shared" si="441"/>
        <v/>
      </c>
      <c r="I2794" s="78"/>
      <c r="J2794" s="78"/>
      <c r="K2794" s="78"/>
      <c r="L2794" s="77" t="str">
        <f t="shared" si="442"/>
        <v/>
      </c>
      <c r="M2794" s="77" t="str">
        <f t="shared" si="443"/>
        <v/>
      </c>
    </row>
    <row r="2795" spans="1:13" x14ac:dyDescent="0.3">
      <c r="A2795" s="246" t="str">
        <f t="shared" si="435"/>
        <v/>
      </c>
      <c r="B2795" s="241" t="str">
        <f t="shared" si="436"/>
        <v/>
      </c>
      <c r="C2795" s="246" t="str">
        <f t="shared" si="437"/>
        <v/>
      </c>
      <c r="D2795" s="78"/>
      <c r="E2795" s="46" t="str">
        <f t="shared" si="438"/>
        <v/>
      </c>
      <c r="F2795" s="46" t="str">
        <f t="shared" si="439"/>
        <v/>
      </c>
      <c r="G2795" s="46" t="str">
        <f t="shared" si="440"/>
        <v/>
      </c>
      <c r="H2795" s="46" t="str">
        <f t="shared" si="441"/>
        <v/>
      </c>
      <c r="I2795" s="78"/>
      <c r="J2795" s="78"/>
      <c r="K2795" s="78"/>
      <c r="L2795" s="77" t="str">
        <f t="shared" si="442"/>
        <v/>
      </c>
      <c r="M2795" s="77" t="str">
        <f t="shared" si="443"/>
        <v/>
      </c>
    </row>
    <row r="2796" spans="1:13" x14ac:dyDescent="0.3">
      <c r="A2796" s="246" t="str">
        <f t="shared" si="435"/>
        <v/>
      </c>
      <c r="B2796" s="241" t="str">
        <f t="shared" si="436"/>
        <v/>
      </c>
      <c r="C2796" s="246" t="str">
        <f t="shared" si="437"/>
        <v/>
      </c>
      <c r="D2796" s="78"/>
      <c r="E2796" s="46" t="str">
        <f t="shared" si="438"/>
        <v/>
      </c>
      <c r="F2796" s="46" t="str">
        <f t="shared" si="439"/>
        <v/>
      </c>
      <c r="G2796" s="46" t="str">
        <f t="shared" si="440"/>
        <v/>
      </c>
      <c r="H2796" s="46" t="str">
        <f t="shared" si="441"/>
        <v/>
      </c>
      <c r="I2796" s="78"/>
      <c r="J2796" s="78"/>
      <c r="K2796" s="78"/>
      <c r="L2796" s="77" t="str">
        <f t="shared" si="442"/>
        <v/>
      </c>
      <c r="M2796" s="77" t="str">
        <f t="shared" si="443"/>
        <v/>
      </c>
    </row>
    <row r="2797" spans="1:13" x14ac:dyDescent="0.3">
      <c r="A2797" s="246" t="str">
        <f t="shared" si="435"/>
        <v/>
      </c>
      <c r="B2797" s="241" t="str">
        <f t="shared" si="436"/>
        <v/>
      </c>
      <c r="C2797" s="246" t="str">
        <f t="shared" si="437"/>
        <v/>
      </c>
      <c r="D2797" s="78"/>
      <c r="E2797" s="46" t="str">
        <f t="shared" si="438"/>
        <v/>
      </c>
      <c r="F2797" s="46" t="str">
        <f t="shared" si="439"/>
        <v/>
      </c>
      <c r="G2797" s="46" t="str">
        <f t="shared" si="440"/>
        <v/>
      </c>
      <c r="H2797" s="46" t="str">
        <f t="shared" si="441"/>
        <v/>
      </c>
      <c r="I2797" s="78"/>
      <c r="J2797" s="78"/>
      <c r="K2797" s="78"/>
      <c r="L2797" s="77" t="str">
        <f t="shared" si="442"/>
        <v/>
      </c>
      <c r="M2797" s="77" t="str">
        <f t="shared" si="443"/>
        <v/>
      </c>
    </row>
    <row r="2798" spans="1:13" x14ac:dyDescent="0.3">
      <c r="A2798" s="246" t="str">
        <f t="shared" si="435"/>
        <v/>
      </c>
      <c r="B2798" s="241" t="str">
        <f t="shared" si="436"/>
        <v/>
      </c>
      <c r="C2798" s="246" t="str">
        <f t="shared" si="437"/>
        <v/>
      </c>
      <c r="D2798" s="78"/>
      <c r="E2798" s="46" t="str">
        <f t="shared" si="438"/>
        <v/>
      </c>
      <c r="F2798" s="46" t="str">
        <f t="shared" si="439"/>
        <v/>
      </c>
      <c r="G2798" s="46" t="str">
        <f t="shared" si="440"/>
        <v/>
      </c>
      <c r="H2798" s="46" t="str">
        <f t="shared" si="441"/>
        <v/>
      </c>
      <c r="I2798" s="78"/>
      <c r="J2798" s="78"/>
      <c r="K2798" s="78"/>
      <c r="L2798" s="77" t="str">
        <f t="shared" si="442"/>
        <v/>
      </c>
      <c r="M2798" s="77" t="str">
        <f t="shared" si="443"/>
        <v/>
      </c>
    </row>
    <row r="2799" spans="1:13" x14ac:dyDescent="0.3">
      <c r="A2799" s="246" t="str">
        <f t="shared" si="435"/>
        <v/>
      </c>
      <c r="B2799" s="241" t="str">
        <f t="shared" si="436"/>
        <v/>
      </c>
      <c r="C2799" s="246" t="str">
        <f t="shared" si="437"/>
        <v/>
      </c>
      <c r="D2799" s="78"/>
      <c r="E2799" s="46" t="str">
        <f t="shared" si="438"/>
        <v/>
      </c>
      <c r="F2799" s="46" t="str">
        <f t="shared" si="439"/>
        <v/>
      </c>
      <c r="G2799" s="46" t="str">
        <f t="shared" si="440"/>
        <v/>
      </c>
      <c r="H2799" s="46" t="str">
        <f t="shared" si="441"/>
        <v/>
      </c>
      <c r="I2799" s="78"/>
      <c r="J2799" s="78"/>
      <c r="K2799" s="78"/>
      <c r="L2799" s="77" t="str">
        <f t="shared" si="442"/>
        <v/>
      </c>
      <c r="M2799" s="77" t="str">
        <f t="shared" si="443"/>
        <v/>
      </c>
    </row>
    <row r="2800" spans="1:13" x14ac:dyDescent="0.3">
      <c r="A2800" s="246" t="str">
        <f t="shared" si="435"/>
        <v/>
      </c>
      <c r="B2800" s="241" t="str">
        <f t="shared" si="436"/>
        <v/>
      </c>
      <c r="C2800" s="246" t="str">
        <f t="shared" si="437"/>
        <v/>
      </c>
      <c r="D2800" s="78"/>
      <c r="E2800" s="46" t="str">
        <f t="shared" si="438"/>
        <v/>
      </c>
      <c r="F2800" s="46" t="str">
        <f t="shared" si="439"/>
        <v/>
      </c>
      <c r="G2800" s="46" t="str">
        <f t="shared" si="440"/>
        <v/>
      </c>
      <c r="H2800" s="46" t="str">
        <f t="shared" si="441"/>
        <v/>
      </c>
      <c r="I2800" s="78"/>
      <c r="J2800" s="78"/>
      <c r="K2800" s="78"/>
      <c r="L2800" s="77" t="str">
        <f t="shared" si="442"/>
        <v/>
      </c>
      <c r="M2800" s="77" t="str">
        <f t="shared" si="443"/>
        <v/>
      </c>
    </row>
    <row r="2801" spans="1:13" x14ac:dyDescent="0.3">
      <c r="A2801" s="246" t="str">
        <f t="shared" si="435"/>
        <v/>
      </c>
      <c r="B2801" s="241" t="str">
        <f t="shared" si="436"/>
        <v/>
      </c>
      <c r="C2801" s="246" t="str">
        <f t="shared" si="437"/>
        <v/>
      </c>
      <c r="D2801" s="78"/>
      <c r="E2801" s="46" t="str">
        <f t="shared" si="438"/>
        <v/>
      </c>
      <c r="F2801" s="46" t="str">
        <f t="shared" si="439"/>
        <v/>
      </c>
      <c r="G2801" s="46" t="str">
        <f t="shared" si="440"/>
        <v/>
      </c>
      <c r="H2801" s="46" t="str">
        <f t="shared" si="441"/>
        <v/>
      </c>
      <c r="I2801" s="78"/>
      <c r="J2801" s="78"/>
      <c r="K2801" s="78"/>
      <c r="L2801" s="77" t="str">
        <f t="shared" si="442"/>
        <v/>
      </c>
      <c r="M2801" s="77" t="str">
        <f t="shared" si="443"/>
        <v/>
      </c>
    </row>
    <row r="2802" spans="1:13" x14ac:dyDescent="0.3">
      <c r="A2802" s="246" t="str">
        <f t="shared" si="435"/>
        <v/>
      </c>
      <c r="B2802" s="241" t="str">
        <f t="shared" si="436"/>
        <v/>
      </c>
      <c r="C2802" s="246" t="str">
        <f t="shared" si="437"/>
        <v/>
      </c>
      <c r="D2802" s="78"/>
      <c r="E2802" s="46" t="str">
        <f t="shared" si="438"/>
        <v/>
      </c>
      <c r="F2802" s="46" t="str">
        <f t="shared" si="439"/>
        <v/>
      </c>
      <c r="G2802" s="46" t="str">
        <f t="shared" si="440"/>
        <v/>
      </c>
      <c r="H2802" s="46" t="str">
        <f t="shared" si="441"/>
        <v/>
      </c>
      <c r="I2802" s="78"/>
      <c r="J2802" s="78"/>
      <c r="K2802" s="78"/>
      <c r="L2802" s="77" t="str">
        <f t="shared" si="442"/>
        <v/>
      </c>
      <c r="M2802" s="77" t="str">
        <f t="shared" si="443"/>
        <v/>
      </c>
    </row>
    <row r="2803" spans="1:13" x14ac:dyDescent="0.3">
      <c r="A2803" s="246" t="str">
        <f t="shared" si="435"/>
        <v/>
      </c>
      <c r="B2803" s="241" t="str">
        <f t="shared" si="436"/>
        <v/>
      </c>
      <c r="C2803" s="246" t="str">
        <f t="shared" si="437"/>
        <v/>
      </c>
      <c r="D2803" s="78"/>
      <c r="E2803" s="46" t="str">
        <f t="shared" si="438"/>
        <v/>
      </c>
      <c r="F2803" s="46" t="str">
        <f t="shared" si="439"/>
        <v/>
      </c>
      <c r="G2803" s="46" t="str">
        <f t="shared" si="440"/>
        <v/>
      </c>
      <c r="H2803" s="46" t="str">
        <f t="shared" si="441"/>
        <v/>
      </c>
      <c r="I2803" s="78"/>
      <c r="J2803" s="78"/>
      <c r="K2803" s="78"/>
      <c r="L2803" s="77" t="str">
        <f t="shared" si="442"/>
        <v/>
      </c>
      <c r="M2803" s="77" t="str">
        <f t="shared" si="443"/>
        <v/>
      </c>
    </row>
    <row r="2804" spans="1:13" x14ac:dyDescent="0.3">
      <c r="A2804" s="246" t="str">
        <f t="shared" si="435"/>
        <v/>
      </c>
      <c r="B2804" s="241" t="str">
        <f t="shared" si="436"/>
        <v/>
      </c>
      <c r="C2804" s="246" t="str">
        <f t="shared" si="437"/>
        <v/>
      </c>
      <c r="D2804" s="78"/>
      <c r="E2804" s="46" t="str">
        <f t="shared" si="438"/>
        <v/>
      </c>
      <c r="F2804" s="46" t="str">
        <f t="shared" si="439"/>
        <v/>
      </c>
      <c r="G2804" s="46" t="str">
        <f t="shared" si="440"/>
        <v/>
      </c>
      <c r="H2804" s="46" t="str">
        <f t="shared" si="441"/>
        <v/>
      </c>
      <c r="I2804" s="78"/>
      <c r="J2804" s="78"/>
      <c r="K2804" s="78"/>
      <c r="L2804" s="77" t="str">
        <f t="shared" si="442"/>
        <v/>
      </c>
      <c r="M2804" s="77" t="str">
        <f t="shared" si="443"/>
        <v/>
      </c>
    </row>
    <row r="2805" spans="1:13" x14ac:dyDescent="0.3">
      <c r="A2805" s="246" t="str">
        <f t="shared" si="435"/>
        <v/>
      </c>
      <c r="B2805" s="241" t="str">
        <f t="shared" si="436"/>
        <v/>
      </c>
      <c r="C2805" s="246" t="str">
        <f t="shared" si="437"/>
        <v/>
      </c>
      <c r="D2805" s="78"/>
      <c r="E2805" s="46" t="str">
        <f t="shared" si="438"/>
        <v/>
      </c>
      <c r="F2805" s="46" t="str">
        <f t="shared" si="439"/>
        <v/>
      </c>
      <c r="G2805" s="46" t="str">
        <f t="shared" si="440"/>
        <v/>
      </c>
      <c r="H2805" s="46" t="str">
        <f t="shared" si="441"/>
        <v/>
      </c>
      <c r="I2805" s="78"/>
      <c r="J2805" s="78"/>
      <c r="K2805" s="78"/>
      <c r="L2805" s="77" t="str">
        <f t="shared" si="442"/>
        <v/>
      </c>
      <c r="M2805" s="77" t="str">
        <f t="shared" si="443"/>
        <v/>
      </c>
    </row>
    <row r="2806" spans="1:13" x14ac:dyDescent="0.3">
      <c r="A2806" s="246" t="str">
        <f t="shared" si="435"/>
        <v/>
      </c>
      <c r="B2806" s="241" t="str">
        <f t="shared" si="436"/>
        <v/>
      </c>
      <c r="C2806" s="246" t="str">
        <f t="shared" si="437"/>
        <v/>
      </c>
      <c r="D2806" s="78"/>
      <c r="E2806" s="46" t="str">
        <f t="shared" si="438"/>
        <v/>
      </c>
      <c r="F2806" s="46" t="str">
        <f t="shared" si="439"/>
        <v/>
      </c>
      <c r="G2806" s="46" t="str">
        <f t="shared" si="440"/>
        <v/>
      </c>
      <c r="H2806" s="46" t="str">
        <f t="shared" si="441"/>
        <v/>
      </c>
      <c r="I2806" s="78"/>
      <c r="J2806" s="78"/>
      <c r="K2806" s="78"/>
      <c r="L2806" s="77" t="str">
        <f t="shared" si="442"/>
        <v/>
      </c>
      <c r="M2806" s="77" t="str">
        <f t="shared" si="443"/>
        <v/>
      </c>
    </row>
    <row r="2807" spans="1:13" x14ac:dyDescent="0.3">
      <c r="A2807" s="246" t="str">
        <f t="shared" si="435"/>
        <v/>
      </c>
      <c r="B2807" s="241" t="str">
        <f t="shared" si="436"/>
        <v/>
      </c>
      <c r="C2807" s="246" t="str">
        <f t="shared" si="437"/>
        <v/>
      </c>
      <c r="D2807" s="78"/>
      <c r="E2807" s="46" t="str">
        <f t="shared" si="438"/>
        <v/>
      </c>
      <c r="F2807" s="46" t="str">
        <f t="shared" si="439"/>
        <v/>
      </c>
      <c r="G2807" s="46" t="str">
        <f t="shared" si="440"/>
        <v/>
      </c>
      <c r="H2807" s="46" t="str">
        <f t="shared" si="441"/>
        <v/>
      </c>
      <c r="I2807" s="78"/>
      <c r="J2807" s="78"/>
      <c r="K2807" s="78"/>
      <c r="L2807" s="77" t="str">
        <f t="shared" si="442"/>
        <v/>
      </c>
      <c r="M2807" s="77" t="str">
        <f t="shared" si="443"/>
        <v/>
      </c>
    </row>
    <row r="2808" spans="1:13" x14ac:dyDescent="0.3">
      <c r="A2808" s="246" t="str">
        <f t="shared" si="435"/>
        <v/>
      </c>
      <c r="B2808" s="241" t="str">
        <f t="shared" si="436"/>
        <v/>
      </c>
      <c r="C2808" s="246" t="str">
        <f t="shared" si="437"/>
        <v/>
      </c>
      <c r="D2808" s="78"/>
      <c r="E2808" s="46" t="str">
        <f t="shared" si="438"/>
        <v/>
      </c>
      <c r="F2808" s="46" t="str">
        <f t="shared" si="439"/>
        <v/>
      </c>
      <c r="G2808" s="46" t="str">
        <f t="shared" si="440"/>
        <v/>
      </c>
      <c r="H2808" s="46" t="str">
        <f t="shared" si="441"/>
        <v/>
      </c>
      <c r="I2808" s="78"/>
      <c r="J2808" s="78"/>
      <c r="K2808" s="78"/>
      <c r="L2808" s="77" t="str">
        <f t="shared" si="442"/>
        <v/>
      </c>
      <c r="M2808" s="77" t="str">
        <f t="shared" si="443"/>
        <v/>
      </c>
    </row>
    <row r="2809" spans="1:13" x14ac:dyDescent="0.3">
      <c r="A2809" s="246" t="str">
        <f t="shared" si="435"/>
        <v/>
      </c>
      <c r="B2809" s="241" t="str">
        <f t="shared" si="436"/>
        <v/>
      </c>
      <c r="C2809" s="246" t="str">
        <f t="shared" si="437"/>
        <v/>
      </c>
      <c r="D2809" s="78"/>
      <c r="E2809" s="46" t="str">
        <f t="shared" si="438"/>
        <v/>
      </c>
      <c r="F2809" s="46" t="str">
        <f t="shared" si="439"/>
        <v/>
      </c>
      <c r="G2809" s="46" t="str">
        <f t="shared" si="440"/>
        <v/>
      </c>
      <c r="H2809" s="46" t="str">
        <f t="shared" si="441"/>
        <v/>
      </c>
      <c r="I2809" s="78"/>
      <c r="J2809" s="78"/>
      <c r="K2809" s="78"/>
      <c r="L2809" s="77" t="str">
        <f t="shared" si="442"/>
        <v/>
      </c>
      <c r="M2809" s="77" t="str">
        <f t="shared" si="443"/>
        <v/>
      </c>
    </row>
    <row r="2810" spans="1:13" x14ac:dyDescent="0.3">
      <c r="A2810" s="246" t="str">
        <f t="shared" si="435"/>
        <v/>
      </c>
      <c r="B2810" s="241" t="str">
        <f t="shared" si="436"/>
        <v/>
      </c>
      <c r="C2810" s="246" t="str">
        <f t="shared" si="437"/>
        <v/>
      </c>
      <c r="D2810" s="78"/>
      <c r="E2810" s="46" t="str">
        <f t="shared" si="438"/>
        <v/>
      </c>
      <c r="F2810" s="46" t="str">
        <f t="shared" si="439"/>
        <v/>
      </c>
      <c r="G2810" s="46" t="str">
        <f t="shared" si="440"/>
        <v/>
      </c>
      <c r="H2810" s="46" t="str">
        <f t="shared" si="441"/>
        <v/>
      </c>
      <c r="I2810" s="78"/>
      <c r="J2810" s="78"/>
      <c r="K2810" s="78"/>
      <c r="L2810" s="77" t="str">
        <f t="shared" si="442"/>
        <v/>
      </c>
      <c r="M2810" s="77" t="str">
        <f t="shared" si="443"/>
        <v/>
      </c>
    </row>
    <row r="2811" spans="1:13" x14ac:dyDescent="0.3">
      <c r="A2811" s="246" t="str">
        <f t="shared" si="435"/>
        <v/>
      </c>
      <c r="B2811" s="241" t="str">
        <f t="shared" si="436"/>
        <v/>
      </c>
      <c r="C2811" s="246" t="str">
        <f t="shared" si="437"/>
        <v/>
      </c>
      <c r="D2811" s="78"/>
      <c r="E2811" s="46" t="str">
        <f t="shared" si="438"/>
        <v/>
      </c>
      <c r="F2811" s="46" t="str">
        <f t="shared" si="439"/>
        <v/>
      </c>
      <c r="G2811" s="46" t="str">
        <f t="shared" si="440"/>
        <v/>
      </c>
      <c r="H2811" s="46" t="str">
        <f t="shared" si="441"/>
        <v/>
      </c>
      <c r="I2811" s="78"/>
      <c r="J2811" s="78"/>
      <c r="K2811" s="78"/>
      <c r="L2811" s="77" t="str">
        <f t="shared" si="442"/>
        <v/>
      </c>
      <c r="M2811" s="77" t="str">
        <f t="shared" si="443"/>
        <v/>
      </c>
    </row>
    <row r="2812" spans="1:13" x14ac:dyDescent="0.3">
      <c r="A2812" s="246" t="str">
        <f t="shared" si="435"/>
        <v/>
      </c>
      <c r="B2812" s="241" t="str">
        <f t="shared" si="436"/>
        <v/>
      </c>
      <c r="C2812" s="246" t="str">
        <f t="shared" si="437"/>
        <v/>
      </c>
      <c r="D2812" s="78"/>
      <c r="E2812" s="46" t="str">
        <f t="shared" si="438"/>
        <v/>
      </c>
      <c r="F2812" s="46" t="str">
        <f t="shared" si="439"/>
        <v/>
      </c>
      <c r="G2812" s="46" t="str">
        <f t="shared" si="440"/>
        <v/>
      </c>
      <c r="H2812" s="46" t="str">
        <f t="shared" si="441"/>
        <v/>
      </c>
      <c r="I2812" s="78"/>
      <c r="J2812" s="78"/>
      <c r="K2812" s="78"/>
      <c r="L2812" s="77" t="str">
        <f t="shared" si="442"/>
        <v/>
      </c>
      <c r="M2812" s="77" t="str">
        <f t="shared" si="443"/>
        <v/>
      </c>
    </row>
    <row r="2813" spans="1:13" x14ac:dyDescent="0.3">
      <c r="A2813" s="246" t="str">
        <f t="shared" si="435"/>
        <v/>
      </c>
      <c r="B2813" s="241" t="str">
        <f t="shared" si="436"/>
        <v/>
      </c>
      <c r="C2813" s="246" t="str">
        <f t="shared" si="437"/>
        <v/>
      </c>
      <c r="D2813" s="78"/>
      <c r="E2813" s="46" t="str">
        <f t="shared" si="438"/>
        <v/>
      </c>
      <c r="F2813" s="46" t="str">
        <f t="shared" si="439"/>
        <v/>
      </c>
      <c r="G2813" s="46" t="str">
        <f t="shared" si="440"/>
        <v/>
      </c>
      <c r="H2813" s="46" t="str">
        <f t="shared" si="441"/>
        <v/>
      </c>
      <c r="I2813" s="78"/>
      <c r="J2813" s="78"/>
      <c r="K2813" s="78"/>
      <c r="L2813" s="77" t="str">
        <f t="shared" si="442"/>
        <v/>
      </c>
      <c r="M2813" s="77" t="str">
        <f t="shared" si="443"/>
        <v/>
      </c>
    </row>
    <row r="2814" spans="1:13" x14ac:dyDescent="0.3">
      <c r="A2814" s="246" t="str">
        <f t="shared" si="435"/>
        <v/>
      </c>
      <c r="B2814" s="241" t="str">
        <f t="shared" si="436"/>
        <v/>
      </c>
      <c r="C2814" s="246" t="str">
        <f t="shared" si="437"/>
        <v/>
      </c>
      <c r="D2814" s="78"/>
      <c r="E2814" s="46" t="str">
        <f t="shared" si="438"/>
        <v/>
      </c>
      <c r="F2814" s="46" t="str">
        <f t="shared" si="439"/>
        <v/>
      </c>
      <c r="G2814" s="46" t="str">
        <f t="shared" si="440"/>
        <v/>
      </c>
      <c r="H2814" s="46" t="str">
        <f t="shared" si="441"/>
        <v/>
      </c>
      <c r="I2814" s="78"/>
      <c r="J2814" s="78"/>
      <c r="K2814" s="78"/>
      <c r="L2814" s="77" t="str">
        <f t="shared" si="442"/>
        <v/>
      </c>
      <c r="M2814" s="77" t="str">
        <f t="shared" si="443"/>
        <v/>
      </c>
    </row>
    <row r="2815" spans="1:13" x14ac:dyDescent="0.3">
      <c r="A2815" s="246" t="str">
        <f t="shared" si="435"/>
        <v/>
      </c>
      <c r="B2815" s="241" t="str">
        <f t="shared" si="436"/>
        <v/>
      </c>
      <c r="C2815" s="246" t="str">
        <f t="shared" si="437"/>
        <v/>
      </c>
      <c r="D2815" s="78"/>
      <c r="E2815" s="46" t="str">
        <f t="shared" si="438"/>
        <v/>
      </c>
      <c r="F2815" s="46" t="str">
        <f t="shared" si="439"/>
        <v/>
      </c>
      <c r="G2815" s="46" t="str">
        <f t="shared" si="440"/>
        <v/>
      </c>
      <c r="H2815" s="46" t="str">
        <f t="shared" si="441"/>
        <v/>
      </c>
      <c r="I2815" s="78"/>
      <c r="J2815" s="78"/>
      <c r="K2815" s="78"/>
      <c r="L2815" s="77" t="str">
        <f t="shared" si="442"/>
        <v/>
      </c>
      <c r="M2815" s="77" t="str">
        <f t="shared" si="443"/>
        <v/>
      </c>
    </row>
    <row r="2816" spans="1:13" x14ac:dyDescent="0.3">
      <c r="A2816" s="246" t="str">
        <f t="shared" si="435"/>
        <v/>
      </c>
      <c r="B2816" s="241" t="str">
        <f t="shared" si="436"/>
        <v/>
      </c>
      <c r="C2816" s="246" t="str">
        <f t="shared" si="437"/>
        <v/>
      </c>
      <c r="D2816" s="78"/>
      <c r="E2816" s="46" t="str">
        <f t="shared" si="438"/>
        <v/>
      </c>
      <c r="F2816" s="46" t="str">
        <f t="shared" si="439"/>
        <v/>
      </c>
      <c r="G2816" s="46" t="str">
        <f t="shared" si="440"/>
        <v/>
      </c>
      <c r="H2816" s="46" t="str">
        <f t="shared" si="441"/>
        <v/>
      </c>
      <c r="I2816" s="78"/>
      <c r="J2816" s="78"/>
      <c r="K2816" s="78"/>
      <c r="L2816" s="77" t="str">
        <f t="shared" si="442"/>
        <v/>
      </c>
      <c r="M2816" s="77" t="str">
        <f t="shared" si="443"/>
        <v/>
      </c>
    </row>
    <row r="2817" spans="1:13" x14ac:dyDescent="0.3">
      <c r="A2817" s="246" t="str">
        <f t="shared" si="435"/>
        <v/>
      </c>
      <c r="B2817" s="241" t="str">
        <f t="shared" si="436"/>
        <v/>
      </c>
      <c r="C2817" s="246" t="str">
        <f t="shared" si="437"/>
        <v/>
      </c>
      <c r="D2817" s="78"/>
      <c r="E2817" s="46" t="str">
        <f t="shared" si="438"/>
        <v/>
      </c>
      <c r="F2817" s="46" t="str">
        <f t="shared" si="439"/>
        <v/>
      </c>
      <c r="G2817" s="46" t="str">
        <f t="shared" si="440"/>
        <v/>
      </c>
      <c r="H2817" s="46" t="str">
        <f t="shared" si="441"/>
        <v/>
      </c>
      <c r="I2817" s="78"/>
      <c r="J2817" s="78"/>
      <c r="K2817" s="78"/>
      <c r="L2817" s="77" t="str">
        <f t="shared" si="442"/>
        <v/>
      </c>
      <c r="M2817" s="77" t="str">
        <f t="shared" si="443"/>
        <v/>
      </c>
    </row>
    <row r="2818" spans="1:13" x14ac:dyDescent="0.3">
      <c r="A2818" s="246" t="str">
        <f t="shared" si="435"/>
        <v/>
      </c>
      <c r="B2818" s="241" t="str">
        <f t="shared" si="436"/>
        <v/>
      </c>
      <c r="C2818" s="246" t="str">
        <f t="shared" si="437"/>
        <v/>
      </c>
      <c r="D2818" s="78"/>
      <c r="E2818" s="46" t="str">
        <f t="shared" si="438"/>
        <v/>
      </c>
      <c r="F2818" s="46" t="str">
        <f t="shared" si="439"/>
        <v/>
      </c>
      <c r="G2818" s="46" t="str">
        <f t="shared" si="440"/>
        <v/>
      </c>
      <c r="H2818" s="46" t="str">
        <f t="shared" si="441"/>
        <v/>
      </c>
      <c r="I2818" s="78"/>
      <c r="J2818" s="78"/>
      <c r="K2818" s="78"/>
      <c r="L2818" s="77" t="str">
        <f t="shared" si="442"/>
        <v/>
      </c>
      <c r="M2818" s="77" t="str">
        <f t="shared" si="443"/>
        <v/>
      </c>
    </row>
    <row r="2819" spans="1:13" x14ac:dyDescent="0.3">
      <c r="A2819" s="246" t="str">
        <f t="shared" si="435"/>
        <v/>
      </c>
      <c r="B2819" s="241" t="str">
        <f t="shared" si="436"/>
        <v/>
      </c>
      <c r="C2819" s="246" t="str">
        <f t="shared" si="437"/>
        <v/>
      </c>
      <c r="D2819" s="78"/>
      <c r="E2819" s="46" t="str">
        <f t="shared" si="438"/>
        <v/>
      </c>
      <c r="F2819" s="46" t="str">
        <f t="shared" si="439"/>
        <v/>
      </c>
      <c r="G2819" s="46" t="str">
        <f t="shared" si="440"/>
        <v/>
      </c>
      <c r="H2819" s="46" t="str">
        <f t="shared" si="441"/>
        <v/>
      </c>
      <c r="I2819" s="78"/>
      <c r="J2819" s="78"/>
      <c r="K2819" s="78"/>
      <c r="L2819" s="77" t="str">
        <f t="shared" si="442"/>
        <v/>
      </c>
      <c r="M2819" s="77" t="str">
        <f t="shared" si="443"/>
        <v/>
      </c>
    </row>
    <row r="2820" spans="1:13" x14ac:dyDescent="0.3">
      <c r="A2820" s="246" t="str">
        <f t="shared" si="435"/>
        <v/>
      </c>
      <c r="B2820" s="241" t="str">
        <f t="shared" si="436"/>
        <v/>
      </c>
      <c r="C2820" s="246" t="str">
        <f t="shared" si="437"/>
        <v/>
      </c>
      <c r="D2820" s="78"/>
      <c r="E2820" s="46" t="str">
        <f t="shared" si="438"/>
        <v/>
      </c>
      <c r="F2820" s="46" t="str">
        <f t="shared" si="439"/>
        <v/>
      </c>
      <c r="G2820" s="46" t="str">
        <f t="shared" si="440"/>
        <v/>
      </c>
      <c r="H2820" s="46" t="str">
        <f t="shared" si="441"/>
        <v/>
      </c>
      <c r="I2820" s="78"/>
      <c r="J2820" s="78"/>
      <c r="K2820" s="78"/>
      <c r="L2820" s="77" t="str">
        <f t="shared" si="442"/>
        <v/>
      </c>
      <c r="M2820" s="77" t="str">
        <f t="shared" si="443"/>
        <v/>
      </c>
    </row>
    <row r="2821" spans="1:13" x14ac:dyDescent="0.3">
      <c r="A2821" s="246" t="str">
        <f t="shared" si="435"/>
        <v/>
      </c>
      <c r="B2821" s="241" t="str">
        <f t="shared" si="436"/>
        <v/>
      </c>
      <c r="C2821" s="246" t="str">
        <f t="shared" si="437"/>
        <v/>
      </c>
      <c r="D2821" s="78"/>
      <c r="E2821" s="46" t="str">
        <f t="shared" si="438"/>
        <v/>
      </c>
      <c r="F2821" s="46" t="str">
        <f t="shared" si="439"/>
        <v/>
      </c>
      <c r="G2821" s="46" t="str">
        <f t="shared" si="440"/>
        <v/>
      </c>
      <c r="H2821" s="46" t="str">
        <f t="shared" si="441"/>
        <v/>
      </c>
      <c r="I2821" s="78"/>
      <c r="J2821" s="78"/>
      <c r="K2821" s="78"/>
      <c r="L2821" s="77" t="str">
        <f t="shared" si="442"/>
        <v/>
      </c>
      <c r="M2821" s="77" t="str">
        <f t="shared" si="443"/>
        <v/>
      </c>
    </row>
    <row r="2822" spans="1:13" x14ac:dyDescent="0.3">
      <c r="A2822" s="246" t="str">
        <f t="shared" si="435"/>
        <v/>
      </c>
      <c r="B2822" s="241" t="str">
        <f t="shared" si="436"/>
        <v/>
      </c>
      <c r="C2822" s="246" t="str">
        <f t="shared" si="437"/>
        <v/>
      </c>
      <c r="D2822" s="78"/>
      <c r="E2822" s="46" t="str">
        <f t="shared" si="438"/>
        <v/>
      </c>
      <c r="F2822" s="46" t="str">
        <f t="shared" si="439"/>
        <v/>
      </c>
      <c r="G2822" s="46" t="str">
        <f t="shared" si="440"/>
        <v/>
      </c>
      <c r="H2822" s="46" t="str">
        <f t="shared" si="441"/>
        <v/>
      </c>
      <c r="I2822" s="78"/>
      <c r="J2822" s="78"/>
      <c r="K2822" s="78"/>
      <c r="L2822" s="77" t="str">
        <f t="shared" si="442"/>
        <v/>
      </c>
      <c r="M2822" s="77" t="str">
        <f t="shared" si="443"/>
        <v/>
      </c>
    </row>
    <row r="2823" spans="1:13" x14ac:dyDescent="0.3">
      <c r="A2823" s="246" t="str">
        <f t="shared" si="435"/>
        <v/>
      </c>
      <c r="B2823" s="241" t="str">
        <f t="shared" si="436"/>
        <v/>
      </c>
      <c r="C2823" s="246" t="str">
        <f t="shared" si="437"/>
        <v/>
      </c>
      <c r="D2823" s="78"/>
      <c r="E2823" s="46" t="str">
        <f t="shared" si="438"/>
        <v/>
      </c>
      <c r="F2823" s="46" t="str">
        <f t="shared" si="439"/>
        <v/>
      </c>
      <c r="G2823" s="46" t="str">
        <f t="shared" si="440"/>
        <v/>
      </c>
      <c r="H2823" s="46" t="str">
        <f t="shared" si="441"/>
        <v/>
      </c>
      <c r="I2823" s="78"/>
      <c r="J2823" s="78"/>
      <c r="K2823" s="78"/>
      <c r="L2823" s="77" t="str">
        <f t="shared" si="442"/>
        <v/>
      </c>
      <c r="M2823" s="77" t="str">
        <f t="shared" si="443"/>
        <v/>
      </c>
    </row>
    <row r="2824" spans="1:13" x14ac:dyDescent="0.3">
      <c r="A2824" s="246" t="str">
        <f t="shared" si="435"/>
        <v/>
      </c>
      <c r="B2824" s="241" t="str">
        <f t="shared" si="436"/>
        <v/>
      </c>
      <c r="C2824" s="246" t="str">
        <f t="shared" si="437"/>
        <v/>
      </c>
      <c r="D2824" s="78"/>
      <c r="E2824" s="46" t="str">
        <f t="shared" si="438"/>
        <v/>
      </c>
      <c r="F2824" s="46" t="str">
        <f t="shared" si="439"/>
        <v/>
      </c>
      <c r="G2824" s="46" t="str">
        <f t="shared" si="440"/>
        <v/>
      </c>
      <c r="H2824" s="46" t="str">
        <f t="shared" si="441"/>
        <v/>
      </c>
      <c r="I2824" s="78"/>
      <c r="J2824" s="78"/>
      <c r="K2824" s="78"/>
      <c r="L2824" s="77" t="str">
        <f t="shared" si="442"/>
        <v/>
      </c>
      <c r="M2824" s="77" t="str">
        <f t="shared" si="443"/>
        <v/>
      </c>
    </row>
    <row r="2825" spans="1:13" x14ac:dyDescent="0.3">
      <c r="A2825" s="246" t="str">
        <f t="shared" si="435"/>
        <v/>
      </c>
      <c r="B2825" s="241" t="str">
        <f t="shared" si="436"/>
        <v/>
      </c>
      <c r="C2825" s="246" t="str">
        <f t="shared" si="437"/>
        <v/>
      </c>
      <c r="D2825" s="78"/>
      <c r="E2825" s="46" t="str">
        <f t="shared" si="438"/>
        <v/>
      </c>
      <c r="F2825" s="46" t="str">
        <f t="shared" si="439"/>
        <v/>
      </c>
      <c r="G2825" s="46" t="str">
        <f t="shared" si="440"/>
        <v/>
      </c>
      <c r="H2825" s="46" t="str">
        <f t="shared" si="441"/>
        <v/>
      </c>
      <c r="I2825" s="78"/>
      <c r="J2825" s="78"/>
      <c r="K2825" s="78"/>
      <c r="L2825" s="77" t="str">
        <f t="shared" si="442"/>
        <v/>
      </c>
      <c r="M2825" s="77" t="str">
        <f t="shared" si="443"/>
        <v/>
      </c>
    </row>
    <row r="2826" spans="1:13" x14ac:dyDescent="0.3">
      <c r="A2826" s="246" t="str">
        <f t="shared" si="435"/>
        <v/>
      </c>
      <c r="B2826" s="241" t="str">
        <f t="shared" si="436"/>
        <v/>
      </c>
      <c r="C2826" s="246" t="str">
        <f t="shared" si="437"/>
        <v/>
      </c>
      <c r="D2826" s="78"/>
      <c r="E2826" s="46" t="str">
        <f t="shared" si="438"/>
        <v/>
      </c>
      <c r="F2826" s="46" t="str">
        <f t="shared" si="439"/>
        <v/>
      </c>
      <c r="G2826" s="46" t="str">
        <f t="shared" si="440"/>
        <v/>
      </c>
      <c r="H2826" s="46" t="str">
        <f t="shared" si="441"/>
        <v/>
      </c>
      <c r="I2826" s="78"/>
      <c r="J2826" s="78"/>
      <c r="K2826" s="78"/>
      <c r="L2826" s="77" t="str">
        <f t="shared" si="442"/>
        <v/>
      </c>
      <c r="M2826" s="77" t="str">
        <f t="shared" si="443"/>
        <v/>
      </c>
    </row>
    <row r="2827" spans="1:13" x14ac:dyDescent="0.3">
      <c r="A2827" s="246" t="str">
        <f t="shared" si="435"/>
        <v/>
      </c>
      <c r="B2827" s="241" t="str">
        <f t="shared" si="436"/>
        <v/>
      </c>
      <c r="C2827" s="246" t="str">
        <f t="shared" si="437"/>
        <v/>
      </c>
      <c r="D2827" s="78"/>
      <c r="E2827" s="46" t="str">
        <f t="shared" si="438"/>
        <v/>
      </c>
      <c r="F2827" s="46" t="str">
        <f t="shared" si="439"/>
        <v/>
      </c>
      <c r="G2827" s="46" t="str">
        <f t="shared" si="440"/>
        <v/>
      </c>
      <c r="H2827" s="46" t="str">
        <f t="shared" si="441"/>
        <v/>
      </c>
      <c r="I2827" s="78"/>
      <c r="J2827" s="78"/>
      <c r="K2827" s="78"/>
      <c r="L2827" s="77" t="str">
        <f t="shared" si="442"/>
        <v/>
      </c>
      <c r="M2827" s="77" t="str">
        <f t="shared" si="443"/>
        <v/>
      </c>
    </row>
    <row r="2828" spans="1:13" x14ac:dyDescent="0.3">
      <c r="A2828" s="246" t="str">
        <f t="shared" si="435"/>
        <v/>
      </c>
      <c r="B2828" s="241" t="str">
        <f t="shared" si="436"/>
        <v/>
      </c>
      <c r="C2828" s="246" t="str">
        <f t="shared" si="437"/>
        <v/>
      </c>
      <c r="D2828" s="78"/>
      <c r="E2828" s="46" t="str">
        <f t="shared" si="438"/>
        <v/>
      </c>
      <c r="F2828" s="46" t="str">
        <f t="shared" si="439"/>
        <v/>
      </c>
      <c r="G2828" s="46" t="str">
        <f t="shared" si="440"/>
        <v/>
      </c>
      <c r="H2828" s="46" t="str">
        <f t="shared" si="441"/>
        <v/>
      </c>
      <c r="I2828" s="78"/>
      <c r="J2828" s="78"/>
      <c r="K2828" s="78"/>
      <c r="L2828" s="77" t="str">
        <f t="shared" si="442"/>
        <v/>
      </c>
      <c r="M2828" s="77" t="str">
        <f t="shared" si="443"/>
        <v/>
      </c>
    </row>
    <row r="2829" spans="1:13" x14ac:dyDescent="0.3">
      <c r="A2829" s="246" t="str">
        <f t="shared" si="435"/>
        <v/>
      </c>
      <c r="B2829" s="241" t="str">
        <f t="shared" si="436"/>
        <v/>
      </c>
      <c r="C2829" s="246" t="str">
        <f t="shared" si="437"/>
        <v/>
      </c>
      <c r="D2829" s="78"/>
      <c r="E2829" s="46" t="str">
        <f t="shared" si="438"/>
        <v/>
      </c>
      <c r="F2829" s="46" t="str">
        <f t="shared" si="439"/>
        <v/>
      </c>
      <c r="G2829" s="46" t="str">
        <f t="shared" si="440"/>
        <v/>
      </c>
      <c r="H2829" s="46" t="str">
        <f t="shared" si="441"/>
        <v/>
      </c>
      <c r="I2829" s="78"/>
      <c r="J2829" s="78"/>
      <c r="K2829" s="78"/>
      <c r="L2829" s="77" t="str">
        <f t="shared" si="442"/>
        <v/>
      </c>
      <c r="M2829" s="77" t="str">
        <f t="shared" si="443"/>
        <v/>
      </c>
    </row>
    <row r="2830" spans="1:13" x14ac:dyDescent="0.3">
      <c r="A2830" s="246" t="str">
        <f t="shared" si="435"/>
        <v/>
      </c>
      <c r="B2830" s="241" t="str">
        <f t="shared" si="436"/>
        <v/>
      </c>
      <c r="C2830" s="246" t="str">
        <f t="shared" si="437"/>
        <v/>
      </c>
      <c r="D2830" s="78"/>
      <c r="E2830" s="46" t="str">
        <f t="shared" si="438"/>
        <v/>
      </c>
      <c r="F2830" s="46" t="str">
        <f t="shared" si="439"/>
        <v/>
      </c>
      <c r="G2830" s="46" t="str">
        <f t="shared" si="440"/>
        <v/>
      </c>
      <c r="H2830" s="46" t="str">
        <f t="shared" si="441"/>
        <v/>
      </c>
      <c r="I2830" s="78"/>
      <c r="J2830" s="78"/>
      <c r="K2830" s="78"/>
      <c r="L2830" s="77" t="str">
        <f t="shared" si="442"/>
        <v/>
      </c>
      <c r="M2830" s="77" t="str">
        <f t="shared" si="443"/>
        <v/>
      </c>
    </row>
    <row r="2831" spans="1:13" x14ac:dyDescent="0.3">
      <c r="A2831" s="246" t="str">
        <f t="shared" si="435"/>
        <v/>
      </c>
      <c r="B2831" s="241" t="str">
        <f t="shared" si="436"/>
        <v/>
      </c>
      <c r="C2831" s="246" t="str">
        <f t="shared" si="437"/>
        <v/>
      </c>
      <c r="D2831" s="78"/>
      <c r="E2831" s="46" t="str">
        <f t="shared" si="438"/>
        <v/>
      </c>
      <c r="F2831" s="46" t="str">
        <f t="shared" si="439"/>
        <v/>
      </c>
      <c r="G2831" s="46" t="str">
        <f t="shared" si="440"/>
        <v/>
      </c>
      <c r="H2831" s="46" t="str">
        <f t="shared" si="441"/>
        <v/>
      </c>
      <c r="I2831" s="78"/>
      <c r="J2831" s="78"/>
      <c r="K2831" s="78"/>
      <c r="L2831" s="77" t="str">
        <f t="shared" si="442"/>
        <v/>
      </c>
      <c r="M2831" s="77" t="str">
        <f t="shared" si="443"/>
        <v/>
      </c>
    </row>
    <row r="2832" spans="1:13" x14ac:dyDescent="0.3">
      <c r="A2832" s="246" t="str">
        <f t="shared" si="435"/>
        <v/>
      </c>
      <c r="B2832" s="241" t="str">
        <f t="shared" si="436"/>
        <v/>
      </c>
      <c r="C2832" s="246" t="str">
        <f t="shared" si="437"/>
        <v/>
      </c>
      <c r="D2832" s="78"/>
      <c r="E2832" s="46" t="str">
        <f t="shared" si="438"/>
        <v/>
      </c>
      <c r="F2832" s="46" t="str">
        <f t="shared" si="439"/>
        <v/>
      </c>
      <c r="G2832" s="46" t="str">
        <f t="shared" si="440"/>
        <v/>
      </c>
      <c r="H2832" s="46" t="str">
        <f t="shared" si="441"/>
        <v/>
      </c>
      <c r="I2832" s="78"/>
      <c r="J2832" s="78"/>
      <c r="K2832" s="78"/>
      <c r="L2832" s="77" t="str">
        <f t="shared" si="442"/>
        <v/>
      </c>
      <c r="M2832" s="77" t="str">
        <f t="shared" si="443"/>
        <v/>
      </c>
    </row>
    <row r="2833" spans="1:13" x14ac:dyDescent="0.3">
      <c r="A2833" s="246" t="str">
        <f t="shared" si="435"/>
        <v/>
      </c>
      <c r="B2833" s="241" t="str">
        <f t="shared" si="436"/>
        <v/>
      </c>
      <c r="C2833" s="246" t="str">
        <f t="shared" si="437"/>
        <v/>
      </c>
      <c r="D2833" s="78"/>
      <c r="E2833" s="46" t="str">
        <f t="shared" si="438"/>
        <v/>
      </c>
      <c r="F2833" s="46" t="str">
        <f t="shared" si="439"/>
        <v/>
      </c>
      <c r="G2833" s="46" t="str">
        <f t="shared" si="440"/>
        <v/>
      </c>
      <c r="H2833" s="46" t="str">
        <f t="shared" si="441"/>
        <v/>
      </c>
      <c r="I2833" s="78"/>
      <c r="J2833" s="78"/>
      <c r="K2833" s="78"/>
      <c r="L2833" s="77" t="str">
        <f t="shared" si="442"/>
        <v/>
      </c>
      <c r="M2833" s="77" t="str">
        <f t="shared" si="443"/>
        <v/>
      </c>
    </row>
    <row r="2834" spans="1:13" x14ac:dyDescent="0.3">
      <c r="A2834" s="246" t="str">
        <f t="shared" si="435"/>
        <v/>
      </c>
      <c r="B2834" s="241" t="str">
        <f t="shared" si="436"/>
        <v/>
      </c>
      <c r="C2834" s="246" t="str">
        <f t="shared" si="437"/>
        <v/>
      </c>
      <c r="D2834" s="78"/>
      <c r="E2834" s="46" t="str">
        <f t="shared" si="438"/>
        <v/>
      </c>
      <c r="F2834" s="46" t="str">
        <f t="shared" si="439"/>
        <v/>
      </c>
      <c r="G2834" s="46" t="str">
        <f t="shared" si="440"/>
        <v/>
      </c>
      <c r="H2834" s="46" t="str">
        <f t="shared" si="441"/>
        <v/>
      </c>
      <c r="I2834" s="78"/>
      <c r="J2834" s="78"/>
      <c r="K2834" s="78"/>
      <c r="L2834" s="77" t="str">
        <f t="shared" si="442"/>
        <v/>
      </c>
      <c r="M2834" s="77" t="str">
        <f t="shared" si="443"/>
        <v/>
      </c>
    </row>
    <row r="2835" spans="1:13" x14ac:dyDescent="0.3">
      <c r="A2835" s="246" t="str">
        <f t="shared" si="435"/>
        <v/>
      </c>
      <c r="B2835" s="241" t="str">
        <f t="shared" si="436"/>
        <v/>
      </c>
      <c r="C2835" s="246" t="str">
        <f t="shared" si="437"/>
        <v/>
      </c>
      <c r="D2835" s="78"/>
      <c r="E2835" s="46" t="str">
        <f t="shared" si="438"/>
        <v/>
      </c>
      <c r="F2835" s="46" t="str">
        <f t="shared" si="439"/>
        <v/>
      </c>
      <c r="G2835" s="46" t="str">
        <f t="shared" si="440"/>
        <v/>
      </c>
      <c r="H2835" s="46" t="str">
        <f t="shared" si="441"/>
        <v/>
      </c>
      <c r="I2835" s="78"/>
      <c r="J2835" s="78"/>
      <c r="K2835" s="78"/>
      <c r="L2835" s="77" t="str">
        <f t="shared" si="442"/>
        <v/>
      </c>
      <c r="M2835" s="77" t="str">
        <f t="shared" si="443"/>
        <v/>
      </c>
    </row>
    <row r="2836" spans="1:13" x14ac:dyDescent="0.3">
      <c r="A2836" s="246" t="str">
        <f t="shared" si="435"/>
        <v/>
      </c>
      <c r="B2836" s="241" t="str">
        <f t="shared" si="436"/>
        <v/>
      </c>
      <c r="C2836" s="246" t="str">
        <f t="shared" si="437"/>
        <v/>
      </c>
      <c r="D2836" s="78"/>
      <c r="E2836" s="46" t="str">
        <f t="shared" si="438"/>
        <v/>
      </c>
      <c r="F2836" s="46" t="str">
        <f t="shared" si="439"/>
        <v/>
      </c>
      <c r="G2836" s="46" t="str">
        <f t="shared" si="440"/>
        <v/>
      </c>
      <c r="H2836" s="46" t="str">
        <f t="shared" si="441"/>
        <v/>
      </c>
      <c r="I2836" s="78"/>
      <c r="J2836" s="78"/>
      <c r="K2836" s="78"/>
      <c r="L2836" s="77" t="str">
        <f t="shared" si="442"/>
        <v/>
      </c>
      <c r="M2836" s="77" t="str">
        <f t="shared" si="443"/>
        <v/>
      </c>
    </row>
    <row r="2837" spans="1:13" x14ac:dyDescent="0.3">
      <c r="A2837" s="246" t="str">
        <f t="shared" si="435"/>
        <v/>
      </c>
      <c r="B2837" s="241" t="str">
        <f t="shared" si="436"/>
        <v/>
      </c>
      <c r="C2837" s="246" t="str">
        <f t="shared" si="437"/>
        <v/>
      </c>
      <c r="D2837" s="78"/>
      <c r="E2837" s="46" t="str">
        <f t="shared" si="438"/>
        <v/>
      </c>
      <c r="F2837" s="46" t="str">
        <f t="shared" si="439"/>
        <v/>
      </c>
      <c r="G2837" s="46" t="str">
        <f t="shared" si="440"/>
        <v/>
      </c>
      <c r="H2837" s="46" t="str">
        <f t="shared" si="441"/>
        <v/>
      </c>
      <c r="I2837" s="78"/>
      <c r="J2837" s="78"/>
      <c r="K2837" s="78"/>
      <c r="L2837" s="77" t="str">
        <f t="shared" si="442"/>
        <v/>
      </c>
      <c r="M2837" s="77" t="str">
        <f t="shared" si="443"/>
        <v/>
      </c>
    </row>
    <row r="2838" spans="1:13" x14ac:dyDescent="0.3">
      <c r="A2838" s="246" t="str">
        <f t="shared" si="435"/>
        <v/>
      </c>
      <c r="B2838" s="241" t="str">
        <f t="shared" si="436"/>
        <v/>
      </c>
      <c r="C2838" s="246" t="str">
        <f t="shared" si="437"/>
        <v/>
      </c>
      <c r="D2838" s="78"/>
      <c r="E2838" s="46" t="str">
        <f t="shared" si="438"/>
        <v/>
      </c>
      <c r="F2838" s="46" t="str">
        <f t="shared" si="439"/>
        <v/>
      </c>
      <c r="G2838" s="46" t="str">
        <f t="shared" si="440"/>
        <v/>
      </c>
      <c r="H2838" s="46" t="str">
        <f t="shared" si="441"/>
        <v/>
      </c>
      <c r="I2838" s="78"/>
      <c r="J2838" s="78"/>
      <c r="K2838" s="78"/>
      <c r="L2838" s="77" t="str">
        <f t="shared" si="442"/>
        <v/>
      </c>
      <c r="M2838" s="77" t="str">
        <f t="shared" si="443"/>
        <v/>
      </c>
    </row>
    <row r="2839" spans="1:13" x14ac:dyDescent="0.3">
      <c r="A2839" s="246" t="str">
        <f t="shared" si="435"/>
        <v/>
      </c>
      <c r="B2839" s="241" t="str">
        <f t="shared" si="436"/>
        <v/>
      </c>
      <c r="C2839" s="246" t="str">
        <f t="shared" si="437"/>
        <v/>
      </c>
      <c r="D2839" s="78"/>
      <c r="E2839" s="46" t="str">
        <f t="shared" si="438"/>
        <v/>
      </c>
      <c r="F2839" s="46" t="str">
        <f t="shared" si="439"/>
        <v/>
      </c>
      <c r="G2839" s="46" t="str">
        <f t="shared" si="440"/>
        <v/>
      </c>
      <c r="H2839" s="46" t="str">
        <f t="shared" si="441"/>
        <v/>
      </c>
      <c r="I2839" s="78"/>
      <c r="J2839" s="78"/>
      <c r="K2839" s="78"/>
      <c r="L2839" s="77" t="str">
        <f t="shared" si="442"/>
        <v/>
      </c>
      <c r="M2839" s="77" t="str">
        <f t="shared" si="443"/>
        <v/>
      </c>
    </row>
    <row r="2840" spans="1:13" x14ac:dyDescent="0.3">
      <c r="A2840" s="246" t="str">
        <f t="shared" si="435"/>
        <v/>
      </c>
      <c r="B2840" s="241" t="str">
        <f t="shared" si="436"/>
        <v/>
      </c>
      <c r="C2840" s="246" t="str">
        <f t="shared" si="437"/>
        <v/>
      </c>
      <c r="D2840" s="78"/>
      <c r="E2840" s="46" t="str">
        <f t="shared" si="438"/>
        <v/>
      </c>
      <c r="F2840" s="46" t="str">
        <f t="shared" si="439"/>
        <v/>
      </c>
      <c r="G2840" s="46" t="str">
        <f t="shared" si="440"/>
        <v/>
      </c>
      <c r="H2840" s="46" t="str">
        <f t="shared" si="441"/>
        <v/>
      </c>
      <c r="I2840" s="78"/>
      <c r="J2840" s="78"/>
      <c r="K2840" s="78"/>
      <c r="L2840" s="77" t="str">
        <f t="shared" si="442"/>
        <v/>
      </c>
      <c r="M2840" s="77" t="str">
        <f t="shared" si="443"/>
        <v/>
      </c>
    </row>
    <row r="2841" spans="1:13" x14ac:dyDescent="0.3">
      <c r="A2841" s="246" t="str">
        <f t="shared" si="435"/>
        <v/>
      </c>
      <c r="B2841" s="241" t="str">
        <f t="shared" si="436"/>
        <v/>
      </c>
      <c r="C2841" s="246" t="str">
        <f t="shared" si="437"/>
        <v/>
      </c>
      <c r="D2841" s="78"/>
      <c r="E2841" s="46" t="str">
        <f t="shared" si="438"/>
        <v/>
      </c>
      <c r="F2841" s="46" t="str">
        <f t="shared" si="439"/>
        <v/>
      </c>
      <c r="G2841" s="46" t="str">
        <f t="shared" si="440"/>
        <v/>
      </c>
      <c r="H2841" s="46" t="str">
        <f t="shared" si="441"/>
        <v/>
      </c>
      <c r="I2841" s="78"/>
      <c r="J2841" s="78"/>
      <c r="K2841" s="78"/>
      <c r="L2841" s="77" t="str">
        <f t="shared" si="442"/>
        <v/>
      </c>
      <c r="M2841" s="77" t="str">
        <f t="shared" si="443"/>
        <v/>
      </c>
    </row>
    <row r="2842" spans="1:13" x14ac:dyDescent="0.3">
      <c r="A2842" s="246" t="str">
        <f t="shared" si="435"/>
        <v/>
      </c>
      <c r="B2842" s="241" t="str">
        <f t="shared" si="436"/>
        <v/>
      </c>
      <c r="C2842" s="246" t="str">
        <f t="shared" si="437"/>
        <v/>
      </c>
      <c r="D2842" s="78"/>
      <c r="E2842" s="46" t="str">
        <f t="shared" si="438"/>
        <v/>
      </c>
      <c r="F2842" s="46" t="str">
        <f t="shared" si="439"/>
        <v/>
      </c>
      <c r="G2842" s="46" t="str">
        <f t="shared" si="440"/>
        <v/>
      </c>
      <c r="H2842" s="46" t="str">
        <f t="shared" si="441"/>
        <v/>
      </c>
      <c r="I2842" s="78"/>
      <c r="J2842" s="78"/>
      <c r="K2842" s="78"/>
      <c r="L2842" s="77" t="str">
        <f t="shared" si="442"/>
        <v/>
      </c>
      <c r="M2842" s="77" t="str">
        <f t="shared" si="443"/>
        <v/>
      </c>
    </row>
    <row r="2843" spans="1:13" x14ac:dyDescent="0.3">
      <c r="A2843" s="246" t="str">
        <f t="shared" si="435"/>
        <v/>
      </c>
      <c r="B2843" s="241" t="str">
        <f t="shared" si="436"/>
        <v/>
      </c>
      <c r="C2843" s="246" t="str">
        <f t="shared" si="437"/>
        <v/>
      </c>
      <c r="D2843" s="78"/>
      <c r="E2843" s="46" t="str">
        <f t="shared" si="438"/>
        <v/>
      </c>
      <c r="F2843" s="46" t="str">
        <f t="shared" si="439"/>
        <v/>
      </c>
      <c r="G2843" s="46" t="str">
        <f t="shared" si="440"/>
        <v/>
      </c>
      <c r="H2843" s="46" t="str">
        <f t="shared" si="441"/>
        <v/>
      </c>
      <c r="I2843" s="78"/>
      <c r="J2843" s="78"/>
      <c r="K2843" s="78"/>
      <c r="L2843" s="77" t="str">
        <f t="shared" si="442"/>
        <v/>
      </c>
      <c r="M2843" s="77" t="str">
        <f t="shared" si="443"/>
        <v/>
      </c>
    </row>
    <row r="2844" spans="1:13" x14ac:dyDescent="0.3">
      <c r="A2844" s="246" t="str">
        <f t="shared" si="435"/>
        <v/>
      </c>
      <c r="B2844" s="241" t="str">
        <f t="shared" si="436"/>
        <v/>
      </c>
      <c r="C2844" s="246" t="str">
        <f t="shared" si="437"/>
        <v/>
      </c>
      <c r="D2844" s="78"/>
      <c r="E2844" s="46" t="str">
        <f t="shared" si="438"/>
        <v/>
      </c>
      <c r="F2844" s="46" t="str">
        <f t="shared" si="439"/>
        <v/>
      </c>
      <c r="G2844" s="46" t="str">
        <f t="shared" si="440"/>
        <v/>
      </c>
      <c r="H2844" s="46" t="str">
        <f t="shared" si="441"/>
        <v/>
      </c>
      <c r="I2844" s="78"/>
      <c r="J2844" s="78"/>
      <c r="K2844" s="78"/>
      <c r="L2844" s="77" t="str">
        <f t="shared" si="442"/>
        <v/>
      </c>
      <c r="M2844" s="77" t="str">
        <f t="shared" si="443"/>
        <v/>
      </c>
    </row>
    <row r="2845" spans="1:13" x14ac:dyDescent="0.3">
      <c r="A2845" s="246" t="str">
        <f t="shared" si="435"/>
        <v/>
      </c>
      <c r="B2845" s="241" t="str">
        <f t="shared" si="436"/>
        <v/>
      </c>
      <c r="C2845" s="246" t="str">
        <f t="shared" si="437"/>
        <v/>
      </c>
      <c r="D2845" s="78"/>
      <c r="E2845" s="46" t="str">
        <f t="shared" si="438"/>
        <v/>
      </c>
      <c r="F2845" s="46" t="str">
        <f t="shared" si="439"/>
        <v/>
      </c>
      <c r="G2845" s="46" t="str">
        <f t="shared" si="440"/>
        <v/>
      </c>
      <c r="H2845" s="46" t="str">
        <f t="shared" si="441"/>
        <v/>
      </c>
      <c r="I2845" s="78"/>
      <c r="J2845" s="78"/>
      <c r="K2845" s="78"/>
      <c r="L2845" s="77" t="str">
        <f t="shared" si="442"/>
        <v/>
      </c>
      <c r="M2845" s="77" t="str">
        <f t="shared" si="443"/>
        <v/>
      </c>
    </row>
    <row r="2846" spans="1:13" x14ac:dyDescent="0.3">
      <c r="A2846" s="246" t="str">
        <f t="shared" si="435"/>
        <v/>
      </c>
      <c r="B2846" s="241" t="str">
        <f t="shared" si="436"/>
        <v/>
      </c>
      <c r="C2846" s="246" t="str">
        <f t="shared" si="437"/>
        <v/>
      </c>
      <c r="D2846" s="78"/>
      <c r="E2846" s="46" t="str">
        <f t="shared" si="438"/>
        <v/>
      </c>
      <c r="F2846" s="46" t="str">
        <f t="shared" si="439"/>
        <v/>
      </c>
      <c r="G2846" s="46" t="str">
        <f t="shared" si="440"/>
        <v/>
      </c>
      <c r="H2846" s="46" t="str">
        <f t="shared" si="441"/>
        <v/>
      </c>
      <c r="I2846" s="78"/>
      <c r="J2846" s="78"/>
      <c r="K2846" s="78"/>
      <c r="L2846" s="77" t="str">
        <f t="shared" si="442"/>
        <v/>
      </c>
      <c r="M2846" s="77" t="str">
        <f t="shared" si="443"/>
        <v/>
      </c>
    </row>
    <row r="2847" spans="1:13" x14ac:dyDescent="0.3">
      <c r="A2847" s="246" t="str">
        <f t="shared" si="435"/>
        <v/>
      </c>
      <c r="B2847" s="241" t="str">
        <f t="shared" si="436"/>
        <v/>
      </c>
      <c r="C2847" s="246" t="str">
        <f t="shared" si="437"/>
        <v/>
      </c>
      <c r="D2847" s="78"/>
      <c r="E2847" s="46" t="str">
        <f t="shared" si="438"/>
        <v/>
      </c>
      <c r="F2847" s="46" t="str">
        <f t="shared" si="439"/>
        <v/>
      </c>
      <c r="G2847" s="46" t="str">
        <f t="shared" si="440"/>
        <v/>
      </c>
      <c r="H2847" s="46" t="str">
        <f t="shared" si="441"/>
        <v/>
      </c>
      <c r="I2847" s="78"/>
      <c r="J2847" s="78"/>
      <c r="K2847" s="78"/>
      <c r="L2847" s="77" t="str">
        <f t="shared" si="442"/>
        <v/>
      </c>
      <c r="M2847" s="77" t="str">
        <f t="shared" si="443"/>
        <v/>
      </c>
    </row>
    <row r="2848" spans="1:13" x14ac:dyDescent="0.3">
      <c r="A2848" s="246" t="str">
        <f t="shared" si="435"/>
        <v/>
      </c>
      <c r="B2848" s="241" t="str">
        <f t="shared" si="436"/>
        <v/>
      </c>
      <c r="C2848" s="246" t="str">
        <f t="shared" si="437"/>
        <v/>
      </c>
      <c r="D2848" s="78"/>
      <c r="E2848" s="46" t="str">
        <f t="shared" si="438"/>
        <v/>
      </c>
      <c r="F2848" s="46" t="str">
        <f t="shared" si="439"/>
        <v/>
      </c>
      <c r="G2848" s="46" t="str">
        <f t="shared" si="440"/>
        <v/>
      </c>
      <c r="H2848" s="46" t="str">
        <f t="shared" si="441"/>
        <v/>
      </c>
      <c r="I2848" s="78"/>
      <c r="J2848" s="78"/>
      <c r="K2848" s="78"/>
      <c r="L2848" s="77" t="str">
        <f t="shared" si="442"/>
        <v/>
      </c>
      <c r="M2848" s="77" t="str">
        <f t="shared" si="443"/>
        <v/>
      </c>
    </row>
    <row r="2849" spans="1:13" x14ac:dyDescent="0.3">
      <c r="A2849" s="246" t="str">
        <f t="shared" si="435"/>
        <v/>
      </c>
      <c r="B2849" s="241" t="str">
        <f t="shared" si="436"/>
        <v/>
      </c>
      <c r="C2849" s="246" t="str">
        <f t="shared" si="437"/>
        <v/>
      </c>
      <c r="D2849" s="78"/>
      <c r="E2849" s="46" t="str">
        <f t="shared" si="438"/>
        <v/>
      </c>
      <c r="F2849" s="46" t="str">
        <f t="shared" si="439"/>
        <v/>
      </c>
      <c r="G2849" s="46" t="str">
        <f t="shared" si="440"/>
        <v/>
      </c>
      <c r="H2849" s="46" t="str">
        <f t="shared" si="441"/>
        <v/>
      </c>
      <c r="I2849" s="78"/>
      <c r="J2849" s="78"/>
      <c r="K2849" s="78"/>
      <c r="L2849" s="77" t="str">
        <f t="shared" si="442"/>
        <v/>
      </c>
      <c r="M2849" s="77" t="str">
        <f t="shared" si="443"/>
        <v/>
      </c>
    </row>
    <row r="2850" spans="1:13" x14ac:dyDescent="0.3">
      <c r="A2850" s="246" t="str">
        <f t="shared" si="435"/>
        <v/>
      </c>
      <c r="B2850" s="241" t="str">
        <f t="shared" si="436"/>
        <v/>
      </c>
      <c r="C2850" s="246" t="str">
        <f t="shared" si="437"/>
        <v/>
      </c>
      <c r="D2850" s="78"/>
      <c r="E2850" s="46" t="str">
        <f t="shared" si="438"/>
        <v/>
      </c>
      <c r="F2850" s="46" t="str">
        <f t="shared" si="439"/>
        <v/>
      </c>
      <c r="G2850" s="46" t="str">
        <f t="shared" si="440"/>
        <v/>
      </c>
      <c r="H2850" s="46" t="str">
        <f t="shared" si="441"/>
        <v/>
      </c>
      <c r="I2850" s="78"/>
      <c r="J2850" s="78"/>
      <c r="K2850" s="78"/>
      <c r="L2850" s="77" t="str">
        <f t="shared" si="442"/>
        <v/>
      </c>
      <c r="M2850" s="77" t="str">
        <f t="shared" si="443"/>
        <v/>
      </c>
    </row>
    <row r="2851" spans="1:13" x14ac:dyDescent="0.3">
      <c r="A2851" s="246" t="str">
        <f t="shared" ref="A2851:A2875" si="444">IF(D2851="","",A2850)</f>
        <v/>
      </c>
      <c r="B2851" s="241" t="str">
        <f t="shared" ref="B2851:B2875" si="445">IF(D2851="","",B2850)</f>
        <v/>
      </c>
      <c r="C2851" s="246" t="str">
        <f t="shared" ref="C2851:C2875" si="446">IF(D2851="","",C2850)</f>
        <v/>
      </c>
      <c r="D2851" s="78"/>
      <c r="E2851" s="46" t="str">
        <f t="shared" ref="E2851:E2875" si="447">IF(D2851="","",VLOOKUP(D2851,Master,3,FALSE))</f>
        <v/>
      </c>
      <c r="F2851" s="46" t="str">
        <f t="shared" ref="F2851:F2875" si="448">IF(D2851="","",VLOOKUP(D2851,Master,4,FALSE))</f>
        <v/>
      </c>
      <c r="G2851" s="46" t="str">
        <f t="shared" ref="G2851:G2875" si="449">IF(D2851="","",VLOOKUP(D2851,Master,5,FALSE))</f>
        <v/>
      </c>
      <c r="H2851" s="46" t="str">
        <f t="shared" ref="H2851:H2875" si="450">IF(D2851="","",VLOOKUP(D2851,Master,2,FALSE))</f>
        <v/>
      </c>
      <c r="I2851" s="78"/>
      <c r="J2851" s="78"/>
      <c r="K2851" s="78"/>
      <c r="L2851" s="77" t="str">
        <f t="shared" ref="L2851:L2875" si="451">IF(K2851="","",IF(I2851="",ROUND(HLOOKUP(J2851,kgList,K2851,FALSE),1),ROUND(HLOOKUP(I2851,kgList,K2851,FALSE),1)))</f>
        <v/>
      </c>
      <c r="M2851" s="77" t="str">
        <f t="shared" ref="M2851:M2875" si="452">IF(L2851="","",IF(COUNTA(I2851:J2851)&gt;1,"Edible or Inedible",IF(COUNTA(I2851)=1,L2851*1,IF(COUNTA(J2851)=1,L2851*1,"ERROR"))))</f>
        <v/>
      </c>
    </row>
    <row r="2852" spans="1:13" x14ac:dyDescent="0.3">
      <c r="A2852" s="246" t="str">
        <f t="shared" si="444"/>
        <v/>
      </c>
      <c r="B2852" s="241" t="str">
        <f t="shared" si="445"/>
        <v/>
      </c>
      <c r="C2852" s="246" t="str">
        <f t="shared" si="446"/>
        <v/>
      </c>
      <c r="D2852" s="78"/>
      <c r="E2852" s="46" t="str">
        <f t="shared" si="447"/>
        <v/>
      </c>
      <c r="F2852" s="46" t="str">
        <f t="shared" si="448"/>
        <v/>
      </c>
      <c r="G2852" s="46" t="str">
        <f t="shared" si="449"/>
        <v/>
      </c>
      <c r="H2852" s="46" t="str">
        <f t="shared" si="450"/>
        <v/>
      </c>
      <c r="I2852" s="78"/>
      <c r="J2852" s="78"/>
      <c r="K2852" s="78"/>
      <c r="L2852" s="77" t="str">
        <f t="shared" si="451"/>
        <v/>
      </c>
      <c r="M2852" s="77" t="str">
        <f t="shared" si="452"/>
        <v/>
      </c>
    </row>
    <row r="2853" spans="1:13" x14ac:dyDescent="0.3">
      <c r="A2853" s="246" t="str">
        <f t="shared" si="444"/>
        <v/>
      </c>
      <c r="B2853" s="241" t="str">
        <f t="shared" si="445"/>
        <v/>
      </c>
      <c r="C2853" s="246" t="str">
        <f t="shared" si="446"/>
        <v/>
      </c>
      <c r="D2853" s="78"/>
      <c r="E2853" s="46" t="str">
        <f t="shared" si="447"/>
        <v/>
      </c>
      <c r="F2853" s="46" t="str">
        <f t="shared" si="448"/>
        <v/>
      </c>
      <c r="G2853" s="46" t="str">
        <f t="shared" si="449"/>
        <v/>
      </c>
      <c r="H2853" s="46" t="str">
        <f t="shared" si="450"/>
        <v/>
      </c>
      <c r="I2853" s="78"/>
      <c r="J2853" s="78"/>
      <c r="K2853" s="78"/>
      <c r="L2853" s="77" t="str">
        <f t="shared" si="451"/>
        <v/>
      </c>
      <c r="M2853" s="77" t="str">
        <f t="shared" si="452"/>
        <v/>
      </c>
    </row>
    <row r="2854" spans="1:13" x14ac:dyDescent="0.3">
      <c r="A2854" s="246" t="str">
        <f t="shared" si="444"/>
        <v/>
      </c>
      <c r="B2854" s="241" t="str">
        <f t="shared" si="445"/>
        <v/>
      </c>
      <c r="C2854" s="246" t="str">
        <f t="shared" si="446"/>
        <v/>
      </c>
      <c r="D2854" s="78"/>
      <c r="E2854" s="46" t="str">
        <f t="shared" si="447"/>
        <v/>
      </c>
      <c r="F2854" s="46" t="str">
        <f t="shared" si="448"/>
        <v/>
      </c>
      <c r="G2854" s="46" t="str">
        <f t="shared" si="449"/>
        <v/>
      </c>
      <c r="H2854" s="46" t="str">
        <f t="shared" si="450"/>
        <v/>
      </c>
      <c r="I2854" s="78"/>
      <c r="J2854" s="78"/>
      <c r="K2854" s="78"/>
      <c r="L2854" s="77" t="str">
        <f t="shared" si="451"/>
        <v/>
      </c>
      <c r="M2854" s="77" t="str">
        <f t="shared" si="452"/>
        <v/>
      </c>
    </row>
    <row r="2855" spans="1:13" x14ac:dyDescent="0.3">
      <c r="A2855" s="246" t="str">
        <f t="shared" si="444"/>
        <v/>
      </c>
      <c r="B2855" s="241" t="str">
        <f t="shared" si="445"/>
        <v/>
      </c>
      <c r="C2855" s="246" t="str">
        <f t="shared" si="446"/>
        <v/>
      </c>
      <c r="D2855" s="78"/>
      <c r="E2855" s="46" t="str">
        <f t="shared" si="447"/>
        <v/>
      </c>
      <c r="F2855" s="46" t="str">
        <f t="shared" si="448"/>
        <v/>
      </c>
      <c r="G2855" s="46" t="str">
        <f t="shared" si="449"/>
        <v/>
      </c>
      <c r="H2855" s="46" t="str">
        <f t="shared" si="450"/>
        <v/>
      </c>
      <c r="I2855" s="78"/>
      <c r="J2855" s="78"/>
      <c r="K2855" s="78"/>
      <c r="L2855" s="77" t="str">
        <f t="shared" si="451"/>
        <v/>
      </c>
      <c r="M2855" s="77" t="str">
        <f t="shared" si="452"/>
        <v/>
      </c>
    </row>
    <row r="2856" spans="1:13" x14ac:dyDescent="0.3">
      <c r="A2856" s="246" t="str">
        <f t="shared" si="444"/>
        <v/>
      </c>
      <c r="B2856" s="241" t="str">
        <f t="shared" si="445"/>
        <v/>
      </c>
      <c r="C2856" s="246" t="str">
        <f t="shared" si="446"/>
        <v/>
      </c>
      <c r="D2856" s="78"/>
      <c r="E2856" s="46" t="str">
        <f t="shared" si="447"/>
        <v/>
      </c>
      <c r="F2856" s="46" t="str">
        <f t="shared" si="448"/>
        <v/>
      </c>
      <c r="G2856" s="46" t="str">
        <f t="shared" si="449"/>
        <v/>
      </c>
      <c r="H2856" s="46" t="str">
        <f t="shared" si="450"/>
        <v/>
      </c>
      <c r="I2856" s="78"/>
      <c r="J2856" s="78"/>
      <c r="K2856" s="78"/>
      <c r="L2856" s="77" t="str">
        <f t="shared" si="451"/>
        <v/>
      </c>
      <c r="M2856" s="77" t="str">
        <f t="shared" si="452"/>
        <v/>
      </c>
    </row>
    <row r="2857" spans="1:13" x14ac:dyDescent="0.3">
      <c r="A2857" s="246" t="str">
        <f t="shared" si="444"/>
        <v/>
      </c>
      <c r="B2857" s="241" t="str">
        <f t="shared" si="445"/>
        <v/>
      </c>
      <c r="C2857" s="246" t="str">
        <f t="shared" si="446"/>
        <v/>
      </c>
      <c r="D2857" s="78"/>
      <c r="E2857" s="46" t="str">
        <f t="shared" si="447"/>
        <v/>
      </c>
      <c r="F2857" s="46" t="str">
        <f t="shared" si="448"/>
        <v/>
      </c>
      <c r="G2857" s="46" t="str">
        <f t="shared" si="449"/>
        <v/>
      </c>
      <c r="H2857" s="46" t="str">
        <f t="shared" si="450"/>
        <v/>
      </c>
      <c r="I2857" s="78"/>
      <c r="J2857" s="78"/>
      <c r="K2857" s="78"/>
      <c r="L2857" s="77" t="str">
        <f t="shared" si="451"/>
        <v/>
      </c>
      <c r="M2857" s="77" t="str">
        <f t="shared" si="452"/>
        <v/>
      </c>
    </row>
    <row r="2858" spans="1:13" x14ac:dyDescent="0.3">
      <c r="A2858" s="246" t="str">
        <f t="shared" si="444"/>
        <v/>
      </c>
      <c r="B2858" s="241" t="str">
        <f t="shared" si="445"/>
        <v/>
      </c>
      <c r="C2858" s="246" t="str">
        <f t="shared" si="446"/>
        <v/>
      </c>
      <c r="D2858" s="78"/>
      <c r="E2858" s="46" t="str">
        <f t="shared" si="447"/>
        <v/>
      </c>
      <c r="F2858" s="46" t="str">
        <f t="shared" si="448"/>
        <v/>
      </c>
      <c r="G2858" s="46" t="str">
        <f t="shared" si="449"/>
        <v/>
      </c>
      <c r="H2858" s="46" t="str">
        <f t="shared" si="450"/>
        <v/>
      </c>
      <c r="I2858" s="78"/>
      <c r="J2858" s="78"/>
      <c r="K2858" s="78"/>
      <c r="L2858" s="77" t="str">
        <f t="shared" si="451"/>
        <v/>
      </c>
      <c r="M2858" s="77" t="str">
        <f t="shared" si="452"/>
        <v/>
      </c>
    </row>
    <row r="2859" spans="1:13" x14ac:dyDescent="0.3">
      <c r="A2859" s="246" t="str">
        <f t="shared" si="444"/>
        <v/>
      </c>
      <c r="B2859" s="241" t="str">
        <f t="shared" si="445"/>
        <v/>
      </c>
      <c r="C2859" s="246" t="str">
        <f t="shared" si="446"/>
        <v/>
      </c>
      <c r="D2859" s="78"/>
      <c r="E2859" s="46" t="str">
        <f t="shared" si="447"/>
        <v/>
      </c>
      <c r="F2859" s="46" t="str">
        <f t="shared" si="448"/>
        <v/>
      </c>
      <c r="G2859" s="46" t="str">
        <f t="shared" si="449"/>
        <v/>
      </c>
      <c r="H2859" s="46" t="str">
        <f t="shared" si="450"/>
        <v/>
      </c>
      <c r="I2859" s="78"/>
      <c r="J2859" s="78"/>
      <c r="K2859" s="78"/>
      <c r="L2859" s="77" t="str">
        <f t="shared" si="451"/>
        <v/>
      </c>
      <c r="M2859" s="77" t="str">
        <f t="shared" si="452"/>
        <v/>
      </c>
    </row>
    <row r="2860" spans="1:13" x14ac:dyDescent="0.3">
      <c r="A2860" s="246" t="str">
        <f t="shared" si="444"/>
        <v/>
      </c>
      <c r="B2860" s="241" t="str">
        <f t="shared" si="445"/>
        <v/>
      </c>
      <c r="C2860" s="246" t="str">
        <f t="shared" si="446"/>
        <v/>
      </c>
      <c r="D2860" s="78"/>
      <c r="E2860" s="46" t="str">
        <f t="shared" si="447"/>
        <v/>
      </c>
      <c r="F2860" s="46" t="str">
        <f t="shared" si="448"/>
        <v/>
      </c>
      <c r="G2860" s="46" t="str">
        <f t="shared" si="449"/>
        <v/>
      </c>
      <c r="H2860" s="46" t="str">
        <f t="shared" si="450"/>
        <v/>
      </c>
      <c r="I2860" s="78"/>
      <c r="J2860" s="78"/>
      <c r="K2860" s="78"/>
      <c r="L2860" s="77" t="str">
        <f t="shared" si="451"/>
        <v/>
      </c>
      <c r="M2860" s="77" t="str">
        <f t="shared" si="452"/>
        <v/>
      </c>
    </row>
    <row r="2861" spans="1:13" x14ac:dyDescent="0.3">
      <c r="A2861" s="246" t="str">
        <f t="shared" si="444"/>
        <v/>
      </c>
      <c r="B2861" s="241" t="str">
        <f t="shared" si="445"/>
        <v/>
      </c>
      <c r="C2861" s="246" t="str">
        <f t="shared" si="446"/>
        <v/>
      </c>
      <c r="D2861" s="78"/>
      <c r="E2861" s="46" t="str">
        <f t="shared" si="447"/>
        <v/>
      </c>
      <c r="F2861" s="46" t="str">
        <f t="shared" si="448"/>
        <v/>
      </c>
      <c r="G2861" s="46" t="str">
        <f t="shared" si="449"/>
        <v/>
      </c>
      <c r="H2861" s="46" t="str">
        <f t="shared" si="450"/>
        <v/>
      </c>
      <c r="I2861" s="78"/>
      <c r="J2861" s="78"/>
      <c r="K2861" s="78"/>
      <c r="L2861" s="77" t="str">
        <f t="shared" si="451"/>
        <v/>
      </c>
      <c r="M2861" s="77" t="str">
        <f t="shared" si="452"/>
        <v/>
      </c>
    </row>
    <row r="2862" spans="1:13" x14ac:dyDescent="0.3">
      <c r="A2862" s="246" t="str">
        <f t="shared" si="444"/>
        <v/>
      </c>
      <c r="B2862" s="241" t="str">
        <f t="shared" si="445"/>
        <v/>
      </c>
      <c r="C2862" s="246" t="str">
        <f t="shared" si="446"/>
        <v/>
      </c>
      <c r="D2862" s="78"/>
      <c r="E2862" s="46" t="str">
        <f t="shared" si="447"/>
        <v/>
      </c>
      <c r="F2862" s="46" t="str">
        <f t="shared" si="448"/>
        <v/>
      </c>
      <c r="G2862" s="46" t="str">
        <f t="shared" si="449"/>
        <v/>
      </c>
      <c r="H2862" s="46" t="str">
        <f t="shared" si="450"/>
        <v/>
      </c>
      <c r="I2862" s="78"/>
      <c r="J2862" s="78"/>
      <c r="K2862" s="78"/>
      <c r="L2862" s="77" t="str">
        <f t="shared" si="451"/>
        <v/>
      </c>
      <c r="M2862" s="77" t="str">
        <f t="shared" si="452"/>
        <v/>
      </c>
    </row>
    <row r="2863" spans="1:13" x14ac:dyDescent="0.3">
      <c r="A2863" s="246" t="str">
        <f t="shared" si="444"/>
        <v/>
      </c>
      <c r="B2863" s="241" t="str">
        <f t="shared" si="445"/>
        <v/>
      </c>
      <c r="C2863" s="246" t="str">
        <f t="shared" si="446"/>
        <v/>
      </c>
      <c r="D2863" s="78"/>
      <c r="E2863" s="46" t="str">
        <f t="shared" si="447"/>
        <v/>
      </c>
      <c r="F2863" s="46" t="str">
        <f t="shared" si="448"/>
        <v/>
      </c>
      <c r="G2863" s="46" t="str">
        <f t="shared" si="449"/>
        <v/>
      </c>
      <c r="H2863" s="46" t="str">
        <f t="shared" si="450"/>
        <v/>
      </c>
      <c r="I2863" s="78"/>
      <c r="J2863" s="78"/>
      <c r="K2863" s="78"/>
      <c r="L2863" s="77" t="str">
        <f t="shared" si="451"/>
        <v/>
      </c>
      <c r="M2863" s="77" t="str">
        <f t="shared" si="452"/>
        <v/>
      </c>
    </row>
    <row r="2864" spans="1:13" x14ac:dyDescent="0.3">
      <c r="A2864" s="246" t="str">
        <f t="shared" si="444"/>
        <v/>
      </c>
      <c r="B2864" s="241" t="str">
        <f t="shared" si="445"/>
        <v/>
      </c>
      <c r="C2864" s="246" t="str">
        <f t="shared" si="446"/>
        <v/>
      </c>
      <c r="D2864" s="78"/>
      <c r="E2864" s="46" t="str">
        <f t="shared" si="447"/>
        <v/>
      </c>
      <c r="F2864" s="46" t="str">
        <f t="shared" si="448"/>
        <v/>
      </c>
      <c r="G2864" s="46" t="str">
        <f t="shared" si="449"/>
        <v/>
      </c>
      <c r="H2864" s="46" t="str">
        <f t="shared" si="450"/>
        <v/>
      </c>
      <c r="I2864" s="78"/>
      <c r="J2864" s="78"/>
      <c r="K2864" s="78"/>
      <c r="L2864" s="77" t="str">
        <f t="shared" si="451"/>
        <v/>
      </c>
      <c r="M2864" s="77" t="str">
        <f t="shared" si="452"/>
        <v/>
      </c>
    </row>
    <row r="2865" spans="1:13" x14ac:dyDescent="0.3">
      <c r="A2865" s="246" t="str">
        <f t="shared" si="444"/>
        <v/>
      </c>
      <c r="B2865" s="241" t="str">
        <f t="shared" si="445"/>
        <v/>
      </c>
      <c r="C2865" s="246" t="str">
        <f t="shared" si="446"/>
        <v/>
      </c>
      <c r="D2865" s="78"/>
      <c r="E2865" s="46" t="str">
        <f t="shared" si="447"/>
        <v/>
      </c>
      <c r="F2865" s="46" t="str">
        <f t="shared" si="448"/>
        <v/>
      </c>
      <c r="G2865" s="46" t="str">
        <f t="shared" si="449"/>
        <v/>
      </c>
      <c r="H2865" s="46" t="str">
        <f t="shared" si="450"/>
        <v/>
      </c>
      <c r="I2865" s="78"/>
      <c r="J2865" s="78"/>
      <c r="K2865" s="78"/>
      <c r="L2865" s="77" t="str">
        <f t="shared" si="451"/>
        <v/>
      </c>
      <c r="M2865" s="77" t="str">
        <f t="shared" si="452"/>
        <v/>
      </c>
    </row>
    <row r="2866" spans="1:13" x14ac:dyDescent="0.3">
      <c r="A2866" s="246" t="str">
        <f t="shared" si="444"/>
        <v/>
      </c>
      <c r="B2866" s="241" t="str">
        <f t="shared" si="445"/>
        <v/>
      </c>
      <c r="C2866" s="246" t="str">
        <f t="shared" si="446"/>
        <v/>
      </c>
      <c r="D2866" s="78"/>
      <c r="E2866" s="46" t="str">
        <f t="shared" si="447"/>
        <v/>
      </c>
      <c r="F2866" s="46" t="str">
        <f t="shared" si="448"/>
        <v/>
      </c>
      <c r="G2866" s="46" t="str">
        <f t="shared" si="449"/>
        <v/>
      </c>
      <c r="H2866" s="46" t="str">
        <f t="shared" si="450"/>
        <v/>
      </c>
      <c r="I2866" s="78"/>
      <c r="J2866" s="78"/>
      <c r="K2866" s="78"/>
      <c r="L2866" s="77" t="str">
        <f t="shared" si="451"/>
        <v/>
      </c>
      <c r="M2866" s="77" t="str">
        <f t="shared" si="452"/>
        <v/>
      </c>
    </row>
    <row r="2867" spans="1:13" x14ac:dyDescent="0.3">
      <c r="A2867" s="246" t="str">
        <f t="shared" si="444"/>
        <v/>
      </c>
      <c r="B2867" s="241" t="str">
        <f t="shared" si="445"/>
        <v/>
      </c>
      <c r="C2867" s="246" t="str">
        <f t="shared" si="446"/>
        <v/>
      </c>
      <c r="D2867" s="78"/>
      <c r="E2867" s="46" t="str">
        <f t="shared" si="447"/>
        <v/>
      </c>
      <c r="F2867" s="46" t="str">
        <f t="shared" si="448"/>
        <v/>
      </c>
      <c r="G2867" s="46" t="str">
        <f t="shared" si="449"/>
        <v/>
      </c>
      <c r="H2867" s="46" t="str">
        <f t="shared" si="450"/>
        <v/>
      </c>
      <c r="I2867" s="78"/>
      <c r="J2867" s="78"/>
      <c r="K2867" s="78"/>
      <c r="L2867" s="77" t="str">
        <f t="shared" si="451"/>
        <v/>
      </c>
      <c r="M2867" s="77" t="str">
        <f t="shared" si="452"/>
        <v/>
      </c>
    </row>
    <row r="2868" spans="1:13" x14ac:dyDescent="0.3">
      <c r="A2868" s="246" t="str">
        <f t="shared" si="444"/>
        <v/>
      </c>
      <c r="B2868" s="241" t="str">
        <f t="shared" si="445"/>
        <v/>
      </c>
      <c r="C2868" s="246" t="str">
        <f t="shared" si="446"/>
        <v/>
      </c>
      <c r="D2868" s="78"/>
      <c r="E2868" s="46" t="str">
        <f t="shared" si="447"/>
        <v/>
      </c>
      <c r="F2868" s="46" t="str">
        <f t="shared" si="448"/>
        <v/>
      </c>
      <c r="G2868" s="46" t="str">
        <f t="shared" si="449"/>
        <v/>
      </c>
      <c r="H2868" s="46" t="str">
        <f t="shared" si="450"/>
        <v/>
      </c>
      <c r="I2868" s="78"/>
      <c r="J2868" s="78"/>
      <c r="K2868" s="78"/>
      <c r="L2868" s="77" t="str">
        <f t="shared" si="451"/>
        <v/>
      </c>
      <c r="M2868" s="77" t="str">
        <f t="shared" si="452"/>
        <v/>
      </c>
    </row>
    <row r="2869" spans="1:13" x14ac:dyDescent="0.3">
      <c r="A2869" s="246" t="str">
        <f t="shared" si="444"/>
        <v/>
      </c>
      <c r="B2869" s="241" t="str">
        <f t="shared" si="445"/>
        <v/>
      </c>
      <c r="C2869" s="246" t="str">
        <f t="shared" si="446"/>
        <v/>
      </c>
      <c r="D2869" s="78"/>
      <c r="E2869" s="46" t="str">
        <f t="shared" si="447"/>
        <v/>
      </c>
      <c r="F2869" s="46" t="str">
        <f t="shared" si="448"/>
        <v/>
      </c>
      <c r="G2869" s="46" t="str">
        <f t="shared" si="449"/>
        <v/>
      </c>
      <c r="H2869" s="46" t="str">
        <f t="shared" si="450"/>
        <v/>
      </c>
      <c r="I2869" s="78"/>
      <c r="J2869" s="78"/>
      <c r="K2869" s="78"/>
      <c r="L2869" s="77" t="str">
        <f t="shared" si="451"/>
        <v/>
      </c>
      <c r="M2869" s="77" t="str">
        <f t="shared" si="452"/>
        <v/>
      </c>
    </row>
    <row r="2870" spans="1:13" x14ac:dyDescent="0.3">
      <c r="A2870" s="246" t="str">
        <f t="shared" si="444"/>
        <v/>
      </c>
      <c r="B2870" s="241" t="str">
        <f t="shared" si="445"/>
        <v/>
      </c>
      <c r="C2870" s="246" t="str">
        <f t="shared" si="446"/>
        <v/>
      </c>
      <c r="D2870" s="78"/>
      <c r="E2870" s="46" t="str">
        <f t="shared" si="447"/>
        <v/>
      </c>
      <c r="F2870" s="46" t="str">
        <f t="shared" si="448"/>
        <v/>
      </c>
      <c r="G2870" s="46" t="str">
        <f t="shared" si="449"/>
        <v/>
      </c>
      <c r="H2870" s="46" t="str">
        <f t="shared" si="450"/>
        <v/>
      </c>
      <c r="I2870" s="78"/>
      <c r="J2870" s="78"/>
      <c r="K2870" s="78"/>
      <c r="L2870" s="77" t="str">
        <f t="shared" si="451"/>
        <v/>
      </c>
      <c r="M2870" s="77" t="str">
        <f t="shared" si="452"/>
        <v/>
      </c>
    </row>
    <row r="2871" spans="1:13" x14ac:dyDescent="0.3">
      <c r="A2871" s="246" t="str">
        <f t="shared" si="444"/>
        <v/>
      </c>
      <c r="B2871" s="241" t="str">
        <f t="shared" si="445"/>
        <v/>
      </c>
      <c r="C2871" s="246" t="str">
        <f t="shared" si="446"/>
        <v/>
      </c>
      <c r="D2871" s="78"/>
      <c r="E2871" s="46" t="str">
        <f t="shared" si="447"/>
        <v/>
      </c>
      <c r="F2871" s="46" t="str">
        <f t="shared" si="448"/>
        <v/>
      </c>
      <c r="G2871" s="46" t="str">
        <f t="shared" si="449"/>
        <v/>
      </c>
      <c r="H2871" s="46" t="str">
        <f t="shared" si="450"/>
        <v/>
      </c>
      <c r="I2871" s="78"/>
      <c r="J2871" s="78"/>
      <c r="K2871" s="78"/>
      <c r="L2871" s="77" t="str">
        <f t="shared" si="451"/>
        <v/>
      </c>
      <c r="M2871" s="77" t="str">
        <f t="shared" si="452"/>
        <v/>
      </c>
    </row>
    <row r="2872" spans="1:13" x14ac:dyDescent="0.3">
      <c r="A2872" s="246" t="str">
        <f t="shared" si="444"/>
        <v/>
      </c>
      <c r="B2872" s="241" t="str">
        <f t="shared" si="445"/>
        <v/>
      </c>
      <c r="C2872" s="246" t="str">
        <f t="shared" si="446"/>
        <v/>
      </c>
      <c r="D2872" s="78"/>
      <c r="E2872" s="46" t="str">
        <f t="shared" si="447"/>
        <v/>
      </c>
      <c r="F2872" s="46" t="str">
        <f t="shared" si="448"/>
        <v/>
      </c>
      <c r="G2872" s="46" t="str">
        <f t="shared" si="449"/>
        <v/>
      </c>
      <c r="H2872" s="46" t="str">
        <f t="shared" si="450"/>
        <v/>
      </c>
      <c r="I2872" s="78"/>
      <c r="J2872" s="78"/>
      <c r="K2872" s="78"/>
      <c r="L2872" s="77" t="str">
        <f t="shared" si="451"/>
        <v/>
      </c>
      <c r="M2872" s="77" t="str">
        <f t="shared" si="452"/>
        <v/>
      </c>
    </row>
    <row r="2873" spans="1:13" x14ac:dyDescent="0.3">
      <c r="A2873" s="246" t="str">
        <f t="shared" si="444"/>
        <v/>
      </c>
      <c r="B2873" s="241" t="str">
        <f t="shared" si="445"/>
        <v/>
      </c>
      <c r="C2873" s="246" t="str">
        <f t="shared" si="446"/>
        <v/>
      </c>
      <c r="D2873" s="78"/>
      <c r="E2873" s="46" t="str">
        <f t="shared" si="447"/>
        <v/>
      </c>
      <c r="F2873" s="46" t="str">
        <f t="shared" si="448"/>
        <v/>
      </c>
      <c r="G2873" s="46" t="str">
        <f t="shared" si="449"/>
        <v/>
      </c>
      <c r="H2873" s="46" t="str">
        <f t="shared" si="450"/>
        <v/>
      </c>
      <c r="I2873" s="78"/>
      <c r="J2873" s="78"/>
      <c r="K2873" s="78"/>
      <c r="L2873" s="77" t="str">
        <f t="shared" si="451"/>
        <v/>
      </c>
      <c r="M2873" s="77" t="str">
        <f t="shared" si="452"/>
        <v/>
      </c>
    </row>
    <row r="2874" spans="1:13" x14ac:dyDescent="0.3">
      <c r="A2874" s="246" t="str">
        <f t="shared" si="444"/>
        <v/>
      </c>
      <c r="B2874" s="241" t="str">
        <f t="shared" si="445"/>
        <v/>
      </c>
      <c r="C2874" s="246" t="str">
        <f t="shared" si="446"/>
        <v/>
      </c>
      <c r="D2874" s="78"/>
      <c r="E2874" s="46" t="str">
        <f t="shared" si="447"/>
        <v/>
      </c>
      <c r="F2874" s="46" t="str">
        <f t="shared" si="448"/>
        <v/>
      </c>
      <c r="G2874" s="46" t="str">
        <f t="shared" si="449"/>
        <v/>
      </c>
      <c r="H2874" s="46" t="str">
        <f t="shared" si="450"/>
        <v/>
      </c>
      <c r="I2874" s="78"/>
      <c r="J2874" s="78"/>
      <c r="K2874" s="78"/>
      <c r="L2874" s="77" t="str">
        <f t="shared" si="451"/>
        <v/>
      </c>
      <c r="M2874" s="77" t="str">
        <f t="shared" si="452"/>
        <v/>
      </c>
    </row>
    <row r="2875" spans="1:13" x14ac:dyDescent="0.3">
      <c r="A2875" s="246" t="str">
        <f t="shared" si="444"/>
        <v/>
      </c>
      <c r="B2875" s="241" t="str">
        <f t="shared" si="445"/>
        <v/>
      </c>
      <c r="C2875" s="246" t="str">
        <f t="shared" si="446"/>
        <v/>
      </c>
      <c r="D2875" s="78"/>
      <c r="E2875" s="46" t="str">
        <f t="shared" si="447"/>
        <v/>
      </c>
      <c r="F2875" s="46" t="str">
        <f t="shared" si="448"/>
        <v/>
      </c>
      <c r="G2875" s="46" t="str">
        <f t="shared" si="449"/>
        <v/>
      </c>
      <c r="H2875" s="46" t="str">
        <f t="shared" si="450"/>
        <v/>
      </c>
      <c r="I2875" s="78"/>
      <c r="J2875" s="78"/>
      <c r="K2875" s="78"/>
      <c r="L2875" s="77" t="str">
        <f t="shared" si="451"/>
        <v/>
      </c>
      <c r="M2875" s="77" t="str">
        <f t="shared" si="452"/>
        <v/>
      </c>
    </row>
    <row r="1040395" spans="4:4" x14ac:dyDescent="0.25">
      <c r="D1040395" s="79" t="s">
        <v>760</v>
      </c>
    </row>
  </sheetData>
  <autoFilter ref="A1:N2875" xr:uid="{00000000-0009-0000-0000-000002000000}">
    <filterColumn colId="0">
      <filters blank="1">
        <filter val="2024-NAT-01"/>
      </filters>
    </filterColumn>
  </autoFilter>
  <phoneticPr fontId="40" type="noConversion"/>
  <dataValidations count="2">
    <dataValidation type="list" allowBlank="1" showInputMessage="1" showErrorMessage="1" sqref="J2:J2875" xr:uid="{00000000-0002-0000-0200-000000000000}">
      <formula1>Inedibles</formula1>
    </dataValidation>
    <dataValidation type="list" allowBlank="1" showInputMessage="1" showErrorMessage="1" sqref="I2:I2875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469"/>
  <sheetViews>
    <sheetView zoomScaleNormal="100" workbookViewId="0">
      <selection activeCell="C5" sqref="C5"/>
    </sheetView>
  </sheetViews>
  <sheetFormatPr defaultColWidth="9.109375" defaultRowHeight="13.2" x14ac:dyDescent="0.25"/>
  <cols>
    <col min="1" max="1" width="3.88671875" style="67" customWidth="1"/>
    <col min="2" max="2" width="13.6640625" style="65" customWidth="1"/>
    <col min="3" max="3" width="17.44140625" style="65" bestFit="1" customWidth="1"/>
    <col min="4" max="4" width="19.5546875" style="65" customWidth="1"/>
    <col min="5" max="5" width="17.88671875" style="65" bestFit="1" customWidth="1"/>
    <col min="6" max="6" width="5.33203125" style="65" bestFit="1" customWidth="1"/>
    <col min="7" max="7" width="7.6640625" style="65" bestFit="1" customWidth="1"/>
    <col min="8" max="8" width="6.6640625" style="86" bestFit="1" customWidth="1"/>
    <col min="9" max="9" width="6.6640625" style="90" bestFit="1" customWidth="1"/>
    <col min="10" max="10" width="9.44140625" style="65" customWidth="1"/>
    <col min="11" max="11" width="4" style="65" customWidth="1"/>
    <col min="12" max="16" width="9.109375" style="65"/>
    <col min="17" max="18" width="9.109375" style="67"/>
    <col min="19" max="16384" width="9.109375" style="65"/>
  </cols>
  <sheetData>
    <row r="1" spans="1:18" s="49" customFormat="1" ht="18" x14ac:dyDescent="0.25">
      <c r="A1" s="114"/>
      <c r="B1" s="83"/>
      <c r="C1" s="83"/>
      <c r="D1" s="442" t="s">
        <v>1706</v>
      </c>
      <c r="E1" s="442"/>
      <c r="F1" s="442"/>
      <c r="G1" s="101" t="s">
        <v>2091</v>
      </c>
      <c r="H1" s="85"/>
      <c r="I1" s="88"/>
      <c r="J1" s="91"/>
      <c r="K1" s="83"/>
      <c r="Q1" s="16"/>
      <c r="R1" s="16"/>
    </row>
    <row r="2" spans="1:18" s="49" customFormat="1" ht="13.8" x14ac:dyDescent="0.25">
      <c r="A2" s="114"/>
      <c r="B2" s="66" t="s">
        <v>439</v>
      </c>
      <c r="C2" s="67" t="s">
        <v>1555</v>
      </c>
      <c r="D2" s="83" t="str">
        <f>$C$3&amp;" "&amp; '2024-NAT-01'!$G$1</f>
        <v>(All) Nationals 2024 Day 1</v>
      </c>
      <c r="E2" s="83"/>
      <c r="F2" s="83"/>
      <c r="G2" s="83"/>
      <c r="H2" s="85"/>
      <c r="I2" s="88"/>
      <c r="J2" s="91"/>
      <c r="K2" s="83"/>
      <c r="Q2" s="16"/>
      <c r="R2" s="16"/>
    </row>
    <row r="3" spans="1:18" ht="13.8" x14ac:dyDescent="0.25">
      <c r="A3" s="114"/>
      <c r="B3" s="70" t="s">
        <v>4</v>
      </c>
      <c r="C3" s="67" t="s">
        <v>1969</v>
      </c>
      <c r="D3" s="83"/>
      <c r="E3" s="83" t="s">
        <v>2086</v>
      </c>
      <c r="F3" s="83"/>
      <c r="G3" s="83"/>
      <c r="H3" s="85"/>
      <c r="I3" s="88"/>
      <c r="J3" s="91"/>
      <c r="K3" s="83"/>
    </row>
    <row r="4" spans="1:18" ht="13.8" x14ac:dyDescent="0.25">
      <c r="A4" s="114"/>
      <c r="B4" s="83"/>
      <c r="C4" s="83"/>
      <c r="D4" s="83"/>
      <c r="E4" s="83"/>
      <c r="F4" s="83"/>
      <c r="G4" s="83"/>
      <c r="H4" s="85"/>
      <c r="I4" s="88"/>
      <c r="J4" s="91"/>
      <c r="K4" s="83"/>
    </row>
    <row r="5" spans="1:18" s="63" customFormat="1" ht="41.4" x14ac:dyDescent="0.25">
      <c r="A5" s="84"/>
      <c r="B5" s="82" t="s">
        <v>442</v>
      </c>
      <c r="C5" s="82" t="s">
        <v>1</v>
      </c>
      <c r="D5" s="82" t="s">
        <v>2</v>
      </c>
      <c r="E5" s="82" t="s">
        <v>443</v>
      </c>
      <c r="F5" s="63" t="s">
        <v>449</v>
      </c>
      <c r="G5" s="63" t="s">
        <v>1262</v>
      </c>
      <c r="H5" s="87" t="s">
        <v>1102</v>
      </c>
      <c r="I5" s="89" t="s">
        <v>1263</v>
      </c>
      <c r="J5" s="92" t="s">
        <v>1316</v>
      </c>
      <c r="K5" s="84"/>
      <c r="Q5" s="441"/>
      <c r="R5" s="441"/>
    </row>
    <row r="6" spans="1:18" ht="13.8" x14ac:dyDescent="0.25">
      <c r="A6" s="114">
        <v>1</v>
      </c>
      <c r="B6" s="67" t="s">
        <v>707</v>
      </c>
      <c r="C6" s="67" t="s">
        <v>292</v>
      </c>
      <c r="D6" s="67" t="s">
        <v>293</v>
      </c>
      <c r="E6" s="67" t="s">
        <v>37</v>
      </c>
      <c r="F6" s="67"/>
      <c r="G6" s="67">
        <v>10</v>
      </c>
      <c r="H6" s="194">
        <v>269.39999999999998</v>
      </c>
      <c r="I6" s="195">
        <v>269.39999999999998</v>
      </c>
      <c r="J6" s="92">
        <v>300</v>
      </c>
      <c r="K6" s="83">
        <v>1</v>
      </c>
    </row>
    <row r="7" spans="1:18" ht="13.8" x14ac:dyDescent="0.25">
      <c r="A7" s="114">
        <v>2</v>
      </c>
      <c r="B7" s="67" t="s">
        <v>1435</v>
      </c>
      <c r="C7" s="67" t="s">
        <v>285</v>
      </c>
      <c r="D7" s="67" t="s">
        <v>274</v>
      </c>
      <c r="E7" s="67" t="s">
        <v>37</v>
      </c>
      <c r="F7" s="67"/>
      <c r="G7" s="67">
        <v>13</v>
      </c>
      <c r="H7" s="194">
        <v>166.60000000000002</v>
      </c>
      <c r="I7" s="195">
        <v>166.60000000000002</v>
      </c>
      <c r="J7" s="92">
        <f>IF(I7=I6,J6,IF(I7=0,ROUNDDOWN(20,0),J6-K6))</f>
        <v>299</v>
      </c>
      <c r="K7" s="83">
        <f>IF(I7&lt;I6,1,IF(I7=I6,K6+1,0))</f>
        <v>1</v>
      </c>
      <c r="Q7" s="65"/>
      <c r="R7" s="65"/>
    </row>
    <row r="8" spans="1:18" ht="13.8" x14ac:dyDescent="0.25">
      <c r="A8" s="114">
        <v>3</v>
      </c>
      <c r="B8" s="67" t="s">
        <v>476</v>
      </c>
      <c r="C8" s="67" t="s">
        <v>156</v>
      </c>
      <c r="D8" s="67" t="s">
        <v>157</v>
      </c>
      <c r="E8" s="67" t="s">
        <v>37</v>
      </c>
      <c r="F8" s="67"/>
      <c r="G8" s="67">
        <v>22</v>
      </c>
      <c r="H8" s="194">
        <v>144.89999999999998</v>
      </c>
      <c r="I8" s="195">
        <v>144.89999999999998</v>
      </c>
      <c r="J8" s="92">
        <f t="shared" ref="J8:J71" si="0">IF(I8=I7,J7,IF(I8=0,ROUNDDOWN(20,0),J7-K7))</f>
        <v>298</v>
      </c>
      <c r="K8" s="83">
        <f t="shared" ref="K8:K71" si="1">IF(I8&lt;I7,1,IF(I8=I7,K7+1,0))</f>
        <v>1</v>
      </c>
      <c r="Q8" s="65"/>
      <c r="R8" s="65"/>
    </row>
    <row r="9" spans="1:18" ht="13.8" x14ac:dyDescent="0.25">
      <c r="A9" s="114">
        <v>4</v>
      </c>
      <c r="B9" s="67" t="s">
        <v>571</v>
      </c>
      <c r="C9" s="67" t="s">
        <v>166</v>
      </c>
      <c r="D9" s="67" t="s">
        <v>353</v>
      </c>
      <c r="E9" s="67" t="s">
        <v>44</v>
      </c>
      <c r="F9" s="67"/>
      <c r="G9" s="67">
        <v>8</v>
      </c>
      <c r="H9" s="194">
        <v>125.7</v>
      </c>
      <c r="I9" s="195">
        <v>125.7</v>
      </c>
      <c r="J9" s="92">
        <f t="shared" si="0"/>
        <v>297</v>
      </c>
      <c r="K9" s="83">
        <f t="shared" si="1"/>
        <v>1</v>
      </c>
      <c r="Q9" s="65"/>
      <c r="R9" s="65"/>
    </row>
    <row r="10" spans="1:18" ht="13.8" x14ac:dyDescent="0.25">
      <c r="A10" s="114">
        <v>5</v>
      </c>
      <c r="B10" s="67" t="s">
        <v>1165</v>
      </c>
      <c r="C10" s="67" t="s">
        <v>180</v>
      </c>
      <c r="D10" s="67" t="s">
        <v>219</v>
      </c>
      <c r="E10" s="67" t="s">
        <v>39</v>
      </c>
      <c r="F10" s="67"/>
      <c r="G10" s="67">
        <v>8</v>
      </c>
      <c r="H10" s="194">
        <v>122.80000000000003</v>
      </c>
      <c r="I10" s="195">
        <v>122.80000000000003</v>
      </c>
      <c r="J10" s="92">
        <f t="shared" si="0"/>
        <v>296</v>
      </c>
      <c r="K10" s="83">
        <f t="shared" si="1"/>
        <v>1</v>
      </c>
      <c r="Q10" s="65"/>
      <c r="R10" s="65"/>
    </row>
    <row r="11" spans="1:18" ht="13.8" x14ac:dyDescent="0.25">
      <c r="A11" s="114">
        <v>6</v>
      </c>
      <c r="B11" s="67" t="s">
        <v>566</v>
      </c>
      <c r="C11" s="67" t="s">
        <v>96</v>
      </c>
      <c r="D11" s="67" t="s">
        <v>299</v>
      </c>
      <c r="E11" s="67" t="s">
        <v>47</v>
      </c>
      <c r="F11" s="67">
        <v>1</v>
      </c>
      <c r="G11" s="67">
        <v>3</v>
      </c>
      <c r="H11" s="194">
        <v>119.9</v>
      </c>
      <c r="I11" s="195">
        <v>119.9</v>
      </c>
      <c r="J11" s="92">
        <f t="shared" si="0"/>
        <v>295</v>
      </c>
      <c r="K11" s="83">
        <f t="shared" si="1"/>
        <v>1</v>
      </c>
      <c r="Q11" s="65"/>
      <c r="R11" s="65"/>
    </row>
    <row r="12" spans="1:18" ht="13.8" x14ac:dyDescent="0.25">
      <c r="A12" s="114">
        <v>7</v>
      </c>
      <c r="B12" s="67" t="s">
        <v>839</v>
      </c>
      <c r="C12" s="67" t="s">
        <v>72</v>
      </c>
      <c r="D12" s="67" t="s">
        <v>73</v>
      </c>
      <c r="E12" s="67" t="s">
        <v>41</v>
      </c>
      <c r="F12" s="67"/>
      <c r="G12" s="67">
        <v>11</v>
      </c>
      <c r="H12" s="194">
        <v>111.99999999999999</v>
      </c>
      <c r="I12" s="195">
        <v>111.99999999999999</v>
      </c>
      <c r="J12" s="92">
        <f t="shared" si="0"/>
        <v>294</v>
      </c>
      <c r="K12" s="83">
        <f t="shared" si="1"/>
        <v>1</v>
      </c>
      <c r="Q12" s="65"/>
      <c r="R12" s="65"/>
    </row>
    <row r="13" spans="1:18" ht="13.8" x14ac:dyDescent="0.25">
      <c r="A13" s="114">
        <v>8</v>
      </c>
      <c r="B13" s="67" t="s">
        <v>473</v>
      </c>
      <c r="C13" s="67" t="s">
        <v>99</v>
      </c>
      <c r="D13" s="67" t="s">
        <v>352</v>
      </c>
      <c r="E13" s="67" t="s">
        <v>44</v>
      </c>
      <c r="F13" s="67"/>
      <c r="G13" s="67">
        <v>6</v>
      </c>
      <c r="H13" s="194">
        <v>110.3</v>
      </c>
      <c r="I13" s="195">
        <v>110.3</v>
      </c>
      <c r="J13" s="92">
        <f t="shared" si="0"/>
        <v>293</v>
      </c>
      <c r="K13" s="83">
        <f t="shared" si="1"/>
        <v>1</v>
      </c>
      <c r="Q13" s="65"/>
      <c r="R13" s="65"/>
    </row>
    <row r="14" spans="1:18" ht="13.8" x14ac:dyDescent="0.25">
      <c r="A14" s="114">
        <v>9</v>
      </c>
      <c r="B14" s="67" t="s">
        <v>456</v>
      </c>
      <c r="C14" s="67" t="s">
        <v>1803</v>
      </c>
      <c r="D14" s="67" t="s">
        <v>1804</v>
      </c>
      <c r="E14" s="67" t="s">
        <v>44</v>
      </c>
      <c r="F14" s="67"/>
      <c r="G14" s="67">
        <v>7</v>
      </c>
      <c r="H14" s="194">
        <v>107.29999999999998</v>
      </c>
      <c r="I14" s="195">
        <v>107.29999999999998</v>
      </c>
      <c r="J14" s="92">
        <f t="shared" si="0"/>
        <v>292</v>
      </c>
      <c r="K14" s="83">
        <f t="shared" si="1"/>
        <v>1</v>
      </c>
      <c r="Q14" s="65"/>
      <c r="R14" s="65"/>
    </row>
    <row r="15" spans="1:18" ht="13.8" x14ac:dyDescent="0.25">
      <c r="A15" s="114">
        <v>10</v>
      </c>
      <c r="B15" s="67" t="s">
        <v>818</v>
      </c>
      <c r="C15" s="67" t="s">
        <v>2003</v>
      </c>
      <c r="D15" s="67" t="s">
        <v>1917</v>
      </c>
      <c r="E15" s="67" t="s">
        <v>43</v>
      </c>
      <c r="F15" s="67">
        <v>1</v>
      </c>
      <c r="G15" s="67">
        <v>13</v>
      </c>
      <c r="H15" s="194">
        <v>107</v>
      </c>
      <c r="I15" s="195">
        <v>107</v>
      </c>
      <c r="J15" s="92">
        <f t="shared" si="0"/>
        <v>291</v>
      </c>
      <c r="K15" s="83">
        <f t="shared" si="1"/>
        <v>1</v>
      </c>
      <c r="Q15" s="65"/>
      <c r="R15" s="65"/>
    </row>
    <row r="16" spans="1:18" ht="13.8" x14ac:dyDescent="0.25">
      <c r="A16" s="114">
        <v>11</v>
      </c>
      <c r="B16" s="67" t="s">
        <v>1095</v>
      </c>
      <c r="C16" s="67" t="s">
        <v>315</v>
      </c>
      <c r="D16" s="67" t="s">
        <v>375</v>
      </c>
      <c r="E16" s="67" t="s">
        <v>1947</v>
      </c>
      <c r="F16" s="67"/>
      <c r="G16" s="67">
        <v>6</v>
      </c>
      <c r="H16" s="194">
        <v>103.8</v>
      </c>
      <c r="I16" s="195">
        <v>103.8</v>
      </c>
      <c r="J16" s="92">
        <f t="shared" si="0"/>
        <v>290</v>
      </c>
      <c r="K16" s="83">
        <f t="shared" si="1"/>
        <v>1</v>
      </c>
      <c r="Q16" s="65"/>
      <c r="R16" s="65"/>
    </row>
    <row r="17" spans="1:18" ht="13.8" x14ac:dyDescent="0.25">
      <c r="A17" s="114">
        <v>12</v>
      </c>
      <c r="B17" s="67" t="s">
        <v>1717</v>
      </c>
      <c r="C17" s="67" t="s">
        <v>1851</v>
      </c>
      <c r="D17" s="67" t="s">
        <v>233</v>
      </c>
      <c r="E17" s="67" t="s">
        <v>1947</v>
      </c>
      <c r="F17" s="67"/>
      <c r="G17" s="67">
        <v>10</v>
      </c>
      <c r="H17" s="194">
        <v>103.49999999999999</v>
      </c>
      <c r="I17" s="195">
        <v>103.49999999999999</v>
      </c>
      <c r="J17" s="92">
        <f t="shared" si="0"/>
        <v>289</v>
      </c>
      <c r="K17" s="83">
        <f t="shared" si="1"/>
        <v>1</v>
      </c>
      <c r="Q17" s="65"/>
      <c r="R17" s="65"/>
    </row>
    <row r="18" spans="1:18" ht="13.8" x14ac:dyDescent="0.25">
      <c r="A18" s="114">
        <v>13</v>
      </c>
      <c r="B18" s="67" t="s">
        <v>1013</v>
      </c>
      <c r="C18" s="67" t="s">
        <v>175</v>
      </c>
      <c r="D18" s="67" t="s">
        <v>365</v>
      </c>
      <c r="E18" s="67" t="s">
        <v>40</v>
      </c>
      <c r="F18" s="67"/>
      <c r="G18" s="67">
        <v>6</v>
      </c>
      <c r="H18" s="194">
        <v>98.800000000000011</v>
      </c>
      <c r="I18" s="195">
        <v>98.800000000000011</v>
      </c>
      <c r="J18" s="92">
        <f t="shared" si="0"/>
        <v>288</v>
      </c>
      <c r="K18" s="83">
        <f t="shared" si="1"/>
        <v>1</v>
      </c>
      <c r="Q18" s="65"/>
      <c r="R18" s="65"/>
    </row>
    <row r="19" spans="1:18" ht="13.8" x14ac:dyDescent="0.25">
      <c r="A19" s="114">
        <v>14</v>
      </c>
      <c r="B19" s="67" t="s">
        <v>1210</v>
      </c>
      <c r="C19" s="67" t="s">
        <v>1028</v>
      </c>
      <c r="D19" s="67" t="s">
        <v>185</v>
      </c>
      <c r="E19" s="67" t="s">
        <v>43</v>
      </c>
      <c r="F19" s="67"/>
      <c r="G19" s="67">
        <v>9</v>
      </c>
      <c r="H19" s="194">
        <v>98.100000000000009</v>
      </c>
      <c r="I19" s="195">
        <v>98.100000000000009</v>
      </c>
      <c r="J19" s="92">
        <f t="shared" si="0"/>
        <v>287</v>
      </c>
      <c r="K19" s="83">
        <f t="shared" si="1"/>
        <v>1</v>
      </c>
      <c r="Q19" s="65"/>
      <c r="R19" s="65"/>
    </row>
    <row r="20" spans="1:18" ht="13.8" x14ac:dyDescent="0.25">
      <c r="A20" s="114">
        <v>15</v>
      </c>
      <c r="B20" s="67" t="s">
        <v>491</v>
      </c>
      <c r="C20" s="67" t="s">
        <v>99</v>
      </c>
      <c r="D20" s="67" t="s">
        <v>1796</v>
      </c>
      <c r="E20" s="67" t="s">
        <v>40</v>
      </c>
      <c r="F20" s="67"/>
      <c r="G20" s="67">
        <v>11</v>
      </c>
      <c r="H20" s="194">
        <v>92.800000000000011</v>
      </c>
      <c r="I20" s="195">
        <v>92.800000000000011</v>
      </c>
      <c r="J20" s="92">
        <f t="shared" si="0"/>
        <v>286</v>
      </c>
      <c r="K20" s="83">
        <f t="shared" si="1"/>
        <v>1</v>
      </c>
      <c r="Q20" s="65"/>
      <c r="R20" s="65"/>
    </row>
    <row r="21" spans="1:18" ht="13.8" x14ac:dyDescent="0.25">
      <c r="A21" s="114">
        <v>16</v>
      </c>
      <c r="B21" s="67" t="s">
        <v>979</v>
      </c>
      <c r="C21" s="67" t="s">
        <v>995</v>
      </c>
      <c r="D21" s="67" t="s">
        <v>237</v>
      </c>
      <c r="E21" s="67" t="s">
        <v>49</v>
      </c>
      <c r="F21" s="67"/>
      <c r="G21" s="67">
        <v>12</v>
      </c>
      <c r="H21" s="194">
        <v>91.5</v>
      </c>
      <c r="I21" s="195">
        <v>91.5</v>
      </c>
      <c r="J21" s="92">
        <f t="shared" si="0"/>
        <v>285</v>
      </c>
      <c r="K21" s="83">
        <f t="shared" si="1"/>
        <v>1</v>
      </c>
      <c r="Q21" s="65"/>
      <c r="R21" s="65"/>
    </row>
    <row r="22" spans="1:18" ht="13.8" x14ac:dyDescent="0.25">
      <c r="A22" s="114">
        <v>17</v>
      </c>
      <c r="B22" s="67" t="s">
        <v>974</v>
      </c>
      <c r="C22" s="67" t="s">
        <v>961</v>
      </c>
      <c r="D22" s="67" t="s">
        <v>163</v>
      </c>
      <c r="E22" s="67" t="s">
        <v>44</v>
      </c>
      <c r="F22" s="67"/>
      <c r="G22" s="67">
        <v>21</v>
      </c>
      <c r="H22" s="194">
        <v>86.4</v>
      </c>
      <c r="I22" s="195">
        <v>86.4</v>
      </c>
      <c r="J22" s="92">
        <f t="shared" si="0"/>
        <v>284</v>
      </c>
      <c r="K22" s="83">
        <f t="shared" si="1"/>
        <v>1</v>
      </c>
      <c r="Q22" s="65"/>
      <c r="R22" s="65"/>
    </row>
    <row r="23" spans="1:18" ht="13.8" x14ac:dyDescent="0.25">
      <c r="A23" s="114">
        <v>18</v>
      </c>
      <c r="B23" s="67" t="s">
        <v>712</v>
      </c>
      <c r="C23" s="67" t="s">
        <v>273</v>
      </c>
      <c r="D23" s="67" t="s">
        <v>274</v>
      </c>
      <c r="E23" s="67" t="s">
        <v>37</v>
      </c>
      <c r="F23" s="67">
        <v>1</v>
      </c>
      <c r="G23" s="67">
        <v>17</v>
      </c>
      <c r="H23" s="194">
        <v>86.3</v>
      </c>
      <c r="I23" s="195">
        <v>86.3</v>
      </c>
      <c r="J23" s="92">
        <f t="shared" si="0"/>
        <v>283</v>
      </c>
      <c r="K23" s="83">
        <f t="shared" si="1"/>
        <v>1</v>
      </c>
    </row>
    <row r="24" spans="1:18" ht="13.8" x14ac:dyDescent="0.25">
      <c r="A24" s="114">
        <v>19</v>
      </c>
      <c r="B24" s="67" t="s">
        <v>604</v>
      </c>
      <c r="C24" s="67" t="s">
        <v>418</v>
      </c>
      <c r="D24" s="67" t="s">
        <v>70</v>
      </c>
      <c r="E24" s="67" t="s">
        <v>38</v>
      </c>
      <c r="F24" s="67"/>
      <c r="G24" s="67">
        <v>8</v>
      </c>
      <c r="H24" s="194">
        <v>83.7</v>
      </c>
      <c r="I24" s="195">
        <v>83.7</v>
      </c>
      <c r="J24" s="92">
        <f t="shared" si="0"/>
        <v>282</v>
      </c>
      <c r="K24" s="83">
        <f t="shared" si="1"/>
        <v>1</v>
      </c>
    </row>
    <row r="25" spans="1:18" ht="13.8" x14ac:dyDescent="0.25">
      <c r="A25" s="114">
        <v>20</v>
      </c>
      <c r="B25" s="67" t="s">
        <v>1567</v>
      </c>
      <c r="C25" s="67" t="s">
        <v>1602</v>
      </c>
      <c r="D25" s="67" t="s">
        <v>73</v>
      </c>
      <c r="E25" s="67" t="s">
        <v>41</v>
      </c>
      <c r="F25" s="67"/>
      <c r="G25" s="67">
        <v>6</v>
      </c>
      <c r="H25" s="194">
        <v>81.400000000000006</v>
      </c>
      <c r="I25" s="195">
        <v>81.400000000000006</v>
      </c>
      <c r="J25" s="92">
        <f t="shared" si="0"/>
        <v>281</v>
      </c>
      <c r="K25" s="83">
        <f t="shared" si="1"/>
        <v>1</v>
      </c>
    </row>
    <row r="26" spans="1:18" ht="13.8" x14ac:dyDescent="0.25">
      <c r="A26" s="114">
        <v>21</v>
      </c>
      <c r="B26" s="67" t="s">
        <v>1477</v>
      </c>
      <c r="C26" s="67" t="s">
        <v>1481</v>
      </c>
      <c r="D26" s="67" t="s">
        <v>1405</v>
      </c>
      <c r="E26" s="67" t="s">
        <v>50</v>
      </c>
      <c r="F26" s="67"/>
      <c r="G26" s="67">
        <v>7</v>
      </c>
      <c r="H26" s="194">
        <v>77.900000000000006</v>
      </c>
      <c r="I26" s="195">
        <v>77.900000000000006</v>
      </c>
      <c r="J26" s="92">
        <f t="shared" si="0"/>
        <v>280</v>
      </c>
      <c r="K26" s="83">
        <f t="shared" si="1"/>
        <v>1</v>
      </c>
    </row>
    <row r="27" spans="1:18" ht="13.8" x14ac:dyDescent="0.25">
      <c r="A27" s="114">
        <v>22</v>
      </c>
      <c r="B27" s="67" t="s">
        <v>573</v>
      </c>
      <c r="C27" s="67" t="s">
        <v>193</v>
      </c>
      <c r="D27" s="67" t="s">
        <v>218</v>
      </c>
      <c r="E27" s="67" t="s">
        <v>38</v>
      </c>
      <c r="F27" s="67"/>
      <c r="G27" s="67">
        <v>12</v>
      </c>
      <c r="H27" s="194">
        <v>76.59999999999998</v>
      </c>
      <c r="I27" s="195">
        <v>76.59999999999998</v>
      </c>
      <c r="J27" s="92">
        <f t="shared" si="0"/>
        <v>279</v>
      </c>
      <c r="K27" s="83">
        <f t="shared" si="1"/>
        <v>1</v>
      </c>
    </row>
    <row r="28" spans="1:18" ht="13.8" x14ac:dyDescent="0.25">
      <c r="A28" s="114">
        <v>23</v>
      </c>
      <c r="B28" s="67" t="s">
        <v>710</v>
      </c>
      <c r="C28" s="67" t="s">
        <v>354</v>
      </c>
      <c r="D28" s="67" t="s">
        <v>73</v>
      </c>
      <c r="E28" s="67" t="s">
        <v>1947</v>
      </c>
      <c r="F28" s="67"/>
      <c r="G28" s="67">
        <v>6</v>
      </c>
      <c r="H28" s="194">
        <v>74.099999999999994</v>
      </c>
      <c r="I28" s="195">
        <v>74.099999999999994</v>
      </c>
      <c r="J28" s="92">
        <f t="shared" si="0"/>
        <v>278</v>
      </c>
      <c r="K28" s="83">
        <f t="shared" si="1"/>
        <v>1</v>
      </c>
    </row>
    <row r="29" spans="1:18" ht="13.8" x14ac:dyDescent="0.25">
      <c r="A29" s="114">
        <v>24</v>
      </c>
      <c r="B29" s="67" t="s">
        <v>578</v>
      </c>
      <c r="C29" s="67" t="s">
        <v>1812</v>
      </c>
      <c r="D29" s="67" t="s">
        <v>1213</v>
      </c>
      <c r="E29" s="67" t="s">
        <v>43</v>
      </c>
      <c r="F29" s="67"/>
      <c r="G29" s="67">
        <v>3</v>
      </c>
      <c r="H29" s="194">
        <v>70.5</v>
      </c>
      <c r="I29" s="195">
        <v>70.5</v>
      </c>
      <c r="J29" s="92">
        <f t="shared" si="0"/>
        <v>277</v>
      </c>
      <c r="K29" s="83">
        <f t="shared" si="1"/>
        <v>1</v>
      </c>
    </row>
    <row r="30" spans="1:18" ht="13.8" x14ac:dyDescent="0.25">
      <c r="A30" s="114">
        <v>25</v>
      </c>
      <c r="B30" s="67" t="s">
        <v>522</v>
      </c>
      <c r="C30" s="67" t="s">
        <v>146</v>
      </c>
      <c r="D30" s="67" t="s">
        <v>237</v>
      </c>
      <c r="E30" s="67" t="s">
        <v>49</v>
      </c>
      <c r="F30" s="67"/>
      <c r="G30" s="67">
        <v>11</v>
      </c>
      <c r="H30" s="194">
        <v>70.2</v>
      </c>
      <c r="I30" s="195">
        <v>70.2</v>
      </c>
      <c r="J30" s="92">
        <f t="shared" si="0"/>
        <v>276</v>
      </c>
      <c r="K30" s="83">
        <f t="shared" si="1"/>
        <v>1</v>
      </c>
    </row>
    <row r="31" spans="1:18" ht="13.8" x14ac:dyDescent="0.25">
      <c r="A31" s="114">
        <v>26</v>
      </c>
      <c r="B31" s="67" t="s">
        <v>1579</v>
      </c>
      <c r="C31" s="67" t="s">
        <v>1674</v>
      </c>
      <c r="D31" s="67" t="s">
        <v>196</v>
      </c>
      <c r="E31" s="67" t="s">
        <v>43</v>
      </c>
      <c r="F31" s="67">
        <v>2</v>
      </c>
      <c r="G31" s="67">
        <v>9</v>
      </c>
      <c r="H31" s="194">
        <v>68</v>
      </c>
      <c r="I31" s="195">
        <v>68</v>
      </c>
      <c r="J31" s="92">
        <f t="shared" si="0"/>
        <v>275</v>
      </c>
      <c r="K31" s="83">
        <f t="shared" si="1"/>
        <v>1</v>
      </c>
    </row>
    <row r="32" spans="1:18" ht="13.8" x14ac:dyDescent="0.25">
      <c r="A32" s="114">
        <v>27</v>
      </c>
      <c r="B32" s="67" t="s">
        <v>470</v>
      </c>
      <c r="C32" s="67" t="s">
        <v>99</v>
      </c>
      <c r="D32" s="67" t="s">
        <v>132</v>
      </c>
      <c r="E32" s="67" t="s">
        <v>41</v>
      </c>
      <c r="F32" s="67"/>
      <c r="G32" s="67">
        <v>5</v>
      </c>
      <c r="H32" s="194">
        <v>66.900000000000006</v>
      </c>
      <c r="I32" s="195">
        <v>66.900000000000006</v>
      </c>
      <c r="J32" s="92">
        <f t="shared" si="0"/>
        <v>274</v>
      </c>
      <c r="K32" s="83">
        <f t="shared" si="1"/>
        <v>1</v>
      </c>
    </row>
    <row r="33" spans="1:11" ht="13.8" x14ac:dyDescent="0.25">
      <c r="A33" s="114">
        <v>28</v>
      </c>
      <c r="B33" s="67" t="s">
        <v>1578</v>
      </c>
      <c r="C33" s="67" t="s">
        <v>1610</v>
      </c>
      <c r="D33" s="67" t="s">
        <v>252</v>
      </c>
      <c r="E33" s="67" t="s">
        <v>43</v>
      </c>
      <c r="F33" s="67">
        <v>3</v>
      </c>
      <c r="G33" s="67">
        <v>10</v>
      </c>
      <c r="H33" s="194">
        <v>66.699999999999989</v>
      </c>
      <c r="I33" s="195">
        <v>66.699999999999989</v>
      </c>
      <c r="J33" s="92">
        <f t="shared" si="0"/>
        <v>273</v>
      </c>
      <c r="K33" s="83">
        <f t="shared" si="1"/>
        <v>1</v>
      </c>
    </row>
    <row r="34" spans="1:11" ht="13.8" x14ac:dyDescent="0.25">
      <c r="A34" s="114">
        <v>29</v>
      </c>
      <c r="B34" s="67" t="s">
        <v>498</v>
      </c>
      <c r="C34" s="67" t="s">
        <v>140</v>
      </c>
      <c r="D34" s="67" t="s">
        <v>70</v>
      </c>
      <c r="E34" s="67" t="s">
        <v>38</v>
      </c>
      <c r="F34" s="67"/>
      <c r="G34" s="67">
        <v>11</v>
      </c>
      <c r="H34" s="194">
        <v>66</v>
      </c>
      <c r="I34" s="195">
        <v>66</v>
      </c>
      <c r="J34" s="92">
        <f t="shared" si="0"/>
        <v>272</v>
      </c>
      <c r="K34" s="83">
        <f t="shared" si="1"/>
        <v>1</v>
      </c>
    </row>
    <row r="35" spans="1:11" ht="13.8" x14ac:dyDescent="0.25">
      <c r="A35" s="114">
        <v>30</v>
      </c>
      <c r="B35" s="67" t="s">
        <v>554</v>
      </c>
      <c r="C35" s="67" t="s">
        <v>230</v>
      </c>
      <c r="D35" s="67" t="s">
        <v>1983</v>
      </c>
      <c r="E35" s="67" t="s">
        <v>43</v>
      </c>
      <c r="F35" s="67">
        <v>1</v>
      </c>
      <c r="G35" s="67">
        <v>3</v>
      </c>
      <c r="H35" s="194">
        <v>64.400000000000006</v>
      </c>
      <c r="I35" s="195">
        <v>64.400000000000006</v>
      </c>
      <c r="J35" s="92">
        <f t="shared" si="0"/>
        <v>271</v>
      </c>
      <c r="K35" s="83">
        <f t="shared" si="1"/>
        <v>1</v>
      </c>
    </row>
    <row r="36" spans="1:11" ht="13.8" x14ac:dyDescent="0.25">
      <c r="A36" s="114">
        <v>31</v>
      </c>
      <c r="B36" s="67" t="s">
        <v>835</v>
      </c>
      <c r="C36" s="67" t="s">
        <v>1940</v>
      </c>
      <c r="D36" s="67" t="s">
        <v>319</v>
      </c>
      <c r="E36" s="67" t="s">
        <v>50</v>
      </c>
      <c r="F36" s="67"/>
      <c r="G36" s="67">
        <v>3</v>
      </c>
      <c r="H36" s="194">
        <v>62.699999999999996</v>
      </c>
      <c r="I36" s="195">
        <v>62.699999999999996</v>
      </c>
      <c r="J36" s="92">
        <f t="shared" si="0"/>
        <v>270</v>
      </c>
      <c r="K36" s="83">
        <f t="shared" si="1"/>
        <v>1</v>
      </c>
    </row>
    <row r="37" spans="1:11" ht="13.8" x14ac:dyDescent="0.25">
      <c r="A37" s="114">
        <v>32</v>
      </c>
      <c r="B37" s="67" t="s">
        <v>499</v>
      </c>
      <c r="C37" s="67" t="s">
        <v>326</v>
      </c>
      <c r="D37" s="67" t="s">
        <v>327</v>
      </c>
      <c r="E37" s="67" t="s">
        <v>1947</v>
      </c>
      <c r="F37" s="67"/>
      <c r="G37" s="67">
        <v>6</v>
      </c>
      <c r="H37" s="194">
        <v>61.699999999999996</v>
      </c>
      <c r="I37" s="195">
        <v>61.699999999999996</v>
      </c>
      <c r="J37" s="92">
        <f t="shared" si="0"/>
        <v>269</v>
      </c>
      <c r="K37" s="83">
        <f t="shared" si="1"/>
        <v>1</v>
      </c>
    </row>
    <row r="38" spans="1:11" ht="13.8" x14ac:dyDescent="0.25">
      <c r="A38" s="114">
        <v>33</v>
      </c>
      <c r="B38" s="67" t="s">
        <v>1061</v>
      </c>
      <c r="C38" s="67" t="s">
        <v>1067</v>
      </c>
      <c r="D38" s="67" t="s">
        <v>163</v>
      </c>
      <c r="E38" s="67" t="s">
        <v>44</v>
      </c>
      <c r="F38" s="67"/>
      <c r="G38" s="67">
        <v>11</v>
      </c>
      <c r="H38" s="194">
        <v>61.3</v>
      </c>
      <c r="I38" s="195">
        <v>61.3</v>
      </c>
      <c r="J38" s="92">
        <f t="shared" si="0"/>
        <v>268</v>
      </c>
      <c r="K38" s="83">
        <f t="shared" si="1"/>
        <v>1</v>
      </c>
    </row>
    <row r="39" spans="1:11" ht="13.8" x14ac:dyDescent="0.25">
      <c r="A39" s="114">
        <v>34</v>
      </c>
      <c r="B39" s="67" t="s">
        <v>595</v>
      </c>
      <c r="C39" s="67" t="s">
        <v>325</v>
      </c>
      <c r="D39" s="67" t="s">
        <v>1992</v>
      </c>
      <c r="E39" s="67" t="s">
        <v>40</v>
      </c>
      <c r="F39" s="67"/>
      <c r="G39" s="67">
        <v>6</v>
      </c>
      <c r="H39" s="194">
        <v>59.900000000000006</v>
      </c>
      <c r="I39" s="195">
        <v>59.900000000000006</v>
      </c>
      <c r="J39" s="92">
        <f t="shared" si="0"/>
        <v>267</v>
      </c>
      <c r="K39" s="83">
        <f t="shared" si="1"/>
        <v>1</v>
      </c>
    </row>
    <row r="40" spans="1:11" ht="13.8" x14ac:dyDescent="0.25">
      <c r="A40" s="114">
        <v>35</v>
      </c>
      <c r="B40" s="67" t="s">
        <v>814</v>
      </c>
      <c r="C40" s="67" t="s">
        <v>275</v>
      </c>
      <c r="D40" s="67" t="s">
        <v>274</v>
      </c>
      <c r="E40" s="67" t="s">
        <v>37</v>
      </c>
      <c r="F40" s="67"/>
      <c r="G40" s="67">
        <v>12</v>
      </c>
      <c r="H40" s="194">
        <v>59.199999999999996</v>
      </c>
      <c r="I40" s="195">
        <v>59.199999999999996</v>
      </c>
      <c r="J40" s="92">
        <f t="shared" si="0"/>
        <v>266</v>
      </c>
      <c r="K40" s="83">
        <f t="shared" si="1"/>
        <v>1</v>
      </c>
    </row>
    <row r="41" spans="1:11" ht="13.8" x14ac:dyDescent="0.25">
      <c r="A41" s="114">
        <v>36</v>
      </c>
      <c r="B41" s="67" t="s">
        <v>1199</v>
      </c>
      <c r="C41" s="67" t="s">
        <v>283</v>
      </c>
      <c r="D41" s="67" t="s">
        <v>352</v>
      </c>
      <c r="E41" s="67" t="s">
        <v>50</v>
      </c>
      <c r="F41" s="67"/>
      <c r="G41" s="67">
        <v>9</v>
      </c>
      <c r="H41" s="194">
        <v>58.8</v>
      </c>
      <c r="I41" s="195">
        <v>58.8</v>
      </c>
      <c r="J41" s="92">
        <f t="shared" si="0"/>
        <v>265</v>
      </c>
      <c r="K41" s="83">
        <f t="shared" si="1"/>
        <v>1</v>
      </c>
    </row>
    <row r="42" spans="1:11" ht="13.8" x14ac:dyDescent="0.25">
      <c r="A42" s="114">
        <v>37</v>
      </c>
      <c r="B42" s="67" t="s">
        <v>1368</v>
      </c>
      <c r="C42" s="67" t="s">
        <v>1369</v>
      </c>
      <c r="D42" s="67" t="s">
        <v>265</v>
      </c>
      <c r="E42" s="67" t="s">
        <v>37</v>
      </c>
      <c r="F42" s="67"/>
      <c r="G42" s="67">
        <v>9</v>
      </c>
      <c r="H42" s="194">
        <v>58.6</v>
      </c>
      <c r="I42" s="195">
        <v>58.6</v>
      </c>
      <c r="J42" s="92">
        <f t="shared" si="0"/>
        <v>264</v>
      </c>
      <c r="K42" s="83">
        <f t="shared" si="1"/>
        <v>1</v>
      </c>
    </row>
    <row r="43" spans="1:11" ht="13.8" x14ac:dyDescent="0.25">
      <c r="A43" s="114">
        <v>38</v>
      </c>
      <c r="B43" s="67" t="s">
        <v>576</v>
      </c>
      <c r="C43" s="67" t="s">
        <v>399</v>
      </c>
      <c r="D43" s="67" t="s">
        <v>190</v>
      </c>
      <c r="E43" s="67" t="s">
        <v>38</v>
      </c>
      <c r="F43" s="67"/>
      <c r="G43" s="67">
        <v>9</v>
      </c>
      <c r="H43" s="194">
        <v>58.599999999999994</v>
      </c>
      <c r="I43" s="195">
        <v>58.599999999999994</v>
      </c>
      <c r="J43" s="92">
        <f t="shared" si="0"/>
        <v>264</v>
      </c>
      <c r="K43" s="83">
        <f t="shared" si="1"/>
        <v>2</v>
      </c>
    </row>
    <row r="44" spans="1:11" ht="13.8" x14ac:dyDescent="0.25">
      <c r="A44" s="114">
        <v>39</v>
      </c>
      <c r="B44" s="67" t="s">
        <v>589</v>
      </c>
      <c r="C44" s="67" t="s">
        <v>2031</v>
      </c>
      <c r="D44" s="67" t="s">
        <v>353</v>
      </c>
      <c r="E44" s="67" t="s">
        <v>50</v>
      </c>
      <c r="F44" s="67"/>
      <c r="G44" s="67">
        <v>7</v>
      </c>
      <c r="H44" s="194">
        <v>58.2</v>
      </c>
      <c r="I44" s="195">
        <v>58.2</v>
      </c>
      <c r="J44" s="92">
        <f t="shared" si="0"/>
        <v>262</v>
      </c>
      <c r="K44" s="83">
        <f t="shared" si="1"/>
        <v>1</v>
      </c>
    </row>
    <row r="45" spans="1:11" ht="13.8" x14ac:dyDescent="0.25">
      <c r="A45" s="114">
        <v>40</v>
      </c>
      <c r="B45" s="67" t="s">
        <v>455</v>
      </c>
      <c r="C45" s="67" t="s">
        <v>184</v>
      </c>
      <c r="D45" s="67" t="s">
        <v>163</v>
      </c>
      <c r="E45" s="67" t="s">
        <v>44</v>
      </c>
      <c r="F45" s="67"/>
      <c r="G45" s="67">
        <v>13</v>
      </c>
      <c r="H45" s="194">
        <v>57.000000000000007</v>
      </c>
      <c r="I45" s="195">
        <v>57.000000000000007</v>
      </c>
      <c r="J45" s="92">
        <f t="shared" si="0"/>
        <v>261</v>
      </c>
      <c r="K45" s="83">
        <f t="shared" si="1"/>
        <v>1</v>
      </c>
    </row>
    <row r="46" spans="1:11" ht="13.8" x14ac:dyDescent="0.25">
      <c r="A46" s="114">
        <v>41</v>
      </c>
      <c r="B46" s="67" t="s">
        <v>461</v>
      </c>
      <c r="C46" s="67" t="s">
        <v>188</v>
      </c>
      <c r="D46" s="67" t="s">
        <v>189</v>
      </c>
      <c r="E46" s="67" t="s">
        <v>38</v>
      </c>
      <c r="F46" s="67"/>
      <c r="G46" s="67">
        <v>10</v>
      </c>
      <c r="H46" s="194">
        <v>51.599999999999994</v>
      </c>
      <c r="I46" s="195">
        <v>51.599999999999994</v>
      </c>
      <c r="J46" s="92">
        <f t="shared" si="0"/>
        <v>260</v>
      </c>
      <c r="K46" s="83">
        <f t="shared" si="1"/>
        <v>1</v>
      </c>
    </row>
    <row r="47" spans="1:11" ht="13.8" x14ac:dyDescent="0.25">
      <c r="A47" s="114">
        <v>42</v>
      </c>
      <c r="B47" s="67" t="s">
        <v>1728</v>
      </c>
      <c r="C47" s="67" t="s">
        <v>1425</v>
      </c>
      <c r="D47" s="67" t="s">
        <v>1764</v>
      </c>
      <c r="E47" s="67" t="s">
        <v>43</v>
      </c>
      <c r="F47" s="67"/>
      <c r="G47" s="67">
        <v>12</v>
      </c>
      <c r="H47" s="194">
        <v>50.6</v>
      </c>
      <c r="I47" s="195">
        <v>50.6</v>
      </c>
      <c r="J47" s="92">
        <f t="shared" si="0"/>
        <v>259</v>
      </c>
      <c r="K47" s="83">
        <f t="shared" si="1"/>
        <v>1</v>
      </c>
    </row>
    <row r="48" spans="1:11" ht="13.8" x14ac:dyDescent="0.25">
      <c r="A48" s="114">
        <v>43</v>
      </c>
      <c r="B48" s="67" t="s">
        <v>912</v>
      </c>
      <c r="C48" s="67" t="s">
        <v>2005</v>
      </c>
      <c r="D48" s="67" t="s">
        <v>169</v>
      </c>
      <c r="E48" s="67" t="s">
        <v>42</v>
      </c>
      <c r="F48" s="67"/>
      <c r="G48" s="67">
        <v>6</v>
      </c>
      <c r="H48" s="194">
        <v>49.500000000000007</v>
      </c>
      <c r="I48" s="195">
        <v>49.500000000000007</v>
      </c>
      <c r="J48" s="92">
        <f t="shared" si="0"/>
        <v>258</v>
      </c>
      <c r="K48" s="83">
        <f t="shared" si="1"/>
        <v>1</v>
      </c>
    </row>
    <row r="49" spans="1:11" ht="13.8" x14ac:dyDescent="0.25">
      <c r="A49" s="114">
        <v>44</v>
      </c>
      <c r="B49" s="67" t="s">
        <v>673</v>
      </c>
      <c r="C49" s="67" t="s">
        <v>1828</v>
      </c>
      <c r="D49" s="67" t="s">
        <v>356</v>
      </c>
      <c r="E49" s="67" t="s">
        <v>50</v>
      </c>
      <c r="F49" s="67">
        <v>1</v>
      </c>
      <c r="G49" s="67">
        <v>8</v>
      </c>
      <c r="H49" s="194">
        <v>49.300000000000004</v>
      </c>
      <c r="I49" s="195">
        <v>49.300000000000004</v>
      </c>
      <c r="J49" s="92">
        <f t="shared" si="0"/>
        <v>257</v>
      </c>
      <c r="K49" s="83">
        <f t="shared" si="1"/>
        <v>1</v>
      </c>
    </row>
    <row r="50" spans="1:11" ht="13.8" x14ac:dyDescent="0.25">
      <c r="A50" s="114">
        <v>45</v>
      </c>
      <c r="B50" s="67" t="s">
        <v>1513</v>
      </c>
      <c r="C50" s="67" t="s">
        <v>1536</v>
      </c>
      <c r="D50" s="67" t="s">
        <v>109</v>
      </c>
      <c r="E50" s="67" t="s">
        <v>48</v>
      </c>
      <c r="F50" s="67"/>
      <c r="G50" s="67">
        <v>6</v>
      </c>
      <c r="H50" s="194">
        <v>48.8</v>
      </c>
      <c r="I50" s="195">
        <v>48.8</v>
      </c>
      <c r="J50" s="92">
        <f t="shared" si="0"/>
        <v>256</v>
      </c>
      <c r="K50" s="83">
        <f t="shared" si="1"/>
        <v>1</v>
      </c>
    </row>
    <row r="51" spans="1:11" ht="13.8" x14ac:dyDescent="0.25">
      <c r="A51" s="114">
        <v>46</v>
      </c>
      <c r="B51" s="67" t="s">
        <v>520</v>
      </c>
      <c r="C51" s="67" t="s">
        <v>396</v>
      </c>
      <c r="D51" s="67" t="s">
        <v>132</v>
      </c>
      <c r="E51" s="67" t="s">
        <v>41</v>
      </c>
      <c r="F51" s="67"/>
      <c r="G51" s="67">
        <v>6</v>
      </c>
      <c r="H51" s="194">
        <v>48.699999999999996</v>
      </c>
      <c r="I51" s="195">
        <v>48.699999999999996</v>
      </c>
      <c r="J51" s="92">
        <f t="shared" si="0"/>
        <v>255</v>
      </c>
      <c r="K51" s="83">
        <f t="shared" si="1"/>
        <v>1</v>
      </c>
    </row>
    <row r="52" spans="1:11" ht="13.8" x14ac:dyDescent="0.25">
      <c r="A52" s="114">
        <v>47</v>
      </c>
      <c r="B52" s="67" t="s">
        <v>547</v>
      </c>
      <c r="C52" s="67" t="s">
        <v>169</v>
      </c>
      <c r="D52" s="67" t="s">
        <v>1821</v>
      </c>
      <c r="E52" s="67" t="s">
        <v>48</v>
      </c>
      <c r="F52" s="67"/>
      <c r="G52" s="67">
        <v>4</v>
      </c>
      <c r="H52" s="194">
        <v>48.4</v>
      </c>
      <c r="I52" s="195">
        <v>48.4</v>
      </c>
      <c r="J52" s="92">
        <f t="shared" si="0"/>
        <v>254</v>
      </c>
      <c r="K52" s="83">
        <f t="shared" si="1"/>
        <v>1</v>
      </c>
    </row>
    <row r="53" spans="1:11" ht="13.8" x14ac:dyDescent="0.25">
      <c r="A53" s="114">
        <v>48</v>
      </c>
      <c r="B53" s="67" t="s">
        <v>1383</v>
      </c>
      <c r="C53" s="67" t="s">
        <v>296</v>
      </c>
      <c r="D53" s="67" t="s">
        <v>132</v>
      </c>
      <c r="E53" s="67" t="s">
        <v>41</v>
      </c>
      <c r="F53" s="67"/>
      <c r="G53" s="67">
        <v>6</v>
      </c>
      <c r="H53" s="194">
        <v>47.8</v>
      </c>
      <c r="I53" s="195">
        <v>47.8</v>
      </c>
      <c r="J53" s="92">
        <f t="shared" si="0"/>
        <v>253</v>
      </c>
      <c r="K53" s="83">
        <f t="shared" si="1"/>
        <v>1</v>
      </c>
    </row>
    <row r="54" spans="1:11" ht="13.8" x14ac:dyDescent="0.25">
      <c r="A54" s="114">
        <v>49</v>
      </c>
      <c r="B54" s="67" t="s">
        <v>1141</v>
      </c>
      <c r="C54" s="67" t="s">
        <v>1151</v>
      </c>
      <c r="D54" s="67" t="s">
        <v>1065</v>
      </c>
      <c r="E54" s="67" t="s">
        <v>49</v>
      </c>
      <c r="F54" s="67"/>
      <c r="G54" s="67">
        <v>9</v>
      </c>
      <c r="H54" s="194">
        <v>46.300000000000004</v>
      </c>
      <c r="I54" s="195">
        <v>46.300000000000004</v>
      </c>
      <c r="J54" s="92">
        <f t="shared" si="0"/>
        <v>252</v>
      </c>
      <c r="K54" s="83">
        <f t="shared" si="1"/>
        <v>1</v>
      </c>
    </row>
    <row r="55" spans="1:11" ht="13.8" x14ac:dyDescent="0.25">
      <c r="A55" s="114">
        <v>50</v>
      </c>
      <c r="B55" s="67" t="s">
        <v>1683</v>
      </c>
      <c r="C55" s="67" t="s">
        <v>1887</v>
      </c>
      <c r="D55" s="67" t="s">
        <v>109</v>
      </c>
      <c r="E55" s="67" t="s">
        <v>48</v>
      </c>
      <c r="F55" s="67"/>
      <c r="G55" s="67">
        <v>5</v>
      </c>
      <c r="H55" s="194">
        <v>45.8</v>
      </c>
      <c r="I55" s="195">
        <v>45.8</v>
      </c>
      <c r="J55" s="92">
        <f t="shared" si="0"/>
        <v>251</v>
      </c>
      <c r="K55" s="83">
        <f t="shared" si="1"/>
        <v>1</v>
      </c>
    </row>
    <row r="56" spans="1:11" ht="13.8" x14ac:dyDescent="0.25">
      <c r="A56" s="114">
        <v>51</v>
      </c>
      <c r="B56" s="67" t="s">
        <v>634</v>
      </c>
      <c r="C56" s="67" t="s">
        <v>417</v>
      </c>
      <c r="D56" s="67" t="s">
        <v>135</v>
      </c>
      <c r="E56" s="67" t="s">
        <v>38</v>
      </c>
      <c r="F56" s="67"/>
      <c r="G56" s="67">
        <v>6</v>
      </c>
      <c r="H56" s="194">
        <v>45</v>
      </c>
      <c r="I56" s="195">
        <v>45</v>
      </c>
      <c r="J56" s="92">
        <f t="shared" si="0"/>
        <v>250</v>
      </c>
      <c r="K56" s="83">
        <f t="shared" si="1"/>
        <v>1</v>
      </c>
    </row>
    <row r="57" spans="1:11" ht="13.8" x14ac:dyDescent="0.25">
      <c r="A57" s="114">
        <v>52</v>
      </c>
      <c r="B57" s="67" t="s">
        <v>843</v>
      </c>
      <c r="C57" s="67" t="s">
        <v>2117</v>
      </c>
      <c r="D57" s="67" t="s">
        <v>274</v>
      </c>
      <c r="E57" s="67" t="s">
        <v>37</v>
      </c>
      <c r="F57" s="67"/>
      <c r="G57" s="67">
        <v>7</v>
      </c>
      <c r="H57" s="194">
        <v>44.8</v>
      </c>
      <c r="I57" s="195">
        <v>44.8</v>
      </c>
      <c r="J57" s="92">
        <f t="shared" si="0"/>
        <v>249</v>
      </c>
      <c r="K57" s="83">
        <f t="shared" si="1"/>
        <v>1</v>
      </c>
    </row>
    <row r="58" spans="1:11" ht="13.8" x14ac:dyDescent="0.25">
      <c r="A58" s="114">
        <v>53</v>
      </c>
      <c r="B58" s="67" t="s">
        <v>468</v>
      </c>
      <c r="C58" s="67" t="s">
        <v>367</v>
      </c>
      <c r="D58" s="67" t="s">
        <v>103</v>
      </c>
      <c r="E58" s="67" t="s">
        <v>41</v>
      </c>
      <c r="F58" s="67"/>
      <c r="G58" s="67">
        <v>7</v>
      </c>
      <c r="H58" s="194">
        <v>44.7</v>
      </c>
      <c r="I58" s="195">
        <v>44.7</v>
      </c>
      <c r="J58" s="92">
        <f t="shared" si="0"/>
        <v>248</v>
      </c>
      <c r="K58" s="83">
        <f t="shared" si="1"/>
        <v>1</v>
      </c>
    </row>
    <row r="59" spans="1:11" ht="13.8" x14ac:dyDescent="0.25">
      <c r="A59" s="114">
        <v>54</v>
      </c>
      <c r="B59" s="67" t="s">
        <v>1376</v>
      </c>
      <c r="C59" s="67" t="s">
        <v>1454</v>
      </c>
      <c r="D59" s="67" t="s">
        <v>1377</v>
      </c>
      <c r="E59" s="67" t="s">
        <v>39</v>
      </c>
      <c r="F59" s="67">
        <v>1</v>
      </c>
      <c r="G59" s="67">
        <v>9</v>
      </c>
      <c r="H59" s="194">
        <v>43.9</v>
      </c>
      <c r="I59" s="195">
        <v>43.9</v>
      </c>
      <c r="J59" s="92">
        <f t="shared" si="0"/>
        <v>247</v>
      </c>
      <c r="K59" s="83">
        <f t="shared" si="1"/>
        <v>1</v>
      </c>
    </row>
    <row r="60" spans="1:11" ht="13.8" x14ac:dyDescent="0.25">
      <c r="A60" s="114">
        <v>55</v>
      </c>
      <c r="B60" s="67" t="s">
        <v>746</v>
      </c>
      <c r="C60" s="67" t="s">
        <v>1936</v>
      </c>
      <c r="D60" s="67" t="s">
        <v>1937</v>
      </c>
      <c r="E60" s="67" t="s">
        <v>41</v>
      </c>
      <c r="F60" s="67"/>
      <c r="G60" s="67">
        <v>3</v>
      </c>
      <c r="H60" s="194">
        <v>43.5</v>
      </c>
      <c r="I60" s="195">
        <v>43.5</v>
      </c>
      <c r="J60" s="92">
        <f t="shared" si="0"/>
        <v>246</v>
      </c>
      <c r="K60" s="83">
        <f t="shared" si="1"/>
        <v>1</v>
      </c>
    </row>
    <row r="61" spans="1:11" ht="13.8" x14ac:dyDescent="0.25">
      <c r="A61" s="114">
        <v>56</v>
      </c>
      <c r="B61" s="67" t="s">
        <v>810</v>
      </c>
      <c r="C61" s="67" t="s">
        <v>1923</v>
      </c>
      <c r="D61" s="67" t="s">
        <v>1924</v>
      </c>
      <c r="E61" s="67" t="s">
        <v>40</v>
      </c>
      <c r="F61" s="67"/>
      <c r="G61" s="67">
        <v>4</v>
      </c>
      <c r="H61" s="194">
        <v>43.2</v>
      </c>
      <c r="I61" s="195">
        <v>43.2</v>
      </c>
      <c r="J61" s="92">
        <f t="shared" si="0"/>
        <v>245</v>
      </c>
      <c r="K61" s="83">
        <f t="shared" si="1"/>
        <v>1</v>
      </c>
    </row>
    <row r="62" spans="1:11" ht="13.8" x14ac:dyDescent="0.25">
      <c r="A62" s="114">
        <v>57</v>
      </c>
      <c r="B62" s="67" t="s">
        <v>732</v>
      </c>
      <c r="C62" s="67" t="s">
        <v>359</v>
      </c>
      <c r="D62" s="67" t="s">
        <v>1065</v>
      </c>
      <c r="E62" s="67" t="s">
        <v>41</v>
      </c>
      <c r="F62" s="67"/>
      <c r="G62" s="67">
        <v>4</v>
      </c>
      <c r="H62" s="194">
        <v>43</v>
      </c>
      <c r="I62" s="195">
        <v>43</v>
      </c>
      <c r="J62" s="92">
        <f t="shared" si="0"/>
        <v>244</v>
      </c>
      <c r="K62" s="83">
        <f t="shared" si="1"/>
        <v>1</v>
      </c>
    </row>
    <row r="63" spans="1:11" ht="13.8" x14ac:dyDescent="0.25">
      <c r="A63" s="114">
        <v>58</v>
      </c>
      <c r="B63" s="67" t="s">
        <v>678</v>
      </c>
      <c r="C63" s="67" t="s">
        <v>161</v>
      </c>
      <c r="D63" s="67" t="s">
        <v>916</v>
      </c>
      <c r="E63" s="67" t="s">
        <v>38</v>
      </c>
      <c r="F63" s="67"/>
      <c r="G63" s="67">
        <v>9</v>
      </c>
      <c r="H63" s="194">
        <v>42.1</v>
      </c>
      <c r="I63" s="195">
        <v>42.1</v>
      </c>
      <c r="J63" s="92">
        <f t="shared" si="0"/>
        <v>243</v>
      </c>
      <c r="K63" s="83">
        <f t="shared" si="1"/>
        <v>1</v>
      </c>
    </row>
    <row r="64" spans="1:11" ht="13.8" x14ac:dyDescent="0.25">
      <c r="A64" s="114">
        <v>59</v>
      </c>
      <c r="B64" s="67" t="s">
        <v>1332</v>
      </c>
      <c r="C64" s="67" t="s">
        <v>1115</v>
      </c>
      <c r="D64" s="67" t="s">
        <v>252</v>
      </c>
      <c r="E64" s="67" t="s">
        <v>43</v>
      </c>
      <c r="F64" s="67"/>
      <c r="G64" s="67">
        <v>5</v>
      </c>
      <c r="H64" s="194">
        <v>41.8</v>
      </c>
      <c r="I64" s="195">
        <v>41.8</v>
      </c>
      <c r="J64" s="92">
        <f t="shared" si="0"/>
        <v>242</v>
      </c>
      <c r="K64" s="83">
        <f t="shared" si="1"/>
        <v>1</v>
      </c>
    </row>
    <row r="65" spans="1:11" ht="13.8" x14ac:dyDescent="0.25">
      <c r="A65" s="114">
        <v>60</v>
      </c>
      <c r="B65" s="67" t="s">
        <v>1724</v>
      </c>
      <c r="C65" s="67" t="s">
        <v>2147</v>
      </c>
      <c r="D65" s="67" t="s">
        <v>1761</v>
      </c>
      <c r="E65" s="67" t="s">
        <v>39</v>
      </c>
      <c r="F65" s="67"/>
      <c r="G65" s="67">
        <v>9</v>
      </c>
      <c r="H65" s="194">
        <v>38.6</v>
      </c>
      <c r="I65" s="195">
        <v>38.6</v>
      </c>
      <c r="J65" s="92">
        <f t="shared" si="0"/>
        <v>241</v>
      </c>
      <c r="K65" s="83">
        <f t="shared" si="1"/>
        <v>1</v>
      </c>
    </row>
    <row r="66" spans="1:11" ht="13.8" x14ac:dyDescent="0.25">
      <c r="A66" s="114">
        <v>61</v>
      </c>
      <c r="B66" s="67" t="s">
        <v>549</v>
      </c>
      <c r="C66" s="67" t="s">
        <v>430</v>
      </c>
      <c r="D66" s="67" t="s">
        <v>453</v>
      </c>
      <c r="E66" s="67" t="s">
        <v>39</v>
      </c>
      <c r="F66" s="67"/>
      <c r="G66" s="67">
        <v>13</v>
      </c>
      <c r="H66" s="194">
        <v>37.300000000000004</v>
      </c>
      <c r="I66" s="195">
        <v>37.300000000000004</v>
      </c>
      <c r="J66" s="92">
        <f t="shared" si="0"/>
        <v>240</v>
      </c>
      <c r="K66" s="83">
        <f t="shared" si="1"/>
        <v>1</v>
      </c>
    </row>
    <row r="67" spans="1:11" ht="13.8" x14ac:dyDescent="0.25">
      <c r="A67" s="114">
        <v>62</v>
      </c>
      <c r="B67" s="67" t="s">
        <v>723</v>
      </c>
      <c r="C67" s="67" t="s">
        <v>247</v>
      </c>
      <c r="D67" s="67" t="s">
        <v>327</v>
      </c>
      <c r="E67" s="67" t="s">
        <v>1947</v>
      </c>
      <c r="F67" s="67"/>
      <c r="G67" s="67">
        <v>5</v>
      </c>
      <c r="H67" s="194">
        <v>37.1</v>
      </c>
      <c r="I67" s="195">
        <v>37.1</v>
      </c>
      <c r="J67" s="92">
        <f t="shared" si="0"/>
        <v>239</v>
      </c>
      <c r="K67" s="83">
        <f t="shared" si="1"/>
        <v>1</v>
      </c>
    </row>
    <row r="68" spans="1:11" ht="13.8" x14ac:dyDescent="0.25">
      <c r="A68" s="114">
        <v>63</v>
      </c>
      <c r="B68" s="67" t="s">
        <v>1414</v>
      </c>
      <c r="C68" s="67" t="s">
        <v>1415</v>
      </c>
      <c r="D68" s="67" t="s">
        <v>1416</v>
      </c>
      <c r="E68" s="67" t="s">
        <v>37</v>
      </c>
      <c r="F68" s="67"/>
      <c r="G68" s="67">
        <v>6</v>
      </c>
      <c r="H68" s="194">
        <v>36.799999999999997</v>
      </c>
      <c r="I68" s="195">
        <v>36.799999999999997</v>
      </c>
      <c r="J68" s="92">
        <f t="shared" si="0"/>
        <v>238</v>
      </c>
      <c r="K68" s="83">
        <f t="shared" si="1"/>
        <v>1</v>
      </c>
    </row>
    <row r="69" spans="1:11" ht="13.8" x14ac:dyDescent="0.25">
      <c r="A69" s="114">
        <v>64</v>
      </c>
      <c r="B69" s="67" t="s">
        <v>1740</v>
      </c>
      <c r="C69" s="67" t="s">
        <v>175</v>
      </c>
      <c r="D69" s="67" t="s">
        <v>1367</v>
      </c>
      <c r="E69" s="67" t="s">
        <v>43</v>
      </c>
      <c r="F69" s="67"/>
      <c r="G69" s="67">
        <v>14</v>
      </c>
      <c r="H69" s="194">
        <v>36.600000000000009</v>
      </c>
      <c r="I69" s="195">
        <v>36.600000000000009</v>
      </c>
      <c r="J69" s="92">
        <f t="shared" si="0"/>
        <v>237</v>
      </c>
      <c r="K69" s="83">
        <f t="shared" si="1"/>
        <v>1</v>
      </c>
    </row>
    <row r="70" spans="1:11" ht="13.8" x14ac:dyDescent="0.25">
      <c r="A70" s="114">
        <v>65</v>
      </c>
      <c r="B70" s="67" t="s">
        <v>633</v>
      </c>
      <c r="C70" s="67" t="s">
        <v>175</v>
      </c>
      <c r="D70" s="67" t="s">
        <v>350</v>
      </c>
      <c r="E70" s="67" t="s">
        <v>1947</v>
      </c>
      <c r="F70" s="67"/>
      <c r="G70" s="67">
        <v>4</v>
      </c>
      <c r="H70" s="194">
        <v>36.1</v>
      </c>
      <c r="I70" s="195">
        <v>36.1</v>
      </c>
      <c r="J70" s="92">
        <f t="shared" si="0"/>
        <v>236</v>
      </c>
      <c r="K70" s="83">
        <f t="shared" si="1"/>
        <v>1</v>
      </c>
    </row>
    <row r="71" spans="1:11" ht="13.8" x14ac:dyDescent="0.25">
      <c r="A71" s="114">
        <v>66</v>
      </c>
      <c r="B71" s="67" t="s">
        <v>780</v>
      </c>
      <c r="C71" s="67" t="s">
        <v>155</v>
      </c>
      <c r="D71" s="67" t="s">
        <v>1849</v>
      </c>
      <c r="E71" s="67" t="s">
        <v>43</v>
      </c>
      <c r="F71" s="67"/>
      <c r="G71" s="67">
        <v>10</v>
      </c>
      <c r="H71" s="194">
        <v>35.099999999999994</v>
      </c>
      <c r="I71" s="195">
        <v>35.099999999999994</v>
      </c>
      <c r="J71" s="92">
        <f t="shared" si="0"/>
        <v>235</v>
      </c>
      <c r="K71" s="83">
        <f t="shared" si="1"/>
        <v>1</v>
      </c>
    </row>
    <row r="72" spans="1:11" ht="13.8" x14ac:dyDescent="0.25">
      <c r="A72" s="114">
        <v>67</v>
      </c>
      <c r="B72" s="67" t="s">
        <v>1358</v>
      </c>
      <c r="C72" s="67" t="s">
        <v>1919</v>
      </c>
      <c r="D72" s="67" t="s">
        <v>122</v>
      </c>
      <c r="E72" s="67" t="s">
        <v>47</v>
      </c>
      <c r="F72" s="67"/>
      <c r="G72" s="67">
        <v>2</v>
      </c>
      <c r="H72" s="194">
        <v>33.200000000000003</v>
      </c>
      <c r="I72" s="195">
        <v>33.200000000000003</v>
      </c>
      <c r="J72" s="92">
        <f t="shared" ref="J72:J135" si="2">IF(I72=I71,J71,IF(I72=0,ROUNDDOWN(20,0),J71-K71))</f>
        <v>234</v>
      </c>
      <c r="K72" s="83">
        <f t="shared" ref="K72:K135" si="3">IF(I72&lt;I71,1,IF(I72=I71,K71+1,0))</f>
        <v>1</v>
      </c>
    </row>
    <row r="73" spans="1:11" ht="13.8" x14ac:dyDescent="0.25">
      <c r="A73" s="114">
        <v>68</v>
      </c>
      <c r="B73" s="67" t="s">
        <v>1623</v>
      </c>
      <c r="C73" s="67" t="s">
        <v>1989</v>
      </c>
      <c r="D73" s="67" t="s">
        <v>122</v>
      </c>
      <c r="E73" s="67" t="s">
        <v>1947</v>
      </c>
      <c r="F73" s="67"/>
      <c r="G73" s="67">
        <v>5</v>
      </c>
      <c r="H73" s="194">
        <v>32.799999999999997</v>
      </c>
      <c r="I73" s="195">
        <v>32.799999999999997</v>
      </c>
      <c r="J73" s="92">
        <f t="shared" si="2"/>
        <v>233</v>
      </c>
      <c r="K73" s="83">
        <f t="shared" si="3"/>
        <v>1</v>
      </c>
    </row>
    <row r="74" spans="1:11" ht="13.8" x14ac:dyDescent="0.25">
      <c r="A74" s="114">
        <v>69</v>
      </c>
      <c r="B74" s="67" t="s">
        <v>562</v>
      </c>
      <c r="C74" s="67" t="s">
        <v>1596</v>
      </c>
      <c r="D74" s="67" t="s">
        <v>1814</v>
      </c>
      <c r="E74" s="67" t="s">
        <v>41</v>
      </c>
      <c r="F74" s="67"/>
      <c r="G74" s="67">
        <v>6</v>
      </c>
      <c r="H74" s="194">
        <v>32.700000000000003</v>
      </c>
      <c r="I74" s="195">
        <v>32.700000000000003</v>
      </c>
      <c r="J74" s="92">
        <f t="shared" si="2"/>
        <v>232</v>
      </c>
      <c r="K74" s="83">
        <f t="shared" si="3"/>
        <v>1</v>
      </c>
    </row>
    <row r="75" spans="1:11" ht="13.8" x14ac:dyDescent="0.25">
      <c r="A75" s="114">
        <v>70</v>
      </c>
      <c r="B75" s="67" t="s">
        <v>1583</v>
      </c>
      <c r="C75" s="67" t="s">
        <v>1613</v>
      </c>
      <c r="D75" s="67" t="s">
        <v>386</v>
      </c>
      <c r="E75" s="67" t="s">
        <v>48</v>
      </c>
      <c r="F75" s="67"/>
      <c r="G75" s="67">
        <v>8</v>
      </c>
      <c r="H75" s="194">
        <v>32.5</v>
      </c>
      <c r="I75" s="195">
        <v>32.5</v>
      </c>
      <c r="J75" s="92">
        <f t="shared" si="2"/>
        <v>231</v>
      </c>
      <c r="K75" s="83">
        <f t="shared" si="3"/>
        <v>1</v>
      </c>
    </row>
    <row r="76" spans="1:11" ht="13.8" x14ac:dyDescent="0.25">
      <c r="A76" s="114">
        <v>71</v>
      </c>
      <c r="B76" s="67" t="s">
        <v>1649</v>
      </c>
      <c r="C76" s="67" t="s">
        <v>218</v>
      </c>
      <c r="D76" s="67" t="s">
        <v>312</v>
      </c>
      <c r="E76" s="67" t="s">
        <v>48</v>
      </c>
      <c r="F76" s="67">
        <v>1</v>
      </c>
      <c r="G76" s="67">
        <v>7</v>
      </c>
      <c r="H76" s="194">
        <v>32.1</v>
      </c>
      <c r="I76" s="195">
        <v>32.1</v>
      </c>
      <c r="J76" s="92">
        <f t="shared" si="2"/>
        <v>230</v>
      </c>
      <c r="K76" s="83">
        <f t="shared" si="3"/>
        <v>1</v>
      </c>
    </row>
    <row r="77" spans="1:11" ht="13.8" x14ac:dyDescent="0.25">
      <c r="A77" s="114">
        <v>72</v>
      </c>
      <c r="B77" s="67" t="s">
        <v>583</v>
      </c>
      <c r="C77" s="67" t="s">
        <v>89</v>
      </c>
      <c r="D77" s="67" t="s">
        <v>351</v>
      </c>
      <c r="E77" s="67" t="s">
        <v>1947</v>
      </c>
      <c r="F77" s="67"/>
      <c r="G77" s="67">
        <v>8</v>
      </c>
      <c r="H77" s="194">
        <v>31.9</v>
      </c>
      <c r="I77" s="195">
        <v>31.9</v>
      </c>
      <c r="J77" s="92">
        <f t="shared" si="2"/>
        <v>229</v>
      </c>
      <c r="K77" s="83">
        <f t="shared" si="3"/>
        <v>1</v>
      </c>
    </row>
    <row r="78" spans="1:11" ht="13.8" x14ac:dyDescent="0.25">
      <c r="A78" s="114">
        <v>73</v>
      </c>
      <c r="B78" s="67" t="s">
        <v>1512</v>
      </c>
      <c r="C78" s="67" t="s">
        <v>921</v>
      </c>
      <c r="D78" s="67" t="s">
        <v>109</v>
      </c>
      <c r="E78" s="67" t="s">
        <v>48</v>
      </c>
      <c r="F78" s="67"/>
      <c r="G78" s="67">
        <v>6</v>
      </c>
      <c r="H78" s="194">
        <v>31.799999999999997</v>
      </c>
      <c r="I78" s="195">
        <v>31.799999999999997</v>
      </c>
      <c r="J78" s="92">
        <f t="shared" si="2"/>
        <v>228</v>
      </c>
      <c r="K78" s="83">
        <f t="shared" si="3"/>
        <v>1</v>
      </c>
    </row>
    <row r="79" spans="1:11" ht="13.8" x14ac:dyDescent="0.25">
      <c r="A79" s="114">
        <v>74</v>
      </c>
      <c r="B79" s="67" t="s">
        <v>757</v>
      </c>
      <c r="C79" s="67" t="s">
        <v>218</v>
      </c>
      <c r="D79" s="67" t="s">
        <v>70</v>
      </c>
      <c r="E79" s="67" t="s">
        <v>38</v>
      </c>
      <c r="F79" s="67"/>
      <c r="G79" s="67">
        <v>13</v>
      </c>
      <c r="H79" s="194">
        <v>31.799999999999997</v>
      </c>
      <c r="I79" s="195">
        <v>31.799999999999997</v>
      </c>
      <c r="J79" s="92">
        <f t="shared" si="2"/>
        <v>228</v>
      </c>
      <c r="K79" s="83">
        <f t="shared" si="3"/>
        <v>2</v>
      </c>
    </row>
    <row r="80" spans="1:11" ht="13.8" x14ac:dyDescent="0.25">
      <c r="A80" s="114">
        <v>75</v>
      </c>
      <c r="B80" s="67" t="s">
        <v>1430</v>
      </c>
      <c r="C80" s="67" t="s">
        <v>1918</v>
      </c>
      <c r="D80" s="67" t="s">
        <v>2023</v>
      </c>
      <c r="E80" s="67" t="s">
        <v>39</v>
      </c>
      <c r="F80" s="67"/>
      <c r="G80" s="67">
        <v>7</v>
      </c>
      <c r="H80" s="194">
        <v>31.300000000000004</v>
      </c>
      <c r="I80" s="195">
        <v>31.300000000000004</v>
      </c>
      <c r="J80" s="92">
        <f t="shared" si="2"/>
        <v>226</v>
      </c>
      <c r="K80" s="83">
        <f t="shared" si="3"/>
        <v>1</v>
      </c>
    </row>
    <row r="81" spans="1:11" ht="13.8" x14ac:dyDescent="0.25">
      <c r="A81" s="114">
        <v>76</v>
      </c>
      <c r="B81" s="67" t="s">
        <v>1400</v>
      </c>
      <c r="C81" s="67" t="s">
        <v>2022</v>
      </c>
      <c r="D81" s="67" t="s">
        <v>308</v>
      </c>
      <c r="E81" s="67" t="s">
        <v>48</v>
      </c>
      <c r="F81" s="67"/>
      <c r="G81" s="67">
        <v>6</v>
      </c>
      <c r="H81" s="194">
        <v>30.4</v>
      </c>
      <c r="I81" s="195">
        <v>30.4</v>
      </c>
      <c r="J81" s="92">
        <f t="shared" si="2"/>
        <v>225</v>
      </c>
      <c r="K81" s="83">
        <f t="shared" si="3"/>
        <v>1</v>
      </c>
    </row>
    <row r="82" spans="1:11" ht="13.8" x14ac:dyDescent="0.25">
      <c r="A82" s="114">
        <v>77</v>
      </c>
      <c r="B82" s="67" t="s">
        <v>846</v>
      </c>
      <c r="C82" s="67" t="s">
        <v>1897</v>
      </c>
      <c r="D82" s="67" t="s">
        <v>1898</v>
      </c>
      <c r="E82" s="67" t="s">
        <v>44</v>
      </c>
      <c r="F82" s="67"/>
      <c r="G82" s="67">
        <v>4</v>
      </c>
      <c r="H82" s="194">
        <v>30.299999999999997</v>
      </c>
      <c r="I82" s="195">
        <v>30.299999999999997</v>
      </c>
      <c r="J82" s="92">
        <f t="shared" si="2"/>
        <v>224</v>
      </c>
      <c r="K82" s="83">
        <f t="shared" si="3"/>
        <v>1</v>
      </c>
    </row>
    <row r="83" spans="1:11" ht="13.8" x14ac:dyDescent="0.25">
      <c r="A83" s="114">
        <v>78</v>
      </c>
      <c r="B83" s="67" t="s">
        <v>1197</v>
      </c>
      <c r="C83" s="67" t="s">
        <v>1212</v>
      </c>
      <c r="D83" s="67" t="s">
        <v>228</v>
      </c>
      <c r="E83" s="67" t="s">
        <v>49</v>
      </c>
      <c r="F83" s="67"/>
      <c r="G83" s="67">
        <v>6</v>
      </c>
      <c r="H83" s="194">
        <v>29.5</v>
      </c>
      <c r="I83" s="195">
        <v>29.5</v>
      </c>
      <c r="J83" s="92">
        <f t="shared" si="2"/>
        <v>223</v>
      </c>
      <c r="K83" s="83">
        <f t="shared" si="3"/>
        <v>1</v>
      </c>
    </row>
    <row r="84" spans="1:11" ht="13.8" x14ac:dyDescent="0.25">
      <c r="A84" s="114">
        <v>79</v>
      </c>
      <c r="B84" s="67" t="s">
        <v>525</v>
      </c>
      <c r="C84" s="67" t="s">
        <v>428</v>
      </c>
      <c r="D84" s="67" t="s">
        <v>103</v>
      </c>
      <c r="E84" s="67" t="s">
        <v>41</v>
      </c>
      <c r="F84" s="67"/>
      <c r="G84" s="67">
        <v>4</v>
      </c>
      <c r="H84" s="194">
        <v>27.799999999999997</v>
      </c>
      <c r="I84" s="195">
        <v>27.799999999999997</v>
      </c>
      <c r="J84" s="92">
        <f t="shared" si="2"/>
        <v>222</v>
      </c>
      <c r="K84" s="83">
        <f t="shared" si="3"/>
        <v>1</v>
      </c>
    </row>
    <row r="85" spans="1:11" ht="13.8" x14ac:dyDescent="0.25">
      <c r="A85" s="114">
        <v>80</v>
      </c>
      <c r="B85" s="67" t="s">
        <v>584</v>
      </c>
      <c r="C85" s="67" t="s">
        <v>400</v>
      </c>
      <c r="D85" s="67" t="s">
        <v>221</v>
      </c>
      <c r="E85" s="67" t="s">
        <v>47</v>
      </c>
      <c r="F85" s="67"/>
      <c r="G85" s="67">
        <v>7</v>
      </c>
      <c r="H85" s="194">
        <v>27.699999999999996</v>
      </c>
      <c r="I85" s="195">
        <v>27.699999999999996</v>
      </c>
      <c r="J85" s="92">
        <f t="shared" si="2"/>
        <v>221</v>
      </c>
      <c r="K85" s="83">
        <f t="shared" si="3"/>
        <v>1</v>
      </c>
    </row>
    <row r="86" spans="1:11" ht="13.8" x14ac:dyDescent="0.25">
      <c r="A86" s="114">
        <v>81</v>
      </c>
      <c r="B86" s="67" t="s">
        <v>1786</v>
      </c>
      <c r="C86" s="67" t="s">
        <v>1799</v>
      </c>
      <c r="D86" s="67" t="s">
        <v>1800</v>
      </c>
      <c r="E86" s="67" t="s">
        <v>43</v>
      </c>
      <c r="F86" s="67">
        <v>1</v>
      </c>
      <c r="G86" s="67">
        <v>9</v>
      </c>
      <c r="H86" s="194">
        <v>27.499999999999996</v>
      </c>
      <c r="I86" s="195">
        <v>27.499999999999996</v>
      </c>
      <c r="J86" s="92">
        <f t="shared" si="2"/>
        <v>220</v>
      </c>
      <c r="K86" s="83">
        <f t="shared" si="3"/>
        <v>1</v>
      </c>
    </row>
    <row r="87" spans="1:11" ht="13.8" x14ac:dyDescent="0.25">
      <c r="A87" s="114">
        <v>82</v>
      </c>
      <c r="B87" s="67" t="s">
        <v>1154</v>
      </c>
      <c r="C87" s="67" t="s">
        <v>335</v>
      </c>
      <c r="D87" s="67" t="s">
        <v>1170</v>
      </c>
      <c r="E87" s="67" t="s">
        <v>43</v>
      </c>
      <c r="F87" s="67"/>
      <c r="G87" s="67">
        <v>7</v>
      </c>
      <c r="H87" s="194">
        <v>27.400000000000002</v>
      </c>
      <c r="I87" s="195">
        <v>27.400000000000002</v>
      </c>
      <c r="J87" s="92">
        <f t="shared" si="2"/>
        <v>219</v>
      </c>
      <c r="K87" s="83">
        <f t="shared" si="3"/>
        <v>1</v>
      </c>
    </row>
    <row r="88" spans="1:11" ht="13.8" x14ac:dyDescent="0.25">
      <c r="A88" s="114">
        <v>83</v>
      </c>
      <c r="B88" s="67" t="s">
        <v>504</v>
      </c>
      <c r="C88" s="67" t="s">
        <v>257</v>
      </c>
      <c r="D88" s="67" t="s">
        <v>1865</v>
      </c>
      <c r="E88" s="67" t="s">
        <v>1947</v>
      </c>
      <c r="F88" s="67"/>
      <c r="G88" s="67">
        <v>3</v>
      </c>
      <c r="H88" s="194">
        <v>25.8</v>
      </c>
      <c r="I88" s="195">
        <v>25.8</v>
      </c>
      <c r="J88" s="92">
        <f t="shared" si="2"/>
        <v>218</v>
      </c>
      <c r="K88" s="83">
        <f t="shared" si="3"/>
        <v>1</v>
      </c>
    </row>
    <row r="89" spans="1:11" ht="13.8" x14ac:dyDescent="0.25">
      <c r="A89" s="114">
        <v>84</v>
      </c>
      <c r="B89" s="67" t="s">
        <v>1448</v>
      </c>
      <c r="C89" s="67" t="s">
        <v>325</v>
      </c>
      <c r="D89" s="67" t="s">
        <v>219</v>
      </c>
      <c r="E89" s="67" t="s">
        <v>39</v>
      </c>
      <c r="F89" s="67"/>
      <c r="G89" s="67">
        <v>5</v>
      </c>
      <c r="H89" s="194">
        <v>25.7</v>
      </c>
      <c r="I89" s="195">
        <v>25.7</v>
      </c>
      <c r="J89" s="92">
        <f t="shared" si="2"/>
        <v>217</v>
      </c>
      <c r="K89" s="83">
        <f t="shared" si="3"/>
        <v>1</v>
      </c>
    </row>
    <row r="90" spans="1:11" ht="13.8" x14ac:dyDescent="0.25">
      <c r="A90" s="114">
        <v>85</v>
      </c>
      <c r="B90" s="67" t="s">
        <v>1633</v>
      </c>
      <c r="C90" s="67" t="s">
        <v>96</v>
      </c>
      <c r="D90" s="67" t="s">
        <v>101</v>
      </c>
      <c r="E90" s="67" t="s">
        <v>47</v>
      </c>
      <c r="F90" s="67"/>
      <c r="G90" s="67">
        <v>6</v>
      </c>
      <c r="H90" s="194">
        <v>25.1</v>
      </c>
      <c r="I90" s="195">
        <v>25.1</v>
      </c>
      <c r="J90" s="92">
        <f t="shared" si="2"/>
        <v>216</v>
      </c>
      <c r="K90" s="83">
        <f t="shared" si="3"/>
        <v>1</v>
      </c>
    </row>
    <row r="91" spans="1:11" ht="13.8" x14ac:dyDescent="0.25">
      <c r="A91" s="114">
        <v>86</v>
      </c>
      <c r="B91" s="67" t="s">
        <v>696</v>
      </c>
      <c r="C91" s="67" t="s">
        <v>95</v>
      </c>
      <c r="D91" s="67" t="s">
        <v>313</v>
      </c>
      <c r="E91" s="67" t="s">
        <v>48</v>
      </c>
      <c r="F91" s="67"/>
      <c r="G91" s="67">
        <v>6</v>
      </c>
      <c r="H91" s="194">
        <v>24.799999999999997</v>
      </c>
      <c r="I91" s="195">
        <v>24.799999999999997</v>
      </c>
      <c r="J91" s="92">
        <f t="shared" si="2"/>
        <v>215</v>
      </c>
      <c r="K91" s="83">
        <f t="shared" si="3"/>
        <v>1</v>
      </c>
    </row>
    <row r="92" spans="1:11" ht="13.8" x14ac:dyDescent="0.25">
      <c r="A92" s="114">
        <v>87</v>
      </c>
      <c r="B92" s="67" t="s">
        <v>669</v>
      </c>
      <c r="C92" s="67" t="s">
        <v>400</v>
      </c>
      <c r="D92" s="67" t="s">
        <v>356</v>
      </c>
      <c r="E92" s="67" t="s">
        <v>50</v>
      </c>
      <c r="F92" s="67"/>
      <c r="G92" s="67">
        <v>6</v>
      </c>
      <c r="H92" s="194">
        <v>23.1</v>
      </c>
      <c r="I92" s="195">
        <v>23.1</v>
      </c>
      <c r="J92" s="92">
        <f t="shared" si="2"/>
        <v>214</v>
      </c>
      <c r="K92" s="83">
        <f t="shared" si="3"/>
        <v>1</v>
      </c>
    </row>
    <row r="93" spans="1:11" ht="13.8" x14ac:dyDescent="0.25">
      <c r="A93" s="114">
        <v>88</v>
      </c>
      <c r="B93" s="67" t="s">
        <v>1792</v>
      </c>
      <c r="C93" s="67" t="s">
        <v>161</v>
      </c>
      <c r="D93" s="67" t="s">
        <v>1840</v>
      </c>
      <c r="E93" s="67" t="s">
        <v>43</v>
      </c>
      <c r="F93" s="67"/>
      <c r="G93" s="67">
        <v>7</v>
      </c>
      <c r="H93" s="194">
        <v>21.5</v>
      </c>
      <c r="I93" s="195">
        <v>21.5</v>
      </c>
      <c r="J93" s="92">
        <f t="shared" si="2"/>
        <v>213</v>
      </c>
      <c r="K93" s="83">
        <f t="shared" si="3"/>
        <v>1</v>
      </c>
    </row>
    <row r="94" spans="1:11" ht="13.8" x14ac:dyDescent="0.25">
      <c r="A94" s="114">
        <v>89</v>
      </c>
      <c r="B94" s="67" t="s">
        <v>728</v>
      </c>
      <c r="C94" s="67" t="s">
        <v>243</v>
      </c>
      <c r="D94" s="67" t="s">
        <v>244</v>
      </c>
      <c r="E94" s="67" t="s">
        <v>49</v>
      </c>
      <c r="F94" s="67"/>
      <c r="G94" s="67">
        <v>3</v>
      </c>
      <c r="H94" s="194">
        <v>21.5</v>
      </c>
      <c r="I94" s="195">
        <v>21.5</v>
      </c>
      <c r="J94" s="92">
        <f t="shared" si="2"/>
        <v>213</v>
      </c>
      <c r="K94" s="83">
        <f t="shared" si="3"/>
        <v>2</v>
      </c>
    </row>
    <row r="95" spans="1:11" ht="13.8" x14ac:dyDescent="0.25">
      <c r="A95" s="114">
        <v>90</v>
      </c>
      <c r="B95" s="67" t="s">
        <v>1574</v>
      </c>
      <c r="C95" s="67" t="s">
        <v>1608</v>
      </c>
      <c r="D95" s="67" t="s">
        <v>1609</v>
      </c>
      <c r="E95" s="67" t="s">
        <v>44</v>
      </c>
      <c r="F95" s="67"/>
      <c r="G95" s="67">
        <v>6</v>
      </c>
      <c r="H95" s="194">
        <v>21.4</v>
      </c>
      <c r="I95" s="195">
        <v>21.4</v>
      </c>
      <c r="J95" s="92">
        <f t="shared" si="2"/>
        <v>211</v>
      </c>
      <c r="K95" s="83">
        <f t="shared" si="3"/>
        <v>1</v>
      </c>
    </row>
    <row r="96" spans="1:11" ht="13.8" x14ac:dyDescent="0.25">
      <c r="A96" s="114">
        <v>91</v>
      </c>
      <c r="B96" s="67" t="s">
        <v>1083</v>
      </c>
      <c r="C96" s="67" t="s">
        <v>1834</v>
      </c>
      <c r="D96" s="67" t="s">
        <v>1090</v>
      </c>
      <c r="E96" s="67" t="s">
        <v>44</v>
      </c>
      <c r="F96" s="67"/>
      <c r="G96" s="67">
        <v>5</v>
      </c>
      <c r="H96" s="194">
        <v>21.299999999999997</v>
      </c>
      <c r="I96" s="195">
        <v>21.299999999999997</v>
      </c>
      <c r="J96" s="92">
        <f t="shared" si="2"/>
        <v>210</v>
      </c>
      <c r="K96" s="83">
        <f t="shared" si="3"/>
        <v>1</v>
      </c>
    </row>
    <row r="97" spans="1:11" ht="13.8" x14ac:dyDescent="0.25">
      <c r="A97" s="114">
        <v>92</v>
      </c>
      <c r="B97" s="67" t="s">
        <v>1166</v>
      </c>
      <c r="C97" s="67" t="s">
        <v>1481</v>
      </c>
      <c r="D97" s="67" t="s">
        <v>313</v>
      </c>
      <c r="E97" s="67" t="s">
        <v>48</v>
      </c>
      <c r="F97" s="67"/>
      <c r="G97" s="67">
        <v>1</v>
      </c>
      <c r="H97" s="194">
        <v>19.5</v>
      </c>
      <c r="I97" s="195">
        <v>19.5</v>
      </c>
      <c r="J97" s="92">
        <f t="shared" si="2"/>
        <v>209</v>
      </c>
      <c r="K97" s="83">
        <f t="shared" si="3"/>
        <v>1</v>
      </c>
    </row>
    <row r="98" spans="1:11" ht="13.8" x14ac:dyDescent="0.25">
      <c r="A98" s="114">
        <v>93</v>
      </c>
      <c r="B98" s="67" t="s">
        <v>1157</v>
      </c>
      <c r="C98" s="67" t="s">
        <v>1510</v>
      </c>
      <c r="D98" s="67" t="s">
        <v>923</v>
      </c>
      <c r="E98" s="67" t="s">
        <v>42</v>
      </c>
      <c r="F98" s="67">
        <v>1</v>
      </c>
      <c r="G98" s="67">
        <v>6</v>
      </c>
      <c r="H98" s="194">
        <v>19.399999999999999</v>
      </c>
      <c r="I98" s="195">
        <v>19.399999999999999</v>
      </c>
      <c r="J98" s="92">
        <f t="shared" si="2"/>
        <v>208</v>
      </c>
      <c r="K98" s="83">
        <f t="shared" si="3"/>
        <v>1</v>
      </c>
    </row>
    <row r="99" spans="1:11" ht="13.8" x14ac:dyDescent="0.25">
      <c r="A99" s="114">
        <v>94</v>
      </c>
      <c r="B99" s="67" t="s">
        <v>561</v>
      </c>
      <c r="C99" s="67" t="s">
        <v>1891</v>
      </c>
      <c r="D99" s="67" t="s">
        <v>1066</v>
      </c>
      <c r="E99" s="67" t="s">
        <v>40</v>
      </c>
      <c r="F99" s="67"/>
      <c r="G99" s="67">
        <v>2</v>
      </c>
      <c r="H99" s="194">
        <v>19.3</v>
      </c>
      <c r="I99" s="195">
        <v>19.3</v>
      </c>
      <c r="J99" s="92">
        <f t="shared" si="2"/>
        <v>207</v>
      </c>
      <c r="K99" s="83">
        <f t="shared" si="3"/>
        <v>1</v>
      </c>
    </row>
    <row r="100" spans="1:11" ht="13.8" x14ac:dyDescent="0.25">
      <c r="A100" s="114">
        <v>95</v>
      </c>
      <c r="B100" s="67" t="s">
        <v>1716</v>
      </c>
      <c r="C100" s="67" t="s">
        <v>121</v>
      </c>
      <c r="D100" s="67" t="s">
        <v>1756</v>
      </c>
      <c r="E100" s="67" t="s">
        <v>47</v>
      </c>
      <c r="F100" s="67"/>
      <c r="G100" s="67">
        <v>4</v>
      </c>
      <c r="H100" s="194">
        <v>19.099999999999998</v>
      </c>
      <c r="I100" s="195">
        <v>19.099999999999998</v>
      </c>
      <c r="J100" s="92">
        <f t="shared" si="2"/>
        <v>206</v>
      </c>
      <c r="K100" s="83">
        <f t="shared" si="3"/>
        <v>1</v>
      </c>
    </row>
    <row r="101" spans="1:11" ht="13.8" x14ac:dyDescent="0.25">
      <c r="A101" s="114">
        <v>96</v>
      </c>
      <c r="B101" s="67" t="s">
        <v>1720</v>
      </c>
      <c r="C101" s="67" t="s">
        <v>1759</v>
      </c>
      <c r="D101" s="67" t="s">
        <v>238</v>
      </c>
      <c r="E101" s="67" t="s">
        <v>49</v>
      </c>
      <c r="F101" s="67"/>
      <c r="G101" s="67">
        <v>3</v>
      </c>
      <c r="H101" s="194">
        <v>16.099999999999998</v>
      </c>
      <c r="I101" s="195">
        <v>16.099999999999998</v>
      </c>
      <c r="J101" s="92">
        <f t="shared" si="2"/>
        <v>205</v>
      </c>
      <c r="K101" s="83">
        <f t="shared" si="3"/>
        <v>1</v>
      </c>
    </row>
    <row r="102" spans="1:11" ht="13.8" x14ac:dyDescent="0.25">
      <c r="A102" s="114">
        <v>97</v>
      </c>
      <c r="B102" s="67" t="s">
        <v>1635</v>
      </c>
      <c r="C102" s="67" t="s">
        <v>401</v>
      </c>
      <c r="D102" s="67" t="s">
        <v>122</v>
      </c>
      <c r="E102" s="67" t="s">
        <v>47</v>
      </c>
      <c r="F102" s="67"/>
      <c r="G102" s="67">
        <v>4</v>
      </c>
      <c r="H102" s="194">
        <v>15.6</v>
      </c>
      <c r="I102" s="195">
        <v>15.6</v>
      </c>
      <c r="J102" s="92">
        <f t="shared" si="2"/>
        <v>204</v>
      </c>
      <c r="K102" s="83">
        <f t="shared" si="3"/>
        <v>1</v>
      </c>
    </row>
    <row r="103" spans="1:11" ht="13.8" x14ac:dyDescent="0.25">
      <c r="A103" s="114">
        <v>98</v>
      </c>
      <c r="B103" s="67" t="s">
        <v>691</v>
      </c>
      <c r="C103" s="67" t="s">
        <v>1886</v>
      </c>
      <c r="D103" s="67" t="s">
        <v>313</v>
      </c>
      <c r="E103" s="67" t="s">
        <v>48</v>
      </c>
      <c r="F103" s="67"/>
      <c r="G103" s="67">
        <v>2</v>
      </c>
      <c r="H103" s="194">
        <v>15.3</v>
      </c>
      <c r="I103" s="195">
        <v>15.3</v>
      </c>
      <c r="J103" s="92">
        <f t="shared" si="2"/>
        <v>203</v>
      </c>
      <c r="K103" s="83">
        <f t="shared" si="3"/>
        <v>1</v>
      </c>
    </row>
    <row r="104" spans="1:11" ht="13.8" x14ac:dyDescent="0.25">
      <c r="A104" s="114">
        <v>99</v>
      </c>
      <c r="B104" s="67" t="s">
        <v>665</v>
      </c>
      <c r="C104" s="67" t="s">
        <v>217</v>
      </c>
      <c r="D104" s="67" t="s">
        <v>1823</v>
      </c>
      <c r="E104" s="67" t="s">
        <v>49</v>
      </c>
      <c r="F104" s="67"/>
      <c r="G104" s="67">
        <v>5</v>
      </c>
      <c r="H104" s="194">
        <v>13.7</v>
      </c>
      <c r="I104" s="195">
        <v>13.7</v>
      </c>
      <c r="J104" s="92">
        <f t="shared" si="2"/>
        <v>202</v>
      </c>
      <c r="K104" s="83">
        <f t="shared" si="3"/>
        <v>1</v>
      </c>
    </row>
    <row r="105" spans="1:11" ht="13.8" x14ac:dyDescent="0.25">
      <c r="A105" s="114">
        <v>100</v>
      </c>
      <c r="B105" s="67" t="s">
        <v>480</v>
      </c>
      <c r="C105" s="67" t="s">
        <v>99</v>
      </c>
      <c r="D105" s="67" t="s">
        <v>1075</v>
      </c>
      <c r="E105" s="67" t="s">
        <v>39</v>
      </c>
      <c r="F105" s="67"/>
      <c r="G105" s="67">
        <v>6</v>
      </c>
      <c r="H105" s="194">
        <v>13.7</v>
      </c>
      <c r="I105" s="195">
        <v>13.7</v>
      </c>
      <c r="J105" s="92">
        <f t="shared" si="2"/>
        <v>202</v>
      </c>
      <c r="K105" s="83">
        <f t="shared" si="3"/>
        <v>2</v>
      </c>
    </row>
    <row r="106" spans="1:11" ht="13.8" x14ac:dyDescent="0.25">
      <c r="A106" s="114">
        <v>101</v>
      </c>
      <c r="B106" s="67" t="s">
        <v>1707</v>
      </c>
      <c r="C106" s="67" t="s">
        <v>263</v>
      </c>
      <c r="D106" s="67" t="s">
        <v>144</v>
      </c>
      <c r="E106" s="67" t="s">
        <v>42</v>
      </c>
      <c r="F106" s="67"/>
      <c r="G106" s="67">
        <v>5</v>
      </c>
      <c r="H106" s="194">
        <v>13</v>
      </c>
      <c r="I106" s="195">
        <v>13</v>
      </c>
      <c r="J106" s="92">
        <f t="shared" si="2"/>
        <v>200</v>
      </c>
      <c r="K106" s="83">
        <f t="shared" si="3"/>
        <v>1</v>
      </c>
    </row>
    <row r="107" spans="1:11" ht="13.8" x14ac:dyDescent="0.25">
      <c r="A107" s="114">
        <v>102</v>
      </c>
      <c r="B107" s="67" t="s">
        <v>741</v>
      </c>
      <c r="C107" s="67" t="s">
        <v>2055</v>
      </c>
      <c r="D107" s="67" t="s">
        <v>1547</v>
      </c>
      <c r="E107" s="67" t="s">
        <v>37</v>
      </c>
      <c r="F107" s="67"/>
      <c r="G107" s="67">
        <v>3</v>
      </c>
      <c r="H107" s="194">
        <v>12.200000000000001</v>
      </c>
      <c r="I107" s="195">
        <v>12.200000000000001</v>
      </c>
      <c r="J107" s="92">
        <f t="shared" si="2"/>
        <v>199</v>
      </c>
      <c r="K107" s="83">
        <f t="shared" si="3"/>
        <v>1</v>
      </c>
    </row>
    <row r="108" spans="1:11" ht="13.8" x14ac:dyDescent="0.25">
      <c r="A108" s="114">
        <v>103</v>
      </c>
      <c r="B108" s="67" t="s">
        <v>914</v>
      </c>
      <c r="C108" s="67" t="s">
        <v>922</v>
      </c>
      <c r="D108" s="67" t="s">
        <v>923</v>
      </c>
      <c r="E108" s="67" t="s">
        <v>42</v>
      </c>
      <c r="F108" s="67">
        <v>1</v>
      </c>
      <c r="G108" s="67">
        <v>3</v>
      </c>
      <c r="H108" s="194">
        <v>11.9</v>
      </c>
      <c r="I108" s="195">
        <v>11.9</v>
      </c>
      <c r="J108" s="92">
        <f t="shared" si="2"/>
        <v>198</v>
      </c>
      <c r="K108" s="83">
        <f t="shared" si="3"/>
        <v>1</v>
      </c>
    </row>
    <row r="109" spans="1:11" ht="13.8" x14ac:dyDescent="0.25">
      <c r="A109" s="114">
        <v>104</v>
      </c>
      <c r="B109" s="67" t="s">
        <v>885</v>
      </c>
      <c r="C109" s="67" t="s">
        <v>1997</v>
      </c>
      <c r="D109" s="67" t="s">
        <v>1996</v>
      </c>
      <c r="E109" s="67" t="s">
        <v>41</v>
      </c>
      <c r="F109" s="67"/>
      <c r="G109" s="67">
        <v>2</v>
      </c>
      <c r="H109" s="194">
        <v>11.100000000000001</v>
      </c>
      <c r="I109" s="195">
        <v>11.100000000000001</v>
      </c>
      <c r="J109" s="92">
        <f t="shared" si="2"/>
        <v>197</v>
      </c>
      <c r="K109" s="83">
        <f t="shared" si="3"/>
        <v>1</v>
      </c>
    </row>
    <row r="110" spans="1:11" ht="13.8" x14ac:dyDescent="0.25">
      <c r="A110" s="114">
        <v>105</v>
      </c>
      <c r="B110" s="67" t="s">
        <v>649</v>
      </c>
      <c r="C110" s="67" t="s">
        <v>74</v>
      </c>
      <c r="D110" s="67" t="s">
        <v>151</v>
      </c>
      <c r="E110" s="67" t="s">
        <v>39</v>
      </c>
      <c r="F110" s="67"/>
      <c r="G110" s="67">
        <v>3</v>
      </c>
      <c r="H110" s="194">
        <v>10.9</v>
      </c>
      <c r="I110" s="195">
        <v>10.9</v>
      </c>
      <c r="J110" s="92">
        <f t="shared" si="2"/>
        <v>196</v>
      </c>
      <c r="K110" s="83">
        <f t="shared" si="3"/>
        <v>1</v>
      </c>
    </row>
    <row r="111" spans="1:11" ht="13.8" x14ac:dyDescent="0.25">
      <c r="A111" s="114">
        <v>106</v>
      </c>
      <c r="B111" s="67" t="s">
        <v>1582</v>
      </c>
      <c r="C111" s="67" t="s">
        <v>391</v>
      </c>
      <c r="D111" s="67" t="s">
        <v>1612</v>
      </c>
      <c r="E111" s="67" t="s">
        <v>48</v>
      </c>
      <c r="F111" s="67">
        <v>1</v>
      </c>
      <c r="G111" s="67">
        <v>2</v>
      </c>
      <c r="H111" s="194">
        <v>10.799999999999999</v>
      </c>
      <c r="I111" s="195">
        <v>10.799999999999999</v>
      </c>
      <c r="J111" s="92">
        <f t="shared" si="2"/>
        <v>195</v>
      </c>
      <c r="K111" s="83">
        <f t="shared" si="3"/>
        <v>1</v>
      </c>
    </row>
    <row r="112" spans="1:11" ht="13.8" x14ac:dyDescent="0.25">
      <c r="A112" s="114">
        <v>107</v>
      </c>
      <c r="B112" s="67" t="s">
        <v>991</v>
      </c>
      <c r="C112" s="67" t="s">
        <v>74</v>
      </c>
      <c r="D112" s="67" t="s">
        <v>154</v>
      </c>
      <c r="E112" s="67" t="s">
        <v>50</v>
      </c>
      <c r="F112" s="67"/>
      <c r="G112" s="67">
        <v>3</v>
      </c>
      <c r="H112" s="194">
        <v>10.100000000000001</v>
      </c>
      <c r="I112" s="195">
        <v>10.100000000000001</v>
      </c>
      <c r="J112" s="92">
        <f t="shared" si="2"/>
        <v>194</v>
      </c>
      <c r="K112" s="83">
        <f t="shared" si="3"/>
        <v>1</v>
      </c>
    </row>
    <row r="113" spans="1:11" ht="13.8" x14ac:dyDescent="0.25">
      <c r="A113" s="114">
        <v>108</v>
      </c>
      <c r="B113" s="67" t="s">
        <v>1335</v>
      </c>
      <c r="C113" s="67" t="s">
        <v>268</v>
      </c>
      <c r="D113" s="67" t="s">
        <v>1850</v>
      </c>
      <c r="E113" s="67" t="s">
        <v>40</v>
      </c>
      <c r="F113" s="67"/>
      <c r="G113" s="67">
        <v>4</v>
      </c>
      <c r="H113" s="194">
        <v>9.5</v>
      </c>
      <c r="I113" s="195">
        <v>9.5</v>
      </c>
      <c r="J113" s="92">
        <f t="shared" si="2"/>
        <v>193</v>
      </c>
      <c r="K113" s="83">
        <f t="shared" si="3"/>
        <v>1</v>
      </c>
    </row>
    <row r="114" spans="1:11" ht="13.8" x14ac:dyDescent="0.25">
      <c r="A114" s="114">
        <v>109</v>
      </c>
      <c r="B114" s="67" t="s">
        <v>715</v>
      </c>
      <c r="C114" s="67" t="s">
        <v>2010</v>
      </c>
      <c r="D114" s="67" t="s">
        <v>327</v>
      </c>
      <c r="E114" s="67" t="s">
        <v>1947</v>
      </c>
      <c r="F114" s="67"/>
      <c r="G114" s="67">
        <v>3</v>
      </c>
      <c r="H114" s="194">
        <v>9.1</v>
      </c>
      <c r="I114" s="195">
        <v>9.1</v>
      </c>
      <c r="J114" s="92">
        <f t="shared" si="2"/>
        <v>192</v>
      </c>
      <c r="K114" s="83">
        <f t="shared" si="3"/>
        <v>1</v>
      </c>
    </row>
    <row r="115" spans="1:11" ht="13.8" x14ac:dyDescent="0.25">
      <c r="A115" s="114">
        <v>110</v>
      </c>
      <c r="B115" s="67" t="s">
        <v>1119</v>
      </c>
      <c r="C115" s="67" t="s">
        <v>225</v>
      </c>
      <c r="D115" s="67" t="s">
        <v>1126</v>
      </c>
      <c r="E115" s="67" t="s">
        <v>47</v>
      </c>
      <c r="F115" s="67"/>
      <c r="G115" s="67">
        <v>3</v>
      </c>
      <c r="H115" s="194">
        <v>8.8000000000000007</v>
      </c>
      <c r="I115" s="195">
        <v>8.8000000000000007</v>
      </c>
      <c r="J115" s="92">
        <f t="shared" si="2"/>
        <v>191</v>
      </c>
      <c r="K115" s="83">
        <f t="shared" si="3"/>
        <v>1</v>
      </c>
    </row>
    <row r="116" spans="1:11" ht="13.8" x14ac:dyDescent="0.25">
      <c r="A116" s="114">
        <v>111</v>
      </c>
      <c r="B116" s="67" t="s">
        <v>951</v>
      </c>
      <c r="C116" s="67" t="s">
        <v>99</v>
      </c>
      <c r="D116" s="67" t="s">
        <v>1908</v>
      </c>
      <c r="E116" s="67" t="s">
        <v>40</v>
      </c>
      <c r="F116" s="67"/>
      <c r="G116" s="67">
        <v>3</v>
      </c>
      <c r="H116" s="194">
        <v>8.6999999999999993</v>
      </c>
      <c r="I116" s="195">
        <v>8.6999999999999993</v>
      </c>
      <c r="J116" s="92">
        <f t="shared" si="2"/>
        <v>190</v>
      </c>
      <c r="K116" s="83">
        <f t="shared" si="3"/>
        <v>1</v>
      </c>
    </row>
    <row r="117" spans="1:11" ht="13.8" x14ac:dyDescent="0.25">
      <c r="A117" s="114">
        <v>112</v>
      </c>
      <c r="B117" s="67" t="s">
        <v>612</v>
      </c>
      <c r="C117" s="67" t="s">
        <v>217</v>
      </c>
      <c r="D117" s="67" t="s">
        <v>312</v>
      </c>
      <c r="E117" s="67" t="s">
        <v>40</v>
      </c>
      <c r="F117" s="67">
        <v>2</v>
      </c>
      <c r="G117" s="67">
        <v>2</v>
      </c>
      <c r="H117" s="194">
        <v>8.6999999999999993</v>
      </c>
      <c r="I117" s="195">
        <v>8.6999999999999993</v>
      </c>
      <c r="J117" s="92">
        <f t="shared" si="2"/>
        <v>190</v>
      </c>
      <c r="K117" s="83">
        <f t="shared" si="3"/>
        <v>2</v>
      </c>
    </row>
    <row r="118" spans="1:11" ht="13.8" x14ac:dyDescent="0.25">
      <c r="A118" s="114">
        <v>113</v>
      </c>
      <c r="B118" s="67" t="s">
        <v>467</v>
      </c>
      <c r="C118" s="67" t="s">
        <v>172</v>
      </c>
      <c r="D118" s="67" t="s">
        <v>173</v>
      </c>
      <c r="E118" s="67" t="s">
        <v>40</v>
      </c>
      <c r="F118" s="67"/>
      <c r="G118" s="67">
        <v>3</v>
      </c>
      <c r="H118" s="194">
        <v>8.3999999999999986</v>
      </c>
      <c r="I118" s="195">
        <v>8.3999999999999986</v>
      </c>
      <c r="J118" s="92">
        <f t="shared" si="2"/>
        <v>188</v>
      </c>
      <c r="K118" s="83">
        <f t="shared" si="3"/>
        <v>1</v>
      </c>
    </row>
    <row r="119" spans="1:11" ht="13.8" x14ac:dyDescent="0.25">
      <c r="A119" s="114">
        <v>114</v>
      </c>
      <c r="B119" s="67" t="s">
        <v>764</v>
      </c>
      <c r="C119" s="67" t="s">
        <v>1675</v>
      </c>
      <c r="D119" s="67" t="s">
        <v>1225</v>
      </c>
      <c r="E119" s="67" t="s">
        <v>49</v>
      </c>
      <c r="F119" s="67"/>
      <c r="G119" s="67">
        <v>4</v>
      </c>
      <c r="H119" s="194">
        <v>8.1999999999999993</v>
      </c>
      <c r="I119" s="195">
        <v>8.1999999999999993</v>
      </c>
      <c r="J119" s="92">
        <f t="shared" si="2"/>
        <v>187</v>
      </c>
      <c r="K119" s="83">
        <f t="shared" si="3"/>
        <v>1</v>
      </c>
    </row>
    <row r="120" spans="1:11" ht="13.8" x14ac:dyDescent="0.25">
      <c r="A120" s="114">
        <v>115</v>
      </c>
      <c r="B120" s="67" t="s">
        <v>1359</v>
      </c>
      <c r="C120" s="67" t="s">
        <v>1700</v>
      </c>
      <c r="D120" s="67" t="s">
        <v>237</v>
      </c>
      <c r="E120" s="67" t="s">
        <v>49</v>
      </c>
      <c r="F120" s="67">
        <v>1</v>
      </c>
      <c r="G120" s="67">
        <v>2</v>
      </c>
      <c r="H120" s="194">
        <v>6</v>
      </c>
      <c r="I120" s="195">
        <v>6</v>
      </c>
      <c r="J120" s="92">
        <f t="shared" si="2"/>
        <v>186</v>
      </c>
      <c r="K120" s="83">
        <f t="shared" si="3"/>
        <v>1</v>
      </c>
    </row>
    <row r="121" spans="1:11" ht="13.8" x14ac:dyDescent="0.25">
      <c r="A121" s="114">
        <v>116</v>
      </c>
      <c r="B121" s="67" t="s">
        <v>1626</v>
      </c>
      <c r="C121" s="67" t="s">
        <v>1664</v>
      </c>
      <c r="D121" s="67" t="s">
        <v>379</v>
      </c>
      <c r="E121" s="67" t="s">
        <v>38</v>
      </c>
      <c r="F121" s="67"/>
      <c r="G121" s="67">
        <v>4</v>
      </c>
      <c r="H121" s="194">
        <v>5.6999999999999993</v>
      </c>
      <c r="I121" s="195">
        <v>5.6999999999999993</v>
      </c>
      <c r="J121" s="92">
        <f t="shared" si="2"/>
        <v>185</v>
      </c>
      <c r="K121" s="83">
        <f t="shared" si="3"/>
        <v>1</v>
      </c>
    </row>
    <row r="122" spans="1:11" ht="13.8" x14ac:dyDescent="0.25">
      <c r="A122" s="114">
        <v>117</v>
      </c>
      <c r="B122" s="67" t="s">
        <v>648</v>
      </c>
      <c r="C122" s="67" t="s">
        <v>1809</v>
      </c>
      <c r="D122" s="67" t="s">
        <v>1810</v>
      </c>
      <c r="E122" s="67" t="s">
        <v>1947</v>
      </c>
      <c r="F122" s="67">
        <v>2</v>
      </c>
      <c r="G122" s="67">
        <v>1</v>
      </c>
      <c r="H122" s="194">
        <v>5.3</v>
      </c>
      <c r="I122" s="195">
        <v>5.3</v>
      </c>
      <c r="J122" s="92">
        <f t="shared" si="2"/>
        <v>184</v>
      </c>
      <c r="K122" s="83">
        <f t="shared" si="3"/>
        <v>1</v>
      </c>
    </row>
    <row r="123" spans="1:11" ht="13.8" x14ac:dyDescent="0.25">
      <c r="A123" s="114">
        <v>118</v>
      </c>
      <c r="B123" s="67" t="s">
        <v>1584</v>
      </c>
      <c r="C123" s="67" t="s">
        <v>1398</v>
      </c>
      <c r="D123" s="67" t="s">
        <v>1654</v>
      </c>
      <c r="E123" s="67" t="s">
        <v>48</v>
      </c>
      <c r="F123" s="67"/>
      <c r="G123" s="67">
        <v>4</v>
      </c>
      <c r="H123" s="194">
        <v>4.7</v>
      </c>
      <c r="I123" s="195">
        <v>4.7</v>
      </c>
      <c r="J123" s="92">
        <f t="shared" si="2"/>
        <v>183</v>
      </c>
      <c r="K123" s="83">
        <f t="shared" si="3"/>
        <v>1</v>
      </c>
    </row>
    <row r="124" spans="1:11" ht="13.8" x14ac:dyDescent="0.25">
      <c r="A124" s="114">
        <v>119</v>
      </c>
      <c r="B124" s="67" t="s">
        <v>1733</v>
      </c>
      <c r="C124" s="67" t="s">
        <v>1765</v>
      </c>
      <c r="D124" s="67" t="s">
        <v>356</v>
      </c>
      <c r="E124" s="67" t="s">
        <v>50</v>
      </c>
      <c r="F124" s="67"/>
      <c r="G124" s="67">
        <v>2</v>
      </c>
      <c r="H124" s="194">
        <v>4.3000000000000007</v>
      </c>
      <c r="I124" s="195">
        <v>4.3000000000000007</v>
      </c>
      <c r="J124" s="92">
        <f t="shared" si="2"/>
        <v>182</v>
      </c>
      <c r="K124" s="83">
        <f t="shared" si="3"/>
        <v>1</v>
      </c>
    </row>
    <row r="125" spans="1:11" ht="13.8" x14ac:dyDescent="0.25">
      <c r="A125" s="114">
        <v>120</v>
      </c>
      <c r="B125" s="67" t="s">
        <v>506</v>
      </c>
      <c r="C125" s="67" t="s">
        <v>2092</v>
      </c>
      <c r="D125" s="67" t="s">
        <v>2093</v>
      </c>
      <c r="E125" s="67" t="s">
        <v>42</v>
      </c>
      <c r="F125" s="67"/>
      <c r="G125" s="67">
        <v>2</v>
      </c>
      <c r="H125" s="194">
        <v>4.2</v>
      </c>
      <c r="I125" s="195">
        <v>4.2</v>
      </c>
      <c r="J125" s="92">
        <f t="shared" si="2"/>
        <v>181</v>
      </c>
      <c r="K125" s="83">
        <f t="shared" si="3"/>
        <v>1</v>
      </c>
    </row>
    <row r="126" spans="1:11" ht="13.8" x14ac:dyDescent="0.25">
      <c r="A126" s="114">
        <v>121</v>
      </c>
      <c r="B126" s="67" t="s">
        <v>1518</v>
      </c>
      <c r="C126" s="67" t="s">
        <v>1538</v>
      </c>
      <c r="D126" s="67" t="s">
        <v>88</v>
      </c>
      <c r="E126" s="67" t="s">
        <v>39</v>
      </c>
      <c r="F126" s="67"/>
      <c r="G126" s="67">
        <v>2</v>
      </c>
      <c r="H126" s="194">
        <v>3.9</v>
      </c>
      <c r="I126" s="195">
        <v>3.9</v>
      </c>
      <c r="J126" s="92">
        <f t="shared" si="2"/>
        <v>180</v>
      </c>
      <c r="K126" s="83">
        <f t="shared" si="3"/>
        <v>1</v>
      </c>
    </row>
    <row r="127" spans="1:11" ht="13.8" x14ac:dyDescent="0.25">
      <c r="A127" s="114">
        <v>122</v>
      </c>
      <c r="B127" s="67" t="s">
        <v>637</v>
      </c>
      <c r="C127" s="67" t="s">
        <v>1976</v>
      </c>
      <c r="D127" s="67" t="s">
        <v>1977</v>
      </c>
      <c r="E127" s="67" t="s">
        <v>50</v>
      </c>
      <c r="F127" s="67"/>
      <c r="G127" s="67">
        <v>1</v>
      </c>
      <c r="H127" s="194">
        <v>3</v>
      </c>
      <c r="I127" s="195">
        <v>3</v>
      </c>
      <c r="J127" s="92">
        <f t="shared" si="2"/>
        <v>179</v>
      </c>
      <c r="K127" s="83">
        <f t="shared" si="3"/>
        <v>1</v>
      </c>
    </row>
    <row r="128" spans="1:11" ht="13.8" x14ac:dyDescent="0.25">
      <c r="A128" s="114">
        <v>123</v>
      </c>
      <c r="B128" s="67" t="s">
        <v>523</v>
      </c>
      <c r="C128" s="67" t="s">
        <v>118</v>
      </c>
      <c r="D128" s="67" t="s">
        <v>238</v>
      </c>
      <c r="E128" s="67" t="s">
        <v>49</v>
      </c>
      <c r="F128" s="67"/>
      <c r="G128" s="67">
        <v>2</v>
      </c>
      <c r="H128" s="194">
        <v>2.9000000000000004</v>
      </c>
      <c r="I128" s="195">
        <v>2.9000000000000004</v>
      </c>
      <c r="J128" s="92">
        <f t="shared" si="2"/>
        <v>178</v>
      </c>
      <c r="K128" s="83">
        <f t="shared" si="3"/>
        <v>1</v>
      </c>
    </row>
    <row r="129" spans="1:11" ht="13.8" x14ac:dyDescent="0.25">
      <c r="A129" s="114">
        <v>124</v>
      </c>
      <c r="B129" s="67" t="s">
        <v>538</v>
      </c>
      <c r="C129" s="67" t="s">
        <v>1907</v>
      </c>
      <c r="D129" s="67" t="s">
        <v>1066</v>
      </c>
      <c r="E129" s="67" t="s">
        <v>43</v>
      </c>
      <c r="F129" s="67">
        <v>1</v>
      </c>
      <c r="G129" s="67">
        <v>1</v>
      </c>
      <c r="H129" s="194">
        <v>2.9000000000000004</v>
      </c>
      <c r="I129" s="195">
        <v>2.9000000000000004</v>
      </c>
      <c r="J129" s="92">
        <f t="shared" si="2"/>
        <v>178</v>
      </c>
      <c r="K129" s="83">
        <f t="shared" si="3"/>
        <v>2</v>
      </c>
    </row>
    <row r="130" spans="1:11" ht="13.8" x14ac:dyDescent="0.25">
      <c r="A130" s="114">
        <v>125</v>
      </c>
      <c r="B130" s="67" t="s">
        <v>730</v>
      </c>
      <c r="C130" s="67" t="s">
        <v>2012</v>
      </c>
      <c r="D130" s="67" t="s">
        <v>321</v>
      </c>
      <c r="E130" s="67" t="s">
        <v>1947</v>
      </c>
      <c r="F130" s="67"/>
      <c r="G130" s="67">
        <v>1</v>
      </c>
      <c r="H130" s="194">
        <v>1.8</v>
      </c>
      <c r="I130" s="195">
        <v>1.8</v>
      </c>
      <c r="J130" s="92">
        <f t="shared" si="2"/>
        <v>176</v>
      </c>
      <c r="K130" s="83">
        <f t="shared" si="3"/>
        <v>1</v>
      </c>
    </row>
    <row r="131" spans="1:11" ht="13.8" x14ac:dyDescent="0.25">
      <c r="A131" s="114">
        <v>126</v>
      </c>
      <c r="B131" s="67" t="s">
        <v>1018</v>
      </c>
      <c r="C131" s="67" t="s">
        <v>1938</v>
      </c>
      <c r="D131" s="67" t="s">
        <v>1937</v>
      </c>
      <c r="E131" s="67" t="s">
        <v>41</v>
      </c>
      <c r="F131" s="67"/>
      <c r="G131" s="67">
        <v>1</v>
      </c>
      <c r="H131" s="194">
        <v>1.1000000000000001</v>
      </c>
      <c r="I131" s="195">
        <v>1.1000000000000001</v>
      </c>
      <c r="J131" s="92">
        <f t="shared" si="2"/>
        <v>175</v>
      </c>
      <c r="K131" s="83">
        <f t="shared" si="3"/>
        <v>1</v>
      </c>
    </row>
    <row r="132" spans="1:11" ht="13.8" x14ac:dyDescent="0.25">
      <c r="A132" s="114">
        <v>127</v>
      </c>
      <c r="B132" s="67" t="s">
        <v>1438</v>
      </c>
      <c r="C132" s="67" t="s">
        <v>1599</v>
      </c>
      <c r="D132" s="67" t="s">
        <v>307</v>
      </c>
      <c r="E132" s="67" t="s">
        <v>48</v>
      </c>
      <c r="F132" s="67">
        <v>1</v>
      </c>
      <c r="G132" s="67"/>
      <c r="H132" s="194">
        <v>1.1000000000000001</v>
      </c>
      <c r="I132" s="195">
        <v>1.1000000000000001</v>
      </c>
      <c r="J132" s="92">
        <f t="shared" si="2"/>
        <v>175</v>
      </c>
      <c r="K132" s="83">
        <f t="shared" si="3"/>
        <v>2</v>
      </c>
    </row>
    <row r="133" spans="1:11" ht="13.8" x14ac:dyDescent="0.25">
      <c r="A133" s="114">
        <v>128</v>
      </c>
      <c r="B133" s="67" t="s">
        <v>1325</v>
      </c>
      <c r="C133" s="67" t="s">
        <v>1902</v>
      </c>
      <c r="D133" s="67" t="s">
        <v>1882</v>
      </c>
      <c r="E133" s="67" t="s">
        <v>50</v>
      </c>
      <c r="F133" s="67"/>
      <c r="G133" s="67"/>
      <c r="H133" s="194">
        <v>0</v>
      </c>
      <c r="I133" s="195">
        <v>0</v>
      </c>
      <c r="J133" s="92">
        <f t="shared" si="2"/>
        <v>20</v>
      </c>
      <c r="K133" s="83">
        <f t="shared" si="3"/>
        <v>1</v>
      </c>
    </row>
    <row r="134" spans="1:11" ht="13.8" x14ac:dyDescent="0.25">
      <c r="A134" s="114">
        <v>129</v>
      </c>
      <c r="B134"/>
      <c r="C134"/>
      <c r="D134"/>
      <c r="E134"/>
      <c r="F134"/>
      <c r="G134"/>
      <c r="H134"/>
      <c r="I134"/>
      <c r="J134" s="92">
        <f t="shared" si="2"/>
        <v>20</v>
      </c>
      <c r="K134" s="83">
        <f t="shared" si="3"/>
        <v>2</v>
      </c>
    </row>
    <row r="135" spans="1:11" ht="13.8" x14ac:dyDescent="0.25">
      <c r="A135" s="114">
        <v>130</v>
      </c>
      <c r="B135"/>
      <c r="C135"/>
      <c r="D135"/>
      <c r="E135"/>
      <c r="F135"/>
      <c r="G135"/>
      <c r="H135"/>
      <c r="I135"/>
      <c r="J135" s="92">
        <f t="shared" si="2"/>
        <v>20</v>
      </c>
      <c r="K135" s="83">
        <f t="shared" si="3"/>
        <v>3</v>
      </c>
    </row>
    <row r="136" spans="1:11" ht="13.8" x14ac:dyDescent="0.25">
      <c r="A136" s="114">
        <v>131</v>
      </c>
      <c r="B136"/>
      <c r="C136"/>
      <c r="D136"/>
      <c r="E136"/>
      <c r="F136"/>
      <c r="G136"/>
      <c r="H136"/>
      <c r="I136"/>
      <c r="J136" s="92">
        <f t="shared" ref="J136:J199" si="4">IF(I136=I135,J135,IF(I136=0,ROUNDDOWN(20,0),J135-K135))</f>
        <v>20</v>
      </c>
      <c r="K136" s="83">
        <f t="shared" ref="K136:K199" si="5">IF(I136&lt;I135,1,IF(I136=I135,K135+1,0))</f>
        <v>4</v>
      </c>
    </row>
    <row r="137" spans="1:11" ht="13.8" x14ac:dyDescent="0.25">
      <c r="A137" s="114">
        <v>132</v>
      </c>
      <c r="B137"/>
      <c r="C137"/>
      <c r="D137"/>
      <c r="E137"/>
      <c r="F137"/>
      <c r="G137"/>
      <c r="H137"/>
      <c r="I137"/>
      <c r="J137" s="92">
        <f t="shared" si="4"/>
        <v>20</v>
      </c>
      <c r="K137" s="83">
        <f t="shared" si="5"/>
        <v>5</v>
      </c>
    </row>
    <row r="138" spans="1:11" ht="13.8" x14ac:dyDescent="0.25">
      <c r="A138" s="114">
        <v>133</v>
      </c>
      <c r="B138"/>
      <c r="C138"/>
      <c r="D138"/>
      <c r="E138"/>
      <c r="F138"/>
      <c r="G138"/>
      <c r="H138"/>
      <c r="I138"/>
      <c r="J138" s="92">
        <f t="shared" si="4"/>
        <v>20</v>
      </c>
      <c r="K138" s="83">
        <f t="shared" si="5"/>
        <v>6</v>
      </c>
    </row>
    <row r="139" spans="1:11" ht="13.8" x14ac:dyDescent="0.25">
      <c r="A139" s="114">
        <v>134</v>
      </c>
      <c r="B139"/>
      <c r="C139"/>
      <c r="D139"/>
      <c r="E139"/>
      <c r="F139"/>
      <c r="G139"/>
      <c r="H139"/>
      <c r="I139"/>
      <c r="J139" s="92">
        <f t="shared" si="4"/>
        <v>20</v>
      </c>
      <c r="K139" s="83">
        <f t="shared" si="5"/>
        <v>7</v>
      </c>
    </row>
    <row r="140" spans="1:11" ht="13.8" x14ac:dyDescent="0.25">
      <c r="A140" s="114">
        <v>135</v>
      </c>
      <c r="B140"/>
      <c r="C140"/>
      <c r="D140"/>
      <c r="E140"/>
      <c r="F140"/>
      <c r="G140"/>
      <c r="H140"/>
      <c r="I140"/>
      <c r="J140" s="92">
        <f t="shared" si="4"/>
        <v>20</v>
      </c>
      <c r="K140" s="83">
        <f t="shared" si="5"/>
        <v>8</v>
      </c>
    </row>
    <row r="141" spans="1:11" ht="13.8" x14ac:dyDescent="0.25">
      <c r="A141" s="114">
        <v>136</v>
      </c>
      <c r="B141"/>
      <c r="C141"/>
      <c r="D141"/>
      <c r="E141"/>
      <c r="F141"/>
      <c r="G141"/>
      <c r="H141"/>
      <c r="I141"/>
      <c r="J141" s="92">
        <f t="shared" si="4"/>
        <v>20</v>
      </c>
      <c r="K141" s="83">
        <f t="shared" si="5"/>
        <v>9</v>
      </c>
    </row>
    <row r="142" spans="1:11" ht="13.8" x14ac:dyDescent="0.25">
      <c r="A142" s="114">
        <v>137</v>
      </c>
      <c r="B142"/>
      <c r="C142"/>
      <c r="D142"/>
      <c r="E142"/>
      <c r="F142"/>
      <c r="G142"/>
      <c r="H142"/>
      <c r="I142"/>
      <c r="J142" s="92">
        <f t="shared" si="4"/>
        <v>20</v>
      </c>
      <c r="K142" s="83">
        <f t="shared" si="5"/>
        <v>10</v>
      </c>
    </row>
    <row r="143" spans="1:11" ht="13.8" x14ac:dyDescent="0.25">
      <c r="A143" s="114">
        <v>138</v>
      </c>
      <c r="B143"/>
      <c r="C143"/>
      <c r="D143"/>
      <c r="E143"/>
      <c r="F143"/>
      <c r="G143"/>
      <c r="H143"/>
      <c r="I143"/>
      <c r="J143" s="92">
        <f t="shared" si="4"/>
        <v>20</v>
      </c>
      <c r="K143" s="83">
        <f t="shared" si="5"/>
        <v>11</v>
      </c>
    </row>
    <row r="144" spans="1:11" ht="13.8" x14ac:dyDescent="0.25">
      <c r="A144" s="114">
        <v>139</v>
      </c>
      <c r="B144"/>
      <c r="C144"/>
      <c r="D144"/>
      <c r="E144"/>
      <c r="F144"/>
      <c r="G144"/>
      <c r="H144"/>
      <c r="I144"/>
      <c r="J144" s="92">
        <f t="shared" si="4"/>
        <v>20</v>
      </c>
      <c r="K144" s="83">
        <f t="shared" si="5"/>
        <v>12</v>
      </c>
    </row>
    <row r="145" spans="1:11" ht="13.8" x14ac:dyDescent="0.25">
      <c r="A145" s="114">
        <v>140</v>
      </c>
      <c r="B145"/>
      <c r="C145"/>
      <c r="D145"/>
      <c r="E145"/>
      <c r="F145"/>
      <c r="G145"/>
      <c r="H145"/>
      <c r="I145"/>
      <c r="J145" s="92">
        <f t="shared" si="4"/>
        <v>20</v>
      </c>
      <c r="K145" s="83">
        <f t="shared" si="5"/>
        <v>13</v>
      </c>
    </row>
    <row r="146" spans="1:11" ht="13.8" x14ac:dyDescent="0.25">
      <c r="A146" s="114">
        <v>141</v>
      </c>
      <c r="B146"/>
      <c r="C146"/>
      <c r="D146"/>
      <c r="E146"/>
      <c r="F146"/>
      <c r="G146"/>
      <c r="H146"/>
      <c r="I146"/>
      <c r="J146" s="92">
        <f t="shared" si="4"/>
        <v>20</v>
      </c>
      <c r="K146" s="83">
        <f t="shared" si="5"/>
        <v>14</v>
      </c>
    </row>
    <row r="147" spans="1:11" ht="13.8" x14ac:dyDescent="0.25">
      <c r="A147" s="114">
        <v>142</v>
      </c>
      <c r="B147"/>
      <c r="C147"/>
      <c r="D147"/>
      <c r="E147"/>
      <c r="F147"/>
      <c r="G147"/>
      <c r="H147"/>
      <c r="I147"/>
      <c r="J147" s="92">
        <f t="shared" si="4"/>
        <v>20</v>
      </c>
      <c r="K147" s="83">
        <f t="shared" si="5"/>
        <v>15</v>
      </c>
    </row>
    <row r="148" spans="1:11" ht="13.8" x14ac:dyDescent="0.25">
      <c r="A148" s="114">
        <v>143</v>
      </c>
      <c r="B148"/>
      <c r="C148"/>
      <c r="D148"/>
      <c r="E148"/>
      <c r="F148"/>
      <c r="G148"/>
      <c r="H148"/>
      <c r="I148"/>
      <c r="J148" s="92">
        <f t="shared" si="4"/>
        <v>20</v>
      </c>
      <c r="K148" s="83">
        <f t="shared" si="5"/>
        <v>16</v>
      </c>
    </row>
    <row r="149" spans="1:11" ht="13.8" x14ac:dyDescent="0.25">
      <c r="A149" s="114">
        <v>144</v>
      </c>
      <c r="B149"/>
      <c r="C149"/>
      <c r="D149"/>
      <c r="E149"/>
      <c r="F149"/>
      <c r="G149"/>
      <c r="H149"/>
      <c r="I149"/>
      <c r="J149" s="92">
        <f t="shared" si="4"/>
        <v>20</v>
      </c>
      <c r="K149" s="83">
        <f t="shared" si="5"/>
        <v>17</v>
      </c>
    </row>
    <row r="150" spans="1:11" ht="13.8" x14ac:dyDescent="0.25">
      <c r="A150" s="114">
        <v>145</v>
      </c>
      <c r="B150"/>
      <c r="C150"/>
      <c r="D150"/>
      <c r="E150"/>
      <c r="F150"/>
      <c r="G150"/>
      <c r="H150"/>
      <c r="I150"/>
      <c r="J150" s="92">
        <f t="shared" si="4"/>
        <v>20</v>
      </c>
      <c r="K150" s="83">
        <f t="shared" si="5"/>
        <v>18</v>
      </c>
    </row>
    <row r="151" spans="1:11" ht="13.8" x14ac:dyDescent="0.25">
      <c r="A151" s="114">
        <v>146</v>
      </c>
      <c r="B151"/>
      <c r="C151"/>
      <c r="D151"/>
      <c r="E151"/>
      <c r="F151"/>
      <c r="G151"/>
      <c r="H151"/>
      <c r="I151"/>
      <c r="J151" s="92">
        <f t="shared" si="4"/>
        <v>20</v>
      </c>
      <c r="K151" s="83">
        <f t="shared" si="5"/>
        <v>19</v>
      </c>
    </row>
    <row r="152" spans="1:11" ht="13.8" x14ac:dyDescent="0.25">
      <c r="A152" s="114">
        <v>147</v>
      </c>
      <c r="B152"/>
      <c r="C152"/>
      <c r="D152"/>
      <c r="E152"/>
      <c r="F152"/>
      <c r="G152"/>
      <c r="H152"/>
      <c r="I152"/>
      <c r="J152" s="92">
        <f t="shared" si="4"/>
        <v>20</v>
      </c>
      <c r="K152" s="83">
        <f t="shared" si="5"/>
        <v>20</v>
      </c>
    </row>
    <row r="153" spans="1:11" ht="13.8" x14ac:dyDescent="0.25">
      <c r="A153" s="114">
        <v>148</v>
      </c>
      <c r="B153"/>
      <c r="C153"/>
      <c r="D153"/>
      <c r="E153"/>
      <c r="F153"/>
      <c r="G153"/>
      <c r="H153"/>
      <c r="I153"/>
      <c r="J153" s="92">
        <f t="shared" si="4"/>
        <v>20</v>
      </c>
      <c r="K153" s="83">
        <f t="shared" si="5"/>
        <v>21</v>
      </c>
    </row>
    <row r="154" spans="1:11" ht="13.8" x14ac:dyDescent="0.25">
      <c r="A154" s="114">
        <v>149</v>
      </c>
      <c r="B154"/>
      <c r="C154"/>
      <c r="D154"/>
      <c r="E154"/>
      <c r="F154"/>
      <c r="G154"/>
      <c r="H154"/>
      <c r="I154"/>
      <c r="J154" s="92">
        <f t="shared" si="4"/>
        <v>20</v>
      </c>
      <c r="K154" s="83">
        <f t="shared" si="5"/>
        <v>22</v>
      </c>
    </row>
    <row r="155" spans="1:11" ht="13.8" x14ac:dyDescent="0.25">
      <c r="A155" s="114">
        <v>150</v>
      </c>
      <c r="B155"/>
      <c r="C155"/>
      <c r="D155"/>
      <c r="E155"/>
      <c r="F155"/>
      <c r="G155"/>
      <c r="H155"/>
      <c r="I155"/>
      <c r="J155" s="92">
        <f t="shared" si="4"/>
        <v>20</v>
      </c>
      <c r="K155" s="83">
        <f t="shared" si="5"/>
        <v>23</v>
      </c>
    </row>
    <row r="156" spans="1:11" ht="13.8" x14ac:dyDescent="0.25">
      <c r="A156" s="114">
        <v>151</v>
      </c>
      <c r="B156"/>
      <c r="C156"/>
      <c r="D156"/>
      <c r="E156"/>
      <c r="F156"/>
      <c r="G156"/>
      <c r="H156"/>
      <c r="I156"/>
      <c r="J156" s="92">
        <f t="shared" si="4"/>
        <v>20</v>
      </c>
      <c r="K156" s="83">
        <f t="shared" si="5"/>
        <v>24</v>
      </c>
    </row>
    <row r="157" spans="1:11" ht="13.8" x14ac:dyDescent="0.25">
      <c r="A157" s="114">
        <v>152</v>
      </c>
      <c r="B157"/>
      <c r="C157"/>
      <c r="D157"/>
      <c r="E157"/>
      <c r="F157"/>
      <c r="G157"/>
      <c r="H157"/>
      <c r="I157"/>
      <c r="J157" s="92">
        <f t="shared" si="4"/>
        <v>20</v>
      </c>
      <c r="K157" s="83">
        <f t="shared" si="5"/>
        <v>25</v>
      </c>
    </row>
    <row r="158" spans="1:11" ht="13.8" x14ac:dyDescent="0.25">
      <c r="A158" s="114">
        <v>153</v>
      </c>
      <c r="B158"/>
      <c r="C158"/>
      <c r="D158"/>
      <c r="E158"/>
      <c r="F158"/>
      <c r="G158"/>
      <c r="H158"/>
      <c r="I158"/>
      <c r="J158" s="92">
        <f t="shared" si="4"/>
        <v>20</v>
      </c>
      <c r="K158" s="83">
        <f t="shared" si="5"/>
        <v>26</v>
      </c>
    </row>
    <row r="159" spans="1:11" ht="13.8" x14ac:dyDescent="0.25">
      <c r="A159" s="114">
        <v>154</v>
      </c>
      <c r="B159"/>
      <c r="C159"/>
      <c r="D159"/>
      <c r="E159"/>
      <c r="F159"/>
      <c r="G159"/>
      <c r="H159"/>
      <c r="I159"/>
      <c r="J159" s="92">
        <f t="shared" si="4"/>
        <v>20</v>
      </c>
      <c r="K159" s="83">
        <f t="shared" si="5"/>
        <v>27</v>
      </c>
    </row>
    <row r="160" spans="1:11" ht="13.8" x14ac:dyDescent="0.25">
      <c r="A160" s="114">
        <v>155</v>
      </c>
      <c r="B160"/>
      <c r="C160"/>
      <c r="D160"/>
      <c r="E160"/>
      <c r="F160"/>
      <c r="G160"/>
      <c r="H160"/>
      <c r="I160"/>
      <c r="J160" s="92">
        <f t="shared" si="4"/>
        <v>20</v>
      </c>
      <c r="K160" s="83">
        <f t="shared" si="5"/>
        <v>28</v>
      </c>
    </row>
    <row r="161" spans="1:11" ht="13.8" x14ac:dyDescent="0.25">
      <c r="A161" s="114">
        <v>156</v>
      </c>
      <c r="B161"/>
      <c r="C161"/>
      <c r="D161"/>
      <c r="E161"/>
      <c r="F161"/>
      <c r="G161"/>
      <c r="H161"/>
      <c r="I161"/>
      <c r="J161" s="92">
        <f t="shared" si="4"/>
        <v>20</v>
      </c>
      <c r="K161" s="83">
        <f t="shared" si="5"/>
        <v>29</v>
      </c>
    </row>
    <row r="162" spans="1:11" ht="13.8" x14ac:dyDescent="0.25">
      <c r="A162" s="114">
        <v>157</v>
      </c>
      <c r="B162"/>
      <c r="C162"/>
      <c r="D162"/>
      <c r="E162"/>
      <c r="F162"/>
      <c r="G162"/>
      <c r="H162"/>
      <c r="I162"/>
      <c r="J162" s="92">
        <f t="shared" si="4"/>
        <v>20</v>
      </c>
      <c r="K162" s="83">
        <f t="shared" si="5"/>
        <v>30</v>
      </c>
    </row>
    <row r="163" spans="1:11" ht="13.8" x14ac:dyDescent="0.25">
      <c r="A163" s="114">
        <v>158</v>
      </c>
      <c r="B163"/>
      <c r="C163"/>
      <c r="D163"/>
      <c r="E163"/>
      <c r="F163"/>
      <c r="G163"/>
      <c r="H163"/>
      <c r="I163"/>
      <c r="J163" s="92">
        <f t="shared" si="4"/>
        <v>20</v>
      </c>
      <c r="K163" s="83">
        <f t="shared" si="5"/>
        <v>31</v>
      </c>
    </row>
    <row r="164" spans="1:11" ht="13.8" x14ac:dyDescent="0.25">
      <c r="A164" s="114">
        <v>159</v>
      </c>
      <c r="B164"/>
      <c r="C164"/>
      <c r="D164"/>
      <c r="E164"/>
      <c r="F164"/>
      <c r="G164"/>
      <c r="H164"/>
      <c r="I164"/>
      <c r="J164" s="92">
        <f t="shared" si="4"/>
        <v>20</v>
      </c>
      <c r="K164" s="83">
        <f t="shared" si="5"/>
        <v>32</v>
      </c>
    </row>
    <row r="165" spans="1:11" ht="13.8" x14ac:dyDescent="0.25">
      <c r="A165" s="114">
        <v>160</v>
      </c>
      <c r="B165"/>
      <c r="C165"/>
      <c r="D165"/>
      <c r="E165"/>
      <c r="F165"/>
      <c r="G165"/>
      <c r="H165"/>
      <c r="I165"/>
      <c r="J165" s="92">
        <f t="shared" si="4"/>
        <v>20</v>
      </c>
      <c r="K165" s="83">
        <f t="shared" si="5"/>
        <v>33</v>
      </c>
    </row>
    <row r="166" spans="1:11" ht="13.8" x14ac:dyDescent="0.25">
      <c r="A166" s="114">
        <v>161</v>
      </c>
      <c r="B166"/>
      <c r="C166"/>
      <c r="D166"/>
      <c r="E166"/>
      <c r="F166"/>
      <c r="G166"/>
      <c r="H166"/>
      <c r="I166"/>
      <c r="J166" s="92">
        <f t="shared" si="4"/>
        <v>20</v>
      </c>
      <c r="K166" s="83">
        <f t="shared" si="5"/>
        <v>34</v>
      </c>
    </row>
    <row r="167" spans="1:11" ht="13.8" x14ac:dyDescent="0.25">
      <c r="A167" s="114">
        <v>162</v>
      </c>
      <c r="B167"/>
      <c r="C167"/>
      <c r="D167"/>
      <c r="E167"/>
      <c r="F167"/>
      <c r="G167"/>
      <c r="H167"/>
      <c r="I167"/>
      <c r="J167" s="92">
        <f t="shared" si="4"/>
        <v>20</v>
      </c>
      <c r="K167" s="83">
        <f t="shared" si="5"/>
        <v>35</v>
      </c>
    </row>
    <row r="168" spans="1:11" ht="13.8" x14ac:dyDescent="0.25">
      <c r="A168" s="114">
        <v>163</v>
      </c>
      <c r="B168"/>
      <c r="C168"/>
      <c r="D168"/>
      <c r="E168"/>
      <c r="F168"/>
      <c r="G168"/>
      <c r="H168"/>
      <c r="I168"/>
      <c r="J168" s="92">
        <f t="shared" si="4"/>
        <v>20</v>
      </c>
      <c r="K168" s="83">
        <f t="shared" si="5"/>
        <v>36</v>
      </c>
    </row>
    <row r="169" spans="1:11" ht="13.8" x14ac:dyDescent="0.25">
      <c r="A169" s="114">
        <v>164</v>
      </c>
      <c r="B169"/>
      <c r="C169"/>
      <c r="D169"/>
      <c r="E169"/>
      <c r="F169"/>
      <c r="G169"/>
      <c r="H169"/>
      <c r="I169"/>
      <c r="J169" s="92">
        <f t="shared" si="4"/>
        <v>20</v>
      </c>
      <c r="K169" s="83">
        <f t="shared" si="5"/>
        <v>37</v>
      </c>
    </row>
    <row r="170" spans="1:11" ht="13.8" x14ac:dyDescent="0.25">
      <c r="A170" s="114">
        <v>165</v>
      </c>
      <c r="B170"/>
      <c r="C170"/>
      <c r="D170"/>
      <c r="E170"/>
      <c r="F170"/>
      <c r="G170"/>
      <c r="H170"/>
      <c r="I170"/>
      <c r="J170" s="92">
        <f t="shared" si="4"/>
        <v>20</v>
      </c>
      <c r="K170" s="83">
        <f t="shared" si="5"/>
        <v>38</v>
      </c>
    </row>
    <row r="171" spans="1:11" ht="13.8" x14ac:dyDescent="0.25">
      <c r="A171" s="114">
        <v>166</v>
      </c>
      <c r="B171"/>
      <c r="C171"/>
      <c r="D171"/>
      <c r="E171"/>
      <c r="F171"/>
      <c r="G171"/>
      <c r="H171"/>
      <c r="I171"/>
      <c r="J171" s="92">
        <f t="shared" si="4"/>
        <v>20</v>
      </c>
      <c r="K171" s="83">
        <f t="shared" si="5"/>
        <v>39</v>
      </c>
    </row>
    <row r="172" spans="1:11" ht="13.8" x14ac:dyDescent="0.25">
      <c r="A172" s="114">
        <v>167</v>
      </c>
      <c r="B172"/>
      <c r="C172"/>
      <c r="D172"/>
      <c r="E172"/>
      <c r="F172"/>
      <c r="G172"/>
      <c r="H172"/>
      <c r="I172"/>
      <c r="J172" s="92">
        <f t="shared" si="4"/>
        <v>20</v>
      </c>
      <c r="K172" s="83">
        <f t="shared" si="5"/>
        <v>40</v>
      </c>
    </row>
    <row r="173" spans="1:11" ht="13.8" x14ac:dyDescent="0.25">
      <c r="A173" s="114">
        <v>168</v>
      </c>
      <c r="B173"/>
      <c r="C173"/>
      <c r="D173"/>
      <c r="E173"/>
      <c r="F173"/>
      <c r="G173"/>
      <c r="H173"/>
      <c r="I173"/>
      <c r="J173" s="92">
        <f t="shared" si="4"/>
        <v>20</v>
      </c>
      <c r="K173" s="83">
        <f t="shared" si="5"/>
        <v>41</v>
      </c>
    </row>
    <row r="174" spans="1:11" ht="13.8" x14ac:dyDescent="0.25">
      <c r="A174" s="114">
        <v>169</v>
      </c>
      <c r="B174"/>
      <c r="C174"/>
      <c r="D174"/>
      <c r="E174"/>
      <c r="F174"/>
      <c r="G174"/>
      <c r="H174"/>
      <c r="I174"/>
      <c r="J174" s="92">
        <f t="shared" si="4"/>
        <v>20</v>
      </c>
      <c r="K174" s="83">
        <f t="shared" si="5"/>
        <v>42</v>
      </c>
    </row>
    <row r="175" spans="1:11" ht="13.8" x14ac:dyDescent="0.25">
      <c r="A175" s="114">
        <v>170</v>
      </c>
      <c r="B175"/>
      <c r="C175"/>
      <c r="D175"/>
      <c r="E175"/>
      <c r="F175"/>
      <c r="G175"/>
      <c r="H175"/>
      <c r="I175"/>
      <c r="J175" s="92">
        <f t="shared" si="4"/>
        <v>20</v>
      </c>
      <c r="K175" s="83">
        <f t="shared" si="5"/>
        <v>43</v>
      </c>
    </row>
    <row r="176" spans="1:11" ht="13.8" x14ac:dyDescent="0.25">
      <c r="A176" s="114">
        <v>171</v>
      </c>
      <c r="B176"/>
      <c r="C176"/>
      <c r="D176"/>
      <c r="E176"/>
      <c r="F176"/>
      <c r="G176"/>
      <c r="H176"/>
      <c r="I176"/>
      <c r="J176" s="92">
        <f t="shared" si="4"/>
        <v>20</v>
      </c>
      <c r="K176" s="83">
        <f t="shared" si="5"/>
        <v>44</v>
      </c>
    </row>
    <row r="177" spans="1:11" ht="13.8" x14ac:dyDescent="0.25">
      <c r="A177" s="114">
        <v>172</v>
      </c>
      <c r="B177"/>
      <c r="C177"/>
      <c r="D177"/>
      <c r="E177"/>
      <c r="F177"/>
      <c r="G177"/>
      <c r="H177"/>
      <c r="I177"/>
      <c r="J177" s="92">
        <f t="shared" si="4"/>
        <v>20</v>
      </c>
      <c r="K177" s="83">
        <f t="shared" si="5"/>
        <v>45</v>
      </c>
    </row>
    <row r="178" spans="1:11" ht="13.8" x14ac:dyDescent="0.25">
      <c r="A178" s="114">
        <v>173</v>
      </c>
      <c r="B178"/>
      <c r="C178"/>
      <c r="D178"/>
      <c r="E178"/>
      <c r="F178"/>
      <c r="G178"/>
      <c r="H178"/>
      <c r="I178"/>
      <c r="J178" s="92">
        <f t="shared" si="4"/>
        <v>20</v>
      </c>
      <c r="K178" s="83">
        <f t="shared" si="5"/>
        <v>46</v>
      </c>
    </row>
    <row r="179" spans="1:11" ht="13.8" x14ac:dyDescent="0.25">
      <c r="A179" s="114">
        <v>174</v>
      </c>
      <c r="B179"/>
      <c r="C179"/>
      <c r="D179"/>
      <c r="E179"/>
      <c r="F179"/>
      <c r="G179"/>
      <c r="H179"/>
      <c r="I179"/>
      <c r="J179" s="92">
        <f t="shared" si="4"/>
        <v>20</v>
      </c>
      <c r="K179" s="83">
        <f t="shared" si="5"/>
        <v>47</v>
      </c>
    </row>
    <row r="180" spans="1:11" ht="13.8" x14ac:dyDescent="0.25">
      <c r="A180" s="114">
        <v>175</v>
      </c>
      <c r="B180"/>
      <c r="C180"/>
      <c r="D180"/>
      <c r="E180"/>
      <c r="F180"/>
      <c r="G180"/>
      <c r="H180"/>
      <c r="I180"/>
      <c r="J180" s="92">
        <f t="shared" si="4"/>
        <v>20</v>
      </c>
      <c r="K180" s="83">
        <f t="shared" si="5"/>
        <v>48</v>
      </c>
    </row>
    <row r="181" spans="1:11" ht="13.8" x14ac:dyDescent="0.25">
      <c r="A181" s="114">
        <v>176</v>
      </c>
      <c r="B181"/>
      <c r="C181"/>
      <c r="D181"/>
      <c r="E181"/>
      <c r="F181"/>
      <c r="G181"/>
      <c r="H181"/>
      <c r="I181"/>
      <c r="J181" s="92">
        <f t="shared" si="4"/>
        <v>20</v>
      </c>
      <c r="K181" s="83">
        <f t="shared" si="5"/>
        <v>49</v>
      </c>
    </row>
    <row r="182" spans="1:11" ht="13.8" x14ac:dyDescent="0.25">
      <c r="A182" s="114">
        <v>177</v>
      </c>
      <c r="B182"/>
      <c r="C182"/>
      <c r="D182"/>
      <c r="E182"/>
      <c r="F182"/>
      <c r="G182"/>
      <c r="H182"/>
      <c r="I182"/>
      <c r="J182" s="92">
        <f t="shared" si="4"/>
        <v>20</v>
      </c>
      <c r="K182" s="83">
        <f t="shared" si="5"/>
        <v>50</v>
      </c>
    </row>
    <row r="183" spans="1:11" ht="13.8" x14ac:dyDescent="0.25">
      <c r="A183" s="114">
        <v>178</v>
      </c>
      <c r="B183"/>
      <c r="C183"/>
      <c r="D183"/>
      <c r="E183"/>
      <c r="F183"/>
      <c r="G183"/>
      <c r="H183"/>
      <c r="I183"/>
      <c r="J183" s="92">
        <f t="shared" si="4"/>
        <v>20</v>
      </c>
      <c r="K183" s="83">
        <f t="shared" si="5"/>
        <v>51</v>
      </c>
    </row>
    <row r="184" spans="1:11" ht="13.8" x14ac:dyDescent="0.25">
      <c r="A184" s="114">
        <v>179</v>
      </c>
      <c r="B184"/>
      <c r="C184"/>
      <c r="D184"/>
      <c r="E184"/>
      <c r="F184"/>
      <c r="G184"/>
      <c r="H184"/>
      <c r="I184"/>
      <c r="J184" s="92">
        <f t="shared" si="4"/>
        <v>20</v>
      </c>
      <c r="K184" s="83">
        <f t="shared" si="5"/>
        <v>52</v>
      </c>
    </row>
    <row r="185" spans="1:11" ht="13.8" x14ac:dyDescent="0.25">
      <c r="A185" s="114">
        <v>180</v>
      </c>
      <c r="B185"/>
      <c r="C185"/>
      <c r="D185"/>
      <c r="E185"/>
      <c r="F185"/>
      <c r="G185"/>
      <c r="H185"/>
      <c r="I185"/>
      <c r="J185" s="92">
        <f t="shared" si="4"/>
        <v>20</v>
      </c>
      <c r="K185" s="83">
        <f t="shared" si="5"/>
        <v>53</v>
      </c>
    </row>
    <row r="186" spans="1:11" ht="13.8" x14ac:dyDescent="0.25">
      <c r="A186" s="114">
        <v>181</v>
      </c>
      <c r="B186"/>
      <c r="C186"/>
      <c r="D186"/>
      <c r="E186"/>
      <c r="F186"/>
      <c r="G186"/>
      <c r="H186"/>
      <c r="I186"/>
      <c r="J186" s="92">
        <f t="shared" si="4"/>
        <v>20</v>
      </c>
      <c r="K186" s="83">
        <f t="shared" si="5"/>
        <v>54</v>
      </c>
    </row>
    <row r="187" spans="1:11" ht="13.8" x14ac:dyDescent="0.25">
      <c r="A187" s="114">
        <v>182</v>
      </c>
      <c r="B187"/>
      <c r="C187"/>
      <c r="D187"/>
      <c r="E187"/>
      <c r="F187"/>
      <c r="G187"/>
      <c r="H187"/>
      <c r="I187"/>
      <c r="J187" s="92">
        <f t="shared" si="4"/>
        <v>20</v>
      </c>
      <c r="K187" s="83">
        <f t="shared" si="5"/>
        <v>55</v>
      </c>
    </row>
    <row r="188" spans="1:11" ht="13.8" x14ac:dyDescent="0.25">
      <c r="A188" s="114">
        <v>183</v>
      </c>
      <c r="B188"/>
      <c r="C188"/>
      <c r="D188"/>
      <c r="E188"/>
      <c r="F188"/>
      <c r="G188"/>
      <c r="H188"/>
      <c r="I188"/>
      <c r="J188" s="92">
        <f t="shared" si="4"/>
        <v>20</v>
      </c>
      <c r="K188" s="83">
        <f t="shared" si="5"/>
        <v>56</v>
      </c>
    </row>
    <row r="189" spans="1:11" ht="13.8" x14ac:dyDescent="0.25">
      <c r="A189" s="114">
        <v>184</v>
      </c>
      <c r="B189"/>
      <c r="C189"/>
      <c r="D189"/>
      <c r="E189"/>
      <c r="F189"/>
      <c r="G189"/>
      <c r="H189"/>
      <c r="I189"/>
      <c r="J189" s="92">
        <f t="shared" si="4"/>
        <v>20</v>
      </c>
      <c r="K189" s="83">
        <f t="shared" si="5"/>
        <v>57</v>
      </c>
    </row>
    <row r="190" spans="1:11" ht="13.8" x14ac:dyDescent="0.25">
      <c r="A190" s="114">
        <v>185</v>
      </c>
      <c r="B190"/>
      <c r="C190"/>
      <c r="D190"/>
      <c r="E190"/>
      <c r="F190"/>
      <c r="G190"/>
      <c r="H190"/>
      <c r="I190"/>
      <c r="J190" s="92">
        <f t="shared" si="4"/>
        <v>20</v>
      </c>
      <c r="K190" s="83">
        <f t="shared" si="5"/>
        <v>58</v>
      </c>
    </row>
    <row r="191" spans="1:11" ht="13.8" x14ac:dyDescent="0.25">
      <c r="A191" s="114">
        <v>186</v>
      </c>
      <c r="B191"/>
      <c r="C191"/>
      <c r="D191"/>
      <c r="E191"/>
      <c r="F191"/>
      <c r="G191"/>
      <c r="H191"/>
      <c r="I191"/>
      <c r="J191" s="92">
        <f t="shared" si="4"/>
        <v>20</v>
      </c>
      <c r="K191" s="83">
        <f t="shared" si="5"/>
        <v>59</v>
      </c>
    </row>
    <row r="192" spans="1:11" ht="13.8" x14ac:dyDescent="0.25">
      <c r="A192" s="114">
        <v>187</v>
      </c>
      <c r="B192"/>
      <c r="C192"/>
      <c r="D192"/>
      <c r="E192"/>
      <c r="F192"/>
      <c r="G192"/>
      <c r="H192"/>
      <c r="I192"/>
      <c r="J192" s="92">
        <f t="shared" si="4"/>
        <v>20</v>
      </c>
      <c r="K192" s="83">
        <f t="shared" si="5"/>
        <v>60</v>
      </c>
    </row>
    <row r="193" spans="1:11" ht="13.8" x14ac:dyDescent="0.25">
      <c r="A193" s="114">
        <v>188</v>
      </c>
      <c r="B193"/>
      <c r="C193"/>
      <c r="D193"/>
      <c r="E193"/>
      <c r="F193"/>
      <c r="G193"/>
      <c r="H193"/>
      <c r="I193"/>
      <c r="J193" s="92">
        <f t="shared" si="4"/>
        <v>20</v>
      </c>
      <c r="K193" s="83">
        <f t="shared" si="5"/>
        <v>61</v>
      </c>
    </row>
    <row r="194" spans="1:11" ht="13.8" x14ac:dyDescent="0.25">
      <c r="A194" s="114">
        <v>189</v>
      </c>
      <c r="B194"/>
      <c r="C194"/>
      <c r="D194"/>
      <c r="E194"/>
      <c r="F194"/>
      <c r="G194"/>
      <c r="H194"/>
      <c r="I194"/>
      <c r="J194" s="92">
        <f t="shared" si="4"/>
        <v>20</v>
      </c>
      <c r="K194" s="83">
        <f t="shared" si="5"/>
        <v>62</v>
      </c>
    </row>
    <row r="195" spans="1:11" ht="13.8" x14ac:dyDescent="0.25">
      <c r="A195" s="114">
        <v>190</v>
      </c>
      <c r="B195"/>
      <c r="C195"/>
      <c r="D195"/>
      <c r="E195"/>
      <c r="F195"/>
      <c r="G195"/>
      <c r="H195"/>
      <c r="I195"/>
      <c r="J195" s="92">
        <f t="shared" si="4"/>
        <v>20</v>
      </c>
      <c r="K195" s="83">
        <f t="shared" si="5"/>
        <v>63</v>
      </c>
    </row>
    <row r="196" spans="1:11" ht="13.8" x14ac:dyDescent="0.25">
      <c r="A196" s="114">
        <v>191</v>
      </c>
      <c r="B196"/>
      <c r="C196"/>
      <c r="D196"/>
      <c r="E196"/>
      <c r="F196"/>
      <c r="G196"/>
      <c r="H196"/>
      <c r="I196"/>
      <c r="J196" s="92">
        <f t="shared" si="4"/>
        <v>20</v>
      </c>
      <c r="K196" s="83">
        <f t="shared" si="5"/>
        <v>64</v>
      </c>
    </row>
    <row r="197" spans="1:11" ht="13.8" x14ac:dyDescent="0.25">
      <c r="A197" s="114">
        <v>192</v>
      </c>
      <c r="B197"/>
      <c r="C197"/>
      <c r="D197"/>
      <c r="E197"/>
      <c r="F197"/>
      <c r="G197"/>
      <c r="H197"/>
      <c r="I197"/>
      <c r="J197" s="92">
        <f t="shared" si="4"/>
        <v>20</v>
      </c>
      <c r="K197" s="83">
        <f t="shared" si="5"/>
        <v>65</v>
      </c>
    </row>
    <row r="198" spans="1:11" ht="13.8" x14ac:dyDescent="0.25">
      <c r="A198" s="114">
        <v>193</v>
      </c>
      <c r="B198"/>
      <c r="C198"/>
      <c r="D198"/>
      <c r="E198"/>
      <c r="F198"/>
      <c r="G198"/>
      <c r="H198"/>
      <c r="I198"/>
      <c r="J198" s="92">
        <f t="shared" si="4"/>
        <v>20</v>
      </c>
      <c r="K198" s="83">
        <f t="shared" si="5"/>
        <v>66</v>
      </c>
    </row>
    <row r="199" spans="1:11" ht="13.8" x14ac:dyDescent="0.25">
      <c r="A199" s="114">
        <v>194</v>
      </c>
      <c r="B199"/>
      <c r="C199"/>
      <c r="D199"/>
      <c r="E199"/>
      <c r="F199"/>
      <c r="G199"/>
      <c r="H199"/>
      <c r="I199"/>
      <c r="J199" s="92">
        <f t="shared" si="4"/>
        <v>20</v>
      </c>
      <c r="K199" s="83">
        <f t="shared" si="5"/>
        <v>67</v>
      </c>
    </row>
    <row r="200" spans="1:11" ht="13.8" x14ac:dyDescent="0.25">
      <c r="A200" s="114">
        <v>195</v>
      </c>
      <c r="B200"/>
      <c r="C200"/>
      <c r="D200"/>
      <c r="E200"/>
      <c r="F200"/>
      <c r="G200"/>
      <c r="H200"/>
      <c r="I200"/>
      <c r="J200" s="92">
        <f t="shared" ref="J200:J239" si="6">IF(I200=I199,J199,IF(I200=0,ROUNDDOWN(20,0),J199-K199))</f>
        <v>20</v>
      </c>
      <c r="K200" s="83">
        <f t="shared" ref="K200:K239" si="7">IF(I200&lt;I199,1,IF(I200=I199,K199+1,0))</f>
        <v>68</v>
      </c>
    </row>
    <row r="201" spans="1:11" ht="13.8" x14ac:dyDescent="0.25">
      <c r="A201" s="114">
        <v>196</v>
      </c>
      <c r="B201"/>
      <c r="C201"/>
      <c r="D201"/>
      <c r="E201"/>
      <c r="F201"/>
      <c r="G201"/>
      <c r="H201"/>
      <c r="I201"/>
      <c r="J201" s="92">
        <f t="shared" si="6"/>
        <v>20</v>
      </c>
      <c r="K201" s="83">
        <f t="shared" si="7"/>
        <v>69</v>
      </c>
    </row>
    <row r="202" spans="1:11" ht="13.8" x14ac:dyDescent="0.25">
      <c r="A202" s="114">
        <v>197</v>
      </c>
      <c r="B202"/>
      <c r="C202"/>
      <c r="D202"/>
      <c r="E202"/>
      <c r="F202"/>
      <c r="G202"/>
      <c r="H202"/>
      <c r="I202"/>
      <c r="J202" s="92">
        <f t="shared" si="6"/>
        <v>20</v>
      </c>
      <c r="K202" s="83">
        <f t="shared" si="7"/>
        <v>70</v>
      </c>
    </row>
    <row r="203" spans="1:11" ht="13.8" x14ac:dyDescent="0.25">
      <c r="A203" s="114">
        <v>198</v>
      </c>
      <c r="B203"/>
      <c r="C203"/>
      <c r="D203"/>
      <c r="E203"/>
      <c r="F203"/>
      <c r="G203"/>
      <c r="H203"/>
      <c r="I203"/>
      <c r="J203" s="92">
        <f t="shared" si="6"/>
        <v>20</v>
      </c>
      <c r="K203" s="83">
        <f t="shared" si="7"/>
        <v>71</v>
      </c>
    </row>
    <row r="204" spans="1:11" ht="13.8" x14ac:dyDescent="0.25">
      <c r="A204" s="114">
        <v>199</v>
      </c>
      <c r="B204"/>
      <c r="C204"/>
      <c r="D204"/>
      <c r="E204"/>
      <c r="F204"/>
      <c r="G204"/>
      <c r="H204"/>
      <c r="I204"/>
      <c r="J204" s="92">
        <f t="shared" si="6"/>
        <v>20</v>
      </c>
      <c r="K204" s="83">
        <f t="shared" si="7"/>
        <v>72</v>
      </c>
    </row>
    <row r="205" spans="1:11" ht="13.8" x14ac:dyDescent="0.25">
      <c r="A205" s="114">
        <v>200</v>
      </c>
      <c r="B205"/>
      <c r="C205"/>
      <c r="D205"/>
      <c r="E205"/>
      <c r="F205"/>
      <c r="G205"/>
      <c r="H205"/>
      <c r="I205"/>
      <c r="J205" s="92">
        <f t="shared" si="6"/>
        <v>20</v>
      </c>
      <c r="K205" s="83">
        <f t="shared" si="7"/>
        <v>73</v>
      </c>
    </row>
    <row r="206" spans="1:11" ht="13.8" x14ac:dyDescent="0.25">
      <c r="A206" s="114">
        <v>201</v>
      </c>
      <c r="B206"/>
      <c r="C206"/>
      <c r="D206"/>
      <c r="E206"/>
      <c r="F206"/>
      <c r="G206"/>
      <c r="H206"/>
      <c r="I206"/>
      <c r="J206" s="92">
        <f t="shared" si="6"/>
        <v>20</v>
      </c>
      <c r="K206" s="83">
        <f t="shared" si="7"/>
        <v>74</v>
      </c>
    </row>
    <row r="207" spans="1:11" ht="13.8" x14ac:dyDescent="0.25">
      <c r="A207" s="114">
        <v>202</v>
      </c>
      <c r="B207"/>
      <c r="C207"/>
      <c r="D207"/>
      <c r="E207"/>
      <c r="F207"/>
      <c r="G207"/>
      <c r="H207"/>
      <c r="I207"/>
      <c r="J207" s="92">
        <f t="shared" si="6"/>
        <v>20</v>
      </c>
      <c r="K207" s="83">
        <f t="shared" si="7"/>
        <v>75</v>
      </c>
    </row>
    <row r="208" spans="1:11" ht="13.8" x14ac:dyDescent="0.25">
      <c r="A208" s="114">
        <v>203</v>
      </c>
      <c r="B208"/>
      <c r="C208"/>
      <c r="D208"/>
      <c r="E208"/>
      <c r="F208"/>
      <c r="G208"/>
      <c r="H208"/>
      <c r="I208"/>
      <c r="J208" s="92">
        <f t="shared" si="6"/>
        <v>20</v>
      </c>
      <c r="K208" s="83">
        <f t="shared" si="7"/>
        <v>76</v>
      </c>
    </row>
    <row r="209" spans="1:11" ht="13.8" x14ac:dyDescent="0.25">
      <c r="A209" s="114">
        <v>204</v>
      </c>
      <c r="B209"/>
      <c r="C209"/>
      <c r="D209"/>
      <c r="E209"/>
      <c r="F209"/>
      <c r="G209"/>
      <c r="H209"/>
      <c r="I209"/>
      <c r="J209" s="92">
        <f t="shared" si="6"/>
        <v>20</v>
      </c>
      <c r="K209" s="83">
        <f t="shared" si="7"/>
        <v>77</v>
      </c>
    </row>
    <row r="210" spans="1:11" ht="13.8" x14ac:dyDescent="0.25">
      <c r="A210" s="114">
        <v>205</v>
      </c>
      <c r="B210"/>
      <c r="C210"/>
      <c r="D210"/>
      <c r="E210"/>
      <c r="F210"/>
      <c r="G210"/>
      <c r="H210"/>
      <c r="I210"/>
      <c r="J210" s="92">
        <f t="shared" si="6"/>
        <v>20</v>
      </c>
      <c r="K210" s="83">
        <f t="shared" si="7"/>
        <v>78</v>
      </c>
    </row>
    <row r="211" spans="1:11" ht="13.8" x14ac:dyDescent="0.25">
      <c r="A211" s="114">
        <v>206</v>
      </c>
      <c r="B211"/>
      <c r="C211"/>
      <c r="D211"/>
      <c r="E211"/>
      <c r="F211"/>
      <c r="G211"/>
      <c r="H211"/>
      <c r="I211"/>
      <c r="J211" s="92">
        <f t="shared" si="6"/>
        <v>20</v>
      </c>
      <c r="K211" s="83">
        <f t="shared" si="7"/>
        <v>79</v>
      </c>
    </row>
    <row r="212" spans="1:11" ht="13.8" x14ac:dyDescent="0.25">
      <c r="A212" s="114">
        <v>207</v>
      </c>
      <c r="B212"/>
      <c r="C212"/>
      <c r="D212"/>
      <c r="E212"/>
      <c r="F212"/>
      <c r="G212"/>
      <c r="H212"/>
      <c r="I212"/>
      <c r="J212" s="92">
        <f t="shared" si="6"/>
        <v>20</v>
      </c>
      <c r="K212" s="83">
        <f t="shared" si="7"/>
        <v>80</v>
      </c>
    </row>
    <row r="213" spans="1:11" ht="13.8" x14ac:dyDescent="0.25">
      <c r="A213" s="114">
        <v>208</v>
      </c>
      <c r="B213"/>
      <c r="C213"/>
      <c r="D213"/>
      <c r="E213"/>
      <c r="F213"/>
      <c r="G213"/>
      <c r="H213"/>
      <c r="I213"/>
      <c r="J213" s="92">
        <f t="shared" si="6"/>
        <v>20</v>
      </c>
      <c r="K213" s="83">
        <f t="shared" si="7"/>
        <v>81</v>
      </c>
    </row>
    <row r="214" spans="1:11" ht="13.8" x14ac:dyDescent="0.25">
      <c r="A214" s="114">
        <v>209</v>
      </c>
      <c r="B214"/>
      <c r="C214"/>
      <c r="D214"/>
      <c r="E214"/>
      <c r="F214"/>
      <c r="G214"/>
      <c r="H214"/>
      <c r="I214"/>
      <c r="J214" s="92">
        <f t="shared" si="6"/>
        <v>20</v>
      </c>
      <c r="K214" s="83">
        <f t="shared" si="7"/>
        <v>82</v>
      </c>
    </row>
    <row r="215" spans="1:11" ht="13.8" x14ac:dyDescent="0.25">
      <c r="A215" s="114">
        <v>210</v>
      </c>
      <c r="B215"/>
      <c r="C215"/>
      <c r="D215"/>
      <c r="E215"/>
      <c r="F215"/>
      <c r="G215"/>
      <c r="H215"/>
      <c r="I215"/>
      <c r="J215" s="92">
        <f t="shared" si="6"/>
        <v>20</v>
      </c>
      <c r="K215" s="83">
        <f t="shared" si="7"/>
        <v>83</v>
      </c>
    </row>
    <row r="216" spans="1:11" ht="13.8" x14ac:dyDescent="0.25">
      <c r="A216" s="114">
        <v>211</v>
      </c>
      <c r="B216"/>
      <c r="C216"/>
      <c r="D216"/>
      <c r="E216"/>
      <c r="F216"/>
      <c r="G216"/>
      <c r="H216"/>
      <c r="I216"/>
      <c r="J216" s="92">
        <f t="shared" si="6"/>
        <v>20</v>
      </c>
      <c r="K216" s="83">
        <f t="shared" si="7"/>
        <v>84</v>
      </c>
    </row>
    <row r="217" spans="1:11" ht="13.8" x14ac:dyDescent="0.25">
      <c r="A217" s="114">
        <v>212</v>
      </c>
      <c r="B217"/>
      <c r="C217"/>
      <c r="D217"/>
      <c r="E217"/>
      <c r="F217"/>
      <c r="G217"/>
      <c r="H217"/>
      <c r="I217"/>
      <c r="J217" s="92">
        <f t="shared" si="6"/>
        <v>20</v>
      </c>
      <c r="K217" s="83">
        <f t="shared" si="7"/>
        <v>85</v>
      </c>
    </row>
    <row r="218" spans="1:11" ht="13.8" x14ac:dyDescent="0.25">
      <c r="A218" s="114">
        <v>213</v>
      </c>
      <c r="B218"/>
      <c r="C218"/>
      <c r="D218"/>
      <c r="E218"/>
      <c r="F218"/>
      <c r="G218"/>
      <c r="H218"/>
      <c r="I218"/>
      <c r="J218" s="92">
        <f t="shared" si="6"/>
        <v>20</v>
      </c>
      <c r="K218" s="83">
        <f t="shared" si="7"/>
        <v>86</v>
      </c>
    </row>
    <row r="219" spans="1:11" ht="13.8" x14ac:dyDescent="0.25">
      <c r="A219" s="114">
        <v>214</v>
      </c>
      <c r="B219"/>
      <c r="C219"/>
      <c r="D219"/>
      <c r="E219"/>
      <c r="F219"/>
      <c r="G219"/>
      <c r="H219"/>
      <c r="I219"/>
      <c r="J219" s="92">
        <f t="shared" si="6"/>
        <v>20</v>
      </c>
      <c r="K219" s="83">
        <f t="shared" si="7"/>
        <v>87</v>
      </c>
    </row>
    <row r="220" spans="1:11" ht="13.8" x14ac:dyDescent="0.25">
      <c r="A220" s="114">
        <v>215</v>
      </c>
      <c r="B220"/>
      <c r="C220"/>
      <c r="D220"/>
      <c r="E220"/>
      <c r="F220"/>
      <c r="G220"/>
      <c r="H220"/>
      <c r="I220"/>
      <c r="J220" s="92">
        <f t="shared" si="6"/>
        <v>20</v>
      </c>
      <c r="K220" s="83">
        <f t="shared" si="7"/>
        <v>88</v>
      </c>
    </row>
    <row r="221" spans="1:11" ht="13.8" x14ac:dyDescent="0.25">
      <c r="A221" s="114">
        <v>216</v>
      </c>
      <c r="B221"/>
      <c r="C221"/>
      <c r="D221"/>
      <c r="E221"/>
      <c r="F221"/>
      <c r="G221"/>
      <c r="H221"/>
      <c r="I221"/>
      <c r="J221" s="92">
        <f t="shared" si="6"/>
        <v>20</v>
      </c>
      <c r="K221" s="83">
        <f t="shared" si="7"/>
        <v>89</v>
      </c>
    </row>
    <row r="222" spans="1:11" ht="13.8" x14ac:dyDescent="0.25">
      <c r="A222" s="114">
        <v>217</v>
      </c>
      <c r="B222"/>
      <c r="C222"/>
      <c r="D222"/>
      <c r="E222"/>
      <c r="F222"/>
      <c r="G222"/>
      <c r="H222"/>
      <c r="I222"/>
      <c r="J222" s="92">
        <f t="shared" si="6"/>
        <v>20</v>
      </c>
      <c r="K222" s="83">
        <f t="shared" si="7"/>
        <v>90</v>
      </c>
    </row>
    <row r="223" spans="1:11" ht="13.8" x14ac:dyDescent="0.25">
      <c r="A223" s="114">
        <v>218</v>
      </c>
      <c r="B223"/>
      <c r="C223"/>
      <c r="D223"/>
      <c r="E223"/>
      <c r="F223"/>
      <c r="G223"/>
      <c r="H223"/>
      <c r="I223"/>
      <c r="J223" s="92">
        <f t="shared" si="6"/>
        <v>20</v>
      </c>
      <c r="K223" s="83">
        <f t="shared" si="7"/>
        <v>91</v>
      </c>
    </row>
    <row r="224" spans="1:11" ht="13.8" x14ac:dyDescent="0.25">
      <c r="A224" s="114">
        <v>219</v>
      </c>
      <c r="B224"/>
      <c r="C224"/>
      <c r="D224"/>
      <c r="E224"/>
      <c r="F224"/>
      <c r="G224"/>
      <c r="H224"/>
      <c r="I224"/>
      <c r="J224" s="92">
        <f t="shared" si="6"/>
        <v>20</v>
      </c>
      <c r="K224" s="83">
        <f t="shared" si="7"/>
        <v>92</v>
      </c>
    </row>
    <row r="225" spans="1:11" ht="13.8" x14ac:dyDescent="0.25">
      <c r="A225" s="114">
        <v>220</v>
      </c>
      <c r="B225"/>
      <c r="C225"/>
      <c r="D225"/>
      <c r="E225"/>
      <c r="F225"/>
      <c r="G225"/>
      <c r="H225"/>
      <c r="I225"/>
      <c r="J225" s="92">
        <f t="shared" si="6"/>
        <v>20</v>
      </c>
      <c r="K225" s="83">
        <f t="shared" si="7"/>
        <v>93</v>
      </c>
    </row>
    <row r="226" spans="1:11" ht="13.8" x14ac:dyDescent="0.25">
      <c r="A226" s="114">
        <v>221</v>
      </c>
      <c r="B226"/>
      <c r="C226"/>
      <c r="D226"/>
      <c r="E226"/>
      <c r="F226"/>
      <c r="G226"/>
      <c r="H226"/>
      <c r="I226"/>
      <c r="J226" s="92">
        <f t="shared" si="6"/>
        <v>20</v>
      </c>
      <c r="K226" s="83">
        <f t="shared" si="7"/>
        <v>94</v>
      </c>
    </row>
    <row r="227" spans="1:11" ht="13.8" x14ac:dyDescent="0.25">
      <c r="A227" s="114">
        <v>222</v>
      </c>
      <c r="B227"/>
      <c r="C227"/>
      <c r="D227"/>
      <c r="E227"/>
      <c r="F227"/>
      <c r="G227"/>
      <c r="H227"/>
      <c r="I227"/>
      <c r="J227" s="92">
        <f t="shared" si="6"/>
        <v>20</v>
      </c>
      <c r="K227" s="83">
        <f t="shared" si="7"/>
        <v>95</v>
      </c>
    </row>
    <row r="228" spans="1:11" ht="13.8" x14ac:dyDescent="0.25">
      <c r="A228" s="114">
        <v>223</v>
      </c>
      <c r="B228"/>
      <c r="C228"/>
      <c r="D228"/>
      <c r="E228"/>
      <c r="F228"/>
      <c r="G228"/>
      <c r="H228"/>
      <c r="I228"/>
      <c r="J228" s="92">
        <f t="shared" si="6"/>
        <v>20</v>
      </c>
      <c r="K228" s="83">
        <f t="shared" si="7"/>
        <v>96</v>
      </c>
    </row>
    <row r="229" spans="1:11" ht="13.8" x14ac:dyDescent="0.25">
      <c r="A229" s="114">
        <v>224</v>
      </c>
      <c r="B229"/>
      <c r="C229"/>
      <c r="D229"/>
      <c r="E229"/>
      <c r="F229"/>
      <c r="G229"/>
      <c r="H229"/>
      <c r="I229"/>
      <c r="J229" s="92">
        <f t="shared" si="6"/>
        <v>20</v>
      </c>
      <c r="K229" s="83">
        <f t="shared" si="7"/>
        <v>97</v>
      </c>
    </row>
    <row r="230" spans="1:11" ht="13.8" x14ac:dyDescent="0.25">
      <c r="A230" s="114">
        <v>225</v>
      </c>
      <c r="B230"/>
      <c r="C230"/>
      <c r="D230"/>
      <c r="E230"/>
      <c r="F230"/>
      <c r="G230"/>
      <c r="H230"/>
      <c r="I230"/>
      <c r="J230" s="92">
        <f t="shared" si="6"/>
        <v>20</v>
      </c>
      <c r="K230" s="83">
        <f t="shared" si="7"/>
        <v>98</v>
      </c>
    </row>
    <row r="231" spans="1:11" ht="13.8" x14ac:dyDescent="0.25">
      <c r="A231" s="114">
        <v>226</v>
      </c>
      <c r="B231"/>
      <c r="C231"/>
      <c r="D231"/>
      <c r="E231"/>
      <c r="F231"/>
      <c r="G231"/>
      <c r="H231"/>
      <c r="I231"/>
      <c r="J231" s="92">
        <f t="shared" si="6"/>
        <v>20</v>
      </c>
      <c r="K231" s="83">
        <f t="shared" si="7"/>
        <v>99</v>
      </c>
    </row>
    <row r="232" spans="1:11" ht="13.8" x14ac:dyDescent="0.25">
      <c r="A232" s="114">
        <v>227</v>
      </c>
      <c r="B232"/>
      <c r="C232"/>
      <c r="D232"/>
      <c r="E232"/>
      <c r="F232"/>
      <c r="G232"/>
      <c r="H232"/>
      <c r="I232"/>
      <c r="J232" s="92">
        <f t="shared" si="6"/>
        <v>20</v>
      </c>
      <c r="K232" s="83">
        <f t="shared" si="7"/>
        <v>100</v>
      </c>
    </row>
    <row r="233" spans="1:11" ht="13.8" x14ac:dyDescent="0.25">
      <c r="A233" s="114">
        <v>228</v>
      </c>
      <c r="B233"/>
      <c r="C233"/>
      <c r="D233"/>
      <c r="E233"/>
      <c r="F233"/>
      <c r="G233"/>
      <c r="H233"/>
      <c r="I233"/>
      <c r="J233" s="92">
        <f t="shared" si="6"/>
        <v>20</v>
      </c>
      <c r="K233" s="83">
        <f t="shared" si="7"/>
        <v>101</v>
      </c>
    </row>
    <row r="234" spans="1:11" ht="13.8" x14ac:dyDescent="0.25">
      <c r="A234" s="114">
        <v>229</v>
      </c>
      <c r="B234"/>
      <c r="C234"/>
      <c r="D234"/>
      <c r="E234"/>
      <c r="F234"/>
      <c r="G234"/>
      <c r="H234"/>
      <c r="I234"/>
      <c r="J234" s="92">
        <f t="shared" si="6"/>
        <v>20</v>
      </c>
      <c r="K234" s="83">
        <f t="shared" si="7"/>
        <v>102</v>
      </c>
    </row>
    <row r="235" spans="1:11" ht="13.8" x14ac:dyDescent="0.25">
      <c r="A235" s="114">
        <v>230</v>
      </c>
      <c r="B235"/>
      <c r="C235"/>
      <c r="D235"/>
      <c r="E235"/>
      <c r="F235"/>
      <c r="G235"/>
      <c r="H235"/>
      <c r="I235"/>
      <c r="J235" s="92">
        <f t="shared" si="6"/>
        <v>20</v>
      </c>
      <c r="K235" s="83">
        <f t="shared" si="7"/>
        <v>103</v>
      </c>
    </row>
    <row r="236" spans="1:11" ht="13.8" x14ac:dyDescent="0.25">
      <c r="A236" s="114">
        <v>231</v>
      </c>
      <c r="B236"/>
      <c r="C236"/>
      <c r="D236"/>
      <c r="E236"/>
      <c r="F236"/>
      <c r="G236"/>
      <c r="H236"/>
      <c r="I236"/>
      <c r="J236" s="92">
        <f t="shared" si="6"/>
        <v>20</v>
      </c>
      <c r="K236" s="83">
        <f t="shared" si="7"/>
        <v>104</v>
      </c>
    </row>
    <row r="237" spans="1:11" ht="13.8" x14ac:dyDescent="0.25">
      <c r="A237" s="114">
        <v>232</v>
      </c>
      <c r="B237"/>
      <c r="C237"/>
      <c r="D237"/>
      <c r="E237"/>
      <c r="F237"/>
      <c r="G237"/>
      <c r="H237"/>
      <c r="I237"/>
      <c r="J237" s="92">
        <f t="shared" si="6"/>
        <v>20</v>
      </c>
      <c r="K237" s="83">
        <f t="shared" si="7"/>
        <v>105</v>
      </c>
    </row>
    <row r="238" spans="1:11" ht="13.8" x14ac:dyDescent="0.25">
      <c r="A238" s="114">
        <v>233</v>
      </c>
      <c r="B238"/>
      <c r="C238"/>
      <c r="D238"/>
      <c r="E238"/>
      <c r="F238"/>
      <c r="G238"/>
      <c r="H238"/>
      <c r="I238"/>
      <c r="J238" s="92">
        <f t="shared" si="6"/>
        <v>20</v>
      </c>
      <c r="K238" s="83">
        <f t="shared" si="7"/>
        <v>106</v>
      </c>
    </row>
    <row r="239" spans="1:11" ht="13.8" x14ac:dyDescent="0.25">
      <c r="A239" s="114">
        <v>234</v>
      </c>
      <c r="B239"/>
      <c r="C239"/>
      <c r="D239"/>
      <c r="E239"/>
      <c r="F239"/>
      <c r="G239"/>
      <c r="H239"/>
      <c r="I239"/>
      <c r="J239" s="92">
        <f t="shared" si="6"/>
        <v>20</v>
      </c>
      <c r="K239" s="83">
        <f t="shared" si="7"/>
        <v>107</v>
      </c>
    </row>
    <row r="240" spans="1:11" ht="13.8" x14ac:dyDescent="0.25">
      <c r="B240"/>
      <c r="C240"/>
      <c r="D240"/>
      <c r="E240"/>
      <c r="F240"/>
      <c r="G240"/>
      <c r="H240"/>
      <c r="I240"/>
      <c r="J240" s="92">
        <f t="shared" ref="J240:J242" si="8">IF(I240=I239,J239,IF(I240=0,ROUNDDOWN(20,0),J239-K239))</f>
        <v>20</v>
      </c>
      <c r="K240" s="83">
        <f t="shared" ref="K240:K242" si="9">IF(I240&lt;I239,1,IF(I240=I239,K239+1,0))</f>
        <v>108</v>
      </c>
    </row>
    <row r="241" spans="2:11" ht="13.8" x14ac:dyDescent="0.25">
      <c r="B241"/>
      <c r="C241"/>
      <c r="D241"/>
      <c r="E241"/>
      <c r="F241"/>
      <c r="G241"/>
      <c r="H241"/>
      <c r="I241"/>
      <c r="J241" s="92">
        <f t="shared" si="8"/>
        <v>20</v>
      </c>
      <c r="K241" s="83">
        <f t="shared" si="9"/>
        <v>109</v>
      </c>
    </row>
    <row r="242" spans="2:11" ht="13.8" x14ac:dyDescent="0.25">
      <c r="B242"/>
      <c r="C242"/>
      <c r="D242"/>
      <c r="E242"/>
      <c r="F242"/>
      <c r="G242"/>
      <c r="H242"/>
      <c r="I242"/>
      <c r="J242" s="92">
        <f t="shared" si="8"/>
        <v>20</v>
      </c>
      <c r="K242" s="83">
        <f t="shared" si="9"/>
        <v>110</v>
      </c>
    </row>
    <row r="243" spans="2:11" ht="13.8" x14ac:dyDescent="0.25">
      <c r="B243"/>
      <c r="C243"/>
      <c r="D243"/>
      <c r="E243"/>
      <c r="F243"/>
      <c r="G243"/>
      <c r="H243"/>
      <c r="I243"/>
      <c r="J243" s="92">
        <f t="shared" ref="J243:J248" si="10">IF(I243=I242,J242,IF(I243=0,ROUNDDOWN(20,0),J242-K242))</f>
        <v>20</v>
      </c>
      <c r="K243" s="83">
        <f t="shared" ref="K243:K248" si="11">IF(I243&lt;I242,1,IF(I243=I242,K242+1,0))</f>
        <v>111</v>
      </c>
    </row>
    <row r="244" spans="2:11" ht="13.8" x14ac:dyDescent="0.25">
      <c r="B244"/>
      <c r="C244"/>
      <c r="D244"/>
      <c r="E244"/>
      <c r="F244"/>
      <c r="G244"/>
      <c r="H244"/>
      <c r="I244"/>
      <c r="J244" s="92">
        <f t="shared" si="10"/>
        <v>20</v>
      </c>
      <c r="K244" s="83">
        <f t="shared" si="11"/>
        <v>112</v>
      </c>
    </row>
    <row r="245" spans="2:11" ht="13.8" x14ac:dyDescent="0.25">
      <c r="B245"/>
      <c r="C245"/>
      <c r="D245"/>
      <c r="E245"/>
      <c r="F245"/>
      <c r="G245"/>
      <c r="H245"/>
      <c r="I245"/>
      <c r="J245" s="92">
        <f t="shared" si="10"/>
        <v>20</v>
      </c>
      <c r="K245" s="83">
        <f t="shared" si="11"/>
        <v>113</v>
      </c>
    </row>
    <row r="246" spans="2:11" ht="13.8" x14ac:dyDescent="0.25">
      <c r="B246"/>
      <c r="C246"/>
      <c r="D246"/>
      <c r="E246"/>
      <c r="F246"/>
      <c r="G246"/>
      <c r="H246"/>
      <c r="I246"/>
      <c r="J246" s="92">
        <f t="shared" si="10"/>
        <v>20</v>
      </c>
      <c r="K246" s="83">
        <f t="shared" si="11"/>
        <v>114</v>
      </c>
    </row>
    <row r="247" spans="2:11" ht="13.8" x14ac:dyDescent="0.25">
      <c r="B247"/>
      <c r="C247"/>
      <c r="D247"/>
      <c r="E247"/>
      <c r="F247"/>
      <c r="G247"/>
      <c r="H247"/>
      <c r="I247"/>
      <c r="J247" s="92">
        <f t="shared" si="10"/>
        <v>20</v>
      </c>
      <c r="K247" s="83">
        <f t="shared" si="11"/>
        <v>115</v>
      </c>
    </row>
    <row r="248" spans="2:11" ht="13.8" x14ac:dyDescent="0.25">
      <c r="B248"/>
      <c r="C248"/>
      <c r="D248"/>
      <c r="E248"/>
      <c r="F248"/>
      <c r="G248"/>
      <c r="H248"/>
      <c r="I248"/>
      <c r="J248" s="92">
        <f t="shared" si="10"/>
        <v>20</v>
      </c>
      <c r="K248" s="83">
        <f t="shared" si="11"/>
        <v>116</v>
      </c>
    </row>
    <row r="249" spans="2:11" ht="13.8" x14ac:dyDescent="0.25">
      <c r="B249"/>
      <c r="C249"/>
      <c r="D249"/>
      <c r="E249"/>
      <c r="F249"/>
      <c r="G249"/>
      <c r="H249"/>
      <c r="I249"/>
      <c r="J249" s="92">
        <f t="shared" ref="J249:J283" si="12">IF(I249=I248,J248,IF(I249=0,ROUNDDOWN(20,0),J248-K248))</f>
        <v>20</v>
      </c>
      <c r="K249" s="83">
        <f t="shared" ref="K249:K283" si="13">IF(I249&lt;I248,1,IF(I249=I248,K248+1,0))</f>
        <v>117</v>
      </c>
    </row>
    <row r="250" spans="2:11" ht="13.8" x14ac:dyDescent="0.25">
      <c r="B250"/>
      <c r="C250"/>
      <c r="D250"/>
      <c r="E250"/>
      <c r="F250"/>
      <c r="G250"/>
      <c r="H250"/>
      <c r="I250"/>
      <c r="J250" s="92">
        <f t="shared" si="12"/>
        <v>20</v>
      </c>
      <c r="K250" s="83">
        <f t="shared" si="13"/>
        <v>118</v>
      </c>
    </row>
    <row r="251" spans="2:11" ht="13.8" x14ac:dyDescent="0.25">
      <c r="B251"/>
      <c r="C251"/>
      <c r="D251"/>
      <c r="E251"/>
      <c r="F251"/>
      <c r="G251"/>
      <c r="H251"/>
      <c r="I251"/>
      <c r="J251" s="92">
        <f t="shared" si="12"/>
        <v>20</v>
      </c>
      <c r="K251" s="83">
        <f t="shared" si="13"/>
        <v>119</v>
      </c>
    </row>
    <row r="252" spans="2:11" ht="13.8" x14ac:dyDescent="0.25">
      <c r="B252"/>
      <c r="C252"/>
      <c r="D252"/>
      <c r="E252"/>
      <c r="F252"/>
      <c r="G252"/>
      <c r="H252"/>
      <c r="I252"/>
      <c r="J252" s="92">
        <f t="shared" si="12"/>
        <v>20</v>
      </c>
      <c r="K252" s="83">
        <f t="shared" si="13"/>
        <v>120</v>
      </c>
    </row>
    <row r="253" spans="2:11" ht="13.8" x14ac:dyDescent="0.25">
      <c r="B253"/>
      <c r="C253"/>
      <c r="D253"/>
      <c r="E253"/>
      <c r="F253"/>
      <c r="G253"/>
      <c r="H253"/>
      <c r="I253"/>
      <c r="J253" s="92">
        <f t="shared" si="12"/>
        <v>20</v>
      </c>
      <c r="K253" s="83">
        <f t="shared" si="13"/>
        <v>121</v>
      </c>
    </row>
    <row r="254" spans="2:11" ht="13.8" x14ac:dyDescent="0.25">
      <c r="B254"/>
      <c r="C254"/>
      <c r="D254"/>
      <c r="E254"/>
      <c r="F254"/>
      <c r="G254"/>
      <c r="H254"/>
      <c r="I254"/>
      <c r="J254" s="92">
        <f t="shared" si="12"/>
        <v>20</v>
      </c>
      <c r="K254" s="83">
        <f t="shared" si="13"/>
        <v>122</v>
      </c>
    </row>
    <row r="255" spans="2:11" ht="13.8" x14ac:dyDescent="0.25">
      <c r="B255"/>
      <c r="C255"/>
      <c r="D255"/>
      <c r="E255"/>
      <c r="F255"/>
      <c r="G255"/>
      <c r="H255"/>
      <c r="I255"/>
      <c r="J255" s="92">
        <f t="shared" si="12"/>
        <v>20</v>
      </c>
      <c r="K255" s="83">
        <f t="shared" si="13"/>
        <v>123</v>
      </c>
    </row>
    <row r="256" spans="2:11" ht="13.8" x14ac:dyDescent="0.25">
      <c r="B256"/>
      <c r="C256"/>
      <c r="D256"/>
      <c r="E256"/>
      <c r="F256"/>
      <c r="G256"/>
      <c r="H256"/>
      <c r="I256"/>
      <c r="J256" s="92">
        <f t="shared" si="12"/>
        <v>20</v>
      </c>
      <c r="K256" s="83">
        <f t="shared" si="13"/>
        <v>124</v>
      </c>
    </row>
    <row r="257" spans="2:11" ht="13.8" x14ac:dyDescent="0.25">
      <c r="B257"/>
      <c r="C257"/>
      <c r="D257"/>
      <c r="E257"/>
      <c r="F257"/>
      <c r="G257"/>
      <c r="H257"/>
      <c r="I257"/>
      <c r="J257" s="92">
        <f t="shared" si="12"/>
        <v>20</v>
      </c>
      <c r="K257" s="83">
        <f t="shared" si="13"/>
        <v>125</v>
      </c>
    </row>
    <row r="258" spans="2:11" ht="13.8" x14ac:dyDescent="0.25">
      <c r="B258"/>
      <c r="C258"/>
      <c r="D258"/>
      <c r="E258"/>
      <c r="F258"/>
      <c r="G258"/>
      <c r="H258"/>
      <c r="I258"/>
      <c r="J258" s="92">
        <f t="shared" si="12"/>
        <v>20</v>
      </c>
      <c r="K258" s="83">
        <f t="shared" si="13"/>
        <v>126</v>
      </c>
    </row>
    <row r="259" spans="2:11" ht="13.8" x14ac:dyDescent="0.25">
      <c r="B259"/>
      <c r="C259"/>
      <c r="D259"/>
      <c r="E259"/>
      <c r="F259"/>
      <c r="G259"/>
      <c r="H259"/>
      <c r="I259"/>
      <c r="J259" s="92">
        <f t="shared" si="12"/>
        <v>20</v>
      </c>
      <c r="K259" s="83">
        <f t="shared" si="13"/>
        <v>127</v>
      </c>
    </row>
    <row r="260" spans="2:11" ht="13.8" x14ac:dyDescent="0.25">
      <c r="B260"/>
      <c r="C260"/>
      <c r="D260"/>
      <c r="E260"/>
      <c r="F260"/>
      <c r="G260"/>
      <c r="H260"/>
      <c r="I260"/>
      <c r="J260" s="92">
        <f t="shared" si="12"/>
        <v>20</v>
      </c>
      <c r="K260" s="83">
        <f t="shared" si="13"/>
        <v>128</v>
      </c>
    </row>
    <row r="261" spans="2:11" ht="13.8" x14ac:dyDescent="0.25">
      <c r="B261"/>
      <c r="C261"/>
      <c r="D261"/>
      <c r="E261"/>
      <c r="F261"/>
      <c r="G261"/>
      <c r="H261"/>
      <c r="I261"/>
      <c r="J261" s="92">
        <f t="shared" si="12"/>
        <v>20</v>
      </c>
      <c r="K261" s="83">
        <f t="shared" si="13"/>
        <v>129</v>
      </c>
    </row>
    <row r="262" spans="2:11" ht="13.8" x14ac:dyDescent="0.25">
      <c r="B262"/>
      <c r="C262"/>
      <c r="D262"/>
      <c r="E262"/>
      <c r="F262"/>
      <c r="G262"/>
      <c r="H262"/>
      <c r="I262"/>
      <c r="J262" s="92">
        <f t="shared" si="12"/>
        <v>20</v>
      </c>
      <c r="K262" s="83">
        <f t="shared" si="13"/>
        <v>130</v>
      </c>
    </row>
    <row r="263" spans="2:11" ht="13.8" x14ac:dyDescent="0.25">
      <c r="B263"/>
      <c r="C263"/>
      <c r="D263"/>
      <c r="E263"/>
      <c r="F263"/>
      <c r="G263"/>
      <c r="H263"/>
      <c r="I263"/>
      <c r="J263" s="92">
        <f t="shared" si="12"/>
        <v>20</v>
      </c>
      <c r="K263" s="83">
        <f t="shared" si="13"/>
        <v>131</v>
      </c>
    </row>
    <row r="264" spans="2:11" ht="13.8" x14ac:dyDescent="0.25">
      <c r="B264"/>
      <c r="C264"/>
      <c r="D264"/>
      <c r="E264"/>
      <c r="F264"/>
      <c r="G264"/>
      <c r="H264"/>
      <c r="I264"/>
      <c r="J264" s="92">
        <f t="shared" si="12"/>
        <v>20</v>
      </c>
      <c r="K264" s="83">
        <f t="shared" si="13"/>
        <v>132</v>
      </c>
    </row>
    <row r="265" spans="2:11" ht="13.8" x14ac:dyDescent="0.25">
      <c r="B265"/>
      <c r="C265"/>
      <c r="D265"/>
      <c r="E265"/>
      <c r="F265"/>
      <c r="G265"/>
      <c r="H265"/>
      <c r="I265"/>
      <c r="J265" s="92">
        <f t="shared" si="12"/>
        <v>20</v>
      </c>
      <c r="K265" s="83">
        <f t="shared" si="13"/>
        <v>133</v>
      </c>
    </row>
    <row r="266" spans="2:11" ht="13.8" x14ac:dyDescent="0.25">
      <c r="B266"/>
      <c r="C266"/>
      <c r="D266"/>
      <c r="E266"/>
      <c r="F266"/>
      <c r="G266"/>
      <c r="H266"/>
      <c r="I266"/>
      <c r="J266" s="92">
        <f t="shared" si="12"/>
        <v>20</v>
      </c>
      <c r="K266" s="83">
        <f t="shared" si="13"/>
        <v>134</v>
      </c>
    </row>
    <row r="267" spans="2:11" ht="13.8" x14ac:dyDescent="0.25">
      <c r="B267"/>
      <c r="C267"/>
      <c r="D267"/>
      <c r="E267"/>
      <c r="F267"/>
      <c r="G267"/>
      <c r="H267"/>
      <c r="I267"/>
      <c r="J267" s="92">
        <f t="shared" si="12"/>
        <v>20</v>
      </c>
      <c r="K267" s="83">
        <f t="shared" si="13"/>
        <v>135</v>
      </c>
    </row>
    <row r="268" spans="2:11" ht="13.8" x14ac:dyDescent="0.25">
      <c r="B268"/>
      <c r="C268"/>
      <c r="D268"/>
      <c r="E268"/>
      <c r="F268"/>
      <c r="G268"/>
      <c r="H268"/>
      <c r="I268"/>
      <c r="J268" s="92">
        <f t="shared" si="12"/>
        <v>20</v>
      </c>
      <c r="K268" s="83">
        <f t="shared" si="13"/>
        <v>136</v>
      </c>
    </row>
    <row r="269" spans="2:11" ht="13.8" x14ac:dyDescent="0.25">
      <c r="B269"/>
      <c r="C269"/>
      <c r="D269"/>
      <c r="E269"/>
      <c r="F269"/>
      <c r="G269"/>
      <c r="H269"/>
      <c r="I269"/>
      <c r="J269" s="92">
        <f t="shared" si="12"/>
        <v>20</v>
      </c>
      <c r="K269" s="83">
        <f t="shared" si="13"/>
        <v>137</v>
      </c>
    </row>
    <row r="270" spans="2:11" ht="13.8" x14ac:dyDescent="0.25">
      <c r="B270"/>
      <c r="C270"/>
      <c r="D270"/>
      <c r="E270"/>
      <c r="F270"/>
      <c r="G270"/>
      <c r="H270"/>
      <c r="I270"/>
      <c r="J270" s="92">
        <f t="shared" si="12"/>
        <v>20</v>
      </c>
      <c r="K270" s="83">
        <f t="shared" si="13"/>
        <v>138</v>
      </c>
    </row>
    <row r="271" spans="2:11" ht="13.8" x14ac:dyDescent="0.25">
      <c r="B271"/>
      <c r="C271"/>
      <c r="D271"/>
      <c r="E271"/>
      <c r="F271"/>
      <c r="G271"/>
      <c r="H271"/>
      <c r="I271"/>
      <c r="J271" s="92">
        <f t="shared" si="12"/>
        <v>20</v>
      </c>
      <c r="K271" s="83">
        <f t="shared" si="13"/>
        <v>139</v>
      </c>
    </row>
    <row r="272" spans="2:11" ht="13.8" x14ac:dyDescent="0.25">
      <c r="B272"/>
      <c r="C272"/>
      <c r="D272"/>
      <c r="E272"/>
      <c r="F272"/>
      <c r="G272"/>
      <c r="H272"/>
      <c r="I272"/>
      <c r="J272" s="92">
        <f t="shared" si="12"/>
        <v>20</v>
      </c>
      <c r="K272" s="83">
        <f t="shared" si="13"/>
        <v>140</v>
      </c>
    </row>
    <row r="273" spans="2:11" ht="13.8" x14ac:dyDescent="0.25">
      <c r="B273"/>
      <c r="C273"/>
      <c r="D273"/>
      <c r="E273"/>
      <c r="F273"/>
      <c r="G273"/>
      <c r="H273"/>
      <c r="I273"/>
      <c r="J273" s="92">
        <f t="shared" si="12"/>
        <v>20</v>
      </c>
      <c r="K273" s="83">
        <f t="shared" si="13"/>
        <v>141</v>
      </c>
    </row>
    <row r="274" spans="2:11" ht="13.8" x14ac:dyDescent="0.25">
      <c r="B274"/>
      <c r="C274"/>
      <c r="D274"/>
      <c r="E274"/>
      <c r="F274"/>
      <c r="G274"/>
      <c r="H274"/>
      <c r="I274"/>
      <c r="J274" s="92">
        <f t="shared" si="12"/>
        <v>20</v>
      </c>
      <c r="K274" s="83">
        <f t="shared" si="13"/>
        <v>142</v>
      </c>
    </row>
    <row r="275" spans="2:11" ht="13.8" x14ac:dyDescent="0.25">
      <c r="B275"/>
      <c r="C275"/>
      <c r="D275"/>
      <c r="E275"/>
      <c r="F275"/>
      <c r="G275"/>
      <c r="H275"/>
      <c r="I275"/>
      <c r="J275" s="92">
        <f t="shared" si="12"/>
        <v>20</v>
      </c>
      <c r="K275" s="83">
        <f t="shared" si="13"/>
        <v>143</v>
      </c>
    </row>
    <row r="276" spans="2:11" ht="13.8" x14ac:dyDescent="0.25">
      <c r="B276"/>
      <c r="C276"/>
      <c r="D276"/>
      <c r="E276"/>
      <c r="F276"/>
      <c r="G276"/>
      <c r="H276"/>
      <c r="I276"/>
      <c r="J276" s="92">
        <f t="shared" si="12"/>
        <v>20</v>
      </c>
      <c r="K276" s="83">
        <f t="shared" si="13"/>
        <v>144</v>
      </c>
    </row>
    <row r="277" spans="2:11" ht="13.8" x14ac:dyDescent="0.25">
      <c r="B277"/>
      <c r="C277"/>
      <c r="D277"/>
      <c r="E277"/>
      <c r="F277"/>
      <c r="G277"/>
      <c r="H277"/>
      <c r="I277"/>
      <c r="J277" s="92">
        <f t="shared" si="12"/>
        <v>20</v>
      </c>
      <c r="K277" s="83">
        <f t="shared" si="13"/>
        <v>145</v>
      </c>
    </row>
    <row r="278" spans="2:11" ht="13.8" x14ac:dyDescent="0.25">
      <c r="B278"/>
      <c r="C278"/>
      <c r="D278"/>
      <c r="E278"/>
      <c r="F278"/>
      <c r="G278"/>
      <c r="H278"/>
      <c r="I278"/>
      <c r="J278" s="92">
        <f t="shared" si="12"/>
        <v>20</v>
      </c>
      <c r="K278" s="83">
        <f t="shared" si="13"/>
        <v>146</v>
      </c>
    </row>
    <row r="279" spans="2:11" ht="13.8" x14ac:dyDescent="0.25">
      <c r="B279"/>
      <c r="C279"/>
      <c r="D279"/>
      <c r="E279"/>
      <c r="F279"/>
      <c r="G279"/>
      <c r="H279"/>
      <c r="I279"/>
      <c r="J279" s="92">
        <f t="shared" si="12"/>
        <v>20</v>
      </c>
      <c r="K279" s="83">
        <f t="shared" si="13"/>
        <v>147</v>
      </c>
    </row>
    <row r="280" spans="2:11" ht="13.8" x14ac:dyDescent="0.25">
      <c r="B280"/>
      <c r="C280"/>
      <c r="D280"/>
      <c r="E280"/>
      <c r="F280"/>
      <c r="G280"/>
      <c r="H280"/>
      <c r="I280"/>
      <c r="J280" s="92">
        <f t="shared" si="12"/>
        <v>20</v>
      </c>
      <c r="K280" s="83">
        <f t="shared" si="13"/>
        <v>148</v>
      </c>
    </row>
    <row r="281" spans="2:11" ht="13.8" x14ac:dyDescent="0.25">
      <c r="B281"/>
      <c r="C281"/>
      <c r="D281"/>
      <c r="E281"/>
      <c r="F281"/>
      <c r="G281"/>
      <c r="H281"/>
      <c r="I281"/>
      <c r="J281" s="92">
        <f t="shared" si="12"/>
        <v>20</v>
      </c>
      <c r="K281" s="83">
        <f t="shared" si="13"/>
        <v>149</v>
      </c>
    </row>
    <row r="282" spans="2:11" ht="13.8" x14ac:dyDescent="0.25">
      <c r="B282"/>
      <c r="C282"/>
      <c r="D282"/>
      <c r="E282"/>
      <c r="F282"/>
      <c r="G282"/>
      <c r="H282"/>
      <c r="I282"/>
      <c r="J282" s="92">
        <f t="shared" si="12"/>
        <v>20</v>
      </c>
      <c r="K282" s="83">
        <f t="shared" si="13"/>
        <v>150</v>
      </c>
    </row>
    <row r="283" spans="2:11" ht="13.8" x14ac:dyDescent="0.25">
      <c r="B283"/>
      <c r="C283"/>
      <c r="D283"/>
      <c r="E283"/>
      <c r="F283"/>
      <c r="G283"/>
      <c r="H283"/>
      <c r="I283"/>
      <c r="J283" s="92">
        <f t="shared" si="12"/>
        <v>20</v>
      </c>
      <c r="K283" s="83">
        <f t="shared" si="13"/>
        <v>151</v>
      </c>
    </row>
    <row r="284" spans="2:11" ht="13.8" x14ac:dyDescent="0.25">
      <c r="B284"/>
      <c r="C284"/>
      <c r="D284"/>
      <c r="E284"/>
      <c r="F284"/>
      <c r="G284"/>
      <c r="H284"/>
      <c r="I284"/>
      <c r="J284" s="92">
        <f t="shared" ref="J284:J312" si="14">IF(I284=I283,J283,IF(I284=0,ROUNDDOWN(20,0),J283-K283))</f>
        <v>20</v>
      </c>
      <c r="K284" s="83">
        <f t="shared" ref="K284:K312" si="15">IF(I284&lt;I283,1,IF(I284=I283,K283+1,0))</f>
        <v>152</v>
      </c>
    </row>
    <row r="285" spans="2:11" ht="13.8" x14ac:dyDescent="0.25">
      <c r="B285"/>
      <c r="C285"/>
      <c r="D285"/>
      <c r="E285"/>
      <c r="F285"/>
      <c r="G285"/>
      <c r="H285"/>
      <c r="I285"/>
      <c r="J285" s="92">
        <f t="shared" si="14"/>
        <v>20</v>
      </c>
      <c r="K285" s="83">
        <f t="shared" si="15"/>
        <v>153</v>
      </c>
    </row>
    <row r="286" spans="2:11" ht="13.8" x14ac:dyDescent="0.25">
      <c r="B286"/>
      <c r="C286"/>
      <c r="D286"/>
      <c r="E286"/>
      <c r="F286"/>
      <c r="G286"/>
      <c r="H286"/>
      <c r="I286"/>
      <c r="J286" s="92">
        <f t="shared" si="14"/>
        <v>20</v>
      </c>
      <c r="K286" s="83">
        <f t="shared" si="15"/>
        <v>154</v>
      </c>
    </row>
    <row r="287" spans="2:11" ht="13.8" x14ac:dyDescent="0.25">
      <c r="B287"/>
      <c r="C287"/>
      <c r="D287"/>
      <c r="E287"/>
      <c r="F287"/>
      <c r="G287"/>
      <c r="H287"/>
      <c r="I287"/>
      <c r="J287" s="92">
        <f t="shared" si="14"/>
        <v>20</v>
      </c>
      <c r="K287" s="83">
        <f t="shared" si="15"/>
        <v>155</v>
      </c>
    </row>
    <row r="288" spans="2:11" ht="13.8" x14ac:dyDescent="0.25">
      <c r="B288"/>
      <c r="C288"/>
      <c r="D288"/>
      <c r="E288"/>
      <c r="F288"/>
      <c r="G288"/>
      <c r="H288"/>
      <c r="I288"/>
      <c r="J288" s="92">
        <f t="shared" si="14"/>
        <v>20</v>
      </c>
      <c r="K288" s="83">
        <f t="shared" si="15"/>
        <v>156</v>
      </c>
    </row>
    <row r="289" spans="2:11" ht="13.8" x14ac:dyDescent="0.25">
      <c r="B289"/>
      <c r="C289"/>
      <c r="D289"/>
      <c r="E289"/>
      <c r="F289"/>
      <c r="G289"/>
      <c r="H289"/>
      <c r="I289"/>
      <c r="J289" s="92">
        <f t="shared" si="14"/>
        <v>20</v>
      </c>
      <c r="K289" s="83">
        <f t="shared" si="15"/>
        <v>157</v>
      </c>
    </row>
    <row r="290" spans="2:11" ht="13.8" x14ac:dyDescent="0.25">
      <c r="B290"/>
      <c r="C290"/>
      <c r="D290"/>
      <c r="E290"/>
      <c r="F290"/>
      <c r="G290"/>
      <c r="H290"/>
      <c r="I290"/>
      <c r="J290" s="92">
        <f t="shared" si="14"/>
        <v>20</v>
      </c>
      <c r="K290" s="83">
        <f t="shared" si="15"/>
        <v>158</v>
      </c>
    </row>
    <row r="291" spans="2:11" ht="13.8" x14ac:dyDescent="0.25">
      <c r="B291"/>
      <c r="C291"/>
      <c r="D291"/>
      <c r="E291"/>
      <c r="F291"/>
      <c r="G291"/>
      <c r="H291"/>
      <c r="I291"/>
      <c r="J291" s="92">
        <f t="shared" si="14"/>
        <v>20</v>
      </c>
      <c r="K291" s="83">
        <f t="shared" si="15"/>
        <v>159</v>
      </c>
    </row>
    <row r="292" spans="2:11" ht="13.8" x14ac:dyDescent="0.25">
      <c r="B292"/>
      <c r="C292"/>
      <c r="D292"/>
      <c r="E292"/>
      <c r="F292"/>
      <c r="G292"/>
      <c r="H292"/>
      <c r="I292"/>
      <c r="J292" s="92">
        <f t="shared" si="14"/>
        <v>20</v>
      </c>
      <c r="K292" s="83">
        <f t="shared" si="15"/>
        <v>160</v>
      </c>
    </row>
    <row r="293" spans="2:11" ht="13.8" x14ac:dyDescent="0.25">
      <c r="B293"/>
      <c r="C293"/>
      <c r="D293"/>
      <c r="E293"/>
      <c r="F293"/>
      <c r="G293"/>
      <c r="H293"/>
      <c r="I293"/>
      <c r="J293" s="92">
        <f t="shared" si="14"/>
        <v>20</v>
      </c>
      <c r="K293" s="83">
        <f t="shared" si="15"/>
        <v>161</v>
      </c>
    </row>
    <row r="294" spans="2:11" ht="13.8" x14ac:dyDescent="0.25">
      <c r="B294"/>
      <c r="C294"/>
      <c r="D294"/>
      <c r="E294"/>
      <c r="F294"/>
      <c r="G294"/>
      <c r="H294"/>
      <c r="I294"/>
      <c r="J294" s="92">
        <f t="shared" si="14"/>
        <v>20</v>
      </c>
      <c r="K294" s="83">
        <f t="shared" si="15"/>
        <v>162</v>
      </c>
    </row>
    <row r="295" spans="2:11" ht="13.8" x14ac:dyDescent="0.25">
      <c r="B295"/>
      <c r="C295"/>
      <c r="D295"/>
      <c r="E295"/>
      <c r="F295"/>
      <c r="G295"/>
      <c r="H295"/>
      <c r="I295"/>
      <c r="J295" s="92">
        <f t="shared" si="14"/>
        <v>20</v>
      </c>
      <c r="K295" s="83">
        <f t="shared" si="15"/>
        <v>163</v>
      </c>
    </row>
    <row r="296" spans="2:11" ht="13.8" x14ac:dyDescent="0.25">
      <c r="B296"/>
      <c r="C296"/>
      <c r="D296"/>
      <c r="E296"/>
      <c r="F296"/>
      <c r="G296"/>
      <c r="H296"/>
      <c r="I296"/>
      <c r="J296" s="92">
        <f t="shared" si="14"/>
        <v>20</v>
      </c>
      <c r="K296" s="83">
        <f t="shared" si="15"/>
        <v>164</v>
      </c>
    </row>
    <row r="297" spans="2:11" ht="13.8" x14ac:dyDescent="0.25">
      <c r="B297"/>
      <c r="C297"/>
      <c r="D297"/>
      <c r="E297"/>
      <c r="F297"/>
      <c r="G297"/>
      <c r="H297"/>
      <c r="I297"/>
      <c r="J297" s="92">
        <f t="shared" si="14"/>
        <v>20</v>
      </c>
      <c r="K297" s="83">
        <f t="shared" si="15"/>
        <v>165</v>
      </c>
    </row>
    <row r="298" spans="2:11" ht="13.8" x14ac:dyDescent="0.25">
      <c r="B298"/>
      <c r="C298"/>
      <c r="D298"/>
      <c r="E298"/>
      <c r="F298"/>
      <c r="G298"/>
      <c r="H298"/>
      <c r="I298"/>
      <c r="J298" s="92">
        <f t="shared" si="14"/>
        <v>20</v>
      </c>
      <c r="K298" s="83">
        <f t="shared" si="15"/>
        <v>166</v>
      </c>
    </row>
    <row r="299" spans="2:11" ht="13.8" x14ac:dyDescent="0.25">
      <c r="B299"/>
      <c r="C299"/>
      <c r="D299"/>
      <c r="E299"/>
      <c r="F299"/>
      <c r="G299"/>
      <c r="H299"/>
      <c r="I299"/>
      <c r="J299" s="92">
        <f t="shared" si="14"/>
        <v>20</v>
      </c>
      <c r="K299" s="83">
        <f t="shared" si="15"/>
        <v>167</v>
      </c>
    </row>
    <row r="300" spans="2:11" ht="13.8" x14ac:dyDescent="0.25">
      <c r="B300"/>
      <c r="C300"/>
      <c r="D300"/>
      <c r="E300"/>
      <c r="F300"/>
      <c r="G300"/>
      <c r="H300"/>
      <c r="I300"/>
      <c r="J300" s="92">
        <f t="shared" si="14"/>
        <v>20</v>
      </c>
      <c r="K300" s="83">
        <f t="shared" si="15"/>
        <v>168</v>
      </c>
    </row>
    <row r="301" spans="2:11" ht="13.8" x14ac:dyDescent="0.25">
      <c r="B301"/>
      <c r="C301"/>
      <c r="D301"/>
      <c r="E301"/>
      <c r="F301"/>
      <c r="G301"/>
      <c r="H301"/>
      <c r="I301"/>
      <c r="J301" s="92">
        <f t="shared" si="14"/>
        <v>20</v>
      </c>
      <c r="K301" s="83">
        <f t="shared" si="15"/>
        <v>169</v>
      </c>
    </row>
    <row r="302" spans="2:11" ht="13.8" x14ac:dyDescent="0.25">
      <c r="B302"/>
      <c r="C302"/>
      <c r="D302"/>
      <c r="E302"/>
      <c r="F302"/>
      <c r="G302"/>
      <c r="H302"/>
      <c r="I302"/>
      <c r="J302" s="92">
        <f t="shared" si="14"/>
        <v>20</v>
      </c>
      <c r="K302" s="83">
        <f t="shared" si="15"/>
        <v>170</v>
      </c>
    </row>
    <row r="303" spans="2:11" ht="13.8" x14ac:dyDescent="0.25">
      <c r="B303"/>
      <c r="C303"/>
      <c r="D303"/>
      <c r="E303"/>
      <c r="F303"/>
      <c r="G303"/>
      <c r="H303"/>
      <c r="I303"/>
      <c r="J303" s="92">
        <f t="shared" si="14"/>
        <v>20</v>
      </c>
      <c r="K303" s="83">
        <f t="shared" si="15"/>
        <v>171</v>
      </c>
    </row>
    <row r="304" spans="2:11" ht="13.8" x14ac:dyDescent="0.25">
      <c r="B304"/>
      <c r="C304"/>
      <c r="D304"/>
      <c r="E304"/>
      <c r="F304"/>
      <c r="G304"/>
      <c r="H304"/>
      <c r="I304"/>
      <c r="J304" s="92">
        <f t="shared" si="14"/>
        <v>20</v>
      </c>
      <c r="K304" s="83">
        <f t="shared" si="15"/>
        <v>172</v>
      </c>
    </row>
    <row r="305" spans="2:11" ht="13.8" x14ac:dyDescent="0.25">
      <c r="B305"/>
      <c r="C305"/>
      <c r="D305"/>
      <c r="E305"/>
      <c r="F305"/>
      <c r="G305"/>
      <c r="H305"/>
      <c r="I305"/>
      <c r="J305" s="92">
        <f t="shared" si="14"/>
        <v>20</v>
      </c>
      <c r="K305" s="83">
        <f t="shared" si="15"/>
        <v>173</v>
      </c>
    </row>
    <row r="306" spans="2:11" ht="13.8" x14ac:dyDescent="0.25">
      <c r="B306"/>
      <c r="C306"/>
      <c r="D306"/>
      <c r="E306"/>
      <c r="F306"/>
      <c r="G306"/>
      <c r="H306"/>
      <c r="I306"/>
      <c r="J306" s="92">
        <f t="shared" si="14"/>
        <v>20</v>
      </c>
      <c r="K306" s="83">
        <f t="shared" si="15"/>
        <v>174</v>
      </c>
    </row>
    <row r="307" spans="2:11" ht="13.8" x14ac:dyDescent="0.25">
      <c r="B307"/>
      <c r="C307"/>
      <c r="D307"/>
      <c r="E307"/>
      <c r="F307"/>
      <c r="G307"/>
      <c r="H307"/>
      <c r="I307"/>
      <c r="J307" s="92">
        <f t="shared" si="14"/>
        <v>20</v>
      </c>
      <c r="K307" s="83">
        <f t="shared" si="15"/>
        <v>175</v>
      </c>
    </row>
    <row r="308" spans="2:11" ht="13.8" x14ac:dyDescent="0.25">
      <c r="B308"/>
      <c r="C308"/>
      <c r="D308"/>
      <c r="E308"/>
      <c r="F308"/>
      <c r="G308"/>
      <c r="H308"/>
      <c r="I308"/>
      <c r="J308" s="92">
        <f t="shared" si="14"/>
        <v>20</v>
      </c>
      <c r="K308" s="83">
        <f t="shared" si="15"/>
        <v>176</v>
      </c>
    </row>
    <row r="309" spans="2:11" ht="13.8" x14ac:dyDescent="0.25">
      <c r="B309"/>
      <c r="C309"/>
      <c r="D309"/>
      <c r="E309"/>
      <c r="F309"/>
      <c r="G309"/>
      <c r="H309"/>
      <c r="I309"/>
      <c r="J309" s="92">
        <f t="shared" si="14"/>
        <v>20</v>
      </c>
      <c r="K309" s="83">
        <f t="shared" si="15"/>
        <v>177</v>
      </c>
    </row>
    <row r="310" spans="2:11" ht="13.8" x14ac:dyDescent="0.25">
      <c r="B310"/>
      <c r="C310"/>
      <c r="D310"/>
      <c r="E310"/>
      <c r="F310"/>
      <c r="G310"/>
      <c r="H310"/>
      <c r="I310"/>
      <c r="J310" s="92">
        <f t="shared" si="14"/>
        <v>20</v>
      </c>
      <c r="K310" s="83">
        <f t="shared" si="15"/>
        <v>178</v>
      </c>
    </row>
    <row r="311" spans="2:11" ht="13.8" x14ac:dyDescent="0.25">
      <c r="B311"/>
      <c r="C311"/>
      <c r="D311"/>
      <c r="E311"/>
      <c r="F311"/>
      <c r="G311"/>
      <c r="H311"/>
      <c r="I311"/>
      <c r="J311" s="92">
        <f t="shared" si="14"/>
        <v>20</v>
      </c>
      <c r="K311" s="83">
        <f t="shared" si="15"/>
        <v>179</v>
      </c>
    </row>
    <row r="312" spans="2:11" ht="13.8" x14ac:dyDescent="0.25">
      <c r="B312"/>
      <c r="C312"/>
      <c r="D312"/>
      <c r="E312"/>
      <c r="F312"/>
      <c r="G312"/>
      <c r="H312"/>
      <c r="I312"/>
      <c r="J312" s="92">
        <f t="shared" si="14"/>
        <v>20</v>
      </c>
      <c r="K312" s="83">
        <f t="shared" si="15"/>
        <v>180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  <row r="341" spans="2:9" x14ac:dyDescent="0.25">
      <c r="B341"/>
      <c r="C341"/>
      <c r="D341"/>
      <c r="E341"/>
      <c r="F341"/>
      <c r="G341"/>
      <c r="H341"/>
      <c r="I341"/>
    </row>
    <row r="342" spans="2:9" x14ac:dyDescent="0.25">
      <c r="B342"/>
      <c r="C342"/>
      <c r="D342"/>
      <c r="E342"/>
      <c r="F342"/>
      <c r="G342"/>
      <c r="H342"/>
      <c r="I342"/>
    </row>
    <row r="343" spans="2:9" x14ac:dyDescent="0.25">
      <c r="B343"/>
      <c r="C343"/>
      <c r="D343"/>
      <c r="E343"/>
      <c r="F343"/>
      <c r="G343"/>
      <c r="H343"/>
      <c r="I343"/>
    </row>
    <row r="344" spans="2:9" x14ac:dyDescent="0.25">
      <c r="B344"/>
      <c r="C344"/>
      <c r="D344"/>
      <c r="E344"/>
      <c r="F344"/>
      <c r="G344"/>
      <c r="H344"/>
      <c r="I344"/>
    </row>
    <row r="345" spans="2:9" x14ac:dyDescent="0.25">
      <c r="B345"/>
      <c r="C345"/>
      <c r="D345"/>
      <c r="E345"/>
      <c r="F345"/>
      <c r="G345"/>
      <c r="H345"/>
      <c r="I345"/>
    </row>
    <row r="346" spans="2:9" x14ac:dyDescent="0.25">
      <c r="B346"/>
      <c r="C346"/>
      <c r="D346"/>
      <c r="E346"/>
      <c r="F346"/>
      <c r="G346"/>
      <c r="H346"/>
      <c r="I346"/>
    </row>
    <row r="347" spans="2:9" x14ac:dyDescent="0.25">
      <c r="B347"/>
      <c r="C347"/>
      <c r="D347"/>
      <c r="E347"/>
      <c r="F347"/>
      <c r="G347"/>
      <c r="H347"/>
      <c r="I347"/>
    </row>
    <row r="348" spans="2:9" x14ac:dyDescent="0.25">
      <c r="B348"/>
      <c r="C348"/>
      <c r="D348"/>
      <c r="E348"/>
      <c r="F348"/>
      <c r="G348"/>
      <c r="H348"/>
      <c r="I348"/>
    </row>
    <row r="349" spans="2:9" x14ac:dyDescent="0.25">
      <c r="B349"/>
      <c r="C349"/>
      <c r="D349"/>
      <c r="E349"/>
      <c r="F349"/>
      <c r="G349"/>
      <c r="H349"/>
      <c r="I349"/>
    </row>
    <row r="350" spans="2:9" x14ac:dyDescent="0.25">
      <c r="B350"/>
      <c r="C350"/>
      <c r="D350"/>
      <c r="E350"/>
      <c r="F350"/>
      <c r="G350"/>
      <c r="H350"/>
      <c r="I350"/>
    </row>
    <row r="351" spans="2:9" x14ac:dyDescent="0.25">
      <c r="B351"/>
      <c r="C351"/>
      <c r="D351"/>
      <c r="E351"/>
      <c r="F351"/>
      <c r="G351"/>
      <c r="H351"/>
      <c r="I351"/>
    </row>
    <row r="352" spans="2:9" x14ac:dyDescent="0.25">
      <c r="B352"/>
      <c r="C352"/>
      <c r="D352"/>
      <c r="E352"/>
      <c r="F352"/>
      <c r="G352"/>
      <c r="H352"/>
      <c r="I352"/>
    </row>
    <row r="353" spans="2:9" x14ac:dyDescent="0.25">
      <c r="B353"/>
      <c r="C353"/>
      <c r="D353"/>
      <c r="E353"/>
      <c r="F353"/>
      <c r="G353"/>
      <c r="H353"/>
      <c r="I353"/>
    </row>
    <row r="354" spans="2:9" x14ac:dyDescent="0.25">
      <c r="B354"/>
      <c r="C354"/>
      <c r="D354"/>
      <c r="E354"/>
      <c r="F354"/>
      <c r="G354"/>
      <c r="H354"/>
      <c r="I354"/>
    </row>
    <row r="355" spans="2:9" x14ac:dyDescent="0.25">
      <c r="B355"/>
      <c r="C355"/>
      <c r="D355"/>
      <c r="E355"/>
      <c r="F355"/>
      <c r="G355"/>
      <c r="H355"/>
      <c r="I355"/>
    </row>
    <row r="356" spans="2:9" x14ac:dyDescent="0.25">
      <c r="B356"/>
      <c r="C356"/>
      <c r="D356"/>
      <c r="E356"/>
      <c r="F356"/>
      <c r="G356"/>
      <c r="H356"/>
      <c r="I356"/>
    </row>
    <row r="357" spans="2:9" x14ac:dyDescent="0.25">
      <c r="B357"/>
      <c r="C357"/>
      <c r="D357"/>
      <c r="E357"/>
      <c r="F357"/>
      <c r="G357"/>
      <c r="H357"/>
      <c r="I357"/>
    </row>
    <row r="358" spans="2:9" x14ac:dyDescent="0.25">
      <c r="B358"/>
      <c r="C358"/>
      <c r="D358"/>
      <c r="E358"/>
      <c r="F358"/>
      <c r="G358"/>
      <c r="H358"/>
      <c r="I358"/>
    </row>
    <row r="359" spans="2:9" x14ac:dyDescent="0.25">
      <c r="B359"/>
      <c r="C359"/>
      <c r="D359"/>
      <c r="E359"/>
      <c r="F359"/>
      <c r="G359"/>
      <c r="H359"/>
      <c r="I359"/>
    </row>
    <row r="360" spans="2:9" x14ac:dyDescent="0.25">
      <c r="B360"/>
      <c r="C360"/>
      <c r="D360"/>
      <c r="E360"/>
      <c r="F360"/>
      <c r="G360"/>
      <c r="H360"/>
      <c r="I360"/>
    </row>
    <row r="361" spans="2:9" x14ac:dyDescent="0.25">
      <c r="B361"/>
      <c r="C361"/>
      <c r="D361"/>
      <c r="E361"/>
      <c r="F361"/>
      <c r="G361"/>
      <c r="H361"/>
      <c r="I361"/>
    </row>
    <row r="362" spans="2:9" x14ac:dyDescent="0.25">
      <c r="B362"/>
      <c r="C362"/>
      <c r="D362"/>
      <c r="E362"/>
      <c r="F362"/>
      <c r="G362"/>
      <c r="H362"/>
      <c r="I362"/>
    </row>
    <row r="363" spans="2:9" x14ac:dyDescent="0.25">
      <c r="B363"/>
      <c r="C363"/>
      <c r="D363"/>
      <c r="E363"/>
      <c r="F363"/>
      <c r="G363"/>
      <c r="H363"/>
      <c r="I363"/>
    </row>
    <row r="364" spans="2:9" x14ac:dyDescent="0.25">
      <c r="B364"/>
      <c r="C364"/>
      <c r="D364"/>
      <c r="E364"/>
      <c r="F364"/>
      <c r="G364"/>
      <c r="H364"/>
      <c r="I364"/>
    </row>
    <row r="365" spans="2:9" x14ac:dyDescent="0.25">
      <c r="B365"/>
      <c r="C365"/>
      <c r="D365"/>
      <c r="E365"/>
      <c r="F365"/>
      <c r="G365"/>
      <c r="H365"/>
      <c r="I365"/>
    </row>
    <row r="366" spans="2:9" x14ac:dyDescent="0.25">
      <c r="B366"/>
      <c r="C366"/>
      <c r="D366"/>
      <c r="E366"/>
      <c r="F366"/>
      <c r="G366"/>
      <c r="H366"/>
      <c r="I366"/>
    </row>
    <row r="367" spans="2:9" x14ac:dyDescent="0.25">
      <c r="B367"/>
      <c r="C367"/>
      <c r="D367"/>
      <c r="E367"/>
      <c r="F367"/>
      <c r="G367"/>
      <c r="H367"/>
      <c r="I367"/>
    </row>
    <row r="368" spans="2:9" x14ac:dyDescent="0.25">
      <c r="B368"/>
      <c r="C368"/>
      <c r="D368"/>
      <c r="E368"/>
      <c r="F368"/>
      <c r="G368"/>
      <c r="H368"/>
      <c r="I368"/>
    </row>
    <row r="369" spans="2:9" x14ac:dyDescent="0.25">
      <c r="B369"/>
      <c r="C369"/>
      <c r="D369"/>
      <c r="E369"/>
      <c r="F369"/>
      <c r="G369"/>
      <c r="H369"/>
      <c r="I369"/>
    </row>
    <row r="370" spans="2:9" x14ac:dyDescent="0.25">
      <c r="B370"/>
      <c r="C370"/>
      <c r="D370"/>
      <c r="E370"/>
      <c r="F370"/>
      <c r="G370"/>
      <c r="H370"/>
      <c r="I370"/>
    </row>
    <row r="371" spans="2:9" x14ac:dyDescent="0.25">
      <c r="B371"/>
      <c r="C371"/>
      <c r="D371"/>
      <c r="E371"/>
      <c r="F371"/>
      <c r="G371"/>
      <c r="H371"/>
      <c r="I371"/>
    </row>
    <row r="372" spans="2:9" x14ac:dyDescent="0.25">
      <c r="B372"/>
      <c r="C372"/>
      <c r="D372"/>
      <c r="E372"/>
      <c r="F372"/>
      <c r="G372"/>
      <c r="H372"/>
      <c r="I372"/>
    </row>
    <row r="373" spans="2:9" x14ac:dyDescent="0.25">
      <c r="B373"/>
      <c r="C373"/>
      <c r="D373"/>
      <c r="E373"/>
      <c r="F373"/>
      <c r="G373"/>
      <c r="H373"/>
      <c r="I373"/>
    </row>
    <row r="374" spans="2:9" x14ac:dyDescent="0.25">
      <c r="B374"/>
      <c r="C374"/>
      <c r="D374"/>
      <c r="E374"/>
      <c r="F374"/>
      <c r="G374"/>
      <c r="H374"/>
      <c r="I374"/>
    </row>
    <row r="375" spans="2:9" x14ac:dyDescent="0.25">
      <c r="B375"/>
      <c r="C375"/>
      <c r="D375"/>
      <c r="E375"/>
      <c r="F375"/>
      <c r="G375"/>
      <c r="H375"/>
      <c r="I375"/>
    </row>
    <row r="376" spans="2:9" x14ac:dyDescent="0.25">
      <c r="B376"/>
      <c r="C376"/>
      <c r="D376"/>
      <c r="E376"/>
      <c r="F376"/>
      <c r="G376"/>
      <c r="H376"/>
      <c r="I376"/>
    </row>
    <row r="377" spans="2:9" x14ac:dyDescent="0.25">
      <c r="B377"/>
      <c r="C377"/>
      <c r="D377"/>
      <c r="E377"/>
      <c r="F377"/>
      <c r="G377"/>
      <c r="H377"/>
      <c r="I377"/>
    </row>
    <row r="378" spans="2:9" x14ac:dyDescent="0.25">
      <c r="B378"/>
      <c r="C378"/>
      <c r="D378"/>
      <c r="E378"/>
      <c r="F378"/>
      <c r="G378"/>
      <c r="H378"/>
      <c r="I378"/>
    </row>
    <row r="379" spans="2:9" x14ac:dyDescent="0.25">
      <c r="B379"/>
      <c r="C379"/>
      <c r="D379"/>
      <c r="E379"/>
      <c r="F379"/>
      <c r="G379"/>
      <c r="H379"/>
      <c r="I379"/>
    </row>
    <row r="380" spans="2:9" x14ac:dyDescent="0.25">
      <c r="B380"/>
      <c r="C380"/>
      <c r="D380"/>
      <c r="E380"/>
      <c r="F380"/>
      <c r="G380"/>
      <c r="H380"/>
      <c r="I380"/>
    </row>
    <row r="381" spans="2:9" x14ac:dyDescent="0.25">
      <c r="B381"/>
      <c r="C381"/>
      <c r="D381"/>
      <c r="E381"/>
      <c r="F381"/>
      <c r="G381"/>
      <c r="H381"/>
      <c r="I381"/>
    </row>
    <row r="382" spans="2:9" x14ac:dyDescent="0.25">
      <c r="B382"/>
      <c r="C382"/>
      <c r="D382"/>
      <c r="E382"/>
      <c r="F382"/>
      <c r="G382"/>
      <c r="H382"/>
      <c r="I382"/>
    </row>
    <row r="383" spans="2:9" x14ac:dyDescent="0.25">
      <c r="B383"/>
      <c r="C383"/>
      <c r="D383"/>
      <c r="E383"/>
      <c r="F383"/>
      <c r="G383"/>
      <c r="H383"/>
      <c r="I383"/>
    </row>
    <row r="384" spans="2:9" x14ac:dyDescent="0.25">
      <c r="B384"/>
      <c r="C384"/>
      <c r="D384"/>
      <c r="E384"/>
      <c r="F384"/>
      <c r="G384"/>
      <c r="H384"/>
      <c r="I384"/>
    </row>
    <row r="385" spans="2:9" x14ac:dyDescent="0.25">
      <c r="B385"/>
      <c r="C385"/>
      <c r="D385"/>
      <c r="E385"/>
      <c r="F385"/>
      <c r="G385"/>
      <c r="H385"/>
      <c r="I385"/>
    </row>
    <row r="386" spans="2:9" x14ac:dyDescent="0.25">
      <c r="B386"/>
      <c r="C386"/>
      <c r="D386"/>
      <c r="E386"/>
      <c r="F386"/>
      <c r="G386"/>
      <c r="H386"/>
      <c r="I386"/>
    </row>
    <row r="387" spans="2:9" x14ac:dyDescent="0.25">
      <c r="B387"/>
      <c r="C387"/>
      <c r="D387"/>
      <c r="E387"/>
      <c r="F387"/>
      <c r="G387"/>
      <c r="H387"/>
      <c r="I387"/>
    </row>
    <row r="388" spans="2:9" x14ac:dyDescent="0.25">
      <c r="B388"/>
      <c r="C388"/>
      <c r="D388"/>
      <c r="E388"/>
      <c r="F388"/>
      <c r="G388"/>
      <c r="H388"/>
      <c r="I388"/>
    </row>
    <row r="389" spans="2:9" x14ac:dyDescent="0.25">
      <c r="B389"/>
      <c r="C389"/>
      <c r="D389"/>
      <c r="E389"/>
      <c r="F389"/>
      <c r="G389"/>
      <c r="H389"/>
      <c r="I389"/>
    </row>
    <row r="390" spans="2:9" x14ac:dyDescent="0.25">
      <c r="B390"/>
      <c r="C390"/>
      <c r="D390"/>
      <c r="E390"/>
      <c r="F390"/>
      <c r="G390"/>
      <c r="H390"/>
      <c r="I390"/>
    </row>
    <row r="391" spans="2:9" x14ac:dyDescent="0.25">
      <c r="B391"/>
      <c r="C391"/>
      <c r="D391"/>
      <c r="E391"/>
      <c r="F391"/>
      <c r="G391"/>
      <c r="H391"/>
      <c r="I391"/>
    </row>
    <row r="392" spans="2:9" x14ac:dyDescent="0.25">
      <c r="B392"/>
      <c r="C392"/>
      <c r="D392"/>
      <c r="E392"/>
      <c r="F392"/>
      <c r="G392"/>
      <c r="H392"/>
      <c r="I392"/>
    </row>
    <row r="393" spans="2:9" x14ac:dyDescent="0.25">
      <c r="B393"/>
      <c r="C393"/>
      <c r="D393"/>
      <c r="E393"/>
      <c r="F393"/>
      <c r="G393"/>
      <c r="H393"/>
      <c r="I393"/>
    </row>
    <row r="394" spans="2:9" x14ac:dyDescent="0.25">
      <c r="B394"/>
      <c r="C394"/>
      <c r="D394"/>
      <c r="E394"/>
      <c r="F394"/>
      <c r="G394"/>
      <c r="H394"/>
      <c r="I394"/>
    </row>
    <row r="395" spans="2:9" x14ac:dyDescent="0.25">
      <c r="B395"/>
      <c r="C395"/>
      <c r="D395"/>
      <c r="E395"/>
      <c r="F395"/>
      <c r="G395"/>
      <c r="H395"/>
      <c r="I395"/>
    </row>
    <row r="396" spans="2:9" x14ac:dyDescent="0.25">
      <c r="B396"/>
      <c r="C396"/>
      <c r="D396"/>
      <c r="E396"/>
      <c r="F396"/>
      <c r="G396"/>
      <c r="H396"/>
      <c r="I396"/>
    </row>
    <row r="397" spans="2:9" x14ac:dyDescent="0.25">
      <c r="B397"/>
      <c r="C397"/>
      <c r="D397"/>
      <c r="E397"/>
      <c r="F397"/>
      <c r="G397"/>
      <c r="H397"/>
      <c r="I397"/>
    </row>
    <row r="398" spans="2:9" x14ac:dyDescent="0.25">
      <c r="B398"/>
      <c r="C398"/>
      <c r="D398"/>
      <c r="E398"/>
      <c r="F398"/>
      <c r="G398"/>
      <c r="H398"/>
      <c r="I398"/>
    </row>
    <row r="399" spans="2:9" x14ac:dyDescent="0.25">
      <c r="B399"/>
      <c r="C399"/>
      <c r="D399"/>
      <c r="E399"/>
      <c r="F399"/>
      <c r="G399"/>
      <c r="H399"/>
      <c r="I399"/>
    </row>
    <row r="400" spans="2:9" x14ac:dyDescent="0.25">
      <c r="B400"/>
      <c r="C400"/>
      <c r="D400"/>
      <c r="E400"/>
      <c r="F400"/>
      <c r="G400"/>
      <c r="H400"/>
      <c r="I400"/>
    </row>
    <row r="401" spans="2:9" x14ac:dyDescent="0.25">
      <c r="B401"/>
      <c r="C401"/>
      <c r="D401"/>
      <c r="E401"/>
      <c r="F401"/>
      <c r="G401"/>
      <c r="H401"/>
      <c r="I401"/>
    </row>
    <row r="402" spans="2:9" x14ac:dyDescent="0.25">
      <c r="B402"/>
      <c r="C402"/>
      <c r="D402"/>
      <c r="E402"/>
      <c r="F402"/>
      <c r="G402"/>
      <c r="H402"/>
      <c r="I402"/>
    </row>
    <row r="403" spans="2:9" x14ac:dyDescent="0.25">
      <c r="B403"/>
      <c r="C403"/>
      <c r="D403"/>
      <c r="E403"/>
      <c r="F403"/>
      <c r="G403"/>
      <c r="H403"/>
      <c r="I403"/>
    </row>
    <row r="404" spans="2:9" x14ac:dyDescent="0.25">
      <c r="B404"/>
      <c r="C404"/>
      <c r="D404"/>
      <c r="E404"/>
      <c r="F404"/>
      <c r="G404"/>
      <c r="H404"/>
      <c r="I404"/>
    </row>
    <row r="405" spans="2:9" x14ac:dyDescent="0.25">
      <c r="B405"/>
      <c r="C405"/>
      <c r="D405"/>
      <c r="E405"/>
      <c r="F405"/>
      <c r="G405"/>
      <c r="H405"/>
      <c r="I405"/>
    </row>
    <row r="406" spans="2:9" x14ac:dyDescent="0.25">
      <c r="B406"/>
      <c r="C406"/>
      <c r="D406"/>
      <c r="E406"/>
      <c r="F406"/>
      <c r="G406"/>
      <c r="H406"/>
      <c r="I406"/>
    </row>
    <row r="407" spans="2:9" x14ac:dyDescent="0.25">
      <c r="B407"/>
      <c r="C407"/>
      <c r="D407"/>
      <c r="E407"/>
      <c r="F407"/>
      <c r="G407"/>
      <c r="H407"/>
      <c r="I407"/>
    </row>
    <row r="408" spans="2:9" x14ac:dyDescent="0.25">
      <c r="B408"/>
      <c r="C408"/>
      <c r="D408"/>
      <c r="E408"/>
      <c r="F408"/>
      <c r="G408"/>
      <c r="H408"/>
      <c r="I408"/>
    </row>
    <row r="409" spans="2:9" x14ac:dyDescent="0.25">
      <c r="B409"/>
      <c r="C409"/>
      <c r="D409"/>
      <c r="E409"/>
      <c r="F409"/>
      <c r="G409"/>
      <c r="H409"/>
      <c r="I409"/>
    </row>
    <row r="410" spans="2:9" x14ac:dyDescent="0.25">
      <c r="B410"/>
      <c r="C410"/>
      <c r="D410"/>
      <c r="E410"/>
      <c r="F410"/>
      <c r="G410"/>
      <c r="H410"/>
      <c r="I410"/>
    </row>
    <row r="411" spans="2:9" x14ac:dyDescent="0.25">
      <c r="B411"/>
      <c r="C411"/>
      <c r="D411"/>
      <c r="E411"/>
      <c r="F411"/>
      <c r="G411"/>
      <c r="H411"/>
      <c r="I411"/>
    </row>
    <row r="412" spans="2:9" x14ac:dyDescent="0.25">
      <c r="B412"/>
      <c r="C412"/>
      <c r="D412"/>
      <c r="E412"/>
      <c r="F412"/>
      <c r="G412"/>
      <c r="H412"/>
      <c r="I412"/>
    </row>
    <row r="413" spans="2:9" x14ac:dyDescent="0.25">
      <c r="B413"/>
      <c r="C413"/>
      <c r="D413"/>
      <c r="E413"/>
      <c r="F413"/>
      <c r="G413"/>
      <c r="H413"/>
      <c r="I413"/>
    </row>
    <row r="414" spans="2:9" x14ac:dyDescent="0.25">
      <c r="B414"/>
      <c r="C414"/>
      <c r="D414"/>
      <c r="E414"/>
      <c r="F414"/>
      <c r="G414"/>
      <c r="H414"/>
      <c r="I414"/>
    </row>
    <row r="415" spans="2:9" x14ac:dyDescent="0.25">
      <c r="B415"/>
      <c r="C415"/>
      <c r="D415"/>
      <c r="E415"/>
      <c r="F415"/>
      <c r="G415"/>
      <c r="H415"/>
      <c r="I415"/>
    </row>
    <row r="416" spans="2:9" x14ac:dyDescent="0.25">
      <c r="B416"/>
      <c r="C416"/>
      <c r="D416"/>
      <c r="E416"/>
      <c r="F416"/>
      <c r="G416"/>
      <c r="H416"/>
      <c r="I416"/>
    </row>
    <row r="417" spans="2:9" x14ac:dyDescent="0.25">
      <c r="B417"/>
      <c r="C417"/>
      <c r="D417"/>
      <c r="E417"/>
      <c r="F417"/>
      <c r="G417"/>
      <c r="H417"/>
      <c r="I417"/>
    </row>
    <row r="418" spans="2:9" x14ac:dyDescent="0.25">
      <c r="B418"/>
      <c r="C418"/>
      <c r="D418"/>
      <c r="E418"/>
      <c r="F418"/>
      <c r="G418"/>
      <c r="H418"/>
      <c r="I418"/>
    </row>
    <row r="419" spans="2:9" x14ac:dyDescent="0.25">
      <c r="B419"/>
      <c r="C419"/>
      <c r="D419"/>
      <c r="E419"/>
      <c r="F419"/>
      <c r="G419"/>
      <c r="H419"/>
      <c r="I419"/>
    </row>
    <row r="420" spans="2:9" x14ac:dyDescent="0.25">
      <c r="B420"/>
      <c r="C420"/>
      <c r="D420"/>
      <c r="E420"/>
      <c r="F420"/>
      <c r="G420"/>
      <c r="H420"/>
      <c r="I420"/>
    </row>
    <row r="421" spans="2:9" x14ac:dyDescent="0.25">
      <c r="B421"/>
      <c r="C421"/>
      <c r="D421"/>
      <c r="E421"/>
      <c r="F421"/>
      <c r="G421"/>
      <c r="H421"/>
      <c r="I421"/>
    </row>
    <row r="422" spans="2:9" x14ac:dyDescent="0.25">
      <c r="B422"/>
      <c r="C422"/>
      <c r="D422"/>
      <c r="E422"/>
      <c r="F422"/>
      <c r="G422"/>
      <c r="H422"/>
      <c r="I422"/>
    </row>
    <row r="423" spans="2:9" x14ac:dyDescent="0.25">
      <c r="B423"/>
      <c r="C423"/>
      <c r="D423"/>
      <c r="E423"/>
      <c r="F423"/>
      <c r="G423"/>
      <c r="H423"/>
      <c r="I423"/>
    </row>
    <row r="424" spans="2:9" x14ac:dyDescent="0.25">
      <c r="B424"/>
      <c r="C424"/>
      <c r="D424"/>
      <c r="E424"/>
      <c r="F424"/>
      <c r="G424"/>
      <c r="H424"/>
      <c r="I424"/>
    </row>
    <row r="425" spans="2:9" x14ac:dyDescent="0.25">
      <c r="B425"/>
      <c r="C425"/>
      <c r="D425"/>
      <c r="E425"/>
      <c r="F425"/>
      <c r="G425"/>
      <c r="H425"/>
      <c r="I425"/>
    </row>
    <row r="426" spans="2:9" x14ac:dyDescent="0.25">
      <c r="B426"/>
      <c r="C426"/>
      <c r="D426"/>
      <c r="E426"/>
      <c r="F426"/>
      <c r="G426"/>
      <c r="H426"/>
      <c r="I426"/>
    </row>
    <row r="427" spans="2:9" x14ac:dyDescent="0.25">
      <c r="B427"/>
      <c r="C427"/>
      <c r="D427"/>
      <c r="E427"/>
      <c r="F427"/>
      <c r="G427"/>
      <c r="H427"/>
      <c r="I427"/>
    </row>
    <row r="428" spans="2:9" x14ac:dyDescent="0.25">
      <c r="B428"/>
      <c r="C428"/>
      <c r="D428"/>
      <c r="E428"/>
      <c r="F428"/>
      <c r="G428"/>
      <c r="H428"/>
      <c r="I428"/>
    </row>
    <row r="429" spans="2:9" x14ac:dyDescent="0.25">
      <c r="B429"/>
      <c r="C429"/>
      <c r="D429"/>
      <c r="E429"/>
      <c r="F429"/>
      <c r="G429"/>
      <c r="H429"/>
      <c r="I429"/>
    </row>
    <row r="430" spans="2:9" x14ac:dyDescent="0.25">
      <c r="B430"/>
      <c r="C430"/>
      <c r="D430"/>
      <c r="E430"/>
      <c r="F430"/>
      <c r="G430"/>
      <c r="H430"/>
      <c r="I430"/>
    </row>
    <row r="431" spans="2:9" x14ac:dyDescent="0.25">
      <c r="B431"/>
      <c r="C431"/>
      <c r="D431"/>
      <c r="E431"/>
      <c r="F431"/>
      <c r="G431"/>
      <c r="H431"/>
      <c r="I431"/>
    </row>
    <row r="432" spans="2:9" x14ac:dyDescent="0.25">
      <c r="B432"/>
      <c r="C432"/>
      <c r="D432"/>
      <c r="E432"/>
      <c r="F432"/>
      <c r="G432"/>
      <c r="H432"/>
      <c r="I432"/>
    </row>
    <row r="433" spans="2:9" x14ac:dyDescent="0.25">
      <c r="B433"/>
      <c r="C433"/>
      <c r="D433"/>
      <c r="E433"/>
      <c r="F433"/>
      <c r="G433"/>
      <c r="H433"/>
      <c r="I433"/>
    </row>
    <row r="434" spans="2:9" x14ac:dyDescent="0.25">
      <c r="B434"/>
      <c r="C434"/>
      <c r="D434"/>
      <c r="E434"/>
      <c r="F434"/>
      <c r="G434"/>
      <c r="H434"/>
      <c r="I434"/>
    </row>
    <row r="435" spans="2:9" x14ac:dyDescent="0.25">
      <c r="B435"/>
      <c r="C435"/>
      <c r="D435"/>
      <c r="E435"/>
      <c r="F435"/>
      <c r="G435"/>
      <c r="H435"/>
      <c r="I435"/>
    </row>
    <row r="436" spans="2:9" x14ac:dyDescent="0.25">
      <c r="B436"/>
      <c r="C436"/>
      <c r="D436"/>
      <c r="E436"/>
      <c r="F436"/>
      <c r="G436"/>
      <c r="H436"/>
      <c r="I436"/>
    </row>
    <row r="437" spans="2:9" x14ac:dyDescent="0.25">
      <c r="B437"/>
      <c r="C437"/>
      <c r="D437"/>
      <c r="E437"/>
      <c r="F437"/>
      <c r="G437"/>
      <c r="H437"/>
      <c r="I437"/>
    </row>
    <row r="438" spans="2:9" x14ac:dyDescent="0.25">
      <c r="B438"/>
      <c r="C438"/>
      <c r="D438"/>
      <c r="E438"/>
      <c r="F438"/>
      <c r="G438"/>
      <c r="H438"/>
      <c r="I438"/>
    </row>
    <row r="439" spans="2:9" x14ac:dyDescent="0.25">
      <c r="B439"/>
      <c r="C439"/>
      <c r="D439"/>
      <c r="E439"/>
      <c r="F439"/>
      <c r="G439"/>
      <c r="H439"/>
      <c r="I439"/>
    </row>
    <row r="440" spans="2:9" x14ac:dyDescent="0.25">
      <c r="B440"/>
      <c r="C440"/>
      <c r="D440"/>
      <c r="E440"/>
      <c r="F440"/>
      <c r="G440"/>
      <c r="H440"/>
      <c r="I440"/>
    </row>
    <row r="441" spans="2:9" x14ac:dyDescent="0.25">
      <c r="B441"/>
      <c r="C441"/>
      <c r="D441"/>
      <c r="E441"/>
      <c r="F441"/>
      <c r="G441"/>
      <c r="H441"/>
      <c r="I441"/>
    </row>
    <row r="442" spans="2:9" x14ac:dyDescent="0.25">
      <c r="B442"/>
      <c r="C442"/>
      <c r="D442"/>
      <c r="E442"/>
      <c r="F442"/>
      <c r="G442"/>
      <c r="H442"/>
      <c r="I442"/>
    </row>
    <row r="443" spans="2:9" x14ac:dyDescent="0.25">
      <c r="B443"/>
      <c r="C443"/>
      <c r="D443"/>
      <c r="E443"/>
      <c r="F443"/>
      <c r="G443"/>
      <c r="H443"/>
      <c r="I443"/>
    </row>
    <row r="444" spans="2:9" x14ac:dyDescent="0.25">
      <c r="B444"/>
      <c r="C444"/>
      <c r="D444"/>
      <c r="E444"/>
      <c r="F444"/>
      <c r="G444"/>
      <c r="H444"/>
      <c r="I444"/>
    </row>
    <row r="445" spans="2:9" x14ac:dyDescent="0.25">
      <c r="B445"/>
      <c r="C445"/>
      <c r="D445"/>
      <c r="E445"/>
      <c r="F445"/>
      <c r="G445"/>
      <c r="H445"/>
      <c r="I445"/>
    </row>
    <row r="446" spans="2:9" x14ac:dyDescent="0.25">
      <c r="B446"/>
      <c r="C446"/>
      <c r="D446"/>
      <c r="E446"/>
      <c r="F446"/>
      <c r="G446"/>
      <c r="H446"/>
      <c r="I446"/>
    </row>
    <row r="447" spans="2:9" x14ac:dyDescent="0.25">
      <c r="B447"/>
      <c r="C447"/>
      <c r="D447"/>
      <c r="E447"/>
      <c r="F447"/>
      <c r="G447"/>
      <c r="H447"/>
      <c r="I447"/>
    </row>
    <row r="448" spans="2:9" x14ac:dyDescent="0.25">
      <c r="B448"/>
      <c r="C448"/>
      <c r="D448"/>
      <c r="E448"/>
      <c r="F448"/>
      <c r="G448"/>
      <c r="H448"/>
      <c r="I448"/>
    </row>
    <row r="449" spans="2:9" x14ac:dyDescent="0.25">
      <c r="B449"/>
      <c r="C449"/>
      <c r="D449"/>
      <c r="E449"/>
      <c r="F449"/>
      <c r="G449"/>
      <c r="H449"/>
      <c r="I449"/>
    </row>
    <row r="450" spans="2:9" x14ac:dyDescent="0.25">
      <c r="B450"/>
      <c r="C450"/>
      <c r="D450"/>
      <c r="E450"/>
      <c r="F450"/>
      <c r="G450"/>
      <c r="H450"/>
      <c r="I450"/>
    </row>
    <row r="451" spans="2:9" x14ac:dyDescent="0.25">
      <c r="B451"/>
      <c r="C451"/>
      <c r="D451"/>
      <c r="E451"/>
      <c r="F451"/>
      <c r="G451"/>
      <c r="H451"/>
      <c r="I451"/>
    </row>
    <row r="452" spans="2:9" x14ac:dyDescent="0.25">
      <c r="B452"/>
      <c r="C452"/>
      <c r="D452"/>
      <c r="E452"/>
      <c r="F452"/>
      <c r="G452"/>
      <c r="H452"/>
      <c r="I452"/>
    </row>
    <row r="453" spans="2:9" x14ac:dyDescent="0.25">
      <c r="B453"/>
      <c r="C453"/>
      <c r="D453"/>
      <c r="E453"/>
      <c r="F453"/>
      <c r="G453"/>
      <c r="H453"/>
      <c r="I453"/>
    </row>
    <row r="454" spans="2:9" x14ac:dyDescent="0.25">
      <c r="B454"/>
      <c r="C454"/>
      <c r="D454"/>
      <c r="E454"/>
      <c r="F454"/>
      <c r="G454"/>
      <c r="H454"/>
      <c r="I454"/>
    </row>
    <row r="455" spans="2:9" x14ac:dyDescent="0.25">
      <c r="B455"/>
      <c r="C455"/>
      <c r="D455"/>
      <c r="E455"/>
      <c r="F455"/>
      <c r="G455"/>
      <c r="H455"/>
      <c r="I455"/>
    </row>
    <row r="456" spans="2:9" x14ac:dyDescent="0.25">
      <c r="B456"/>
      <c r="C456"/>
      <c r="D456"/>
      <c r="E456"/>
      <c r="F456"/>
      <c r="G456"/>
      <c r="H456"/>
      <c r="I456"/>
    </row>
    <row r="457" spans="2:9" x14ac:dyDescent="0.25">
      <c r="B457"/>
      <c r="C457"/>
      <c r="D457"/>
      <c r="E457"/>
      <c r="F457"/>
      <c r="G457"/>
      <c r="H457"/>
      <c r="I457"/>
    </row>
    <row r="458" spans="2:9" x14ac:dyDescent="0.25">
      <c r="B458"/>
      <c r="C458"/>
      <c r="D458"/>
      <c r="E458"/>
      <c r="F458"/>
      <c r="G458"/>
      <c r="H458"/>
      <c r="I458"/>
    </row>
    <row r="459" spans="2:9" x14ac:dyDescent="0.25">
      <c r="B459"/>
      <c r="C459"/>
      <c r="D459"/>
      <c r="E459"/>
      <c r="F459"/>
      <c r="G459"/>
      <c r="H459"/>
      <c r="I459"/>
    </row>
    <row r="460" spans="2:9" x14ac:dyDescent="0.25">
      <c r="B460"/>
      <c r="C460"/>
      <c r="D460"/>
      <c r="E460"/>
      <c r="F460"/>
      <c r="G460"/>
      <c r="H460"/>
      <c r="I460"/>
    </row>
    <row r="461" spans="2:9" x14ac:dyDescent="0.25">
      <c r="B461"/>
      <c r="C461"/>
      <c r="D461"/>
      <c r="E461"/>
      <c r="F461"/>
      <c r="G461"/>
      <c r="H461"/>
      <c r="I461"/>
    </row>
    <row r="462" spans="2:9" x14ac:dyDescent="0.25">
      <c r="B462"/>
      <c r="C462"/>
      <c r="D462"/>
      <c r="E462"/>
      <c r="F462"/>
      <c r="G462"/>
      <c r="H462"/>
      <c r="I462"/>
    </row>
    <row r="463" spans="2:9" x14ac:dyDescent="0.25">
      <c r="B463"/>
      <c r="C463"/>
      <c r="D463"/>
      <c r="E463"/>
      <c r="F463"/>
      <c r="G463"/>
      <c r="H463"/>
      <c r="I463"/>
    </row>
    <row r="464" spans="2:9" x14ac:dyDescent="0.25">
      <c r="B464"/>
      <c r="C464"/>
      <c r="D464"/>
      <c r="E464"/>
      <c r="F464"/>
      <c r="G464"/>
      <c r="H464"/>
      <c r="I464"/>
    </row>
    <row r="465" spans="2:9" x14ac:dyDescent="0.25">
      <c r="B465"/>
      <c r="C465"/>
      <c r="D465"/>
      <c r="E465"/>
      <c r="F465"/>
      <c r="G465"/>
      <c r="H465"/>
      <c r="I465"/>
    </row>
    <row r="466" spans="2:9" x14ac:dyDescent="0.25">
      <c r="B466"/>
      <c r="C466"/>
      <c r="D466"/>
      <c r="E466"/>
      <c r="F466"/>
      <c r="G466"/>
      <c r="H466"/>
      <c r="I466"/>
    </row>
    <row r="467" spans="2:9" x14ac:dyDescent="0.25">
      <c r="B467"/>
      <c r="C467"/>
      <c r="D467"/>
      <c r="E467"/>
      <c r="F467"/>
      <c r="G467"/>
      <c r="H467"/>
      <c r="I467"/>
    </row>
    <row r="468" spans="2:9" x14ac:dyDescent="0.25">
      <c r="B468"/>
      <c r="C468"/>
      <c r="D468"/>
      <c r="E468"/>
      <c r="F468"/>
      <c r="G468"/>
      <c r="H468"/>
      <c r="I468"/>
    </row>
    <row r="469" spans="2:9" x14ac:dyDescent="0.25">
      <c r="B469"/>
      <c r="C469"/>
      <c r="D469"/>
      <c r="E469"/>
      <c r="F469"/>
      <c r="G469"/>
      <c r="H469"/>
      <c r="I469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0B1C-4B80-49FA-A88F-538B550DF9AC}">
  <sheetPr>
    <tabColor rgb="FF00B050"/>
    <pageSetUpPr fitToPage="1"/>
  </sheetPr>
  <dimension ref="A1:R340"/>
  <sheetViews>
    <sheetView topLeftCell="B1" zoomScaleNormal="100" workbookViewId="0">
      <selection activeCell="B5" sqref="B5"/>
    </sheetView>
  </sheetViews>
  <sheetFormatPr defaultColWidth="9.109375" defaultRowHeight="13.2" x14ac:dyDescent="0.25"/>
  <cols>
    <col min="1" max="1" width="3.88671875" style="67" customWidth="1"/>
    <col min="2" max="2" width="13.6640625" style="65" customWidth="1"/>
    <col min="3" max="3" width="17.44140625" style="65" bestFit="1" customWidth="1"/>
    <col min="4" max="4" width="18.44140625" style="65" bestFit="1" customWidth="1"/>
    <col min="5" max="5" width="17.88671875" style="65" bestFit="1" customWidth="1"/>
    <col min="6" max="6" width="6.33203125" style="65" bestFit="1" customWidth="1"/>
    <col min="7" max="7" width="7.6640625" style="65" bestFit="1" customWidth="1"/>
    <col min="8" max="8" width="5.88671875" style="86" bestFit="1" customWidth="1"/>
    <col min="9" max="9" width="6.5546875" style="90" bestFit="1" customWidth="1"/>
    <col min="10" max="10" width="9.44140625" style="65" customWidth="1"/>
    <col min="11" max="11" width="4" style="65" customWidth="1"/>
    <col min="12" max="16" width="9.109375" style="65"/>
    <col min="17" max="18" width="9.109375" style="67"/>
    <col min="19" max="16384" width="9.109375" style="65"/>
  </cols>
  <sheetData>
    <row r="1" spans="1:18" s="49" customFormat="1" ht="18" x14ac:dyDescent="0.25">
      <c r="A1" s="114"/>
      <c r="B1" s="83"/>
      <c r="C1" s="83"/>
      <c r="D1" s="442" t="s">
        <v>1706</v>
      </c>
      <c r="E1" s="442"/>
      <c r="F1" s="442"/>
      <c r="G1" s="101" t="s">
        <v>2090</v>
      </c>
      <c r="H1" s="85"/>
      <c r="I1" s="88"/>
      <c r="J1" s="91"/>
      <c r="K1" s="83"/>
      <c r="Q1" s="16"/>
      <c r="R1" s="16"/>
    </row>
    <row r="2" spans="1:18" s="49" customFormat="1" ht="13.8" x14ac:dyDescent="0.25">
      <c r="A2" s="114"/>
      <c r="B2" s="66" t="s">
        <v>439</v>
      </c>
      <c r="C2" s="67" t="s">
        <v>2167</v>
      </c>
      <c r="D2" s="83" t="str">
        <f>$C$3&amp;" "&amp; '2024-NAT-02'!$G$1</f>
        <v>(All) Nationals 2024 Day 2</v>
      </c>
      <c r="E2" s="83"/>
      <c r="F2" s="83"/>
      <c r="G2" s="83"/>
      <c r="H2" s="85"/>
      <c r="I2" s="88"/>
      <c r="J2" s="91"/>
      <c r="K2" s="83"/>
      <c r="Q2" s="16"/>
      <c r="R2" s="16"/>
    </row>
    <row r="3" spans="1:18" ht="13.8" x14ac:dyDescent="0.25">
      <c r="A3" s="114"/>
      <c r="B3" s="70" t="s">
        <v>4</v>
      </c>
      <c r="C3" s="67" t="s">
        <v>1969</v>
      </c>
      <c r="D3" s="83"/>
      <c r="E3" s="83"/>
      <c r="F3" s="83"/>
      <c r="G3" s="83"/>
      <c r="H3" s="85"/>
      <c r="I3" s="88"/>
      <c r="J3" s="91"/>
      <c r="K3" s="83"/>
    </row>
    <row r="4" spans="1:18" ht="13.8" x14ac:dyDescent="0.25">
      <c r="A4" s="114"/>
      <c r="B4" s="83"/>
      <c r="C4" s="83"/>
      <c r="D4" s="83"/>
      <c r="E4" s="83"/>
      <c r="F4" s="83"/>
      <c r="G4" s="83"/>
      <c r="H4" s="85"/>
      <c r="I4" s="88"/>
      <c r="J4" s="91"/>
      <c r="K4" s="83"/>
    </row>
    <row r="5" spans="1:18" s="63" customFormat="1" ht="41.4" x14ac:dyDescent="0.25">
      <c r="A5" s="84"/>
      <c r="B5" s="82" t="s">
        <v>442</v>
      </c>
      <c r="C5" s="82" t="s">
        <v>1</v>
      </c>
      <c r="D5" s="82" t="s">
        <v>2</v>
      </c>
      <c r="E5" s="82" t="s">
        <v>443</v>
      </c>
      <c r="F5" s="63" t="s">
        <v>449</v>
      </c>
      <c r="G5" s="63" t="s">
        <v>1262</v>
      </c>
      <c r="H5" s="87" t="s">
        <v>1102</v>
      </c>
      <c r="I5" s="89" t="s">
        <v>1263</v>
      </c>
      <c r="J5" s="92" t="s">
        <v>1316</v>
      </c>
      <c r="K5" s="84"/>
      <c r="Q5" s="441"/>
      <c r="R5" s="441"/>
    </row>
    <row r="6" spans="1:18" ht="13.8" x14ac:dyDescent="0.25">
      <c r="A6" s="114">
        <v>1</v>
      </c>
      <c r="B6" s="67" t="s">
        <v>1165</v>
      </c>
      <c r="C6" s="67" t="s">
        <v>180</v>
      </c>
      <c r="D6" s="67" t="s">
        <v>219</v>
      </c>
      <c r="E6" s="67" t="s">
        <v>39</v>
      </c>
      <c r="F6" s="67"/>
      <c r="G6" s="67">
        <v>1</v>
      </c>
      <c r="H6" s="194">
        <v>88.2</v>
      </c>
      <c r="I6" s="195">
        <v>88.2</v>
      </c>
      <c r="J6" s="92">
        <v>300</v>
      </c>
      <c r="K6" s="83">
        <v>1</v>
      </c>
    </row>
    <row r="7" spans="1:18" ht="13.8" x14ac:dyDescent="0.25">
      <c r="A7" s="114">
        <v>2</v>
      </c>
      <c r="B7" s="67" t="s">
        <v>839</v>
      </c>
      <c r="C7" s="67" t="s">
        <v>72</v>
      </c>
      <c r="D7" s="67" t="s">
        <v>73</v>
      </c>
      <c r="E7" s="67" t="s">
        <v>41</v>
      </c>
      <c r="F7" s="67"/>
      <c r="G7" s="67">
        <v>6</v>
      </c>
      <c r="H7" s="194">
        <v>65.599999999999994</v>
      </c>
      <c r="I7" s="195">
        <v>65.599999999999994</v>
      </c>
      <c r="J7" s="92">
        <f>IF(I7=I6,J6,IF(I7=0,ROUNDDOWN(20,0),J6-K6))</f>
        <v>299</v>
      </c>
      <c r="K7" s="83">
        <f>IF(I7&lt;I6,1,IF(I7=I6,K6+1,0))</f>
        <v>1</v>
      </c>
      <c r="Q7" s="65"/>
      <c r="R7" s="65"/>
    </row>
    <row r="8" spans="1:18" ht="13.8" x14ac:dyDescent="0.25">
      <c r="A8" s="114">
        <v>3</v>
      </c>
      <c r="B8" s="67" t="s">
        <v>571</v>
      </c>
      <c r="C8" s="67" t="s">
        <v>166</v>
      </c>
      <c r="D8" s="67" t="s">
        <v>353</v>
      </c>
      <c r="E8" s="67" t="s">
        <v>44</v>
      </c>
      <c r="F8" s="67"/>
      <c r="G8" s="67">
        <v>2</v>
      </c>
      <c r="H8" s="194">
        <v>61.300000000000004</v>
      </c>
      <c r="I8" s="195">
        <v>61.300000000000004</v>
      </c>
      <c r="J8" s="92">
        <f t="shared" ref="J8:J71" si="0">IF(I8=I7,J7,IF(I8=0,ROUNDDOWN(20,0),J7-K7))</f>
        <v>298</v>
      </c>
      <c r="K8" s="83">
        <f t="shared" ref="K8:K71" si="1">IF(I8&lt;I7,1,IF(I8=I7,K7+1,0))</f>
        <v>1</v>
      </c>
      <c r="Q8" s="65"/>
      <c r="R8" s="65"/>
    </row>
    <row r="9" spans="1:18" ht="13.8" x14ac:dyDescent="0.25">
      <c r="A9" s="114">
        <v>4</v>
      </c>
      <c r="B9" s="67" t="s">
        <v>1435</v>
      </c>
      <c r="C9" s="67" t="s">
        <v>285</v>
      </c>
      <c r="D9" s="67" t="s">
        <v>274</v>
      </c>
      <c r="E9" s="67" t="s">
        <v>37</v>
      </c>
      <c r="F9" s="67"/>
      <c r="G9" s="67">
        <v>4</v>
      </c>
      <c r="H9" s="194">
        <v>51.5</v>
      </c>
      <c r="I9" s="195">
        <v>51.5</v>
      </c>
      <c r="J9" s="92">
        <f t="shared" si="0"/>
        <v>297</v>
      </c>
      <c r="K9" s="83">
        <f t="shared" si="1"/>
        <v>1</v>
      </c>
      <c r="Q9" s="65"/>
      <c r="R9" s="65"/>
    </row>
    <row r="10" spans="1:18" ht="13.8" x14ac:dyDescent="0.25">
      <c r="A10" s="114">
        <v>5</v>
      </c>
      <c r="B10" s="67" t="s">
        <v>1578</v>
      </c>
      <c r="C10" s="67" t="s">
        <v>1610</v>
      </c>
      <c r="D10" s="67" t="s">
        <v>252</v>
      </c>
      <c r="E10" s="67" t="s">
        <v>43</v>
      </c>
      <c r="F10" s="67">
        <v>3</v>
      </c>
      <c r="G10" s="67">
        <v>6</v>
      </c>
      <c r="H10" s="194">
        <v>50.29999999999999</v>
      </c>
      <c r="I10" s="195">
        <v>50.29999999999999</v>
      </c>
      <c r="J10" s="92">
        <f t="shared" si="0"/>
        <v>296</v>
      </c>
      <c r="K10" s="83">
        <f t="shared" si="1"/>
        <v>1</v>
      </c>
      <c r="Q10" s="65"/>
      <c r="R10" s="65"/>
    </row>
    <row r="11" spans="1:18" ht="13.8" x14ac:dyDescent="0.25">
      <c r="A11" s="114">
        <v>6</v>
      </c>
      <c r="B11" s="67" t="s">
        <v>1717</v>
      </c>
      <c r="C11" s="67" t="s">
        <v>1851</v>
      </c>
      <c r="D11" s="67" t="s">
        <v>233</v>
      </c>
      <c r="E11" s="67" t="s">
        <v>1947</v>
      </c>
      <c r="F11" s="67"/>
      <c r="G11" s="67">
        <v>6</v>
      </c>
      <c r="H11" s="194">
        <v>48.4</v>
      </c>
      <c r="I11" s="195">
        <v>48.4</v>
      </c>
      <c r="J11" s="92">
        <f t="shared" si="0"/>
        <v>295</v>
      </c>
      <c r="K11" s="83">
        <f t="shared" si="1"/>
        <v>1</v>
      </c>
      <c r="Q11" s="65"/>
      <c r="R11" s="65"/>
    </row>
    <row r="12" spans="1:18" ht="13.8" x14ac:dyDescent="0.25">
      <c r="A12" s="114">
        <v>7</v>
      </c>
      <c r="B12" s="67" t="s">
        <v>818</v>
      </c>
      <c r="C12" s="67" t="s">
        <v>2003</v>
      </c>
      <c r="D12" s="67" t="s">
        <v>1917</v>
      </c>
      <c r="E12" s="67" t="s">
        <v>43</v>
      </c>
      <c r="F12" s="67">
        <v>1</v>
      </c>
      <c r="G12" s="67">
        <v>7</v>
      </c>
      <c r="H12" s="194">
        <v>42.300000000000004</v>
      </c>
      <c r="I12" s="195">
        <v>42.300000000000004</v>
      </c>
      <c r="J12" s="92">
        <f t="shared" si="0"/>
        <v>294</v>
      </c>
      <c r="K12" s="83">
        <f t="shared" si="1"/>
        <v>1</v>
      </c>
      <c r="Q12" s="65"/>
      <c r="R12" s="65"/>
    </row>
    <row r="13" spans="1:18" ht="13.8" x14ac:dyDescent="0.25">
      <c r="A13" s="114">
        <v>8</v>
      </c>
      <c r="B13" s="67" t="s">
        <v>456</v>
      </c>
      <c r="C13" s="67" t="s">
        <v>1803</v>
      </c>
      <c r="D13" s="67" t="s">
        <v>1804</v>
      </c>
      <c r="E13" s="67" t="s">
        <v>44</v>
      </c>
      <c r="F13" s="67"/>
      <c r="G13" s="67">
        <v>2</v>
      </c>
      <c r="H13" s="194">
        <v>42.2</v>
      </c>
      <c r="I13" s="195">
        <v>42.2</v>
      </c>
      <c r="J13" s="92">
        <f t="shared" si="0"/>
        <v>293</v>
      </c>
      <c r="K13" s="83">
        <f t="shared" si="1"/>
        <v>1</v>
      </c>
      <c r="Q13" s="65"/>
      <c r="R13" s="65"/>
    </row>
    <row r="14" spans="1:18" ht="13.8" x14ac:dyDescent="0.25">
      <c r="A14" s="114">
        <v>9</v>
      </c>
      <c r="B14" s="67" t="s">
        <v>634</v>
      </c>
      <c r="C14" s="67" t="s">
        <v>417</v>
      </c>
      <c r="D14" s="67" t="s">
        <v>135</v>
      </c>
      <c r="E14" s="67" t="s">
        <v>38</v>
      </c>
      <c r="F14" s="67"/>
      <c r="G14" s="67">
        <v>3</v>
      </c>
      <c r="H14" s="194">
        <v>34.900000000000006</v>
      </c>
      <c r="I14" s="195">
        <v>34.900000000000006</v>
      </c>
      <c r="J14" s="92">
        <f t="shared" si="0"/>
        <v>292</v>
      </c>
      <c r="K14" s="83">
        <f t="shared" si="1"/>
        <v>1</v>
      </c>
      <c r="Q14" s="65"/>
      <c r="R14" s="65"/>
    </row>
    <row r="15" spans="1:18" ht="13.8" x14ac:dyDescent="0.25">
      <c r="A15" s="114">
        <v>10</v>
      </c>
      <c r="B15" s="67" t="s">
        <v>979</v>
      </c>
      <c r="C15" s="67" t="s">
        <v>995</v>
      </c>
      <c r="D15" s="67" t="s">
        <v>237</v>
      </c>
      <c r="E15" s="67" t="s">
        <v>49</v>
      </c>
      <c r="F15" s="67"/>
      <c r="G15" s="67">
        <v>4</v>
      </c>
      <c r="H15" s="194">
        <v>34.4</v>
      </c>
      <c r="I15" s="195">
        <v>34.4</v>
      </c>
      <c r="J15" s="92">
        <f t="shared" si="0"/>
        <v>291</v>
      </c>
      <c r="K15" s="83">
        <f t="shared" si="1"/>
        <v>1</v>
      </c>
      <c r="Q15" s="65"/>
      <c r="R15" s="65"/>
    </row>
    <row r="16" spans="1:18" ht="13.8" x14ac:dyDescent="0.25">
      <c r="A16" s="114">
        <v>11</v>
      </c>
      <c r="B16" s="67" t="s">
        <v>455</v>
      </c>
      <c r="C16" s="67" t="s">
        <v>184</v>
      </c>
      <c r="D16" s="67" t="s">
        <v>163</v>
      </c>
      <c r="E16" s="67" t="s">
        <v>44</v>
      </c>
      <c r="F16" s="67"/>
      <c r="G16" s="67">
        <v>8</v>
      </c>
      <c r="H16" s="194">
        <v>33.1</v>
      </c>
      <c r="I16" s="195">
        <v>33.1</v>
      </c>
      <c r="J16" s="92">
        <f t="shared" si="0"/>
        <v>290</v>
      </c>
      <c r="K16" s="83">
        <f t="shared" si="1"/>
        <v>1</v>
      </c>
      <c r="Q16" s="65"/>
      <c r="R16" s="65"/>
    </row>
    <row r="17" spans="1:18" ht="13.8" x14ac:dyDescent="0.25">
      <c r="A17" s="114">
        <v>12</v>
      </c>
      <c r="B17" s="67" t="s">
        <v>604</v>
      </c>
      <c r="C17" s="67" t="s">
        <v>418</v>
      </c>
      <c r="D17" s="67" t="s">
        <v>70</v>
      </c>
      <c r="E17" s="67" t="s">
        <v>38</v>
      </c>
      <c r="F17" s="67"/>
      <c r="G17" s="67">
        <v>3</v>
      </c>
      <c r="H17" s="194">
        <v>32.5</v>
      </c>
      <c r="I17" s="195">
        <v>32.5</v>
      </c>
      <c r="J17" s="92">
        <f t="shared" si="0"/>
        <v>289</v>
      </c>
      <c r="K17" s="83">
        <f t="shared" si="1"/>
        <v>1</v>
      </c>
      <c r="Q17" s="65"/>
      <c r="R17" s="65"/>
    </row>
    <row r="18" spans="1:18" ht="13.8" x14ac:dyDescent="0.25">
      <c r="A18" s="114">
        <v>13</v>
      </c>
      <c r="B18" s="67" t="s">
        <v>573</v>
      </c>
      <c r="C18" s="67" t="s">
        <v>193</v>
      </c>
      <c r="D18" s="67" t="s">
        <v>218</v>
      </c>
      <c r="E18" s="67" t="s">
        <v>38</v>
      </c>
      <c r="F18" s="67"/>
      <c r="G18" s="67">
        <v>3</v>
      </c>
      <c r="H18" s="194">
        <v>31.9</v>
      </c>
      <c r="I18" s="195">
        <v>31.9</v>
      </c>
      <c r="J18" s="92">
        <f t="shared" si="0"/>
        <v>288</v>
      </c>
      <c r="K18" s="83">
        <f t="shared" si="1"/>
        <v>1</v>
      </c>
      <c r="Q18" s="65"/>
      <c r="R18" s="65"/>
    </row>
    <row r="19" spans="1:18" ht="13.8" x14ac:dyDescent="0.25">
      <c r="A19" s="114">
        <v>14</v>
      </c>
      <c r="B19" s="67" t="s">
        <v>707</v>
      </c>
      <c r="C19" s="67" t="s">
        <v>292</v>
      </c>
      <c r="D19" s="67" t="s">
        <v>293</v>
      </c>
      <c r="E19" s="67" t="s">
        <v>37</v>
      </c>
      <c r="F19" s="67"/>
      <c r="G19" s="67">
        <v>4</v>
      </c>
      <c r="H19" s="194">
        <v>29.5</v>
      </c>
      <c r="I19" s="195">
        <v>29.5</v>
      </c>
      <c r="J19" s="92">
        <f t="shared" si="0"/>
        <v>287</v>
      </c>
      <c r="K19" s="83">
        <f t="shared" si="1"/>
        <v>1</v>
      </c>
      <c r="Q19" s="65"/>
      <c r="R19" s="65"/>
    </row>
    <row r="20" spans="1:18" ht="13.8" x14ac:dyDescent="0.25">
      <c r="A20" s="114">
        <v>15</v>
      </c>
      <c r="B20" s="67" t="s">
        <v>589</v>
      </c>
      <c r="C20" s="67" t="s">
        <v>2031</v>
      </c>
      <c r="D20" s="67" t="s">
        <v>353</v>
      </c>
      <c r="E20" s="67" t="s">
        <v>50</v>
      </c>
      <c r="F20" s="67"/>
      <c r="G20" s="67">
        <v>3</v>
      </c>
      <c r="H20" s="194">
        <v>28.1</v>
      </c>
      <c r="I20" s="195">
        <v>28.1</v>
      </c>
      <c r="J20" s="92">
        <f t="shared" si="0"/>
        <v>286</v>
      </c>
      <c r="K20" s="83">
        <f t="shared" si="1"/>
        <v>1</v>
      </c>
      <c r="Q20" s="65"/>
      <c r="R20" s="65"/>
    </row>
    <row r="21" spans="1:18" ht="13.8" x14ac:dyDescent="0.25">
      <c r="A21" s="114">
        <v>16</v>
      </c>
      <c r="B21" s="67" t="s">
        <v>1383</v>
      </c>
      <c r="C21" s="67" t="s">
        <v>296</v>
      </c>
      <c r="D21" s="67" t="s">
        <v>132</v>
      </c>
      <c r="E21" s="67" t="s">
        <v>41</v>
      </c>
      <c r="F21" s="67"/>
      <c r="G21" s="67">
        <v>3</v>
      </c>
      <c r="H21" s="194">
        <v>27.099999999999998</v>
      </c>
      <c r="I21" s="195">
        <v>27.099999999999998</v>
      </c>
      <c r="J21" s="92">
        <f t="shared" si="0"/>
        <v>285</v>
      </c>
      <c r="K21" s="83">
        <f t="shared" si="1"/>
        <v>1</v>
      </c>
      <c r="Q21" s="65"/>
      <c r="R21" s="65"/>
    </row>
    <row r="22" spans="1:18" ht="13.8" x14ac:dyDescent="0.25">
      <c r="A22" s="114">
        <v>17</v>
      </c>
      <c r="B22" s="67" t="s">
        <v>491</v>
      </c>
      <c r="C22" s="67" t="s">
        <v>99</v>
      </c>
      <c r="D22" s="67" t="s">
        <v>1796</v>
      </c>
      <c r="E22" s="67" t="s">
        <v>40</v>
      </c>
      <c r="F22" s="67"/>
      <c r="G22" s="67">
        <v>2</v>
      </c>
      <c r="H22" s="194">
        <v>26.9</v>
      </c>
      <c r="I22" s="195">
        <v>26.9</v>
      </c>
      <c r="J22" s="92">
        <f t="shared" si="0"/>
        <v>284</v>
      </c>
      <c r="K22" s="83">
        <f t="shared" si="1"/>
        <v>1</v>
      </c>
      <c r="Q22" s="65"/>
      <c r="R22" s="65"/>
    </row>
    <row r="23" spans="1:18" ht="13.8" x14ac:dyDescent="0.25">
      <c r="A23" s="114">
        <v>18</v>
      </c>
      <c r="B23" s="67" t="s">
        <v>576</v>
      </c>
      <c r="C23" s="67" t="s">
        <v>399</v>
      </c>
      <c r="D23" s="67" t="s">
        <v>190</v>
      </c>
      <c r="E23" s="67" t="s">
        <v>38</v>
      </c>
      <c r="F23" s="67"/>
      <c r="G23" s="67">
        <v>2</v>
      </c>
      <c r="H23" s="194">
        <v>26.1</v>
      </c>
      <c r="I23" s="195">
        <v>26.1</v>
      </c>
      <c r="J23" s="92">
        <f t="shared" si="0"/>
        <v>283</v>
      </c>
      <c r="K23" s="83">
        <f t="shared" si="1"/>
        <v>1</v>
      </c>
    </row>
    <row r="24" spans="1:18" ht="13.8" x14ac:dyDescent="0.25">
      <c r="A24" s="114">
        <v>19</v>
      </c>
      <c r="B24" s="67" t="s">
        <v>712</v>
      </c>
      <c r="C24" s="67" t="s">
        <v>273</v>
      </c>
      <c r="D24" s="67" t="s">
        <v>274</v>
      </c>
      <c r="E24" s="67" t="s">
        <v>37</v>
      </c>
      <c r="F24" s="67"/>
      <c r="G24" s="67">
        <v>2</v>
      </c>
      <c r="H24" s="194">
        <v>24.6</v>
      </c>
      <c r="I24" s="195">
        <v>24.6</v>
      </c>
      <c r="J24" s="92">
        <f t="shared" si="0"/>
        <v>282</v>
      </c>
      <c r="K24" s="83">
        <f t="shared" si="1"/>
        <v>1</v>
      </c>
    </row>
    <row r="25" spans="1:18" ht="13.8" x14ac:dyDescent="0.25">
      <c r="A25" s="114">
        <v>20</v>
      </c>
      <c r="B25" s="67" t="s">
        <v>1376</v>
      </c>
      <c r="C25" s="67" t="s">
        <v>1454</v>
      </c>
      <c r="D25" s="67" t="s">
        <v>1377</v>
      </c>
      <c r="E25" s="67" t="s">
        <v>39</v>
      </c>
      <c r="F25" s="67">
        <v>1</v>
      </c>
      <c r="G25" s="67">
        <v>5</v>
      </c>
      <c r="H25" s="194">
        <v>21.6</v>
      </c>
      <c r="I25" s="195">
        <v>21.6</v>
      </c>
      <c r="J25" s="92">
        <f t="shared" si="0"/>
        <v>281</v>
      </c>
      <c r="K25" s="83">
        <f t="shared" si="1"/>
        <v>1</v>
      </c>
    </row>
    <row r="26" spans="1:18" ht="13.8" x14ac:dyDescent="0.25">
      <c r="A26" s="114">
        <v>21</v>
      </c>
      <c r="B26" s="67" t="s">
        <v>723</v>
      </c>
      <c r="C26" s="67" t="s">
        <v>247</v>
      </c>
      <c r="D26" s="67" t="s">
        <v>327</v>
      </c>
      <c r="E26" s="67" t="s">
        <v>1947</v>
      </c>
      <c r="F26" s="67"/>
      <c r="G26" s="67">
        <v>3</v>
      </c>
      <c r="H26" s="194">
        <v>21.5</v>
      </c>
      <c r="I26" s="195">
        <v>21.5</v>
      </c>
      <c r="J26" s="92">
        <f t="shared" si="0"/>
        <v>280</v>
      </c>
      <c r="K26" s="83">
        <f t="shared" si="1"/>
        <v>1</v>
      </c>
    </row>
    <row r="27" spans="1:18" ht="13.8" x14ac:dyDescent="0.25">
      <c r="A27" s="114">
        <v>22</v>
      </c>
      <c r="B27" s="67" t="s">
        <v>974</v>
      </c>
      <c r="C27" s="67" t="s">
        <v>961</v>
      </c>
      <c r="D27" s="67" t="s">
        <v>163</v>
      </c>
      <c r="E27" s="67" t="s">
        <v>44</v>
      </c>
      <c r="F27" s="67"/>
      <c r="G27" s="67">
        <v>7</v>
      </c>
      <c r="H27" s="194">
        <v>21.1</v>
      </c>
      <c r="I27" s="195">
        <v>21.1</v>
      </c>
      <c r="J27" s="92">
        <f t="shared" si="0"/>
        <v>279</v>
      </c>
      <c r="K27" s="83">
        <f t="shared" si="1"/>
        <v>1</v>
      </c>
    </row>
    <row r="28" spans="1:18" ht="13.8" x14ac:dyDescent="0.25">
      <c r="A28" s="114">
        <v>23</v>
      </c>
      <c r="B28" s="67" t="s">
        <v>1013</v>
      </c>
      <c r="C28" s="67" t="s">
        <v>175</v>
      </c>
      <c r="D28" s="67" t="s">
        <v>365</v>
      </c>
      <c r="E28" s="67" t="s">
        <v>40</v>
      </c>
      <c r="F28" s="67"/>
      <c r="G28" s="67">
        <v>2</v>
      </c>
      <c r="H28" s="194">
        <v>20.399999999999999</v>
      </c>
      <c r="I28" s="195">
        <v>20.399999999999999</v>
      </c>
      <c r="J28" s="92">
        <f t="shared" si="0"/>
        <v>278</v>
      </c>
      <c r="K28" s="83">
        <f t="shared" si="1"/>
        <v>1</v>
      </c>
    </row>
    <row r="29" spans="1:18" ht="13.8" x14ac:dyDescent="0.25">
      <c r="A29" s="114">
        <v>24</v>
      </c>
      <c r="B29" s="67" t="s">
        <v>1724</v>
      </c>
      <c r="C29" s="67" t="s">
        <v>2147</v>
      </c>
      <c r="D29" s="67" t="s">
        <v>1761</v>
      </c>
      <c r="E29" s="67" t="s">
        <v>39</v>
      </c>
      <c r="F29" s="67"/>
      <c r="G29" s="67">
        <v>1</v>
      </c>
      <c r="H29" s="194">
        <v>19.899999999999999</v>
      </c>
      <c r="I29" s="195">
        <v>19.899999999999999</v>
      </c>
      <c r="J29" s="92">
        <f t="shared" si="0"/>
        <v>277</v>
      </c>
      <c r="K29" s="83">
        <f t="shared" si="1"/>
        <v>1</v>
      </c>
    </row>
    <row r="30" spans="1:18" ht="13.8" x14ac:dyDescent="0.25">
      <c r="A30" s="114">
        <v>25</v>
      </c>
      <c r="B30" s="67" t="s">
        <v>476</v>
      </c>
      <c r="C30" s="67" t="s">
        <v>156</v>
      </c>
      <c r="D30" s="67" t="s">
        <v>157</v>
      </c>
      <c r="E30" s="67" t="s">
        <v>37</v>
      </c>
      <c r="F30" s="67"/>
      <c r="G30" s="67">
        <v>3</v>
      </c>
      <c r="H30" s="194">
        <v>18.900000000000002</v>
      </c>
      <c r="I30" s="195">
        <v>18.900000000000002</v>
      </c>
      <c r="J30" s="92">
        <f t="shared" si="0"/>
        <v>276</v>
      </c>
      <c r="K30" s="83">
        <f t="shared" si="1"/>
        <v>1</v>
      </c>
    </row>
    <row r="31" spans="1:18" ht="13.8" x14ac:dyDescent="0.25">
      <c r="A31" s="114">
        <v>26</v>
      </c>
      <c r="B31" s="67" t="s">
        <v>1579</v>
      </c>
      <c r="C31" s="67" t="s">
        <v>1674</v>
      </c>
      <c r="D31" s="67" t="s">
        <v>196</v>
      </c>
      <c r="E31" s="67" t="s">
        <v>43</v>
      </c>
      <c r="F31" s="67"/>
      <c r="G31" s="67">
        <v>3</v>
      </c>
      <c r="H31" s="194">
        <v>18.5</v>
      </c>
      <c r="I31" s="195">
        <v>18.5</v>
      </c>
      <c r="J31" s="92">
        <f t="shared" si="0"/>
        <v>275</v>
      </c>
      <c r="K31" s="83">
        <f t="shared" si="1"/>
        <v>1</v>
      </c>
    </row>
    <row r="32" spans="1:18" ht="13.8" x14ac:dyDescent="0.25">
      <c r="A32" s="114">
        <v>27</v>
      </c>
      <c r="B32" s="67" t="s">
        <v>1061</v>
      </c>
      <c r="C32" s="67" t="s">
        <v>1067</v>
      </c>
      <c r="D32" s="67" t="s">
        <v>163</v>
      </c>
      <c r="E32" s="67" t="s">
        <v>44</v>
      </c>
      <c r="F32" s="67"/>
      <c r="G32" s="67">
        <v>1</v>
      </c>
      <c r="H32" s="194">
        <v>18.2</v>
      </c>
      <c r="I32" s="195">
        <v>18.2</v>
      </c>
      <c r="J32" s="92">
        <f t="shared" si="0"/>
        <v>274</v>
      </c>
      <c r="K32" s="83">
        <f t="shared" si="1"/>
        <v>1</v>
      </c>
    </row>
    <row r="33" spans="1:11" ht="13.8" x14ac:dyDescent="0.25">
      <c r="A33" s="114">
        <v>28</v>
      </c>
      <c r="B33" s="67" t="s">
        <v>673</v>
      </c>
      <c r="C33" s="67" t="s">
        <v>1828</v>
      </c>
      <c r="D33" s="67" t="s">
        <v>356</v>
      </c>
      <c r="E33" s="67" t="s">
        <v>50</v>
      </c>
      <c r="F33" s="67"/>
      <c r="G33" s="67">
        <v>5</v>
      </c>
      <c r="H33" s="194">
        <v>17.5</v>
      </c>
      <c r="I33" s="195">
        <v>17.5</v>
      </c>
      <c r="J33" s="92">
        <f t="shared" si="0"/>
        <v>273</v>
      </c>
      <c r="K33" s="83">
        <f t="shared" si="1"/>
        <v>1</v>
      </c>
    </row>
    <row r="34" spans="1:11" ht="13.8" x14ac:dyDescent="0.25">
      <c r="A34" s="114">
        <v>29</v>
      </c>
      <c r="B34" s="67" t="s">
        <v>1683</v>
      </c>
      <c r="C34" s="67" t="s">
        <v>1887</v>
      </c>
      <c r="D34" s="67" t="s">
        <v>109</v>
      </c>
      <c r="E34" s="67" t="s">
        <v>48</v>
      </c>
      <c r="F34" s="67"/>
      <c r="G34" s="67">
        <v>1</v>
      </c>
      <c r="H34" s="194">
        <v>17.399999999999999</v>
      </c>
      <c r="I34" s="195">
        <v>17.399999999999999</v>
      </c>
      <c r="J34" s="92">
        <f t="shared" si="0"/>
        <v>272</v>
      </c>
      <c r="K34" s="83">
        <f t="shared" si="1"/>
        <v>1</v>
      </c>
    </row>
    <row r="35" spans="1:11" ht="13.8" x14ac:dyDescent="0.25">
      <c r="A35" s="114">
        <v>30</v>
      </c>
      <c r="B35" s="67" t="s">
        <v>1786</v>
      </c>
      <c r="C35" s="67" t="s">
        <v>1799</v>
      </c>
      <c r="D35" s="67" t="s">
        <v>1800</v>
      </c>
      <c r="E35" s="67" t="s">
        <v>43</v>
      </c>
      <c r="F35" s="67">
        <v>1</v>
      </c>
      <c r="G35" s="67">
        <v>5</v>
      </c>
      <c r="H35" s="194">
        <v>17.100000000000001</v>
      </c>
      <c r="I35" s="195">
        <v>17.100000000000001</v>
      </c>
      <c r="J35" s="92">
        <f t="shared" si="0"/>
        <v>271</v>
      </c>
      <c r="K35" s="83">
        <f t="shared" si="1"/>
        <v>1</v>
      </c>
    </row>
    <row r="36" spans="1:11" ht="13.8" x14ac:dyDescent="0.25">
      <c r="A36" s="114">
        <v>31</v>
      </c>
      <c r="B36" s="67" t="s">
        <v>1358</v>
      </c>
      <c r="C36" s="67" t="s">
        <v>1919</v>
      </c>
      <c r="D36" s="67" t="s">
        <v>122</v>
      </c>
      <c r="E36" s="67" t="s">
        <v>47</v>
      </c>
      <c r="F36" s="67"/>
      <c r="G36" s="67">
        <v>1</v>
      </c>
      <c r="H36" s="194">
        <v>16.2</v>
      </c>
      <c r="I36" s="195">
        <v>16.2</v>
      </c>
      <c r="J36" s="92">
        <f t="shared" si="0"/>
        <v>270</v>
      </c>
      <c r="K36" s="83">
        <f t="shared" si="1"/>
        <v>1</v>
      </c>
    </row>
    <row r="37" spans="1:11" ht="13.8" x14ac:dyDescent="0.25">
      <c r="A37" s="114">
        <v>32</v>
      </c>
      <c r="B37" s="67" t="s">
        <v>561</v>
      </c>
      <c r="C37" s="67" t="s">
        <v>1891</v>
      </c>
      <c r="D37" s="67" t="s">
        <v>1066</v>
      </c>
      <c r="E37" s="67" t="s">
        <v>40</v>
      </c>
      <c r="F37" s="67"/>
      <c r="G37" s="67">
        <v>1</v>
      </c>
      <c r="H37" s="194">
        <v>16.2</v>
      </c>
      <c r="I37" s="195">
        <v>16.2</v>
      </c>
      <c r="J37" s="92">
        <f t="shared" si="0"/>
        <v>270</v>
      </c>
      <c r="K37" s="83">
        <f t="shared" si="1"/>
        <v>2</v>
      </c>
    </row>
    <row r="38" spans="1:11" ht="13.8" x14ac:dyDescent="0.25">
      <c r="A38" s="114">
        <v>33</v>
      </c>
      <c r="B38" s="67" t="s">
        <v>1332</v>
      </c>
      <c r="C38" s="67" t="s">
        <v>1115</v>
      </c>
      <c r="D38" s="67" t="s">
        <v>252</v>
      </c>
      <c r="E38" s="67" t="s">
        <v>43</v>
      </c>
      <c r="F38" s="67"/>
      <c r="G38" s="67">
        <v>2</v>
      </c>
      <c r="H38" s="194">
        <v>15.9</v>
      </c>
      <c r="I38" s="195">
        <v>15.9</v>
      </c>
      <c r="J38" s="92">
        <f t="shared" si="0"/>
        <v>268</v>
      </c>
      <c r="K38" s="83">
        <f t="shared" si="1"/>
        <v>1</v>
      </c>
    </row>
    <row r="39" spans="1:11" ht="13.8" x14ac:dyDescent="0.25">
      <c r="A39" s="114">
        <v>34</v>
      </c>
      <c r="B39" s="67" t="s">
        <v>1740</v>
      </c>
      <c r="C39" s="67" t="s">
        <v>175</v>
      </c>
      <c r="D39" s="67" t="s">
        <v>1367</v>
      </c>
      <c r="E39" s="67" t="s">
        <v>43</v>
      </c>
      <c r="F39" s="67"/>
      <c r="G39" s="67">
        <v>4</v>
      </c>
      <c r="H39" s="194">
        <v>15.1</v>
      </c>
      <c r="I39" s="195">
        <v>15.1</v>
      </c>
      <c r="J39" s="92">
        <f t="shared" si="0"/>
        <v>267</v>
      </c>
      <c r="K39" s="83">
        <f t="shared" si="1"/>
        <v>1</v>
      </c>
    </row>
    <row r="40" spans="1:11" ht="13.8" x14ac:dyDescent="0.25">
      <c r="A40" s="114">
        <v>35</v>
      </c>
      <c r="B40" s="67" t="s">
        <v>814</v>
      </c>
      <c r="C40" s="67" t="s">
        <v>275</v>
      </c>
      <c r="D40" s="67" t="s">
        <v>274</v>
      </c>
      <c r="E40" s="67" t="s">
        <v>37</v>
      </c>
      <c r="F40" s="67"/>
      <c r="G40" s="67">
        <v>3</v>
      </c>
      <c r="H40" s="194">
        <v>14.7</v>
      </c>
      <c r="I40" s="195">
        <v>14.7</v>
      </c>
      <c r="J40" s="92">
        <f t="shared" si="0"/>
        <v>266</v>
      </c>
      <c r="K40" s="83">
        <f t="shared" si="1"/>
        <v>1</v>
      </c>
    </row>
    <row r="41" spans="1:11" ht="13.8" x14ac:dyDescent="0.25">
      <c r="A41" s="114">
        <v>36</v>
      </c>
      <c r="B41" s="67" t="s">
        <v>1716</v>
      </c>
      <c r="C41" s="67" t="s">
        <v>121</v>
      </c>
      <c r="D41" s="67" t="s">
        <v>1756</v>
      </c>
      <c r="E41" s="67" t="s">
        <v>47</v>
      </c>
      <c r="F41" s="67"/>
      <c r="G41" s="67">
        <v>2</v>
      </c>
      <c r="H41" s="194">
        <v>14.2</v>
      </c>
      <c r="I41" s="195">
        <v>14.2</v>
      </c>
      <c r="J41" s="92">
        <f t="shared" si="0"/>
        <v>265</v>
      </c>
      <c r="K41" s="83">
        <f t="shared" si="1"/>
        <v>1</v>
      </c>
    </row>
    <row r="42" spans="1:11" ht="13.8" x14ac:dyDescent="0.25">
      <c r="A42" s="114">
        <v>37</v>
      </c>
      <c r="B42" s="67" t="s">
        <v>547</v>
      </c>
      <c r="C42" s="67" t="s">
        <v>169</v>
      </c>
      <c r="D42" s="67" t="s">
        <v>1821</v>
      </c>
      <c r="E42" s="67" t="s">
        <v>48</v>
      </c>
      <c r="F42" s="67"/>
      <c r="G42" s="67">
        <v>2</v>
      </c>
      <c r="H42" s="194">
        <v>14.1</v>
      </c>
      <c r="I42" s="195">
        <v>14.1</v>
      </c>
      <c r="J42" s="92">
        <f t="shared" si="0"/>
        <v>264</v>
      </c>
      <c r="K42" s="83">
        <f t="shared" si="1"/>
        <v>1</v>
      </c>
    </row>
    <row r="43" spans="1:11" ht="13.8" x14ac:dyDescent="0.25">
      <c r="A43" s="114">
        <v>38</v>
      </c>
      <c r="B43" s="67" t="s">
        <v>468</v>
      </c>
      <c r="C43" s="67" t="s">
        <v>367</v>
      </c>
      <c r="D43" s="67" t="s">
        <v>103</v>
      </c>
      <c r="E43" s="67" t="s">
        <v>41</v>
      </c>
      <c r="F43" s="67"/>
      <c r="G43" s="67">
        <v>2</v>
      </c>
      <c r="H43" s="194">
        <v>13.899999999999999</v>
      </c>
      <c r="I43" s="195">
        <v>13.899999999999999</v>
      </c>
      <c r="J43" s="92">
        <f t="shared" si="0"/>
        <v>263</v>
      </c>
      <c r="K43" s="83">
        <f t="shared" si="1"/>
        <v>1</v>
      </c>
    </row>
    <row r="44" spans="1:11" ht="13.8" x14ac:dyDescent="0.25">
      <c r="A44" s="114">
        <v>39</v>
      </c>
      <c r="B44" s="67" t="s">
        <v>1720</v>
      </c>
      <c r="C44" s="67" t="s">
        <v>1759</v>
      </c>
      <c r="D44" s="67" t="s">
        <v>238</v>
      </c>
      <c r="E44" s="67" t="s">
        <v>49</v>
      </c>
      <c r="F44" s="67"/>
      <c r="G44" s="67">
        <v>2</v>
      </c>
      <c r="H44" s="194">
        <v>13.899999999999999</v>
      </c>
      <c r="I44" s="195">
        <v>13.899999999999999</v>
      </c>
      <c r="J44" s="92">
        <f t="shared" si="0"/>
        <v>263</v>
      </c>
      <c r="K44" s="83">
        <f t="shared" si="1"/>
        <v>2</v>
      </c>
    </row>
    <row r="45" spans="1:11" ht="13.8" x14ac:dyDescent="0.25">
      <c r="A45" s="114">
        <v>40</v>
      </c>
      <c r="B45" s="67" t="s">
        <v>578</v>
      </c>
      <c r="C45" s="67" t="s">
        <v>1812</v>
      </c>
      <c r="D45" s="67" t="s">
        <v>1213</v>
      </c>
      <c r="E45" s="67" t="s">
        <v>43</v>
      </c>
      <c r="F45" s="67"/>
      <c r="G45" s="67">
        <v>1</v>
      </c>
      <c r="H45" s="194">
        <v>13.7</v>
      </c>
      <c r="I45" s="195">
        <v>13.7</v>
      </c>
      <c r="J45" s="92">
        <f t="shared" si="0"/>
        <v>261</v>
      </c>
      <c r="K45" s="83">
        <f t="shared" si="1"/>
        <v>1</v>
      </c>
    </row>
    <row r="46" spans="1:11" ht="13.8" x14ac:dyDescent="0.25">
      <c r="A46" s="114">
        <v>41</v>
      </c>
      <c r="B46" s="67" t="s">
        <v>1583</v>
      </c>
      <c r="C46" s="67" t="s">
        <v>1613</v>
      </c>
      <c r="D46" s="67" t="s">
        <v>386</v>
      </c>
      <c r="E46" s="67" t="s">
        <v>48</v>
      </c>
      <c r="F46" s="67"/>
      <c r="G46" s="67">
        <v>3</v>
      </c>
      <c r="H46" s="194">
        <v>12.3</v>
      </c>
      <c r="I46" s="195">
        <v>12.3</v>
      </c>
      <c r="J46" s="92">
        <f t="shared" si="0"/>
        <v>260</v>
      </c>
      <c r="K46" s="83">
        <f t="shared" si="1"/>
        <v>1</v>
      </c>
    </row>
    <row r="47" spans="1:11" ht="13.8" x14ac:dyDescent="0.25">
      <c r="A47" s="114">
        <v>42</v>
      </c>
      <c r="B47" s="67" t="s">
        <v>741</v>
      </c>
      <c r="C47" s="67" t="s">
        <v>2055</v>
      </c>
      <c r="D47" s="67" t="s">
        <v>1547</v>
      </c>
      <c r="E47" s="67" t="s">
        <v>37</v>
      </c>
      <c r="F47" s="67"/>
      <c r="G47" s="67">
        <v>3</v>
      </c>
      <c r="H47" s="194">
        <v>12.200000000000001</v>
      </c>
      <c r="I47" s="195">
        <v>12.200000000000001</v>
      </c>
      <c r="J47" s="92">
        <f t="shared" si="0"/>
        <v>259</v>
      </c>
      <c r="K47" s="83">
        <f t="shared" si="1"/>
        <v>1</v>
      </c>
    </row>
    <row r="48" spans="1:11" ht="13.8" x14ac:dyDescent="0.25">
      <c r="A48" s="114">
        <v>43</v>
      </c>
      <c r="B48" s="67" t="s">
        <v>912</v>
      </c>
      <c r="C48" s="67" t="s">
        <v>2005</v>
      </c>
      <c r="D48" s="67" t="s">
        <v>169</v>
      </c>
      <c r="E48" s="67" t="s">
        <v>42</v>
      </c>
      <c r="F48" s="67"/>
      <c r="G48" s="67">
        <v>2</v>
      </c>
      <c r="H48" s="194">
        <v>12</v>
      </c>
      <c r="I48" s="195">
        <v>12</v>
      </c>
      <c r="J48" s="92">
        <f t="shared" si="0"/>
        <v>258</v>
      </c>
      <c r="K48" s="83">
        <f t="shared" si="1"/>
        <v>1</v>
      </c>
    </row>
    <row r="49" spans="1:11" ht="13.8" x14ac:dyDescent="0.25">
      <c r="A49" s="114">
        <v>44</v>
      </c>
      <c r="B49" s="67" t="s">
        <v>1477</v>
      </c>
      <c r="C49" s="67" t="s">
        <v>1481</v>
      </c>
      <c r="D49" s="67" t="s">
        <v>1405</v>
      </c>
      <c r="E49" s="67" t="s">
        <v>50</v>
      </c>
      <c r="F49" s="67"/>
      <c r="G49" s="67">
        <v>2</v>
      </c>
      <c r="H49" s="194">
        <v>12</v>
      </c>
      <c r="I49" s="195">
        <v>12</v>
      </c>
      <c r="J49" s="92">
        <f t="shared" si="0"/>
        <v>258</v>
      </c>
      <c r="K49" s="83">
        <f t="shared" si="1"/>
        <v>2</v>
      </c>
    </row>
    <row r="50" spans="1:11" ht="13.8" x14ac:dyDescent="0.25">
      <c r="A50" s="114">
        <v>45</v>
      </c>
      <c r="B50" s="67" t="s">
        <v>914</v>
      </c>
      <c r="C50" s="67" t="s">
        <v>922</v>
      </c>
      <c r="D50" s="67" t="s">
        <v>923</v>
      </c>
      <c r="E50" s="67" t="s">
        <v>42</v>
      </c>
      <c r="F50" s="67">
        <v>1</v>
      </c>
      <c r="G50" s="67">
        <v>3</v>
      </c>
      <c r="H50" s="194">
        <v>11.9</v>
      </c>
      <c r="I50" s="195">
        <v>11.9</v>
      </c>
      <c r="J50" s="92">
        <f t="shared" si="0"/>
        <v>256</v>
      </c>
      <c r="K50" s="83">
        <f t="shared" si="1"/>
        <v>1</v>
      </c>
    </row>
    <row r="51" spans="1:11" ht="13.8" x14ac:dyDescent="0.25">
      <c r="A51" s="114">
        <v>46</v>
      </c>
      <c r="B51" s="67" t="s">
        <v>520</v>
      </c>
      <c r="C51" s="67" t="s">
        <v>396</v>
      </c>
      <c r="D51" s="67" t="s">
        <v>132</v>
      </c>
      <c r="E51" s="67" t="s">
        <v>41</v>
      </c>
      <c r="F51" s="67"/>
      <c r="G51" s="67">
        <v>1</v>
      </c>
      <c r="H51" s="194">
        <v>10.9</v>
      </c>
      <c r="I51" s="195">
        <v>10.9</v>
      </c>
      <c r="J51" s="92">
        <f t="shared" si="0"/>
        <v>255</v>
      </c>
      <c r="K51" s="83">
        <f t="shared" si="1"/>
        <v>1</v>
      </c>
    </row>
    <row r="52" spans="1:11" ht="13.8" x14ac:dyDescent="0.25">
      <c r="A52" s="114">
        <v>47</v>
      </c>
      <c r="B52" s="67" t="s">
        <v>1633</v>
      </c>
      <c r="C52" s="67" t="s">
        <v>96</v>
      </c>
      <c r="D52" s="67" t="s">
        <v>101</v>
      </c>
      <c r="E52" s="67" t="s">
        <v>47</v>
      </c>
      <c r="F52" s="67"/>
      <c r="G52" s="67">
        <v>4</v>
      </c>
      <c r="H52" s="194">
        <v>10.3</v>
      </c>
      <c r="I52" s="195">
        <v>10.3</v>
      </c>
      <c r="J52" s="92">
        <f t="shared" si="0"/>
        <v>254</v>
      </c>
      <c r="K52" s="83">
        <f t="shared" si="1"/>
        <v>1</v>
      </c>
    </row>
    <row r="53" spans="1:11" ht="13.8" x14ac:dyDescent="0.25">
      <c r="A53" s="114">
        <v>48</v>
      </c>
      <c r="B53" s="67" t="s">
        <v>1635</v>
      </c>
      <c r="C53" s="67" t="s">
        <v>401</v>
      </c>
      <c r="D53" s="67" t="s">
        <v>122</v>
      </c>
      <c r="E53" s="67" t="s">
        <v>47</v>
      </c>
      <c r="F53" s="67"/>
      <c r="G53" s="67">
        <v>3</v>
      </c>
      <c r="H53" s="194">
        <v>10</v>
      </c>
      <c r="I53" s="195">
        <v>10</v>
      </c>
      <c r="J53" s="92">
        <f t="shared" si="0"/>
        <v>253</v>
      </c>
      <c r="K53" s="83">
        <f t="shared" si="1"/>
        <v>1</v>
      </c>
    </row>
    <row r="54" spans="1:11" ht="13.8" x14ac:dyDescent="0.25">
      <c r="A54" s="114">
        <v>49</v>
      </c>
      <c r="B54" s="67" t="s">
        <v>691</v>
      </c>
      <c r="C54" s="67" t="s">
        <v>1886</v>
      </c>
      <c r="D54" s="67" t="s">
        <v>313</v>
      </c>
      <c r="E54" s="67" t="s">
        <v>48</v>
      </c>
      <c r="F54" s="67"/>
      <c r="G54" s="67">
        <v>1</v>
      </c>
      <c r="H54" s="194">
        <v>9.8000000000000007</v>
      </c>
      <c r="I54" s="195">
        <v>9.8000000000000007</v>
      </c>
      <c r="J54" s="92">
        <f t="shared" si="0"/>
        <v>252</v>
      </c>
      <c r="K54" s="83">
        <f t="shared" si="1"/>
        <v>1</v>
      </c>
    </row>
    <row r="55" spans="1:11" ht="13.8" x14ac:dyDescent="0.25">
      <c r="A55" s="114">
        <v>50</v>
      </c>
      <c r="B55" s="67" t="s">
        <v>1567</v>
      </c>
      <c r="C55" s="67" t="s">
        <v>1602</v>
      </c>
      <c r="D55" s="67" t="s">
        <v>73</v>
      </c>
      <c r="E55" s="67" t="s">
        <v>41</v>
      </c>
      <c r="F55" s="67"/>
      <c r="G55" s="67">
        <v>2</v>
      </c>
      <c r="H55" s="194">
        <v>9.5</v>
      </c>
      <c r="I55" s="195">
        <v>9.5</v>
      </c>
      <c r="J55" s="92">
        <f t="shared" si="0"/>
        <v>251</v>
      </c>
      <c r="K55" s="83">
        <f t="shared" si="1"/>
        <v>1</v>
      </c>
    </row>
    <row r="56" spans="1:11" ht="13.8" x14ac:dyDescent="0.25">
      <c r="A56" s="114">
        <v>51</v>
      </c>
      <c r="B56" s="67" t="s">
        <v>1210</v>
      </c>
      <c r="C56" s="67" t="s">
        <v>1028</v>
      </c>
      <c r="D56" s="67" t="s">
        <v>185</v>
      </c>
      <c r="E56" s="67" t="s">
        <v>43</v>
      </c>
      <c r="F56" s="67"/>
      <c r="G56" s="67">
        <v>2</v>
      </c>
      <c r="H56" s="194">
        <v>9.5</v>
      </c>
      <c r="I56" s="195">
        <v>9.5</v>
      </c>
      <c r="J56" s="92">
        <f t="shared" si="0"/>
        <v>251</v>
      </c>
      <c r="K56" s="83">
        <f t="shared" si="1"/>
        <v>2</v>
      </c>
    </row>
    <row r="57" spans="1:11" ht="13.8" x14ac:dyDescent="0.25">
      <c r="A57" s="114">
        <v>52</v>
      </c>
      <c r="B57" s="67" t="s">
        <v>715</v>
      </c>
      <c r="C57" s="67" t="s">
        <v>2010</v>
      </c>
      <c r="D57" s="67" t="s">
        <v>327</v>
      </c>
      <c r="E57" s="67" t="s">
        <v>1947</v>
      </c>
      <c r="F57" s="67"/>
      <c r="G57" s="67">
        <v>3</v>
      </c>
      <c r="H57" s="194">
        <v>9.1</v>
      </c>
      <c r="I57" s="195">
        <v>9.1</v>
      </c>
      <c r="J57" s="92">
        <f t="shared" si="0"/>
        <v>249</v>
      </c>
      <c r="K57" s="83">
        <f t="shared" si="1"/>
        <v>1</v>
      </c>
    </row>
    <row r="58" spans="1:11" ht="13.8" x14ac:dyDescent="0.25">
      <c r="A58" s="114">
        <v>53</v>
      </c>
      <c r="B58" s="67" t="s">
        <v>1430</v>
      </c>
      <c r="C58" s="67" t="s">
        <v>1918</v>
      </c>
      <c r="D58" s="67" t="s">
        <v>2023</v>
      </c>
      <c r="E58" s="67" t="s">
        <v>39</v>
      </c>
      <c r="F58" s="67"/>
      <c r="G58" s="67">
        <v>2</v>
      </c>
      <c r="H58" s="194">
        <v>9</v>
      </c>
      <c r="I58" s="195">
        <v>9</v>
      </c>
      <c r="J58" s="92">
        <f t="shared" si="0"/>
        <v>248</v>
      </c>
      <c r="K58" s="83">
        <f t="shared" si="1"/>
        <v>1</v>
      </c>
    </row>
    <row r="59" spans="1:11" ht="13.8" x14ac:dyDescent="0.25">
      <c r="A59" s="114">
        <v>54</v>
      </c>
      <c r="B59" s="67" t="s">
        <v>1157</v>
      </c>
      <c r="C59" s="67" t="s">
        <v>1510</v>
      </c>
      <c r="D59" s="67" t="s">
        <v>923</v>
      </c>
      <c r="E59" s="67" t="s">
        <v>42</v>
      </c>
      <c r="F59" s="67">
        <v>1</v>
      </c>
      <c r="G59" s="67">
        <v>2</v>
      </c>
      <c r="H59" s="194">
        <v>8.8000000000000007</v>
      </c>
      <c r="I59" s="195">
        <v>8.8000000000000007</v>
      </c>
      <c r="J59" s="92">
        <f t="shared" si="0"/>
        <v>247</v>
      </c>
      <c r="K59" s="83">
        <f t="shared" si="1"/>
        <v>1</v>
      </c>
    </row>
    <row r="60" spans="1:11" ht="13.8" x14ac:dyDescent="0.25">
      <c r="A60" s="114">
        <v>55</v>
      </c>
      <c r="B60" s="67" t="s">
        <v>461</v>
      </c>
      <c r="C60" s="67" t="s">
        <v>188</v>
      </c>
      <c r="D60" s="67" t="s">
        <v>189</v>
      </c>
      <c r="E60" s="67" t="s">
        <v>38</v>
      </c>
      <c r="F60" s="67"/>
      <c r="G60" s="67">
        <v>2</v>
      </c>
      <c r="H60" s="194">
        <v>8.6</v>
      </c>
      <c r="I60" s="195">
        <v>8.6</v>
      </c>
      <c r="J60" s="92">
        <f t="shared" si="0"/>
        <v>246</v>
      </c>
      <c r="K60" s="83">
        <f t="shared" si="1"/>
        <v>1</v>
      </c>
    </row>
    <row r="61" spans="1:11" ht="13.8" x14ac:dyDescent="0.25">
      <c r="A61" s="114">
        <v>56</v>
      </c>
      <c r="B61" s="67" t="s">
        <v>1154</v>
      </c>
      <c r="C61" s="67" t="s">
        <v>335</v>
      </c>
      <c r="D61" s="67" t="s">
        <v>1170</v>
      </c>
      <c r="E61" s="67" t="s">
        <v>43</v>
      </c>
      <c r="F61" s="67"/>
      <c r="G61" s="67">
        <v>1</v>
      </c>
      <c r="H61" s="194">
        <v>8.6</v>
      </c>
      <c r="I61" s="195">
        <v>8.6</v>
      </c>
      <c r="J61" s="92">
        <f t="shared" si="0"/>
        <v>246</v>
      </c>
      <c r="K61" s="83">
        <f t="shared" si="1"/>
        <v>2</v>
      </c>
    </row>
    <row r="62" spans="1:11" ht="13.8" x14ac:dyDescent="0.25">
      <c r="A62" s="114">
        <v>57</v>
      </c>
      <c r="B62" s="67" t="s">
        <v>549</v>
      </c>
      <c r="C62" s="67" t="s">
        <v>430</v>
      </c>
      <c r="D62" s="67" t="s">
        <v>453</v>
      </c>
      <c r="E62" s="67" t="s">
        <v>39</v>
      </c>
      <c r="F62" s="67"/>
      <c r="G62" s="67">
        <v>4</v>
      </c>
      <c r="H62" s="194">
        <v>8</v>
      </c>
      <c r="I62" s="195">
        <v>8</v>
      </c>
      <c r="J62" s="92">
        <f t="shared" si="0"/>
        <v>244</v>
      </c>
      <c r="K62" s="83">
        <f t="shared" si="1"/>
        <v>1</v>
      </c>
    </row>
    <row r="63" spans="1:11" ht="13.8" x14ac:dyDescent="0.25">
      <c r="A63" s="114">
        <v>58</v>
      </c>
      <c r="B63" s="67" t="s">
        <v>843</v>
      </c>
      <c r="C63" s="67" t="s">
        <v>2117</v>
      </c>
      <c r="D63" s="67" t="s">
        <v>274</v>
      </c>
      <c r="E63" s="67" t="s">
        <v>37</v>
      </c>
      <c r="F63" s="67"/>
      <c r="G63" s="67">
        <v>1</v>
      </c>
      <c r="H63" s="194">
        <v>7.6</v>
      </c>
      <c r="I63" s="195">
        <v>7.6</v>
      </c>
      <c r="J63" s="92">
        <f t="shared" si="0"/>
        <v>243</v>
      </c>
      <c r="K63" s="83">
        <f t="shared" si="1"/>
        <v>1</v>
      </c>
    </row>
    <row r="64" spans="1:11" ht="13.8" x14ac:dyDescent="0.25">
      <c r="A64" s="114">
        <v>59</v>
      </c>
      <c r="B64" s="67" t="s">
        <v>1512</v>
      </c>
      <c r="C64" s="67" t="s">
        <v>921</v>
      </c>
      <c r="D64" s="67" t="s">
        <v>109</v>
      </c>
      <c r="E64" s="67" t="s">
        <v>48</v>
      </c>
      <c r="F64" s="67"/>
      <c r="G64" s="67">
        <v>1</v>
      </c>
      <c r="H64" s="194">
        <v>7.4</v>
      </c>
      <c r="I64" s="195">
        <v>7.4</v>
      </c>
      <c r="J64" s="92">
        <f t="shared" si="0"/>
        <v>242</v>
      </c>
      <c r="K64" s="83">
        <f t="shared" si="1"/>
        <v>1</v>
      </c>
    </row>
    <row r="65" spans="1:11" ht="13.8" x14ac:dyDescent="0.25">
      <c r="A65" s="114">
        <v>60</v>
      </c>
      <c r="B65" s="67" t="s">
        <v>696</v>
      </c>
      <c r="C65" s="67" t="s">
        <v>95</v>
      </c>
      <c r="D65" s="67" t="s">
        <v>313</v>
      </c>
      <c r="E65" s="67" t="s">
        <v>48</v>
      </c>
      <c r="F65" s="67"/>
      <c r="G65" s="67">
        <v>2</v>
      </c>
      <c r="H65" s="194">
        <v>7.3</v>
      </c>
      <c r="I65" s="195">
        <v>7.3</v>
      </c>
      <c r="J65" s="92">
        <f t="shared" si="0"/>
        <v>241</v>
      </c>
      <c r="K65" s="83">
        <f t="shared" si="1"/>
        <v>1</v>
      </c>
    </row>
    <row r="66" spans="1:11" ht="13.8" x14ac:dyDescent="0.25">
      <c r="A66" s="114">
        <v>61</v>
      </c>
      <c r="B66" s="67" t="s">
        <v>710</v>
      </c>
      <c r="C66" s="67" t="s">
        <v>354</v>
      </c>
      <c r="D66" s="67" t="s">
        <v>73</v>
      </c>
      <c r="E66" s="67" t="s">
        <v>1947</v>
      </c>
      <c r="F66" s="67"/>
      <c r="G66" s="67">
        <v>1</v>
      </c>
      <c r="H66" s="194">
        <v>6.8</v>
      </c>
      <c r="I66" s="195">
        <v>6.8</v>
      </c>
      <c r="J66" s="92">
        <f t="shared" si="0"/>
        <v>240</v>
      </c>
      <c r="K66" s="83">
        <f t="shared" si="1"/>
        <v>1</v>
      </c>
    </row>
    <row r="67" spans="1:11" ht="13.8" x14ac:dyDescent="0.25">
      <c r="A67" s="114">
        <v>62</v>
      </c>
      <c r="B67" s="67" t="s">
        <v>583</v>
      </c>
      <c r="C67" s="67" t="s">
        <v>89</v>
      </c>
      <c r="D67" s="67" t="s">
        <v>351</v>
      </c>
      <c r="E67" s="67" t="s">
        <v>1947</v>
      </c>
      <c r="F67" s="67"/>
      <c r="G67" s="67">
        <v>2</v>
      </c>
      <c r="H67" s="194">
        <v>6.6999999999999993</v>
      </c>
      <c r="I67" s="195">
        <v>6.6999999999999993</v>
      </c>
      <c r="J67" s="92">
        <f t="shared" si="0"/>
        <v>239</v>
      </c>
      <c r="K67" s="83">
        <f t="shared" si="1"/>
        <v>1</v>
      </c>
    </row>
    <row r="68" spans="1:11" ht="13.8" x14ac:dyDescent="0.25">
      <c r="A68" s="114">
        <v>63</v>
      </c>
      <c r="B68" s="67" t="s">
        <v>669</v>
      </c>
      <c r="C68" s="67" t="s">
        <v>400</v>
      </c>
      <c r="D68" s="67" t="s">
        <v>356</v>
      </c>
      <c r="E68" s="67" t="s">
        <v>50</v>
      </c>
      <c r="F68" s="67"/>
      <c r="G68" s="67">
        <v>2</v>
      </c>
      <c r="H68" s="194">
        <v>6</v>
      </c>
      <c r="I68" s="195">
        <v>6</v>
      </c>
      <c r="J68" s="92">
        <f t="shared" si="0"/>
        <v>238</v>
      </c>
      <c r="K68" s="83">
        <f t="shared" si="1"/>
        <v>1</v>
      </c>
    </row>
    <row r="69" spans="1:11" ht="13.8" x14ac:dyDescent="0.25">
      <c r="A69" s="114">
        <v>64</v>
      </c>
      <c r="B69" s="67" t="s">
        <v>525</v>
      </c>
      <c r="C69" s="67" t="s">
        <v>428</v>
      </c>
      <c r="D69" s="67" t="s">
        <v>103</v>
      </c>
      <c r="E69" s="67" t="s">
        <v>41</v>
      </c>
      <c r="F69" s="67"/>
      <c r="G69" s="67">
        <v>1</v>
      </c>
      <c r="H69" s="194">
        <v>6</v>
      </c>
      <c r="I69" s="195">
        <v>6</v>
      </c>
      <c r="J69" s="92">
        <f t="shared" si="0"/>
        <v>238</v>
      </c>
      <c r="K69" s="83">
        <f t="shared" si="1"/>
        <v>2</v>
      </c>
    </row>
    <row r="70" spans="1:11" ht="13.8" x14ac:dyDescent="0.25">
      <c r="A70" s="114">
        <v>65</v>
      </c>
      <c r="B70" s="67" t="s">
        <v>584</v>
      </c>
      <c r="C70" s="67" t="s">
        <v>400</v>
      </c>
      <c r="D70" s="67" t="s">
        <v>221</v>
      </c>
      <c r="E70" s="67" t="s">
        <v>47</v>
      </c>
      <c r="F70" s="67"/>
      <c r="G70" s="67">
        <v>1</v>
      </c>
      <c r="H70" s="194">
        <v>5.8</v>
      </c>
      <c r="I70" s="195">
        <v>5.8</v>
      </c>
      <c r="J70" s="92">
        <f t="shared" si="0"/>
        <v>236</v>
      </c>
      <c r="K70" s="83">
        <f t="shared" si="1"/>
        <v>1</v>
      </c>
    </row>
    <row r="71" spans="1:11" ht="13.8" x14ac:dyDescent="0.25">
      <c r="A71" s="114">
        <v>66</v>
      </c>
      <c r="B71" s="67" t="s">
        <v>1623</v>
      </c>
      <c r="C71" s="67" t="s">
        <v>1989</v>
      </c>
      <c r="D71" s="67" t="s">
        <v>122</v>
      </c>
      <c r="E71" s="67" t="s">
        <v>1947</v>
      </c>
      <c r="F71" s="67"/>
      <c r="G71" s="67">
        <v>1</v>
      </c>
      <c r="H71" s="194">
        <v>5.3</v>
      </c>
      <c r="I71" s="195">
        <v>5.3</v>
      </c>
      <c r="J71" s="92">
        <f t="shared" si="0"/>
        <v>235</v>
      </c>
      <c r="K71" s="83">
        <f t="shared" si="1"/>
        <v>1</v>
      </c>
    </row>
    <row r="72" spans="1:11" ht="13.8" x14ac:dyDescent="0.25">
      <c r="A72" s="114">
        <v>67</v>
      </c>
      <c r="B72" s="67" t="s">
        <v>1095</v>
      </c>
      <c r="C72" s="67" t="s">
        <v>315</v>
      </c>
      <c r="D72" s="67" t="s">
        <v>375</v>
      </c>
      <c r="E72" s="67" t="s">
        <v>1947</v>
      </c>
      <c r="F72" s="67"/>
      <c r="G72" s="67">
        <v>1</v>
      </c>
      <c r="H72" s="194">
        <v>4.8</v>
      </c>
      <c r="I72" s="195">
        <v>4.8</v>
      </c>
      <c r="J72" s="92">
        <f t="shared" ref="J72:J135" si="2">IF(I72=I71,J71,IF(I72=0,ROUNDDOWN(20,0),J71-K71))</f>
        <v>234</v>
      </c>
      <c r="K72" s="83">
        <f t="shared" ref="K72:K135" si="3">IF(I72&lt;I71,1,IF(I72=I71,K71+1,0))</f>
        <v>1</v>
      </c>
    </row>
    <row r="73" spans="1:11" ht="13.8" x14ac:dyDescent="0.25">
      <c r="A73" s="114">
        <v>68</v>
      </c>
      <c r="B73" s="67" t="s">
        <v>1649</v>
      </c>
      <c r="C73" s="67" t="s">
        <v>218</v>
      </c>
      <c r="D73" s="67" t="s">
        <v>312</v>
      </c>
      <c r="E73" s="67" t="s">
        <v>48</v>
      </c>
      <c r="F73" s="67">
        <v>1</v>
      </c>
      <c r="G73" s="67">
        <v>1</v>
      </c>
      <c r="H73" s="194">
        <v>4.5</v>
      </c>
      <c r="I73" s="195">
        <v>4.5</v>
      </c>
      <c r="J73" s="92">
        <f t="shared" si="2"/>
        <v>233</v>
      </c>
      <c r="K73" s="83">
        <f t="shared" si="3"/>
        <v>1</v>
      </c>
    </row>
    <row r="74" spans="1:11" ht="13.8" x14ac:dyDescent="0.25">
      <c r="A74" s="114">
        <v>69</v>
      </c>
      <c r="B74" s="67" t="s">
        <v>1574</v>
      </c>
      <c r="C74" s="67" t="s">
        <v>1608</v>
      </c>
      <c r="D74" s="67" t="s">
        <v>1609</v>
      </c>
      <c r="E74" s="67" t="s">
        <v>44</v>
      </c>
      <c r="F74" s="67"/>
      <c r="G74" s="67">
        <v>2</v>
      </c>
      <c r="H74" s="194">
        <v>4.2</v>
      </c>
      <c r="I74" s="195">
        <v>4.2</v>
      </c>
      <c r="J74" s="92">
        <f t="shared" si="2"/>
        <v>232</v>
      </c>
      <c r="K74" s="83">
        <f t="shared" si="3"/>
        <v>1</v>
      </c>
    </row>
    <row r="75" spans="1:11" ht="13.8" x14ac:dyDescent="0.25">
      <c r="A75" s="114">
        <v>70</v>
      </c>
      <c r="B75" s="67" t="s">
        <v>566</v>
      </c>
      <c r="C75" s="67" t="s">
        <v>96</v>
      </c>
      <c r="D75" s="67" t="s">
        <v>299</v>
      </c>
      <c r="E75" s="67" t="s">
        <v>47</v>
      </c>
      <c r="F75" s="67">
        <v>1</v>
      </c>
      <c r="G75" s="67">
        <v>1</v>
      </c>
      <c r="H75" s="194">
        <v>3.3</v>
      </c>
      <c r="I75" s="195">
        <v>3.3</v>
      </c>
      <c r="J75" s="92">
        <f t="shared" si="2"/>
        <v>231</v>
      </c>
      <c r="K75" s="83">
        <f t="shared" si="3"/>
        <v>1</v>
      </c>
    </row>
    <row r="76" spans="1:11" ht="13.8" x14ac:dyDescent="0.25">
      <c r="A76" s="114">
        <v>71</v>
      </c>
      <c r="B76" s="67" t="s">
        <v>562</v>
      </c>
      <c r="C76" s="67" t="s">
        <v>1596</v>
      </c>
      <c r="D76" s="67" t="s">
        <v>1814</v>
      </c>
      <c r="E76" s="67" t="s">
        <v>41</v>
      </c>
      <c r="F76" s="67"/>
      <c r="G76" s="67">
        <v>1</v>
      </c>
      <c r="H76" s="194">
        <v>3.3</v>
      </c>
      <c r="I76" s="195">
        <v>3.3</v>
      </c>
      <c r="J76" s="92">
        <f t="shared" si="2"/>
        <v>231</v>
      </c>
      <c r="K76" s="83">
        <f t="shared" si="3"/>
        <v>2</v>
      </c>
    </row>
    <row r="77" spans="1:11" ht="13.8" x14ac:dyDescent="0.25">
      <c r="A77" s="114">
        <v>72</v>
      </c>
      <c r="B77" s="67" t="s">
        <v>678</v>
      </c>
      <c r="C77" s="67" t="s">
        <v>161</v>
      </c>
      <c r="D77" s="67" t="s">
        <v>916</v>
      </c>
      <c r="E77" s="67" t="s">
        <v>38</v>
      </c>
      <c r="F77" s="67"/>
      <c r="G77" s="67">
        <v>2</v>
      </c>
      <c r="H77" s="194">
        <v>3.2</v>
      </c>
      <c r="I77" s="195">
        <v>3.2</v>
      </c>
      <c r="J77" s="92">
        <f t="shared" si="2"/>
        <v>229</v>
      </c>
      <c r="K77" s="83">
        <f t="shared" si="3"/>
        <v>1</v>
      </c>
    </row>
    <row r="78" spans="1:11" ht="13.8" x14ac:dyDescent="0.25">
      <c r="A78" s="114">
        <v>73</v>
      </c>
      <c r="B78" s="67" t="s">
        <v>498</v>
      </c>
      <c r="C78" s="67" t="s">
        <v>140</v>
      </c>
      <c r="D78" s="67" t="s">
        <v>70</v>
      </c>
      <c r="E78" s="67" t="s">
        <v>38</v>
      </c>
      <c r="F78" s="67"/>
      <c r="G78" s="67">
        <v>2</v>
      </c>
      <c r="H78" s="194">
        <v>3.1</v>
      </c>
      <c r="I78" s="195">
        <v>3.1</v>
      </c>
      <c r="J78" s="92">
        <f t="shared" si="2"/>
        <v>228</v>
      </c>
      <c r="K78" s="83">
        <f t="shared" si="3"/>
        <v>1</v>
      </c>
    </row>
    <row r="79" spans="1:11" ht="13.8" x14ac:dyDescent="0.25">
      <c r="A79" s="114">
        <v>74</v>
      </c>
      <c r="B79" s="67" t="s">
        <v>1141</v>
      </c>
      <c r="C79" s="67" t="s">
        <v>1151</v>
      </c>
      <c r="D79" s="67" t="s">
        <v>1065</v>
      </c>
      <c r="E79" s="67" t="s">
        <v>49</v>
      </c>
      <c r="F79" s="67"/>
      <c r="G79" s="67">
        <v>1</v>
      </c>
      <c r="H79" s="194">
        <v>3</v>
      </c>
      <c r="I79" s="195">
        <v>3</v>
      </c>
      <c r="J79" s="92">
        <f t="shared" si="2"/>
        <v>227</v>
      </c>
      <c r="K79" s="83">
        <f t="shared" si="3"/>
        <v>1</v>
      </c>
    </row>
    <row r="80" spans="1:11" ht="13.8" x14ac:dyDescent="0.25">
      <c r="A80" s="114">
        <v>75</v>
      </c>
      <c r="B80" s="67" t="s">
        <v>523</v>
      </c>
      <c r="C80" s="67" t="s">
        <v>118</v>
      </c>
      <c r="D80" s="67" t="s">
        <v>238</v>
      </c>
      <c r="E80" s="67" t="s">
        <v>49</v>
      </c>
      <c r="F80" s="67"/>
      <c r="G80" s="67">
        <v>2</v>
      </c>
      <c r="H80" s="194">
        <v>2.9000000000000004</v>
      </c>
      <c r="I80" s="195">
        <v>2.9000000000000004</v>
      </c>
      <c r="J80" s="92">
        <f t="shared" si="2"/>
        <v>226</v>
      </c>
      <c r="K80" s="83">
        <f t="shared" si="3"/>
        <v>1</v>
      </c>
    </row>
    <row r="81" spans="1:11" ht="13.8" x14ac:dyDescent="0.25">
      <c r="A81" s="114">
        <v>76</v>
      </c>
      <c r="B81" s="67" t="s">
        <v>538</v>
      </c>
      <c r="C81" s="67" t="s">
        <v>1907</v>
      </c>
      <c r="D81" s="67" t="s">
        <v>1066</v>
      </c>
      <c r="E81" s="67" t="s">
        <v>43</v>
      </c>
      <c r="F81" s="67">
        <v>1</v>
      </c>
      <c r="G81" s="67">
        <v>1</v>
      </c>
      <c r="H81" s="194">
        <v>2.9000000000000004</v>
      </c>
      <c r="I81" s="195">
        <v>2.9000000000000004</v>
      </c>
      <c r="J81" s="92">
        <f t="shared" si="2"/>
        <v>226</v>
      </c>
      <c r="K81" s="83">
        <f t="shared" si="3"/>
        <v>2</v>
      </c>
    </row>
    <row r="82" spans="1:11" ht="13.8" x14ac:dyDescent="0.25">
      <c r="A82" s="114">
        <v>77</v>
      </c>
      <c r="B82" s="67" t="s">
        <v>1335</v>
      </c>
      <c r="C82" s="67" t="s">
        <v>268</v>
      </c>
      <c r="D82" s="67" t="s">
        <v>1850</v>
      </c>
      <c r="E82" s="67" t="s">
        <v>40</v>
      </c>
      <c r="F82" s="67"/>
      <c r="G82" s="67">
        <v>1</v>
      </c>
      <c r="H82" s="194">
        <v>2.8</v>
      </c>
      <c r="I82" s="195">
        <v>2.8</v>
      </c>
      <c r="J82" s="92">
        <f t="shared" si="2"/>
        <v>224</v>
      </c>
      <c r="K82" s="83">
        <f t="shared" si="3"/>
        <v>1</v>
      </c>
    </row>
    <row r="83" spans="1:11" ht="13.8" x14ac:dyDescent="0.25">
      <c r="A83" s="114">
        <v>78</v>
      </c>
      <c r="B83" s="67" t="s">
        <v>991</v>
      </c>
      <c r="C83" s="67" t="s">
        <v>74</v>
      </c>
      <c r="D83" s="67" t="s">
        <v>154</v>
      </c>
      <c r="E83" s="67" t="s">
        <v>50</v>
      </c>
      <c r="F83" s="67"/>
      <c r="G83" s="67">
        <v>1</v>
      </c>
      <c r="H83" s="194">
        <v>2.7</v>
      </c>
      <c r="I83" s="195">
        <v>2.7</v>
      </c>
      <c r="J83" s="92">
        <f t="shared" si="2"/>
        <v>223</v>
      </c>
      <c r="K83" s="83">
        <f t="shared" si="3"/>
        <v>1</v>
      </c>
    </row>
    <row r="84" spans="1:11" ht="13.8" x14ac:dyDescent="0.25">
      <c r="A84" s="114">
        <v>79</v>
      </c>
      <c r="B84" s="67" t="s">
        <v>1584</v>
      </c>
      <c r="C84" s="67" t="s">
        <v>1398</v>
      </c>
      <c r="D84" s="67" t="s">
        <v>1654</v>
      </c>
      <c r="E84" s="67" t="s">
        <v>48</v>
      </c>
      <c r="F84" s="67"/>
      <c r="G84" s="67">
        <v>2</v>
      </c>
      <c r="H84" s="194">
        <v>2.6</v>
      </c>
      <c r="I84" s="195">
        <v>2.6</v>
      </c>
      <c r="J84" s="92">
        <f t="shared" si="2"/>
        <v>222</v>
      </c>
      <c r="K84" s="83">
        <f t="shared" si="3"/>
        <v>1</v>
      </c>
    </row>
    <row r="85" spans="1:11" ht="13.8" x14ac:dyDescent="0.25">
      <c r="A85" s="114">
        <v>80</v>
      </c>
      <c r="B85" s="67" t="s">
        <v>554</v>
      </c>
      <c r="C85" s="67" t="s">
        <v>230</v>
      </c>
      <c r="D85" s="67" t="s">
        <v>1983</v>
      </c>
      <c r="E85" s="67" t="s">
        <v>43</v>
      </c>
      <c r="F85" s="67"/>
      <c r="G85" s="67">
        <v>1</v>
      </c>
      <c r="H85" s="194">
        <v>2.6</v>
      </c>
      <c r="I85" s="195">
        <v>2.6</v>
      </c>
      <c r="J85" s="92">
        <f t="shared" si="2"/>
        <v>222</v>
      </c>
      <c r="K85" s="83">
        <f t="shared" si="3"/>
        <v>2</v>
      </c>
    </row>
    <row r="86" spans="1:11" ht="13.8" x14ac:dyDescent="0.25">
      <c r="A86" s="114">
        <v>81</v>
      </c>
      <c r="B86" s="67" t="s">
        <v>648</v>
      </c>
      <c r="C86" s="67" t="s">
        <v>1809</v>
      </c>
      <c r="D86" s="67" t="s">
        <v>1810</v>
      </c>
      <c r="E86" s="67" t="s">
        <v>1947</v>
      </c>
      <c r="F86" s="67">
        <v>2</v>
      </c>
      <c r="G86" s="67"/>
      <c r="H86" s="194">
        <v>2.5999999999999996</v>
      </c>
      <c r="I86" s="195">
        <v>2.5999999999999996</v>
      </c>
      <c r="J86" s="92">
        <f t="shared" si="2"/>
        <v>222</v>
      </c>
      <c r="K86" s="83">
        <f t="shared" si="3"/>
        <v>3</v>
      </c>
    </row>
    <row r="87" spans="1:11" ht="13.8" x14ac:dyDescent="0.25">
      <c r="A87" s="114">
        <v>82</v>
      </c>
      <c r="B87" s="67" t="s">
        <v>595</v>
      </c>
      <c r="C87" s="67" t="s">
        <v>325</v>
      </c>
      <c r="D87" s="67" t="s">
        <v>1992</v>
      </c>
      <c r="E87" s="67" t="s">
        <v>40</v>
      </c>
      <c r="F87" s="67"/>
      <c r="G87" s="67">
        <v>1</v>
      </c>
      <c r="H87" s="194">
        <v>2.2000000000000002</v>
      </c>
      <c r="I87" s="195">
        <v>2.2000000000000002</v>
      </c>
      <c r="J87" s="92">
        <f t="shared" si="2"/>
        <v>219</v>
      </c>
      <c r="K87" s="83">
        <f t="shared" si="3"/>
        <v>1</v>
      </c>
    </row>
    <row r="88" spans="1:11" ht="13.8" x14ac:dyDescent="0.25">
      <c r="A88" s="114">
        <v>83</v>
      </c>
      <c r="B88" s="67" t="s">
        <v>473</v>
      </c>
      <c r="C88" s="67" t="s">
        <v>99</v>
      </c>
      <c r="D88" s="67" t="s">
        <v>352</v>
      </c>
      <c r="E88" s="67" t="s">
        <v>44</v>
      </c>
      <c r="F88" s="67"/>
      <c r="G88" s="67">
        <v>1</v>
      </c>
      <c r="H88" s="194">
        <v>2</v>
      </c>
      <c r="I88" s="195">
        <v>2</v>
      </c>
      <c r="J88" s="92">
        <f t="shared" si="2"/>
        <v>218</v>
      </c>
      <c r="K88" s="83">
        <f t="shared" si="3"/>
        <v>1</v>
      </c>
    </row>
    <row r="89" spans="1:11" ht="13.8" x14ac:dyDescent="0.25">
      <c r="A89" s="114">
        <v>84</v>
      </c>
      <c r="B89" s="67" t="s">
        <v>764</v>
      </c>
      <c r="C89" s="67" t="s">
        <v>1675</v>
      </c>
      <c r="D89" s="67" t="s">
        <v>1225</v>
      </c>
      <c r="E89" s="67" t="s">
        <v>49</v>
      </c>
      <c r="F89" s="67"/>
      <c r="G89" s="67">
        <v>1</v>
      </c>
      <c r="H89" s="194">
        <v>1.9</v>
      </c>
      <c r="I89" s="195">
        <v>1.9</v>
      </c>
      <c r="J89" s="92">
        <f t="shared" si="2"/>
        <v>217</v>
      </c>
      <c r="K89" s="83">
        <f t="shared" si="3"/>
        <v>1</v>
      </c>
    </row>
    <row r="90" spans="1:11" ht="13.8" x14ac:dyDescent="0.25">
      <c r="A90" s="114">
        <v>85</v>
      </c>
      <c r="B90" s="67" t="s">
        <v>730</v>
      </c>
      <c r="C90" s="67" t="s">
        <v>2012</v>
      </c>
      <c r="D90" s="67" t="s">
        <v>321</v>
      </c>
      <c r="E90" s="67" t="s">
        <v>1947</v>
      </c>
      <c r="F90" s="67"/>
      <c r="G90" s="67">
        <v>1</v>
      </c>
      <c r="H90" s="194">
        <v>1.8</v>
      </c>
      <c r="I90" s="195">
        <v>1.8</v>
      </c>
      <c r="J90" s="92">
        <f t="shared" si="2"/>
        <v>216</v>
      </c>
      <c r="K90" s="83">
        <f t="shared" si="3"/>
        <v>1</v>
      </c>
    </row>
    <row r="91" spans="1:11" ht="13.8" x14ac:dyDescent="0.25">
      <c r="A91" s="114">
        <v>86</v>
      </c>
      <c r="B91" s="67" t="s">
        <v>1359</v>
      </c>
      <c r="C91" s="67" t="s">
        <v>1700</v>
      </c>
      <c r="D91" s="67" t="s">
        <v>237</v>
      </c>
      <c r="E91" s="67" t="s">
        <v>49</v>
      </c>
      <c r="F91" s="67">
        <v>1</v>
      </c>
      <c r="G91" s="67"/>
      <c r="H91" s="194">
        <v>1.6</v>
      </c>
      <c r="I91" s="195">
        <v>1.6</v>
      </c>
      <c r="J91" s="92">
        <f t="shared" si="2"/>
        <v>215</v>
      </c>
      <c r="K91" s="83">
        <f t="shared" si="3"/>
        <v>1</v>
      </c>
    </row>
    <row r="92" spans="1:11" ht="13.8" x14ac:dyDescent="0.25">
      <c r="A92" s="114">
        <v>87</v>
      </c>
      <c r="B92" s="67" t="s">
        <v>1792</v>
      </c>
      <c r="C92" s="67" t="s">
        <v>161</v>
      </c>
      <c r="D92" s="67" t="s">
        <v>1840</v>
      </c>
      <c r="E92" s="67" t="s">
        <v>43</v>
      </c>
      <c r="F92" s="67"/>
      <c r="G92" s="67">
        <v>1</v>
      </c>
      <c r="H92" s="194">
        <v>1.6</v>
      </c>
      <c r="I92" s="195">
        <v>1.6</v>
      </c>
      <c r="J92" s="92">
        <f t="shared" si="2"/>
        <v>215</v>
      </c>
      <c r="K92" s="83">
        <f t="shared" si="3"/>
        <v>2</v>
      </c>
    </row>
    <row r="93" spans="1:11" ht="13.8" x14ac:dyDescent="0.25">
      <c r="A93" s="114">
        <v>88</v>
      </c>
      <c r="B93" s="67" t="s">
        <v>757</v>
      </c>
      <c r="C93" s="67" t="s">
        <v>218</v>
      </c>
      <c r="D93" s="67" t="s">
        <v>70</v>
      </c>
      <c r="E93" s="67" t="s">
        <v>38</v>
      </c>
      <c r="F93" s="67"/>
      <c r="G93" s="67">
        <v>1</v>
      </c>
      <c r="H93" s="194">
        <v>1.6</v>
      </c>
      <c r="I93" s="195">
        <v>1.6</v>
      </c>
      <c r="J93" s="92">
        <f t="shared" si="2"/>
        <v>215</v>
      </c>
      <c r="K93" s="83">
        <f t="shared" si="3"/>
        <v>3</v>
      </c>
    </row>
    <row r="94" spans="1:11" ht="13.8" x14ac:dyDescent="0.25">
      <c r="A94" s="114">
        <v>89</v>
      </c>
      <c r="B94" s="67" t="s">
        <v>612</v>
      </c>
      <c r="C94" s="67" t="s">
        <v>217</v>
      </c>
      <c r="D94" s="67" t="s">
        <v>312</v>
      </c>
      <c r="E94" s="67" t="s">
        <v>40</v>
      </c>
      <c r="F94" s="67"/>
      <c r="G94" s="67">
        <v>1</v>
      </c>
      <c r="H94" s="194">
        <v>1.6</v>
      </c>
      <c r="I94" s="195">
        <v>1.6</v>
      </c>
      <c r="J94" s="92">
        <f t="shared" si="2"/>
        <v>215</v>
      </c>
      <c r="K94" s="83">
        <f t="shared" si="3"/>
        <v>4</v>
      </c>
    </row>
    <row r="95" spans="1:11" ht="13.8" x14ac:dyDescent="0.25">
      <c r="A95" s="114">
        <v>90</v>
      </c>
      <c r="B95" s="67" t="s">
        <v>1518</v>
      </c>
      <c r="C95" s="67" t="s">
        <v>1538</v>
      </c>
      <c r="D95" s="67" t="s">
        <v>88</v>
      </c>
      <c r="E95" s="67" t="s">
        <v>39</v>
      </c>
      <c r="F95" s="67"/>
      <c r="G95" s="67">
        <v>1</v>
      </c>
      <c r="H95" s="194">
        <v>1.5</v>
      </c>
      <c r="I95" s="195">
        <v>1.5</v>
      </c>
      <c r="J95" s="92">
        <f t="shared" si="2"/>
        <v>211</v>
      </c>
      <c r="K95" s="83">
        <f t="shared" si="3"/>
        <v>1</v>
      </c>
    </row>
    <row r="96" spans="1:11" ht="13.8" x14ac:dyDescent="0.25">
      <c r="A96" s="114">
        <v>91</v>
      </c>
      <c r="B96" s="67" t="s">
        <v>522</v>
      </c>
      <c r="C96" s="67" t="s">
        <v>146</v>
      </c>
      <c r="D96" s="67" t="s">
        <v>237</v>
      </c>
      <c r="E96" s="67" t="s">
        <v>49</v>
      </c>
      <c r="F96" s="67"/>
      <c r="G96" s="67">
        <v>1</v>
      </c>
      <c r="H96" s="194">
        <v>1.5</v>
      </c>
      <c r="I96" s="195">
        <v>1.5</v>
      </c>
      <c r="J96" s="92">
        <f t="shared" si="2"/>
        <v>211</v>
      </c>
      <c r="K96" s="83">
        <f t="shared" si="3"/>
        <v>2</v>
      </c>
    </row>
    <row r="97" spans="1:11" ht="13.8" x14ac:dyDescent="0.25">
      <c r="A97" s="114">
        <v>92</v>
      </c>
      <c r="B97" s="67" t="s">
        <v>1199</v>
      </c>
      <c r="C97" s="67" t="s">
        <v>283</v>
      </c>
      <c r="D97" s="67" t="s">
        <v>352</v>
      </c>
      <c r="E97" s="67" t="s">
        <v>50</v>
      </c>
      <c r="F97" s="67"/>
      <c r="G97" s="67">
        <v>1</v>
      </c>
      <c r="H97" s="194">
        <v>1.4</v>
      </c>
      <c r="I97" s="195">
        <v>1.4</v>
      </c>
      <c r="J97" s="92">
        <f t="shared" si="2"/>
        <v>209</v>
      </c>
      <c r="K97" s="83">
        <f t="shared" si="3"/>
        <v>1</v>
      </c>
    </row>
    <row r="98" spans="1:11" ht="13.8" x14ac:dyDescent="0.25">
      <c r="A98" s="114">
        <v>93</v>
      </c>
      <c r="B98" s="67" t="s">
        <v>1728</v>
      </c>
      <c r="C98" s="67" t="s">
        <v>1425</v>
      </c>
      <c r="D98" s="67" t="s">
        <v>1764</v>
      </c>
      <c r="E98" s="67" t="s">
        <v>43</v>
      </c>
      <c r="F98" s="67"/>
      <c r="G98" s="67">
        <v>1</v>
      </c>
      <c r="H98" s="194">
        <v>1.4</v>
      </c>
      <c r="I98" s="195">
        <v>1.4</v>
      </c>
      <c r="J98" s="92">
        <f t="shared" si="2"/>
        <v>209</v>
      </c>
      <c r="K98" s="83">
        <f t="shared" si="3"/>
        <v>2</v>
      </c>
    </row>
    <row r="99" spans="1:11" ht="13.8" x14ac:dyDescent="0.25">
      <c r="A99" s="114">
        <v>94</v>
      </c>
      <c r="B99" s="67" t="s">
        <v>951</v>
      </c>
      <c r="C99" s="67" t="s">
        <v>99</v>
      </c>
      <c r="D99" s="67" t="s">
        <v>1908</v>
      </c>
      <c r="E99" s="67" t="s">
        <v>40</v>
      </c>
      <c r="F99" s="67"/>
      <c r="G99" s="67">
        <v>1</v>
      </c>
      <c r="H99" s="194">
        <v>1.4</v>
      </c>
      <c r="I99" s="195">
        <v>1.4</v>
      </c>
      <c r="J99" s="92">
        <f t="shared" si="2"/>
        <v>209</v>
      </c>
      <c r="K99" s="83">
        <f t="shared" si="3"/>
        <v>3</v>
      </c>
    </row>
    <row r="100" spans="1:11" ht="13.8" x14ac:dyDescent="0.25">
      <c r="A100" s="114">
        <v>95</v>
      </c>
      <c r="B100" s="67" t="s">
        <v>504</v>
      </c>
      <c r="C100" s="67" t="s">
        <v>257</v>
      </c>
      <c r="D100" s="67" t="s">
        <v>1865</v>
      </c>
      <c r="E100" s="67" t="s">
        <v>1947</v>
      </c>
      <c r="F100" s="67"/>
      <c r="G100" s="67">
        <v>1</v>
      </c>
      <c r="H100" s="194">
        <v>1</v>
      </c>
      <c r="I100" s="195">
        <v>1</v>
      </c>
      <c r="J100" s="92">
        <f t="shared" si="2"/>
        <v>206</v>
      </c>
      <c r="K100" s="83">
        <f t="shared" si="3"/>
        <v>1</v>
      </c>
    </row>
    <row r="101" spans="1:11" ht="13.8" x14ac:dyDescent="0.25">
      <c r="A101" s="114">
        <v>96</v>
      </c>
      <c r="B101" s="67" t="s">
        <v>506</v>
      </c>
      <c r="C101" s="67" t="s">
        <v>2092</v>
      </c>
      <c r="D101" s="67" t="s">
        <v>2093</v>
      </c>
      <c r="E101" s="67" t="s">
        <v>42</v>
      </c>
      <c r="F101" s="67"/>
      <c r="G101" s="67"/>
      <c r="H101" s="194">
        <v>0</v>
      </c>
      <c r="I101" s="195">
        <v>0</v>
      </c>
      <c r="J101" s="92">
        <f t="shared" si="2"/>
        <v>20</v>
      </c>
      <c r="K101" s="83">
        <f t="shared" si="3"/>
        <v>1</v>
      </c>
    </row>
    <row r="102" spans="1:11" ht="13.8" x14ac:dyDescent="0.25">
      <c r="A102" s="114">
        <v>97</v>
      </c>
      <c r="B102" s="67" t="s">
        <v>1513</v>
      </c>
      <c r="C102" s="67" t="s">
        <v>1536</v>
      </c>
      <c r="D102" s="67" t="s">
        <v>109</v>
      </c>
      <c r="E102" s="67" t="s">
        <v>48</v>
      </c>
      <c r="F102" s="67"/>
      <c r="G102" s="67"/>
      <c r="H102" s="194">
        <v>0</v>
      </c>
      <c r="I102" s="195">
        <v>0</v>
      </c>
      <c r="J102" s="92">
        <f t="shared" si="2"/>
        <v>20</v>
      </c>
      <c r="K102" s="83">
        <f t="shared" si="3"/>
        <v>2</v>
      </c>
    </row>
    <row r="103" spans="1:11" ht="13.8" x14ac:dyDescent="0.25">
      <c r="A103" s="114">
        <v>98</v>
      </c>
      <c r="B103" s="67" t="s">
        <v>499</v>
      </c>
      <c r="C103" s="67" t="s">
        <v>326</v>
      </c>
      <c r="D103" s="67" t="s">
        <v>327</v>
      </c>
      <c r="E103" s="67" t="s">
        <v>1947</v>
      </c>
      <c r="F103" s="67"/>
      <c r="G103" s="67"/>
      <c r="H103" s="194">
        <v>0</v>
      </c>
      <c r="I103" s="195">
        <v>0</v>
      </c>
      <c r="J103" s="92">
        <f t="shared" si="2"/>
        <v>20</v>
      </c>
      <c r="K103" s="83">
        <f t="shared" si="3"/>
        <v>3</v>
      </c>
    </row>
    <row r="104" spans="1:11" ht="13.8" x14ac:dyDescent="0.25">
      <c r="A104" s="114">
        <v>99</v>
      </c>
      <c r="B104" s="67" t="s">
        <v>665</v>
      </c>
      <c r="C104" s="67" t="s">
        <v>217</v>
      </c>
      <c r="D104" s="67" t="s">
        <v>1823</v>
      </c>
      <c r="E104" s="67" t="s">
        <v>49</v>
      </c>
      <c r="F104" s="67"/>
      <c r="G104" s="67"/>
      <c r="H104" s="194">
        <v>0</v>
      </c>
      <c r="I104" s="195">
        <v>0</v>
      </c>
      <c r="J104" s="92">
        <f t="shared" si="2"/>
        <v>20</v>
      </c>
      <c r="K104" s="83">
        <f t="shared" si="3"/>
        <v>4</v>
      </c>
    </row>
    <row r="105" spans="1:11" ht="13.8" x14ac:dyDescent="0.25">
      <c r="A105" s="114">
        <v>100</v>
      </c>
      <c r="B105" s="67" t="s">
        <v>746</v>
      </c>
      <c r="C105" s="67" t="s">
        <v>1936</v>
      </c>
      <c r="D105" s="67" t="s">
        <v>1937</v>
      </c>
      <c r="E105" s="67" t="s">
        <v>41</v>
      </c>
      <c r="F105" s="67"/>
      <c r="G105" s="67"/>
      <c r="H105" s="194">
        <v>0</v>
      </c>
      <c r="I105" s="195">
        <v>0</v>
      </c>
      <c r="J105" s="92">
        <f t="shared" si="2"/>
        <v>20</v>
      </c>
      <c r="K105" s="83">
        <f t="shared" si="3"/>
        <v>5</v>
      </c>
    </row>
    <row r="106" spans="1:11" ht="13.8" x14ac:dyDescent="0.25">
      <c r="A106" s="114">
        <v>101</v>
      </c>
      <c r="B106" s="67" t="s">
        <v>780</v>
      </c>
      <c r="C106" s="67" t="s">
        <v>155</v>
      </c>
      <c r="D106" s="67" t="s">
        <v>1849</v>
      </c>
      <c r="E106" s="67" t="s">
        <v>43</v>
      </c>
      <c r="F106" s="67"/>
      <c r="G106" s="67"/>
      <c r="H106" s="194">
        <v>0</v>
      </c>
      <c r="I106" s="195">
        <v>0</v>
      </c>
      <c r="J106" s="92">
        <f t="shared" si="2"/>
        <v>20</v>
      </c>
      <c r="K106" s="83">
        <f t="shared" si="3"/>
        <v>6</v>
      </c>
    </row>
    <row r="107" spans="1:11" ht="13.8" x14ac:dyDescent="0.25">
      <c r="A107" s="114">
        <v>102</v>
      </c>
      <c r="B107" s="67" t="s">
        <v>470</v>
      </c>
      <c r="C107" s="67" t="s">
        <v>99</v>
      </c>
      <c r="D107" s="67" t="s">
        <v>132</v>
      </c>
      <c r="E107" s="67" t="s">
        <v>41</v>
      </c>
      <c r="F107" s="67"/>
      <c r="G107" s="67"/>
      <c r="H107" s="194">
        <v>0</v>
      </c>
      <c r="I107" s="195">
        <v>0</v>
      </c>
      <c r="J107" s="92">
        <f t="shared" si="2"/>
        <v>20</v>
      </c>
      <c r="K107" s="83">
        <f t="shared" si="3"/>
        <v>7</v>
      </c>
    </row>
    <row r="108" spans="1:11" ht="13.8" x14ac:dyDescent="0.25">
      <c r="A108" s="114">
        <v>103</v>
      </c>
      <c r="B108" s="67" t="s">
        <v>846</v>
      </c>
      <c r="C108" s="67" t="s">
        <v>1897</v>
      </c>
      <c r="D108" s="67" t="s">
        <v>1898</v>
      </c>
      <c r="E108" s="67" t="s">
        <v>44</v>
      </c>
      <c r="F108" s="67"/>
      <c r="G108" s="67"/>
      <c r="H108" s="194">
        <v>0</v>
      </c>
      <c r="I108" s="195">
        <v>0</v>
      </c>
      <c r="J108" s="92">
        <f t="shared" si="2"/>
        <v>20</v>
      </c>
      <c r="K108" s="83">
        <f t="shared" si="3"/>
        <v>8</v>
      </c>
    </row>
    <row r="109" spans="1:11" ht="13.8" x14ac:dyDescent="0.25">
      <c r="A109" s="114">
        <v>104</v>
      </c>
      <c r="B109" s="67" t="s">
        <v>649</v>
      </c>
      <c r="C109" s="67" t="s">
        <v>74</v>
      </c>
      <c r="D109" s="67" t="s">
        <v>151</v>
      </c>
      <c r="E109" s="67" t="s">
        <v>39</v>
      </c>
      <c r="F109" s="67"/>
      <c r="G109" s="67"/>
      <c r="H109" s="194">
        <v>0</v>
      </c>
      <c r="I109" s="195">
        <v>0</v>
      </c>
      <c r="J109" s="92">
        <f t="shared" si="2"/>
        <v>20</v>
      </c>
      <c r="K109" s="83">
        <f t="shared" si="3"/>
        <v>9</v>
      </c>
    </row>
    <row r="110" spans="1:11" ht="13.8" x14ac:dyDescent="0.25">
      <c r="A110" s="114">
        <v>105</v>
      </c>
      <c r="B110" s="67" t="s">
        <v>1166</v>
      </c>
      <c r="C110" s="67" t="s">
        <v>1481</v>
      </c>
      <c r="D110" s="67" t="s">
        <v>313</v>
      </c>
      <c r="E110" s="67" t="s">
        <v>48</v>
      </c>
      <c r="F110" s="67"/>
      <c r="G110" s="67"/>
      <c r="H110" s="194">
        <v>0</v>
      </c>
      <c r="I110" s="195">
        <v>0</v>
      </c>
      <c r="J110" s="92">
        <f t="shared" si="2"/>
        <v>20</v>
      </c>
      <c r="K110" s="83">
        <f t="shared" si="3"/>
        <v>10</v>
      </c>
    </row>
    <row r="111" spans="1:11" ht="13.8" x14ac:dyDescent="0.25">
      <c r="A111" s="114">
        <v>106</v>
      </c>
      <c r="B111" s="67" t="s">
        <v>1582</v>
      </c>
      <c r="C111" s="67" t="s">
        <v>391</v>
      </c>
      <c r="D111" s="67" t="s">
        <v>1612</v>
      </c>
      <c r="E111" s="67" t="s">
        <v>48</v>
      </c>
      <c r="F111" s="67"/>
      <c r="G111" s="67"/>
      <c r="H111" s="194">
        <v>0</v>
      </c>
      <c r="I111" s="195">
        <v>0</v>
      </c>
      <c r="J111" s="92">
        <f t="shared" si="2"/>
        <v>20</v>
      </c>
      <c r="K111" s="83">
        <f t="shared" si="3"/>
        <v>11</v>
      </c>
    </row>
    <row r="112" spans="1:11" ht="13.8" x14ac:dyDescent="0.25">
      <c r="A112" s="114">
        <v>107</v>
      </c>
      <c r="B112" s="67" t="s">
        <v>835</v>
      </c>
      <c r="C112" s="67" t="s">
        <v>1940</v>
      </c>
      <c r="D112" s="67" t="s">
        <v>319</v>
      </c>
      <c r="E112" s="67" t="s">
        <v>50</v>
      </c>
      <c r="F112" s="67"/>
      <c r="G112" s="67"/>
      <c r="H112" s="194">
        <v>0</v>
      </c>
      <c r="I112" s="195">
        <v>0</v>
      </c>
      <c r="J112" s="92">
        <f t="shared" si="2"/>
        <v>20</v>
      </c>
      <c r="K112" s="83">
        <f t="shared" si="3"/>
        <v>12</v>
      </c>
    </row>
    <row r="113" spans="1:11" ht="13.8" x14ac:dyDescent="0.25">
      <c r="A113" s="114">
        <v>108</v>
      </c>
      <c r="B113" s="67" t="s">
        <v>637</v>
      </c>
      <c r="C113" s="67" t="s">
        <v>1976</v>
      </c>
      <c r="D113" s="67" t="s">
        <v>1977</v>
      </c>
      <c r="E113" s="67" t="s">
        <v>50</v>
      </c>
      <c r="F113" s="67"/>
      <c r="G113" s="67"/>
      <c r="H113" s="194">
        <v>0</v>
      </c>
      <c r="I113" s="195">
        <v>0</v>
      </c>
      <c r="J113" s="92">
        <f t="shared" si="2"/>
        <v>20</v>
      </c>
      <c r="K113" s="83">
        <f t="shared" si="3"/>
        <v>13</v>
      </c>
    </row>
    <row r="114" spans="1:11" ht="13.8" x14ac:dyDescent="0.25">
      <c r="A114" s="114">
        <v>109</v>
      </c>
      <c r="B114" s="67" t="s">
        <v>1018</v>
      </c>
      <c r="C114" s="67" t="s">
        <v>1938</v>
      </c>
      <c r="D114" s="67" t="s">
        <v>1937</v>
      </c>
      <c r="E114" s="67" t="s">
        <v>41</v>
      </c>
      <c r="F114" s="67"/>
      <c r="G114" s="67"/>
      <c r="H114" s="194">
        <v>0</v>
      </c>
      <c r="I114" s="195">
        <v>0</v>
      </c>
      <c r="J114" s="92">
        <f t="shared" si="2"/>
        <v>20</v>
      </c>
      <c r="K114" s="83">
        <f t="shared" si="3"/>
        <v>14</v>
      </c>
    </row>
    <row r="115" spans="1:11" ht="13.8" x14ac:dyDescent="0.25">
      <c r="A115" s="114">
        <v>110</v>
      </c>
      <c r="B115" s="67" t="s">
        <v>732</v>
      </c>
      <c r="C115" s="67" t="s">
        <v>359</v>
      </c>
      <c r="D115" s="67" t="s">
        <v>1065</v>
      </c>
      <c r="E115" s="67" t="s">
        <v>41</v>
      </c>
      <c r="F115" s="67"/>
      <c r="G115" s="67"/>
      <c r="H115" s="194">
        <v>0</v>
      </c>
      <c r="I115" s="195">
        <v>0</v>
      </c>
      <c r="J115" s="92">
        <f t="shared" si="2"/>
        <v>20</v>
      </c>
      <c r="K115" s="83">
        <f t="shared" si="3"/>
        <v>15</v>
      </c>
    </row>
    <row r="116" spans="1:11" ht="13.8" x14ac:dyDescent="0.25">
      <c r="A116" s="114">
        <v>111</v>
      </c>
      <c r="B116" s="67" t="s">
        <v>1626</v>
      </c>
      <c r="C116" s="67" t="s">
        <v>1664</v>
      </c>
      <c r="D116" s="67" t="s">
        <v>379</v>
      </c>
      <c r="E116" s="67" t="s">
        <v>38</v>
      </c>
      <c r="F116" s="67"/>
      <c r="G116" s="67"/>
      <c r="H116" s="194">
        <v>0</v>
      </c>
      <c r="I116" s="195">
        <v>0</v>
      </c>
      <c r="J116" s="92">
        <f t="shared" si="2"/>
        <v>20</v>
      </c>
      <c r="K116" s="83">
        <f t="shared" si="3"/>
        <v>16</v>
      </c>
    </row>
    <row r="117" spans="1:11" ht="13.8" x14ac:dyDescent="0.25">
      <c r="A117" s="114">
        <v>112</v>
      </c>
      <c r="B117" s="67" t="s">
        <v>1368</v>
      </c>
      <c r="C117" s="67" t="s">
        <v>1369</v>
      </c>
      <c r="D117" s="67" t="s">
        <v>265</v>
      </c>
      <c r="E117" s="67" t="s">
        <v>37</v>
      </c>
      <c r="F117" s="67"/>
      <c r="G117" s="67"/>
      <c r="H117" s="194">
        <v>0</v>
      </c>
      <c r="I117" s="195">
        <v>0</v>
      </c>
      <c r="J117" s="92">
        <f t="shared" si="2"/>
        <v>20</v>
      </c>
      <c r="K117" s="83">
        <f t="shared" si="3"/>
        <v>17</v>
      </c>
    </row>
    <row r="118" spans="1:11" ht="13.8" x14ac:dyDescent="0.25">
      <c r="A118" s="114">
        <v>113</v>
      </c>
      <c r="B118" s="67" t="s">
        <v>1707</v>
      </c>
      <c r="C118" s="67" t="s">
        <v>263</v>
      </c>
      <c r="D118" s="67" t="s">
        <v>144</v>
      </c>
      <c r="E118" s="67" t="s">
        <v>42</v>
      </c>
      <c r="F118" s="67"/>
      <c r="G118" s="67"/>
      <c r="H118" s="194">
        <v>0</v>
      </c>
      <c r="I118" s="195">
        <v>0</v>
      </c>
      <c r="J118" s="92">
        <f t="shared" si="2"/>
        <v>20</v>
      </c>
      <c r="K118" s="83">
        <f t="shared" si="3"/>
        <v>18</v>
      </c>
    </row>
    <row r="119" spans="1:11" ht="13.8" x14ac:dyDescent="0.25">
      <c r="A119" s="114">
        <v>114</v>
      </c>
      <c r="B119" s="67" t="s">
        <v>1414</v>
      </c>
      <c r="C119" s="67" t="s">
        <v>1415</v>
      </c>
      <c r="D119" s="67" t="s">
        <v>1416</v>
      </c>
      <c r="E119" s="67" t="s">
        <v>37</v>
      </c>
      <c r="F119" s="67"/>
      <c r="G119" s="67"/>
      <c r="H119" s="194">
        <v>0</v>
      </c>
      <c r="I119" s="195">
        <v>0</v>
      </c>
      <c r="J119" s="92">
        <f t="shared" si="2"/>
        <v>20</v>
      </c>
      <c r="K119" s="83">
        <f t="shared" si="3"/>
        <v>19</v>
      </c>
    </row>
    <row r="120" spans="1:11" ht="13.8" x14ac:dyDescent="0.25">
      <c r="A120" s="114">
        <v>115</v>
      </c>
      <c r="B120" s="67" t="s">
        <v>1400</v>
      </c>
      <c r="C120" s="67" t="s">
        <v>2022</v>
      </c>
      <c r="D120" s="67" t="s">
        <v>308</v>
      </c>
      <c r="E120" s="67" t="s">
        <v>48</v>
      </c>
      <c r="F120" s="67"/>
      <c r="G120" s="67"/>
      <c r="H120" s="194">
        <v>0</v>
      </c>
      <c r="I120" s="195">
        <v>0</v>
      </c>
      <c r="J120" s="92">
        <f t="shared" si="2"/>
        <v>20</v>
      </c>
      <c r="K120" s="83">
        <f t="shared" si="3"/>
        <v>20</v>
      </c>
    </row>
    <row r="121" spans="1:11" ht="13.8" x14ac:dyDescent="0.25">
      <c r="A121" s="114">
        <v>116</v>
      </c>
      <c r="B121" s="67" t="s">
        <v>1119</v>
      </c>
      <c r="C121" s="67" t="s">
        <v>225</v>
      </c>
      <c r="D121" s="67" t="s">
        <v>1126</v>
      </c>
      <c r="E121" s="67" t="s">
        <v>47</v>
      </c>
      <c r="F121" s="67"/>
      <c r="G121" s="67"/>
      <c r="H121" s="194">
        <v>0</v>
      </c>
      <c r="I121" s="195">
        <v>0</v>
      </c>
      <c r="J121" s="92">
        <f t="shared" si="2"/>
        <v>20</v>
      </c>
      <c r="K121" s="83">
        <f t="shared" si="3"/>
        <v>21</v>
      </c>
    </row>
    <row r="122" spans="1:11" ht="13.8" x14ac:dyDescent="0.25">
      <c r="A122" s="114">
        <v>117</v>
      </c>
      <c r="B122" s="67" t="s">
        <v>1448</v>
      </c>
      <c r="C122" s="67" t="s">
        <v>325</v>
      </c>
      <c r="D122" s="67" t="s">
        <v>219</v>
      </c>
      <c r="E122" s="67" t="s">
        <v>39</v>
      </c>
      <c r="F122" s="67"/>
      <c r="G122" s="67"/>
      <c r="H122" s="194">
        <v>0</v>
      </c>
      <c r="I122" s="195">
        <v>0</v>
      </c>
      <c r="J122" s="92">
        <f t="shared" si="2"/>
        <v>20</v>
      </c>
      <c r="K122" s="83">
        <f t="shared" si="3"/>
        <v>22</v>
      </c>
    </row>
    <row r="123" spans="1:11" ht="13.8" x14ac:dyDescent="0.25">
      <c r="A123" s="114">
        <v>118</v>
      </c>
      <c r="B123" s="67" t="s">
        <v>728</v>
      </c>
      <c r="C123" s="67" t="s">
        <v>243</v>
      </c>
      <c r="D123" s="67" t="s">
        <v>244</v>
      </c>
      <c r="E123" s="67" t="s">
        <v>49</v>
      </c>
      <c r="F123" s="67"/>
      <c r="G123" s="67"/>
      <c r="H123" s="194">
        <v>0</v>
      </c>
      <c r="I123" s="195">
        <v>0</v>
      </c>
      <c r="J123" s="92">
        <f t="shared" si="2"/>
        <v>20</v>
      </c>
      <c r="K123" s="83">
        <f t="shared" si="3"/>
        <v>23</v>
      </c>
    </row>
    <row r="124" spans="1:11" ht="13.8" x14ac:dyDescent="0.25">
      <c r="A124" s="114">
        <v>119</v>
      </c>
      <c r="B124" s="67" t="s">
        <v>1733</v>
      </c>
      <c r="C124" s="67" t="s">
        <v>1765</v>
      </c>
      <c r="D124" s="67" t="s">
        <v>356</v>
      </c>
      <c r="E124" s="67" t="s">
        <v>50</v>
      </c>
      <c r="F124" s="67"/>
      <c r="G124" s="67"/>
      <c r="H124" s="194">
        <v>0</v>
      </c>
      <c r="I124" s="195">
        <v>0</v>
      </c>
      <c r="J124" s="92">
        <f t="shared" si="2"/>
        <v>20</v>
      </c>
      <c r="K124" s="83">
        <f t="shared" si="3"/>
        <v>24</v>
      </c>
    </row>
    <row r="125" spans="1:11" ht="13.8" x14ac:dyDescent="0.25">
      <c r="A125" s="114">
        <v>120</v>
      </c>
      <c r="B125" s="67" t="s">
        <v>633</v>
      </c>
      <c r="C125" s="67" t="s">
        <v>175</v>
      </c>
      <c r="D125" s="67" t="s">
        <v>350</v>
      </c>
      <c r="E125" s="67" t="s">
        <v>1947</v>
      </c>
      <c r="F125" s="67"/>
      <c r="G125" s="67"/>
      <c r="H125" s="194">
        <v>0</v>
      </c>
      <c r="I125" s="195">
        <v>0</v>
      </c>
      <c r="J125" s="92">
        <f t="shared" si="2"/>
        <v>20</v>
      </c>
      <c r="K125" s="83">
        <f t="shared" si="3"/>
        <v>25</v>
      </c>
    </row>
    <row r="126" spans="1:11" ht="13.8" x14ac:dyDescent="0.25">
      <c r="A126" s="114">
        <v>121</v>
      </c>
      <c r="B126" s="67" t="s">
        <v>1083</v>
      </c>
      <c r="C126" s="67" t="s">
        <v>1834</v>
      </c>
      <c r="D126" s="67" t="s">
        <v>1090</v>
      </c>
      <c r="E126" s="67" t="s">
        <v>44</v>
      </c>
      <c r="F126" s="67"/>
      <c r="G126" s="67"/>
      <c r="H126" s="194">
        <v>0</v>
      </c>
      <c r="I126" s="195">
        <v>0</v>
      </c>
      <c r="J126" s="92">
        <f t="shared" si="2"/>
        <v>20</v>
      </c>
      <c r="K126" s="83">
        <f t="shared" si="3"/>
        <v>26</v>
      </c>
    </row>
    <row r="127" spans="1:11" ht="13.8" x14ac:dyDescent="0.25">
      <c r="A127" s="114">
        <v>122</v>
      </c>
      <c r="B127" s="67" t="s">
        <v>885</v>
      </c>
      <c r="C127" s="67" t="s">
        <v>1997</v>
      </c>
      <c r="D127" s="67" t="s">
        <v>1996</v>
      </c>
      <c r="E127" s="67" t="s">
        <v>41</v>
      </c>
      <c r="F127" s="67"/>
      <c r="G127" s="67"/>
      <c r="H127" s="194">
        <v>0</v>
      </c>
      <c r="I127" s="195">
        <v>0</v>
      </c>
      <c r="J127" s="92">
        <f t="shared" si="2"/>
        <v>20</v>
      </c>
      <c r="K127" s="83">
        <f t="shared" si="3"/>
        <v>27</v>
      </c>
    </row>
    <row r="128" spans="1:11" ht="13.8" x14ac:dyDescent="0.25">
      <c r="A128" s="114">
        <v>123</v>
      </c>
      <c r="B128" s="67" t="s">
        <v>810</v>
      </c>
      <c r="C128" s="67" t="s">
        <v>1923</v>
      </c>
      <c r="D128" s="67" t="s">
        <v>1924</v>
      </c>
      <c r="E128" s="67" t="s">
        <v>40</v>
      </c>
      <c r="F128" s="67"/>
      <c r="G128" s="67"/>
      <c r="H128" s="194">
        <v>0</v>
      </c>
      <c r="I128" s="195">
        <v>0</v>
      </c>
      <c r="J128" s="92">
        <f t="shared" si="2"/>
        <v>20</v>
      </c>
      <c r="K128" s="83">
        <f t="shared" si="3"/>
        <v>28</v>
      </c>
    </row>
    <row r="129" spans="1:11" ht="13.8" x14ac:dyDescent="0.25">
      <c r="A129" s="114">
        <v>124</v>
      </c>
      <c r="B129" s="67" t="s">
        <v>467</v>
      </c>
      <c r="C129" s="67" t="s">
        <v>172</v>
      </c>
      <c r="D129" s="67" t="s">
        <v>173</v>
      </c>
      <c r="E129" s="67" t="s">
        <v>40</v>
      </c>
      <c r="F129" s="67"/>
      <c r="G129" s="67"/>
      <c r="H129" s="194">
        <v>0</v>
      </c>
      <c r="I129" s="195">
        <v>0</v>
      </c>
      <c r="J129" s="92">
        <f t="shared" si="2"/>
        <v>20</v>
      </c>
      <c r="K129" s="83">
        <f t="shared" si="3"/>
        <v>29</v>
      </c>
    </row>
    <row r="130" spans="1:11" ht="13.8" x14ac:dyDescent="0.25">
      <c r="A130" s="114">
        <v>125</v>
      </c>
      <c r="B130" s="67" t="s">
        <v>480</v>
      </c>
      <c r="C130" s="67" t="s">
        <v>99</v>
      </c>
      <c r="D130" s="67" t="s">
        <v>1075</v>
      </c>
      <c r="E130" s="67" t="s">
        <v>39</v>
      </c>
      <c r="F130" s="67"/>
      <c r="G130" s="67"/>
      <c r="H130" s="194">
        <v>0</v>
      </c>
      <c r="I130" s="195">
        <v>0</v>
      </c>
      <c r="J130" s="92">
        <f t="shared" si="2"/>
        <v>20</v>
      </c>
      <c r="K130" s="83">
        <f t="shared" si="3"/>
        <v>30</v>
      </c>
    </row>
    <row r="131" spans="1:11" ht="13.8" x14ac:dyDescent="0.25">
      <c r="A131" s="114">
        <v>126</v>
      </c>
      <c r="B131" s="67" t="s">
        <v>1325</v>
      </c>
      <c r="C131" s="67" t="s">
        <v>1902</v>
      </c>
      <c r="D131" s="67" t="s">
        <v>1882</v>
      </c>
      <c r="E131" s="67" t="s">
        <v>50</v>
      </c>
      <c r="F131" s="67"/>
      <c r="G131" s="67"/>
      <c r="H131" s="194">
        <v>0</v>
      </c>
      <c r="I131" s="195">
        <v>0</v>
      </c>
      <c r="J131" s="92">
        <f t="shared" si="2"/>
        <v>20</v>
      </c>
      <c r="K131" s="83">
        <f t="shared" si="3"/>
        <v>31</v>
      </c>
    </row>
    <row r="132" spans="1:11" ht="13.8" x14ac:dyDescent="0.25">
      <c r="A132" s="114">
        <v>127</v>
      </c>
      <c r="B132"/>
      <c r="C132"/>
      <c r="D132"/>
      <c r="E132"/>
      <c r="F132"/>
      <c r="G132"/>
      <c r="H132"/>
      <c r="I132"/>
      <c r="J132" s="92">
        <f t="shared" si="2"/>
        <v>20</v>
      </c>
      <c r="K132" s="83">
        <f t="shared" si="3"/>
        <v>32</v>
      </c>
    </row>
    <row r="133" spans="1:11" ht="13.8" x14ac:dyDescent="0.25">
      <c r="A133" s="114">
        <v>128</v>
      </c>
      <c r="B133"/>
      <c r="C133"/>
      <c r="D133"/>
      <c r="E133"/>
      <c r="F133"/>
      <c r="G133"/>
      <c r="H133"/>
      <c r="I133"/>
      <c r="J133" s="92">
        <f t="shared" si="2"/>
        <v>20</v>
      </c>
      <c r="K133" s="83">
        <f t="shared" si="3"/>
        <v>33</v>
      </c>
    </row>
    <row r="134" spans="1:11" ht="13.8" x14ac:dyDescent="0.25">
      <c r="A134" s="114">
        <v>129</v>
      </c>
      <c r="B134"/>
      <c r="C134"/>
      <c r="D134"/>
      <c r="E134"/>
      <c r="F134"/>
      <c r="G134"/>
      <c r="H134"/>
      <c r="I134"/>
      <c r="J134" s="92">
        <f t="shared" si="2"/>
        <v>20</v>
      </c>
      <c r="K134" s="83">
        <f t="shared" si="3"/>
        <v>34</v>
      </c>
    </row>
    <row r="135" spans="1:11" ht="13.8" x14ac:dyDescent="0.25">
      <c r="A135" s="114">
        <v>130</v>
      </c>
      <c r="B135"/>
      <c r="C135"/>
      <c r="D135"/>
      <c r="E135"/>
      <c r="F135"/>
      <c r="G135"/>
      <c r="H135"/>
      <c r="I135"/>
      <c r="J135" s="92">
        <f t="shared" si="2"/>
        <v>20</v>
      </c>
      <c r="K135" s="83">
        <f t="shared" si="3"/>
        <v>35</v>
      </c>
    </row>
    <row r="136" spans="1:11" ht="13.8" x14ac:dyDescent="0.25">
      <c r="A136" s="114">
        <v>131</v>
      </c>
      <c r="B136"/>
      <c r="C136"/>
      <c r="D136"/>
      <c r="E136"/>
      <c r="F136"/>
      <c r="G136"/>
      <c r="H136"/>
      <c r="I136"/>
      <c r="J136" s="92">
        <f t="shared" ref="J136:J199" si="4">IF(I136=I135,J135,IF(I136=0,ROUNDDOWN(20,0),J135-K135))</f>
        <v>20</v>
      </c>
      <c r="K136" s="83">
        <f t="shared" ref="K136:K199" si="5">IF(I136&lt;I135,1,IF(I136=I135,K135+1,0))</f>
        <v>36</v>
      </c>
    </row>
    <row r="137" spans="1:11" ht="13.8" x14ac:dyDescent="0.25">
      <c r="A137" s="114">
        <v>132</v>
      </c>
      <c r="B137"/>
      <c r="C137"/>
      <c r="D137"/>
      <c r="E137"/>
      <c r="F137"/>
      <c r="G137"/>
      <c r="H137"/>
      <c r="I137"/>
      <c r="J137" s="92">
        <f t="shared" si="4"/>
        <v>20</v>
      </c>
      <c r="K137" s="83">
        <f t="shared" si="5"/>
        <v>37</v>
      </c>
    </row>
    <row r="138" spans="1:11" ht="13.8" x14ac:dyDescent="0.25">
      <c r="A138" s="114">
        <v>133</v>
      </c>
      <c r="B138"/>
      <c r="C138"/>
      <c r="D138"/>
      <c r="E138"/>
      <c r="F138"/>
      <c r="G138"/>
      <c r="H138"/>
      <c r="I138"/>
      <c r="J138" s="92">
        <f t="shared" si="4"/>
        <v>20</v>
      </c>
      <c r="K138" s="83">
        <f t="shared" si="5"/>
        <v>38</v>
      </c>
    </row>
    <row r="139" spans="1:11" ht="13.8" x14ac:dyDescent="0.25">
      <c r="A139" s="114">
        <v>134</v>
      </c>
      <c r="B139"/>
      <c r="C139"/>
      <c r="D139"/>
      <c r="E139"/>
      <c r="F139"/>
      <c r="G139"/>
      <c r="H139"/>
      <c r="I139"/>
      <c r="J139" s="92">
        <f t="shared" si="4"/>
        <v>20</v>
      </c>
      <c r="K139" s="83">
        <f t="shared" si="5"/>
        <v>39</v>
      </c>
    </row>
    <row r="140" spans="1:11" ht="13.8" x14ac:dyDescent="0.25">
      <c r="A140" s="114">
        <v>135</v>
      </c>
      <c r="B140"/>
      <c r="C140"/>
      <c r="D140"/>
      <c r="E140"/>
      <c r="F140"/>
      <c r="G140"/>
      <c r="H140"/>
      <c r="I140"/>
      <c r="J140" s="92">
        <f t="shared" si="4"/>
        <v>20</v>
      </c>
      <c r="K140" s="83">
        <f t="shared" si="5"/>
        <v>40</v>
      </c>
    </row>
    <row r="141" spans="1:11" ht="13.8" x14ac:dyDescent="0.25">
      <c r="A141" s="114">
        <v>136</v>
      </c>
      <c r="B141"/>
      <c r="C141"/>
      <c r="D141"/>
      <c r="E141"/>
      <c r="F141"/>
      <c r="G141"/>
      <c r="H141"/>
      <c r="I141"/>
      <c r="J141" s="92">
        <f t="shared" si="4"/>
        <v>20</v>
      </c>
      <c r="K141" s="83">
        <f t="shared" si="5"/>
        <v>41</v>
      </c>
    </row>
    <row r="142" spans="1:11" ht="13.8" x14ac:dyDescent="0.25">
      <c r="A142" s="114">
        <v>137</v>
      </c>
      <c r="B142"/>
      <c r="C142"/>
      <c r="D142"/>
      <c r="E142"/>
      <c r="F142"/>
      <c r="G142"/>
      <c r="H142"/>
      <c r="I142"/>
      <c r="J142" s="92">
        <f t="shared" si="4"/>
        <v>20</v>
      </c>
      <c r="K142" s="83">
        <f t="shared" si="5"/>
        <v>42</v>
      </c>
    </row>
    <row r="143" spans="1:11" ht="13.8" x14ac:dyDescent="0.25">
      <c r="A143" s="114">
        <v>138</v>
      </c>
      <c r="B143"/>
      <c r="C143"/>
      <c r="D143"/>
      <c r="E143"/>
      <c r="F143"/>
      <c r="G143"/>
      <c r="H143"/>
      <c r="I143"/>
      <c r="J143" s="92">
        <f t="shared" si="4"/>
        <v>20</v>
      </c>
      <c r="K143" s="83">
        <f t="shared" si="5"/>
        <v>43</v>
      </c>
    </row>
    <row r="144" spans="1:11" ht="13.8" x14ac:dyDescent="0.25">
      <c r="A144" s="114">
        <v>139</v>
      </c>
      <c r="B144"/>
      <c r="C144"/>
      <c r="D144"/>
      <c r="E144"/>
      <c r="F144"/>
      <c r="G144"/>
      <c r="H144"/>
      <c r="I144"/>
      <c r="J144" s="92">
        <f t="shared" si="4"/>
        <v>20</v>
      </c>
      <c r="K144" s="83">
        <f t="shared" si="5"/>
        <v>44</v>
      </c>
    </row>
    <row r="145" spans="1:11" ht="13.8" x14ac:dyDescent="0.25">
      <c r="A145" s="114">
        <v>140</v>
      </c>
      <c r="B145"/>
      <c r="C145"/>
      <c r="D145"/>
      <c r="E145"/>
      <c r="F145"/>
      <c r="G145"/>
      <c r="H145"/>
      <c r="I145"/>
      <c r="J145" s="92">
        <f t="shared" si="4"/>
        <v>20</v>
      </c>
      <c r="K145" s="83">
        <f t="shared" si="5"/>
        <v>45</v>
      </c>
    </row>
    <row r="146" spans="1:11" ht="13.8" x14ac:dyDescent="0.25">
      <c r="A146" s="114">
        <v>141</v>
      </c>
      <c r="B146"/>
      <c r="C146"/>
      <c r="D146"/>
      <c r="E146"/>
      <c r="F146"/>
      <c r="G146"/>
      <c r="H146"/>
      <c r="I146"/>
      <c r="J146" s="92">
        <f t="shared" si="4"/>
        <v>20</v>
      </c>
      <c r="K146" s="83">
        <f t="shared" si="5"/>
        <v>46</v>
      </c>
    </row>
    <row r="147" spans="1:11" ht="13.8" x14ac:dyDescent="0.25">
      <c r="A147" s="114">
        <v>142</v>
      </c>
      <c r="B147"/>
      <c r="C147"/>
      <c r="D147"/>
      <c r="E147"/>
      <c r="F147"/>
      <c r="G147"/>
      <c r="H147"/>
      <c r="I147"/>
      <c r="J147" s="92">
        <f t="shared" si="4"/>
        <v>20</v>
      </c>
      <c r="K147" s="83">
        <f t="shared" si="5"/>
        <v>47</v>
      </c>
    </row>
    <row r="148" spans="1:11" ht="13.8" x14ac:dyDescent="0.25">
      <c r="A148" s="114">
        <v>143</v>
      </c>
      <c r="B148"/>
      <c r="C148"/>
      <c r="D148"/>
      <c r="E148"/>
      <c r="F148"/>
      <c r="G148"/>
      <c r="H148"/>
      <c r="I148"/>
      <c r="J148" s="92">
        <f t="shared" si="4"/>
        <v>20</v>
      </c>
      <c r="K148" s="83">
        <f t="shared" si="5"/>
        <v>48</v>
      </c>
    </row>
    <row r="149" spans="1:11" ht="13.8" x14ac:dyDescent="0.25">
      <c r="A149" s="114">
        <v>144</v>
      </c>
      <c r="B149"/>
      <c r="C149"/>
      <c r="D149"/>
      <c r="E149"/>
      <c r="F149"/>
      <c r="G149"/>
      <c r="H149"/>
      <c r="I149"/>
      <c r="J149" s="92">
        <f t="shared" si="4"/>
        <v>20</v>
      </c>
      <c r="K149" s="83">
        <f t="shared" si="5"/>
        <v>49</v>
      </c>
    </row>
    <row r="150" spans="1:11" ht="13.8" x14ac:dyDescent="0.25">
      <c r="A150" s="114">
        <v>145</v>
      </c>
      <c r="B150"/>
      <c r="C150"/>
      <c r="D150"/>
      <c r="E150"/>
      <c r="F150"/>
      <c r="G150"/>
      <c r="H150"/>
      <c r="I150"/>
      <c r="J150" s="92">
        <f t="shared" si="4"/>
        <v>20</v>
      </c>
      <c r="K150" s="83">
        <f t="shared" si="5"/>
        <v>50</v>
      </c>
    </row>
    <row r="151" spans="1:11" ht="13.8" x14ac:dyDescent="0.25">
      <c r="A151" s="114">
        <v>146</v>
      </c>
      <c r="B151"/>
      <c r="C151"/>
      <c r="D151"/>
      <c r="E151"/>
      <c r="F151"/>
      <c r="G151"/>
      <c r="H151"/>
      <c r="I151"/>
      <c r="J151" s="92">
        <f t="shared" si="4"/>
        <v>20</v>
      </c>
      <c r="K151" s="83">
        <f t="shared" si="5"/>
        <v>51</v>
      </c>
    </row>
    <row r="152" spans="1:11" ht="13.8" x14ac:dyDescent="0.25">
      <c r="A152" s="114">
        <v>147</v>
      </c>
      <c r="B152"/>
      <c r="C152"/>
      <c r="D152"/>
      <c r="E152"/>
      <c r="F152"/>
      <c r="G152"/>
      <c r="H152"/>
      <c r="I152"/>
      <c r="J152" s="92">
        <f t="shared" si="4"/>
        <v>20</v>
      </c>
      <c r="K152" s="83">
        <f t="shared" si="5"/>
        <v>52</v>
      </c>
    </row>
    <row r="153" spans="1:11" ht="13.8" x14ac:dyDescent="0.25">
      <c r="A153" s="114">
        <v>148</v>
      </c>
      <c r="B153"/>
      <c r="C153"/>
      <c r="D153"/>
      <c r="E153"/>
      <c r="F153"/>
      <c r="G153"/>
      <c r="H153"/>
      <c r="I153"/>
      <c r="J153" s="92">
        <f t="shared" si="4"/>
        <v>20</v>
      </c>
      <c r="K153" s="83">
        <f t="shared" si="5"/>
        <v>53</v>
      </c>
    </row>
    <row r="154" spans="1:11" ht="13.8" x14ac:dyDescent="0.25">
      <c r="A154" s="114">
        <v>149</v>
      </c>
      <c r="B154"/>
      <c r="C154"/>
      <c r="D154"/>
      <c r="E154"/>
      <c r="F154"/>
      <c r="G154"/>
      <c r="H154"/>
      <c r="I154"/>
      <c r="J154" s="92">
        <f t="shared" si="4"/>
        <v>20</v>
      </c>
      <c r="K154" s="83">
        <f t="shared" si="5"/>
        <v>54</v>
      </c>
    </row>
    <row r="155" spans="1:11" ht="13.8" x14ac:dyDescent="0.25">
      <c r="A155" s="114">
        <v>150</v>
      </c>
      <c r="B155"/>
      <c r="C155"/>
      <c r="D155"/>
      <c r="E155"/>
      <c r="F155"/>
      <c r="G155"/>
      <c r="H155"/>
      <c r="I155"/>
      <c r="J155" s="92">
        <f t="shared" si="4"/>
        <v>20</v>
      </c>
      <c r="K155" s="83">
        <f t="shared" si="5"/>
        <v>55</v>
      </c>
    </row>
    <row r="156" spans="1:11" ht="13.8" x14ac:dyDescent="0.25">
      <c r="A156" s="114">
        <v>151</v>
      </c>
      <c r="B156"/>
      <c r="C156"/>
      <c r="D156"/>
      <c r="E156"/>
      <c r="F156"/>
      <c r="G156"/>
      <c r="H156"/>
      <c r="I156"/>
      <c r="J156" s="92">
        <f t="shared" si="4"/>
        <v>20</v>
      </c>
      <c r="K156" s="83">
        <f t="shared" si="5"/>
        <v>56</v>
      </c>
    </row>
    <row r="157" spans="1:11" ht="13.8" x14ac:dyDescent="0.25">
      <c r="A157" s="114">
        <v>152</v>
      </c>
      <c r="B157"/>
      <c r="C157"/>
      <c r="D157"/>
      <c r="E157"/>
      <c r="F157"/>
      <c r="G157"/>
      <c r="H157"/>
      <c r="I157"/>
      <c r="J157" s="92">
        <f t="shared" si="4"/>
        <v>20</v>
      </c>
      <c r="K157" s="83">
        <f t="shared" si="5"/>
        <v>57</v>
      </c>
    </row>
    <row r="158" spans="1:11" ht="13.8" x14ac:dyDescent="0.25">
      <c r="A158" s="114">
        <v>153</v>
      </c>
      <c r="B158"/>
      <c r="C158"/>
      <c r="D158"/>
      <c r="E158"/>
      <c r="F158"/>
      <c r="G158"/>
      <c r="H158"/>
      <c r="I158"/>
      <c r="J158" s="92">
        <f t="shared" si="4"/>
        <v>20</v>
      </c>
      <c r="K158" s="83">
        <f t="shared" si="5"/>
        <v>58</v>
      </c>
    </row>
    <row r="159" spans="1:11" ht="13.8" x14ac:dyDescent="0.25">
      <c r="A159" s="114">
        <v>154</v>
      </c>
      <c r="B159"/>
      <c r="C159"/>
      <c r="D159"/>
      <c r="E159"/>
      <c r="F159"/>
      <c r="G159"/>
      <c r="H159"/>
      <c r="I159"/>
      <c r="J159" s="92">
        <f t="shared" si="4"/>
        <v>20</v>
      </c>
      <c r="K159" s="83">
        <f t="shared" si="5"/>
        <v>59</v>
      </c>
    </row>
    <row r="160" spans="1:11" ht="13.8" x14ac:dyDescent="0.25">
      <c r="A160" s="114">
        <v>155</v>
      </c>
      <c r="B160"/>
      <c r="C160"/>
      <c r="D160"/>
      <c r="E160"/>
      <c r="F160"/>
      <c r="G160"/>
      <c r="H160"/>
      <c r="I160"/>
      <c r="J160" s="92">
        <f t="shared" si="4"/>
        <v>20</v>
      </c>
      <c r="K160" s="83">
        <f t="shared" si="5"/>
        <v>60</v>
      </c>
    </row>
    <row r="161" spans="1:11" ht="13.8" x14ac:dyDescent="0.25">
      <c r="A161" s="114">
        <v>156</v>
      </c>
      <c r="B161"/>
      <c r="C161"/>
      <c r="D161"/>
      <c r="E161"/>
      <c r="F161"/>
      <c r="G161"/>
      <c r="H161"/>
      <c r="I161"/>
      <c r="J161" s="92">
        <f t="shared" si="4"/>
        <v>20</v>
      </c>
      <c r="K161" s="83">
        <f t="shared" si="5"/>
        <v>61</v>
      </c>
    </row>
    <row r="162" spans="1:11" ht="13.8" x14ac:dyDescent="0.25">
      <c r="A162" s="114">
        <v>157</v>
      </c>
      <c r="B162"/>
      <c r="C162"/>
      <c r="D162"/>
      <c r="E162"/>
      <c r="F162"/>
      <c r="G162"/>
      <c r="H162"/>
      <c r="I162"/>
      <c r="J162" s="92">
        <f t="shared" si="4"/>
        <v>20</v>
      </c>
      <c r="K162" s="83">
        <f t="shared" si="5"/>
        <v>62</v>
      </c>
    </row>
    <row r="163" spans="1:11" ht="13.8" x14ac:dyDescent="0.25">
      <c r="A163" s="114">
        <v>158</v>
      </c>
      <c r="B163"/>
      <c r="C163"/>
      <c r="D163"/>
      <c r="E163"/>
      <c r="F163"/>
      <c r="G163"/>
      <c r="H163"/>
      <c r="I163"/>
      <c r="J163" s="92">
        <f t="shared" si="4"/>
        <v>20</v>
      </c>
      <c r="K163" s="83">
        <f t="shared" si="5"/>
        <v>63</v>
      </c>
    </row>
    <row r="164" spans="1:11" ht="13.8" x14ac:dyDescent="0.25">
      <c r="A164" s="114">
        <v>159</v>
      </c>
      <c r="B164"/>
      <c r="C164"/>
      <c r="D164"/>
      <c r="E164"/>
      <c r="F164"/>
      <c r="G164"/>
      <c r="H164"/>
      <c r="I164"/>
      <c r="J164" s="92">
        <f t="shared" si="4"/>
        <v>20</v>
      </c>
      <c r="K164" s="83">
        <f t="shared" si="5"/>
        <v>64</v>
      </c>
    </row>
    <row r="165" spans="1:11" ht="13.8" x14ac:dyDescent="0.25">
      <c r="A165" s="114">
        <v>160</v>
      </c>
      <c r="B165"/>
      <c r="C165"/>
      <c r="D165"/>
      <c r="E165"/>
      <c r="F165"/>
      <c r="G165"/>
      <c r="H165"/>
      <c r="I165"/>
      <c r="J165" s="92">
        <f t="shared" si="4"/>
        <v>20</v>
      </c>
      <c r="K165" s="83">
        <f t="shared" si="5"/>
        <v>65</v>
      </c>
    </row>
    <row r="166" spans="1:11" ht="13.8" x14ac:dyDescent="0.25">
      <c r="A166" s="114">
        <v>161</v>
      </c>
      <c r="B166"/>
      <c r="C166"/>
      <c r="D166"/>
      <c r="E166"/>
      <c r="F166"/>
      <c r="G166"/>
      <c r="H166"/>
      <c r="I166"/>
      <c r="J166" s="92">
        <f t="shared" si="4"/>
        <v>20</v>
      </c>
      <c r="K166" s="83">
        <f t="shared" si="5"/>
        <v>66</v>
      </c>
    </row>
    <row r="167" spans="1:11" ht="13.8" x14ac:dyDescent="0.25">
      <c r="A167" s="114">
        <v>162</v>
      </c>
      <c r="B167"/>
      <c r="C167"/>
      <c r="D167"/>
      <c r="E167"/>
      <c r="F167"/>
      <c r="G167"/>
      <c r="H167"/>
      <c r="I167"/>
      <c r="J167" s="92">
        <f t="shared" si="4"/>
        <v>20</v>
      </c>
      <c r="K167" s="83">
        <f t="shared" si="5"/>
        <v>67</v>
      </c>
    </row>
    <row r="168" spans="1:11" ht="13.8" x14ac:dyDescent="0.25">
      <c r="A168" s="114">
        <v>163</v>
      </c>
      <c r="B168"/>
      <c r="C168"/>
      <c r="D168"/>
      <c r="E168"/>
      <c r="F168"/>
      <c r="G168"/>
      <c r="H168"/>
      <c r="I168"/>
      <c r="J168" s="92">
        <f t="shared" si="4"/>
        <v>20</v>
      </c>
      <c r="K168" s="83">
        <f t="shared" si="5"/>
        <v>68</v>
      </c>
    </row>
    <row r="169" spans="1:11" ht="13.8" x14ac:dyDescent="0.25">
      <c r="A169" s="114">
        <v>164</v>
      </c>
      <c r="B169"/>
      <c r="C169"/>
      <c r="D169"/>
      <c r="E169"/>
      <c r="F169"/>
      <c r="G169"/>
      <c r="H169"/>
      <c r="I169"/>
      <c r="J169" s="92">
        <f t="shared" si="4"/>
        <v>20</v>
      </c>
      <c r="K169" s="83">
        <f t="shared" si="5"/>
        <v>69</v>
      </c>
    </row>
    <row r="170" spans="1:11" ht="13.8" x14ac:dyDescent="0.25">
      <c r="A170" s="114">
        <v>165</v>
      </c>
      <c r="B170"/>
      <c r="C170"/>
      <c r="D170"/>
      <c r="E170"/>
      <c r="F170"/>
      <c r="G170"/>
      <c r="H170"/>
      <c r="I170"/>
      <c r="J170" s="92">
        <f t="shared" si="4"/>
        <v>20</v>
      </c>
      <c r="K170" s="83">
        <f t="shared" si="5"/>
        <v>70</v>
      </c>
    </row>
    <row r="171" spans="1:11" ht="13.8" x14ac:dyDescent="0.25">
      <c r="A171" s="114">
        <v>166</v>
      </c>
      <c r="B171"/>
      <c r="C171"/>
      <c r="D171"/>
      <c r="E171"/>
      <c r="F171"/>
      <c r="G171"/>
      <c r="H171"/>
      <c r="I171"/>
      <c r="J171" s="92">
        <f t="shared" si="4"/>
        <v>20</v>
      </c>
      <c r="K171" s="83">
        <f t="shared" si="5"/>
        <v>71</v>
      </c>
    </row>
    <row r="172" spans="1:11" ht="13.8" x14ac:dyDescent="0.25">
      <c r="A172" s="114">
        <v>167</v>
      </c>
      <c r="B172"/>
      <c r="C172"/>
      <c r="D172"/>
      <c r="E172"/>
      <c r="F172"/>
      <c r="G172"/>
      <c r="H172"/>
      <c r="I172"/>
      <c r="J172" s="92">
        <f t="shared" si="4"/>
        <v>20</v>
      </c>
      <c r="K172" s="83">
        <f t="shared" si="5"/>
        <v>72</v>
      </c>
    </row>
    <row r="173" spans="1:11" ht="13.8" x14ac:dyDescent="0.25">
      <c r="A173" s="114">
        <v>168</v>
      </c>
      <c r="B173"/>
      <c r="C173"/>
      <c r="D173"/>
      <c r="E173"/>
      <c r="F173"/>
      <c r="G173"/>
      <c r="H173"/>
      <c r="I173"/>
      <c r="J173" s="92">
        <f t="shared" si="4"/>
        <v>20</v>
      </c>
      <c r="K173" s="83">
        <f t="shared" si="5"/>
        <v>73</v>
      </c>
    </row>
    <row r="174" spans="1:11" ht="13.8" x14ac:dyDescent="0.25">
      <c r="A174" s="114">
        <v>169</v>
      </c>
      <c r="B174"/>
      <c r="C174"/>
      <c r="D174"/>
      <c r="E174"/>
      <c r="F174"/>
      <c r="G174"/>
      <c r="H174"/>
      <c r="I174"/>
      <c r="J174" s="92">
        <f t="shared" si="4"/>
        <v>20</v>
      </c>
      <c r="K174" s="83">
        <f t="shared" si="5"/>
        <v>74</v>
      </c>
    </row>
    <row r="175" spans="1:11" ht="13.8" x14ac:dyDescent="0.25">
      <c r="A175" s="114">
        <v>170</v>
      </c>
      <c r="B175"/>
      <c r="C175"/>
      <c r="D175"/>
      <c r="E175"/>
      <c r="F175"/>
      <c r="G175"/>
      <c r="H175"/>
      <c r="I175"/>
      <c r="J175" s="92">
        <f t="shared" si="4"/>
        <v>20</v>
      </c>
      <c r="K175" s="83">
        <f t="shared" si="5"/>
        <v>75</v>
      </c>
    </row>
    <row r="176" spans="1:11" ht="13.8" x14ac:dyDescent="0.25">
      <c r="A176" s="114">
        <v>171</v>
      </c>
      <c r="B176"/>
      <c r="C176"/>
      <c r="D176"/>
      <c r="E176"/>
      <c r="F176"/>
      <c r="G176"/>
      <c r="H176"/>
      <c r="I176"/>
      <c r="J176" s="92">
        <f t="shared" si="4"/>
        <v>20</v>
      </c>
      <c r="K176" s="83">
        <f t="shared" si="5"/>
        <v>76</v>
      </c>
    </row>
    <row r="177" spans="1:11" ht="13.8" x14ac:dyDescent="0.25">
      <c r="A177" s="114">
        <v>172</v>
      </c>
      <c r="B177"/>
      <c r="C177"/>
      <c r="D177"/>
      <c r="E177"/>
      <c r="F177"/>
      <c r="G177"/>
      <c r="H177"/>
      <c r="I177"/>
      <c r="J177" s="92">
        <f t="shared" si="4"/>
        <v>20</v>
      </c>
      <c r="K177" s="83">
        <f t="shared" si="5"/>
        <v>77</v>
      </c>
    </row>
    <row r="178" spans="1:11" ht="13.8" x14ac:dyDescent="0.25">
      <c r="A178" s="114">
        <v>173</v>
      </c>
      <c r="B178"/>
      <c r="C178"/>
      <c r="D178"/>
      <c r="E178"/>
      <c r="F178"/>
      <c r="G178"/>
      <c r="H178"/>
      <c r="I178"/>
      <c r="J178" s="92">
        <f t="shared" si="4"/>
        <v>20</v>
      </c>
      <c r="K178" s="83">
        <f t="shared" si="5"/>
        <v>78</v>
      </c>
    </row>
    <row r="179" spans="1:11" ht="13.8" x14ac:dyDescent="0.25">
      <c r="A179" s="114">
        <v>174</v>
      </c>
      <c r="B179"/>
      <c r="C179"/>
      <c r="D179"/>
      <c r="E179"/>
      <c r="F179"/>
      <c r="G179"/>
      <c r="H179"/>
      <c r="I179"/>
      <c r="J179" s="92">
        <f t="shared" si="4"/>
        <v>20</v>
      </c>
      <c r="K179" s="83">
        <f t="shared" si="5"/>
        <v>79</v>
      </c>
    </row>
    <row r="180" spans="1:11" ht="13.8" x14ac:dyDescent="0.25">
      <c r="A180" s="114">
        <v>175</v>
      </c>
      <c r="B180"/>
      <c r="C180"/>
      <c r="D180"/>
      <c r="E180"/>
      <c r="F180"/>
      <c r="G180"/>
      <c r="H180"/>
      <c r="I180"/>
      <c r="J180" s="92">
        <f t="shared" si="4"/>
        <v>20</v>
      </c>
      <c r="K180" s="83">
        <f t="shared" si="5"/>
        <v>80</v>
      </c>
    </row>
    <row r="181" spans="1:11" ht="13.8" x14ac:dyDescent="0.25">
      <c r="A181" s="114">
        <v>176</v>
      </c>
      <c r="B181"/>
      <c r="C181"/>
      <c r="D181"/>
      <c r="E181"/>
      <c r="F181"/>
      <c r="G181"/>
      <c r="H181"/>
      <c r="I181"/>
      <c r="J181" s="92">
        <f t="shared" si="4"/>
        <v>20</v>
      </c>
      <c r="K181" s="83">
        <f t="shared" si="5"/>
        <v>81</v>
      </c>
    </row>
    <row r="182" spans="1:11" ht="13.8" x14ac:dyDescent="0.25">
      <c r="A182" s="114">
        <v>177</v>
      </c>
      <c r="B182"/>
      <c r="C182"/>
      <c r="D182"/>
      <c r="E182"/>
      <c r="F182"/>
      <c r="G182"/>
      <c r="H182"/>
      <c r="I182"/>
      <c r="J182" s="92">
        <f t="shared" si="4"/>
        <v>20</v>
      </c>
      <c r="K182" s="83">
        <f t="shared" si="5"/>
        <v>82</v>
      </c>
    </row>
    <row r="183" spans="1:11" ht="13.8" x14ac:dyDescent="0.25">
      <c r="A183" s="114">
        <v>178</v>
      </c>
      <c r="B183"/>
      <c r="C183"/>
      <c r="D183"/>
      <c r="E183"/>
      <c r="F183"/>
      <c r="G183"/>
      <c r="H183"/>
      <c r="I183"/>
      <c r="J183" s="92">
        <f t="shared" si="4"/>
        <v>20</v>
      </c>
      <c r="K183" s="83">
        <f t="shared" si="5"/>
        <v>83</v>
      </c>
    </row>
    <row r="184" spans="1:11" ht="13.8" x14ac:dyDescent="0.25">
      <c r="A184" s="114">
        <v>179</v>
      </c>
      <c r="B184"/>
      <c r="C184"/>
      <c r="D184"/>
      <c r="E184"/>
      <c r="F184"/>
      <c r="G184"/>
      <c r="H184"/>
      <c r="I184"/>
      <c r="J184" s="92">
        <f t="shared" si="4"/>
        <v>20</v>
      </c>
      <c r="K184" s="83">
        <f t="shared" si="5"/>
        <v>84</v>
      </c>
    </row>
    <row r="185" spans="1:11" ht="13.8" x14ac:dyDescent="0.25">
      <c r="A185" s="114">
        <v>180</v>
      </c>
      <c r="B185"/>
      <c r="C185"/>
      <c r="D185"/>
      <c r="E185"/>
      <c r="F185"/>
      <c r="G185"/>
      <c r="H185"/>
      <c r="I185"/>
      <c r="J185" s="92">
        <f t="shared" si="4"/>
        <v>20</v>
      </c>
      <c r="K185" s="83">
        <f t="shared" si="5"/>
        <v>85</v>
      </c>
    </row>
    <row r="186" spans="1:11" ht="13.8" x14ac:dyDescent="0.25">
      <c r="A186" s="114">
        <v>181</v>
      </c>
      <c r="B186"/>
      <c r="C186"/>
      <c r="D186"/>
      <c r="E186"/>
      <c r="F186"/>
      <c r="G186"/>
      <c r="H186"/>
      <c r="I186"/>
      <c r="J186" s="92">
        <f t="shared" si="4"/>
        <v>20</v>
      </c>
      <c r="K186" s="83">
        <f t="shared" si="5"/>
        <v>86</v>
      </c>
    </row>
    <row r="187" spans="1:11" ht="13.8" x14ac:dyDescent="0.25">
      <c r="A187" s="114">
        <v>182</v>
      </c>
      <c r="B187"/>
      <c r="C187"/>
      <c r="D187"/>
      <c r="E187"/>
      <c r="F187"/>
      <c r="G187"/>
      <c r="H187"/>
      <c r="I187"/>
      <c r="J187" s="92">
        <f t="shared" si="4"/>
        <v>20</v>
      </c>
      <c r="K187" s="83">
        <f t="shared" si="5"/>
        <v>87</v>
      </c>
    </row>
    <row r="188" spans="1:11" ht="13.8" x14ac:dyDescent="0.25">
      <c r="A188" s="114">
        <v>183</v>
      </c>
      <c r="B188"/>
      <c r="C188"/>
      <c r="D188"/>
      <c r="E188"/>
      <c r="F188"/>
      <c r="G188"/>
      <c r="H188"/>
      <c r="I188"/>
      <c r="J188" s="92">
        <f t="shared" si="4"/>
        <v>20</v>
      </c>
      <c r="K188" s="83">
        <f t="shared" si="5"/>
        <v>88</v>
      </c>
    </row>
    <row r="189" spans="1:11" ht="13.8" x14ac:dyDescent="0.25">
      <c r="A189" s="114">
        <v>184</v>
      </c>
      <c r="B189"/>
      <c r="C189"/>
      <c r="D189"/>
      <c r="E189"/>
      <c r="F189"/>
      <c r="G189"/>
      <c r="H189"/>
      <c r="I189"/>
      <c r="J189" s="92">
        <f t="shared" si="4"/>
        <v>20</v>
      </c>
      <c r="K189" s="83">
        <f t="shared" si="5"/>
        <v>89</v>
      </c>
    </row>
    <row r="190" spans="1:11" ht="13.8" x14ac:dyDescent="0.25">
      <c r="A190" s="114">
        <v>185</v>
      </c>
      <c r="B190"/>
      <c r="C190"/>
      <c r="D190"/>
      <c r="E190"/>
      <c r="F190"/>
      <c r="G190"/>
      <c r="H190"/>
      <c r="I190"/>
      <c r="J190" s="92">
        <f t="shared" si="4"/>
        <v>20</v>
      </c>
      <c r="K190" s="83">
        <f t="shared" si="5"/>
        <v>90</v>
      </c>
    </row>
    <row r="191" spans="1:11" ht="13.8" x14ac:dyDescent="0.25">
      <c r="A191" s="114">
        <v>186</v>
      </c>
      <c r="B191"/>
      <c r="C191"/>
      <c r="D191"/>
      <c r="E191"/>
      <c r="F191"/>
      <c r="G191"/>
      <c r="H191"/>
      <c r="I191"/>
      <c r="J191" s="92">
        <f t="shared" si="4"/>
        <v>20</v>
      </c>
      <c r="K191" s="83">
        <f t="shared" si="5"/>
        <v>91</v>
      </c>
    </row>
    <row r="192" spans="1:11" ht="13.8" x14ac:dyDescent="0.25">
      <c r="A192" s="114">
        <v>187</v>
      </c>
      <c r="B192"/>
      <c r="C192"/>
      <c r="D192"/>
      <c r="E192"/>
      <c r="F192"/>
      <c r="G192"/>
      <c r="H192"/>
      <c r="I192"/>
      <c r="J192" s="92">
        <f t="shared" si="4"/>
        <v>20</v>
      </c>
      <c r="K192" s="83">
        <f t="shared" si="5"/>
        <v>92</v>
      </c>
    </row>
    <row r="193" spans="1:11" ht="13.8" x14ac:dyDescent="0.25">
      <c r="A193" s="114">
        <v>188</v>
      </c>
      <c r="B193"/>
      <c r="C193"/>
      <c r="D193"/>
      <c r="E193"/>
      <c r="F193"/>
      <c r="G193"/>
      <c r="H193"/>
      <c r="I193"/>
      <c r="J193" s="92">
        <f t="shared" si="4"/>
        <v>20</v>
      </c>
      <c r="K193" s="83">
        <f t="shared" si="5"/>
        <v>93</v>
      </c>
    </row>
    <row r="194" spans="1:11" ht="13.8" x14ac:dyDescent="0.25">
      <c r="A194" s="114">
        <v>189</v>
      </c>
      <c r="B194"/>
      <c r="C194"/>
      <c r="D194"/>
      <c r="E194"/>
      <c r="F194"/>
      <c r="G194"/>
      <c r="H194"/>
      <c r="I194"/>
      <c r="J194" s="92">
        <f t="shared" si="4"/>
        <v>20</v>
      </c>
      <c r="K194" s="83">
        <f t="shared" si="5"/>
        <v>94</v>
      </c>
    </row>
    <row r="195" spans="1:11" ht="13.8" x14ac:dyDescent="0.25">
      <c r="A195" s="114">
        <v>190</v>
      </c>
      <c r="B195"/>
      <c r="C195"/>
      <c r="D195"/>
      <c r="E195"/>
      <c r="F195"/>
      <c r="G195"/>
      <c r="H195"/>
      <c r="I195"/>
      <c r="J195" s="92">
        <f t="shared" si="4"/>
        <v>20</v>
      </c>
      <c r="K195" s="83">
        <f t="shared" si="5"/>
        <v>95</v>
      </c>
    </row>
    <row r="196" spans="1:11" ht="13.8" x14ac:dyDescent="0.25">
      <c r="A196" s="114">
        <v>191</v>
      </c>
      <c r="B196"/>
      <c r="C196"/>
      <c r="D196"/>
      <c r="E196"/>
      <c r="F196"/>
      <c r="G196"/>
      <c r="H196"/>
      <c r="I196"/>
      <c r="J196" s="92">
        <f t="shared" si="4"/>
        <v>20</v>
      </c>
      <c r="K196" s="83">
        <f t="shared" si="5"/>
        <v>96</v>
      </c>
    </row>
    <row r="197" spans="1:11" ht="13.8" x14ac:dyDescent="0.25">
      <c r="A197" s="114">
        <v>192</v>
      </c>
      <c r="B197"/>
      <c r="C197"/>
      <c r="D197"/>
      <c r="E197"/>
      <c r="F197"/>
      <c r="G197"/>
      <c r="H197"/>
      <c r="I197"/>
      <c r="J197" s="92">
        <f t="shared" si="4"/>
        <v>20</v>
      </c>
      <c r="K197" s="83">
        <f t="shared" si="5"/>
        <v>97</v>
      </c>
    </row>
    <row r="198" spans="1:11" ht="13.8" x14ac:dyDescent="0.25">
      <c r="A198" s="114">
        <v>193</v>
      </c>
      <c r="B198"/>
      <c r="C198"/>
      <c r="D198"/>
      <c r="E198"/>
      <c r="F198"/>
      <c r="G198"/>
      <c r="H198"/>
      <c r="I198"/>
      <c r="J198" s="92">
        <f t="shared" si="4"/>
        <v>20</v>
      </c>
      <c r="K198" s="83">
        <f t="shared" si="5"/>
        <v>98</v>
      </c>
    </row>
    <row r="199" spans="1:11" ht="13.8" x14ac:dyDescent="0.25">
      <c r="A199" s="114">
        <v>194</v>
      </c>
      <c r="B199"/>
      <c r="C199"/>
      <c r="D199"/>
      <c r="E199"/>
      <c r="F199"/>
      <c r="G199"/>
      <c r="H199"/>
      <c r="I199"/>
      <c r="J199" s="92">
        <f t="shared" si="4"/>
        <v>20</v>
      </c>
      <c r="K199" s="83">
        <f t="shared" si="5"/>
        <v>99</v>
      </c>
    </row>
    <row r="200" spans="1:11" ht="13.8" x14ac:dyDescent="0.25">
      <c r="A200" s="114">
        <v>195</v>
      </c>
      <c r="B200"/>
      <c r="C200"/>
      <c r="D200"/>
      <c r="E200"/>
      <c r="F200"/>
      <c r="G200"/>
      <c r="H200"/>
      <c r="I200"/>
      <c r="J200" s="92">
        <f t="shared" ref="J200:J263" si="6">IF(I200=I199,J199,IF(I200=0,ROUNDDOWN(20,0),J199-K199))</f>
        <v>20</v>
      </c>
      <c r="K200" s="83">
        <f t="shared" ref="K200:K263" si="7">IF(I200&lt;I199,1,IF(I200=I199,K199+1,0))</f>
        <v>100</v>
      </c>
    </row>
    <row r="201" spans="1:11" ht="13.8" x14ac:dyDescent="0.25">
      <c r="A201" s="114">
        <v>196</v>
      </c>
      <c r="B201"/>
      <c r="C201"/>
      <c r="D201"/>
      <c r="E201"/>
      <c r="F201"/>
      <c r="G201"/>
      <c r="H201"/>
      <c r="I201"/>
      <c r="J201" s="92">
        <f t="shared" si="6"/>
        <v>20</v>
      </c>
      <c r="K201" s="83">
        <f t="shared" si="7"/>
        <v>101</v>
      </c>
    </row>
    <row r="202" spans="1:11" ht="13.8" x14ac:dyDescent="0.25">
      <c r="A202" s="114">
        <v>197</v>
      </c>
      <c r="B202"/>
      <c r="C202"/>
      <c r="D202"/>
      <c r="E202"/>
      <c r="F202"/>
      <c r="G202"/>
      <c r="H202"/>
      <c r="I202"/>
      <c r="J202" s="92">
        <f t="shared" si="6"/>
        <v>20</v>
      </c>
      <c r="K202" s="83">
        <f t="shared" si="7"/>
        <v>102</v>
      </c>
    </row>
    <row r="203" spans="1:11" ht="13.8" x14ac:dyDescent="0.25">
      <c r="A203" s="114">
        <v>198</v>
      </c>
      <c r="B203"/>
      <c r="C203"/>
      <c r="D203"/>
      <c r="E203"/>
      <c r="F203"/>
      <c r="G203"/>
      <c r="H203"/>
      <c r="I203"/>
      <c r="J203" s="92">
        <f t="shared" si="6"/>
        <v>20</v>
      </c>
      <c r="K203" s="83">
        <f t="shared" si="7"/>
        <v>103</v>
      </c>
    </row>
    <row r="204" spans="1:11" ht="13.8" x14ac:dyDescent="0.25">
      <c r="A204" s="114">
        <v>199</v>
      </c>
      <c r="B204"/>
      <c r="C204"/>
      <c r="D204"/>
      <c r="E204"/>
      <c r="F204"/>
      <c r="G204"/>
      <c r="H204"/>
      <c r="I204"/>
      <c r="J204" s="92">
        <f t="shared" si="6"/>
        <v>20</v>
      </c>
      <c r="K204" s="83">
        <f t="shared" si="7"/>
        <v>104</v>
      </c>
    </row>
    <row r="205" spans="1:11" ht="13.8" x14ac:dyDescent="0.25">
      <c r="A205" s="114">
        <v>200</v>
      </c>
      <c r="B205"/>
      <c r="C205"/>
      <c r="D205"/>
      <c r="E205"/>
      <c r="F205"/>
      <c r="G205"/>
      <c r="H205"/>
      <c r="I205"/>
      <c r="J205" s="92">
        <f t="shared" si="6"/>
        <v>20</v>
      </c>
      <c r="K205" s="83">
        <f t="shared" si="7"/>
        <v>105</v>
      </c>
    </row>
    <row r="206" spans="1:11" ht="13.8" x14ac:dyDescent="0.25">
      <c r="A206" s="114">
        <v>201</v>
      </c>
      <c r="B206"/>
      <c r="C206"/>
      <c r="D206"/>
      <c r="E206"/>
      <c r="F206"/>
      <c r="G206"/>
      <c r="H206"/>
      <c r="I206"/>
      <c r="J206" s="92">
        <f t="shared" si="6"/>
        <v>20</v>
      </c>
      <c r="K206" s="83">
        <f t="shared" si="7"/>
        <v>106</v>
      </c>
    </row>
    <row r="207" spans="1:11" ht="13.8" x14ac:dyDescent="0.25">
      <c r="A207" s="114">
        <v>202</v>
      </c>
      <c r="B207"/>
      <c r="C207"/>
      <c r="D207"/>
      <c r="E207"/>
      <c r="F207"/>
      <c r="G207"/>
      <c r="H207"/>
      <c r="I207"/>
      <c r="J207" s="92">
        <f t="shared" si="6"/>
        <v>20</v>
      </c>
      <c r="K207" s="83">
        <f t="shared" si="7"/>
        <v>107</v>
      </c>
    </row>
    <row r="208" spans="1:11" ht="13.8" x14ac:dyDescent="0.25">
      <c r="A208" s="114">
        <v>203</v>
      </c>
      <c r="B208"/>
      <c r="C208"/>
      <c r="D208"/>
      <c r="E208"/>
      <c r="F208"/>
      <c r="G208"/>
      <c r="H208"/>
      <c r="I208"/>
      <c r="J208" s="92">
        <f t="shared" si="6"/>
        <v>20</v>
      </c>
      <c r="K208" s="83">
        <f t="shared" si="7"/>
        <v>108</v>
      </c>
    </row>
    <row r="209" spans="1:11" ht="13.8" x14ac:dyDescent="0.25">
      <c r="A209" s="114">
        <v>204</v>
      </c>
      <c r="B209"/>
      <c r="C209"/>
      <c r="D209"/>
      <c r="E209"/>
      <c r="F209"/>
      <c r="G209"/>
      <c r="H209"/>
      <c r="I209"/>
      <c r="J209" s="92">
        <f t="shared" si="6"/>
        <v>20</v>
      </c>
      <c r="K209" s="83">
        <f t="shared" si="7"/>
        <v>109</v>
      </c>
    </row>
    <row r="210" spans="1:11" ht="13.8" x14ac:dyDescent="0.25">
      <c r="A210" s="114">
        <v>205</v>
      </c>
      <c r="B210"/>
      <c r="C210"/>
      <c r="D210"/>
      <c r="E210"/>
      <c r="F210"/>
      <c r="G210"/>
      <c r="H210"/>
      <c r="I210"/>
      <c r="J210" s="92">
        <f t="shared" si="6"/>
        <v>20</v>
      </c>
      <c r="K210" s="83">
        <f t="shared" si="7"/>
        <v>110</v>
      </c>
    </row>
    <row r="211" spans="1:11" ht="13.8" x14ac:dyDescent="0.25">
      <c r="A211" s="114">
        <v>206</v>
      </c>
      <c r="B211"/>
      <c r="C211"/>
      <c r="D211"/>
      <c r="E211"/>
      <c r="F211"/>
      <c r="G211"/>
      <c r="H211"/>
      <c r="I211"/>
      <c r="J211" s="92">
        <f t="shared" si="6"/>
        <v>20</v>
      </c>
      <c r="K211" s="83">
        <f t="shared" si="7"/>
        <v>111</v>
      </c>
    </row>
    <row r="212" spans="1:11" ht="13.8" x14ac:dyDescent="0.25">
      <c r="A212" s="114">
        <v>207</v>
      </c>
      <c r="B212"/>
      <c r="C212"/>
      <c r="D212"/>
      <c r="E212"/>
      <c r="F212"/>
      <c r="G212"/>
      <c r="H212"/>
      <c r="I212"/>
      <c r="J212" s="92">
        <f t="shared" si="6"/>
        <v>20</v>
      </c>
      <c r="K212" s="83">
        <f t="shared" si="7"/>
        <v>112</v>
      </c>
    </row>
    <row r="213" spans="1:11" ht="13.8" x14ac:dyDescent="0.25">
      <c r="A213" s="114">
        <v>208</v>
      </c>
      <c r="B213"/>
      <c r="C213"/>
      <c r="D213"/>
      <c r="E213"/>
      <c r="F213"/>
      <c r="G213"/>
      <c r="H213"/>
      <c r="I213"/>
      <c r="J213" s="92">
        <f t="shared" si="6"/>
        <v>20</v>
      </c>
      <c r="K213" s="83">
        <f t="shared" si="7"/>
        <v>113</v>
      </c>
    </row>
    <row r="214" spans="1:11" ht="13.8" x14ac:dyDescent="0.25">
      <c r="A214" s="114">
        <v>209</v>
      </c>
      <c r="B214"/>
      <c r="C214"/>
      <c r="D214"/>
      <c r="E214"/>
      <c r="F214"/>
      <c r="G214"/>
      <c r="H214"/>
      <c r="I214"/>
      <c r="J214" s="92">
        <f t="shared" si="6"/>
        <v>20</v>
      </c>
      <c r="K214" s="83">
        <f t="shared" si="7"/>
        <v>114</v>
      </c>
    </row>
    <row r="215" spans="1:11" ht="13.8" x14ac:dyDescent="0.25">
      <c r="A215" s="114">
        <v>210</v>
      </c>
      <c r="B215"/>
      <c r="C215"/>
      <c r="D215"/>
      <c r="E215"/>
      <c r="F215"/>
      <c r="G215"/>
      <c r="H215"/>
      <c r="I215"/>
      <c r="J215" s="92">
        <f t="shared" si="6"/>
        <v>20</v>
      </c>
      <c r="K215" s="83">
        <f t="shared" si="7"/>
        <v>115</v>
      </c>
    </row>
    <row r="216" spans="1:11" ht="13.8" x14ac:dyDescent="0.25">
      <c r="A216" s="114">
        <v>211</v>
      </c>
      <c r="B216"/>
      <c r="C216"/>
      <c r="D216"/>
      <c r="E216"/>
      <c r="F216"/>
      <c r="G216"/>
      <c r="H216"/>
      <c r="I216"/>
      <c r="J216" s="92">
        <f t="shared" si="6"/>
        <v>20</v>
      </c>
      <c r="K216" s="83">
        <f t="shared" si="7"/>
        <v>116</v>
      </c>
    </row>
    <row r="217" spans="1:11" ht="13.8" x14ac:dyDescent="0.25">
      <c r="A217" s="114">
        <v>212</v>
      </c>
      <c r="B217"/>
      <c r="C217"/>
      <c r="D217"/>
      <c r="E217"/>
      <c r="F217"/>
      <c r="G217"/>
      <c r="H217"/>
      <c r="I217"/>
      <c r="J217" s="92">
        <f t="shared" si="6"/>
        <v>20</v>
      </c>
      <c r="K217" s="83">
        <f t="shared" si="7"/>
        <v>117</v>
      </c>
    </row>
    <row r="218" spans="1:11" ht="13.8" x14ac:dyDescent="0.25">
      <c r="A218" s="114">
        <v>213</v>
      </c>
      <c r="B218"/>
      <c r="C218"/>
      <c r="D218"/>
      <c r="E218"/>
      <c r="F218"/>
      <c r="G218"/>
      <c r="H218"/>
      <c r="I218"/>
      <c r="J218" s="92">
        <f t="shared" si="6"/>
        <v>20</v>
      </c>
      <c r="K218" s="83">
        <f t="shared" si="7"/>
        <v>118</v>
      </c>
    </row>
    <row r="219" spans="1:11" ht="13.8" x14ac:dyDescent="0.25">
      <c r="A219" s="114">
        <v>214</v>
      </c>
      <c r="B219"/>
      <c r="C219"/>
      <c r="D219"/>
      <c r="E219"/>
      <c r="F219"/>
      <c r="G219"/>
      <c r="H219"/>
      <c r="I219"/>
      <c r="J219" s="92">
        <f t="shared" si="6"/>
        <v>20</v>
      </c>
      <c r="K219" s="83">
        <f t="shared" si="7"/>
        <v>119</v>
      </c>
    </row>
    <row r="220" spans="1:11" ht="13.8" x14ac:dyDescent="0.25">
      <c r="A220" s="114">
        <v>215</v>
      </c>
      <c r="B220"/>
      <c r="C220"/>
      <c r="D220"/>
      <c r="E220"/>
      <c r="F220"/>
      <c r="G220"/>
      <c r="H220"/>
      <c r="I220"/>
      <c r="J220" s="92">
        <f t="shared" si="6"/>
        <v>20</v>
      </c>
      <c r="K220" s="83">
        <f t="shared" si="7"/>
        <v>120</v>
      </c>
    </row>
    <row r="221" spans="1:11" ht="13.8" x14ac:dyDescent="0.25">
      <c r="A221" s="114">
        <v>216</v>
      </c>
      <c r="B221"/>
      <c r="C221"/>
      <c r="D221"/>
      <c r="E221"/>
      <c r="F221"/>
      <c r="G221"/>
      <c r="H221"/>
      <c r="I221"/>
      <c r="J221" s="92">
        <f t="shared" si="6"/>
        <v>20</v>
      </c>
      <c r="K221" s="83">
        <f t="shared" si="7"/>
        <v>121</v>
      </c>
    </row>
    <row r="222" spans="1:11" ht="13.8" x14ac:dyDescent="0.25">
      <c r="A222" s="114">
        <v>217</v>
      </c>
      <c r="B222"/>
      <c r="C222"/>
      <c r="D222"/>
      <c r="E222"/>
      <c r="F222"/>
      <c r="G222"/>
      <c r="H222"/>
      <c r="I222"/>
      <c r="J222" s="92">
        <f t="shared" si="6"/>
        <v>20</v>
      </c>
      <c r="K222" s="83">
        <f t="shared" si="7"/>
        <v>122</v>
      </c>
    </row>
    <row r="223" spans="1:11" ht="13.8" x14ac:dyDescent="0.25">
      <c r="A223" s="114">
        <v>218</v>
      </c>
      <c r="B223"/>
      <c r="C223"/>
      <c r="D223"/>
      <c r="E223"/>
      <c r="F223"/>
      <c r="G223"/>
      <c r="H223"/>
      <c r="I223"/>
      <c r="J223" s="92">
        <f t="shared" si="6"/>
        <v>20</v>
      </c>
      <c r="K223" s="83">
        <f t="shared" si="7"/>
        <v>123</v>
      </c>
    </row>
    <row r="224" spans="1:11" ht="13.8" x14ac:dyDescent="0.25">
      <c r="A224" s="114">
        <v>219</v>
      </c>
      <c r="B224"/>
      <c r="C224"/>
      <c r="D224"/>
      <c r="E224"/>
      <c r="F224"/>
      <c r="G224"/>
      <c r="H224"/>
      <c r="I224"/>
      <c r="J224" s="92">
        <f t="shared" si="6"/>
        <v>20</v>
      </c>
      <c r="K224" s="83">
        <f t="shared" si="7"/>
        <v>124</v>
      </c>
    </row>
    <row r="225" spans="1:11" ht="13.8" x14ac:dyDescent="0.25">
      <c r="A225" s="114">
        <v>220</v>
      </c>
      <c r="B225"/>
      <c r="C225"/>
      <c r="D225"/>
      <c r="E225"/>
      <c r="F225"/>
      <c r="G225"/>
      <c r="H225"/>
      <c r="I225"/>
      <c r="J225" s="92">
        <f t="shared" si="6"/>
        <v>20</v>
      </c>
      <c r="K225" s="83">
        <f t="shared" si="7"/>
        <v>125</v>
      </c>
    </row>
    <row r="226" spans="1:11" ht="13.8" x14ac:dyDescent="0.25">
      <c r="A226" s="114">
        <v>221</v>
      </c>
      <c r="B226"/>
      <c r="C226"/>
      <c r="D226"/>
      <c r="E226"/>
      <c r="F226"/>
      <c r="G226"/>
      <c r="H226"/>
      <c r="I226"/>
      <c r="J226" s="92">
        <f t="shared" si="6"/>
        <v>20</v>
      </c>
      <c r="K226" s="83">
        <f t="shared" si="7"/>
        <v>126</v>
      </c>
    </row>
    <row r="227" spans="1:11" ht="13.8" x14ac:dyDescent="0.25">
      <c r="A227" s="114">
        <v>222</v>
      </c>
      <c r="B227"/>
      <c r="C227"/>
      <c r="D227"/>
      <c r="E227"/>
      <c r="F227"/>
      <c r="G227"/>
      <c r="H227"/>
      <c r="I227"/>
      <c r="J227" s="92">
        <f t="shared" si="6"/>
        <v>20</v>
      </c>
      <c r="K227" s="83">
        <f t="shared" si="7"/>
        <v>127</v>
      </c>
    </row>
    <row r="228" spans="1:11" ht="13.8" x14ac:dyDescent="0.25">
      <c r="A228" s="114">
        <v>223</v>
      </c>
      <c r="B228"/>
      <c r="C228"/>
      <c r="D228"/>
      <c r="E228"/>
      <c r="F228"/>
      <c r="G228"/>
      <c r="H228"/>
      <c r="I228"/>
      <c r="J228" s="92">
        <f t="shared" si="6"/>
        <v>20</v>
      </c>
      <c r="K228" s="83">
        <f t="shared" si="7"/>
        <v>128</v>
      </c>
    </row>
    <row r="229" spans="1:11" ht="13.8" x14ac:dyDescent="0.25">
      <c r="A229" s="114">
        <v>224</v>
      </c>
      <c r="B229"/>
      <c r="C229"/>
      <c r="D229"/>
      <c r="E229"/>
      <c r="F229"/>
      <c r="G229"/>
      <c r="H229"/>
      <c r="I229"/>
      <c r="J229" s="92">
        <f t="shared" si="6"/>
        <v>20</v>
      </c>
      <c r="K229" s="83">
        <f t="shared" si="7"/>
        <v>129</v>
      </c>
    </row>
    <row r="230" spans="1:11" ht="13.8" x14ac:dyDescent="0.25">
      <c r="A230" s="114">
        <v>225</v>
      </c>
      <c r="B230"/>
      <c r="C230"/>
      <c r="D230"/>
      <c r="E230"/>
      <c r="F230"/>
      <c r="G230"/>
      <c r="H230"/>
      <c r="I230"/>
      <c r="J230" s="92">
        <f t="shared" si="6"/>
        <v>20</v>
      </c>
      <c r="K230" s="83">
        <f t="shared" si="7"/>
        <v>130</v>
      </c>
    </row>
    <row r="231" spans="1:11" ht="13.8" x14ac:dyDescent="0.25">
      <c r="A231" s="114">
        <v>226</v>
      </c>
      <c r="B231"/>
      <c r="C231"/>
      <c r="D231"/>
      <c r="E231"/>
      <c r="F231"/>
      <c r="G231"/>
      <c r="H231"/>
      <c r="I231"/>
      <c r="J231" s="92">
        <f t="shared" si="6"/>
        <v>20</v>
      </c>
      <c r="K231" s="83">
        <f t="shared" si="7"/>
        <v>131</v>
      </c>
    </row>
    <row r="232" spans="1:11" ht="13.8" x14ac:dyDescent="0.25">
      <c r="A232" s="114">
        <v>227</v>
      </c>
      <c r="B232"/>
      <c r="C232"/>
      <c r="D232"/>
      <c r="E232"/>
      <c r="F232"/>
      <c r="G232"/>
      <c r="H232"/>
      <c r="I232"/>
      <c r="J232" s="92">
        <f t="shared" si="6"/>
        <v>20</v>
      </c>
      <c r="K232" s="83">
        <f t="shared" si="7"/>
        <v>132</v>
      </c>
    </row>
    <row r="233" spans="1:11" ht="13.8" x14ac:dyDescent="0.25">
      <c r="A233" s="114">
        <v>228</v>
      </c>
      <c r="B233"/>
      <c r="C233"/>
      <c r="D233"/>
      <c r="E233"/>
      <c r="F233"/>
      <c r="G233"/>
      <c r="H233"/>
      <c r="I233"/>
      <c r="J233" s="92">
        <f t="shared" si="6"/>
        <v>20</v>
      </c>
      <c r="K233" s="83">
        <f t="shared" si="7"/>
        <v>133</v>
      </c>
    </row>
    <row r="234" spans="1:11" ht="13.8" x14ac:dyDescent="0.25">
      <c r="A234" s="114">
        <v>229</v>
      </c>
      <c r="B234"/>
      <c r="C234"/>
      <c r="D234"/>
      <c r="E234"/>
      <c r="F234"/>
      <c r="G234"/>
      <c r="H234"/>
      <c r="I234"/>
      <c r="J234" s="92">
        <f t="shared" si="6"/>
        <v>20</v>
      </c>
      <c r="K234" s="83">
        <f t="shared" si="7"/>
        <v>134</v>
      </c>
    </row>
    <row r="235" spans="1:11" ht="13.8" x14ac:dyDescent="0.25">
      <c r="A235" s="114">
        <v>230</v>
      </c>
      <c r="B235"/>
      <c r="C235"/>
      <c r="D235"/>
      <c r="E235"/>
      <c r="F235"/>
      <c r="G235"/>
      <c r="H235"/>
      <c r="I235"/>
      <c r="J235" s="92">
        <f t="shared" si="6"/>
        <v>20</v>
      </c>
      <c r="K235" s="83">
        <f t="shared" si="7"/>
        <v>135</v>
      </c>
    </row>
    <row r="236" spans="1:11" ht="13.8" x14ac:dyDescent="0.25">
      <c r="A236" s="114">
        <v>231</v>
      </c>
      <c r="B236"/>
      <c r="C236"/>
      <c r="D236"/>
      <c r="E236"/>
      <c r="F236"/>
      <c r="G236"/>
      <c r="H236"/>
      <c r="I236"/>
      <c r="J236" s="92">
        <f t="shared" si="6"/>
        <v>20</v>
      </c>
      <c r="K236" s="83">
        <f t="shared" si="7"/>
        <v>136</v>
      </c>
    </row>
    <row r="237" spans="1:11" ht="13.8" x14ac:dyDescent="0.25">
      <c r="A237" s="114">
        <v>232</v>
      </c>
      <c r="B237"/>
      <c r="C237"/>
      <c r="D237"/>
      <c r="E237"/>
      <c r="F237"/>
      <c r="G237"/>
      <c r="H237"/>
      <c r="I237"/>
      <c r="J237" s="92">
        <f t="shared" si="6"/>
        <v>20</v>
      </c>
      <c r="K237" s="83">
        <f t="shared" si="7"/>
        <v>137</v>
      </c>
    </row>
    <row r="238" spans="1:11" ht="13.8" x14ac:dyDescent="0.25">
      <c r="A238" s="114">
        <v>233</v>
      </c>
      <c r="B238"/>
      <c r="C238"/>
      <c r="D238"/>
      <c r="E238"/>
      <c r="F238"/>
      <c r="G238"/>
      <c r="H238"/>
      <c r="I238"/>
      <c r="J238" s="92">
        <f t="shared" si="6"/>
        <v>20</v>
      </c>
      <c r="K238" s="83">
        <f t="shared" si="7"/>
        <v>138</v>
      </c>
    </row>
    <row r="239" spans="1:11" ht="13.8" x14ac:dyDescent="0.25">
      <c r="A239" s="114">
        <v>234</v>
      </c>
      <c r="B239"/>
      <c r="C239"/>
      <c r="D239"/>
      <c r="E239"/>
      <c r="F239"/>
      <c r="G239"/>
      <c r="H239"/>
      <c r="I239"/>
      <c r="J239" s="92">
        <f t="shared" si="6"/>
        <v>20</v>
      </c>
      <c r="K239" s="83">
        <f t="shared" si="7"/>
        <v>139</v>
      </c>
    </row>
    <row r="240" spans="1:11" ht="13.8" x14ac:dyDescent="0.25">
      <c r="B240"/>
      <c r="C240"/>
      <c r="D240"/>
      <c r="E240"/>
      <c r="F240"/>
      <c r="G240"/>
      <c r="H240"/>
      <c r="I240"/>
      <c r="J240" s="92">
        <f t="shared" si="6"/>
        <v>20</v>
      </c>
      <c r="K240" s="83">
        <f t="shared" si="7"/>
        <v>140</v>
      </c>
    </row>
    <row r="241" spans="2:11" ht="13.8" x14ac:dyDescent="0.25">
      <c r="B241"/>
      <c r="C241"/>
      <c r="D241"/>
      <c r="E241"/>
      <c r="F241"/>
      <c r="G241"/>
      <c r="H241"/>
      <c r="I241"/>
      <c r="J241" s="92">
        <f t="shared" si="6"/>
        <v>20</v>
      </c>
      <c r="K241" s="83">
        <f t="shared" si="7"/>
        <v>141</v>
      </c>
    </row>
    <row r="242" spans="2:11" ht="13.8" x14ac:dyDescent="0.25">
      <c r="B242"/>
      <c r="C242"/>
      <c r="D242"/>
      <c r="E242"/>
      <c r="F242"/>
      <c r="G242"/>
      <c r="H242"/>
      <c r="I242"/>
      <c r="J242" s="92">
        <f t="shared" si="6"/>
        <v>20</v>
      </c>
      <c r="K242" s="83">
        <f t="shared" si="7"/>
        <v>142</v>
      </c>
    </row>
    <row r="243" spans="2:11" ht="13.8" x14ac:dyDescent="0.25">
      <c r="B243"/>
      <c r="C243"/>
      <c r="D243"/>
      <c r="E243"/>
      <c r="F243"/>
      <c r="G243"/>
      <c r="H243"/>
      <c r="I243"/>
      <c r="J243" s="92">
        <f t="shared" si="6"/>
        <v>20</v>
      </c>
      <c r="K243" s="83">
        <f t="shared" si="7"/>
        <v>143</v>
      </c>
    </row>
    <row r="244" spans="2:11" ht="13.8" x14ac:dyDescent="0.25">
      <c r="B244"/>
      <c r="C244"/>
      <c r="D244"/>
      <c r="E244"/>
      <c r="F244"/>
      <c r="G244"/>
      <c r="H244"/>
      <c r="I244"/>
      <c r="J244" s="92">
        <f t="shared" si="6"/>
        <v>20</v>
      </c>
      <c r="K244" s="83">
        <f t="shared" si="7"/>
        <v>144</v>
      </c>
    </row>
    <row r="245" spans="2:11" ht="13.8" x14ac:dyDescent="0.25">
      <c r="B245"/>
      <c r="C245"/>
      <c r="D245"/>
      <c r="E245"/>
      <c r="F245"/>
      <c r="G245"/>
      <c r="H245"/>
      <c r="I245"/>
      <c r="J245" s="92">
        <f t="shared" si="6"/>
        <v>20</v>
      </c>
      <c r="K245" s="83">
        <f t="shared" si="7"/>
        <v>145</v>
      </c>
    </row>
    <row r="246" spans="2:11" ht="13.8" x14ac:dyDescent="0.25">
      <c r="B246"/>
      <c r="C246"/>
      <c r="D246"/>
      <c r="E246"/>
      <c r="F246"/>
      <c r="G246"/>
      <c r="H246"/>
      <c r="I246"/>
      <c r="J246" s="92">
        <f t="shared" si="6"/>
        <v>20</v>
      </c>
      <c r="K246" s="83">
        <f t="shared" si="7"/>
        <v>146</v>
      </c>
    </row>
    <row r="247" spans="2:11" ht="13.8" x14ac:dyDescent="0.25">
      <c r="B247"/>
      <c r="C247"/>
      <c r="D247"/>
      <c r="E247"/>
      <c r="F247"/>
      <c r="G247"/>
      <c r="H247"/>
      <c r="I247"/>
      <c r="J247" s="92">
        <f t="shared" si="6"/>
        <v>20</v>
      </c>
      <c r="K247" s="83">
        <f t="shared" si="7"/>
        <v>147</v>
      </c>
    </row>
    <row r="248" spans="2:11" ht="13.8" x14ac:dyDescent="0.25">
      <c r="B248"/>
      <c r="C248"/>
      <c r="D248"/>
      <c r="E248"/>
      <c r="F248"/>
      <c r="G248"/>
      <c r="H248"/>
      <c r="I248"/>
      <c r="J248" s="92">
        <f t="shared" si="6"/>
        <v>20</v>
      </c>
      <c r="K248" s="83">
        <f t="shared" si="7"/>
        <v>148</v>
      </c>
    </row>
    <row r="249" spans="2:11" ht="13.8" x14ac:dyDescent="0.25">
      <c r="B249"/>
      <c r="C249"/>
      <c r="D249"/>
      <c r="E249"/>
      <c r="F249"/>
      <c r="G249"/>
      <c r="H249"/>
      <c r="I249"/>
      <c r="J249" s="92">
        <f t="shared" si="6"/>
        <v>20</v>
      </c>
      <c r="K249" s="83">
        <f t="shared" si="7"/>
        <v>149</v>
      </c>
    </row>
    <row r="250" spans="2:11" ht="13.8" x14ac:dyDescent="0.25">
      <c r="B250"/>
      <c r="C250"/>
      <c r="D250"/>
      <c r="E250"/>
      <c r="F250"/>
      <c r="G250"/>
      <c r="H250"/>
      <c r="I250"/>
      <c r="J250" s="92">
        <f t="shared" si="6"/>
        <v>20</v>
      </c>
      <c r="K250" s="83">
        <f t="shared" si="7"/>
        <v>150</v>
      </c>
    </row>
    <row r="251" spans="2:11" ht="13.8" x14ac:dyDescent="0.25">
      <c r="B251"/>
      <c r="C251"/>
      <c r="D251"/>
      <c r="E251"/>
      <c r="F251"/>
      <c r="G251"/>
      <c r="H251"/>
      <c r="I251"/>
      <c r="J251" s="92">
        <f t="shared" si="6"/>
        <v>20</v>
      </c>
      <c r="K251" s="83">
        <f t="shared" si="7"/>
        <v>151</v>
      </c>
    </row>
    <row r="252" spans="2:11" ht="13.8" x14ac:dyDescent="0.25">
      <c r="B252"/>
      <c r="C252"/>
      <c r="D252"/>
      <c r="E252"/>
      <c r="F252"/>
      <c r="G252"/>
      <c r="H252"/>
      <c r="I252"/>
      <c r="J252" s="92">
        <f t="shared" si="6"/>
        <v>20</v>
      </c>
      <c r="K252" s="83">
        <f t="shared" si="7"/>
        <v>152</v>
      </c>
    </row>
    <row r="253" spans="2:11" ht="13.8" x14ac:dyDescent="0.25">
      <c r="B253"/>
      <c r="C253"/>
      <c r="D253"/>
      <c r="E253"/>
      <c r="F253"/>
      <c r="G253"/>
      <c r="H253"/>
      <c r="I253"/>
      <c r="J253" s="92">
        <f t="shared" si="6"/>
        <v>20</v>
      </c>
      <c r="K253" s="83">
        <f t="shared" si="7"/>
        <v>153</v>
      </c>
    </row>
    <row r="254" spans="2:11" ht="13.8" x14ac:dyDescent="0.25">
      <c r="B254"/>
      <c r="C254"/>
      <c r="D254"/>
      <c r="E254"/>
      <c r="F254"/>
      <c r="G254"/>
      <c r="H254"/>
      <c r="I254"/>
      <c r="J254" s="92">
        <f t="shared" si="6"/>
        <v>20</v>
      </c>
      <c r="K254" s="83">
        <f t="shared" si="7"/>
        <v>154</v>
      </c>
    </row>
    <row r="255" spans="2:11" ht="13.8" x14ac:dyDescent="0.25">
      <c r="B255"/>
      <c r="C255"/>
      <c r="D255"/>
      <c r="E255"/>
      <c r="F255"/>
      <c r="G255"/>
      <c r="H255"/>
      <c r="I255"/>
      <c r="J255" s="92">
        <f t="shared" si="6"/>
        <v>20</v>
      </c>
      <c r="K255" s="83">
        <f t="shared" si="7"/>
        <v>155</v>
      </c>
    </row>
    <row r="256" spans="2:11" ht="13.8" x14ac:dyDescent="0.25">
      <c r="B256"/>
      <c r="C256"/>
      <c r="D256"/>
      <c r="E256"/>
      <c r="F256"/>
      <c r="G256"/>
      <c r="H256"/>
      <c r="I256"/>
      <c r="J256" s="92">
        <f t="shared" si="6"/>
        <v>20</v>
      </c>
      <c r="K256" s="83">
        <f t="shared" si="7"/>
        <v>156</v>
      </c>
    </row>
    <row r="257" spans="2:11" ht="13.8" x14ac:dyDescent="0.25">
      <c r="B257"/>
      <c r="C257"/>
      <c r="D257"/>
      <c r="E257"/>
      <c r="F257"/>
      <c r="G257"/>
      <c r="H257"/>
      <c r="I257"/>
      <c r="J257" s="92">
        <f t="shared" si="6"/>
        <v>20</v>
      </c>
      <c r="K257" s="83">
        <f t="shared" si="7"/>
        <v>157</v>
      </c>
    </row>
    <row r="258" spans="2:11" ht="13.8" x14ac:dyDescent="0.25">
      <c r="B258"/>
      <c r="C258"/>
      <c r="D258"/>
      <c r="E258"/>
      <c r="F258"/>
      <c r="G258"/>
      <c r="H258"/>
      <c r="I258"/>
      <c r="J258" s="92">
        <f t="shared" si="6"/>
        <v>20</v>
      </c>
      <c r="K258" s="83">
        <f t="shared" si="7"/>
        <v>158</v>
      </c>
    </row>
    <row r="259" spans="2:11" ht="13.8" x14ac:dyDescent="0.25">
      <c r="B259"/>
      <c r="C259"/>
      <c r="D259"/>
      <c r="E259"/>
      <c r="F259"/>
      <c r="G259"/>
      <c r="H259"/>
      <c r="I259"/>
      <c r="J259" s="92">
        <f t="shared" si="6"/>
        <v>20</v>
      </c>
      <c r="K259" s="83">
        <f t="shared" si="7"/>
        <v>159</v>
      </c>
    </row>
    <row r="260" spans="2:11" ht="13.8" x14ac:dyDescent="0.25">
      <c r="B260"/>
      <c r="C260"/>
      <c r="D260"/>
      <c r="E260"/>
      <c r="F260"/>
      <c r="G260"/>
      <c r="H260"/>
      <c r="I260"/>
      <c r="J260" s="92">
        <f t="shared" si="6"/>
        <v>20</v>
      </c>
      <c r="K260" s="83">
        <f t="shared" si="7"/>
        <v>160</v>
      </c>
    </row>
    <row r="261" spans="2:11" ht="13.8" x14ac:dyDescent="0.25">
      <c r="B261"/>
      <c r="C261"/>
      <c r="D261"/>
      <c r="E261"/>
      <c r="F261"/>
      <c r="G261"/>
      <c r="H261"/>
      <c r="I261"/>
      <c r="J261" s="92">
        <f t="shared" si="6"/>
        <v>20</v>
      </c>
      <c r="K261" s="83">
        <f t="shared" si="7"/>
        <v>161</v>
      </c>
    </row>
    <row r="262" spans="2:11" ht="13.8" x14ac:dyDescent="0.25">
      <c r="B262"/>
      <c r="C262"/>
      <c r="D262"/>
      <c r="E262"/>
      <c r="F262"/>
      <c r="G262"/>
      <c r="H262"/>
      <c r="I262"/>
      <c r="J262" s="92">
        <f t="shared" si="6"/>
        <v>20</v>
      </c>
      <c r="K262" s="83">
        <f t="shared" si="7"/>
        <v>162</v>
      </c>
    </row>
    <row r="263" spans="2:11" ht="13.8" x14ac:dyDescent="0.25">
      <c r="B263"/>
      <c r="C263"/>
      <c r="D263"/>
      <c r="E263"/>
      <c r="F263"/>
      <c r="G263"/>
      <c r="H263"/>
      <c r="I263"/>
      <c r="J263" s="92">
        <f t="shared" si="6"/>
        <v>20</v>
      </c>
      <c r="K263" s="83">
        <f t="shared" si="7"/>
        <v>163</v>
      </c>
    </row>
    <row r="264" spans="2:11" ht="13.8" x14ac:dyDescent="0.25">
      <c r="B264"/>
      <c r="C264"/>
      <c r="D264"/>
      <c r="E264"/>
      <c r="F264"/>
      <c r="G264"/>
      <c r="H264"/>
      <c r="I264"/>
      <c r="J264" s="92">
        <f t="shared" ref="J264:J312" si="8">IF(I264=I263,J263,IF(I264=0,ROUNDDOWN(20,0),J263-K263))</f>
        <v>20</v>
      </c>
      <c r="K264" s="83">
        <f t="shared" ref="K264:K312" si="9">IF(I264&lt;I263,1,IF(I264=I263,K263+1,0))</f>
        <v>164</v>
      </c>
    </row>
    <row r="265" spans="2:11" ht="13.8" x14ac:dyDescent="0.25">
      <c r="B265"/>
      <c r="C265"/>
      <c r="D265"/>
      <c r="E265"/>
      <c r="F265"/>
      <c r="G265"/>
      <c r="H265"/>
      <c r="I265"/>
      <c r="J265" s="92">
        <f t="shared" si="8"/>
        <v>20</v>
      </c>
      <c r="K265" s="83">
        <f t="shared" si="9"/>
        <v>165</v>
      </c>
    </row>
    <row r="266" spans="2:11" ht="13.8" x14ac:dyDescent="0.25">
      <c r="B266"/>
      <c r="C266"/>
      <c r="D266"/>
      <c r="E266"/>
      <c r="F266"/>
      <c r="G266"/>
      <c r="H266"/>
      <c r="I266"/>
      <c r="J266" s="92">
        <f t="shared" si="8"/>
        <v>20</v>
      </c>
      <c r="K266" s="83">
        <f t="shared" si="9"/>
        <v>166</v>
      </c>
    </row>
    <row r="267" spans="2:11" ht="13.8" x14ac:dyDescent="0.25">
      <c r="B267"/>
      <c r="C267"/>
      <c r="D267"/>
      <c r="E267"/>
      <c r="F267"/>
      <c r="G267"/>
      <c r="H267"/>
      <c r="I267"/>
      <c r="J267" s="92">
        <f t="shared" si="8"/>
        <v>20</v>
      </c>
      <c r="K267" s="83">
        <f t="shared" si="9"/>
        <v>167</v>
      </c>
    </row>
    <row r="268" spans="2:11" ht="13.8" x14ac:dyDescent="0.25">
      <c r="B268"/>
      <c r="C268"/>
      <c r="D268"/>
      <c r="E268"/>
      <c r="F268"/>
      <c r="G268"/>
      <c r="H268"/>
      <c r="I268"/>
      <c r="J268" s="92">
        <f t="shared" si="8"/>
        <v>20</v>
      </c>
      <c r="K268" s="83">
        <f t="shared" si="9"/>
        <v>168</v>
      </c>
    </row>
    <row r="269" spans="2:11" ht="13.8" x14ac:dyDescent="0.25">
      <c r="B269"/>
      <c r="C269"/>
      <c r="D269"/>
      <c r="E269"/>
      <c r="F269"/>
      <c r="G269"/>
      <c r="H269"/>
      <c r="I269"/>
      <c r="J269" s="92">
        <f t="shared" si="8"/>
        <v>20</v>
      </c>
      <c r="K269" s="83">
        <f t="shared" si="9"/>
        <v>169</v>
      </c>
    </row>
    <row r="270" spans="2:11" ht="13.8" x14ac:dyDescent="0.25">
      <c r="B270"/>
      <c r="C270"/>
      <c r="D270"/>
      <c r="E270"/>
      <c r="F270"/>
      <c r="G270"/>
      <c r="H270"/>
      <c r="I270"/>
      <c r="J270" s="92">
        <f t="shared" si="8"/>
        <v>20</v>
      </c>
      <c r="K270" s="83">
        <f t="shared" si="9"/>
        <v>170</v>
      </c>
    </row>
    <row r="271" spans="2:11" ht="13.8" x14ac:dyDescent="0.25">
      <c r="B271"/>
      <c r="C271"/>
      <c r="D271"/>
      <c r="E271"/>
      <c r="F271"/>
      <c r="G271"/>
      <c r="H271"/>
      <c r="I271"/>
      <c r="J271" s="92">
        <f t="shared" si="8"/>
        <v>20</v>
      </c>
      <c r="K271" s="83">
        <f t="shared" si="9"/>
        <v>171</v>
      </c>
    </row>
    <row r="272" spans="2:11" ht="13.8" x14ac:dyDescent="0.25">
      <c r="B272"/>
      <c r="C272"/>
      <c r="D272"/>
      <c r="E272"/>
      <c r="F272"/>
      <c r="G272"/>
      <c r="H272"/>
      <c r="I272"/>
      <c r="J272" s="92">
        <f t="shared" si="8"/>
        <v>20</v>
      </c>
      <c r="K272" s="83">
        <f t="shared" si="9"/>
        <v>172</v>
      </c>
    </row>
    <row r="273" spans="2:11" ht="13.8" x14ac:dyDescent="0.25">
      <c r="B273"/>
      <c r="C273"/>
      <c r="D273"/>
      <c r="E273"/>
      <c r="F273"/>
      <c r="G273"/>
      <c r="H273"/>
      <c r="I273"/>
      <c r="J273" s="92">
        <f t="shared" si="8"/>
        <v>20</v>
      </c>
      <c r="K273" s="83">
        <f t="shared" si="9"/>
        <v>173</v>
      </c>
    </row>
    <row r="274" spans="2:11" ht="13.8" x14ac:dyDescent="0.25">
      <c r="B274"/>
      <c r="C274"/>
      <c r="D274"/>
      <c r="E274"/>
      <c r="F274"/>
      <c r="G274"/>
      <c r="H274"/>
      <c r="I274"/>
      <c r="J274" s="92">
        <f t="shared" si="8"/>
        <v>20</v>
      </c>
      <c r="K274" s="83">
        <f t="shared" si="9"/>
        <v>174</v>
      </c>
    </row>
    <row r="275" spans="2:11" ht="13.8" x14ac:dyDescent="0.25">
      <c r="B275"/>
      <c r="C275"/>
      <c r="D275"/>
      <c r="E275"/>
      <c r="F275"/>
      <c r="G275"/>
      <c r="H275"/>
      <c r="I275"/>
      <c r="J275" s="92">
        <f t="shared" si="8"/>
        <v>20</v>
      </c>
      <c r="K275" s="83">
        <f t="shared" si="9"/>
        <v>175</v>
      </c>
    </row>
    <row r="276" spans="2:11" ht="13.8" x14ac:dyDescent="0.25">
      <c r="B276"/>
      <c r="C276"/>
      <c r="D276"/>
      <c r="E276"/>
      <c r="F276"/>
      <c r="G276"/>
      <c r="H276"/>
      <c r="I276"/>
      <c r="J276" s="92">
        <f t="shared" si="8"/>
        <v>20</v>
      </c>
      <c r="K276" s="83">
        <f t="shared" si="9"/>
        <v>176</v>
      </c>
    </row>
    <row r="277" spans="2:11" ht="13.8" x14ac:dyDescent="0.25">
      <c r="B277"/>
      <c r="C277"/>
      <c r="D277"/>
      <c r="E277"/>
      <c r="F277"/>
      <c r="G277"/>
      <c r="H277"/>
      <c r="I277"/>
      <c r="J277" s="92">
        <f t="shared" si="8"/>
        <v>20</v>
      </c>
      <c r="K277" s="83">
        <f t="shared" si="9"/>
        <v>177</v>
      </c>
    </row>
    <row r="278" spans="2:11" ht="13.8" x14ac:dyDescent="0.25">
      <c r="B278"/>
      <c r="C278"/>
      <c r="D278"/>
      <c r="E278"/>
      <c r="F278"/>
      <c r="G278"/>
      <c r="H278"/>
      <c r="I278"/>
      <c r="J278" s="92">
        <f t="shared" si="8"/>
        <v>20</v>
      </c>
      <c r="K278" s="83">
        <f t="shared" si="9"/>
        <v>178</v>
      </c>
    </row>
    <row r="279" spans="2:11" ht="13.8" x14ac:dyDescent="0.25">
      <c r="B279"/>
      <c r="C279"/>
      <c r="D279"/>
      <c r="E279"/>
      <c r="F279"/>
      <c r="G279"/>
      <c r="H279"/>
      <c r="I279"/>
      <c r="J279" s="92">
        <f t="shared" si="8"/>
        <v>20</v>
      </c>
      <c r="K279" s="83">
        <f t="shared" si="9"/>
        <v>179</v>
      </c>
    </row>
    <row r="280" spans="2:11" ht="13.8" x14ac:dyDescent="0.25">
      <c r="B280"/>
      <c r="C280"/>
      <c r="D280"/>
      <c r="E280"/>
      <c r="F280"/>
      <c r="G280"/>
      <c r="H280"/>
      <c r="I280"/>
      <c r="J280" s="92">
        <f t="shared" si="8"/>
        <v>20</v>
      </c>
      <c r="K280" s="83">
        <f t="shared" si="9"/>
        <v>180</v>
      </c>
    </row>
    <row r="281" spans="2:11" ht="13.8" x14ac:dyDescent="0.25">
      <c r="B281"/>
      <c r="C281"/>
      <c r="D281"/>
      <c r="E281"/>
      <c r="F281"/>
      <c r="G281"/>
      <c r="H281"/>
      <c r="I281"/>
      <c r="J281" s="92">
        <f t="shared" si="8"/>
        <v>20</v>
      </c>
      <c r="K281" s="83">
        <f t="shared" si="9"/>
        <v>181</v>
      </c>
    </row>
    <row r="282" spans="2:11" ht="13.8" x14ac:dyDescent="0.25">
      <c r="B282"/>
      <c r="C282"/>
      <c r="D282"/>
      <c r="E282"/>
      <c r="F282"/>
      <c r="G282"/>
      <c r="H282"/>
      <c r="I282"/>
      <c r="J282" s="92">
        <f t="shared" si="8"/>
        <v>20</v>
      </c>
      <c r="K282" s="83">
        <f t="shared" si="9"/>
        <v>182</v>
      </c>
    </row>
    <row r="283" spans="2:11" ht="13.8" x14ac:dyDescent="0.25">
      <c r="B283"/>
      <c r="C283"/>
      <c r="D283"/>
      <c r="E283"/>
      <c r="F283"/>
      <c r="G283"/>
      <c r="H283"/>
      <c r="I283"/>
      <c r="J283" s="92">
        <f t="shared" si="8"/>
        <v>20</v>
      </c>
      <c r="K283" s="83">
        <f t="shared" si="9"/>
        <v>183</v>
      </c>
    </row>
    <row r="284" spans="2:11" ht="13.8" x14ac:dyDescent="0.25">
      <c r="B284"/>
      <c r="C284"/>
      <c r="D284"/>
      <c r="E284"/>
      <c r="F284"/>
      <c r="G284"/>
      <c r="H284"/>
      <c r="I284"/>
      <c r="J284" s="92">
        <f t="shared" si="8"/>
        <v>20</v>
      </c>
      <c r="K284" s="83">
        <f t="shared" si="9"/>
        <v>184</v>
      </c>
    </row>
    <row r="285" spans="2:11" ht="13.8" x14ac:dyDescent="0.25">
      <c r="B285"/>
      <c r="C285"/>
      <c r="D285"/>
      <c r="E285"/>
      <c r="F285"/>
      <c r="G285"/>
      <c r="H285"/>
      <c r="I285"/>
      <c r="J285" s="92">
        <f t="shared" si="8"/>
        <v>20</v>
      </c>
      <c r="K285" s="83">
        <f t="shared" si="9"/>
        <v>185</v>
      </c>
    </row>
    <row r="286" spans="2:11" ht="13.8" x14ac:dyDescent="0.25">
      <c r="B286"/>
      <c r="C286"/>
      <c r="D286"/>
      <c r="E286"/>
      <c r="F286"/>
      <c r="G286"/>
      <c r="H286"/>
      <c r="I286"/>
      <c r="J286" s="92">
        <f t="shared" si="8"/>
        <v>20</v>
      </c>
      <c r="K286" s="83">
        <f t="shared" si="9"/>
        <v>186</v>
      </c>
    </row>
    <row r="287" spans="2:11" ht="13.8" x14ac:dyDescent="0.25">
      <c r="B287"/>
      <c r="C287"/>
      <c r="D287"/>
      <c r="E287"/>
      <c r="F287"/>
      <c r="G287"/>
      <c r="H287"/>
      <c r="I287"/>
      <c r="J287" s="92">
        <f t="shared" si="8"/>
        <v>20</v>
      </c>
      <c r="K287" s="83">
        <f t="shared" si="9"/>
        <v>187</v>
      </c>
    </row>
    <row r="288" spans="2:11" ht="13.8" x14ac:dyDescent="0.25">
      <c r="B288"/>
      <c r="C288"/>
      <c r="D288"/>
      <c r="E288"/>
      <c r="F288"/>
      <c r="G288"/>
      <c r="H288"/>
      <c r="I288"/>
      <c r="J288" s="92">
        <f t="shared" si="8"/>
        <v>20</v>
      </c>
      <c r="K288" s="83">
        <f t="shared" si="9"/>
        <v>188</v>
      </c>
    </row>
    <row r="289" spans="2:11" ht="13.8" x14ac:dyDescent="0.25">
      <c r="B289"/>
      <c r="C289"/>
      <c r="D289"/>
      <c r="E289"/>
      <c r="F289"/>
      <c r="G289"/>
      <c r="H289"/>
      <c r="I289"/>
      <c r="J289" s="92">
        <f t="shared" si="8"/>
        <v>20</v>
      </c>
      <c r="K289" s="83">
        <f t="shared" si="9"/>
        <v>189</v>
      </c>
    </row>
    <row r="290" spans="2:11" ht="13.8" x14ac:dyDescent="0.25">
      <c r="B290"/>
      <c r="C290"/>
      <c r="D290"/>
      <c r="E290"/>
      <c r="F290"/>
      <c r="G290"/>
      <c r="H290"/>
      <c r="I290"/>
      <c r="J290" s="92">
        <f t="shared" si="8"/>
        <v>20</v>
      </c>
      <c r="K290" s="83">
        <f t="shared" si="9"/>
        <v>190</v>
      </c>
    </row>
    <row r="291" spans="2:11" ht="13.8" x14ac:dyDescent="0.25">
      <c r="B291"/>
      <c r="C291"/>
      <c r="D291"/>
      <c r="E291"/>
      <c r="F291"/>
      <c r="G291"/>
      <c r="H291"/>
      <c r="I291"/>
      <c r="J291" s="92">
        <f t="shared" si="8"/>
        <v>20</v>
      </c>
      <c r="K291" s="83">
        <f t="shared" si="9"/>
        <v>191</v>
      </c>
    </row>
    <row r="292" spans="2:11" ht="13.8" x14ac:dyDescent="0.25">
      <c r="B292"/>
      <c r="C292"/>
      <c r="D292"/>
      <c r="E292"/>
      <c r="F292"/>
      <c r="G292"/>
      <c r="H292"/>
      <c r="I292"/>
      <c r="J292" s="92">
        <f t="shared" si="8"/>
        <v>20</v>
      </c>
      <c r="K292" s="83">
        <f t="shared" si="9"/>
        <v>192</v>
      </c>
    </row>
    <row r="293" spans="2:11" ht="13.8" x14ac:dyDescent="0.25">
      <c r="B293"/>
      <c r="C293"/>
      <c r="D293"/>
      <c r="E293"/>
      <c r="F293"/>
      <c r="G293"/>
      <c r="H293"/>
      <c r="I293"/>
      <c r="J293" s="92">
        <f t="shared" si="8"/>
        <v>20</v>
      </c>
      <c r="K293" s="83">
        <f t="shared" si="9"/>
        <v>193</v>
      </c>
    </row>
    <row r="294" spans="2:11" ht="13.8" x14ac:dyDescent="0.25">
      <c r="B294"/>
      <c r="C294"/>
      <c r="D294"/>
      <c r="E294"/>
      <c r="F294"/>
      <c r="G294"/>
      <c r="H294"/>
      <c r="I294"/>
      <c r="J294" s="92">
        <f t="shared" si="8"/>
        <v>20</v>
      </c>
      <c r="K294" s="83">
        <f t="shared" si="9"/>
        <v>194</v>
      </c>
    </row>
    <row r="295" spans="2:11" ht="13.8" x14ac:dyDescent="0.25">
      <c r="B295"/>
      <c r="C295"/>
      <c r="D295"/>
      <c r="E295"/>
      <c r="F295"/>
      <c r="G295"/>
      <c r="H295"/>
      <c r="I295"/>
      <c r="J295" s="92">
        <f t="shared" si="8"/>
        <v>20</v>
      </c>
      <c r="K295" s="83">
        <f t="shared" si="9"/>
        <v>195</v>
      </c>
    </row>
    <row r="296" spans="2:11" ht="13.8" x14ac:dyDescent="0.25">
      <c r="B296"/>
      <c r="C296"/>
      <c r="D296"/>
      <c r="E296"/>
      <c r="F296"/>
      <c r="G296"/>
      <c r="H296"/>
      <c r="I296"/>
      <c r="J296" s="92">
        <f t="shared" si="8"/>
        <v>20</v>
      </c>
      <c r="K296" s="83">
        <f t="shared" si="9"/>
        <v>196</v>
      </c>
    </row>
    <row r="297" spans="2:11" ht="13.8" x14ac:dyDescent="0.25">
      <c r="B297"/>
      <c r="C297"/>
      <c r="D297"/>
      <c r="E297"/>
      <c r="F297"/>
      <c r="G297"/>
      <c r="H297"/>
      <c r="I297"/>
      <c r="J297" s="92">
        <f t="shared" si="8"/>
        <v>20</v>
      </c>
      <c r="K297" s="83">
        <f t="shared" si="9"/>
        <v>197</v>
      </c>
    </row>
    <row r="298" spans="2:11" ht="13.8" x14ac:dyDescent="0.25">
      <c r="B298"/>
      <c r="C298"/>
      <c r="D298"/>
      <c r="E298"/>
      <c r="F298"/>
      <c r="G298"/>
      <c r="H298"/>
      <c r="I298"/>
      <c r="J298" s="92">
        <f t="shared" si="8"/>
        <v>20</v>
      </c>
      <c r="K298" s="83">
        <f t="shared" si="9"/>
        <v>198</v>
      </c>
    </row>
    <row r="299" spans="2:11" ht="13.8" x14ac:dyDescent="0.25">
      <c r="B299"/>
      <c r="C299"/>
      <c r="D299"/>
      <c r="E299"/>
      <c r="F299"/>
      <c r="G299"/>
      <c r="H299"/>
      <c r="I299"/>
      <c r="J299" s="92">
        <f t="shared" si="8"/>
        <v>20</v>
      </c>
      <c r="K299" s="83">
        <f t="shared" si="9"/>
        <v>199</v>
      </c>
    </row>
    <row r="300" spans="2:11" ht="13.8" x14ac:dyDescent="0.25">
      <c r="B300"/>
      <c r="C300"/>
      <c r="D300"/>
      <c r="E300"/>
      <c r="F300"/>
      <c r="G300"/>
      <c r="H300"/>
      <c r="I300"/>
      <c r="J300" s="92">
        <f t="shared" si="8"/>
        <v>20</v>
      </c>
      <c r="K300" s="83">
        <f t="shared" si="9"/>
        <v>200</v>
      </c>
    </row>
    <row r="301" spans="2:11" ht="13.8" x14ac:dyDescent="0.25">
      <c r="B301"/>
      <c r="C301"/>
      <c r="D301"/>
      <c r="E301"/>
      <c r="F301"/>
      <c r="G301"/>
      <c r="H301"/>
      <c r="I301"/>
      <c r="J301" s="92">
        <f t="shared" si="8"/>
        <v>20</v>
      </c>
      <c r="K301" s="83">
        <f t="shared" si="9"/>
        <v>201</v>
      </c>
    </row>
    <row r="302" spans="2:11" ht="13.8" x14ac:dyDescent="0.25">
      <c r="B302"/>
      <c r="C302"/>
      <c r="D302"/>
      <c r="E302"/>
      <c r="F302"/>
      <c r="G302"/>
      <c r="H302"/>
      <c r="I302"/>
      <c r="J302" s="92">
        <f t="shared" si="8"/>
        <v>20</v>
      </c>
      <c r="K302" s="83">
        <f t="shared" si="9"/>
        <v>202</v>
      </c>
    </row>
    <row r="303" spans="2:11" ht="13.8" x14ac:dyDescent="0.25">
      <c r="B303"/>
      <c r="C303"/>
      <c r="D303"/>
      <c r="E303"/>
      <c r="F303"/>
      <c r="G303"/>
      <c r="H303"/>
      <c r="I303"/>
      <c r="J303" s="92">
        <f t="shared" si="8"/>
        <v>20</v>
      </c>
      <c r="K303" s="83">
        <f t="shared" si="9"/>
        <v>203</v>
      </c>
    </row>
    <row r="304" spans="2:11" ht="13.8" x14ac:dyDescent="0.25">
      <c r="B304"/>
      <c r="C304"/>
      <c r="D304"/>
      <c r="E304"/>
      <c r="F304"/>
      <c r="G304"/>
      <c r="H304"/>
      <c r="I304"/>
      <c r="J304" s="92">
        <f t="shared" si="8"/>
        <v>20</v>
      </c>
      <c r="K304" s="83">
        <f t="shared" si="9"/>
        <v>204</v>
      </c>
    </row>
    <row r="305" spans="2:11" ht="13.8" x14ac:dyDescent="0.25">
      <c r="B305"/>
      <c r="C305"/>
      <c r="D305"/>
      <c r="E305"/>
      <c r="F305"/>
      <c r="G305"/>
      <c r="H305"/>
      <c r="I305"/>
      <c r="J305" s="92">
        <f t="shared" si="8"/>
        <v>20</v>
      </c>
      <c r="K305" s="83">
        <f t="shared" si="9"/>
        <v>205</v>
      </c>
    </row>
    <row r="306" spans="2:11" ht="13.8" x14ac:dyDescent="0.25">
      <c r="B306"/>
      <c r="C306"/>
      <c r="D306"/>
      <c r="E306"/>
      <c r="F306"/>
      <c r="G306"/>
      <c r="H306"/>
      <c r="I306"/>
      <c r="J306" s="92">
        <f t="shared" si="8"/>
        <v>20</v>
      </c>
      <c r="K306" s="83">
        <f t="shared" si="9"/>
        <v>206</v>
      </c>
    </row>
    <row r="307" spans="2:11" ht="13.8" x14ac:dyDescent="0.25">
      <c r="B307"/>
      <c r="C307"/>
      <c r="D307"/>
      <c r="E307"/>
      <c r="F307"/>
      <c r="G307"/>
      <c r="H307"/>
      <c r="I307"/>
      <c r="J307" s="92">
        <f t="shared" si="8"/>
        <v>20</v>
      </c>
      <c r="K307" s="83">
        <f t="shared" si="9"/>
        <v>207</v>
      </c>
    </row>
    <row r="308" spans="2:11" ht="13.8" x14ac:dyDescent="0.25">
      <c r="B308"/>
      <c r="C308"/>
      <c r="D308"/>
      <c r="E308"/>
      <c r="F308"/>
      <c r="G308"/>
      <c r="H308"/>
      <c r="I308"/>
      <c r="J308" s="92">
        <f t="shared" si="8"/>
        <v>20</v>
      </c>
      <c r="K308" s="83">
        <f t="shared" si="9"/>
        <v>208</v>
      </c>
    </row>
    <row r="309" spans="2:11" ht="13.8" x14ac:dyDescent="0.25">
      <c r="B309"/>
      <c r="C309"/>
      <c r="D309"/>
      <c r="E309"/>
      <c r="F309"/>
      <c r="G309"/>
      <c r="H309"/>
      <c r="I309"/>
      <c r="J309" s="92">
        <f t="shared" si="8"/>
        <v>20</v>
      </c>
      <c r="K309" s="83">
        <f t="shared" si="9"/>
        <v>209</v>
      </c>
    </row>
    <row r="310" spans="2:11" ht="13.8" x14ac:dyDescent="0.25">
      <c r="B310"/>
      <c r="C310"/>
      <c r="D310"/>
      <c r="E310"/>
      <c r="F310"/>
      <c r="G310"/>
      <c r="H310"/>
      <c r="I310"/>
      <c r="J310" s="92">
        <f t="shared" si="8"/>
        <v>20</v>
      </c>
      <c r="K310" s="83">
        <f t="shared" si="9"/>
        <v>210</v>
      </c>
    </row>
    <row r="311" spans="2:11" ht="13.8" x14ac:dyDescent="0.25">
      <c r="B311"/>
      <c r="C311"/>
      <c r="D311"/>
      <c r="E311"/>
      <c r="F311"/>
      <c r="G311"/>
      <c r="H311"/>
      <c r="I311"/>
      <c r="J311" s="92">
        <f t="shared" si="8"/>
        <v>20</v>
      </c>
      <c r="K311" s="83">
        <f t="shared" si="9"/>
        <v>211</v>
      </c>
    </row>
    <row r="312" spans="2:11" ht="13.8" x14ac:dyDescent="0.25">
      <c r="B312"/>
      <c r="C312"/>
      <c r="D312"/>
      <c r="E312"/>
      <c r="F312"/>
      <c r="G312"/>
      <c r="H312"/>
      <c r="I312"/>
      <c r="J312" s="92">
        <f t="shared" si="8"/>
        <v>20</v>
      </c>
      <c r="K312" s="83">
        <f t="shared" si="9"/>
        <v>212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D1:F1"/>
    <mergeCell ref="Q5:R5"/>
  </mergeCells>
  <pageMargins left="0.7" right="0.7" top="0.75" bottom="0.75" header="0.3" footer="0.3"/>
  <pageSetup scale="1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28C9-D34D-493B-B037-9686F24F5AD7}">
  <sheetPr>
    <tabColor rgb="FF00B050"/>
    <pageSetUpPr fitToPage="1"/>
  </sheetPr>
  <dimension ref="A1:R340"/>
  <sheetViews>
    <sheetView zoomScaleNormal="100" workbookViewId="0">
      <selection activeCell="C5" sqref="C5"/>
    </sheetView>
  </sheetViews>
  <sheetFormatPr defaultColWidth="9.109375" defaultRowHeight="13.2" x14ac:dyDescent="0.25"/>
  <cols>
    <col min="1" max="1" width="3.88671875" style="67" customWidth="1"/>
    <col min="2" max="2" width="13.6640625" style="65" customWidth="1"/>
    <col min="3" max="3" width="17.44140625" style="65" bestFit="1" customWidth="1"/>
    <col min="4" max="4" width="18.44140625" style="65" bestFit="1" customWidth="1"/>
    <col min="5" max="5" width="17.88671875" style="65" bestFit="1" customWidth="1"/>
    <col min="6" max="6" width="6.33203125" style="65" bestFit="1" customWidth="1"/>
    <col min="7" max="7" width="7.6640625" style="65" bestFit="1" customWidth="1"/>
    <col min="8" max="8" width="5.88671875" style="86" bestFit="1" customWidth="1"/>
    <col min="9" max="9" width="6.5546875" style="90" bestFit="1" customWidth="1"/>
    <col min="10" max="10" width="9.44140625" style="65" customWidth="1"/>
    <col min="11" max="11" width="4" style="65" customWidth="1"/>
    <col min="12" max="16" width="9.109375" style="65"/>
    <col min="17" max="18" width="9.109375" style="67"/>
    <col min="19" max="16384" width="9.109375" style="65"/>
  </cols>
  <sheetData>
    <row r="1" spans="1:18" s="49" customFormat="1" ht="18" x14ac:dyDescent="0.25">
      <c r="A1" s="114"/>
      <c r="B1" s="83"/>
      <c r="C1" s="83"/>
      <c r="D1" s="442" t="s">
        <v>1706</v>
      </c>
      <c r="E1" s="442"/>
      <c r="F1" s="442"/>
      <c r="G1" s="101" t="s">
        <v>2165</v>
      </c>
      <c r="H1" s="85"/>
      <c r="I1" s="88"/>
      <c r="J1" s="91"/>
      <c r="K1" s="83"/>
      <c r="Q1" s="16"/>
      <c r="R1" s="16"/>
    </row>
    <row r="2" spans="1:18" s="49" customFormat="1" ht="13.8" x14ac:dyDescent="0.25">
      <c r="A2" s="114"/>
      <c r="B2" s="66" t="s">
        <v>439</v>
      </c>
      <c r="C2" s="67" t="s">
        <v>2168</v>
      </c>
      <c r="D2" s="83" t="str">
        <f>$C$3&amp;" "&amp; '2024-NAT-TOTAL'!$G$1</f>
        <v>(Multiple Items) Nationals 2024 Day 3</v>
      </c>
      <c r="E2" s="83"/>
      <c r="F2" s="83"/>
      <c r="G2" s="83"/>
      <c r="H2" s="85"/>
      <c r="I2" s="88"/>
      <c r="J2" s="91"/>
      <c r="K2" s="83"/>
      <c r="Q2" s="16"/>
      <c r="R2" s="16"/>
    </row>
    <row r="3" spans="1:18" ht="13.8" x14ac:dyDescent="0.25">
      <c r="A3" s="114"/>
      <c r="B3" s="70" t="s">
        <v>4</v>
      </c>
      <c r="C3" s="67" t="s">
        <v>1555</v>
      </c>
      <c r="D3" s="83"/>
      <c r="E3" s="83"/>
      <c r="F3" s="83"/>
      <c r="G3" s="83"/>
      <c r="H3" s="85"/>
      <c r="I3" s="88"/>
      <c r="J3" s="91"/>
      <c r="K3" s="83"/>
    </row>
    <row r="4" spans="1:18" ht="13.8" x14ac:dyDescent="0.25">
      <c r="A4" s="114"/>
      <c r="B4" s="83"/>
      <c r="C4" s="83"/>
      <c r="D4" s="83"/>
      <c r="E4" s="83"/>
      <c r="F4" s="83"/>
      <c r="G4" s="83"/>
      <c r="H4" s="85"/>
      <c r="I4" s="88"/>
      <c r="J4" s="91"/>
      <c r="K4" s="83"/>
    </row>
    <row r="5" spans="1:18" s="63" customFormat="1" ht="41.4" x14ac:dyDescent="0.25">
      <c r="A5" s="84"/>
      <c r="B5" s="82" t="s">
        <v>442</v>
      </c>
      <c r="C5" s="82" t="s">
        <v>1</v>
      </c>
      <c r="D5" s="82" t="s">
        <v>2</v>
      </c>
      <c r="E5" s="82" t="s">
        <v>443</v>
      </c>
      <c r="F5" s="63" t="s">
        <v>449</v>
      </c>
      <c r="G5" s="63" t="s">
        <v>1262</v>
      </c>
      <c r="H5" s="87" t="s">
        <v>1102</v>
      </c>
      <c r="I5" s="89" t="s">
        <v>1263</v>
      </c>
      <c r="J5" s="92" t="s">
        <v>1316</v>
      </c>
      <c r="K5" s="84"/>
      <c r="Q5" s="441"/>
      <c r="R5" s="441"/>
    </row>
    <row r="6" spans="1:18" ht="13.8" x14ac:dyDescent="0.25">
      <c r="A6" s="114">
        <v>1</v>
      </c>
      <c r="B6" s="67" t="s">
        <v>473</v>
      </c>
      <c r="C6" s="67" t="s">
        <v>99</v>
      </c>
      <c r="D6" s="67" t="s">
        <v>352</v>
      </c>
      <c r="E6" s="67" t="s">
        <v>44</v>
      </c>
      <c r="F6" s="67"/>
      <c r="G6" s="67">
        <v>1</v>
      </c>
      <c r="H6" s="194">
        <v>94.5</v>
      </c>
      <c r="I6" s="195">
        <v>94.5</v>
      </c>
      <c r="J6" s="92">
        <v>300</v>
      </c>
      <c r="K6" s="83">
        <v>1</v>
      </c>
    </row>
    <row r="7" spans="1:18" ht="13.8" x14ac:dyDescent="0.25">
      <c r="A7" s="114">
        <v>2</v>
      </c>
      <c r="B7" s="67" t="s">
        <v>476</v>
      </c>
      <c r="C7" s="67" t="s">
        <v>156</v>
      </c>
      <c r="D7" s="67" t="s">
        <v>157</v>
      </c>
      <c r="E7" s="67" t="s">
        <v>37</v>
      </c>
      <c r="F7" s="67"/>
      <c r="G7" s="67">
        <v>4</v>
      </c>
      <c r="H7" s="194">
        <v>82.3</v>
      </c>
      <c r="I7" s="195">
        <v>82.3</v>
      </c>
      <c r="J7" s="92">
        <f>IF(I7=I6,J6,IF(I7=0,ROUNDDOWN(20,0),J6-K6))</f>
        <v>299</v>
      </c>
      <c r="K7" s="83">
        <f>IF(I7&lt;I6,1,IF(I7=I6,K6+1,0))</f>
        <v>1</v>
      </c>
      <c r="Q7" s="65"/>
      <c r="R7" s="65"/>
    </row>
    <row r="8" spans="1:18" ht="13.8" x14ac:dyDescent="0.25">
      <c r="A8" s="114">
        <v>3</v>
      </c>
      <c r="B8" s="67" t="s">
        <v>1013</v>
      </c>
      <c r="C8" s="67" t="s">
        <v>175</v>
      </c>
      <c r="D8" s="67" t="s">
        <v>365</v>
      </c>
      <c r="E8" s="67" t="s">
        <v>40</v>
      </c>
      <c r="F8" s="67"/>
      <c r="G8" s="67">
        <v>3</v>
      </c>
      <c r="H8" s="194">
        <v>62.900000000000006</v>
      </c>
      <c r="I8" s="195">
        <v>62.900000000000006</v>
      </c>
      <c r="J8" s="92">
        <f t="shared" ref="J8:J71" si="0">IF(I8=I7,J7,IF(I8=0,ROUNDDOWN(20,0),J7-K7))</f>
        <v>298</v>
      </c>
      <c r="K8" s="83">
        <f t="shared" ref="K8:K71" si="1">IF(I8&lt;I7,1,IF(I8=I7,K7+1,0))</f>
        <v>1</v>
      </c>
      <c r="Q8" s="65"/>
      <c r="R8" s="65"/>
    </row>
    <row r="9" spans="1:18" ht="13.8" x14ac:dyDescent="0.25">
      <c r="A9" s="114">
        <v>4</v>
      </c>
      <c r="B9" s="67" t="s">
        <v>554</v>
      </c>
      <c r="C9" s="67" t="s">
        <v>230</v>
      </c>
      <c r="D9" s="67" t="s">
        <v>1983</v>
      </c>
      <c r="E9" s="67" t="s">
        <v>43</v>
      </c>
      <c r="F9" s="67">
        <v>1</v>
      </c>
      <c r="G9" s="67">
        <v>1</v>
      </c>
      <c r="H9" s="194">
        <v>60.4</v>
      </c>
      <c r="I9" s="195">
        <v>60.4</v>
      </c>
      <c r="J9" s="92">
        <f t="shared" si="0"/>
        <v>297</v>
      </c>
      <c r="K9" s="83">
        <f t="shared" si="1"/>
        <v>1</v>
      </c>
      <c r="Q9" s="65"/>
      <c r="R9" s="65"/>
    </row>
    <row r="10" spans="1:18" ht="13.8" x14ac:dyDescent="0.25">
      <c r="A10" s="114">
        <v>5</v>
      </c>
      <c r="B10" s="67" t="s">
        <v>522</v>
      </c>
      <c r="C10" s="67" t="s">
        <v>146</v>
      </c>
      <c r="D10" s="67" t="s">
        <v>237</v>
      </c>
      <c r="E10" s="67" t="s">
        <v>49</v>
      </c>
      <c r="F10" s="67"/>
      <c r="G10" s="67">
        <v>6</v>
      </c>
      <c r="H10" s="194">
        <v>59.699999999999996</v>
      </c>
      <c r="I10" s="195">
        <v>59.699999999999996</v>
      </c>
      <c r="J10" s="92">
        <f t="shared" si="0"/>
        <v>296</v>
      </c>
      <c r="K10" s="83">
        <f t="shared" si="1"/>
        <v>1</v>
      </c>
      <c r="Q10" s="65"/>
      <c r="R10" s="65"/>
    </row>
    <row r="11" spans="1:18" ht="13.8" x14ac:dyDescent="0.25">
      <c r="A11" s="114">
        <v>6</v>
      </c>
      <c r="B11" s="67" t="s">
        <v>456</v>
      </c>
      <c r="C11" s="67" t="s">
        <v>1803</v>
      </c>
      <c r="D11" s="67" t="s">
        <v>1804</v>
      </c>
      <c r="E11" s="67" t="s">
        <v>44</v>
      </c>
      <c r="F11" s="67"/>
      <c r="G11" s="67">
        <v>4</v>
      </c>
      <c r="H11" s="194">
        <v>59.5</v>
      </c>
      <c r="I11" s="195">
        <v>59.5</v>
      </c>
      <c r="J11" s="92">
        <f t="shared" si="0"/>
        <v>295</v>
      </c>
      <c r="K11" s="83">
        <f t="shared" si="1"/>
        <v>1</v>
      </c>
      <c r="Q11" s="65"/>
      <c r="R11" s="65"/>
    </row>
    <row r="12" spans="1:18" ht="13.8" x14ac:dyDescent="0.25">
      <c r="A12" s="114">
        <v>7</v>
      </c>
      <c r="B12" s="67" t="s">
        <v>835</v>
      </c>
      <c r="C12" s="67" t="s">
        <v>1940</v>
      </c>
      <c r="D12" s="67" t="s">
        <v>319</v>
      </c>
      <c r="E12" s="67" t="s">
        <v>50</v>
      </c>
      <c r="F12" s="67"/>
      <c r="G12" s="67">
        <v>1</v>
      </c>
      <c r="H12" s="194">
        <v>58.3</v>
      </c>
      <c r="I12" s="195">
        <v>58.3</v>
      </c>
      <c r="J12" s="92">
        <f t="shared" si="0"/>
        <v>294</v>
      </c>
      <c r="K12" s="83">
        <f t="shared" si="1"/>
        <v>1</v>
      </c>
      <c r="Q12" s="65"/>
      <c r="R12" s="65"/>
    </row>
    <row r="13" spans="1:18" ht="13.8" x14ac:dyDescent="0.25">
      <c r="A13" s="114">
        <v>8</v>
      </c>
      <c r="B13" s="67" t="s">
        <v>710</v>
      </c>
      <c r="C13" s="67" t="s">
        <v>354</v>
      </c>
      <c r="D13" s="67" t="s">
        <v>73</v>
      </c>
      <c r="E13" s="67" t="s">
        <v>1947</v>
      </c>
      <c r="F13" s="67"/>
      <c r="G13" s="67">
        <v>2</v>
      </c>
      <c r="H13" s="194">
        <v>57.5</v>
      </c>
      <c r="I13" s="195">
        <v>57.5</v>
      </c>
      <c r="J13" s="92">
        <f t="shared" si="0"/>
        <v>293</v>
      </c>
      <c r="K13" s="83">
        <f t="shared" si="1"/>
        <v>1</v>
      </c>
      <c r="Q13" s="65"/>
      <c r="R13" s="65"/>
    </row>
    <row r="14" spans="1:18" ht="13.8" x14ac:dyDescent="0.25">
      <c r="A14" s="114">
        <v>9</v>
      </c>
      <c r="B14" s="67" t="s">
        <v>979</v>
      </c>
      <c r="C14" s="67" t="s">
        <v>995</v>
      </c>
      <c r="D14" s="67" t="s">
        <v>237</v>
      </c>
      <c r="E14" s="67" t="s">
        <v>49</v>
      </c>
      <c r="F14" s="67"/>
      <c r="G14" s="67">
        <v>6</v>
      </c>
      <c r="H14" s="194">
        <v>52.5</v>
      </c>
      <c r="I14" s="195">
        <v>52.5</v>
      </c>
      <c r="J14" s="92">
        <f t="shared" si="0"/>
        <v>292</v>
      </c>
      <c r="K14" s="83">
        <f t="shared" si="1"/>
        <v>1</v>
      </c>
      <c r="Q14" s="65"/>
      <c r="R14" s="65"/>
    </row>
    <row r="15" spans="1:18" ht="13.8" x14ac:dyDescent="0.25">
      <c r="A15" s="114">
        <v>10</v>
      </c>
      <c r="B15" s="67" t="s">
        <v>499</v>
      </c>
      <c r="C15" s="67" t="s">
        <v>326</v>
      </c>
      <c r="D15" s="67" t="s">
        <v>327</v>
      </c>
      <c r="E15" s="67" t="s">
        <v>1947</v>
      </c>
      <c r="F15" s="67"/>
      <c r="G15" s="67">
        <v>1</v>
      </c>
      <c r="H15" s="194">
        <v>46.3</v>
      </c>
      <c r="I15" s="195">
        <v>46.3</v>
      </c>
      <c r="J15" s="92">
        <f t="shared" si="0"/>
        <v>291</v>
      </c>
      <c r="K15" s="83">
        <f t="shared" si="1"/>
        <v>1</v>
      </c>
      <c r="Q15" s="65"/>
      <c r="R15" s="65"/>
    </row>
    <row r="16" spans="1:18" ht="13.8" x14ac:dyDescent="0.25">
      <c r="A16" s="114">
        <v>11</v>
      </c>
      <c r="B16" s="67" t="s">
        <v>571</v>
      </c>
      <c r="C16" s="67" t="s">
        <v>166</v>
      </c>
      <c r="D16" s="67" t="s">
        <v>353</v>
      </c>
      <c r="E16" s="67" t="s">
        <v>44</v>
      </c>
      <c r="F16" s="67"/>
      <c r="G16" s="67">
        <v>1</v>
      </c>
      <c r="H16" s="194">
        <v>45.7</v>
      </c>
      <c r="I16" s="195">
        <v>45.7</v>
      </c>
      <c r="J16" s="92">
        <f t="shared" si="0"/>
        <v>290</v>
      </c>
      <c r="K16" s="83">
        <f t="shared" si="1"/>
        <v>1</v>
      </c>
      <c r="Q16" s="65"/>
      <c r="R16" s="65"/>
    </row>
    <row r="17" spans="1:18" ht="13.8" x14ac:dyDescent="0.25">
      <c r="A17" s="114">
        <v>12</v>
      </c>
      <c r="B17" s="67" t="s">
        <v>746</v>
      </c>
      <c r="C17" s="67" t="s">
        <v>1936</v>
      </c>
      <c r="D17" s="67" t="s">
        <v>1937</v>
      </c>
      <c r="E17" s="67" t="s">
        <v>41</v>
      </c>
      <c r="F17" s="67"/>
      <c r="G17" s="67">
        <v>2</v>
      </c>
      <c r="H17" s="194">
        <v>41.4</v>
      </c>
      <c r="I17" s="195">
        <v>41.4</v>
      </c>
      <c r="J17" s="92">
        <f t="shared" si="0"/>
        <v>289</v>
      </c>
      <c r="K17" s="83">
        <f t="shared" si="1"/>
        <v>1</v>
      </c>
      <c r="Q17" s="65"/>
      <c r="R17" s="65"/>
    </row>
    <row r="18" spans="1:18" ht="13.8" x14ac:dyDescent="0.25">
      <c r="A18" s="114">
        <v>13</v>
      </c>
      <c r="B18" s="67" t="s">
        <v>732</v>
      </c>
      <c r="C18" s="67" t="s">
        <v>359</v>
      </c>
      <c r="D18" s="67" t="s">
        <v>1065</v>
      </c>
      <c r="E18" s="67" t="s">
        <v>41</v>
      </c>
      <c r="F18" s="67"/>
      <c r="G18" s="67">
        <v>1</v>
      </c>
      <c r="H18" s="194">
        <v>28.3</v>
      </c>
      <c r="I18" s="195">
        <v>28.3</v>
      </c>
      <c r="J18" s="92">
        <f t="shared" si="0"/>
        <v>288</v>
      </c>
      <c r="K18" s="83">
        <f t="shared" si="1"/>
        <v>1</v>
      </c>
      <c r="Q18" s="65"/>
      <c r="R18" s="65"/>
    </row>
    <row r="19" spans="1:18" ht="13.8" x14ac:dyDescent="0.25">
      <c r="A19" s="114">
        <v>14</v>
      </c>
      <c r="B19" s="67" t="s">
        <v>1061</v>
      </c>
      <c r="C19" s="67" t="s">
        <v>1067</v>
      </c>
      <c r="D19" s="67" t="s">
        <v>163</v>
      </c>
      <c r="E19" s="67" t="s">
        <v>44</v>
      </c>
      <c r="F19" s="67"/>
      <c r="G19" s="67">
        <v>4</v>
      </c>
      <c r="H19" s="194">
        <v>27.5</v>
      </c>
      <c r="I19" s="195">
        <v>27.5</v>
      </c>
      <c r="J19" s="92">
        <f t="shared" si="0"/>
        <v>287</v>
      </c>
      <c r="K19" s="83">
        <f t="shared" si="1"/>
        <v>1</v>
      </c>
      <c r="Q19" s="65"/>
      <c r="R19" s="65"/>
    </row>
    <row r="20" spans="1:18" ht="13.8" x14ac:dyDescent="0.25">
      <c r="A20" s="114">
        <v>15</v>
      </c>
      <c r="B20" s="67" t="s">
        <v>573</v>
      </c>
      <c r="C20" s="67" t="s">
        <v>193</v>
      </c>
      <c r="D20" s="67" t="s">
        <v>218</v>
      </c>
      <c r="E20" s="67" t="s">
        <v>38</v>
      </c>
      <c r="F20" s="67"/>
      <c r="G20" s="67">
        <v>2</v>
      </c>
      <c r="H20" s="194">
        <v>25.799999999999997</v>
      </c>
      <c r="I20" s="195">
        <v>25.799999999999997</v>
      </c>
      <c r="J20" s="92">
        <f t="shared" si="0"/>
        <v>286</v>
      </c>
      <c r="K20" s="83">
        <f t="shared" si="1"/>
        <v>1</v>
      </c>
      <c r="Q20" s="65"/>
      <c r="R20" s="65"/>
    </row>
    <row r="21" spans="1:18" ht="13.8" x14ac:dyDescent="0.25">
      <c r="A21" s="114">
        <v>16</v>
      </c>
      <c r="B21" s="67" t="s">
        <v>974</v>
      </c>
      <c r="C21" s="67" t="s">
        <v>961</v>
      </c>
      <c r="D21" s="67" t="s">
        <v>163</v>
      </c>
      <c r="E21" s="67" t="s">
        <v>44</v>
      </c>
      <c r="F21" s="67"/>
      <c r="G21" s="67">
        <v>6</v>
      </c>
      <c r="H21" s="194">
        <v>24.599999999999994</v>
      </c>
      <c r="I21" s="195">
        <v>24.599999999999994</v>
      </c>
      <c r="J21" s="92">
        <f t="shared" si="0"/>
        <v>285</v>
      </c>
      <c r="K21" s="83">
        <f t="shared" si="1"/>
        <v>1</v>
      </c>
      <c r="Q21" s="65"/>
      <c r="R21" s="65"/>
    </row>
    <row r="22" spans="1:18" ht="13.8" x14ac:dyDescent="0.25">
      <c r="A22" s="114">
        <v>17</v>
      </c>
      <c r="B22" s="67" t="s">
        <v>1332</v>
      </c>
      <c r="C22" s="67" t="s">
        <v>1115</v>
      </c>
      <c r="D22" s="67" t="s">
        <v>252</v>
      </c>
      <c r="E22" s="67" t="s">
        <v>43</v>
      </c>
      <c r="F22" s="67"/>
      <c r="G22" s="67">
        <v>2</v>
      </c>
      <c r="H22" s="194">
        <v>24.5</v>
      </c>
      <c r="I22" s="195">
        <v>24.5</v>
      </c>
      <c r="J22" s="92">
        <f t="shared" si="0"/>
        <v>284</v>
      </c>
      <c r="K22" s="83">
        <f t="shared" si="1"/>
        <v>1</v>
      </c>
      <c r="Q22" s="65"/>
      <c r="R22" s="65"/>
    </row>
    <row r="23" spans="1:18" ht="13.8" x14ac:dyDescent="0.25">
      <c r="A23" s="114">
        <v>18</v>
      </c>
      <c r="B23" s="67" t="s">
        <v>814</v>
      </c>
      <c r="C23" s="67" t="s">
        <v>275</v>
      </c>
      <c r="D23" s="67" t="s">
        <v>274</v>
      </c>
      <c r="E23" s="67" t="s">
        <v>37</v>
      </c>
      <c r="F23" s="67"/>
      <c r="G23" s="67">
        <v>1</v>
      </c>
      <c r="H23" s="194">
        <v>22.2</v>
      </c>
      <c r="I23" s="195">
        <v>22.2</v>
      </c>
      <c r="J23" s="92">
        <f t="shared" si="0"/>
        <v>283</v>
      </c>
      <c r="K23" s="83">
        <f t="shared" si="1"/>
        <v>1</v>
      </c>
    </row>
    <row r="24" spans="1:18" ht="13.8" x14ac:dyDescent="0.25">
      <c r="A24" s="114">
        <v>19</v>
      </c>
      <c r="B24" s="67" t="s">
        <v>843</v>
      </c>
      <c r="C24" s="67" t="s">
        <v>2117</v>
      </c>
      <c r="D24" s="67" t="s">
        <v>274</v>
      </c>
      <c r="E24" s="67" t="s">
        <v>37</v>
      </c>
      <c r="F24" s="67"/>
      <c r="G24" s="67">
        <v>2</v>
      </c>
      <c r="H24" s="194">
        <v>21.099999999999998</v>
      </c>
      <c r="I24" s="195">
        <v>21.099999999999998</v>
      </c>
      <c r="J24" s="92">
        <f t="shared" si="0"/>
        <v>282</v>
      </c>
      <c r="K24" s="83">
        <f t="shared" si="1"/>
        <v>1</v>
      </c>
    </row>
    <row r="25" spans="1:18" ht="13.8" x14ac:dyDescent="0.25">
      <c r="A25" s="114">
        <v>20</v>
      </c>
      <c r="B25" s="67" t="s">
        <v>1165</v>
      </c>
      <c r="C25" s="67" t="s">
        <v>180</v>
      </c>
      <c r="D25" s="67" t="s">
        <v>219</v>
      </c>
      <c r="E25" s="67" t="s">
        <v>39</v>
      </c>
      <c r="F25" s="67"/>
      <c r="G25" s="67">
        <v>2</v>
      </c>
      <c r="H25" s="194">
        <v>20.6</v>
      </c>
      <c r="I25" s="195">
        <v>20.6</v>
      </c>
      <c r="J25" s="92">
        <f t="shared" si="0"/>
        <v>281</v>
      </c>
      <c r="K25" s="83">
        <f t="shared" si="1"/>
        <v>1</v>
      </c>
    </row>
    <row r="26" spans="1:18" ht="13.8" x14ac:dyDescent="0.25">
      <c r="A26" s="114">
        <v>21</v>
      </c>
      <c r="B26" s="67" t="s">
        <v>504</v>
      </c>
      <c r="C26" s="67" t="s">
        <v>257</v>
      </c>
      <c r="D26" s="67" t="s">
        <v>1865</v>
      </c>
      <c r="E26" s="67" t="s">
        <v>1947</v>
      </c>
      <c r="F26" s="67"/>
      <c r="G26" s="67">
        <v>1</v>
      </c>
      <c r="H26" s="194">
        <v>20.100000000000001</v>
      </c>
      <c r="I26" s="195">
        <v>20.100000000000001</v>
      </c>
      <c r="J26" s="92">
        <f t="shared" si="0"/>
        <v>280</v>
      </c>
      <c r="K26" s="83">
        <f t="shared" si="1"/>
        <v>1</v>
      </c>
    </row>
    <row r="27" spans="1:18" ht="13.8" x14ac:dyDescent="0.25">
      <c r="A27" s="114">
        <v>22</v>
      </c>
      <c r="B27" s="67" t="s">
        <v>1199</v>
      </c>
      <c r="C27" s="67" t="s">
        <v>283</v>
      </c>
      <c r="D27" s="67" t="s">
        <v>352</v>
      </c>
      <c r="E27" s="67" t="s">
        <v>50</v>
      </c>
      <c r="F27" s="67"/>
      <c r="G27" s="67">
        <v>1</v>
      </c>
      <c r="H27" s="194">
        <v>19.899999999999999</v>
      </c>
      <c r="I27" s="195">
        <v>19.899999999999999</v>
      </c>
      <c r="J27" s="92">
        <f t="shared" si="0"/>
        <v>279</v>
      </c>
      <c r="K27" s="83">
        <f t="shared" si="1"/>
        <v>1</v>
      </c>
    </row>
    <row r="28" spans="1:18" ht="13.8" x14ac:dyDescent="0.25">
      <c r="A28" s="114">
        <v>23</v>
      </c>
      <c r="B28" s="67" t="s">
        <v>810</v>
      </c>
      <c r="C28" s="67" t="s">
        <v>1923</v>
      </c>
      <c r="D28" s="67" t="s">
        <v>1924</v>
      </c>
      <c r="E28" s="67" t="s">
        <v>40</v>
      </c>
      <c r="F28" s="67"/>
      <c r="G28" s="67">
        <v>2</v>
      </c>
      <c r="H28" s="194">
        <v>17.5</v>
      </c>
      <c r="I28" s="195">
        <v>17.5</v>
      </c>
      <c r="J28" s="92">
        <f t="shared" si="0"/>
        <v>278</v>
      </c>
      <c r="K28" s="83">
        <f t="shared" si="1"/>
        <v>1</v>
      </c>
    </row>
    <row r="29" spans="1:18" ht="13.8" x14ac:dyDescent="0.25">
      <c r="A29" s="114">
        <v>24</v>
      </c>
      <c r="B29" s="67" t="s">
        <v>1358</v>
      </c>
      <c r="C29" s="67" t="s">
        <v>1919</v>
      </c>
      <c r="D29" s="67" t="s">
        <v>122</v>
      </c>
      <c r="E29" s="67" t="s">
        <v>47</v>
      </c>
      <c r="F29" s="67"/>
      <c r="G29" s="67">
        <v>1</v>
      </c>
      <c r="H29" s="194">
        <v>17</v>
      </c>
      <c r="I29" s="195">
        <v>17</v>
      </c>
      <c r="J29" s="92">
        <f t="shared" si="0"/>
        <v>277</v>
      </c>
      <c r="K29" s="83">
        <f t="shared" si="1"/>
        <v>1</v>
      </c>
    </row>
    <row r="30" spans="1:18" ht="13.8" x14ac:dyDescent="0.25">
      <c r="A30" s="114">
        <v>25</v>
      </c>
      <c r="B30" s="67" t="s">
        <v>468</v>
      </c>
      <c r="C30" s="67" t="s">
        <v>367</v>
      </c>
      <c r="D30" s="67" t="s">
        <v>103</v>
      </c>
      <c r="E30" s="67" t="s">
        <v>41</v>
      </c>
      <c r="F30" s="67"/>
      <c r="G30" s="67">
        <v>1</v>
      </c>
      <c r="H30" s="194">
        <v>15.9</v>
      </c>
      <c r="I30" s="195">
        <v>15.9</v>
      </c>
      <c r="J30" s="92">
        <f t="shared" si="0"/>
        <v>276</v>
      </c>
      <c r="K30" s="83">
        <f t="shared" si="1"/>
        <v>1</v>
      </c>
    </row>
    <row r="31" spans="1:18" ht="13.8" x14ac:dyDescent="0.25">
      <c r="A31" s="114">
        <v>26</v>
      </c>
      <c r="B31" s="67" t="s">
        <v>707</v>
      </c>
      <c r="C31" s="67" t="s">
        <v>292</v>
      </c>
      <c r="D31" s="67" t="s">
        <v>293</v>
      </c>
      <c r="E31" s="67" t="s">
        <v>37</v>
      </c>
      <c r="F31" s="67"/>
      <c r="G31" s="67">
        <v>1</v>
      </c>
      <c r="H31" s="194">
        <v>15.1</v>
      </c>
      <c r="I31" s="195">
        <v>15.1</v>
      </c>
      <c r="J31" s="92">
        <f t="shared" si="0"/>
        <v>275</v>
      </c>
      <c r="K31" s="83">
        <f t="shared" si="1"/>
        <v>1</v>
      </c>
    </row>
    <row r="32" spans="1:18" ht="13.8" x14ac:dyDescent="0.25">
      <c r="A32" s="114">
        <v>27</v>
      </c>
      <c r="B32" s="67" t="s">
        <v>1414</v>
      </c>
      <c r="C32" s="67" t="s">
        <v>1415</v>
      </c>
      <c r="D32" s="67" t="s">
        <v>1416</v>
      </c>
      <c r="E32" s="67" t="s">
        <v>37</v>
      </c>
      <c r="F32" s="67"/>
      <c r="G32" s="67">
        <v>1</v>
      </c>
      <c r="H32" s="194">
        <v>14.4</v>
      </c>
      <c r="I32" s="195">
        <v>14.4</v>
      </c>
      <c r="J32" s="92">
        <f t="shared" si="0"/>
        <v>274</v>
      </c>
      <c r="K32" s="83">
        <f t="shared" si="1"/>
        <v>1</v>
      </c>
    </row>
    <row r="33" spans="1:11" ht="13.8" x14ac:dyDescent="0.25">
      <c r="A33" s="114">
        <v>28</v>
      </c>
      <c r="B33" s="67" t="s">
        <v>1430</v>
      </c>
      <c r="C33" s="67" t="s">
        <v>1918</v>
      </c>
      <c r="D33" s="67" t="s">
        <v>2023</v>
      </c>
      <c r="E33" s="67" t="s">
        <v>39</v>
      </c>
      <c r="F33" s="67"/>
      <c r="G33" s="67">
        <v>1</v>
      </c>
      <c r="H33" s="194">
        <v>14.1</v>
      </c>
      <c r="I33" s="195">
        <v>14.1</v>
      </c>
      <c r="J33" s="92">
        <f t="shared" si="0"/>
        <v>273</v>
      </c>
      <c r="K33" s="83">
        <f t="shared" si="1"/>
        <v>1</v>
      </c>
    </row>
    <row r="34" spans="1:11" ht="13.8" x14ac:dyDescent="0.25">
      <c r="A34" s="114">
        <v>29</v>
      </c>
      <c r="B34" s="67" t="s">
        <v>1649</v>
      </c>
      <c r="C34" s="67" t="s">
        <v>218</v>
      </c>
      <c r="D34" s="67" t="s">
        <v>312</v>
      </c>
      <c r="E34" s="67" t="s">
        <v>48</v>
      </c>
      <c r="F34" s="67"/>
      <c r="G34" s="67">
        <v>1</v>
      </c>
      <c r="H34" s="194">
        <v>14.1</v>
      </c>
      <c r="I34" s="195">
        <v>14.1</v>
      </c>
      <c r="J34" s="92">
        <f t="shared" si="0"/>
        <v>273</v>
      </c>
      <c r="K34" s="83">
        <f t="shared" si="1"/>
        <v>2</v>
      </c>
    </row>
    <row r="35" spans="1:11" ht="13.8" x14ac:dyDescent="0.25">
      <c r="A35" s="114">
        <v>30</v>
      </c>
      <c r="B35" s="67" t="s">
        <v>1210</v>
      </c>
      <c r="C35" s="67" t="s">
        <v>1028</v>
      </c>
      <c r="D35" s="67" t="s">
        <v>185</v>
      </c>
      <c r="E35" s="67" t="s">
        <v>43</v>
      </c>
      <c r="F35" s="67"/>
      <c r="G35" s="67">
        <v>2</v>
      </c>
      <c r="H35" s="194">
        <v>14</v>
      </c>
      <c r="I35" s="195">
        <v>14</v>
      </c>
      <c r="J35" s="92">
        <f t="shared" si="0"/>
        <v>271</v>
      </c>
      <c r="K35" s="83">
        <f t="shared" si="1"/>
        <v>1</v>
      </c>
    </row>
    <row r="36" spans="1:11" ht="13.8" x14ac:dyDescent="0.25">
      <c r="A36" s="114">
        <v>31</v>
      </c>
      <c r="B36" s="67" t="s">
        <v>1728</v>
      </c>
      <c r="C36" s="67" t="s">
        <v>1425</v>
      </c>
      <c r="D36" s="67" t="s">
        <v>1764</v>
      </c>
      <c r="E36" s="67" t="s">
        <v>43</v>
      </c>
      <c r="F36" s="67"/>
      <c r="G36" s="67">
        <v>3</v>
      </c>
      <c r="H36" s="194">
        <v>13.900000000000002</v>
      </c>
      <c r="I36" s="195">
        <v>13.900000000000002</v>
      </c>
      <c r="J36" s="92">
        <f t="shared" si="0"/>
        <v>270</v>
      </c>
      <c r="K36" s="83">
        <f t="shared" si="1"/>
        <v>1</v>
      </c>
    </row>
    <row r="37" spans="1:11" ht="13.8" x14ac:dyDescent="0.25">
      <c r="A37" s="114">
        <v>32</v>
      </c>
      <c r="B37" s="67" t="s">
        <v>633</v>
      </c>
      <c r="C37" s="67" t="s">
        <v>175</v>
      </c>
      <c r="D37" s="67" t="s">
        <v>350</v>
      </c>
      <c r="E37" s="67" t="s">
        <v>1947</v>
      </c>
      <c r="F37" s="67"/>
      <c r="G37" s="67">
        <v>2</v>
      </c>
      <c r="H37" s="194">
        <v>13.8</v>
      </c>
      <c r="I37" s="195">
        <v>13.8</v>
      </c>
      <c r="J37" s="92">
        <f t="shared" si="0"/>
        <v>269</v>
      </c>
      <c r="K37" s="83">
        <f t="shared" si="1"/>
        <v>1</v>
      </c>
    </row>
    <row r="38" spans="1:11" ht="13.8" x14ac:dyDescent="0.25">
      <c r="A38" s="114">
        <v>33</v>
      </c>
      <c r="B38" s="67" t="s">
        <v>839</v>
      </c>
      <c r="C38" s="67" t="s">
        <v>72</v>
      </c>
      <c r="D38" s="67" t="s">
        <v>73</v>
      </c>
      <c r="E38" s="67" t="s">
        <v>41</v>
      </c>
      <c r="F38" s="67"/>
      <c r="G38" s="67">
        <v>1</v>
      </c>
      <c r="H38" s="194">
        <v>13.5</v>
      </c>
      <c r="I38" s="195">
        <v>13.5</v>
      </c>
      <c r="J38" s="92">
        <f t="shared" si="0"/>
        <v>268</v>
      </c>
      <c r="K38" s="83">
        <f t="shared" si="1"/>
        <v>1</v>
      </c>
    </row>
    <row r="39" spans="1:11" ht="13.8" x14ac:dyDescent="0.25">
      <c r="A39" s="114">
        <v>34</v>
      </c>
      <c r="B39" s="67" t="s">
        <v>461</v>
      </c>
      <c r="C39" s="67" t="s">
        <v>188</v>
      </c>
      <c r="D39" s="67" t="s">
        <v>189</v>
      </c>
      <c r="E39" s="67" t="s">
        <v>38</v>
      </c>
      <c r="F39" s="67"/>
      <c r="G39" s="67">
        <v>1</v>
      </c>
      <c r="H39" s="194">
        <v>13.4</v>
      </c>
      <c r="I39" s="195">
        <v>13.4</v>
      </c>
      <c r="J39" s="92">
        <f t="shared" si="0"/>
        <v>267</v>
      </c>
      <c r="K39" s="83">
        <f t="shared" si="1"/>
        <v>1</v>
      </c>
    </row>
    <row r="40" spans="1:11" ht="13.8" x14ac:dyDescent="0.25">
      <c r="A40" s="114">
        <v>35</v>
      </c>
      <c r="B40" s="67" t="s">
        <v>498</v>
      </c>
      <c r="C40" s="67" t="s">
        <v>140</v>
      </c>
      <c r="D40" s="67" t="s">
        <v>70</v>
      </c>
      <c r="E40" s="67" t="s">
        <v>38</v>
      </c>
      <c r="F40" s="67"/>
      <c r="G40" s="67">
        <v>3</v>
      </c>
      <c r="H40" s="194">
        <v>10.7</v>
      </c>
      <c r="I40" s="195">
        <v>10.7</v>
      </c>
      <c r="J40" s="92">
        <f t="shared" si="0"/>
        <v>266</v>
      </c>
      <c r="K40" s="83">
        <f t="shared" si="1"/>
        <v>1</v>
      </c>
    </row>
    <row r="41" spans="1:11" ht="13.8" x14ac:dyDescent="0.25">
      <c r="A41" s="114">
        <v>36</v>
      </c>
      <c r="B41" s="67" t="s">
        <v>1368</v>
      </c>
      <c r="C41" s="67" t="s">
        <v>1369</v>
      </c>
      <c r="D41" s="67" t="s">
        <v>265</v>
      </c>
      <c r="E41" s="67" t="s">
        <v>37</v>
      </c>
      <c r="F41" s="67"/>
      <c r="G41" s="67">
        <v>1</v>
      </c>
      <c r="H41" s="194">
        <v>9.8000000000000007</v>
      </c>
      <c r="I41" s="195">
        <v>9.8000000000000007</v>
      </c>
      <c r="J41" s="92">
        <f t="shared" si="0"/>
        <v>265</v>
      </c>
      <c r="K41" s="83">
        <f t="shared" si="1"/>
        <v>1</v>
      </c>
    </row>
    <row r="42" spans="1:11" ht="13.8" x14ac:dyDescent="0.25">
      <c r="A42" s="114">
        <v>37</v>
      </c>
      <c r="B42" s="67" t="s">
        <v>1083</v>
      </c>
      <c r="C42" s="67" t="s">
        <v>1834</v>
      </c>
      <c r="D42" s="67" t="s">
        <v>1090</v>
      </c>
      <c r="E42" s="67" t="s">
        <v>44</v>
      </c>
      <c r="F42" s="67"/>
      <c r="G42" s="67">
        <v>1</v>
      </c>
      <c r="H42" s="194">
        <v>8.8000000000000007</v>
      </c>
      <c r="I42" s="195">
        <v>8.8000000000000007</v>
      </c>
      <c r="J42" s="92">
        <f t="shared" si="0"/>
        <v>264</v>
      </c>
      <c r="K42" s="83">
        <f t="shared" si="1"/>
        <v>1</v>
      </c>
    </row>
    <row r="43" spans="1:11" ht="13.8" x14ac:dyDescent="0.25">
      <c r="A43" s="114">
        <v>38</v>
      </c>
      <c r="B43" s="67" t="s">
        <v>728</v>
      </c>
      <c r="C43" s="67" t="s">
        <v>243</v>
      </c>
      <c r="D43" s="67" t="s">
        <v>244</v>
      </c>
      <c r="E43" s="67" t="s">
        <v>49</v>
      </c>
      <c r="F43" s="67"/>
      <c r="G43" s="67">
        <v>1</v>
      </c>
      <c r="H43" s="194">
        <v>8.4</v>
      </c>
      <c r="I43" s="195">
        <v>8.4</v>
      </c>
      <c r="J43" s="92">
        <f t="shared" si="0"/>
        <v>263</v>
      </c>
      <c r="K43" s="83">
        <f t="shared" si="1"/>
        <v>1</v>
      </c>
    </row>
    <row r="44" spans="1:11" ht="13.8" x14ac:dyDescent="0.25">
      <c r="A44" s="114">
        <v>39</v>
      </c>
      <c r="B44" s="67" t="s">
        <v>1095</v>
      </c>
      <c r="C44" s="67" t="s">
        <v>315</v>
      </c>
      <c r="D44" s="67" t="s">
        <v>375</v>
      </c>
      <c r="E44" s="67" t="s">
        <v>1947</v>
      </c>
      <c r="F44" s="67"/>
      <c r="G44" s="67">
        <v>1</v>
      </c>
      <c r="H44" s="194">
        <v>7</v>
      </c>
      <c r="I44" s="195">
        <v>7</v>
      </c>
      <c r="J44" s="92">
        <f t="shared" si="0"/>
        <v>262</v>
      </c>
      <c r="K44" s="83">
        <f t="shared" si="1"/>
        <v>1</v>
      </c>
    </row>
    <row r="45" spans="1:11" ht="13.8" x14ac:dyDescent="0.25">
      <c r="A45" s="114">
        <v>40</v>
      </c>
      <c r="B45" s="67" t="s">
        <v>1574</v>
      </c>
      <c r="C45" s="67" t="s">
        <v>1608</v>
      </c>
      <c r="D45" s="67" t="s">
        <v>1609</v>
      </c>
      <c r="E45" s="67" t="s">
        <v>44</v>
      </c>
      <c r="F45" s="67"/>
      <c r="G45" s="67">
        <v>1</v>
      </c>
      <c r="H45" s="194">
        <v>6.6</v>
      </c>
      <c r="I45" s="195">
        <v>6.6</v>
      </c>
      <c r="J45" s="92">
        <f t="shared" si="0"/>
        <v>261</v>
      </c>
      <c r="K45" s="83">
        <f t="shared" si="1"/>
        <v>1</v>
      </c>
    </row>
    <row r="46" spans="1:11" ht="13.8" x14ac:dyDescent="0.25">
      <c r="A46" s="114">
        <v>41</v>
      </c>
      <c r="B46" s="67" t="s">
        <v>584</v>
      </c>
      <c r="C46" s="67" t="s">
        <v>400</v>
      </c>
      <c r="D46" s="67" t="s">
        <v>221</v>
      </c>
      <c r="E46" s="67" t="s">
        <v>47</v>
      </c>
      <c r="F46" s="67"/>
      <c r="G46" s="67">
        <v>1</v>
      </c>
      <c r="H46" s="194">
        <v>6.4</v>
      </c>
      <c r="I46" s="195">
        <v>6.4</v>
      </c>
      <c r="J46" s="92">
        <f t="shared" si="0"/>
        <v>260</v>
      </c>
      <c r="K46" s="83">
        <f t="shared" si="1"/>
        <v>1</v>
      </c>
    </row>
    <row r="47" spans="1:11" ht="13.8" x14ac:dyDescent="0.25">
      <c r="A47" s="114">
        <v>42</v>
      </c>
      <c r="B47" s="67" t="s">
        <v>480</v>
      </c>
      <c r="C47" s="67" t="s">
        <v>99</v>
      </c>
      <c r="D47" s="67" t="s">
        <v>1075</v>
      </c>
      <c r="E47" s="67" t="s">
        <v>39</v>
      </c>
      <c r="F47" s="67"/>
      <c r="G47" s="67">
        <v>2</v>
      </c>
      <c r="H47" s="194">
        <v>6.4</v>
      </c>
      <c r="I47" s="195">
        <v>6.4</v>
      </c>
      <c r="J47" s="92">
        <f t="shared" si="0"/>
        <v>260</v>
      </c>
      <c r="K47" s="83">
        <f t="shared" si="1"/>
        <v>2</v>
      </c>
    </row>
    <row r="48" spans="1:11" ht="13.8" x14ac:dyDescent="0.25">
      <c r="A48" s="114">
        <v>43</v>
      </c>
      <c r="B48" s="67" t="s">
        <v>576</v>
      </c>
      <c r="C48" s="67" t="s">
        <v>399</v>
      </c>
      <c r="D48" s="67" t="s">
        <v>190</v>
      </c>
      <c r="E48" s="67" t="s">
        <v>38</v>
      </c>
      <c r="F48" s="67"/>
      <c r="G48" s="67">
        <v>3</v>
      </c>
      <c r="H48" s="194">
        <v>5.9999999999999991</v>
      </c>
      <c r="I48" s="195">
        <v>5.9999999999999991</v>
      </c>
      <c r="J48" s="92">
        <f t="shared" si="0"/>
        <v>258</v>
      </c>
      <c r="K48" s="83">
        <f t="shared" si="1"/>
        <v>1</v>
      </c>
    </row>
    <row r="49" spans="1:11" ht="13.8" x14ac:dyDescent="0.25">
      <c r="A49" s="114">
        <v>44</v>
      </c>
      <c r="B49" s="67" t="s">
        <v>1583</v>
      </c>
      <c r="C49" s="67" t="s">
        <v>1613</v>
      </c>
      <c r="D49" s="67" t="s">
        <v>386</v>
      </c>
      <c r="E49" s="67" t="s">
        <v>48</v>
      </c>
      <c r="F49" s="67"/>
      <c r="G49" s="67">
        <v>1</v>
      </c>
      <c r="H49" s="194">
        <v>5.8</v>
      </c>
      <c r="I49" s="195">
        <v>5.8</v>
      </c>
      <c r="J49" s="92">
        <f t="shared" si="0"/>
        <v>257</v>
      </c>
      <c r="K49" s="83">
        <f t="shared" si="1"/>
        <v>1</v>
      </c>
    </row>
    <row r="50" spans="1:11" ht="13.8" x14ac:dyDescent="0.25">
      <c r="A50" s="114">
        <v>45</v>
      </c>
      <c r="B50" s="67" t="s">
        <v>712</v>
      </c>
      <c r="C50" s="67" t="s">
        <v>273</v>
      </c>
      <c r="D50" s="67" t="s">
        <v>274</v>
      </c>
      <c r="E50" s="67" t="s">
        <v>37</v>
      </c>
      <c r="F50" s="67"/>
      <c r="G50" s="67">
        <v>1</v>
      </c>
      <c r="H50" s="194">
        <v>5.6</v>
      </c>
      <c r="I50" s="195">
        <v>5.6</v>
      </c>
      <c r="J50" s="92">
        <f t="shared" si="0"/>
        <v>256</v>
      </c>
      <c r="K50" s="83">
        <f t="shared" si="1"/>
        <v>1</v>
      </c>
    </row>
    <row r="51" spans="1:11" ht="13.8" x14ac:dyDescent="0.25">
      <c r="A51" s="114">
        <v>46</v>
      </c>
      <c r="B51" s="67" t="s">
        <v>1119</v>
      </c>
      <c r="C51" s="67" t="s">
        <v>225</v>
      </c>
      <c r="D51" s="67" t="s">
        <v>1126</v>
      </c>
      <c r="E51" s="67" t="s">
        <v>47</v>
      </c>
      <c r="F51" s="67"/>
      <c r="G51" s="67">
        <v>1</v>
      </c>
      <c r="H51" s="194">
        <v>5.5</v>
      </c>
      <c r="I51" s="195">
        <v>5.5</v>
      </c>
      <c r="J51" s="92">
        <f t="shared" si="0"/>
        <v>255</v>
      </c>
      <c r="K51" s="83">
        <f t="shared" si="1"/>
        <v>1</v>
      </c>
    </row>
    <row r="52" spans="1:11" ht="13.8" x14ac:dyDescent="0.25">
      <c r="A52" s="114">
        <v>47</v>
      </c>
      <c r="B52" s="67" t="s">
        <v>951</v>
      </c>
      <c r="C52" s="67" t="s">
        <v>99</v>
      </c>
      <c r="D52" s="67" t="s">
        <v>1908</v>
      </c>
      <c r="E52" s="67" t="s">
        <v>40</v>
      </c>
      <c r="F52" s="67"/>
      <c r="G52" s="67">
        <v>1</v>
      </c>
      <c r="H52" s="194">
        <v>5</v>
      </c>
      <c r="I52" s="195">
        <v>5</v>
      </c>
      <c r="J52" s="92">
        <f t="shared" si="0"/>
        <v>254</v>
      </c>
      <c r="K52" s="83">
        <f t="shared" si="1"/>
        <v>1</v>
      </c>
    </row>
    <row r="53" spans="1:11" ht="13.8" x14ac:dyDescent="0.25">
      <c r="A53" s="114">
        <v>48</v>
      </c>
      <c r="B53" s="67" t="s">
        <v>520</v>
      </c>
      <c r="C53" s="67" t="s">
        <v>396</v>
      </c>
      <c r="D53" s="67" t="s">
        <v>132</v>
      </c>
      <c r="E53" s="67" t="s">
        <v>41</v>
      </c>
      <c r="F53" s="67"/>
      <c r="G53" s="67">
        <v>3</v>
      </c>
      <c r="H53" s="194">
        <v>4.6000000000000005</v>
      </c>
      <c r="I53" s="195">
        <v>4.6000000000000005</v>
      </c>
      <c r="J53" s="92">
        <f t="shared" si="0"/>
        <v>253</v>
      </c>
      <c r="K53" s="83">
        <f t="shared" si="1"/>
        <v>1</v>
      </c>
    </row>
    <row r="54" spans="1:11" ht="13.8" x14ac:dyDescent="0.25">
      <c r="A54" s="114">
        <v>49</v>
      </c>
      <c r="B54" s="67" t="s">
        <v>491</v>
      </c>
      <c r="C54" s="67" t="s">
        <v>99</v>
      </c>
      <c r="D54" s="67" t="s">
        <v>1796</v>
      </c>
      <c r="E54" s="67" t="s">
        <v>40</v>
      </c>
      <c r="F54" s="67"/>
      <c r="G54" s="67">
        <v>2</v>
      </c>
      <c r="H54" s="194">
        <v>4.5999999999999996</v>
      </c>
      <c r="I54" s="195">
        <v>4.5999999999999996</v>
      </c>
      <c r="J54" s="92">
        <f t="shared" si="0"/>
        <v>253</v>
      </c>
      <c r="K54" s="83">
        <f t="shared" si="1"/>
        <v>2</v>
      </c>
    </row>
    <row r="55" spans="1:11" ht="13.8" x14ac:dyDescent="0.25">
      <c r="A55" s="114">
        <v>50</v>
      </c>
      <c r="B55" s="67" t="s">
        <v>1582</v>
      </c>
      <c r="C55" s="67" t="s">
        <v>391</v>
      </c>
      <c r="D55" s="67" t="s">
        <v>1612</v>
      </c>
      <c r="E55" s="67" t="s">
        <v>48</v>
      </c>
      <c r="F55" s="67">
        <v>1</v>
      </c>
      <c r="G55" s="67"/>
      <c r="H55" s="194">
        <v>4.5999999999999996</v>
      </c>
      <c r="I55" s="195">
        <v>4.5999999999999996</v>
      </c>
      <c r="J55" s="92">
        <f t="shared" si="0"/>
        <v>253</v>
      </c>
      <c r="K55" s="83">
        <f t="shared" si="1"/>
        <v>3</v>
      </c>
    </row>
    <row r="56" spans="1:11" ht="13.8" x14ac:dyDescent="0.25">
      <c r="A56" s="114">
        <v>51</v>
      </c>
      <c r="B56" s="67" t="s">
        <v>780</v>
      </c>
      <c r="C56" s="67" t="s">
        <v>155</v>
      </c>
      <c r="D56" s="67" t="s">
        <v>1849</v>
      </c>
      <c r="E56" s="67" t="s">
        <v>43</v>
      </c>
      <c r="F56" s="67"/>
      <c r="G56" s="67">
        <v>1</v>
      </c>
      <c r="H56" s="194">
        <v>4.2</v>
      </c>
      <c r="I56" s="195">
        <v>4.2</v>
      </c>
      <c r="J56" s="92">
        <f t="shared" si="0"/>
        <v>250</v>
      </c>
      <c r="K56" s="83">
        <f t="shared" si="1"/>
        <v>1</v>
      </c>
    </row>
    <row r="57" spans="1:11" ht="13.8" x14ac:dyDescent="0.25">
      <c r="A57" s="114">
        <v>52</v>
      </c>
      <c r="B57" s="67" t="s">
        <v>1141</v>
      </c>
      <c r="C57" s="67" t="s">
        <v>1151</v>
      </c>
      <c r="D57" s="67" t="s">
        <v>1065</v>
      </c>
      <c r="E57" s="67" t="s">
        <v>49</v>
      </c>
      <c r="F57" s="67"/>
      <c r="G57" s="67">
        <v>1</v>
      </c>
      <c r="H57" s="194">
        <v>3.8</v>
      </c>
      <c r="I57" s="195">
        <v>3.8</v>
      </c>
      <c r="J57" s="92">
        <f t="shared" si="0"/>
        <v>249</v>
      </c>
      <c r="K57" s="83">
        <f t="shared" si="1"/>
        <v>1</v>
      </c>
    </row>
    <row r="58" spans="1:11" ht="13.8" x14ac:dyDescent="0.25">
      <c r="A58" s="114">
        <v>53</v>
      </c>
      <c r="B58" s="67" t="s">
        <v>678</v>
      </c>
      <c r="C58" s="67" t="s">
        <v>161</v>
      </c>
      <c r="D58" s="67" t="s">
        <v>916</v>
      </c>
      <c r="E58" s="67" t="s">
        <v>38</v>
      </c>
      <c r="F58" s="67"/>
      <c r="G58" s="67">
        <v>1</v>
      </c>
      <c r="H58" s="194">
        <v>3.5</v>
      </c>
      <c r="I58" s="195">
        <v>3.5</v>
      </c>
      <c r="J58" s="92">
        <f t="shared" si="0"/>
        <v>248</v>
      </c>
      <c r="K58" s="83">
        <f t="shared" si="1"/>
        <v>1</v>
      </c>
    </row>
    <row r="59" spans="1:11" ht="13.8" x14ac:dyDescent="0.25">
      <c r="A59" s="114">
        <v>54</v>
      </c>
      <c r="B59" s="67" t="s">
        <v>649</v>
      </c>
      <c r="C59" s="67" t="s">
        <v>74</v>
      </c>
      <c r="D59" s="67" t="s">
        <v>151</v>
      </c>
      <c r="E59" s="67" t="s">
        <v>39</v>
      </c>
      <c r="F59" s="67"/>
      <c r="G59" s="67">
        <v>1</v>
      </c>
      <c r="H59" s="194">
        <v>3.4</v>
      </c>
      <c r="I59" s="195">
        <v>3.4</v>
      </c>
      <c r="J59" s="92">
        <f t="shared" si="0"/>
        <v>247</v>
      </c>
      <c r="K59" s="83">
        <f t="shared" si="1"/>
        <v>1</v>
      </c>
    </row>
    <row r="60" spans="1:11" ht="13.8" x14ac:dyDescent="0.25">
      <c r="A60" s="114">
        <v>55</v>
      </c>
      <c r="B60" s="67" t="s">
        <v>1623</v>
      </c>
      <c r="C60" s="67" t="s">
        <v>1989</v>
      </c>
      <c r="D60" s="67" t="s">
        <v>122</v>
      </c>
      <c r="E60" s="67" t="s">
        <v>1947</v>
      </c>
      <c r="F60" s="67"/>
      <c r="G60" s="67">
        <v>2</v>
      </c>
      <c r="H60" s="194">
        <v>3.3000000000000003</v>
      </c>
      <c r="I60" s="195">
        <v>3.3000000000000003</v>
      </c>
      <c r="J60" s="92">
        <f t="shared" si="0"/>
        <v>246</v>
      </c>
      <c r="K60" s="83">
        <f t="shared" si="1"/>
        <v>1</v>
      </c>
    </row>
    <row r="61" spans="1:11" ht="13.8" x14ac:dyDescent="0.25">
      <c r="A61" s="114">
        <v>56</v>
      </c>
      <c r="B61" s="67" t="s">
        <v>506</v>
      </c>
      <c r="C61" s="67" t="s">
        <v>2092</v>
      </c>
      <c r="D61" s="67" t="s">
        <v>2093</v>
      </c>
      <c r="E61" s="67" t="s">
        <v>42</v>
      </c>
      <c r="F61" s="67"/>
      <c r="G61" s="67">
        <v>1</v>
      </c>
      <c r="H61" s="194">
        <v>2.7</v>
      </c>
      <c r="I61" s="195">
        <v>2.7</v>
      </c>
      <c r="J61" s="92">
        <f t="shared" si="0"/>
        <v>245</v>
      </c>
      <c r="K61" s="83">
        <f t="shared" si="1"/>
        <v>1</v>
      </c>
    </row>
    <row r="62" spans="1:11" ht="13.8" x14ac:dyDescent="0.25">
      <c r="A62" s="114">
        <v>57</v>
      </c>
      <c r="B62" s="67" t="s">
        <v>757</v>
      </c>
      <c r="C62" s="67" t="s">
        <v>218</v>
      </c>
      <c r="D62" s="67" t="s">
        <v>70</v>
      </c>
      <c r="E62" s="67" t="s">
        <v>38</v>
      </c>
      <c r="F62" s="67"/>
      <c r="G62" s="67">
        <v>2</v>
      </c>
      <c r="H62" s="194">
        <v>2.1</v>
      </c>
      <c r="I62" s="195">
        <v>2.1</v>
      </c>
      <c r="J62" s="92">
        <f t="shared" si="0"/>
        <v>244</v>
      </c>
      <c r="K62" s="83">
        <f t="shared" si="1"/>
        <v>1</v>
      </c>
    </row>
    <row r="63" spans="1:11" ht="13.8" x14ac:dyDescent="0.25">
      <c r="A63" s="114">
        <v>58</v>
      </c>
      <c r="B63" s="67" t="s">
        <v>1733</v>
      </c>
      <c r="C63" s="67" t="s">
        <v>1765</v>
      </c>
      <c r="D63" s="67" t="s">
        <v>356</v>
      </c>
      <c r="E63" s="67" t="s">
        <v>50</v>
      </c>
      <c r="F63" s="67"/>
      <c r="G63" s="67"/>
      <c r="H63" s="194">
        <v>0</v>
      </c>
      <c r="I63" s="195">
        <v>0</v>
      </c>
      <c r="J63" s="92">
        <f t="shared" si="0"/>
        <v>20</v>
      </c>
      <c r="K63" s="83">
        <f t="shared" si="1"/>
        <v>1</v>
      </c>
    </row>
    <row r="64" spans="1:11" ht="13.8" x14ac:dyDescent="0.25">
      <c r="A64" s="114">
        <v>59</v>
      </c>
      <c r="B64" s="67" t="s">
        <v>1512</v>
      </c>
      <c r="C64" s="67" t="s">
        <v>921</v>
      </c>
      <c r="D64" s="67" t="s">
        <v>109</v>
      </c>
      <c r="E64" s="67" t="s">
        <v>48</v>
      </c>
      <c r="F64" s="67"/>
      <c r="G64" s="67"/>
      <c r="H64" s="194">
        <v>0</v>
      </c>
      <c r="I64" s="195">
        <v>0</v>
      </c>
      <c r="J64" s="92">
        <f t="shared" si="0"/>
        <v>20</v>
      </c>
      <c r="K64" s="83">
        <f t="shared" si="1"/>
        <v>2</v>
      </c>
    </row>
    <row r="65" spans="1:11" ht="13.8" x14ac:dyDescent="0.25">
      <c r="A65" s="114">
        <v>60</v>
      </c>
      <c r="B65" s="67" t="s">
        <v>669</v>
      </c>
      <c r="C65" s="67" t="s">
        <v>400</v>
      </c>
      <c r="D65" s="67" t="s">
        <v>356</v>
      </c>
      <c r="E65" s="67" t="s">
        <v>50</v>
      </c>
      <c r="F65" s="67"/>
      <c r="G65" s="67"/>
      <c r="H65" s="194">
        <v>0</v>
      </c>
      <c r="I65" s="195">
        <v>0</v>
      </c>
      <c r="J65" s="92">
        <f t="shared" si="0"/>
        <v>20</v>
      </c>
      <c r="K65" s="83">
        <f t="shared" si="1"/>
        <v>3</v>
      </c>
    </row>
    <row r="66" spans="1:11" ht="13.8" x14ac:dyDescent="0.25">
      <c r="A66" s="114">
        <v>61</v>
      </c>
      <c r="B66" s="67" t="s">
        <v>612</v>
      </c>
      <c r="C66" s="67" t="s">
        <v>217</v>
      </c>
      <c r="D66" s="67" t="s">
        <v>312</v>
      </c>
      <c r="E66" s="67" t="s">
        <v>40</v>
      </c>
      <c r="F66" s="67"/>
      <c r="G66" s="67"/>
      <c r="H66" s="194">
        <v>0</v>
      </c>
      <c r="I66" s="195">
        <v>0</v>
      </c>
      <c r="J66" s="92">
        <f t="shared" si="0"/>
        <v>20</v>
      </c>
      <c r="K66" s="83">
        <f t="shared" si="1"/>
        <v>4</v>
      </c>
    </row>
    <row r="67" spans="1:11" ht="13.8" x14ac:dyDescent="0.25">
      <c r="A67" s="114">
        <v>62</v>
      </c>
      <c r="B67" s="67" t="s">
        <v>1154</v>
      </c>
      <c r="C67" s="67" t="s">
        <v>335</v>
      </c>
      <c r="D67" s="67" t="s">
        <v>1170</v>
      </c>
      <c r="E67" s="67" t="s">
        <v>43</v>
      </c>
      <c r="F67" s="67"/>
      <c r="G67" s="67"/>
      <c r="H67" s="194">
        <v>0</v>
      </c>
      <c r="I67" s="195">
        <v>0</v>
      </c>
      <c r="J67" s="92">
        <f t="shared" si="0"/>
        <v>20</v>
      </c>
      <c r="K67" s="83">
        <f t="shared" si="1"/>
        <v>5</v>
      </c>
    </row>
    <row r="68" spans="1:11" ht="13.8" x14ac:dyDescent="0.25">
      <c r="A68" s="114">
        <v>63</v>
      </c>
      <c r="B68" s="67" t="s">
        <v>1584</v>
      </c>
      <c r="C68" s="67" t="s">
        <v>1398</v>
      </c>
      <c r="D68" s="67" t="s">
        <v>1654</v>
      </c>
      <c r="E68" s="67" t="s">
        <v>48</v>
      </c>
      <c r="F68" s="67"/>
      <c r="G68" s="67"/>
      <c r="H68" s="194">
        <v>0</v>
      </c>
      <c r="I68" s="195">
        <v>0</v>
      </c>
      <c r="J68" s="92">
        <f t="shared" si="0"/>
        <v>20</v>
      </c>
      <c r="K68" s="83">
        <f t="shared" si="1"/>
        <v>6</v>
      </c>
    </row>
    <row r="69" spans="1:11" ht="13.8" x14ac:dyDescent="0.25">
      <c r="A69" s="114">
        <v>64</v>
      </c>
      <c r="B69" s="67" t="s">
        <v>665</v>
      </c>
      <c r="C69" s="67" t="s">
        <v>217</v>
      </c>
      <c r="D69" s="67" t="s">
        <v>1823</v>
      </c>
      <c r="E69" s="67" t="s">
        <v>49</v>
      </c>
      <c r="F69" s="67"/>
      <c r="G69" s="67"/>
      <c r="H69" s="194">
        <v>0</v>
      </c>
      <c r="I69" s="195">
        <v>0</v>
      </c>
      <c r="J69" s="92">
        <f t="shared" si="0"/>
        <v>20</v>
      </c>
      <c r="K69" s="83">
        <f t="shared" si="1"/>
        <v>7</v>
      </c>
    </row>
    <row r="70" spans="1:11" ht="13.8" x14ac:dyDescent="0.25">
      <c r="A70" s="114">
        <v>65</v>
      </c>
      <c r="B70" s="67" t="s">
        <v>1740</v>
      </c>
      <c r="C70" s="67" t="s">
        <v>175</v>
      </c>
      <c r="D70" s="67" t="s">
        <v>1367</v>
      </c>
      <c r="E70" s="67" t="s">
        <v>43</v>
      </c>
      <c r="F70" s="67"/>
      <c r="G70" s="67"/>
      <c r="H70" s="194">
        <v>0</v>
      </c>
      <c r="I70" s="195">
        <v>0</v>
      </c>
      <c r="J70" s="92">
        <f t="shared" si="0"/>
        <v>20</v>
      </c>
      <c r="K70" s="83">
        <f t="shared" si="1"/>
        <v>8</v>
      </c>
    </row>
    <row r="71" spans="1:11" ht="13.8" x14ac:dyDescent="0.25">
      <c r="A71" s="114">
        <v>66</v>
      </c>
      <c r="B71" s="67" t="s">
        <v>566</v>
      </c>
      <c r="C71" s="67" t="s">
        <v>96</v>
      </c>
      <c r="D71" s="67" t="s">
        <v>299</v>
      </c>
      <c r="E71" s="67" t="s">
        <v>47</v>
      </c>
      <c r="F71" s="67"/>
      <c r="G71" s="67"/>
      <c r="H71" s="194">
        <v>0</v>
      </c>
      <c r="I71" s="195">
        <v>0</v>
      </c>
      <c r="J71" s="92">
        <f t="shared" si="0"/>
        <v>20</v>
      </c>
      <c r="K71" s="83">
        <f t="shared" si="1"/>
        <v>9</v>
      </c>
    </row>
    <row r="72" spans="1:11" ht="13.8" x14ac:dyDescent="0.25">
      <c r="A72" s="114">
        <v>67</v>
      </c>
      <c r="B72" s="67" t="s">
        <v>561</v>
      </c>
      <c r="C72" s="67" t="s">
        <v>1891</v>
      </c>
      <c r="D72" s="67" t="s">
        <v>1066</v>
      </c>
      <c r="E72" s="67" t="s">
        <v>40</v>
      </c>
      <c r="F72" s="67"/>
      <c r="G72" s="67"/>
      <c r="H72" s="194">
        <v>0</v>
      </c>
      <c r="I72" s="195">
        <v>0</v>
      </c>
      <c r="J72" s="92">
        <f t="shared" ref="J72:J135" si="2">IF(I72=I71,J71,IF(I72=0,ROUNDDOWN(20,0),J71-K71))</f>
        <v>20</v>
      </c>
      <c r="K72" s="83">
        <f t="shared" ref="K72:K135" si="3">IF(I72&lt;I71,1,IF(I72=I71,K71+1,0))</f>
        <v>10</v>
      </c>
    </row>
    <row r="73" spans="1:11" ht="13.8" x14ac:dyDescent="0.25">
      <c r="A73" s="114">
        <v>68</v>
      </c>
      <c r="B73" s="67" t="s">
        <v>470</v>
      </c>
      <c r="C73" s="67" t="s">
        <v>99</v>
      </c>
      <c r="D73" s="67" t="s">
        <v>132</v>
      </c>
      <c r="E73" s="67" t="s">
        <v>41</v>
      </c>
      <c r="F73" s="67"/>
      <c r="G73" s="67"/>
      <c r="H73" s="194">
        <v>0</v>
      </c>
      <c r="I73" s="195">
        <v>0</v>
      </c>
      <c r="J73" s="92">
        <f t="shared" si="2"/>
        <v>20</v>
      </c>
      <c r="K73" s="83">
        <f t="shared" si="3"/>
        <v>11</v>
      </c>
    </row>
    <row r="74" spans="1:11" ht="13.8" x14ac:dyDescent="0.25">
      <c r="A74" s="114">
        <v>69</v>
      </c>
      <c r="B74" s="67" t="s">
        <v>583</v>
      </c>
      <c r="C74" s="67" t="s">
        <v>89</v>
      </c>
      <c r="D74" s="67" t="s">
        <v>351</v>
      </c>
      <c r="E74" s="67" t="s">
        <v>1947</v>
      </c>
      <c r="F74" s="67"/>
      <c r="G74" s="67"/>
      <c r="H74" s="194">
        <v>0</v>
      </c>
      <c r="I74" s="195">
        <v>0</v>
      </c>
      <c r="J74" s="92">
        <f t="shared" si="2"/>
        <v>20</v>
      </c>
      <c r="K74" s="83">
        <f t="shared" si="3"/>
        <v>12</v>
      </c>
    </row>
    <row r="75" spans="1:11" ht="13.8" x14ac:dyDescent="0.25">
      <c r="A75" s="114">
        <v>70</v>
      </c>
      <c r="B75" s="67" t="s">
        <v>914</v>
      </c>
      <c r="C75" s="67" t="s">
        <v>922</v>
      </c>
      <c r="D75" s="67" t="s">
        <v>923</v>
      </c>
      <c r="E75" s="67" t="s">
        <v>42</v>
      </c>
      <c r="F75" s="67"/>
      <c r="G75" s="67"/>
      <c r="H75" s="194">
        <v>0</v>
      </c>
      <c r="I75" s="195">
        <v>0</v>
      </c>
      <c r="J75" s="92">
        <f t="shared" si="2"/>
        <v>20</v>
      </c>
      <c r="K75" s="83">
        <f t="shared" si="3"/>
        <v>13</v>
      </c>
    </row>
    <row r="76" spans="1:11" ht="13.8" x14ac:dyDescent="0.25">
      <c r="A76" s="114">
        <v>71</v>
      </c>
      <c r="B76" s="67" t="s">
        <v>523</v>
      </c>
      <c r="C76" s="67" t="s">
        <v>118</v>
      </c>
      <c r="D76" s="67" t="s">
        <v>238</v>
      </c>
      <c r="E76" s="67" t="s">
        <v>49</v>
      </c>
      <c r="F76" s="67"/>
      <c r="G76" s="67"/>
      <c r="H76" s="194">
        <v>0</v>
      </c>
      <c r="I76" s="195">
        <v>0</v>
      </c>
      <c r="J76" s="92">
        <f t="shared" si="2"/>
        <v>20</v>
      </c>
      <c r="K76" s="83">
        <f t="shared" si="3"/>
        <v>14</v>
      </c>
    </row>
    <row r="77" spans="1:11" ht="13.8" x14ac:dyDescent="0.25">
      <c r="A77" s="114">
        <v>72</v>
      </c>
      <c r="B77" s="67" t="s">
        <v>1716</v>
      </c>
      <c r="C77" s="67" t="s">
        <v>121</v>
      </c>
      <c r="D77" s="67" t="s">
        <v>1756</v>
      </c>
      <c r="E77" s="67" t="s">
        <v>47</v>
      </c>
      <c r="F77" s="67"/>
      <c r="G77" s="67"/>
      <c r="H77" s="194">
        <v>0</v>
      </c>
      <c r="I77" s="195">
        <v>0</v>
      </c>
      <c r="J77" s="92">
        <f t="shared" si="2"/>
        <v>20</v>
      </c>
      <c r="K77" s="83">
        <f t="shared" si="3"/>
        <v>15</v>
      </c>
    </row>
    <row r="78" spans="1:11" ht="13.8" x14ac:dyDescent="0.25">
      <c r="A78" s="114">
        <v>73</v>
      </c>
      <c r="B78" s="67" t="s">
        <v>1633</v>
      </c>
      <c r="C78" s="67" t="s">
        <v>96</v>
      </c>
      <c r="D78" s="67" t="s">
        <v>101</v>
      </c>
      <c r="E78" s="67" t="s">
        <v>47</v>
      </c>
      <c r="F78" s="67"/>
      <c r="G78" s="67"/>
      <c r="H78" s="194">
        <v>0</v>
      </c>
      <c r="I78" s="195">
        <v>0</v>
      </c>
      <c r="J78" s="92">
        <f t="shared" si="2"/>
        <v>20</v>
      </c>
      <c r="K78" s="83">
        <f t="shared" si="3"/>
        <v>16</v>
      </c>
    </row>
    <row r="79" spans="1:11" ht="13.8" x14ac:dyDescent="0.25">
      <c r="A79" s="114">
        <v>74</v>
      </c>
      <c r="B79" s="67" t="s">
        <v>467</v>
      </c>
      <c r="C79" s="67" t="s">
        <v>172</v>
      </c>
      <c r="D79" s="67" t="s">
        <v>173</v>
      </c>
      <c r="E79" s="67" t="s">
        <v>40</v>
      </c>
      <c r="F79" s="67"/>
      <c r="G79" s="67"/>
      <c r="H79" s="194">
        <v>0</v>
      </c>
      <c r="I79" s="195">
        <v>0</v>
      </c>
      <c r="J79" s="92">
        <f t="shared" si="2"/>
        <v>20</v>
      </c>
      <c r="K79" s="83">
        <f t="shared" si="3"/>
        <v>17</v>
      </c>
    </row>
    <row r="80" spans="1:11" ht="13.8" x14ac:dyDescent="0.25">
      <c r="A80" s="114">
        <v>75</v>
      </c>
      <c r="B80" s="67" t="s">
        <v>637</v>
      </c>
      <c r="C80" s="67" t="s">
        <v>1976</v>
      </c>
      <c r="D80" s="67" t="s">
        <v>1977</v>
      </c>
      <c r="E80" s="67" t="s">
        <v>50</v>
      </c>
      <c r="F80" s="67"/>
      <c r="G80" s="67"/>
      <c r="H80" s="194">
        <v>0</v>
      </c>
      <c r="I80" s="195">
        <v>0</v>
      </c>
      <c r="J80" s="92">
        <f t="shared" si="2"/>
        <v>20</v>
      </c>
      <c r="K80" s="83">
        <f t="shared" si="3"/>
        <v>18</v>
      </c>
    </row>
    <row r="81" spans="1:11" ht="13.8" x14ac:dyDescent="0.25">
      <c r="A81" s="114">
        <v>76</v>
      </c>
      <c r="B81" s="67" t="s">
        <v>1197</v>
      </c>
      <c r="C81" s="67" t="s">
        <v>1212</v>
      </c>
      <c r="D81" s="67" t="s">
        <v>228</v>
      </c>
      <c r="E81" s="67" t="s">
        <v>49</v>
      </c>
      <c r="F81" s="67"/>
      <c r="G81" s="67"/>
      <c r="H81" s="194">
        <v>0</v>
      </c>
      <c r="I81" s="195">
        <v>0</v>
      </c>
      <c r="J81" s="92">
        <f t="shared" si="2"/>
        <v>20</v>
      </c>
      <c r="K81" s="83">
        <f t="shared" si="3"/>
        <v>19</v>
      </c>
    </row>
    <row r="82" spans="1:11" ht="13.8" x14ac:dyDescent="0.25">
      <c r="A82" s="114">
        <v>77</v>
      </c>
      <c r="B82" s="67" t="s">
        <v>1724</v>
      </c>
      <c r="C82" s="67" t="s">
        <v>2147</v>
      </c>
      <c r="D82" s="67" t="s">
        <v>1761</v>
      </c>
      <c r="E82" s="67" t="s">
        <v>39</v>
      </c>
      <c r="F82" s="67"/>
      <c r="G82" s="67"/>
      <c r="H82" s="194">
        <v>0</v>
      </c>
      <c r="I82" s="195">
        <v>0</v>
      </c>
      <c r="J82" s="92">
        <f t="shared" si="2"/>
        <v>20</v>
      </c>
      <c r="K82" s="83">
        <f t="shared" si="3"/>
        <v>20</v>
      </c>
    </row>
    <row r="83" spans="1:11" ht="13.8" x14ac:dyDescent="0.25">
      <c r="A83" s="114">
        <v>78</v>
      </c>
      <c r="B83" s="67" t="s">
        <v>991</v>
      </c>
      <c r="C83" s="67" t="s">
        <v>74</v>
      </c>
      <c r="D83" s="67" t="s">
        <v>154</v>
      </c>
      <c r="E83" s="67" t="s">
        <v>50</v>
      </c>
      <c r="F83" s="67"/>
      <c r="G83" s="67"/>
      <c r="H83" s="194">
        <v>0</v>
      </c>
      <c r="I83" s="195">
        <v>0</v>
      </c>
      <c r="J83" s="92">
        <f t="shared" si="2"/>
        <v>20</v>
      </c>
      <c r="K83" s="83">
        <f t="shared" si="3"/>
        <v>21</v>
      </c>
    </row>
    <row r="84" spans="1:11" ht="13.8" x14ac:dyDescent="0.25">
      <c r="A84" s="114">
        <v>79</v>
      </c>
      <c r="B84" s="67" t="s">
        <v>1018</v>
      </c>
      <c r="C84" s="67" t="s">
        <v>1938</v>
      </c>
      <c r="D84" s="67" t="s">
        <v>1937</v>
      </c>
      <c r="E84" s="67" t="s">
        <v>41</v>
      </c>
      <c r="F84" s="67"/>
      <c r="G84" s="67"/>
      <c r="H84" s="194">
        <v>0</v>
      </c>
      <c r="I84" s="195">
        <v>0</v>
      </c>
      <c r="J84" s="92">
        <f t="shared" si="2"/>
        <v>20</v>
      </c>
      <c r="K84" s="83">
        <f t="shared" si="3"/>
        <v>22</v>
      </c>
    </row>
    <row r="85" spans="1:11" ht="13.8" x14ac:dyDescent="0.25">
      <c r="A85" s="114">
        <v>80</v>
      </c>
      <c r="B85" s="67" t="s">
        <v>1448</v>
      </c>
      <c r="C85" s="67" t="s">
        <v>325</v>
      </c>
      <c r="D85" s="67" t="s">
        <v>219</v>
      </c>
      <c r="E85" s="67" t="s">
        <v>39</v>
      </c>
      <c r="F85" s="67"/>
      <c r="G85" s="67"/>
      <c r="H85" s="194">
        <v>0</v>
      </c>
      <c r="I85" s="195">
        <v>0</v>
      </c>
      <c r="J85" s="92">
        <f t="shared" si="2"/>
        <v>20</v>
      </c>
      <c r="K85" s="83">
        <f t="shared" si="3"/>
        <v>23</v>
      </c>
    </row>
    <row r="86" spans="1:11" ht="13.8" x14ac:dyDescent="0.25">
      <c r="A86" s="114">
        <v>81</v>
      </c>
      <c r="B86" s="67" t="s">
        <v>549</v>
      </c>
      <c r="C86" s="67" t="s">
        <v>430</v>
      </c>
      <c r="D86" s="67" t="s">
        <v>453</v>
      </c>
      <c r="E86" s="67" t="s">
        <v>39</v>
      </c>
      <c r="F86" s="67"/>
      <c r="G86" s="67"/>
      <c r="H86" s="194">
        <v>0</v>
      </c>
      <c r="I86" s="195">
        <v>0</v>
      </c>
      <c r="J86" s="92">
        <f t="shared" si="2"/>
        <v>20</v>
      </c>
      <c r="K86" s="83">
        <f t="shared" si="3"/>
        <v>24</v>
      </c>
    </row>
    <row r="87" spans="1:11" ht="13.8" x14ac:dyDescent="0.25">
      <c r="A87" s="114">
        <v>82</v>
      </c>
      <c r="B87" s="67" t="s">
        <v>1626</v>
      </c>
      <c r="C87" s="67" t="s">
        <v>1664</v>
      </c>
      <c r="D87" s="67" t="s">
        <v>379</v>
      </c>
      <c r="E87" s="67" t="s">
        <v>38</v>
      </c>
      <c r="F87" s="67"/>
      <c r="G87" s="67"/>
      <c r="H87" s="194">
        <v>0</v>
      </c>
      <c r="I87" s="195">
        <v>0</v>
      </c>
      <c r="J87" s="92">
        <f t="shared" si="2"/>
        <v>20</v>
      </c>
      <c r="K87" s="83">
        <f t="shared" si="3"/>
        <v>25</v>
      </c>
    </row>
    <row r="88" spans="1:11" ht="13.8" x14ac:dyDescent="0.25">
      <c r="A88" s="114">
        <v>83</v>
      </c>
      <c r="B88" s="67" t="s">
        <v>547</v>
      </c>
      <c r="C88" s="67" t="s">
        <v>169</v>
      </c>
      <c r="D88" s="67" t="s">
        <v>1821</v>
      </c>
      <c r="E88" s="67" t="s">
        <v>48</v>
      </c>
      <c r="F88" s="67"/>
      <c r="G88" s="67"/>
      <c r="H88" s="194">
        <v>0</v>
      </c>
      <c r="I88" s="195">
        <v>0</v>
      </c>
      <c r="J88" s="92">
        <f t="shared" si="2"/>
        <v>20</v>
      </c>
      <c r="K88" s="83">
        <f t="shared" si="3"/>
        <v>26</v>
      </c>
    </row>
    <row r="89" spans="1:11" ht="13.8" x14ac:dyDescent="0.25">
      <c r="A89" s="114">
        <v>84</v>
      </c>
      <c r="B89" s="67" t="s">
        <v>1707</v>
      </c>
      <c r="C89" s="67" t="s">
        <v>263</v>
      </c>
      <c r="D89" s="67" t="s">
        <v>144</v>
      </c>
      <c r="E89" s="67" t="s">
        <v>42</v>
      </c>
      <c r="F89" s="67"/>
      <c r="G89" s="67"/>
      <c r="H89" s="194">
        <v>0</v>
      </c>
      <c r="I89" s="195">
        <v>0</v>
      </c>
      <c r="J89" s="92">
        <f t="shared" si="2"/>
        <v>20</v>
      </c>
      <c r="K89" s="83">
        <f t="shared" si="3"/>
        <v>27</v>
      </c>
    </row>
    <row r="90" spans="1:11" ht="13.8" x14ac:dyDescent="0.25">
      <c r="A90" s="114">
        <v>85</v>
      </c>
      <c r="B90" s="67" t="s">
        <v>1635</v>
      </c>
      <c r="C90" s="67" t="s">
        <v>401</v>
      </c>
      <c r="D90" s="67" t="s">
        <v>122</v>
      </c>
      <c r="E90" s="67" t="s">
        <v>47</v>
      </c>
      <c r="F90" s="67"/>
      <c r="G90" s="67"/>
      <c r="H90" s="194">
        <v>0</v>
      </c>
      <c r="I90" s="195">
        <v>0</v>
      </c>
      <c r="J90" s="92">
        <f t="shared" si="2"/>
        <v>20</v>
      </c>
      <c r="K90" s="83">
        <f t="shared" si="3"/>
        <v>28</v>
      </c>
    </row>
    <row r="91" spans="1:11" ht="13.8" x14ac:dyDescent="0.25">
      <c r="A91" s="114">
        <v>86</v>
      </c>
      <c r="B91" s="67" t="s">
        <v>696</v>
      </c>
      <c r="C91" s="67" t="s">
        <v>95</v>
      </c>
      <c r="D91" s="67" t="s">
        <v>313</v>
      </c>
      <c r="E91" s="67" t="s">
        <v>48</v>
      </c>
      <c r="F91" s="67"/>
      <c r="G91" s="67"/>
      <c r="H91" s="194">
        <v>0</v>
      </c>
      <c r="I91" s="195">
        <v>0</v>
      </c>
      <c r="J91" s="92">
        <f t="shared" si="2"/>
        <v>20</v>
      </c>
      <c r="K91" s="83">
        <f t="shared" si="3"/>
        <v>29</v>
      </c>
    </row>
    <row r="92" spans="1:11" ht="13.8" x14ac:dyDescent="0.25">
      <c r="A92" s="114">
        <v>87</v>
      </c>
      <c r="B92"/>
      <c r="C92"/>
      <c r="D92"/>
      <c r="E92"/>
      <c r="F92"/>
      <c r="G92"/>
      <c r="H92"/>
      <c r="I92"/>
      <c r="J92" s="92">
        <f t="shared" si="2"/>
        <v>20</v>
      </c>
      <c r="K92" s="83">
        <f t="shared" si="3"/>
        <v>30</v>
      </c>
    </row>
    <row r="93" spans="1:11" ht="13.8" x14ac:dyDescent="0.25">
      <c r="A93" s="114">
        <v>88</v>
      </c>
      <c r="B93"/>
      <c r="C93"/>
      <c r="D93"/>
      <c r="E93"/>
      <c r="F93"/>
      <c r="G93"/>
      <c r="H93"/>
      <c r="I93"/>
      <c r="J93" s="92">
        <f t="shared" si="2"/>
        <v>20</v>
      </c>
      <c r="K93" s="83">
        <f t="shared" si="3"/>
        <v>31</v>
      </c>
    </row>
    <row r="94" spans="1:11" ht="13.8" x14ac:dyDescent="0.25">
      <c r="A94" s="114">
        <v>89</v>
      </c>
      <c r="B94"/>
      <c r="C94"/>
      <c r="D94"/>
      <c r="E94"/>
      <c r="F94"/>
      <c r="G94"/>
      <c r="H94"/>
      <c r="I94"/>
      <c r="J94" s="92">
        <f t="shared" si="2"/>
        <v>20</v>
      </c>
      <c r="K94" s="83">
        <f t="shared" si="3"/>
        <v>32</v>
      </c>
    </row>
    <row r="95" spans="1:11" ht="13.8" x14ac:dyDescent="0.25">
      <c r="A95" s="114">
        <v>90</v>
      </c>
      <c r="B95"/>
      <c r="C95"/>
      <c r="D95"/>
      <c r="E95"/>
      <c r="F95"/>
      <c r="G95"/>
      <c r="H95"/>
      <c r="I95"/>
      <c r="J95" s="92">
        <f t="shared" si="2"/>
        <v>20</v>
      </c>
      <c r="K95" s="83">
        <f t="shared" si="3"/>
        <v>33</v>
      </c>
    </row>
    <row r="96" spans="1:11" ht="13.8" x14ac:dyDescent="0.25">
      <c r="A96" s="114">
        <v>91</v>
      </c>
      <c r="B96"/>
      <c r="C96"/>
      <c r="D96"/>
      <c r="E96"/>
      <c r="F96"/>
      <c r="G96"/>
      <c r="H96"/>
      <c r="I96"/>
      <c r="J96" s="92">
        <f t="shared" si="2"/>
        <v>20</v>
      </c>
      <c r="K96" s="83">
        <f t="shared" si="3"/>
        <v>34</v>
      </c>
    </row>
    <row r="97" spans="1:11" ht="13.8" x14ac:dyDescent="0.25">
      <c r="A97" s="114">
        <v>92</v>
      </c>
      <c r="B97"/>
      <c r="C97"/>
      <c r="D97"/>
      <c r="E97"/>
      <c r="F97"/>
      <c r="G97"/>
      <c r="H97"/>
      <c r="I97"/>
      <c r="J97" s="92">
        <f t="shared" si="2"/>
        <v>20</v>
      </c>
      <c r="K97" s="83">
        <f t="shared" si="3"/>
        <v>35</v>
      </c>
    </row>
    <row r="98" spans="1:11" ht="13.8" x14ac:dyDescent="0.25">
      <c r="A98" s="114">
        <v>93</v>
      </c>
      <c r="B98"/>
      <c r="C98"/>
      <c r="D98"/>
      <c r="E98"/>
      <c r="F98"/>
      <c r="G98"/>
      <c r="H98"/>
      <c r="I98"/>
      <c r="J98" s="92">
        <f t="shared" si="2"/>
        <v>20</v>
      </c>
      <c r="K98" s="83">
        <f t="shared" si="3"/>
        <v>36</v>
      </c>
    </row>
    <row r="99" spans="1:11" ht="13.8" x14ac:dyDescent="0.25">
      <c r="A99" s="114">
        <v>94</v>
      </c>
      <c r="B99"/>
      <c r="C99"/>
      <c r="D99"/>
      <c r="E99"/>
      <c r="F99"/>
      <c r="G99"/>
      <c r="H99"/>
      <c r="I99"/>
      <c r="J99" s="92">
        <f t="shared" si="2"/>
        <v>20</v>
      </c>
      <c r="K99" s="83">
        <f t="shared" si="3"/>
        <v>37</v>
      </c>
    </row>
    <row r="100" spans="1:11" ht="13.8" x14ac:dyDescent="0.25">
      <c r="A100" s="114">
        <v>95</v>
      </c>
      <c r="B100"/>
      <c r="C100"/>
      <c r="D100"/>
      <c r="E100"/>
      <c r="F100"/>
      <c r="G100"/>
      <c r="H100"/>
      <c r="I100"/>
      <c r="J100" s="92">
        <f t="shared" si="2"/>
        <v>20</v>
      </c>
      <c r="K100" s="83">
        <f t="shared" si="3"/>
        <v>38</v>
      </c>
    </row>
    <row r="101" spans="1:11" ht="13.8" x14ac:dyDescent="0.25">
      <c r="A101" s="114">
        <v>96</v>
      </c>
      <c r="B101"/>
      <c r="C101"/>
      <c r="D101"/>
      <c r="E101"/>
      <c r="F101"/>
      <c r="G101"/>
      <c r="H101"/>
      <c r="I101"/>
      <c r="J101" s="92">
        <f t="shared" si="2"/>
        <v>20</v>
      </c>
      <c r="K101" s="83">
        <f t="shared" si="3"/>
        <v>39</v>
      </c>
    </row>
    <row r="102" spans="1:11" ht="13.8" x14ac:dyDescent="0.25">
      <c r="A102" s="114">
        <v>97</v>
      </c>
      <c r="B102"/>
      <c r="C102"/>
      <c r="D102"/>
      <c r="E102"/>
      <c r="F102"/>
      <c r="G102"/>
      <c r="H102"/>
      <c r="I102"/>
      <c r="J102" s="92">
        <f t="shared" si="2"/>
        <v>20</v>
      </c>
      <c r="K102" s="83">
        <f t="shared" si="3"/>
        <v>40</v>
      </c>
    </row>
    <row r="103" spans="1:11" ht="13.8" x14ac:dyDescent="0.25">
      <c r="A103" s="114">
        <v>98</v>
      </c>
      <c r="B103"/>
      <c r="C103"/>
      <c r="D103"/>
      <c r="E103"/>
      <c r="F103"/>
      <c r="G103"/>
      <c r="H103"/>
      <c r="I103"/>
      <c r="J103" s="92">
        <f t="shared" si="2"/>
        <v>20</v>
      </c>
      <c r="K103" s="83">
        <f t="shared" si="3"/>
        <v>41</v>
      </c>
    </row>
    <row r="104" spans="1:11" ht="13.8" x14ac:dyDescent="0.25">
      <c r="A104" s="114">
        <v>99</v>
      </c>
      <c r="B104"/>
      <c r="C104"/>
      <c r="D104"/>
      <c r="E104"/>
      <c r="F104"/>
      <c r="G104"/>
      <c r="H104"/>
      <c r="I104"/>
      <c r="J104" s="92">
        <f t="shared" si="2"/>
        <v>20</v>
      </c>
      <c r="K104" s="83">
        <f t="shared" si="3"/>
        <v>42</v>
      </c>
    </row>
    <row r="105" spans="1:11" ht="13.8" x14ac:dyDescent="0.25">
      <c r="A105" s="114">
        <v>100</v>
      </c>
      <c r="B105"/>
      <c r="C105"/>
      <c r="D105"/>
      <c r="E105"/>
      <c r="F105"/>
      <c r="G105"/>
      <c r="H105"/>
      <c r="I105"/>
      <c r="J105" s="92">
        <f t="shared" si="2"/>
        <v>20</v>
      </c>
      <c r="K105" s="83">
        <f t="shared" si="3"/>
        <v>43</v>
      </c>
    </row>
    <row r="106" spans="1:11" ht="13.8" x14ac:dyDescent="0.25">
      <c r="A106" s="114">
        <v>101</v>
      </c>
      <c r="B106"/>
      <c r="C106"/>
      <c r="D106"/>
      <c r="E106"/>
      <c r="F106"/>
      <c r="G106"/>
      <c r="H106"/>
      <c r="I106"/>
      <c r="J106" s="92">
        <f t="shared" si="2"/>
        <v>20</v>
      </c>
      <c r="K106" s="83">
        <f t="shared" si="3"/>
        <v>44</v>
      </c>
    </row>
    <row r="107" spans="1:11" ht="13.8" x14ac:dyDescent="0.25">
      <c r="A107" s="114">
        <v>102</v>
      </c>
      <c r="B107"/>
      <c r="C107"/>
      <c r="D107"/>
      <c r="E107"/>
      <c r="F107"/>
      <c r="G107"/>
      <c r="H107"/>
      <c r="I107"/>
      <c r="J107" s="92">
        <f t="shared" si="2"/>
        <v>20</v>
      </c>
      <c r="K107" s="83">
        <f t="shared" si="3"/>
        <v>45</v>
      </c>
    </row>
    <row r="108" spans="1:11" ht="13.8" x14ac:dyDescent="0.25">
      <c r="A108" s="114">
        <v>103</v>
      </c>
      <c r="B108"/>
      <c r="C108"/>
      <c r="D108"/>
      <c r="E108"/>
      <c r="F108"/>
      <c r="G108"/>
      <c r="H108"/>
      <c r="I108"/>
      <c r="J108" s="92">
        <f t="shared" si="2"/>
        <v>20</v>
      </c>
      <c r="K108" s="83">
        <f t="shared" si="3"/>
        <v>46</v>
      </c>
    </row>
    <row r="109" spans="1:11" ht="13.8" x14ac:dyDescent="0.25">
      <c r="A109" s="114">
        <v>104</v>
      </c>
      <c r="B109"/>
      <c r="C109"/>
      <c r="D109"/>
      <c r="E109"/>
      <c r="F109"/>
      <c r="G109"/>
      <c r="H109"/>
      <c r="I109"/>
      <c r="J109" s="92">
        <f t="shared" si="2"/>
        <v>20</v>
      </c>
      <c r="K109" s="83">
        <f t="shared" si="3"/>
        <v>47</v>
      </c>
    </row>
    <row r="110" spans="1:11" ht="13.8" x14ac:dyDescent="0.25">
      <c r="A110" s="114">
        <v>105</v>
      </c>
      <c r="B110"/>
      <c r="C110"/>
      <c r="D110"/>
      <c r="E110"/>
      <c r="F110"/>
      <c r="G110"/>
      <c r="H110"/>
      <c r="I110"/>
      <c r="J110" s="92">
        <f t="shared" si="2"/>
        <v>20</v>
      </c>
      <c r="K110" s="83">
        <f t="shared" si="3"/>
        <v>48</v>
      </c>
    </row>
    <row r="111" spans="1:11" ht="13.8" x14ac:dyDescent="0.25">
      <c r="A111" s="114">
        <v>106</v>
      </c>
      <c r="B111"/>
      <c r="C111"/>
      <c r="D111"/>
      <c r="E111"/>
      <c r="F111"/>
      <c r="G111"/>
      <c r="H111"/>
      <c r="I111"/>
      <c r="J111" s="92">
        <f t="shared" si="2"/>
        <v>20</v>
      </c>
      <c r="K111" s="83">
        <f t="shared" si="3"/>
        <v>49</v>
      </c>
    </row>
    <row r="112" spans="1:11" ht="13.8" x14ac:dyDescent="0.25">
      <c r="A112" s="114">
        <v>107</v>
      </c>
      <c r="B112"/>
      <c r="C112"/>
      <c r="D112"/>
      <c r="E112"/>
      <c r="F112"/>
      <c r="G112"/>
      <c r="H112"/>
      <c r="I112"/>
      <c r="J112" s="92">
        <f t="shared" si="2"/>
        <v>20</v>
      </c>
      <c r="K112" s="83">
        <f t="shared" si="3"/>
        <v>50</v>
      </c>
    </row>
    <row r="113" spans="1:11" ht="13.8" x14ac:dyDescent="0.25">
      <c r="A113" s="114">
        <v>108</v>
      </c>
      <c r="B113"/>
      <c r="C113"/>
      <c r="D113"/>
      <c r="E113"/>
      <c r="F113"/>
      <c r="G113"/>
      <c r="H113"/>
      <c r="I113"/>
      <c r="J113" s="92">
        <f t="shared" si="2"/>
        <v>20</v>
      </c>
      <c r="K113" s="83">
        <f t="shared" si="3"/>
        <v>51</v>
      </c>
    </row>
    <row r="114" spans="1:11" ht="13.8" x14ac:dyDescent="0.25">
      <c r="A114" s="114">
        <v>109</v>
      </c>
      <c r="B114"/>
      <c r="C114"/>
      <c r="D114"/>
      <c r="E114"/>
      <c r="F114"/>
      <c r="G114"/>
      <c r="H114"/>
      <c r="I114"/>
      <c r="J114" s="92">
        <f t="shared" si="2"/>
        <v>20</v>
      </c>
      <c r="K114" s="83">
        <f t="shared" si="3"/>
        <v>52</v>
      </c>
    </row>
    <row r="115" spans="1:11" ht="13.8" x14ac:dyDescent="0.25">
      <c r="A115" s="114">
        <v>110</v>
      </c>
      <c r="B115"/>
      <c r="C115"/>
      <c r="D115"/>
      <c r="E115"/>
      <c r="F115"/>
      <c r="G115"/>
      <c r="H115"/>
      <c r="I115"/>
      <c r="J115" s="92">
        <f t="shared" si="2"/>
        <v>20</v>
      </c>
      <c r="K115" s="83">
        <f t="shared" si="3"/>
        <v>53</v>
      </c>
    </row>
    <row r="116" spans="1:11" ht="13.8" x14ac:dyDescent="0.25">
      <c r="A116" s="114">
        <v>111</v>
      </c>
      <c r="B116"/>
      <c r="C116"/>
      <c r="D116"/>
      <c r="E116"/>
      <c r="F116"/>
      <c r="G116"/>
      <c r="H116"/>
      <c r="I116"/>
      <c r="J116" s="92">
        <f t="shared" si="2"/>
        <v>20</v>
      </c>
      <c r="K116" s="83">
        <f t="shared" si="3"/>
        <v>54</v>
      </c>
    </row>
    <row r="117" spans="1:11" ht="13.8" x14ac:dyDescent="0.25">
      <c r="A117" s="114">
        <v>112</v>
      </c>
      <c r="B117"/>
      <c r="C117"/>
      <c r="D117"/>
      <c r="E117"/>
      <c r="F117"/>
      <c r="G117"/>
      <c r="H117"/>
      <c r="I117"/>
      <c r="J117" s="92">
        <f t="shared" si="2"/>
        <v>20</v>
      </c>
      <c r="K117" s="83">
        <f t="shared" si="3"/>
        <v>55</v>
      </c>
    </row>
    <row r="118" spans="1:11" ht="13.8" x14ac:dyDescent="0.25">
      <c r="A118" s="114">
        <v>113</v>
      </c>
      <c r="B118"/>
      <c r="C118"/>
      <c r="D118"/>
      <c r="E118"/>
      <c r="F118"/>
      <c r="G118"/>
      <c r="H118"/>
      <c r="I118"/>
      <c r="J118" s="92">
        <f t="shared" si="2"/>
        <v>20</v>
      </c>
      <c r="K118" s="83">
        <f t="shared" si="3"/>
        <v>56</v>
      </c>
    </row>
    <row r="119" spans="1:11" ht="13.8" x14ac:dyDescent="0.25">
      <c r="A119" s="114">
        <v>114</v>
      </c>
      <c r="B119"/>
      <c r="C119"/>
      <c r="D119"/>
      <c r="E119"/>
      <c r="F119"/>
      <c r="G119"/>
      <c r="H119"/>
      <c r="I119"/>
      <c r="J119" s="92">
        <f t="shared" si="2"/>
        <v>20</v>
      </c>
      <c r="K119" s="83">
        <f t="shared" si="3"/>
        <v>57</v>
      </c>
    </row>
    <row r="120" spans="1:11" ht="13.8" x14ac:dyDescent="0.25">
      <c r="A120" s="114">
        <v>115</v>
      </c>
      <c r="B120"/>
      <c r="C120"/>
      <c r="D120"/>
      <c r="E120"/>
      <c r="F120"/>
      <c r="G120"/>
      <c r="H120"/>
      <c r="I120"/>
      <c r="J120" s="92">
        <f t="shared" si="2"/>
        <v>20</v>
      </c>
      <c r="K120" s="83">
        <f t="shared" si="3"/>
        <v>58</v>
      </c>
    </row>
    <row r="121" spans="1:11" ht="13.8" x14ac:dyDescent="0.25">
      <c r="A121" s="114">
        <v>116</v>
      </c>
      <c r="B121"/>
      <c r="C121"/>
      <c r="D121"/>
      <c r="E121"/>
      <c r="F121"/>
      <c r="G121"/>
      <c r="H121"/>
      <c r="I121"/>
      <c r="J121" s="92">
        <f t="shared" si="2"/>
        <v>20</v>
      </c>
      <c r="K121" s="83">
        <f t="shared" si="3"/>
        <v>59</v>
      </c>
    </row>
    <row r="122" spans="1:11" ht="13.8" x14ac:dyDescent="0.25">
      <c r="A122" s="114">
        <v>117</v>
      </c>
      <c r="B122"/>
      <c r="C122"/>
      <c r="D122"/>
      <c r="E122"/>
      <c r="F122"/>
      <c r="G122"/>
      <c r="H122"/>
      <c r="I122"/>
      <c r="J122" s="92">
        <f t="shared" si="2"/>
        <v>20</v>
      </c>
      <c r="K122" s="83">
        <f t="shared" si="3"/>
        <v>60</v>
      </c>
    </row>
    <row r="123" spans="1:11" ht="13.8" x14ac:dyDescent="0.25">
      <c r="A123" s="114">
        <v>118</v>
      </c>
      <c r="B123"/>
      <c r="C123"/>
      <c r="D123"/>
      <c r="E123"/>
      <c r="F123"/>
      <c r="G123"/>
      <c r="H123"/>
      <c r="I123"/>
      <c r="J123" s="92">
        <f t="shared" si="2"/>
        <v>20</v>
      </c>
      <c r="K123" s="83">
        <f t="shared" si="3"/>
        <v>61</v>
      </c>
    </row>
    <row r="124" spans="1:11" ht="13.8" x14ac:dyDescent="0.25">
      <c r="A124" s="114">
        <v>119</v>
      </c>
      <c r="B124"/>
      <c r="C124"/>
      <c r="D124"/>
      <c r="E124"/>
      <c r="F124"/>
      <c r="G124"/>
      <c r="H124"/>
      <c r="I124"/>
      <c r="J124" s="92">
        <f t="shared" si="2"/>
        <v>20</v>
      </c>
      <c r="K124" s="83">
        <f t="shared" si="3"/>
        <v>62</v>
      </c>
    </row>
    <row r="125" spans="1:11" ht="13.8" x14ac:dyDescent="0.25">
      <c r="A125" s="114">
        <v>120</v>
      </c>
      <c r="B125"/>
      <c r="C125"/>
      <c r="D125"/>
      <c r="E125"/>
      <c r="F125"/>
      <c r="G125"/>
      <c r="H125"/>
      <c r="I125"/>
      <c r="J125" s="92">
        <f t="shared" si="2"/>
        <v>20</v>
      </c>
      <c r="K125" s="83">
        <f t="shared" si="3"/>
        <v>63</v>
      </c>
    </row>
    <row r="126" spans="1:11" ht="13.8" x14ac:dyDescent="0.25">
      <c r="A126" s="114">
        <v>121</v>
      </c>
      <c r="B126"/>
      <c r="C126"/>
      <c r="D126"/>
      <c r="E126"/>
      <c r="F126"/>
      <c r="G126"/>
      <c r="H126"/>
      <c r="I126"/>
      <c r="J126" s="92">
        <f t="shared" si="2"/>
        <v>20</v>
      </c>
      <c r="K126" s="83">
        <f t="shared" si="3"/>
        <v>64</v>
      </c>
    </row>
    <row r="127" spans="1:11" ht="13.8" x14ac:dyDescent="0.25">
      <c r="A127" s="114">
        <v>122</v>
      </c>
      <c r="B127"/>
      <c r="C127"/>
      <c r="D127"/>
      <c r="E127"/>
      <c r="F127"/>
      <c r="G127"/>
      <c r="H127"/>
      <c r="I127"/>
      <c r="J127" s="92">
        <f t="shared" si="2"/>
        <v>20</v>
      </c>
      <c r="K127" s="83">
        <f t="shared" si="3"/>
        <v>65</v>
      </c>
    </row>
    <row r="128" spans="1:11" ht="13.8" x14ac:dyDescent="0.25">
      <c r="A128" s="114">
        <v>123</v>
      </c>
      <c r="B128"/>
      <c r="C128"/>
      <c r="D128"/>
      <c r="E128"/>
      <c r="F128"/>
      <c r="G128"/>
      <c r="H128"/>
      <c r="I128"/>
      <c r="J128" s="92">
        <f t="shared" si="2"/>
        <v>20</v>
      </c>
      <c r="K128" s="83">
        <f t="shared" si="3"/>
        <v>66</v>
      </c>
    </row>
    <row r="129" spans="1:11" ht="13.8" x14ac:dyDescent="0.25">
      <c r="A129" s="114">
        <v>124</v>
      </c>
      <c r="B129"/>
      <c r="C129"/>
      <c r="D129"/>
      <c r="E129"/>
      <c r="F129"/>
      <c r="G129"/>
      <c r="H129"/>
      <c r="I129"/>
      <c r="J129" s="92">
        <f t="shared" si="2"/>
        <v>20</v>
      </c>
      <c r="K129" s="83">
        <f t="shared" si="3"/>
        <v>67</v>
      </c>
    </row>
    <row r="130" spans="1:11" ht="13.8" x14ac:dyDescent="0.25">
      <c r="A130" s="114">
        <v>125</v>
      </c>
      <c r="B130"/>
      <c r="C130"/>
      <c r="D130"/>
      <c r="E130"/>
      <c r="F130"/>
      <c r="G130"/>
      <c r="H130"/>
      <c r="I130"/>
      <c r="J130" s="92">
        <f t="shared" si="2"/>
        <v>20</v>
      </c>
      <c r="K130" s="83">
        <f t="shared" si="3"/>
        <v>68</v>
      </c>
    </row>
    <row r="131" spans="1:11" ht="13.8" x14ac:dyDescent="0.25">
      <c r="A131" s="114">
        <v>126</v>
      </c>
      <c r="B131"/>
      <c r="C131"/>
      <c r="D131"/>
      <c r="E131"/>
      <c r="F131"/>
      <c r="G131"/>
      <c r="H131"/>
      <c r="I131"/>
      <c r="J131" s="92">
        <f t="shared" si="2"/>
        <v>20</v>
      </c>
      <c r="K131" s="83">
        <f t="shared" si="3"/>
        <v>69</v>
      </c>
    </row>
    <row r="132" spans="1:11" ht="13.8" x14ac:dyDescent="0.25">
      <c r="A132" s="114">
        <v>127</v>
      </c>
      <c r="B132"/>
      <c r="C132"/>
      <c r="D132"/>
      <c r="E132"/>
      <c r="F132"/>
      <c r="G132"/>
      <c r="H132"/>
      <c r="I132"/>
      <c r="J132" s="92">
        <f t="shared" si="2"/>
        <v>20</v>
      </c>
      <c r="K132" s="83">
        <f t="shared" si="3"/>
        <v>70</v>
      </c>
    </row>
    <row r="133" spans="1:11" ht="13.8" x14ac:dyDescent="0.25">
      <c r="A133" s="114">
        <v>128</v>
      </c>
      <c r="B133"/>
      <c r="C133"/>
      <c r="D133"/>
      <c r="E133"/>
      <c r="F133"/>
      <c r="G133"/>
      <c r="H133"/>
      <c r="I133"/>
      <c r="J133" s="92">
        <f t="shared" si="2"/>
        <v>20</v>
      </c>
      <c r="K133" s="83">
        <f t="shared" si="3"/>
        <v>71</v>
      </c>
    </row>
    <row r="134" spans="1:11" ht="13.8" x14ac:dyDescent="0.25">
      <c r="A134" s="114">
        <v>129</v>
      </c>
      <c r="B134"/>
      <c r="C134"/>
      <c r="D134"/>
      <c r="E134"/>
      <c r="F134"/>
      <c r="G134"/>
      <c r="H134"/>
      <c r="I134"/>
      <c r="J134" s="92">
        <f t="shared" si="2"/>
        <v>20</v>
      </c>
      <c r="K134" s="83">
        <f t="shared" si="3"/>
        <v>72</v>
      </c>
    </row>
    <row r="135" spans="1:11" ht="13.8" x14ac:dyDescent="0.25">
      <c r="A135" s="114">
        <v>130</v>
      </c>
      <c r="B135"/>
      <c r="C135"/>
      <c r="D135"/>
      <c r="E135"/>
      <c r="F135"/>
      <c r="G135"/>
      <c r="H135"/>
      <c r="I135"/>
      <c r="J135" s="92">
        <f t="shared" si="2"/>
        <v>20</v>
      </c>
      <c r="K135" s="83">
        <f t="shared" si="3"/>
        <v>73</v>
      </c>
    </row>
    <row r="136" spans="1:11" ht="13.8" x14ac:dyDescent="0.25">
      <c r="A136" s="114">
        <v>131</v>
      </c>
      <c r="B136"/>
      <c r="C136"/>
      <c r="D136"/>
      <c r="E136"/>
      <c r="F136"/>
      <c r="G136"/>
      <c r="H136"/>
      <c r="I136"/>
      <c r="J136" s="92">
        <f t="shared" ref="J136:J199" si="4">IF(I136=I135,J135,IF(I136=0,ROUNDDOWN(20,0),J135-K135))</f>
        <v>20</v>
      </c>
      <c r="K136" s="83">
        <f t="shared" ref="K136:K199" si="5">IF(I136&lt;I135,1,IF(I136=I135,K135+1,0))</f>
        <v>74</v>
      </c>
    </row>
    <row r="137" spans="1:11" ht="13.8" x14ac:dyDescent="0.25">
      <c r="A137" s="114">
        <v>132</v>
      </c>
      <c r="B137"/>
      <c r="C137"/>
      <c r="D137"/>
      <c r="E137"/>
      <c r="F137"/>
      <c r="G137"/>
      <c r="H137"/>
      <c r="I137"/>
      <c r="J137" s="92">
        <f t="shared" si="4"/>
        <v>20</v>
      </c>
      <c r="K137" s="83">
        <f t="shared" si="5"/>
        <v>75</v>
      </c>
    </row>
    <row r="138" spans="1:11" ht="13.8" x14ac:dyDescent="0.25">
      <c r="A138" s="114">
        <v>133</v>
      </c>
      <c r="B138"/>
      <c r="C138"/>
      <c r="D138"/>
      <c r="E138"/>
      <c r="F138"/>
      <c r="G138"/>
      <c r="H138"/>
      <c r="I138"/>
      <c r="J138" s="92">
        <f t="shared" si="4"/>
        <v>20</v>
      </c>
      <c r="K138" s="83">
        <f t="shared" si="5"/>
        <v>76</v>
      </c>
    </row>
    <row r="139" spans="1:11" ht="13.8" x14ac:dyDescent="0.25">
      <c r="A139" s="114">
        <v>134</v>
      </c>
      <c r="B139"/>
      <c r="C139"/>
      <c r="D139"/>
      <c r="E139"/>
      <c r="F139"/>
      <c r="G139"/>
      <c r="H139"/>
      <c r="I139"/>
      <c r="J139" s="92">
        <f t="shared" si="4"/>
        <v>20</v>
      </c>
      <c r="K139" s="83">
        <f t="shared" si="5"/>
        <v>77</v>
      </c>
    </row>
    <row r="140" spans="1:11" ht="13.8" x14ac:dyDescent="0.25">
      <c r="A140" s="114">
        <v>135</v>
      </c>
      <c r="B140"/>
      <c r="C140"/>
      <c r="D140"/>
      <c r="E140"/>
      <c r="F140"/>
      <c r="G140"/>
      <c r="H140"/>
      <c r="I140"/>
      <c r="J140" s="92">
        <f t="shared" si="4"/>
        <v>20</v>
      </c>
      <c r="K140" s="83">
        <f t="shared" si="5"/>
        <v>78</v>
      </c>
    </row>
    <row r="141" spans="1:11" ht="13.8" x14ac:dyDescent="0.25">
      <c r="A141" s="114">
        <v>136</v>
      </c>
      <c r="B141"/>
      <c r="C141"/>
      <c r="D141"/>
      <c r="E141"/>
      <c r="F141"/>
      <c r="G141"/>
      <c r="H141"/>
      <c r="I141"/>
      <c r="J141" s="92">
        <f t="shared" si="4"/>
        <v>20</v>
      </c>
      <c r="K141" s="83">
        <f t="shared" si="5"/>
        <v>79</v>
      </c>
    </row>
    <row r="142" spans="1:11" ht="13.8" x14ac:dyDescent="0.25">
      <c r="A142" s="114">
        <v>137</v>
      </c>
      <c r="B142"/>
      <c r="C142"/>
      <c r="D142"/>
      <c r="E142"/>
      <c r="F142"/>
      <c r="G142"/>
      <c r="H142"/>
      <c r="I142"/>
      <c r="J142" s="92">
        <f t="shared" si="4"/>
        <v>20</v>
      </c>
      <c r="K142" s="83">
        <f t="shared" si="5"/>
        <v>80</v>
      </c>
    </row>
    <row r="143" spans="1:11" ht="13.8" x14ac:dyDescent="0.25">
      <c r="A143" s="114">
        <v>138</v>
      </c>
      <c r="B143"/>
      <c r="C143"/>
      <c r="D143"/>
      <c r="E143"/>
      <c r="F143"/>
      <c r="G143"/>
      <c r="H143"/>
      <c r="I143"/>
      <c r="J143" s="92">
        <f t="shared" si="4"/>
        <v>20</v>
      </c>
      <c r="K143" s="83">
        <f t="shared" si="5"/>
        <v>81</v>
      </c>
    </row>
    <row r="144" spans="1:11" ht="13.8" x14ac:dyDescent="0.25">
      <c r="A144" s="114">
        <v>139</v>
      </c>
      <c r="B144"/>
      <c r="C144"/>
      <c r="D144"/>
      <c r="E144"/>
      <c r="F144"/>
      <c r="G144"/>
      <c r="H144"/>
      <c r="I144"/>
      <c r="J144" s="92">
        <f t="shared" si="4"/>
        <v>20</v>
      </c>
      <c r="K144" s="83">
        <f t="shared" si="5"/>
        <v>82</v>
      </c>
    </row>
    <row r="145" spans="1:11" ht="13.8" x14ac:dyDescent="0.25">
      <c r="A145" s="114">
        <v>140</v>
      </c>
      <c r="B145"/>
      <c r="C145"/>
      <c r="D145"/>
      <c r="E145"/>
      <c r="F145"/>
      <c r="G145"/>
      <c r="H145"/>
      <c r="I145"/>
      <c r="J145" s="92">
        <f t="shared" si="4"/>
        <v>20</v>
      </c>
      <c r="K145" s="83">
        <f t="shared" si="5"/>
        <v>83</v>
      </c>
    </row>
    <row r="146" spans="1:11" ht="13.8" x14ac:dyDescent="0.25">
      <c r="A146" s="114">
        <v>141</v>
      </c>
      <c r="B146"/>
      <c r="C146"/>
      <c r="D146"/>
      <c r="E146"/>
      <c r="F146"/>
      <c r="G146"/>
      <c r="H146"/>
      <c r="I146"/>
      <c r="J146" s="92">
        <f t="shared" si="4"/>
        <v>20</v>
      </c>
      <c r="K146" s="83">
        <f t="shared" si="5"/>
        <v>84</v>
      </c>
    </row>
    <row r="147" spans="1:11" ht="13.8" x14ac:dyDescent="0.25">
      <c r="A147" s="114">
        <v>142</v>
      </c>
      <c r="B147"/>
      <c r="C147"/>
      <c r="D147"/>
      <c r="E147"/>
      <c r="F147"/>
      <c r="G147"/>
      <c r="H147"/>
      <c r="I147"/>
      <c r="J147" s="92">
        <f t="shared" si="4"/>
        <v>20</v>
      </c>
      <c r="K147" s="83">
        <f t="shared" si="5"/>
        <v>85</v>
      </c>
    </row>
    <row r="148" spans="1:11" ht="13.8" x14ac:dyDescent="0.25">
      <c r="A148" s="114">
        <v>143</v>
      </c>
      <c r="B148"/>
      <c r="C148"/>
      <c r="D148"/>
      <c r="E148"/>
      <c r="F148"/>
      <c r="G148"/>
      <c r="H148"/>
      <c r="I148"/>
      <c r="J148" s="92">
        <f t="shared" si="4"/>
        <v>20</v>
      </c>
      <c r="K148" s="83">
        <f t="shared" si="5"/>
        <v>86</v>
      </c>
    </row>
    <row r="149" spans="1:11" ht="13.8" x14ac:dyDescent="0.25">
      <c r="A149" s="114">
        <v>144</v>
      </c>
      <c r="B149"/>
      <c r="C149"/>
      <c r="D149"/>
      <c r="E149"/>
      <c r="F149"/>
      <c r="G149"/>
      <c r="H149"/>
      <c r="I149"/>
      <c r="J149" s="92">
        <f t="shared" si="4"/>
        <v>20</v>
      </c>
      <c r="K149" s="83">
        <f t="shared" si="5"/>
        <v>87</v>
      </c>
    </row>
    <row r="150" spans="1:11" ht="13.8" x14ac:dyDescent="0.25">
      <c r="A150" s="114">
        <v>145</v>
      </c>
      <c r="B150"/>
      <c r="C150"/>
      <c r="D150"/>
      <c r="E150"/>
      <c r="F150"/>
      <c r="G150"/>
      <c r="H150"/>
      <c r="I150"/>
      <c r="J150" s="92">
        <f t="shared" si="4"/>
        <v>20</v>
      </c>
      <c r="K150" s="83">
        <f t="shared" si="5"/>
        <v>88</v>
      </c>
    </row>
    <row r="151" spans="1:11" ht="13.8" x14ac:dyDescent="0.25">
      <c r="A151" s="114">
        <v>146</v>
      </c>
      <c r="B151"/>
      <c r="C151"/>
      <c r="D151"/>
      <c r="E151"/>
      <c r="F151"/>
      <c r="G151"/>
      <c r="H151"/>
      <c r="I151"/>
      <c r="J151" s="92">
        <f t="shared" si="4"/>
        <v>20</v>
      </c>
      <c r="K151" s="83">
        <f t="shared" si="5"/>
        <v>89</v>
      </c>
    </row>
    <row r="152" spans="1:11" ht="13.8" x14ac:dyDescent="0.25">
      <c r="A152" s="114">
        <v>147</v>
      </c>
      <c r="B152"/>
      <c r="C152"/>
      <c r="D152"/>
      <c r="E152"/>
      <c r="F152"/>
      <c r="G152"/>
      <c r="H152"/>
      <c r="I152"/>
      <c r="J152" s="92">
        <f t="shared" si="4"/>
        <v>20</v>
      </c>
      <c r="K152" s="83">
        <f t="shared" si="5"/>
        <v>90</v>
      </c>
    </row>
    <row r="153" spans="1:11" ht="13.8" x14ac:dyDescent="0.25">
      <c r="A153" s="114">
        <v>148</v>
      </c>
      <c r="B153"/>
      <c r="C153"/>
      <c r="D153"/>
      <c r="E153"/>
      <c r="F153"/>
      <c r="G153"/>
      <c r="H153"/>
      <c r="I153"/>
      <c r="J153" s="92">
        <f t="shared" si="4"/>
        <v>20</v>
      </c>
      <c r="K153" s="83">
        <f t="shared" si="5"/>
        <v>91</v>
      </c>
    </row>
    <row r="154" spans="1:11" ht="13.8" x14ac:dyDescent="0.25">
      <c r="A154" s="114">
        <v>149</v>
      </c>
      <c r="B154"/>
      <c r="C154"/>
      <c r="D154"/>
      <c r="E154"/>
      <c r="F154"/>
      <c r="G154"/>
      <c r="H154"/>
      <c r="I154"/>
      <c r="J154" s="92">
        <f t="shared" si="4"/>
        <v>20</v>
      </c>
      <c r="K154" s="83">
        <f t="shared" si="5"/>
        <v>92</v>
      </c>
    </row>
    <row r="155" spans="1:11" ht="13.8" x14ac:dyDescent="0.25">
      <c r="A155" s="114">
        <v>150</v>
      </c>
      <c r="B155"/>
      <c r="C155"/>
      <c r="D155"/>
      <c r="E155"/>
      <c r="F155"/>
      <c r="G155"/>
      <c r="H155"/>
      <c r="I155"/>
      <c r="J155" s="92">
        <f t="shared" si="4"/>
        <v>20</v>
      </c>
      <c r="K155" s="83">
        <f t="shared" si="5"/>
        <v>93</v>
      </c>
    </row>
    <row r="156" spans="1:11" ht="13.8" x14ac:dyDescent="0.25">
      <c r="A156" s="114">
        <v>151</v>
      </c>
      <c r="B156"/>
      <c r="C156"/>
      <c r="D156"/>
      <c r="E156"/>
      <c r="F156"/>
      <c r="G156"/>
      <c r="H156"/>
      <c r="I156"/>
      <c r="J156" s="92">
        <f t="shared" si="4"/>
        <v>20</v>
      </c>
      <c r="K156" s="83">
        <f t="shared" si="5"/>
        <v>94</v>
      </c>
    </row>
    <row r="157" spans="1:11" ht="13.8" x14ac:dyDescent="0.25">
      <c r="A157" s="114">
        <v>152</v>
      </c>
      <c r="B157"/>
      <c r="C157"/>
      <c r="D157"/>
      <c r="E157"/>
      <c r="F157"/>
      <c r="G157"/>
      <c r="H157"/>
      <c r="I157"/>
      <c r="J157" s="92">
        <f t="shared" si="4"/>
        <v>20</v>
      </c>
      <c r="K157" s="83">
        <f t="shared" si="5"/>
        <v>95</v>
      </c>
    </row>
    <row r="158" spans="1:11" ht="13.8" x14ac:dyDescent="0.25">
      <c r="A158" s="114">
        <v>153</v>
      </c>
      <c r="B158"/>
      <c r="C158"/>
      <c r="D158"/>
      <c r="E158"/>
      <c r="F158"/>
      <c r="G158"/>
      <c r="H158"/>
      <c r="I158"/>
      <c r="J158" s="92">
        <f t="shared" si="4"/>
        <v>20</v>
      </c>
      <c r="K158" s="83">
        <f t="shared" si="5"/>
        <v>96</v>
      </c>
    </row>
    <row r="159" spans="1:11" ht="13.8" x14ac:dyDescent="0.25">
      <c r="A159" s="114">
        <v>154</v>
      </c>
      <c r="B159"/>
      <c r="C159"/>
      <c r="D159"/>
      <c r="E159"/>
      <c r="F159"/>
      <c r="G159"/>
      <c r="H159"/>
      <c r="I159"/>
      <c r="J159" s="92">
        <f t="shared" si="4"/>
        <v>20</v>
      </c>
      <c r="K159" s="83">
        <f t="shared" si="5"/>
        <v>97</v>
      </c>
    </row>
    <row r="160" spans="1:11" ht="13.8" x14ac:dyDescent="0.25">
      <c r="A160" s="114">
        <v>155</v>
      </c>
      <c r="B160"/>
      <c r="C160"/>
      <c r="D160"/>
      <c r="E160"/>
      <c r="F160"/>
      <c r="G160"/>
      <c r="H160"/>
      <c r="I160"/>
      <c r="J160" s="92">
        <f t="shared" si="4"/>
        <v>20</v>
      </c>
      <c r="K160" s="83">
        <f t="shared" si="5"/>
        <v>98</v>
      </c>
    </row>
    <row r="161" spans="1:11" ht="13.8" x14ac:dyDescent="0.25">
      <c r="A161" s="114">
        <v>156</v>
      </c>
      <c r="B161"/>
      <c r="C161"/>
      <c r="D161"/>
      <c r="E161"/>
      <c r="F161"/>
      <c r="G161"/>
      <c r="H161"/>
      <c r="I161"/>
      <c r="J161" s="92">
        <f t="shared" si="4"/>
        <v>20</v>
      </c>
      <c r="K161" s="83">
        <f t="shared" si="5"/>
        <v>99</v>
      </c>
    </row>
    <row r="162" spans="1:11" ht="13.8" x14ac:dyDescent="0.25">
      <c r="A162" s="114">
        <v>157</v>
      </c>
      <c r="B162"/>
      <c r="C162"/>
      <c r="D162"/>
      <c r="E162"/>
      <c r="F162"/>
      <c r="G162"/>
      <c r="H162"/>
      <c r="I162"/>
      <c r="J162" s="92">
        <f t="shared" si="4"/>
        <v>20</v>
      </c>
      <c r="K162" s="83">
        <f t="shared" si="5"/>
        <v>100</v>
      </c>
    </row>
    <row r="163" spans="1:11" ht="13.8" x14ac:dyDescent="0.25">
      <c r="A163" s="114">
        <v>158</v>
      </c>
      <c r="B163"/>
      <c r="C163"/>
      <c r="D163"/>
      <c r="E163"/>
      <c r="F163"/>
      <c r="G163"/>
      <c r="H163"/>
      <c r="I163"/>
      <c r="J163" s="92">
        <f t="shared" si="4"/>
        <v>20</v>
      </c>
      <c r="K163" s="83">
        <f t="shared" si="5"/>
        <v>101</v>
      </c>
    </row>
    <row r="164" spans="1:11" ht="13.8" x14ac:dyDescent="0.25">
      <c r="A164" s="114">
        <v>159</v>
      </c>
      <c r="B164"/>
      <c r="C164"/>
      <c r="D164"/>
      <c r="E164"/>
      <c r="F164"/>
      <c r="G164"/>
      <c r="H164"/>
      <c r="I164"/>
      <c r="J164" s="92">
        <f t="shared" si="4"/>
        <v>20</v>
      </c>
      <c r="K164" s="83">
        <f t="shared" si="5"/>
        <v>102</v>
      </c>
    </row>
    <row r="165" spans="1:11" ht="13.8" x14ac:dyDescent="0.25">
      <c r="A165" s="114">
        <v>160</v>
      </c>
      <c r="B165"/>
      <c r="C165"/>
      <c r="D165"/>
      <c r="E165"/>
      <c r="F165"/>
      <c r="G165"/>
      <c r="H165"/>
      <c r="I165"/>
      <c r="J165" s="92">
        <f t="shared" si="4"/>
        <v>20</v>
      </c>
      <c r="K165" s="83">
        <f t="shared" si="5"/>
        <v>103</v>
      </c>
    </row>
    <row r="166" spans="1:11" ht="13.8" x14ac:dyDescent="0.25">
      <c r="A166" s="114">
        <v>161</v>
      </c>
      <c r="B166"/>
      <c r="C166"/>
      <c r="D166"/>
      <c r="E166"/>
      <c r="F166"/>
      <c r="G166"/>
      <c r="H166"/>
      <c r="I166"/>
      <c r="J166" s="92">
        <f t="shared" si="4"/>
        <v>20</v>
      </c>
      <c r="K166" s="83">
        <f t="shared" si="5"/>
        <v>104</v>
      </c>
    </row>
    <row r="167" spans="1:11" ht="13.8" x14ac:dyDescent="0.25">
      <c r="A167" s="114">
        <v>162</v>
      </c>
      <c r="B167"/>
      <c r="C167"/>
      <c r="D167"/>
      <c r="E167"/>
      <c r="F167"/>
      <c r="G167"/>
      <c r="H167"/>
      <c r="I167"/>
      <c r="J167" s="92">
        <f t="shared" si="4"/>
        <v>20</v>
      </c>
      <c r="K167" s="83">
        <f t="shared" si="5"/>
        <v>105</v>
      </c>
    </row>
    <row r="168" spans="1:11" ht="13.8" x14ac:dyDescent="0.25">
      <c r="A168" s="114">
        <v>163</v>
      </c>
      <c r="B168"/>
      <c r="C168"/>
      <c r="D168"/>
      <c r="E168"/>
      <c r="F168"/>
      <c r="G168"/>
      <c r="H168"/>
      <c r="I168"/>
      <c r="J168" s="92">
        <f t="shared" si="4"/>
        <v>20</v>
      </c>
      <c r="K168" s="83">
        <f t="shared" si="5"/>
        <v>106</v>
      </c>
    </row>
    <row r="169" spans="1:11" ht="13.8" x14ac:dyDescent="0.25">
      <c r="A169" s="114">
        <v>164</v>
      </c>
      <c r="B169"/>
      <c r="C169"/>
      <c r="D169"/>
      <c r="E169"/>
      <c r="F169"/>
      <c r="G169"/>
      <c r="H169"/>
      <c r="I169"/>
      <c r="J169" s="92">
        <f t="shared" si="4"/>
        <v>20</v>
      </c>
      <c r="K169" s="83">
        <f t="shared" si="5"/>
        <v>107</v>
      </c>
    </row>
    <row r="170" spans="1:11" ht="13.8" x14ac:dyDescent="0.25">
      <c r="A170" s="114">
        <v>165</v>
      </c>
      <c r="B170"/>
      <c r="C170"/>
      <c r="D170"/>
      <c r="E170"/>
      <c r="F170"/>
      <c r="G170"/>
      <c r="H170"/>
      <c r="I170"/>
      <c r="J170" s="92">
        <f t="shared" si="4"/>
        <v>20</v>
      </c>
      <c r="K170" s="83">
        <f t="shared" si="5"/>
        <v>108</v>
      </c>
    </row>
    <row r="171" spans="1:11" ht="13.8" x14ac:dyDescent="0.25">
      <c r="A171" s="114">
        <v>166</v>
      </c>
      <c r="B171"/>
      <c r="C171"/>
      <c r="D171"/>
      <c r="E171"/>
      <c r="F171"/>
      <c r="G171"/>
      <c r="H171"/>
      <c r="I171"/>
      <c r="J171" s="92">
        <f t="shared" si="4"/>
        <v>20</v>
      </c>
      <c r="K171" s="83">
        <f t="shared" si="5"/>
        <v>109</v>
      </c>
    </row>
    <row r="172" spans="1:11" ht="13.8" x14ac:dyDescent="0.25">
      <c r="A172" s="114">
        <v>167</v>
      </c>
      <c r="B172"/>
      <c r="C172"/>
      <c r="D172"/>
      <c r="E172"/>
      <c r="F172"/>
      <c r="G172"/>
      <c r="H172"/>
      <c r="I172"/>
      <c r="J172" s="92">
        <f t="shared" si="4"/>
        <v>20</v>
      </c>
      <c r="K172" s="83">
        <f t="shared" si="5"/>
        <v>110</v>
      </c>
    </row>
    <row r="173" spans="1:11" ht="13.8" x14ac:dyDescent="0.25">
      <c r="A173" s="114">
        <v>168</v>
      </c>
      <c r="B173"/>
      <c r="C173"/>
      <c r="D173"/>
      <c r="E173"/>
      <c r="F173"/>
      <c r="G173"/>
      <c r="H173"/>
      <c r="I173"/>
      <c r="J173" s="92">
        <f t="shared" si="4"/>
        <v>20</v>
      </c>
      <c r="K173" s="83">
        <f t="shared" si="5"/>
        <v>111</v>
      </c>
    </row>
    <row r="174" spans="1:11" ht="13.8" x14ac:dyDescent="0.25">
      <c r="A174" s="114">
        <v>169</v>
      </c>
      <c r="B174"/>
      <c r="C174"/>
      <c r="D174"/>
      <c r="E174"/>
      <c r="F174"/>
      <c r="G174"/>
      <c r="H174"/>
      <c r="I174"/>
      <c r="J174" s="92">
        <f t="shared" si="4"/>
        <v>20</v>
      </c>
      <c r="K174" s="83">
        <f t="shared" si="5"/>
        <v>112</v>
      </c>
    </row>
    <row r="175" spans="1:11" ht="13.8" x14ac:dyDescent="0.25">
      <c r="A175" s="114">
        <v>170</v>
      </c>
      <c r="B175"/>
      <c r="C175"/>
      <c r="D175"/>
      <c r="E175"/>
      <c r="F175"/>
      <c r="G175"/>
      <c r="H175"/>
      <c r="I175"/>
      <c r="J175" s="92">
        <f t="shared" si="4"/>
        <v>20</v>
      </c>
      <c r="K175" s="83">
        <f t="shared" si="5"/>
        <v>113</v>
      </c>
    </row>
    <row r="176" spans="1:11" ht="13.8" x14ac:dyDescent="0.25">
      <c r="A176" s="114">
        <v>171</v>
      </c>
      <c r="B176"/>
      <c r="C176"/>
      <c r="D176"/>
      <c r="E176"/>
      <c r="F176"/>
      <c r="G176"/>
      <c r="H176"/>
      <c r="I176"/>
      <c r="J176" s="92">
        <f t="shared" si="4"/>
        <v>20</v>
      </c>
      <c r="K176" s="83">
        <f t="shared" si="5"/>
        <v>114</v>
      </c>
    </row>
    <row r="177" spans="1:11" ht="13.8" x14ac:dyDescent="0.25">
      <c r="A177" s="114">
        <v>172</v>
      </c>
      <c r="B177"/>
      <c r="C177"/>
      <c r="D177"/>
      <c r="E177"/>
      <c r="F177"/>
      <c r="G177"/>
      <c r="H177"/>
      <c r="I177"/>
      <c r="J177" s="92">
        <f t="shared" si="4"/>
        <v>20</v>
      </c>
      <c r="K177" s="83">
        <f t="shared" si="5"/>
        <v>115</v>
      </c>
    </row>
    <row r="178" spans="1:11" ht="13.8" x14ac:dyDescent="0.25">
      <c r="A178" s="114">
        <v>173</v>
      </c>
      <c r="B178"/>
      <c r="C178"/>
      <c r="D178"/>
      <c r="E178"/>
      <c r="F178"/>
      <c r="G178"/>
      <c r="H178"/>
      <c r="I178"/>
      <c r="J178" s="92">
        <f t="shared" si="4"/>
        <v>20</v>
      </c>
      <c r="K178" s="83">
        <f t="shared" si="5"/>
        <v>116</v>
      </c>
    </row>
    <row r="179" spans="1:11" ht="13.8" x14ac:dyDescent="0.25">
      <c r="A179" s="114">
        <v>174</v>
      </c>
      <c r="B179"/>
      <c r="C179"/>
      <c r="D179"/>
      <c r="E179"/>
      <c r="F179"/>
      <c r="G179"/>
      <c r="H179"/>
      <c r="I179"/>
      <c r="J179" s="92">
        <f t="shared" si="4"/>
        <v>20</v>
      </c>
      <c r="K179" s="83">
        <f t="shared" si="5"/>
        <v>117</v>
      </c>
    </row>
    <row r="180" spans="1:11" ht="13.8" x14ac:dyDescent="0.25">
      <c r="A180" s="114">
        <v>175</v>
      </c>
      <c r="B180"/>
      <c r="C180"/>
      <c r="D180"/>
      <c r="E180"/>
      <c r="F180"/>
      <c r="G180"/>
      <c r="H180"/>
      <c r="I180"/>
      <c r="J180" s="92">
        <f t="shared" si="4"/>
        <v>20</v>
      </c>
      <c r="K180" s="83">
        <f t="shared" si="5"/>
        <v>118</v>
      </c>
    </row>
    <row r="181" spans="1:11" ht="13.8" x14ac:dyDescent="0.25">
      <c r="A181" s="114">
        <v>176</v>
      </c>
      <c r="B181"/>
      <c r="C181"/>
      <c r="D181"/>
      <c r="E181"/>
      <c r="F181"/>
      <c r="G181"/>
      <c r="H181"/>
      <c r="I181"/>
      <c r="J181" s="92">
        <f t="shared" si="4"/>
        <v>20</v>
      </c>
      <c r="K181" s="83">
        <f t="shared" si="5"/>
        <v>119</v>
      </c>
    </row>
    <row r="182" spans="1:11" ht="13.8" x14ac:dyDescent="0.25">
      <c r="A182" s="114">
        <v>177</v>
      </c>
      <c r="B182"/>
      <c r="C182"/>
      <c r="D182"/>
      <c r="E182"/>
      <c r="F182"/>
      <c r="G182"/>
      <c r="H182"/>
      <c r="I182"/>
      <c r="J182" s="92">
        <f t="shared" si="4"/>
        <v>20</v>
      </c>
      <c r="K182" s="83">
        <f t="shared" si="5"/>
        <v>120</v>
      </c>
    </row>
    <row r="183" spans="1:11" ht="13.8" x14ac:dyDescent="0.25">
      <c r="A183" s="114">
        <v>178</v>
      </c>
      <c r="B183"/>
      <c r="C183"/>
      <c r="D183"/>
      <c r="E183"/>
      <c r="F183"/>
      <c r="G183"/>
      <c r="H183"/>
      <c r="I183"/>
      <c r="J183" s="92">
        <f t="shared" si="4"/>
        <v>20</v>
      </c>
      <c r="K183" s="83">
        <f t="shared" si="5"/>
        <v>121</v>
      </c>
    </row>
    <row r="184" spans="1:11" ht="13.8" x14ac:dyDescent="0.25">
      <c r="A184" s="114">
        <v>179</v>
      </c>
      <c r="B184"/>
      <c r="C184"/>
      <c r="D184"/>
      <c r="E184"/>
      <c r="F184"/>
      <c r="G184"/>
      <c r="H184"/>
      <c r="I184"/>
      <c r="J184" s="92">
        <f t="shared" si="4"/>
        <v>20</v>
      </c>
      <c r="K184" s="83">
        <f t="shared" si="5"/>
        <v>122</v>
      </c>
    </row>
    <row r="185" spans="1:11" ht="13.8" x14ac:dyDescent="0.25">
      <c r="A185" s="114">
        <v>180</v>
      </c>
      <c r="B185"/>
      <c r="C185"/>
      <c r="D185"/>
      <c r="E185"/>
      <c r="F185"/>
      <c r="G185"/>
      <c r="H185"/>
      <c r="I185"/>
      <c r="J185" s="92">
        <f t="shared" si="4"/>
        <v>20</v>
      </c>
      <c r="K185" s="83">
        <f t="shared" si="5"/>
        <v>123</v>
      </c>
    </row>
    <row r="186" spans="1:11" ht="13.8" x14ac:dyDescent="0.25">
      <c r="A186" s="114">
        <v>181</v>
      </c>
      <c r="B186"/>
      <c r="C186"/>
      <c r="D186"/>
      <c r="E186"/>
      <c r="F186"/>
      <c r="G186"/>
      <c r="H186"/>
      <c r="I186"/>
      <c r="J186" s="92">
        <f t="shared" si="4"/>
        <v>20</v>
      </c>
      <c r="K186" s="83">
        <f t="shared" si="5"/>
        <v>124</v>
      </c>
    </row>
    <row r="187" spans="1:11" ht="13.8" x14ac:dyDescent="0.25">
      <c r="A187" s="114">
        <v>182</v>
      </c>
      <c r="B187"/>
      <c r="C187"/>
      <c r="D187"/>
      <c r="E187"/>
      <c r="F187"/>
      <c r="G187"/>
      <c r="H187"/>
      <c r="I187"/>
      <c r="J187" s="92">
        <f t="shared" si="4"/>
        <v>20</v>
      </c>
      <c r="K187" s="83">
        <f t="shared" si="5"/>
        <v>125</v>
      </c>
    </row>
    <row r="188" spans="1:11" ht="13.8" x14ac:dyDescent="0.25">
      <c r="A188" s="114">
        <v>183</v>
      </c>
      <c r="B188"/>
      <c r="C188"/>
      <c r="D188"/>
      <c r="E188"/>
      <c r="F188"/>
      <c r="G188"/>
      <c r="H188"/>
      <c r="I188"/>
      <c r="J188" s="92">
        <f t="shared" si="4"/>
        <v>20</v>
      </c>
      <c r="K188" s="83">
        <f t="shared" si="5"/>
        <v>126</v>
      </c>
    </row>
    <row r="189" spans="1:11" ht="13.8" x14ac:dyDescent="0.25">
      <c r="A189" s="114">
        <v>184</v>
      </c>
      <c r="B189"/>
      <c r="C189"/>
      <c r="D189"/>
      <c r="E189"/>
      <c r="F189"/>
      <c r="G189"/>
      <c r="H189"/>
      <c r="I189"/>
      <c r="J189" s="92">
        <f t="shared" si="4"/>
        <v>20</v>
      </c>
      <c r="K189" s="83">
        <f t="shared" si="5"/>
        <v>127</v>
      </c>
    </row>
    <row r="190" spans="1:11" ht="13.8" x14ac:dyDescent="0.25">
      <c r="A190" s="114">
        <v>185</v>
      </c>
      <c r="B190"/>
      <c r="C190"/>
      <c r="D190"/>
      <c r="E190"/>
      <c r="F190"/>
      <c r="G190"/>
      <c r="H190"/>
      <c r="I190"/>
      <c r="J190" s="92">
        <f t="shared" si="4"/>
        <v>20</v>
      </c>
      <c r="K190" s="83">
        <f t="shared" si="5"/>
        <v>128</v>
      </c>
    </row>
    <row r="191" spans="1:11" ht="13.8" x14ac:dyDescent="0.25">
      <c r="A191" s="114">
        <v>186</v>
      </c>
      <c r="B191"/>
      <c r="C191"/>
      <c r="D191"/>
      <c r="E191"/>
      <c r="F191"/>
      <c r="G191"/>
      <c r="H191"/>
      <c r="I191"/>
      <c r="J191" s="92">
        <f t="shared" si="4"/>
        <v>20</v>
      </c>
      <c r="K191" s="83">
        <f t="shared" si="5"/>
        <v>129</v>
      </c>
    </row>
    <row r="192" spans="1:11" ht="13.8" x14ac:dyDescent="0.25">
      <c r="A192" s="114">
        <v>187</v>
      </c>
      <c r="B192"/>
      <c r="C192"/>
      <c r="D192"/>
      <c r="E192"/>
      <c r="F192"/>
      <c r="G192"/>
      <c r="H192"/>
      <c r="I192"/>
      <c r="J192" s="92">
        <f t="shared" si="4"/>
        <v>20</v>
      </c>
      <c r="K192" s="83">
        <f t="shared" si="5"/>
        <v>130</v>
      </c>
    </row>
    <row r="193" spans="1:11" ht="13.8" x14ac:dyDescent="0.25">
      <c r="A193" s="114">
        <v>188</v>
      </c>
      <c r="B193"/>
      <c r="C193"/>
      <c r="D193"/>
      <c r="E193"/>
      <c r="F193"/>
      <c r="G193"/>
      <c r="H193"/>
      <c r="I193"/>
      <c r="J193" s="92">
        <f t="shared" si="4"/>
        <v>20</v>
      </c>
      <c r="K193" s="83">
        <f t="shared" si="5"/>
        <v>131</v>
      </c>
    </row>
    <row r="194" spans="1:11" ht="13.8" x14ac:dyDescent="0.25">
      <c r="A194" s="114">
        <v>189</v>
      </c>
      <c r="B194"/>
      <c r="C194"/>
      <c r="D194"/>
      <c r="E194"/>
      <c r="F194"/>
      <c r="G194"/>
      <c r="H194"/>
      <c r="I194"/>
      <c r="J194" s="92">
        <f t="shared" si="4"/>
        <v>20</v>
      </c>
      <c r="K194" s="83">
        <f t="shared" si="5"/>
        <v>132</v>
      </c>
    </row>
    <row r="195" spans="1:11" ht="13.8" x14ac:dyDescent="0.25">
      <c r="A195" s="114">
        <v>190</v>
      </c>
      <c r="B195"/>
      <c r="C195"/>
      <c r="D195"/>
      <c r="E195"/>
      <c r="F195"/>
      <c r="G195"/>
      <c r="H195"/>
      <c r="I195"/>
      <c r="J195" s="92">
        <f t="shared" si="4"/>
        <v>20</v>
      </c>
      <c r="K195" s="83">
        <f t="shared" si="5"/>
        <v>133</v>
      </c>
    </row>
    <row r="196" spans="1:11" ht="13.8" x14ac:dyDescent="0.25">
      <c r="A196" s="114">
        <v>191</v>
      </c>
      <c r="B196"/>
      <c r="C196"/>
      <c r="D196"/>
      <c r="E196"/>
      <c r="F196"/>
      <c r="G196"/>
      <c r="H196"/>
      <c r="I196"/>
      <c r="J196" s="92">
        <f t="shared" si="4"/>
        <v>20</v>
      </c>
      <c r="K196" s="83">
        <f t="shared" si="5"/>
        <v>134</v>
      </c>
    </row>
    <row r="197" spans="1:11" ht="13.8" x14ac:dyDescent="0.25">
      <c r="A197" s="114">
        <v>192</v>
      </c>
      <c r="B197"/>
      <c r="C197"/>
      <c r="D197"/>
      <c r="E197"/>
      <c r="F197"/>
      <c r="G197"/>
      <c r="H197"/>
      <c r="I197"/>
      <c r="J197" s="92">
        <f t="shared" si="4"/>
        <v>20</v>
      </c>
      <c r="K197" s="83">
        <f t="shared" si="5"/>
        <v>135</v>
      </c>
    </row>
    <row r="198" spans="1:11" ht="13.8" x14ac:dyDescent="0.25">
      <c r="A198" s="114">
        <v>193</v>
      </c>
      <c r="B198"/>
      <c r="C198"/>
      <c r="D198"/>
      <c r="E198"/>
      <c r="F198"/>
      <c r="G198"/>
      <c r="H198"/>
      <c r="I198"/>
      <c r="J198" s="92">
        <f t="shared" si="4"/>
        <v>20</v>
      </c>
      <c r="K198" s="83">
        <f t="shared" si="5"/>
        <v>136</v>
      </c>
    </row>
    <row r="199" spans="1:11" ht="13.8" x14ac:dyDescent="0.25">
      <c r="A199" s="114">
        <v>194</v>
      </c>
      <c r="B199"/>
      <c r="C199"/>
      <c r="D199"/>
      <c r="E199"/>
      <c r="F199"/>
      <c r="G199"/>
      <c r="H199"/>
      <c r="I199"/>
      <c r="J199" s="92">
        <f t="shared" si="4"/>
        <v>20</v>
      </c>
      <c r="K199" s="83">
        <f t="shared" si="5"/>
        <v>137</v>
      </c>
    </row>
    <row r="200" spans="1:11" ht="13.8" x14ac:dyDescent="0.25">
      <c r="A200" s="114">
        <v>195</v>
      </c>
      <c r="B200"/>
      <c r="C200"/>
      <c r="D200"/>
      <c r="E200"/>
      <c r="F200"/>
      <c r="G200"/>
      <c r="H200"/>
      <c r="I200"/>
      <c r="J200" s="92">
        <f t="shared" ref="J200:J263" si="6">IF(I200=I199,J199,IF(I200=0,ROUNDDOWN(20,0),J199-K199))</f>
        <v>20</v>
      </c>
      <c r="K200" s="83">
        <f t="shared" ref="K200:K263" si="7">IF(I200&lt;I199,1,IF(I200=I199,K199+1,0))</f>
        <v>138</v>
      </c>
    </row>
    <row r="201" spans="1:11" ht="13.8" x14ac:dyDescent="0.25">
      <c r="A201" s="114">
        <v>196</v>
      </c>
      <c r="B201"/>
      <c r="C201"/>
      <c r="D201"/>
      <c r="E201"/>
      <c r="F201"/>
      <c r="G201"/>
      <c r="H201"/>
      <c r="I201"/>
      <c r="J201" s="92">
        <f t="shared" si="6"/>
        <v>20</v>
      </c>
      <c r="K201" s="83">
        <f t="shared" si="7"/>
        <v>139</v>
      </c>
    </row>
    <row r="202" spans="1:11" ht="13.8" x14ac:dyDescent="0.25">
      <c r="A202" s="114">
        <v>197</v>
      </c>
      <c r="B202"/>
      <c r="C202"/>
      <c r="D202"/>
      <c r="E202"/>
      <c r="F202"/>
      <c r="G202"/>
      <c r="H202"/>
      <c r="I202"/>
      <c r="J202" s="92">
        <f t="shared" si="6"/>
        <v>20</v>
      </c>
      <c r="K202" s="83">
        <f t="shared" si="7"/>
        <v>140</v>
      </c>
    </row>
    <row r="203" spans="1:11" ht="13.8" x14ac:dyDescent="0.25">
      <c r="A203" s="114">
        <v>198</v>
      </c>
      <c r="B203"/>
      <c r="C203"/>
      <c r="D203"/>
      <c r="E203"/>
      <c r="F203"/>
      <c r="G203"/>
      <c r="H203"/>
      <c r="I203"/>
      <c r="J203" s="92">
        <f t="shared" si="6"/>
        <v>20</v>
      </c>
      <c r="K203" s="83">
        <f t="shared" si="7"/>
        <v>141</v>
      </c>
    </row>
    <row r="204" spans="1:11" ht="13.8" x14ac:dyDescent="0.25">
      <c r="A204" s="114">
        <v>199</v>
      </c>
      <c r="B204"/>
      <c r="C204"/>
      <c r="D204"/>
      <c r="E204"/>
      <c r="F204"/>
      <c r="G204"/>
      <c r="H204"/>
      <c r="I204"/>
      <c r="J204" s="92">
        <f t="shared" si="6"/>
        <v>20</v>
      </c>
      <c r="K204" s="83">
        <f t="shared" si="7"/>
        <v>142</v>
      </c>
    </row>
    <row r="205" spans="1:11" ht="13.8" x14ac:dyDescent="0.25">
      <c r="A205" s="114">
        <v>200</v>
      </c>
      <c r="B205"/>
      <c r="C205"/>
      <c r="D205"/>
      <c r="E205"/>
      <c r="F205"/>
      <c r="G205"/>
      <c r="H205"/>
      <c r="I205"/>
      <c r="J205" s="92">
        <f t="shared" si="6"/>
        <v>20</v>
      </c>
      <c r="K205" s="83">
        <f t="shared" si="7"/>
        <v>143</v>
      </c>
    </row>
    <row r="206" spans="1:11" ht="13.8" x14ac:dyDescent="0.25">
      <c r="A206" s="114">
        <v>201</v>
      </c>
      <c r="B206"/>
      <c r="C206"/>
      <c r="D206"/>
      <c r="E206"/>
      <c r="F206"/>
      <c r="G206"/>
      <c r="H206"/>
      <c r="I206"/>
      <c r="J206" s="92">
        <f t="shared" si="6"/>
        <v>20</v>
      </c>
      <c r="K206" s="83">
        <f t="shared" si="7"/>
        <v>144</v>
      </c>
    </row>
    <row r="207" spans="1:11" ht="13.8" x14ac:dyDescent="0.25">
      <c r="A207" s="114">
        <v>202</v>
      </c>
      <c r="B207"/>
      <c r="C207"/>
      <c r="D207"/>
      <c r="E207"/>
      <c r="F207"/>
      <c r="G207"/>
      <c r="H207"/>
      <c r="I207"/>
      <c r="J207" s="92">
        <f t="shared" si="6"/>
        <v>20</v>
      </c>
      <c r="K207" s="83">
        <f t="shared" si="7"/>
        <v>145</v>
      </c>
    </row>
    <row r="208" spans="1:11" ht="13.8" x14ac:dyDescent="0.25">
      <c r="A208" s="114">
        <v>203</v>
      </c>
      <c r="B208"/>
      <c r="C208"/>
      <c r="D208"/>
      <c r="E208"/>
      <c r="F208"/>
      <c r="G208"/>
      <c r="H208"/>
      <c r="I208"/>
      <c r="J208" s="92">
        <f t="shared" si="6"/>
        <v>20</v>
      </c>
      <c r="K208" s="83">
        <f t="shared" si="7"/>
        <v>146</v>
      </c>
    </row>
    <row r="209" spans="1:11" ht="13.8" x14ac:dyDescent="0.25">
      <c r="A209" s="114">
        <v>204</v>
      </c>
      <c r="B209"/>
      <c r="C209"/>
      <c r="D209"/>
      <c r="E209"/>
      <c r="F209"/>
      <c r="G209"/>
      <c r="H209"/>
      <c r="I209"/>
      <c r="J209" s="92">
        <f t="shared" si="6"/>
        <v>20</v>
      </c>
      <c r="K209" s="83">
        <f t="shared" si="7"/>
        <v>147</v>
      </c>
    </row>
    <row r="210" spans="1:11" ht="13.8" x14ac:dyDescent="0.25">
      <c r="A210" s="114">
        <v>205</v>
      </c>
      <c r="B210"/>
      <c r="C210"/>
      <c r="D210"/>
      <c r="E210"/>
      <c r="F210"/>
      <c r="G210"/>
      <c r="H210"/>
      <c r="I210"/>
      <c r="J210" s="92">
        <f t="shared" si="6"/>
        <v>20</v>
      </c>
      <c r="K210" s="83">
        <f t="shared" si="7"/>
        <v>148</v>
      </c>
    </row>
    <row r="211" spans="1:11" ht="13.8" x14ac:dyDescent="0.25">
      <c r="A211" s="114">
        <v>206</v>
      </c>
      <c r="B211"/>
      <c r="C211"/>
      <c r="D211"/>
      <c r="E211"/>
      <c r="F211"/>
      <c r="G211"/>
      <c r="H211"/>
      <c r="I211"/>
      <c r="J211" s="92">
        <f t="shared" si="6"/>
        <v>20</v>
      </c>
      <c r="K211" s="83">
        <f t="shared" si="7"/>
        <v>149</v>
      </c>
    </row>
    <row r="212" spans="1:11" ht="13.8" x14ac:dyDescent="0.25">
      <c r="A212" s="114">
        <v>207</v>
      </c>
      <c r="B212"/>
      <c r="C212"/>
      <c r="D212"/>
      <c r="E212"/>
      <c r="F212"/>
      <c r="G212"/>
      <c r="H212"/>
      <c r="I212"/>
      <c r="J212" s="92">
        <f t="shared" si="6"/>
        <v>20</v>
      </c>
      <c r="K212" s="83">
        <f t="shared" si="7"/>
        <v>150</v>
      </c>
    </row>
    <row r="213" spans="1:11" ht="13.8" x14ac:dyDescent="0.25">
      <c r="A213" s="114">
        <v>208</v>
      </c>
      <c r="B213"/>
      <c r="C213"/>
      <c r="D213"/>
      <c r="E213"/>
      <c r="F213"/>
      <c r="G213"/>
      <c r="H213"/>
      <c r="I213"/>
      <c r="J213" s="92">
        <f t="shared" si="6"/>
        <v>20</v>
      </c>
      <c r="K213" s="83">
        <f t="shared" si="7"/>
        <v>151</v>
      </c>
    </row>
    <row r="214" spans="1:11" ht="13.8" x14ac:dyDescent="0.25">
      <c r="A214" s="114">
        <v>209</v>
      </c>
      <c r="B214"/>
      <c r="C214"/>
      <c r="D214"/>
      <c r="E214"/>
      <c r="F214"/>
      <c r="G214"/>
      <c r="H214"/>
      <c r="I214"/>
      <c r="J214" s="92">
        <f t="shared" si="6"/>
        <v>20</v>
      </c>
      <c r="K214" s="83">
        <f t="shared" si="7"/>
        <v>152</v>
      </c>
    </row>
    <row r="215" spans="1:11" ht="13.8" x14ac:dyDescent="0.25">
      <c r="A215" s="114">
        <v>210</v>
      </c>
      <c r="B215"/>
      <c r="C215"/>
      <c r="D215"/>
      <c r="E215"/>
      <c r="F215"/>
      <c r="G215"/>
      <c r="H215"/>
      <c r="I215"/>
      <c r="J215" s="92">
        <f t="shared" si="6"/>
        <v>20</v>
      </c>
      <c r="K215" s="83">
        <f t="shared" si="7"/>
        <v>153</v>
      </c>
    </row>
    <row r="216" spans="1:11" ht="13.8" x14ac:dyDescent="0.25">
      <c r="A216" s="114">
        <v>211</v>
      </c>
      <c r="B216"/>
      <c r="C216"/>
      <c r="D216"/>
      <c r="E216"/>
      <c r="F216"/>
      <c r="G216"/>
      <c r="H216"/>
      <c r="I216"/>
      <c r="J216" s="92">
        <f t="shared" si="6"/>
        <v>20</v>
      </c>
      <c r="K216" s="83">
        <f t="shared" si="7"/>
        <v>154</v>
      </c>
    </row>
    <row r="217" spans="1:11" ht="13.8" x14ac:dyDescent="0.25">
      <c r="A217" s="114">
        <v>212</v>
      </c>
      <c r="B217"/>
      <c r="C217"/>
      <c r="D217"/>
      <c r="E217"/>
      <c r="F217"/>
      <c r="G217"/>
      <c r="H217"/>
      <c r="I217"/>
      <c r="J217" s="92">
        <f t="shared" si="6"/>
        <v>20</v>
      </c>
      <c r="K217" s="83">
        <f t="shared" si="7"/>
        <v>155</v>
      </c>
    </row>
    <row r="218" spans="1:11" ht="13.8" x14ac:dyDescent="0.25">
      <c r="A218" s="114">
        <v>213</v>
      </c>
      <c r="B218"/>
      <c r="C218"/>
      <c r="D218"/>
      <c r="E218"/>
      <c r="F218"/>
      <c r="G218"/>
      <c r="H218"/>
      <c r="I218"/>
      <c r="J218" s="92">
        <f t="shared" si="6"/>
        <v>20</v>
      </c>
      <c r="K218" s="83">
        <f t="shared" si="7"/>
        <v>156</v>
      </c>
    </row>
    <row r="219" spans="1:11" ht="13.8" x14ac:dyDescent="0.25">
      <c r="A219" s="114">
        <v>214</v>
      </c>
      <c r="B219"/>
      <c r="C219"/>
      <c r="D219"/>
      <c r="E219"/>
      <c r="F219"/>
      <c r="G219"/>
      <c r="H219"/>
      <c r="I219"/>
      <c r="J219" s="92">
        <f t="shared" si="6"/>
        <v>20</v>
      </c>
      <c r="K219" s="83">
        <f t="shared" si="7"/>
        <v>157</v>
      </c>
    </row>
    <row r="220" spans="1:11" ht="13.8" x14ac:dyDescent="0.25">
      <c r="A220" s="114">
        <v>215</v>
      </c>
      <c r="B220"/>
      <c r="C220"/>
      <c r="D220"/>
      <c r="E220"/>
      <c r="F220"/>
      <c r="G220"/>
      <c r="H220"/>
      <c r="I220"/>
      <c r="J220" s="92">
        <f t="shared" si="6"/>
        <v>20</v>
      </c>
      <c r="K220" s="83">
        <f t="shared" si="7"/>
        <v>158</v>
      </c>
    </row>
    <row r="221" spans="1:11" ht="13.8" x14ac:dyDescent="0.25">
      <c r="A221" s="114">
        <v>216</v>
      </c>
      <c r="B221"/>
      <c r="C221"/>
      <c r="D221"/>
      <c r="E221"/>
      <c r="F221"/>
      <c r="G221"/>
      <c r="H221"/>
      <c r="I221"/>
      <c r="J221" s="92">
        <f t="shared" si="6"/>
        <v>20</v>
      </c>
      <c r="K221" s="83">
        <f t="shared" si="7"/>
        <v>159</v>
      </c>
    </row>
    <row r="222" spans="1:11" ht="13.8" x14ac:dyDescent="0.25">
      <c r="A222" s="114">
        <v>217</v>
      </c>
      <c r="B222"/>
      <c r="C222"/>
      <c r="D222"/>
      <c r="E222"/>
      <c r="F222"/>
      <c r="G222"/>
      <c r="H222"/>
      <c r="I222"/>
      <c r="J222" s="92">
        <f t="shared" si="6"/>
        <v>20</v>
      </c>
      <c r="K222" s="83">
        <f t="shared" si="7"/>
        <v>160</v>
      </c>
    </row>
    <row r="223" spans="1:11" ht="13.8" x14ac:dyDescent="0.25">
      <c r="A223" s="114">
        <v>218</v>
      </c>
      <c r="B223"/>
      <c r="C223"/>
      <c r="D223"/>
      <c r="E223"/>
      <c r="F223"/>
      <c r="G223"/>
      <c r="H223"/>
      <c r="I223"/>
      <c r="J223" s="92">
        <f t="shared" si="6"/>
        <v>20</v>
      </c>
      <c r="K223" s="83">
        <f t="shared" si="7"/>
        <v>161</v>
      </c>
    </row>
    <row r="224" spans="1:11" ht="13.8" x14ac:dyDescent="0.25">
      <c r="A224" s="114">
        <v>219</v>
      </c>
      <c r="B224"/>
      <c r="C224"/>
      <c r="D224"/>
      <c r="E224"/>
      <c r="F224"/>
      <c r="G224"/>
      <c r="H224"/>
      <c r="I224"/>
      <c r="J224" s="92">
        <f t="shared" si="6"/>
        <v>20</v>
      </c>
      <c r="K224" s="83">
        <f t="shared" si="7"/>
        <v>162</v>
      </c>
    </row>
    <row r="225" spans="1:11" ht="13.8" x14ac:dyDescent="0.25">
      <c r="A225" s="114">
        <v>220</v>
      </c>
      <c r="B225"/>
      <c r="C225"/>
      <c r="D225"/>
      <c r="E225"/>
      <c r="F225"/>
      <c r="G225"/>
      <c r="H225"/>
      <c r="I225"/>
      <c r="J225" s="92">
        <f t="shared" si="6"/>
        <v>20</v>
      </c>
      <c r="K225" s="83">
        <f t="shared" si="7"/>
        <v>163</v>
      </c>
    </row>
    <row r="226" spans="1:11" ht="13.8" x14ac:dyDescent="0.25">
      <c r="A226" s="114">
        <v>221</v>
      </c>
      <c r="B226"/>
      <c r="C226"/>
      <c r="D226"/>
      <c r="E226"/>
      <c r="F226"/>
      <c r="G226"/>
      <c r="H226"/>
      <c r="I226"/>
      <c r="J226" s="92">
        <f t="shared" si="6"/>
        <v>20</v>
      </c>
      <c r="K226" s="83">
        <f t="shared" si="7"/>
        <v>164</v>
      </c>
    </row>
    <row r="227" spans="1:11" ht="13.8" x14ac:dyDescent="0.25">
      <c r="A227" s="114">
        <v>222</v>
      </c>
      <c r="B227"/>
      <c r="C227"/>
      <c r="D227"/>
      <c r="E227"/>
      <c r="F227"/>
      <c r="G227"/>
      <c r="H227"/>
      <c r="I227"/>
      <c r="J227" s="92">
        <f t="shared" si="6"/>
        <v>20</v>
      </c>
      <c r="K227" s="83">
        <f t="shared" si="7"/>
        <v>165</v>
      </c>
    </row>
    <row r="228" spans="1:11" ht="13.8" x14ac:dyDescent="0.25">
      <c r="A228" s="114">
        <v>223</v>
      </c>
      <c r="B228"/>
      <c r="C228"/>
      <c r="D228"/>
      <c r="E228"/>
      <c r="F228"/>
      <c r="G228"/>
      <c r="H228"/>
      <c r="I228"/>
      <c r="J228" s="92">
        <f t="shared" si="6"/>
        <v>20</v>
      </c>
      <c r="K228" s="83">
        <f t="shared" si="7"/>
        <v>166</v>
      </c>
    </row>
    <row r="229" spans="1:11" ht="13.8" x14ac:dyDescent="0.25">
      <c r="A229" s="114">
        <v>224</v>
      </c>
      <c r="B229"/>
      <c r="C229"/>
      <c r="D229"/>
      <c r="E229"/>
      <c r="F229"/>
      <c r="G229"/>
      <c r="H229"/>
      <c r="I229"/>
      <c r="J229" s="92">
        <f t="shared" si="6"/>
        <v>20</v>
      </c>
      <c r="K229" s="83">
        <f t="shared" si="7"/>
        <v>167</v>
      </c>
    </row>
    <row r="230" spans="1:11" ht="13.8" x14ac:dyDescent="0.25">
      <c r="A230" s="114">
        <v>225</v>
      </c>
      <c r="B230"/>
      <c r="C230"/>
      <c r="D230"/>
      <c r="E230"/>
      <c r="F230"/>
      <c r="G230"/>
      <c r="H230"/>
      <c r="I230"/>
      <c r="J230" s="92">
        <f t="shared" si="6"/>
        <v>20</v>
      </c>
      <c r="K230" s="83">
        <f t="shared" si="7"/>
        <v>168</v>
      </c>
    </row>
    <row r="231" spans="1:11" ht="13.8" x14ac:dyDescent="0.25">
      <c r="A231" s="114">
        <v>226</v>
      </c>
      <c r="B231"/>
      <c r="C231"/>
      <c r="D231"/>
      <c r="E231"/>
      <c r="F231"/>
      <c r="G231"/>
      <c r="H231"/>
      <c r="I231"/>
      <c r="J231" s="92">
        <f t="shared" si="6"/>
        <v>20</v>
      </c>
      <c r="K231" s="83">
        <f t="shared" si="7"/>
        <v>169</v>
      </c>
    </row>
    <row r="232" spans="1:11" ht="13.8" x14ac:dyDescent="0.25">
      <c r="A232" s="114">
        <v>227</v>
      </c>
      <c r="B232"/>
      <c r="C232"/>
      <c r="D232"/>
      <c r="E232"/>
      <c r="F232"/>
      <c r="G232"/>
      <c r="H232"/>
      <c r="I232"/>
      <c r="J232" s="92">
        <f t="shared" si="6"/>
        <v>20</v>
      </c>
      <c r="K232" s="83">
        <f t="shared" si="7"/>
        <v>170</v>
      </c>
    </row>
    <row r="233" spans="1:11" ht="13.8" x14ac:dyDescent="0.25">
      <c r="A233" s="114">
        <v>228</v>
      </c>
      <c r="B233"/>
      <c r="C233"/>
      <c r="D233"/>
      <c r="E233"/>
      <c r="F233"/>
      <c r="G233"/>
      <c r="H233"/>
      <c r="I233"/>
      <c r="J233" s="92">
        <f t="shared" si="6"/>
        <v>20</v>
      </c>
      <c r="K233" s="83">
        <f t="shared" si="7"/>
        <v>171</v>
      </c>
    </row>
    <row r="234" spans="1:11" ht="13.8" x14ac:dyDescent="0.25">
      <c r="A234" s="114">
        <v>229</v>
      </c>
      <c r="B234"/>
      <c r="C234"/>
      <c r="D234"/>
      <c r="E234"/>
      <c r="F234"/>
      <c r="G234"/>
      <c r="H234"/>
      <c r="I234"/>
      <c r="J234" s="92">
        <f t="shared" si="6"/>
        <v>20</v>
      </c>
      <c r="K234" s="83">
        <f t="shared" si="7"/>
        <v>172</v>
      </c>
    </row>
    <row r="235" spans="1:11" ht="13.8" x14ac:dyDescent="0.25">
      <c r="A235" s="114">
        <v>230</v>
      </c>
      <c r="B235"/>
      <c r="C235"/>
      <c r="D235"/>
      <c r="E235"/>
      <c r="F235"/>
      <c r="G235"/>
      <c r="H235"/>
      <c r="I235"/>
      <c r="J235" s="92">
        <f t="shared" si="6"/>
        <v>20</v>
      </c>
      <c r="K235" s="83">
        <f t="shared" si="7"/>
        <v>173</v>
      </c>
    </row>
    <row r="236" spans="1:11" ht="13.8" x14ac:dyDescent="0.25">
      <c r="A236" s="114">
        <v>231</v>
      </c>
      <c r="B236"/>
      <c r="C236"/>
      <c r="D236"/>
      <c r="E236"/>
      <c r="F236"/>
      <c r="G236"/>
      <c r="H236"/>
      <c r="I236"/>
      <c r="J236" s="92">
        <f t="shared" si="6"/>
        <v>20</v>
      </c>
      <c r="K236" s="83">
        <f t="shared" si="7"/>
        <v>174</v>
      </c>
    </row>
    <row r="237" spans="1:11" ht="13.8" x14ac:dyDescent="0.25">
      <c r="A237" s="114">
        <v>232</v>
      </c>
      <c r="B237"/>
      <c r="C237"/>
      <c r="D237"/>
      <c r="E237"/>
      <c r="F237"/>
      <c r="G237"/>
      <c r="H237"/>
      <c r="I237"/>
      <c r="J237" s="92">
        <f t="shared" si="6"/>
        <v>20</v>
      </c>
      <c r="K237" s="83">
        <f t="shared" si="7"/>
        <v>175</v>
      </c>
    </row>
    <row r="238" spans="1:11" ht="13.8" x14ac:dyDescent="0.25">
      <c r="A238" s="114">
        <v>233</v>
      </c>
      <c r="B238"/>
      <c r="C238"/>
      <c r="D238"/>
      <c r="E238"/>
      <c r="F238"/>
      <c r="G238"/>
      <c r="H238"/>
      <c r="I238"/>
      <c r="J238" s="92">
        <f t="shared" si="6"/>
        <v>20</v>
      </c>
      <c r="K238" s="83">
        <f t="shared" si="7"/>
        <v>176</v>
      </c>
    </row>
    <row r="239" spans="1:11" ht="13.8" x14ac:dyDescent="0.25">
      <c r="A239" s="114">
        <v>234</v>
      </c>
      <c r="B239"/>
      <c r="C239"/>
      <c r="D239"/>
      <c r="E239"/>
      <c r="F239"/>
      <c r="G239"/>
      <c r="H239"/>
      <c r="I239"/>
      <c r="J239" s="92">
        <f t="shared" si="6"/>
        <v>20</v>
      </c>
      <c r="K239" s="83">
        <f t="shared" si="7"/>
        <v>177</v>
      </c>
    </row>
    <row r="240" spans="1:11" ht="13.8" x14ac:dyDescent="0.25">
      <c r="B240"/>
      <c r="C240"/>
      <c r="D240"/>
      <c r="E240"/>
      <c r="F240"/>
      <c r="G240"/>
      <c r="H240"/>
      <c r="I240"/>
      <c r="J240" s="92">
        <f t="shared" si="6"/>
        <v>20</v>
      </c>
      <c r="K240" s="83">
        <f t="shared" si="7"/>
        <v>178</v>
      </c>
    </row>
    <row r="241" spans="2:11" ht="13.8" x14ac:dyDescent="0.25">
      <c r="B241"/>
      <c r="C241"/>
      <c r="D241"/>
      <c r="E241"/>
      <c r="F241"/>
      <c r="G241"/>
      <c r="H241"/>
      <c r="I241"/>
      <c r="J241" s="92">
        <f t="shared" si="6"/>
        <v>20</v>
      </c>
      <c r="K241" s="83">
        <f t="shared" si="7"/>
        <v>179</v>
      </c>
    </row>
    <row r="242" spans="2:11" ht="13.8" x14ac:dyDescent="0.25">
      <c r="B242"/>
      <c r="C242"/>
      <c r="D242"/>
      <c r="E242"/>
      <c r="F242"/>
      <c r="G242"/>
      <c r="H242"/>
      <c r="I242"/>
      <c r="J242" s="92">
        <f t="shared" si="6"/>
        <v>20</v>
      </c>
      <c r="K242" s="83">
        <f t="shared" si="7"/>
        <v>180</v>
      </c>
    </row>
    <row r="243" spans="2:11" ht="13.8" x14ac:dyDescent="0.25">
      <c r="B243"/>
      <c r="C243"/>
      <c r="D243"/>
      <c r="E243"/>
      <c r="F243"/>
      <c r="G243"/>
      <c r="H243"/>
      <c r="I243"/>
      <c r="J243" s="92">
        <f t="shared" si="6"/>
        <v>20</v>
      </c>
      <c r="K243" s="83">
        <f t="shared" si="7"/>
        <v>181</v>
      </c>
    </row>
    <row r="244" spans="2:11" ht="13.8" x14ac:dyDescent="0.25">
      <c r="B244"/>
      <c r="C244"/>
      <c r="D244"/>
      <c r="E244"/>
      <c r="F244"/>
      <c r="G244"/>
      <c r="H244"/>
      <c r="I244"/>
      <c r="J244" s="92">
        <f t="shared" si="6"/>
        <v>20</v>
      </c>
      <c r="K244" s="83">
        <f t="shared" si="7"/>
        <v>182</v>
      </c>
    </row>
    <row r="245" spans="2:11" ht="13.8" x14ac:dyDescent="0.25">
      <c r="B245"/>
      <c r="C245"/>
      <c r="D245"/>
      <c r="E245"/>
      <c r="F245"/>
      <c r="G245"/>
      <c r="H245"/>
      <c r="I245"/>
      <c r="J245" s="92">
        <f t="shared" si="6"/>
        <v>20</v>
      </c>
      <c r="K245" s="83">
        <f t="shared" si="7"/>
        <v>183</v>
      </c>
    </row>
    <row r="246" spans="2:11" ht="13.8" x14ac:dyDescent="0.25">
      <c r="B246"/>
      <c r="C246"/>
      <c r="D246"/>
      <c r="E246"/>
      <c r="F246"/>
      <c r="G246"/>
      <c r="H246"/>
      <c r="I246"/>
      <c r="J246" s="92">
        <f t="shared" si="6"/>
        <v>20</v>
      </c>
      <c r="K246" s="83">
        <f t="shared" si="7"/>
        <v>184</v>
      </c>
    </row>
    <row r="247" spans="2:11" ht="13.8" x14ac:dyDescent="0.25">
      <c r="B247"/>
      <c r="C247"/>
      <c r="D247"/>
      <c r="E247"/>
      <c r="F247"/>
      <c r="G247"/>
      <c r="H247"/>
      <c r="I247"/>
      <c r="J247" s="92">
        <f t="shared" si="6"/>
        <v>20</v>
      </c>
      <c r="K247" s="83">
        <f t="shared" si="7"/>
        <v>185</v>
      </c>
    </row>
    <row r="248" spans="2:11" ht="13.8" x14ac:dyDescent="0.25">
      <c r="B248"/>
      <c r="C248"/>
      <c r="D248"/>
      <c r="E248"/>
      <c r="F248"/>
      <c r="G248"/>
      <c r="H248"/>
      <c r="I248"/>
      <c r="J248" s="92">
        <f t="shared" si="6"/>
        <v>20</v>
      </c>
      <c r="K248" s="83">
        <f t="shared" si="7"/>
        <v>186</v>
      </c>
    </row>
    <row r="249" spans="2:11" ht="13.8" x14ac:dyDescent="0.25">
      <c r="B249"/>
      <c r="C249"/>
      <c r="D249"/>
      <c r="E249"/>
      <c r="F249"/>
      <c r="G249"/>
      <c r="H249"/>
      <c r="I249"/>
      <c r="J249" s="92">
        <f t="shared" si="6"/>
        <v>20</v>
      </c>
      <c r="K249" s="83">
        <f t="shared" si="7"/>
        <v>187</v>
      </c>
    </row>
    <row r="250" spans="2:11" ht="13.8" x14ac:dyDescent="0.25">
      <c r="B250"/>
      <c r="C250"/>
      <c r="D250"/>
      <c r="E250"/>
      <c r="F250"/>
      <c r="G250"/>
      <c r="H250"/>
      <c r="I250"/>
      <c r="J250" s="92">
        <f t="shared" si="6"/>
        <v>20</v>
      </c>
      <c r="K250" s="83">
        <f t="shared" si="7"/>
        <v>188</v>
      </c>
    </row>
    <row r="251" spans="2:11" ht="13.8" x14ac:dyDescent="0.25">
      <c r="B251"/>
      <c r="C251"/>
      <c r="D251"/>
      <c r="E251"/>
      <c r="F251"/>
      <c r="G251"/>
      <c r="H251"/>
      <c r="I251"/>
      <c r="J251" s="92">
        <f t="shared" si="6"/>
        <v>20</v>
      </c>
      <c r="K251" s="83">
        <f t="shared" si="7"/>
        <v>189</v>
      </c>
    </row>
    <row r="252" spans="2:11" ht="13.8" x14ac:dyDescent="0.25">
      <c r="B252"/>
      <c r="C252"/>
      <c r="D252"/>
      <c r="E252"/>
      <c r="F252"/>
      <c r="G252"/>
      <c r="H252"/>
      <c r="I252"/>
      <c r="J252" s="92">
        <f t="shared" si="6"/>
        <v>20</v>
      </c>
      <c r="K252" s="83">
        <f t="shared" si="7"/>
        <v>190</v>
      </c>
    </row>
    <row r="253" spans="2:11" ht="13.8" x14ac:dyDescent="0.25">
      <c r="B253"/>
      <c r="C253"/>
      <c r="D253"/>
      <c r="E253"/>
      <c r="F253"/>
      <c r="G253"/>
      <c r="H253"/>
      <c r="I253"/>
      <c r="J253" s="92">
        <f t="shared" si="6"/>
        <v>20</v>
      </c>
      <c r="K253" s="83">
        <f t="shared" si="7"/>
        <v>191</v>
      </c>
    </row>
    <row r="254" spans="2:11" ht="13.8" x14ac:dyDescent="0.25">
      <c r="B254"/>
      <c r="C254"/>
      <c r="D254"/>
      <c r="E254"/>
      <c r="F254"/>
      <c r="G254"/>
      <c r="H254"/>
      <c r="I254"/>
      <c r="J254" s="92">
        <f t="shared" si="6"/>
        <v>20</v>
      </c>
      <c r="K254" s="83">
        <f t="shared" si="7"/>
        <v>192</v>
      </c>
    </row>
    <row r="255" spans="2:11" ht="13.8" x14ac:dyDescent="0.25">
      <c r="B255"/>
      <c r="C255"/>
      <c r="D255"/>
      <c r="E255"/>
      <c r="F255"/>
      <c r="G255"/>
      <c r="H255"/>
      <c r="I255"/>
      <c r="J255" s="92">
        <f t="shared" si="6"/>
        <v>20</v>
      </c>
      <c r="K255" s="83">
        <f t="shared" si="7"/>
        <v>193</v>
      </c>
    </row>
    <row r="256" spans="2:11" ht="13.8" x14ac:dyDescent="0.25">
      <c r="B256"/>
      <c r="C256"/>
      <c r="D256"/>
      <c r="E256"/>
      <c r="F256"/>
      <c r="G256"/>
      <c r="H256"/>
      <c r="I256"/>
      <c r="J256" s="92">
        <f t="shared" si="6"/>
        <v>20</v>
      </c>
      <c r="K256" s="83">
        <f t="shared" si="7"/>
        <v>194</v>
      </c>
    </row>
    <row r="257" spans="2:11" ht="13.8" x14ac:dyDescent="0.25">
      <c r="B257"/>
      <c r="C257"/>
      <c r="D257"/>
      <c r="E257"/>
      <c r="F257"/>
      <c r="G257"/>
      <c r="H257"/>
      <c r="I257"/>
      <c r="J257" s="92">
        <f t="shared" si="6"/>
        <v>20</v>
      </c>
      <c r="K257" s="83">
        <f t="shared" si="7"/>
        <v>195</v>
      </c>
    </row>
    <row r="258" spans="2:11" ht="13.8" x14ac:dyDescent="0.25">
      <c r="B258"/>
      <c r="C258"/>
      <c r="D258"/>
      <c r="E258"/>
      <c r="F258"/>
      <c r="G258"/>
      <c r="H258"/>
      <c r="I258"/>
      <c r="J258" s="92">
        <f t="shared" si="6"/>
        <v>20</v>
      </c>
      <c r="K258" s="83">
        <f t="shared" si="7"/>
        <v>196</v>
      </c>
    </row>
    <row r="259" spans="2:11" ht="13.8" x14ac:dyDescent="0.25">
      <c r="B259"/>
      <c r="C259"/>
      <c r="D259"/>
      <c r="E259"/>
      <c r="F259"/>
      <c r="G259"/>
      <c r="H259"/>
      <c r="I259"/>
      <c r="J259" s="92">
        <f t="shared" si="6"/>
        <v>20</v>
      </c>
      <c r="K259" s="83">
        <f t="shared" si="7"/>
        <v>197</v>
      </c>
    </row>
    <row r="260" spans="2:11" ht="13.8" x14ac:dyDescent="0.25">
      <c r="B260"/>
      <c r="C260"/>
      <c r="D260"/>
      <c r="E260"/>
      <c r="F260"/>
      <c r="G260"/>
      <c r="H260"/>
      <c r="I260"/>
      <c r="J260" s="92">
        <f t="shared" si="6"/>
        <v>20</v>
      </c>
      <c r="K260" s="83">
        <f t="shared" si="7"/>
        <v>198</v>
      </c>
    </row>
    <row r="261" spans="2:11" ht="13.8" x14ac:dyDescent="0.25">
      <c r="B261"/>
      <c r="C261"/>
      <c r="D261"/>
      <c r="E261"/>
      <c r="F261"/>
      <c r="G261"/>
      <c r="H261"/>
      <c r="I261"/>
      <c r="J261" s="92">
        <f t="shared" si="6"/>
        <v>20</v>
      </c>
      <c r="K261" s="83">
        <f t="shared" si="7"/>
        <v>199</v>
      </c>
    </row>
    <row r="262" spans="2:11" ht="13.8" x14ac:dyDescent="0.25">
      <c r="B262"/>
      <c r="C262"/>
      <c r="D262"/>
      <c r="E262"/>
      <c r="F262"/>
      <c r="G262"/>
      <c r="H262"/>
      <c r="I262"/>
      <c r="J262" s="92">
        <f t="shared" si="6"/>
        <v>20</v>
      </c>
      <c r="K262" s="83">
        <f t="shared" si="7"/>
        <v>200</v>
      </c>
    </row>
    <row r="263" spans="2:11" ht="13.8" x14ac:dyDescent="0.25">
      <c r="B263"/>
      <c r="C263"/>
      <c r="D263"/>
      <c r="E263"/>
      <c r="F263"/>
      <c r="G263"/>
      <c r="H263"/>
      <c r="I263"/>
      <c r="J263" s="92">
        <f t="shared" si="6"/>
        <v>20</v>
      </c>
      <c r="K263" s="83">
        <f t="shared" si="7"/>
        <v>201</v>
      </c>
    </row>
    <row r="264" spans="2:11" ht="13.8" x14ac:dyDescent="0.25">
      <c r="B264"/>
      <c r="C264"/>
      <c r="D264"/>
      <c r="E264"/>
      <c r="F264"/>
      <c r="G264"/>
      <c r="H264"/>
      <c r="I264"/>
      <c r="J264" s="92">
        <f t="shared" ref="J264:J312" si="8">IF(I264=I263,J263,IF(I264=0,ROUNDDOWN(20,0),J263-K263))</f>
        <v>20</v>
      </c>
      <c r="K264" s="83">
        <f t="shared" ref="K264:K312" si="9">IF(I264&lt;I263,1,IF(I264=I263,K263+1,0))</f>
        <v>202</v>
      </c>
    </row>
    <row r="265" spans="2:11" ht="13.8" x14ac:dyDescent="0.25">
      <c r="B265"/>
      <c r="C265"/>
      <c r="D265"/>
      <c r="E265"/>
      <c r="F265"/>
      <c r="G265"/>
      <c r="H265"/>
      <c r="I265"/>
      <c r="J265" s="92">
        <f t="shared" si="8"/>
        <v>20</v>
      </c>
      <c r="K265" s="83">
        <f t="shared" si="9"/>
        <v>203</v>
      </c>
    </row>
    <row r="266" spans="2:11" ht="13.8" x14ac:dyDescent="0.25">
      <c r="B266"/>
      <c r="C266"/>
      <c r="D266"/>
      <c r="E266"/>
      <c r="F266"/>
      <c r="G266"/>
      <c r="H266"/>
      <c r="I266"/>
      <c r="J266" s="92">
        <f t="shared" si="8"/>
        <v>20</v>
      </c>
      <c r="K266" s="83">
        <f t="shared" si="9"/>
        <v>204</v>
      </c>
    </row>
    <row r="267" spans="2:11" ht="13.8" x14ac:dyDescent="0.25">
      <c r="B267"/>
      <c r="C267"/>
      <c r="D267"/>
      <c r="E267"/>
      <c r="F267"/>
      <c r="G267"/>
      <c r="H267"/>
      <c r="I267"/>
      <c r="J267" s="92">
        <f t="shared" si="8"/>
        <v>20</v>
      </c>
      <c r="K267" s="83">
        <f t="shared" si="9"/>
        <v>205</v>
      </c>
    </row>
    <row r="268" spans="2:11" ht="13.8" x14ac:dyDescent="0.25">
      <c r="B268"/>
      <c r="C268"/>
      <c r="D268"/>
      <c r="E268"/>
      <c r="F268"/>
      <c r="G268"/>
      <c r="H268"/>
      <c r="I268"/>
      <c r="J268" s="92">
        <f t="shared" si="8"/>
        <v>20</v>
      </c>
      <c r="K268" s="83">
        <f t="shared" si="9"/>
        <v>206</v>
      </c>
    </row>
    <row r="269" spans="2:11" ht="13.8" x14ac:dyDescent="0.25">
      <c r="B269"/>
      <c r="C269"/>
      <c r="D269"/>
      <c r="E269"/>
      <c r="F269"/>
      <c r="G269"/>
      <c r="H269"/>
      <c r="I269"/>
      <c r="J269" s="92">
        <f t="shared" si="8"/>
        <v>20</v>
      </c>
      <c r="K269" s="83">
        <f t="shared" si="9"/>
        <v>207</v>
      </c>
    </row>
    <row r="270" spans="2:11" ht="13.8" x14ac:dyDescent="0.25">
      <c r="B270"/>
      <c r="C270"/>
      <c r="D270"/>
      <c r="E270"/>
      <c r="F270"/>
      <c r="G270"/>
      <c r="H270"/>
      <c r="I270"/>
      <c r="J270" s="92">
        <f t="shared" si="8"/>
        <v>20</v>
      </c>
      <c r="K270" s="83">
        <f t="shared" si="9"/>
        <v>208</v>
      </c>
    </row>
    <row r="271" spans="2:11" ht="13.8" x14ac:dyDescent="0.25">
      <c r="B271"/>
      <c r="C271"/>
      <c r="D271"/>
      <c r="E271"/>
      <c r="F271"/>
      <c r="G271"/>
      <c r="H271"/>
      <c r="I271"/>
      <c r="J271" s="92">
        <f t="shared" si="8"/>
        <v>20</v>
      </c>
      <c r="K271" s="83">
        <f t="shared" si="9"/>
        <v>209</v>
      </c>
    </row>
    <row r="272" spans="2:11" ht="13.8" x14ac:dyDescent="0.25">
      <c r="B272"/>
      <c r="C272"/>
      <c r="D272"/>
      <c r="E272"/>
      <c r="F272"/>
      <c r="G272"/>
      <c r="H272"/>
      <c r="I272"/>
      <c r="J272" s="92">
        <f t="shared" si="8"/>
        <v>20</v>
      </c>
      <c r="K272" s="83">
        <f t="shared" si="9"/>
        <v>210</v>
      </c>
    </row>
    <row r="273" spans="2:11" ht="13.8" x14ac:dyDescent="0.25">
      <c r="B273"/>
      <c r="C273"/>
      <c r="D273"/>
      <c r="E273"/>
      <c r="F273"/>
      <c r="G273"/>
      <c r="H273"/>
      <c r="I273"/>
      <c r="J273" s="92">
        <f t="shared" si="8"/>
        <v>20</v>
      </c>
      <c r="K273" s="83">
        <f t="shared" si="9"/>
        <v>211</v>
      </c>
    </row>
    <row r="274" spans="2:11" ht="13.8" x14ac:dyDescent="0.25">
      <c r="B274"/>
      <c r="C274"/>
      <c r="D274"/>
      <c r="E274"/>
      <c r="F274"/>
      <c r="G274"/>
      <c r="H274"/>
      <c r="I274"/>
      <c r="J274" s="92">
        <f t="shared" si="8"/>
        <v>20</v>
      </c>
      <c r="K274" s="83">
        <f t="shared" si="9"/>
        <v>212</v>
      </c>
    </row>
    <row r="275" spans="2:11" ht="13.8" x14ac:dyDescent="0.25">
      <c r="B275"/>
      <c r="C275"/>
      <c r="D275"/>
      <c r="E275"/>
      <c r="F275"/>
      <c r="G275"/>
      <c r="H275"/>
      <c r="I275"/>
      <c r="J275" s="92">
        <f t="shared" si="8"/>
        <v>20</v>
      </c>
      <c r="K275" s="83">
        <f t="shared" si="9"/>
        <v>213</v>
      </c>
    </row>
    <row r="276" spans="2:11" ht="13.8" x14ac:dyDescent="0.25">
      <c r="B276"/>
      <c r="C276"/>
      <c r="D276"/>
      <c r="E276"/>
      <c r="F276"/>
      <c r="G276"/>
      <c r="H276"/>
      <c r="I276"/>
      <c r="J276" s="92">
        <f t="shared" si="8"/>
        <v>20</v>
      </c>
      <c r="K276" s="83">
        <f t="shared" si="9"/>
        <v>214</v>
      </c>
    </row>
    <row r="277" spans="2:11" ht="13.8" x14ac:dyDescent="0.25">
      <c r="B277"/>
      <c r="C277"/>
      <c r="D277"/>
      <c r="E277"/>
      <c r="F277"/>
      <c r="G277"/>
      <c r="H277"/>
      <c r="I277"/>
      <c r="J277" s="92">
        <f t="shared" si="8"/>
        <v>20</v>
      </c>
      <c r="K277" s="83">
        <f t="shared" si="9"/>
        <v>215</v>
      </c>
    </row>
    <row r="278" spans="2:11" ht="13.8" x14ac:dyDescent="0.25">
      <c r="B278"/>
      <c r="C278"/>
      <c r="D278"/>
      <c r="E278"/>
      <c r="F278"/>
      <c r="G278"/>
      <c r="H278"/>
      <c r="I278"/>
      <c r="J278" s="92">
        <f t="shared" si="8"/>
        <v>20</v>
      </c>
      <c r="K278" s="83">
        <f t="shared" si="9"/>
        <v>216</v>
      </c>
    </row>
    <row r="279" spans="2:11" ht="13.8" x14ac:dyDescent="0.25">
      <c r="B279"/>
      <c r="C279"/>
      <c r="D279"/>
      <c r="E279"/>
      <c r="F279"/>
      <c r="G279"/>
      <c r="H279"/>
      <c r="I279"/>
      <c r="J279" s="92">
        <f t="shared" si="8"/>
        <v>20</v>
      </c>
      <c r="K279" s="83">
        <f t="shared" si="9"/>
        <v>217</v>
      </c>
    </row>
    <row r="280" spans="2:11" ht="13.8" x14ac:dyDescent="0.25">
      <c r="B280"/>
      <c r="C280"/>
      <c r="D280"/>
      <c r="E280"/>
      <c r="F280"/>
      <c r="G280"/>
      <c r="H280"/>
      <c r="I280"/>
      <c r="J280" s="92">
        <f t="shared" si="8"/>
        <v>20</v>
      </c>
      <c r="K280" s="83">
        <f t="shared" si="9"/>
        <v>218</v>
      </c>
    </row>
    <row r="281" spans="2:11" ht="13.8" x14ac:dyDescent="0.25">
      <c r="B281"/>
      <c r="C281"/>
      <c r="D281"/>
      <c r="E281"/>
      <c r="F281"/>
      <c r="G281"/>
      <c r="H281"/>
      <c r="I281"/>
      <c r="J281" s="92">
        <f t="shared" si="8"/>
        <v>20</v>
      </c>
      <c r="K281" s="83">
        <f t="shared" si="9"/>
        <v>219</v>
      </c>
    </row>
    <row r="282" spans="2:11" ht="13.8" x14ac:dyDescent="0.25">
      <c r="B282"/>
      <c r="C282"/>
      <c r="D282"/>
      <c r="E282"/>
      <c r="F282"/>
      <c r="G282"/>
      <c r="H282"/>
      <c r="I282"/>
      <c r="J282" s="92">
        <f t="shared" si="8"/>
        <v>20</v>
      </c>
      <c r="K282" s="83">
        <f t="shared" si="9"/>
        <v>220</v>
      </c>
    </row>
    <row r="283" spans="2:11" ht="13.8" x14ac:dyDescent="0.25">
      <c r="B283"/>
      <c r="C283"/>
      <c r="D283"/>
      <c r="E283"/>
      <c r="F283"/>
      <c r="G283"/>
      <c r="H283"/>
      <c r="I283"/>
      <c r="J283" s="92">
        <f t="shared" si="8"/>
        <v>20</v>
      </c>
      <c r="K283" s="83">
        <f t="shared" si="9"/>
        <v>221</v>
      </c>
    </row>
    <row r="284" spans="2:11" ht="13.8" x14ac:dyDescent="0.25">
      <c r="B284"/>
      <c r="C284"/>
      <c r="D284"/>
      <c r="E284"/>
      <c r="F284"/>
      <c r="G284"/>
      <c r="H284"/>
      <c r="I284"/>
      <c r="J284" s="92">
        <f t="shared" si="8"/>
        <v>20</v>
      </c>
      <c r="K284" s="83">
        <f t="shared" si="9"/>
        <v>222</v>
      </c>
    </row>
    <row r="285" spans="2:11" ht="13.8" x14ac:dyDescent="0.25">
      <c r="B285"/>
      <c r="C285"/>
      <c r="D285"/>
      <c r="E285"/>
      <c r="F285"/>
      <c r="G285"/>
      <c r="H285"/>
      <c r="I285"/>
      <c r="J285" s="92">
        <f t="shared" si="8"/>
        <v>20</v>
      </c>
      <c r="K285" s="83">
        <f t="shared" si="9"/>
        <v>223</v>
      </c>
    </row>
    <row r="286" spans="2:11" ht="13.8" x14ac:dyDescent="0.25">
      <c r="B286"/>
      <c r="C286"/>
      <c r="D286"/>
      <c r="E286"/>
      <c r="F286"/>
      <c r="G286"/>
      <c r="H286"/>
      <c r="I286"/>
      <c r="J286" s="92">
        <f t="shared" si="8"/>
        <v>20</v>
      </c>
      <c r="K286" s="83">
        <f t="shared" si="9"/>
        <v>224</v>
      </c>
    </row>
    <row r="287" spans="2:11" ht="13.8" x14ac:dyDescent="0.25">
      <c r="B287"/>
      <c r="C287"/>
      <c r="D287"/>
      <c r="E287"/>
      <c r="F287"/>
      <c r="G287"/>
      <c r="H287"/>
      <c r="I287"/>
      <c r="J287" s="92">
        <f t="shared" si="8"/>
        <v>20</v>
      </c>
      <c r="K287" s="83">
        <f t="shared" si="9"/>
        <v>225</v>
      </c>
    </row>
    <row r="288" spans="2:11" ht="13.8" x14ac:dyDescent="0.25">
      <c r="B288"/>
      <c r="C288"/>
      <c r="D288"/>
      <c r="E288"/>
      <c r="F288"/>
      <c r="G288"/>
      <c r="H288"/>
      <c r="I288"/>
      <c r="J288" s="92">
        <f t="shared" si="8"/>
        <v>20</v>
      </c>
      <c r="K288" s="83">
        <f t="shared" si="9"/>
        <v>226</v>
      </c>
    </row>
    <row r="289" spans="2:11" ht="13.8" x14ac:dyDescent="0.25">
      <c r="B289"/>
      <c r="C289"/>
      <c r="D289"/>
      <c r="E289"/>
      <c r="F289"/>
      <c r="G289"/>
      <c r="H289"/>
      <c r="I289"/>
      <c r="J289" s="92">
        <f t="shared" si="8"/>
        <v>20</v>
      </c>
      <c r="K289" s="83">
        <f t="shared" si="9"/>
        <v>227</v>
      </c>
    </row>
    <row r="290" spans="2:11" ht="13.8" x14ac:dyDescent="0.25">
      <c r="B290"/>
      <c r="C290"/>
      <c r="D290"/>
      <c r="E290"/>
      <c r="F290"/>
      <c r="G290"/>
      <c r="H290"/>
      <c r="I290"/>
      <c r="J290" s="92">
        <f t="shared" si="8"/>
        <v>20</v>
      </c>
      <c r="K290" s="83">
        <f t="shared" si="9"/>
        <v>228</v>
      </c>
    </row>
    <row r="291" spans="2:11" ht="13.8" x14ac:dyDescent="0.25">
      <c r="B291"/>
      <c r="C291"/>
      <c r="D291"/>
      <c r="E291"/>
      <c r="F291"/>
      <c r="G291"/>
      <c r="H291"/>
      <c r="I291"/>
      <c r="J291" s="92">
        <f t="shared" si="8"/>
        <v>20</v>
      </c>
      <c r="K291" s="83">
        <f t="shared" si="9"/>
        <v>229</v>
      </c>
    </row>
    <row r="292" spans="2:11" ht="13.8" x14ac:dyDescent="0.25">
      <c r="B292"/>
      <c r="C292"/>
      <c r="D292"/>
      <c r="E292"/>
      <c r="F292"/>
      <c r="G292"/>
      <c r="H292"/>
      <c r="I292"/>
      <c r="J292" s="92">
        <f t="shared" si="8"/>
        <v>20</v>
      </c>
      <c r="K292" s="83">
        <f t="shared" si="9"/>
        <v>230</v>
      </c>
    </row>
    <row r="293" spans="2:11" ht="13.8" x14ac:dyDescent="0.25">
      <c r="B293"/>
      <c r="C293"/>
      <c r="D293"/>
      <c r="E293"/>
      <c r="F293"/>
      <c r="G293"/>
      <c r="H293"/>
      <c r="I293"/>
      <c r="J293" s="92">
        <f t="shared" si="8"/>
        <v>20</v>
      </c>
      <c r="K293" s="83">
        <f t="shared" si="9"/>
        <v>231</v>
      </c>
    </row>
    <row r="294" spans="2:11" ht="13.8" x14ac:dyDescent="0.25">
      <c r="B294"/>
      <c r="C294"/>
      <c r="D294"/>
      <c r="E294"/>
      <c r="F294"/>
      <c r="G294"/>
      <c r="H294"/>
      <c r="I294"/>
      <c r="J294" s="92">
        <f t="shared" si="8"/>
        <v>20</v>
      </c>
      <c r="K294" s="83">
        <f t="shared" si="9"/>
        <v>232</v>
      </c>
    </row>
    <row r="295" spans="2:11" ht="13.8" x14ac:dyDescent="0.25">
      <c r="B295"/>
      <c r="C295"/>
      <c r="D295"/>
      <c r="E295"/>
      <c r="F295"/>
      <c r="G295"/>
      <c r="H295"/>
      <c r="I295"/>
      <c r="J295" s="92">
        <f t="shared" si="8"/>
        <v>20</v>
      </c>
      <c r="K295" s="83">
        <f t="shared" si="9"/>
        <v>233</v>
      </c>
    </row>
    <row r="296" spans="2:11" ht="13.8" x14ac:dyDescent="0.25">
      <c r="B296"/>
      <c r="C296"/>
      <c r="D296"/>
      <c r="E296"/>
      <c r="F296"/>
      <c r="G296"/>
      <c r="H296"/>
      <c r="I296"/>
      <c r="J296" s="92">
        <f t="shared" si="8"/>
        <v>20</v>
      </c>
      <c r="K296" s="83">
        <f t="shared" si="9"/>
        <v>234</v>
      </c>
    </row>
    <row r="297" spans="2:11" ht="13.8" x14ac:dyDescent="0.25">
      <c r="B297"/>
      <c r="C297"/>
      <c r="D297"/>
      <c r="E297"/>
      <c r="F297"/>
      <c r="G297"/>
      <c r="H297"/>
      <c r="I297"/>
      <c r="J297" s="92">
        <f t="shared" si="8"/>
        <v>20</v>
      </c>
      <c r="K297" s="83">
        <f t="shared" si="9"/>
        <v>235</v>
      </c>
    </row>
    <row r="298" spans="2:11" ht="13.8" x14ac:dyDescent="0.25">
      <c r="B298"/>
      <c r="C298"/>
      <c r="D298"/>
      <c r="E298"/>
      <c r="F298"/>
      <c r="G298"/>
      <c r="H298"/>
      <c r="I298"/>
      <c r="J298" s="92">
        <f t="shared" si="8"/>
        <v>20</v>
      </c>
      <c r="K298" s="83">
        <f t="shared" si="9"/>
        <v>236</v>
      </c>
    </row>
    <row r="299" spans="2:11" ht="13.8" x14ac:dyDescent="0.25">
      <c r="B299"/>
      <c r="C299"/>
      <c r="D299"/>
      <c r="E299"/>
      <c r="F299"/>
      <c r="G299"/>
      <c r="H299"/>
      <c r="I299"/>
      <c r="J299" s="92">
        <f t="shared" si="8"/>
        <v>20</v>
      </c>
      <c r="K299" s="83">
        <f t="shared" si="9"/>
        <v>237</v>
      </c>
    </row>
    <row r="300" spans="2:11" ht="13.8" x14ac:dyDescent="0.25">
      <c r="B300"/>
      <c r="C300"/>
      <c r="D300"/>
      <c r="E300"/>
      <c r="F300"/>
      <c r="G300"/>
      <c r="H300"/>
      <c r="I300"/>
      <c r="J300" s="92">
        <f t="shared" si="8"/>
        <v>20</v>
      </c>
      <c r="K300" s="83">
        <f t="shared" si="9"/>
        <v>238</v>
      </c>
    </row>
    <row r="301" spans="2:11" ht="13.8" x14ac:dyDescent="0.25">
      <c r="B301"/>
      <c r="C301"/>
      <c r="D301"/>
      <c r="E301"/>
      <c r="F301"/>
      <c r="G301"/>
      <c r="H301"/>
      <c r="I301"/>
      <c r="J301" s="92">
        <f t="shared" si="8"/>
        <v>20</v>
      </c>
      <c r="K301" s="83">
        <f t="shared" si="9"/>
        <v>239</v>
      </c>
    </row>
    <row r="302" spans="2:11" ht="13.8" x14ac:dyDescent="0.25">
      <c r="B302"/>
      <c r="C302"/>
      <c r="D302"/>
      <c r="E302"/>
      <c r="F302"/>
      <c r="G302"/>
      <c r="H302"/>
      <c r="I302"/>
      <c r="J302" s="92">
        <f t="shared" si="8"/>
        <v>20</v>
      </c>
      <c r="K302" s="83">
        <f t="shared" si="9"/>
        <v>240</v>
      </c>
    </row>
    <row r="303" spans="2:11" ht="13.8" x14ac:dyDescent="0.25">
      <c r="B303"/>
      <c r="C303"/>
      <c r="D303"/>
      <c r="E303"/>
      <c r="F303"/>
      <c r="G303"/>
      <c r="H303"/>
      <c r="I303"/>
      <c r="J303" s="92">
        <f t="shared" si="8"/>
        <v>20</v>
      </c>
      <c r="K303" s="83">
        <f t="shared" si="9"/>
        <v>241</v>
      </c>
    </row>
    <row r="304" spans="2:11" ht="13.8" x14ac:dyDescent="0.25">
      <c r="B304"/>
      <c r="C304"/>
      <c r="D304"/>
      <c r="E304"/>
      <c r="F304"/>
      <c r="G304"/>
      <c r="H304"/>
      <c r="I304"/>
      <c r="J304" s="92">
        <f t="shared" si="8"/>
        <v>20</v>
      </c>
      <c r="K304" s="83">
        <f t="shared" si="9"/>
        <v>242</v>
      </c>
    </row>
    <row r="305" spans="2:11" ht="13.8" x14ac:dyDescent="0.25">
      <c r="B305"/>
      <c r="C305"/>
      <c r="D305"/>
      <c r="E305"/>
      <c r="F305"/>
      <c r="G305"/>
      <c r="H305"/>
      <c r="I305"/>
      <c r="J305" s="92">
        <f t="shared" si="8"/>
        <v>20</v>
      </c>
      <c r="K305" s="83">
        <f t="shared" si="9"/>
        <v>243</v>
      </c>
    </row>
    <row r="306" spans="2:11" ht="13.8" x14ac:dyDescent="0.25">
      <c r="B306"/>
      <c r="C306"/>
      <c r="D306"/>
      <c r="E306"/>
      <c r="F306"/>
      <c r="G306"/>
      <c r="H306"/>
      <c r="I306"/>
      <c r="J306" s="92">
        <f t="shared" si="8"/>
        <v>20</v>
      </c>
      <c r="K306" s="83">
        <f t="shared" si="9"/>
        <v>244</v>
      </c>
    </row>
    <row r="307" spans="2:11" ht="13.8" x14ac:dyDescent="0.25">
      <c r="B307"/>
      <c r="C307"/>
      <c r="D307"/>
      <c r="E307"/>
      <c r="F307"/>
      <c r="G307"/>
      <c r="H307"/>
      <c r="I307"/>
      <c r="J307" s="92">
        <f t="shared" si="8"/>
        <v>20</v>
      </c>
      <c r="K307" s="83">
        <f t="shared" si="9"/>
        <v>245</v>
      </c>
    </row>
    <row r="308" spans="2:11" ht="13.8" x14ac:dyDescent="0.25">
      <c r="B308"/>
      <c r="C308"/>
      <c r="D308"/>
      <c r="E308"/>
      <c r="F308"/>
      <c r="G308"/>
      <c r="H308"/>
      <c r="I308"/>
      <c r="J308" s="92">
        <f t="shared" si="8"/>
        <v>20</v>
      </c>
      <c r="K308" s="83">
        <f t="shared" si="9"/>
        <v>246</v>
      </c>
    </row>
    <row r="309" spans="2:11" ht="13.8" x14ac:dyDescent="0.25">
      <c r="B309"/>
      <c r="C309"/>
      <c r="D309"/>
      <c r="E309"/>
      <c r="F309"/>
      <c r="G309"/>
      <c r="H309"/>
      <c r="I309"/>
      <c r="J309" s="92">
        <f t="shared" si="8"/>
        <v>20</v>
      </c>
      <c r="K309" s="83">
        <f t="shared" si="9"/>
        <v>247</v>
      </c>
    </row>
    <row r="310" spans="2:11" ht="13.8" x14ac:dyDescent="0.25">
      <c r="B310"/>
      <c r="C310"/>
      <c r="D310"/>
      <c r="E310"/>
      <c r="F310"/>
      <c r="G310"/>
      <c r="H310"/>
      <c r="I310"/>
      <c r="J310" s="92">
        <f t="shared" si="8"/>
        <v>20</v>
      </c>
      <c r="K310" s="83">
        <f t="shared" si="9"/>
        <v>248</v>
      </c>
    </row>
    <row r="311" spans="2:11" ht="13.8" x14ac:dyDescent="0.25">
      <c r="B311"/>
      <c r="C311"/>
      <c r="D311"/>
      <c r="E311"/>
      <c r="F311"/>
      <c r="G311"/>
      <c r="H311"/>
      <c r="I311"/>
      <c r="J311" s="92">
        <f t="shared" si="8"/>
        <v>20</v>
      </c>
      <c r="K311" s="83">
        <f t="shared" si="9"/>
        <v>249</v>
      </c>
    </row>
    <row r="312" spans="2:11" ht="13.8" x14ac:dyDescent="0.25">
      <c r="B312"/>
      <c r="C312"/>
      <c r="D312"/>
      <c r="E312"/>
      <c r="F312"/>
      <c r="G312"/>
      <c r="H312"/>
      <c r="I312"/>
      <c r="J312" s="92">
        <f t="shared" si="8"/>
        <v>20</v>
      </c>
      <c r="K312" s="83">
        <f t="shared" si="9"/>
        <v>250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D1:F1"/>
    <mergeCell ref="Q5:R5"/>
  </mergeCells>
  <pageMargins left="0.7" right="0.7" top="0.75" bottom="0.75" header="0.3" footer="0.3"/>
  <pageSetup scale="1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O82"/>
  <sheetViews>
    <sheetView zoomScaleNormal="100" workbookViewId="0">
      <selection activeCell="C4" sqref="C4"/>
    </sheetView>
  </sheetViews>
  <sheetFormatPr defaultColWidth="9.109375" defaultRowHeight="13.2" x14ac:dyDescent="0.25"/>
  <cols>
    <col min="1" max="1" width="9.109375" style="49"/>
    <col min="2" max="2" width="11.109375" style="49" customWidth="1"/>
    <col min="3" max="3" width="18.44140625" style="49" bestFit="1" customWidth="1"/>
    <col min="4" max="4" width="16.6640625" style="49" hidden="1" customWidth="1"/>
    <col min="5" max="5" width="18.88671875" style="49" bestFit="1" customWidth="1"/>
    <col min="6" max="6" width="7.6640625" style="49" customWidth="1"/>
    <col min="7" max="7" width="6.6640625" style="49" customWidth="1"/>
    <col min="8" max="9" width="7.44140625" style="50" customWidth="1"/>
    <col min="10" max="10" width="7.88671875" style="96" customWidth="1"/>
    <col min="11" max="11" width="9.109375" style="51"/>
    <col min="12" max="12" width="9.109375" style="52"/>
    <col min="13" max="16384" width="9.109375" style="49"/>
  </cols>
  <sheetData>
    <row r="2" spans="1:15" s="53" customFormat="1" x14ac:dyDescent="0.25">
      <c r="B2" s="53" t="s">
        <v>1766</v>
      </c>
      <c r="D2" s="54" t="e">
        <f>#REF!</f>
        <v>#REF!</v>
      </c>
      <c r="H2" s="55"/>
      <c r="I2" s="55"/>
      <c r="J2" s="97"/>
      <c r="K2" s="56"/>
      <c r="L2" s="52"/>
    </row>
    <row r="4" spans="1:15" s="16" customFormat="1" ht="39.6" x14ac:dyDescent="0.25">
      <c r="A4" s="59" t="s">
        <v>442</v>
      </c>
      <c r="B4" s="59" t="s">
        <v>1</v>
      </c>
      <c r="C4" s="59" t="s">
        <v>2</v>
      </c>
      <c r="D4" s="59" t="s">
        <v>4</v>
      </c>
      <c r="E4" s="59" t="s">
        <v>0</v>
      </c>
      <c r="F4" s="59" t="s">
        <v>449</v>
      </c>
      <c r="G4" s="59" t="s">
        <v>450</v>
      </c>
      <c r="H4" s="60" t="s">
        <v>447</v>
      </c>
      <c r="I4" s="60" t="s">
        <v>448</v>
      </c>
      <c r="J4" s="98"/>
      <c r="K4" s="61" t="s">
        <v>1767</v>
      </c>
      <c r="L4" s="62" t="s">
        <v>1768</v>
      </c>
    </row>
    <row r="5" spans="1:15" x14ac:dyDescent="0.25">
      <c r="A5" s="93"/>
      <c r="B5" s="93"/>
      <c r="C5" s="93"/>
      <c r="D5" s="57"/>
      <c r="E5" s="57" t="s">
        <v>42</v>
      </c>
      <c r="F5" s="93"/>
      <c r="G5" s="93">
        <v>5</v>
      </c>
      <c r="H5" s="94">
        <v>13</v>
      </c>
      <c r="I5" s="95">
        <v>13</v>
      </c>
      <c r="J5" s="99"/>
      <c r="K5" s="51">
        <f>IF(H5&gt;0,H5,0)+IF(H6&gt;0,H6,0)+IF(H7&gt;0,H7,0)+IF(H8&gt;0,H8,0)+IF(H9&gt;0,H9,0)+IF(H10&gt;0,H10,0)</f>
        <v>29.099999999999998</v>
      </c>
      <c r="L5" s="52">
        <f>IF(H5&gt;0,J5,0)+IF(H6&gt;0,J6,0)+IF(H7&gt;0,J7,0)+IF(H8&gt;0,J8,0)+IF(H9&gt;0,J9,0)+IF(H10&gt;0,J10,0)</f>
        <v>0</v>
      </c>
      <c r="M5" s="49" t="s">
        <v>1769</v>
      </c>
      <c r="N5" s="49" t="s">
        <v>1770</v>
      </c>
      <c r="O5" s="49" t="s">
        <v>1771</v>
      </c>
    </row>
    <row r="6" spans="1:15" x14ac:dyDescent="0.25">
      <c r="A6" s="93"/>
      <c r="B6" s="93"/>
      <c r="C6" s="93"/>
      <c r="D6" s="57"/>
      <c r="E6" s="57" t="s">
        <v>42</v>
      </c>
      <c r="F6" s="93">
        <v>1</v>
      </c>
      <c r="G6" s="93">
        <v>3</v>
      </c>
      <c r="H6" s="94">
        <v>11.9</v>
      </c>
      <c r="I6" s="95">
        <v>11.9</v>
      </c>
      <c r="J6" s="99"/>
      <c r="M6" s="49" t="s">
        <v>1769</v>
      </c>
      <c r="O6" s="49" t="s">
        <v>1772</v>
      </c>
    </row>
    <row r="7" spans="1:15" x14ac:dyDescent="0.25">
      <c r="A7" s="93"/>
      <c r="B7" s="93"/>
      <c r="C7" s="93"/>
      <c r="D7" s="57"/>
      <c r="E7" s="57" t="s">
        <v>42</v>
      </c>
      <c r="F7" s="93"/>
      <c r="G7" s="93">
        <v>2</v>
      </c>
      <c r="H7" s="94">
        <v>4.2</v>
      </c>
      <c r="I7" s="95">
        <v>4.2</v>
      </c>
      <c r="J7" s="99"/>
      <c r="M7" s="49" t="s">
        <v>1769</v>
      </c>
    </row>
    <row r="8" spans="1:15" x14ac:dyDescent="0.25">
      <c r="A8" s="93"/>
      <c r="B8" s="93"/>
      <c r="C8" s="93"/>
      <c r="D8" s="57"/>
      <c r="E8" s="57" t="s">
        <v>42</v>
      </c>
      <c r="F8" s="93"/>
      <c r="G8" s="93"/>
      <c r="H8" s="94"/>
      <c r="I8" s="95"/>
      <c r="J8" s="99"/>
      <c r="M8" s="49" t="s">
        <v>1769</v>
      </c>
    </row>
    <row r="9" spans="1:15" x14ac:dyDescent="0.25">
      <c r="A9" s="93"/>
      <c r="B9" s="93"/>
      <c r="C9" s="93"/>
      <c r="D9" s="57"/>
      <c r="E9" s="57" t="s">
        <v>42</v>
      </c>
      <c r="F9" s="93"/>
      <c r="G9" s="93"/>
      <c r="H9" s="94"/>
      <c r="I9" s="95"/>
      <c r="J9" s="99"/>
      <c r="M9" s="49" t="s">
        <v>1769</v>
      </c>
    </row>
    <row r="10" spans="1:15" x14ac:dyDescent="0.25">
      <c r="A10" s="93"/>
      <c r="B10" s="93"/>
      <c r="C10" s="93"/>
      <c r="D10" s="57"/>
      <c r="E10" s="57" t="s">
        <v>42</v>
      </c>
      <c r="F10" s="93"/>
      <c r="G10" s="93"/>
      <c r="H10" s="94"/>
      <c r="I10" s="95"/>
      <c r="J10" s="99"/>
      <c r="M10" s="49" t="s">
        <v>1769</v>
      </c>
    </row>
    <row r="11" spans="1:15" ht="13.5" customHeight="1" x14ac:dyDescent="0.25">
      <c r="A11" s="93"/>
      <c r="B11" s="93"/>
      <c r="C11" s="93"/>
      <c r="D11" s="57"/>
      <c r="E11" s="57" t="s">
        <v>50</v>
      </c>
      <c r="F11" s="93"/>
      <c r="G11" s="93">
        <v>3</v>
      </c>
      <c r="H11" s="94">
        <v>62.699999999999996</v>
      </c>
      <c r="I11" s="95">
        <v>62.699999999999996</v>
      </c>
      <c r="J11" s="99"/>
      <c r="K11" s="51">
        <f>IF(H11&gt;0,H11,0)+IF(H12&gt;0,H12,0)+IF(H13&gt;0,H13,0)+IF(H14&gt;0,H14,0)+IF(H15&gt;0,H15,0)+IF(H16&gt;0,H16,0)</f>
        <v>162</v>
      </c>
      <c r="L11" s="52">
        <f>IF(H11&gt;0,J11,0)+IF(H12&gt;0,J12,0)+IF(H13&gt;0,J13,0)+IF(H14&gt;0,J14,0)+IF(H15&gt;0,J15,0)+IF(H16&gt;0,J16,0)</f>
        <v>0</v>
      </c>
      <c r="M11" s="49" t="s">
        <v>1769</v>
      </c>
      <c r="N11" s="49" t="s">
        <v>1770</v>
      </c>
    </row>
    <row r="12" spans="1:15" ht="13.5" customHeight="1" x14ac:dyDescent="0.25">
      <c r="A12" s="93"/>
      <c r="B12" s="93"/>
      <c r="C12" s="93"/>
      <c r="D12" s="57"/>
      <c r="E12" s="57" t="s">
        <v>50</v>
      </c>
      <c r="F12" s="93"/>
      <c r="G12" s="93">
        <v>9</v>
      </c>
      <c r="H12" s="94">
        <v>58.8</v>
      </c>
      <c r="I12" s="95">
        <v>58.8</v>
      </c>
      <c r="J12" s="99"/>
      <c r="M12" s="49" t="s">
        <v>1769</v>
      </c>
    </row>
    <row r="13" spans="1:15" ht="13.5" customHeight="1" x14ac:dyDescent="0.25">
      <c r="A13" s="93"/>
      <c r="B13" s="93"/>
      <c r="C13" s="93"/>
      <c r="D13" s="57"/>
      <c r="E13" s="57" t="s">
        <v>50</v>
      </c>
      <c r="F13" s="93"/>
      <c r="G13" s="93">
        <v>6</v>
      </c>
      <c r="H13" s="94">
        <v>23.1</v>
      </c>
      <c r="I13" s="95">
        <v>23.1</v>
      </c>
      <c r="J13" s="99"/>
      <c r="M13" s="49" t="s">
        <v>1769</v>
      </c>
    </row>
    <row r="14" spans="1:15" x14ac:dyDescent="0.25">
      <c r="A14" s="93"/>
      <c r="B14" s="93"/>
      <c r="C14" s="93"/>
      <c r="D14" s="57"/>
      <c r="E14" s="57" t="s">
        <v>50</v>
      </c>
      <c r="F14" s="93"/>
      <c r="G14" s="93">
        <v>3</v>
      </c>
      <c r="H14" s="94">
        <v>10.100000000000001</v>
      </c>
      <c r="I14" s="95">
        <v>10.100000000000001</v>
      </c>
      <c r="J14" s="99"/>
      <c r="M14" s="49" t="s">
        <v>1769</v>
      </c>
    </row>
    <row r="15" spans="1:15" x14ac:dyDescent="0.25">
      <c r="A15" s="93"/>
      <c r="B15" s="93"/>
      <c r="C15" s="93"/>
      <c r="D15" s="57"/>
      <c r="E15" s="57" t="s">
        <v>50</v>
      </c>
      <c r="F15" s="93"/>
      <c r="G15" s="93">
        <v>2</v>
      </c>
      <c r="H15" s="94">
        <v>4.3000000000000007</v>
      </c>
      <c r="I15" s="95">
        <v>4.3000000000000007</v>
      </c>
      <c r="J15" s="99"/>
      <c r="M15" s="49" t="s">
        <v>1769</v>
      </c>
    </row>
    <row r="16" spans="1:15" x14ac:dyDescent="0.25">
      <c r="A16" s="93"/>
      <c r="B16" s="93"/>
      <c r="C16" s="93"/>
      <c r="D16" s="57"/>
      <c r="E16" s="57" t="s">
        <v>50</v>
      </c>
      <c r="F16" s="93"/>
      <c r="G16" s="93">
        <v>1</v>
      </c>
      <c r="H16" s="94">
        <v>3</v>
      </c>
      <c r="I16" s="95">
        <v>3</v>
      </c>
      <c r="J16" s="99"/>
      <c r="M16" s="49" t="s">
        <v>1769</v>
      </c>
    </row>
    <row r="17" spans="1:14" x14ac:dyDescent="0.25">
      <c r="A17" s="93"/>
      <c r="B17" s="93"/>
      <c r="C17" s="93"/>
      <c r="D17" s="57"/>
      <c r="E17" s="57" t="s">
        <v>39</v>
      </c>
      <c r="F17" s="93"/>
      <c r="G17" s="93">
        <v>8</v>
      </c>
      <c r="H17" s="94">
        <v>122.80000000000003</v>
      </c>
      <c r="I17" s="95">
        <v>122.80000000000003</v>
      </c>
      <c r="J17" s="99"/>
      <c r="K17" s="51">
        <f>IF(H17&gt;0,H17,0)+IF(H18&gt;0,H18,0)+IF(H19&gt;0,H19,0)+IF(H20&gt;0,H20,0)+IF(H21&gt;0,H21,0)+IF(H22&gt;0,H22,0)</f>
        <v>269.40000000000003</v>
      </c>
      <c r="L17" s="52">
        <f>IF(H17&gt;0,J17,0)+IF(H18&gt;0,J18,0)+IF(H19&gt;0,J19,0)+IF(H20&gt;0,J20,0)+IF(H21&gt;0,J21,0)+IF(H22&gt;0,J22,0)</f>
        <v>0</v>
      </c>
      <c r="M17" s="49" t="s">
        <v>1769</v>
      </c>
      <c r="N17" s="49" t="s">
        <v>1770</v>
      </c>
    </row>
    <row r="18" spans="1:14" x14ac:dyDescent="0.25">
      <c r="A18" s="93"/>
      <c r="B18" s="93"/>
      <c r="C18" s="93"/>
      <c r="D18" s="57"/>
      <c r="E18" s="57" t="s">
        <v>39</v>
      </c>
      <c r="F18" s="93"/>
      <c r="G18" s="93">
        <v>9</v>
      </c>
      <c r="H18" s="94">
        <v>38.6</v>
      </c>
      <c r="I18" s="95">
        <v>38.6</v>
      </c>
      <c r="J18" s="99"/>
      <c r="M18" s="49" t="s">
        <v>1769</v>
      </c>
    </row>
    <row r="19" spans="1:14" x14ac:dyDescent="0.25">
      <c r="A19" s="93"/>
      <c r="B19" s="93"/>
      <c r="C19" s="93"/>
      <c r="D19" s="57"/>
      <c r="E19" s="57" t="s">
        <v>39</v>
      </c>
      <c r="F19" s="93"/>
      <c r="G19" s="93">
        <v>13</v>
      </c>
      <c r="H19" s="94">
        <v>37.300000000000004</v>
      </c>
      <c r="I19" s="95">
        <v>37.300000000000004</v>
      </c>
      <c r="J19" s="99"/>
      <c r="M19" s="49" t="s">
        <v>1769</v>
      </c>
    </row>
    <row r="20" spans="1:14" x14ac:dyDescent="0.25">
      <c r="A20" s="93"/>
      <c r="B20" s="93"/>
      <c r="C20" s="93"/>
      <c r="D20" s="57"/>
      <c r="E20" s="57" t="s">
        <v>39</v>
      </c>
      <c r="F20" s="93"/>
      <c r="G20" s="93">
        <v>7</v>
      </c>
      <c r="H20" s="94">
        <v>31.300000000000004</v>
      </c>
      <c r="I20" s="95">
        <v>31.300000000000004</v>
      </c>
      <c r="J20" s="99"/>
      <c r="M20" s="49" t="s">
        <v>1769</v>
      </c>
    </row>
    <row r="21" spans="1:14" x14ac:dyDescent="0.25">
      <c r="A21" s="93"/>
      <c r="B21" s="93"/>
      <c r="C21" s="93"/>
      <c r="D21" s="57"/>
      <c r="E21" s="57" t="s">
        <v>39</v>
      </c>
      <c r="F21" s="93"/>
      <c r="G21" s="93">
        <v>5</v>
      </c>
      <c r="H21" s="94">
        <v>25.7</v>
      </c>
      <c r="I21" s="95">
        <v>25.7</v>
      </c>
      <c r="J21" s="99"/>
      <c r="M21" s="49" t="s">
        <v>1769</v>
      </c>
    </row>
    <row r="22" spans="1:14" x14ac:dyDescent="0.25">
      <c r="A22" s="93"/>
      <c r="B22" s="93"/>
      <c r="C22" s="93"/>
      <c r="D22" s="57"/>
      <c r="E22" s="57" t="s">
        <v>39</v>
      </c>
      <c r="F22" s="93"/>
      <c r="G22" s="93">
        <v>6</v>
      </c>
      <c r="H22" s="94">
        <v>13.7</v>
      </c>
      <c r="I22" s="95">
        <v>13.7</v>
      </c>
      <c r="J22" s="99"/>
      <c r="M22" s="49" t="s">
        <v>1769</v>
      </c>
    </row>
    <row r="23" spans="1:14" x14ac:dyDescent="0.25">
      <c r="A23" s="93"/>
      <c r="B23" s="93"/>
      <c r="C23" s="93"/>
      <c r="D23" s="57"/>
      <c r="E23" s="57" t="s">
        <v>44</v>
      </c>
      <c r="F23" s="93"/>
      <c r="G23" s="93">
        <v>8</v>
      </c>
      <c r="H23" s="94">
        <v>125.7</v>
      </c>
      <c r="I23" s="95">
        <v>125.7</v>
      </c>
      <c r="J23" s="99"/>
      <c r="K23" s="51">
        <f>IF(H23&gt;0,H23,0)+IF(H24&gt;0,H24,0)+IF(H25&gt;0,H25,0)+IF(H26&gt;0,H26,0)+IF(H27&gt;0,H27,0)+IF(H28&gt;0,H28,0)</f>
        <v>512.4</v>
      </c>
      <c r="L23" s="52">
        <f>IF(H23&gt;0,J23,0)+IF(H24&gt;0,J24,0)+IF(H25&gt;0,J25,0)+IF(H26&gt;0,J26,0)+IF(H27&gt;0,J27,0)+IF(H28&gt;0,J28,0)</f>
        <v>0</v>
      </c>
      <c r="M23" s="49" t="s">
        <v>1769</v>
      </c>
      <c r="N23" s="49" t="s">
        <v>1770</v>
      </c>
    </row>
    <row r="24" spans="1:14" x14ac:dyDescent="0.25">
      <c r="A24" s="93"/>
      <c r="B24" s="93"/>
      <c r="C24" s="93"/>
      <c r="D24" s="57"/>
      <c r="E24" s="57" t="s">
        <v>44</v>
      </c>
      <c r="F24" s="93"/>
      <c r="G24" s="93">
        <v>6</v>
      </c>
      <c r="H24" s="94">
        <v>110.3</v>
      </c>
      <c r="I24" s="95">
        <v>110.3</v>
      </c>
      <c r="J24" s="99"/>
      <c r="M24" s="49" t="s">
        <v>1769</v>
      </c>
    </row>
    <row r="25" spans="1:14" x14ac:dyDescent="0.25">
      <c r="A25" s="93"/>
      <c r="B25" s="93"/>
      <c r="C25" s="93"/>
      <c r="D25" s="57"/>
      <c r="E25" s="57" t="s">
        <v>44</v>
      </c>
      <c r="F25" s="93"/>
      <c r="G25" s="93">
        <v>7</v>
      </c>
      <c r="H25" s="94">
        <v>107.29999999999998</v>
      </c>
      <c r="I25" s="95">
        <v>107.29999999999998</v>
      </c>
      <c r="J25" s="99"/>
      <c r="M25" s="49" t="s">
        <v>1769</v>
      </c>
    </row>
    <row r="26" spans="1:14" x14ac:dyDescent="0.25">
      <c r="A26" s="93"/>
      <c r="B26" s="93"/>
      <c r="C26" s="93"/>
      <c r="D26" s="57"/>
      <c r="E26" s="57" t="s">
        <v>44</v>
      </c>
      <c r="F26" s="93"/>
      <c r="G26" s="93">
        <v>21</v>
      </c>
      <c r="H26" s="94">
        <v>86.4</v>
      </c>
      <c r="I26" s="95">
        <v>86.4</v>
      </c>
      <c r="J26" s="99"/>
      <c r="M26" s="49" t="s">
        <v>1769</v>
      </c>
    </row>
    <row r="27" spans="1:14" x14ac:dyDescent="0.25">
      <c r="A27" s="93"/>
      <c r="B27" s="93"/>
      <c r="C27" s="93"/>
      <c r="D27" s="57"/>
      <c r="E27" s="57" t="s">
        <v>44</v>
      </c>
      <c r="F27" s="93"/>
      <c r="G27" s="93">
        <v>11</v>
      </c>
      <c r="H27" s="94">
        <v>61.3</v>
      </c>
      <c r="I27" s="95">
        <v>61.3</v>
      </c>
      <c r="J27" s="99"/>
      <c r="M27" s="49" t="s">
        <v>1769</v>
      </c>
    </row>
    <row r="28" spans="1:14" x14ac:dyDescent="0.25">
      <c r="A28" s="93"/>
      <c r="B28" s="93"/>
      <c r="C28" s="93"/>
      <c r="D28" s="57"/>
      <c r="E28" s="57" t="s">
        <v>44</v>
      </c>
      <c r="F28" s="93"/>
      <c r="G28" s="93">
        <v>6</v>
      </c>
      <c r="H28" s="94">
        <v>21.4</v>
      </c>
      <c r="I28" s="95">
        <v>21.4</v>
      </c>
      <c r="J28" s="99"/>
      <c r="M28" s="49" t="s">
        <v>1769</v>
      </c>
    </row>
    <row r="29" spans="1:14" x14ac:dyDescent="0.25">
      <c r="A29" s="93"/>
      <c r="B29" s="93"/>
      <c r="C29" s="93"/>
      <c r="D29" s="57"/>
      <c r="E29" s="57" t="s">
        <v>40</v>
      </c>
      <c r="F29" s="93"/>
      <c r="G29" s="93">
        <v>6</v>
      </c>
      <c r="H29" s="94">
        <v>98.800000000000011</v>
      </c>
      <c r="I29" s="95">
        <v>98.800000000000011</v>
      </c>
      <c r="J29" s="99"/>
      <c r="K29" s="51">
        <f>IF(H29&gt;0,H29,0)+IF(H30&gt;0,H30,0)+IF(H31&gt;0,H31,0)+IF(H32&gt;0,H32,0)+IF(H33&gt;0,H33,0)+IF(H34&gt;0,H34,0)</f>
        <v>271.5</v>
      </c>
      <c r="L29" s="52">
        <f>IF(H29&gt;0,J29,0)+IF(H30&gt;0,J30,0)+IF(H31&gt;0,J31,0)+IF(H32&gt;0,J32,0)+IF(H33&gt;0,J33,0)+IF(H34&gt;0,J34,0)</f>
        <v>0</v>
      </c>
      <c r="M29" s="49" t="s">
        <v>1769</v>
      </c>
      <c r="N29" s="49" t="s">
        <v>1770</v>
      </c>
    </row>
    <row r="30" spans="1:14" x14ac:dyDescent="0.25">
      <c r="A30" s="93"/>
      <c r="B30" s="93"/>
      <c r="C30" s="93"/>
      <c r="D30" s="57"/>
      <c r="E30" s="57" t="s">
        <v>40</v>
      </c>
      <c r="F30" s="93"/>
      <c r="G30" s="93">
        <v>11</v>
      </c>
      <c r="H30" s="94">
        <v>92.800000000000011</v>
      </c>
      <c r="I30" s="95">
        <v>92.800000000000011</v>
      </c>
      <c r="J30" s="99"/>
      <c r="M30" s="49" t="s">
        <v>1769</v>
      </c>
    </row>
    <row r="31" spans="1:14" x14ac:dyDescent="0.25">
      <c r="A31" s="93"/>
      <c r="B31" s="93"/>
      <c r="C31" s="93"/>
      <c r="D31" s="57"/>
      <c r="E31" s="57" t="s">
        <v>40</v>
      </c>
      <c r="F31" s="93"/>
      <c r="G31" s="93">
        <v>4</v>
      </c>
      <c r="H31" s="94">
        <v>43.2</v>
      </c>
      <c r="I31" s="95">
        <v>43.2</v>
      </c>
      <c r="J31" s="99"/>
      <c r="M31" s="49" t="s">
        <v>1769</v>
      </c>
    </row>
    <row r="32" spans="1:14" x14ac:dyDescent="0.25">
      <c r="A32" s="93"/>
      <c r="B32" s="93"/>
      <c r="C32" s="93"/>
      <c r="D32" s="57"/>
      <c r="E32" s="57" t="s">
        <v>40</v>
      </c>
      <c r="F32" s="93"/>
      <c r="G32" s="93">
        <v>2</v>
      </c>
      <c r="H32" s="94">
        <v>19.3</v>
      </c>
      <c r="I32" s="95">
        <v>19.3</v>
      </c>
      <c r="J32" s="99"/>
      <c r="M32" s="49" t="s">
        <v>1769</v>
      </c>
    </row>
    <row r="33" spans="1:14" x14ac:dyDescent="0.25">
      <c r="A33" s="93"/>
      <c r="B33" s="93"/>
      <c r="C33" s="93"/>
      <c r="D33" s="57"/>
      <c r="E33" s="57" t="s">
        <v>40</v>
      </c>
      <c r="F33" s="93">
        <v>2</v>
      </c>
      <c r="G33" s="93">
        <v>2</v>
      </c>
      <c r="H33" s="94">
        <v>8.6999999999999993</v>
      </c>
      <c r="I33" s="95">
        <v>8.6999999999999993</v>
      </c>
      <c r="J33" s="99"/>
      <c r="M33" s="49" t="s">
        <v>1769</v>
      </c>
    </row>
    <row r="34" spans="1:14" x14ac:dyDescent="0.25">
      <c r="A34" s="93"/>
      <c r="B34" s="93"/>
      <c r="C34" s="93"/>
      <c r="D34" s="57"/>
      <c r="E34" s="57" t="s">
        <v>40</v>
      </c>
      <c r="F34" s="93"/>
      <c r="G34" s="93">
        <v>3</v>
      </c>
      <c r="H34" s="94">
        <v>8.6999999999999993</v>
      </c>
      <c r="I34" s="95">
        <v>8.6999999999999993</v>
      </c>
      <c r="J34" s="99"/>
      <c r="M34" s="49" t="s">
        <v>1769</v>
      </c>
    </row>
    <row r="35" spans="1:14" x14ac:dyDescent="0.25">
      <c r="A35" s="93"/>
      <c r="B35" s="93"/>
      <c r="C35" s="93"/>
      <c r="D35" s="57"/>
      <c r="E35" s="57" t="s">
        <v>47</v>
      </c>
      <c r="F35" s="93">
        <v>1</v>
      </c>
      <c r="G35" s="93">
        <v>3</v>
      </c>
      <c r="H35" s="94">
        <v>119.9</v>
      </c>
      <c r="I35" s="95">
        <v>119.9</v>
      </c>
      <c r="J35" s="99"/>
      <c r="K35" s="51">
        <f>IF(H35&gt;0,H35,0)+IF(H36&gt;0,H36,0)+IF(H37&gt;0,H37,0)+IF(H38&gt;0,H38,0)+IF(H39&gt;0,H39,0)+IF(H40&gt;0,H40,0)</f>
        <v>240.6</v>
      </c>
      <c r="L35" s="52">
        <f>IF(H35&gt;0,J35,0)+IF(H36&gt;0,J36,0)+IF(H37&gt;0,J37,0)+IF(H38&gt;0,J38,0)+IF(H39&gt;0,J39,0)+IF(H40&gt;0,J40,0)</f>
        <v>0</v>
      </c>
      <c r="M35" s="49" t="s">
        <v>1769</v>
      </c>
      <c r="N35" s="49" t="s">
        <v>1770</v>
      </c>
    </row>
    <row r="36" spans="1:14" x14ac:dyDescent="0.25">
      <c r="A36" s="93"/>
      <c r="B36" s="93"/>
      <c r="C36" s="93"/>
      <c r="D36" s="57"/>
      <c r="E36" s="57" t="s">
        <v>47</v>
      </c>
      <c r="F36" s="93"/>
      <c r="G36" s="93">
        <v>2</v>
      </c>
      <c r="H36" s="94">
        <v>33.200000000000003</v>
      </c>
      <c r="I36" s="95">
        <v>33.200000000000003</v>
      </c>
      <c r="J36" s="99"/>
      <c r="M36" s="49" t="s">
        <v>1769</v>
      </c>
    </row>
    <row r="37" spans="1:14" x14ac:dyDescent="0.25">
      <c r="A37" s="93"/>
      <c r="B37" s="93"/>
      <c r="C37" s="93"/>
      <c r="D37" s="57"/>
      <c r="E37" s="57" t="s">
        <v>47</v>
      </c>
      <c r="F37" s="93"/>
      <c r="G37" s="93">
        <v>7</v>
      </c>
      <c r="H37" s="94">
        <v>27.699999999999996</v>
      </c>
      <c r="I37" s="95">
        <v>27.699999999999996</v>
      </c>
      <c r="J37" s="99"/>
      <c r="M37" s="49" t="s">
        <v>1769</v>
      </c>
    </row>
    <row r="38" spans="1:14" x14ac:dyDescent="0.25">
      <c r="A38" s="93"/>
      <c r="B38" s="93"/>
      <c r="C38" s="93"/>
      <c r="D38" s="57"/>
      <c r="E38" s="57" t="s">
        <v>47</v>
      </c>
      <c r="F38" s="93"/>
      <c r="G38" s="93">
        <v>6</v>
      </c>
      <c r="H38" s="94">
        <v>25.1</v>
      </c>
      <c r="I38" s="95">
        <v>25.1</v>
      </c>
      <c r="J38" s="99"/>
      <c r="M38" s="49" t="s">
        <v>1769</v>
      </c>
    </row>
    <row r="39" spans="1:14" x14ac:dyDescent="0.25">
      <c r="A39" s="93"/>
      <c r="B39" s="93"/>
      <c r="C39" s="93"/>
      <c r="D39" s="57"/>
      <c r="E39" s="57" t="s">
        <v>47</v>
      </c>
      <c r="F39" s="93"/>
      <c r="G39" s="93">
        <v>4</v>
      </c>
      <c r="H39" s="94">
        <v>19.099999999999998</v>
      </c>
      <c r="I39" s="95">
        <v>19.099999999999998</v>
      </c>
      <c r="J39" s="99"/>
      <c r="M39" s="49" t="s">
        <v>1769</v>
      </c>
    </row>
    <row r="40" spans="1:14" x14ac:dyDescent="0.25">
      <c r="A40" s="93"/>
      <c r="B40" s="93"/>
      <c r="C40" s="93"/>
      <c r="D40" s="57"/>
      <c r="E40" s="57" t="s">
        <v>47</v>
      </c>
      <c r="F40" s="93"/>
      <c r="G40" s="93">
        <v>4</v>
      </c>
      <c r="H40" s="94">
        <v>15.6</v>
      </c>
      <c r="I40" s="95">
        <v>15.6</v>
      </c>
      <c r="J40" s="99"/>
      <c r="M40" s="49" t="s">
        <v>1769</v>
      </c>
    </row>
    <row r="41" spans="1:14" x14ac:dyDescent="0.25">
      <c r="A41" s="93"/>
      <c r="B41" s="93"/>
      <c r="C41" s="93"/>
      <c r="D41" s="57"/>
      <c r="E41" s="57" t="s">
        <v>38</v>
      </c>
      <c r="F41" s="93"/>
      <c r="G41" s="93">
        <v>12</v>
      </c>
      <c r="H41" s="94">
        <v>76.59999999999998</v>
      </c>
      <c r="I41" s="95">
        <v>76.59999999999998</v>
      </c>
      <c r="J41" s="99"/>
      <c r="K41" s="51">
        <f>IF(H41&gt;0,H41,0)+IF(H42&gt;0,H42,0)+IF(H43&gt;0,H43,0)+IF(H44&gt;0,H44,0)+IF(H45&gt;0,H45,0)+IF(H46&gt;0,H46,0)</f>
        <v>326.7</v>
      </c>
      <c r="L41" s="52">
        <f>IF(H41&gt;0,J41,0)+IF(H42&gt;0,J42,0)+IF(H43&gt;0,J43,0)+IF(H44&gt;0,J44,0)+IF(H45&gt;0,J45,0)+IF(H46&gt;0,J46,0)</f>
        <v>0</v>
      </c>
      <c r="M41" s="49" t="s">
        <v>1769</v>
      </c>
      <c r="N41" s="49" t="s">
        <v>1770</v>
      </c>
    </row>
    <row r="42" spans="1:14" x14ac:dyDescent="0.25">
      <c r="A42" s="93"/>
      <c r="B42" s="93"/>
      <c r="C42" s="93"/>
      <c r="D42" s="57"/>
      <c r="E42" s="57" t="s">
        <v>38</v>
      </c>
      <c r="F42" s="93"/>
      <c r="G42" s="93">
        <v>11</v>
      </c>
      <c r="H42" s="94">
        <v>66</v>
      </c>
      <c r="I42" s="95">
        <v>66</v>
      </c>
      <c r="J42" s="99"/>
      <c r="M42" s="49" t="s">
        <v>1769</v>
      </c>
    </row>
    <row r="43" spans="1:14" x14ac:dyDescent="0.25">
      <c r="A43" s="93"/>
      <c r="B43" s="93"/>
      <c r="C43" s="93"/>
      <c r="D43" s="57"/>
      <c r="E43" s="57" t="s">
        <v>38</v>
      </c>
      <c r="F43" s="93"/>
      <c r="G43" s="93">
        <v>9</v>
      </c>
      <c r="H43" s="94">
        <v>58.599999999999994</v>
      </c>
      <c r="I43" s="95">
        <v>58.599999999999994</v>
      </c>
      <c r="J43" s="99"/>
      <c r="M43" s="49" t="s">
        <v>1769</v>
      </c>
    </row>
    <row r="44" spans="1:14" x14ac:dyDescent="0.25">
      <c r="A44" s="93"/>
      <c r="B44" s="93"/>
      <c r="C44" s="93"/>
      <c r="D44" s="58"/>
      <c r="E44" s="58" t="s">
        <v>38</v>
      </c>
      <c r="F44" s="93"/>
      <c r="G44" s="93">
        <v>10</v>
      </c>
      <c r="H44" s="94">
        <v>51.599999999999994</v>
      </c>
      <c r="I44" s="95">
        <v>51.599999999999994</v>
      </c>
      <c r="J44" s="100"/>
      <c r="M44" s="49" t="s">
        <v>1769</v>
      </c>
    </row>
    <row r="45" spans="1:14" x14ac:dyDescent="0.25">
      <c r="A45" s="93"/>
      <c r="B45" s="93"/>
      <c r="C45" s="93"/>
      <c r="D45" s="58"/>
      <c r="E45" s="58" t="s">
        <v>38</v>
      </c>
      <c r="F45" s="93"/>
      <c r="G45" s="93">
        <v>9</v>
      </c>
      <c r="H45" s="94">
        <v>42.1</v>
      </c>
      <c r="I45" s="95">
        <v>42.1</v>
      </c>
      <c r="J45" s="99"/>
      <c r="M45" s="49" t="s">
        <v>1769</v>
      </c>
    </row>
    <row r="46" spans="1:14" x14ac:dyDescent="0.25">
      <c r="A46" s="93"/>
      <c r="B46" s="93"/>
      <c r="C46" s="93"/>
      <c r="D46" s="58"/>
      <c r="E46" s="58" t="s">
        <v>38</v>
      </c>
      <c r="F46" s="93"/>
      <c r="G46" s="93">
        <v>13</v>
      </c>
      <c r="H46" s="94">
        <v>31.799999999999997</v>
      </c>
      <c r="I46" s="95">
        <v>31.799999999999997</v>
      </c>
      <c r="J46" s="99"/>
      <c r="M46" s="49" t="s">
        <v>1769</v>
      </c>
    </row>
    <row r="47" spans="1:14" x14ac:dyDescent="0.25">
      <c r="A47" s="93"/>
      <c r="B47" s="93"/>
      <c r="C47" s="93"/>
      <c r="D47" s="57"/>
      <c r="E47" s="57" t="s">
        <v>49</v>
      </c>
      <c r="F47" s="93"/>
      <c r="G47" s="93">
        <v>12</v>
      </c>
      <c r="H47" s="94">
        <v>91.5</v>
      </c>
      <c r="I47" s="95">
        <v>91.5</v>
      </c>
      <c r="J47" s="99"/>
      <c r="K47" s="51">
        <f>IF(H47&gt;0,H47,0)+IF(H48&gt;0,H48,0)+IF(H49&gt;0,H49,0)+IF(H50&gt;0,H50,0)+IF(H51&gt;0,H51,0)+IF(H52&gt;0,H52,0)</f>
        <v>291.79999999999995</v>
      </c>
      <c r="L47" s="52">
        <f>IF(H47&gt;0,J47,0)+IF(H48&gt;0,J48,0)+IF(H49&gt;0,J49,0)+IF(H50&gt;0,J50,0)+IF(H51&gt;0,J51,0)+IF(H52&gt;0,J52,0)</f>
        <v>0</v>
      </c>
      <c r="M47" s="49" t="s">
        <v>1769</v>
      </c>
      <c r="N47" s="49" t="s">
        <v>1770</v>
      </c>
    </row>
    <row r="48" spans="1:14" x14ac:dyDescent="0.25">
      <c r="A48" s="93"/>
      <c r="B48" s="93"/>
      <c r="C48" s="93"/>
      <c r="D48" s="57"/>
      <c r="E48" s="57" t="s">
        <v>49</v>
      </c>
      <c r="F48" s="93"/>
      <c r="G48" s="93">
        <v>11</v>
      </c>
      <c r="H48" s="94">
        <v>70.2</v>
      </c>
      <c r="I48" s="95">
        <v>70.2</v>
      </c>
      <c r="J48" s="99"/>
      <c r="M48" s="49" t="s">
        <v>1769</v>
      </c>
    </row>
    <row r="49" spans="1:14" x14ac:dyDescent="0.25">
      <c r="A49" s="93"/>
      <c r="B49" s="93"/>
      <c r="C49" s="93"/>
      <c r="D49" s="57"/>
      <c r="E49" s="57" t="s">
        <v>49</v>
      </c>
      <c r="F49" s="93"/>
      <c r="G49" s="93">
        <v>7</v>
      </c>
      <c r="H49" s="94">
        <v>48.6</v>
      </c>
      <c r="I49" s="95">
        <v>48.6</v>
      </c>
      <c r="J49" s="99"/>
      <c r="M49" s="49" t="s">
        <v>1769</v>
      </c>
    </row>
    <row r="50" spans="1:14" x14ac:dyDescent="0.25">
      <c r="A50" s="93"/>
      <c r="B50" s="93"/>
      <c r="C50" s="93"/>
      <c r="D50" s="57"/>
      <c r="E50" s="57" t="s">
        <v>49</v>
      </c>
      <c r="F50" s="93"/>
      <c r="G50" s="93">
        <v>9</v>
      </c>
      <c r="H50" s="94">
        <v>46.300000000000004</v>
      </c>
      <c r="I50" s="95">
        <v>46.300000000000004</v>
      </c>
      <c r="J50" s="99"/>
      <c r="M50" s="49" t="s">
        <v>1769</v>
      </c>
    </row>
    <row r="51" spans="1:14" x14ac:dyDescent="0.25">
      <c r="A51" s="93"/>
      <c r="B51" s="93"/>
      <c r="C51" s="93"/>
      <c r="D51" s="57"/>
      <c r="E51" s="57" t="s">
        <v>49</v>
      </c>
      <c r="F51" s="93"/>
      <c r="G51" s="93">
        <v>3</v>
      </c>
      <c r="H51" s="94">
        <v>21.5</v>
      </c>
      <c r="I51" s="95">
        <v>21.5</v>
      </c>
      <c r="J51" s="99"/>
      <c r="M51" s="49" t="s">
        <v>1769</v>
      </c>
    </row>
    <row r="52" spans="1:14" x14ac:dyDescent="0.25">
      <c r="A52" s="93"/>
      <c r="B52" s="93"/>
      <c r="C52" s="93"/>
      <c r="D52" s="57"/>
      <c r="E52" s="57" t="s">
        <v>49</v>
      </c>
      <c r="F52" s="93"/>
      <c r="G52" s="93">
        <v>5</v>
      </c>
      <c r="H52" s="94">
        <v>13.7</v>
      </c>
      <c r="I52" s="95">
        <v>13.7</v>
      </c>
      <c r="J52" s="99"/>
      <c r="M52" s="49" t="s">
        <v>1769</v>
      </c>
    </row>
    <row r="53" spans="1:14" x14ac:dyDescent="0.25">
      <c r="A53" s="93"/>
      <c r="B53" s="93"/>
      <c r="C53" s="93"/>
      <c r="D53" s="57"/>
      <c r="E53" s="57" t="s">
        <v>37</v>
      </c>
      <c r="F53" s="93"/>
      <c r="G53" s="93">
        <v>10</v>
      </c>
      <c r="H53" s="94">
        <v>269.39999999999998</v>
      </c>
      <c r="I53" s="95">
        <v>269.39999999999998</v>
      </c>
      <c r="J53" s="99"/>
      <c r="K53" s="51">
        <f>IF(H53&gt;0,H53,0)+IF(H54&gt;0,H54,0)+IF(H55&gt;0,H55,0)+IF(H56&gt;0,H56,0)+IF(H57&gt;0,H57,0)+IF(H58&gt;0,H58,0)</f>
        <v>663.19999999999993</v>
      </c>
      <c r="L53" s="52">
        <f>IF(H53&gt;0,J53,0)+IF(H54&gt;0,J54,0)+IF(H55&gt;0,J55,0)+IF(H56&gt;0,J56,0)+IF(H57&gt;0,J57,0)+IF(H58&gt;0,J58,0)</f>
        <v>0</v>
      </c>
      <c r="M53" s="49" t="s">
        <v>1769</v>
      </c>
      <c r="N53" s="49" t="s">
        <v>1770</v>
      </c>
    </row>
    <row r="54" spans="1:14" x14ac:dyDescent="0.25">
      <c r="A54" s="93"/>
      <c r="B54" s="93"/>
      <c r="C54" s="93"/>
      <c r="D54" s="57"/>
      <c r="E54" s="57" t="s">
        <v>37</v>
      </c>
      <c r="F54" s="93"/>
      <c r="G54" s="93">
        <v>22</v>
      </c>
      <c r="H54" s="94">
        <v>144.89999999999998</v>
      </c>
      <c r="I54" s="95">
        <v>144.89999999999998</v>
      </c>
      <c r="J54" s="99"/>
      <c r="M54" s="49" t="s">
        <v>1769</v>
      </c>
    </row>
    <row r="55" spans="1:14" x14ac:dyDescent="0.25">
      <c r="A55" s="93"/>
      <c r="B55" s="93"/>
      <c r="C55" s="93"/>
      <c r="D55" s="57"/>
      <c r="E55" s="57" t="s">
        <v>37</v>
      </c>
      <c r="F55" s="93">
        <v>1</v>
      </c>
      <c r="G55" s="93">
        <v>17</v>
      </c>
      <c r="H55" s="94">
        <v>86.3</v>
      </c>
      <c r="I55" s="95">
        <v>86.3</v>
      </c>
      <c r="J55" s="99"/>
      <c r="M55" s="49" t="s">
        <v>1769</v>
      </c>
    </row>
    <row r="56" spans="1:14" x14ac:dyDescent="0.25">
      <c r="A56" s="93"/>
      <c r="B56" s="93"/>
      <c r="C56" s="93"/>
      <c r="D56" s="57"/>
      <c r="E56" s="57" t="s">
        <v>37</v>
      </c>
      <c r="F56" s="93"/>
      <c r="G56" s="93">
        <v>12</v>
      </c>
      <c r="H56" s="94">
        <v>59.199999999999996</v>
      </c>
      <c r="I56" s="95">
        <v>59.199999999999996</v>
      </c>
      <c r="J56" s="99"/>
      <c r="M56" s="49" t="s">
        <v>1769</v>
      </c>
    </row>
    <row r="57" spans="1:14" x14ac:dyDescent="0.25">
      <c r="A57" s="93"/>
      <c r="B57" s="93"/>
      <c r="C57" s="93"/>
      <c r="D57" s="57"/>
      <c r="E57" s="57" t="s">
        <v>37</v>
      </c>
      <c r="F57" s="93"/>
      <c r="G57" s="93">
        <v>9</v>
      </c>
      <c r="H57" s="94">
        <v>58.6</v>
      </c>
      <c r="I57" s="95">
        <v>58.6</v>
      </c>
      <c r="J57" s="99"/>
      <c r="M57" s="49" t="s">
        <v>1769</v>
      </c>
    </row>
    <row r="58" spans="1:14" x14ac:dyDescent="0.25">
      <c r="A58" s="93"/>
      <c r="B58" s="93"/>
      <c r="C58" s="93"/>
      <c r="D58" s="57"/>
      <c r="E58" s="57" t="s">
        <v>37</v>
      </c>
      <c r="F58" s="93"/>
      <c r="G58" s="93">
        <v>7</v>
      </c>
      <c r="H58" s="94">
        <v>44.8</v>
      </c>
      <c r="I58" s="95">
        <v>44.8</v>
      </c>
      <c r="J58" s="99"/>
      <c r="M58" s="49" t="s">
        <v>1769</v>
      </c>
    </row>
    <row r="59" spans="1:14" x14ac:dyDescent="0.25">
      <c r="A59" s="93"/>
      <c r="B59" s="93"/>
      <c r="C59" s="93"/>
      <c r="D59" s="57"/>
      <c r="E59" s="243" t="s">
        <v>1947</v>
      </c>
      <c r="F59" s="93"/>
      <c r="G59" s="93">
        <v>6</v>
      </c>
      <c r="H59" s="94">
        <v>103.8</v>
      </c>
      <c r="I59" s="95">
        <v>103.8</v>
      </c>
      <c r="J59" s="99"/>
      <c r="K59" s="51">
        <f>IF(H59&gt;0,H59,0)+IF(H60&gt;0,H60,0)+IF(H61&gt;0,H61,0)+IF(H62&gt;0,H62,0)+IF(H63&gt;0,H63,0)+IF(H64&gt;0,H64,0)</f>
        <v>340.4</v>
      </c>
      <c r="L59" s="52">
        <f>IF(H59&gt;0,J59,0)+IF(H60&gt;0,J60,0)+IF(H61&gt;0,J61,0)+IF(H62&gt;0,J62,0)+IF(H63&gt;0,J63,0)+IF(H64&gt;0,J64,0)</f>
        <v>0</v>
      </c>
      <c r="M59" s="49" t="s">
        <v>1769</v>
      </c>
      <c r="N59" s="49" t="s">
        <v>1770</v>
      </c>
    </row>
    <row r="60" spans="1:14" x14ac:dyDescent="0.25">
      <c r="A60" s="93"/>
      <c r="B60" s="93"/>
      <c r="C60" s="93"/>
      <c r="D60" s="57"/>
      <c r="E60" s="243" t="s">
        <v>1947</v>
      </c>
      <c r="F60" s="93"/>
      <c r="G60" s="93">
        <v>6</v>
      </c>
      <c r="H60" s="94">
        <v>74.099999999999994</v>
      </c>
      <c r="I60" s="95">
        <v>74.099999999999994</v>
      </c>
      <c r="J60" s="99"/>
      <c r="M60" s="49" t="s">
        <v>1769</v>
      </c>
    </row>
    <row r="61" spans="1:14" x14ac:dyDescent="0.25">
      <c r="A61" s="93"/>
      <c r="B61" s="93"/>
      <c r="C61" s="93"/>
      <c r="D61" s="57"/>
      <c r="E61" s="243" t="s">
        <v>1947</v>
      </c>
      <c r="F61" s="93"/>
      <c r="G61" s="93">
        <v>6</v>
      </c>
      <c r="H61" s="94">
        <v>61.699999999999996</v>
      </c>
      <c r="I61" s="95">
        <v>61.699999999999996</v>
      </c>
      <c r="J61" s="99"/>
      <c r="M61" s="49" t="s">
        <v>1769</v>
      </c>
    </row>
    <row r="62" spans="1:14" x14ac:dyDescent="0.25">
      <c r="A62" s="93"/>
      <c r="B62" s="93"/>
      <c r="C62" s="93"/>
      <c r="D62" s="57"/>
      <c r="E62" s="243" t="s">
        <v>1947</v>
      </c>
      <c r="F62" s="93"/>
      <c r="G62" s="93">
        <v>4</v>
      </c>
      <c r="H62" s="94">
        <v>36.1</v>
      </c>
      <c r="I62" s="95">
        <v>36.1</v>
      </c>
      <c r="J62" s="99"/>
      <c r="M62" s="49" t="s">
        <v>1769</v>
      </c>
    </row>
    <row r="63" spans="1:14" x14ac:dyDescent="0.25">
      <c r="A63" s="93"/>
      <c r="B63" s="93"/>
      <c r="C63" s="93"/>
      <c r="D63" s="57"/>
      <c r="E63" s="243" t="s">
        <v>1947</v>
      </c>
      <c r="F63" s="93"/>
      <c r="G63" s="93">
        <v>5</v>
      </c>
      <c r="H63" s="94">
        <v>32.799999999999997</v>
      </c>
      <c r="I63" s="95">
        <v>32.799999999999997</v>
      </c>
      <c r="J63" s="99"/>
      <c r="M63" s="49" t="s">
        <v>1769</v>
      </c>
    </row>
    <row r="64" spans="1:14" x14ac:dyDescent="0.25">
      <c r="A64" s="93"/>
      <c r="B64" s="93"/>
      <c r="C64" s="93"/>
      <c r="D64" s="57"/>
      <c r="E64" s="243" t="s">
        <v>1947</v>
      </c>
      <c r="F64" s="93"/>
      <c r="G64" s="93">
        <v>8</v>
      </c>
      <c r="H64" s="94">
        <v>31.9</v>
      </c>
      <c r="I64" s="95">
        <v>31.9</v>
      </c>
      <c r="J64" s="99"/>
      <c r="M64" s="49" t="s">
        <v>1769</v>
      </c>
    </row>
    <row r="65" spans="1:14" x14ac:dyDescent="0.25">
      <c r="A65" s="93"/>
      <c r="B65" s="93"/>
      <c r="C65" s="93"/>
      <c r="D65" s="57"/>
      <c r="E65" s="57" t="s">
        <v>48</v>
      </c>
      <c r="F65" s="93"/>
      <c r="G65" s="93">
        <v>4</v>
      </c>
      <c r="H65" s="94">
        <v>48.4</v>
      </c>
      <c r="I65" s="95">
        <v>48.4</v>
      </c>
      <c r="J65" s="99"/>
      <c r="K65" s="51">
        <f>IF(H65&gt;0,H65,0)+IF(H66&gt;0,H66,0)+IF(H67&gt;0,H67,0)+IF(H68&gt;0,H68,0)+IF(H69&gt;0,H69,0)+IF(H70&gt;0,H70,0)</f>
        <v>180.40000000000003</v>
      </c>
      <c r="L65" s="52">
        <f>IF(H65&gt;0,J65,0)+IF(H66&gt;0,J66,0)+IF(H67&gt;0,J67,0)+IF(H68&gt;0,J68,0)+IF(H69&gt;0,J69,0)+IF(H70&gt;0,J70,0)</f>
        <v>0</v>
      </c>
      <c r="M65" s="49" t="s">
        <v>1769</v>
      </c>
      <c r="N65" s="49" t="s">
        <v>1770</v>
      </c>
    </row>
    <row r="66" spans="1:14" x14ac:dyDescent="0.25">
      <c r="A66" s="93"/>
      <c r="B66" s="93"/>
      <c r="C66" s="93"/>
      <c r="D66" s="57"/>
      <c r="E66" s="57" t="s">
        <v>48</v>
      </c>
      <c r="F66" s="93"/>
      <c r="G66" s="93">
        <v>8</v>
      </c>
      <c r="H66" s="94">
        <v>32.5</v>
      </c>
      <c r="I66" s="95">
        <v>32.5</v>
      </c>
      <c r="J66" s="99"/>
      <c r="M66" s="49" t="s">
        <v>1769</v>
      </c>
    </row>
    <row r="67" spans="1:14" x14ac:dyDescent="0.25">
      <c r="A67" s="93"/>
      <c r="B67" s="93"/>
      <c r="C67" s="93"/>
      <c r="D67" s="57"/>
      <c r="E67" s="57" t="s">
        <v>48</v>
      </c>
      <c r="F67" s="93">
        <v>1</v>
      </c>
      <c r="G67" s="93">
        <v>7</v>
      </c>
      <c r="H67" s="94">
        <v>32.1</v>
      </c>
      <c r="I67" s="95">
        <v>32.1</v>
      </c>
      <c r="J67" s="99"/>
      <c r="M67" s="49" t="s">
        <v>1769</v>
      </c>
    </row>
    <row r="68" spans="1:14" x14ac:dyDescent="0.25">
      <c r="A68" s="93"/>
      <c r="B68" s="93"/>
      <c r="C68" s="93"/>
      <c r="D68" s="57"/>
      <c r="E68" s="57" t="s">
        <v>48</v>
      </c>
      <c r="F68" s="93"/>
      <c r="G68" s="93">
        <v>6</v>
      </c>
      <c r="H68" s="94">
        <v>31.799999999999997</v>
      </c>
      <c r="I68" s="95">
        <v>31.799999999999997</v>
      </c>
      <c r="J68" s="99"/>
      <c r="M68" s="49" t="s">
        <v>1769</v>
      </c>
    </row>
    <row r="69" spans="1:14" x14ac:dyDescent="0.25">
      <c r="A69" s="93"/>
      <c r="B69" s="93"/>
      <c r="C69" s="93"/>
      <c r="D69" s="57"/>
      <c r="E69" s="57" t="s">
        <v>48</v>
      </c>
      <c r="F69" s="93"/>
      <c r="G69" s="93">
        <v>6</v>
      </c>
      <c r="H69" s="94">
        <v>24.799999999999997</v>
      </c>
      <c r="I69" s="95">
        <v>24.799999999999997</v>
      </c>
      <c r="J69" s="99"/>
      <c r="M69" s="49" t="s">
        <v>1769</v>
      </c>
    </row>
    <row r="70" spans="1:14" x14ac:dyDescent="0.25">
      <c r="A70" s="93"/>
      <c r="B70" s="93"/>
      <c r="C70" s="93"/>
      <c r="D70" s="57"/>
      <c r="E70" s="57" t="s">
        <v>48</v>
      </c>
      <c r="F70" s="93">
        <v>1</v>
      </c>
      <c r="G70" s="93">
        <v>2</v>
      </c>
      <c r="H70" s="94">
        <v>10.799999999999999</v>
      </c>
      <c r="I70" s="95">
        <v>10.799999999999999</v>
      </c>
      <c r="J70" s="99"/>
      <c r="M70" s="49" t="s">
        <v>1769</v>
      </c>
    </row>
    <row r="71" spans="1:14" x14ac:dyDescent="0.25">
      <c r="A71" s="93"/>
      <c r="B71" s="93"/>
      <c r="C71" s="93"/>
      <c r="D71" s="57"/>
      <c r="E71" s="57" t="s">
        <v>43</v>
      </c>
      <c r="F71" s="93"/>
      <c r="G71" s="93">
        <v>9</v>
      </c>
      <c r="H71" s="94">
        <v>98.100000000000009</v>
      </c>
      <c r="I71" s="95">
        <v>98.100000000000009</v>
      </c>
      <c r="J71" s="99"/>
      <c r="K71" s="51">
        <f>IF(H71&gt;0,H71,0)+IF(H72&gt;0,H72,0)+IF(H73&gt;0,H73,0)+IF(H74&gt;0,H74,0)+IF(H75&gt;0,H75,0)+IF(H76&gt;0,H76,0)</f>
        <v>326.60000000000002</v>
      </c>
      <c r="L71" s="52">
        <f>IF(H71&gt;0,J71,0)+IF(H72&gt;0,J72,0)+IF(H73&gt;0,J73,0)+IF(H74&gt;0,J74,0)+IF(H75&gt;0,J75,0)+IF(H76&gt;0,J76,0)</f>
        <v>0</v>
      </c>
      <c r="M71" s="49" t="s">
        <v>1769</v>
      </c>
      <c r="N71" s="49" t="s">
        <v>1770</v>
      </c>
    </row>
    <row r="72" spans="1:14" x14ac:dyDescent="0.25">
      <c r="A72" s="93"/>
      <c r="B72" s="93"/>
      <c r="C72" s="93"/>
      <c r="D72" s="57"/>
      <c r="E72" s="57" t="s">
        <v>43</v>
      </c>
      <c r="F72" s="93">
        <v>1</v>
      </c>
      <c r="G72" s="93">
        <v>3</v>
      </c>
      <c r="H72" s="94">
        <v>64.400000000000006</v>
      </c>
      <c r="I72" s="95">
        <v>64.400000000000006</v>
      </c>
      <c r="J72" s="99"/>
      <c r="M72" s="49" t="s">
        <v>1769</v>
      </c>
    </row>
    <row r="73" spans="1:14" x14ac:dyDescent="0.25">
      <c r="A73" s="93"/>
      <c r="B73" s="93"/>
      <c r="C73" s="93"/>
      <c r="D73" s="57"/>
      <c r="E73" s="57" t="s">
        <v>43</v>
      </c>
      <c r="F73" s="93"/>
      <c r="G73" s="93">
        <v>12</v>
      </c>
      <c r="H73" s="94">
        <v>50.6</v>
      </c>
      <c r="I73" s="95">
        <v>50.6</v>
      </c>
      <c r="J73" s="99"/>
      <c r="M73" s="49" t="s">
        <v>1769</v>
      </c>
    </row>
    <row r="74" spans="1:14" x14ac:dyDescent="0.25">
      <c r="A74" s="93"/>
      <c r="B74" s="93"/>
      <c r="C74" s="93"/>
      <c r="D74" s="57"/>
      <c r="E74" s="57" t="s">
        <v>43</v>
      </c>
      <c r="F74" s="93"/>
      <c r="G74" s="93">
        <v>5</v>
      </c>
      <c r="H74" s="94">
        <v>41.8</v>
      </c>
      <c r="I74" s="95">
        <v>41.8</v>
      </c>
      <c r="J74" s="99"/>
      <c r="M74" s="49" t="s">
        <v>1769</v>
      </c>
    </row>
    <row r="75" spans="1:14" x14ac:dyDescent="0.25">
      <c r="A75" s="93"/>
      <c r="B75" s="93"/>
      <c r="C75" s="93"/>
      <c r="D75" s="57"/>
      <c r="E75" s="57" t="s">
        <v>43</v>
      </c>
      <c r="F75" s="93"/>
      <c r="G75" s="93">
        <v>14</v>
      </c>
      <c r="H75" s="94">
        <v>36.600000000000009</v>
      </c>
      <c r="I75" s="95">
        <v>36.600000000000009</v>
      </c>
      <c r="J75" s="99"/>
      <c r="M75" s="49" t="s">
        <v>1769</v>
      </c>
    </row>
    <row r="76" spans="1:14" x14ac:dyDescent="0.25">
      <c r="A76" s="93"/>
      <c r="B76" s="93"/>
      <c r="C76" s="93"/>
      <c r="D76" s="57"/>
      <c r="E76" s="57" t="s">
        <v>43</v>
      </c>
      <c r="F76" s="93"/>
      <c r="G76" s="93">
        <v>10</v>
      </c>
      <c r="H76" s="94">
        <v>35.099999999999994</v>
      </c>
      <c r="I76" s="95">
        <v>35.099999999999994</v>
      </c>
      <c r="J76" s="99"/>
      <c r="M76" s="49" t="s">
        <v>1769</v>
      </c>
    </row>
    <row r="77" spans="1:14" x14ac:dyDescent="0.25">
      <c r="A77" s="93"/>
      <c r="B77" s="93"/>
      <c r="C77" s="93"/>
      <c r="D77" s="57"/>
      <c r="E77" s="57" t="s">
        <v>41</v>
      </c>
      <c r="F77" s="93"/>
      <c r="G77" s="93">
        <v>11</v>
      </c>
      <c r="H77" s="94">
        <v>111.99999999999999</v>
      </c>
      <c r="I77" s="95">
        <v>111.99999999999999</v>
      </c>
      <c r="J77" s="99"/>
      <c r="K77" s="51">
        <f>IF(H77&gt;0,H77,0)+IF(H78&gt;0,H78,0)+IF(H79&gt;0,H79,0)+IF(H80&gt;0,H80,0)+IF(H81&gt;0,H81,0)+IF(H82&gt;0,H82,0)</f>
        <v>358.79999999999995</v>
      </c>
      <c r="L77" s="52">
        <f>IF(H77&gt;0,J77,0)+IF(H78&gt;0,J78,0)+IF(H79&gt;0,J79,0)+IF(H80&gt;0,J80,0)+IF(H81&gt;0,J81,0)+IF(H82&gt;0,J82,0)</f>
        <v>0</v>
      </c>
      <c r="M77" s="49" t="s">
        <v>1769</v>
      </c>
      <c r="N77" s="49" t="s">
        <v>1770</v>
      </c>
    </row>
    <row r="78" spans="1:14" x14ac:dyDescent="0.25">
      <c r="A78" s="93"/>
      <c r="B78" s="93"/>
      <c r="C78" s="93"/>
      <c r="D78" s="57"/>
      <c r="E78" s="57" t="s">
        <v>41</v>
      </c>
      <c r="F78" s="93"/>
      <c r="G78" s="93">
        <v>5</v>
      </c>
      <c r="H78" s="94">
        <v>66.900000000000006</v>
      </c>
      <c r="I78" s="95">
        <v>66.900000000000006</v>
      </c>
      <c r="J78" s="99"/>
      <c r="M78" s="49" t="s">
        <v>1769</v>
      </c>
    </row>
    <row r="79" spans="1:14" x14ac:dyDescent="0.25">
      <c r="A79" s="93"/>
      <c r="B79" s="93"/>
      <c r="C79" s="93"/>
      <c r="D79" s="57"/>
      <c r="E79" s="57" t="s">
        <v>41</v>
      </c>
      <c r="F79" s="93"/>
      <c r="G79" s="93">
        <v>6</v>
      </c>
      <c r="H79" s="94">
        <v>48.699999999999996</v>
      </c>
      <c r="I79" s="95">
        <v>48.699999999999996</v>
      </c>
      <c r="J79" s="99"/>
      <c r="M79" s="49" t="s">
        <v>1769</v>
      </c>
    </row>
    <row r="80" spans="1:14" x14ac:dyDescent="0.25">
      <c r="A80" s="93"/>
      <c r="B80" s="93"/>
      <c r="C80" s="93"/>
      <c r="D80" s="57"/>
      <c r="E80" s="57" t="s">
        <v>41</v>
      </c>
      <c r="F80" s="93"/>
      <c r="G80" s="93">
        <v>7</v>
      </c>
      <c r="H80" s="94">
        <v>44.7</v>
      </c>
      <c r="I80" s="95">
        <v>44.7</v>
      </c>
      <c r="J80" s="99"/>
      <c r="M80" s="49" t="s">
        <v>1769</v>
      </c>
    </row>
    <row r="81" spans="1:13" x14ac:dyDescent="0.25">
      <c r="A81" s="93"/>
      <c r="B81" s="93"/>
      <c r="C81" s="93"/>
      <c r="D81" s="57"/>
      <c r="E81" s="57" t="s">
        <v>41</v>
      </c>
      <c r="F81" s="93"/>
      <c r="G81" s="93">
        <v>3</v>
      </c>
      <c r="H81" s="94">
        <v>43.5</v>
      </c>
      <c r="I81" s="95">
        <v>43.5</v>
      </c>
      <c r="J81" s="99"/>
      <c r="M81" s="49" t="s">
        <v>1769</v>
      </c>
    </row>
    <row r="82" spans="1:13" ht="14.25" customHeight="1" x14ac:dyDescent="0.25">
      <c r="A82" s="93"/>
      <c r="B82" s="93"/>
      <c r="C82" s="93"/>
      <c r="D82" s="57"/>
      <c r="E82" s="57" t="s">
        <v>41</v>
      </c>
      <c r="F82" s="93"/>
      <c r="G82" s="93">
        <v>4</v>
      </c>
      <c r="H82" s="94">
        <v>43</v>
      </c>
      <c r="I82" s="95">
        <v>43</v>
      </c>
      <c r="J82" s="99"/>
      <c r="M82" s="49" t="s">
        <v>1769</v>
      </c>
    </row>
  </sheetData>
  <autoFilter ref="A4:N82" xr:uid="{00000000-0009-0000-0000-000004000000}"/>
  <pageMargins left="0.7" right="0.7" top="0.75" bottom="0.75" header="0.3" footer="0.3"/>
  <pageSetup paperSize="9" scale="5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zoomScale="130" zoomScaleNormal="130" workbookViewId="0">
      <selection activeCell="B5" sqref="B5"/>
    </sheetView>
  </sheetViews>
  <sheetFormatPr defaultColWidth="9.109375" defaultRowHeight="13.2" x14ac:dyDescent="0.3"/>
  <cols>
    <col min="1" max="1" width="9.109375" style="4"/>
    <col min="2" max="2" width="26.33203125" style="4" bestFit="1" customWidth="1"/>
    <col min="3" max="3" width="11.6640625" style="4" customWidth="1"/>
    <col min="4" max="4" width="9.88671875" style="4" customWidth="1"/>
    <col min="5" max="5" width="8.33203125" style="4" customWidth="1"/>
    <col min="6" max="6" width="8.6640625" style="4" bestFit="1" customWidth="1"/>
    <col min="7" max="7" width="9.6640625" style="4" customWidth="1"/>
    <col min="8" max="8" width="10.33203125" style="4" customWidth="1"/>
    <col min="9" max="9" width="8.33203125" style="4" customWidth="1"/>
    <col min="10" max="10" width="7" style="4" customWidth="1"/>
    <col min="11" max="11" width="8.33203125" style="4" customWidth="1"/>
    <col min="12" max="12" width="10.6640625" style="4" customWidth="1"/>
    <col min="13" max="13" width="9.109375" style="4" customWidth="1"/>
    <col min="14" max="14" width="8.6640625" style="4" customWidth="1"/>
    <col min="15" max="15" width="7.5546875" style="4" customWidth="1"/>
    <col min="16" max="16" width="9.5546875" style="4" bestFit="1" customWidth="1"/>
    <col min="17" max="16384" width="9.109375" style="4"/>
  </cols>
  <sheetData>
    <row r="2" spans="1:20" s="33" customFormat="1" ht="15.6" x14ac:dyDescent="0.3">
      <c r="A2" s="34" t="s">
        <v>1775</v>
      </c>
      <c r="C2" s="35" t="str">
        <f>'2024-NAT-TOTAL'!G1</f>
        <v>Nationals 2024 Day 3</v>
      </c>
      <c r="D2" s="34"/>
    </row>
    <row r="3" spans="1:20" s="33" customFormat="1" ht="16.2" thickBot="1" x14ac:dyDescent="0.35">
      <c r="A3" s="34"/>
      <c r="C3" s="34"/>
      <c r="D3" s="34"/>
    </row>
    <row r="4" spans="1:20" s="33" customFormat="1" ht="16.2" thickBot="1" x14ac:dyDescent="0.35">
      <c r="C4" s="447" t="str">
        <f>C2</f>
        <v>Nationals 2024 Day 3</v>
      </c>
      <c r="D4" s="448"/>
      <c r="E4" s="449"/>
      <c r="F4" s="443"/>
      <c r="G4" s="457"/>
      <c r="H4" s="457"/>
      <c r="I4" s="443"/>
      <c r="J4" s="443"/>
      <c r="K4" s="443"/>
    </row>
    <row r="5" spans="1:20" s="72" customFormat="1" ht="31.8" thickBot="1" x14ac:dyDescent="0.35">
      <c r="A5" s="196"/>
      <c r="B5" s="197" t="s">
        <v>443</v>
      </c>
      <c r="C5" s="167" t="s">
        <v>1774</v>
      </c>
      <c r="D5" s="168" t="s">
        <v>1768</v>
      </c>
      <c r="E5" s="169" t="s">
        <v>1773</v>
      </c>
      <c r="F5" s="37"/>
      <c r="G5" s="37"/>
      <c r="H5" s="37"/>
      <c r="I5" s="37"/>
      <c r="J5" s="37"/>
      <c r="K5" s="37"/>
      <c r="R5" s="9"/>
      <c r="S5" s="73"/>
      <c r="T5" s="74"/>
    </row>
    <row r="6" spans="1:20" s="33" customFormat="1" ht="15.6" x14ac:dyDescent="0.3">
      <c r="A6" s="198">
        <v>1</v>
      </c>
      <c r="B6" s="199" t="str">
        <f>'TOP6'!E53</f>
        <v>Penguin</v>
      </c>
      <c r="C6" s="32">
        <f>'TOP6'!K53</f>
        <v>663.19999999999993</v>
      </c>
      <c r="D6" s="31"/>
      <c r="E6" s="30"/>
      <c r="F6" s="38"/>
      <c r="H6" s="36"/>
      <c r="I6" s="38"/>
      <c r="K6" s="36"/>
      <c r="R6" s="4"/>
      <c r="S6" s="22"/>
      <c r="T6" s="10"/>
    </row>
    <row r="7" spans="1:20" s="33" customFormat="1" ht="15.6" x14ac:dyDescent="0.3">
      <c r="A7" s="113">
        <v>2</v>
      </c>
      <c r="B7" s="26" t="str">
        <f>'TOP6'!E23</f>
        <v>Mako</v>
      </c>
      <c r="C7" s="29">
        <f>'TOP6'!K23</f>
        <v>512.4</v>
      </c>
      <c r="D7" s="28"/>
      <c r="E7" s="27"/>
      <c r="F7" s="38"/>
      <c r="H7" s="36"/>
      <c r="I7" s="38"/>
      <c r="K7" s="36"/>
      <c r="R7" s="4"/>
      <c r="S7" s="22"/>
      <c r="T7" s="10"/>
    </row>
    <row r="8" spans="1:20" s="33" customFormat="1" ht="15.6" x14ac:dyDescent="0.3">
      <c r="A8" s="113">
        <v>3</v>
      </c>
      <c r="B8" s="26" t="str">
        <f>'TOP6'!E77</f>
        <v>Welwitschia</v>
      </c>
      <c r="C8" s="29">
        <f>'TOP6'!K77</f>
        <v>358.79999999999995</v>
      </c>
      <c r="D8" s="28"/>
      <c r="E8" s="27"/>
      <c r="F8" s="38"/>
      <c r="H8" s="36"/>
      <c r="I8" s="38"/>
      <c r="K8" s="36"/>
      <c r="R8" s="4"/>
      <c r="S8" s="22"/>
      <c r="T8" s="10"/>
    </row>
    <row r="9" spans="1:20" s="33" customFormat="1" ht="15.6" x14ac:dyDescent="0.3">
      <c r="A9" s="113">
        <v>4</v>
      </c>
      <c r="B9" s="26" t="str">
        <f>'TOP6'!E59</f>
        <v>Seagull Angling Club</v>
      </c>
      <c r="C9" s="29">
        <f>'TOP6'!K59</f>
        <v>340.4</v>
      </c>
      <c r="D9" s="28"/>
      <c r="E9" s="27"/>
      <c r="F9" s="38"/>
      <c r="H9" s="36"/>
      <c r="I9" s="38"/>
      <c r="K9" s="36"/>
      <c r="R9" s="4"/>
      <c r="S9" s="22"/>
      <c r="T9" s="10"/>
    </row>
    <row r="10" spans="1:20" s="33" customFormat="1" ht="15.6" x14ac:dyDescent="0.3">
      <c r="A10" s="113">
        <v>5</v>
      </c>
      <c r="B10" s="26" t="str">
        <f>'TOP6'!E41</f>
        <v>Orca Angling Club</v>
      </c>
      <c r="C10" s="29">
        <f>'TOP6'!K41</f>
        <v>326.7</v>
      </c>
      <c r="D10" s="28"/>
      <c r="E10" s="27"/>
      <c r="F10" s="38"/>
      <c r="H10" s="36"/>
      <c r="I10" s="38"/>
      <c r="K10" s="36"/>
      <c r="R10" s="4"/>
      <c r="S10" s="22"/>
      <c r="T10" s="10"/>
    </row>
    <row r="11" spans="1:20" s="33" customFormat="1" ht="15.6" x14ac:dyDescent="0.3">
      <c r="A11" s="113">
        <v>6</v>
      </c>
      <c r="B11" s="26" t="str">
        <f>'TOP6'!E71</f>
        <v>Walvis Bay</v>
      </c>
      <c r="C11" s="29">
        <f>'TOP6'!K71</f>
        <v>326.60000000000002</v>
      </c>
      <c r="D11" s="28"/>
      <c r="E11" s="27"/>
      <c r="F11" s="38"/>
      <c r="H11" s="36"/>
      <c r="I11" s="38"/>
      <c r="K11" s="36"/>
      <c r="R11" s="4"/>
      <c r="S11" s="22"/>
      <c r="T11" s="10"/>
    </row>
    <row r="12" spans="1:20" s="33" customFormat="1" ht="15.6" x14ac:dyDescent="0.3">
      <c r="A12" s="113">
        <v>7</v>
      </c>
      <c r="B12" s="26" t="str">
        <f>'TOP6'!E47</f>
        <v>Otjiwarongo</v>
      </c>
      <c r="C12" s="29">
        <f>'TOP6'!K47</f>
        <v>291.79999999999995</v>
      </c>
      <c r="D12" s="28"/>
      <c r="E12" s="27"/>
      <c r="F12" s="38"/>
      <c r="H12" s="36"/>
      <c r="I12" s="38"/>
      <c r="K12" s="36"/>
      <c r="R12" s="4"/>
      <c r="S12" s="22"/>
      <c r="T12" s="10"/>
    </row>
    <row r="13" spans="1:20" s="33" customFormat="1" ht="15.6" x14ac:dyDescent="0.3">
      <c r="A13" s="113">
        <v>8</v>
      </c>
      <c r="B13" s="26" t="str">
        <f>'TOP6'!E29</f>
        <v>Namib Park</v>
      </c>
      <c r="C13" s="29">
        <f>'TOP6'!K29</f>
        <v>271.5</v>
      </c>
      <c r="D13" s="28"/>
      <c r="E13" s="27"/>
      <c r="F13" s="38"/>
      <c r="H13" s="36"/>
      <c r="I13" s="38"/>
      <c r="K13" s="36"/>
      <c r="R13" s="4"/>
      <c r="S13" s="22"/>
      <c r="T13" s="10"/>
    </row>
    <row r="14" spans="1:20" s="33" customFormat="1" ht="15" customHeight="1" x14ac:dyDescent="0.3">
      <c r="A14" s="113">
        <v>9</v>
      </c>
      <c r="B14" s="26" t="str">
        <f>'TOP6'!E17</f>
        <v>Henties Bay</v>
      </c>
      <c r="C14" s="29">
        <f>'TOP6'!K17</f>
        <v>269.40000000000003</v>
      </c>
      <c r="D14" s="28"/>
      <c r="E14" s="27"/>
      <c r="F14" s="38"/>
      <c r="H14" s="36"/>
      <c r="I14" s="38"/>
      <c r="K14" s="36"/>
    </row>
    <row r="15" spans="1:20" s="33" customFormat="1" ht="15.6" x14ac:dyDescent="0.3">
      <c r="A15" s="113">
        <v>10</v>
      </c>
      <c r="B15" s="26" t="str">
        <f>'TOP6'!E35</f>
        <v>Okahandja</v>
      </c>
      <c r="C15" s="29">
        <f>'TOP6'!K35</f>
        <v>240.6</v>
      </c>
      <c r="D15" s="28"/>
      <c r="E15" s="27"/>
      <c r="F15" s="38"/>
      <c r="H15" s="36"/>
      <c r="I15" s="38"/>
      <c r="K15" s="36"/>
      <c r="R15" s="4"/>
      <c r="S15" s="22"/>
      <c r="T15" s="10"/>
    </row>
    <row r="16" spans="1:20" s="33" customFormat="1" ht="15.6" x14ac:dyDescent="0.3">
      <c r="A16" s="113">
        <v>11</v>
      </c>
      <c r="B16" s="26" t="str">
        <f>'TOP6'!E65</f>
        <v>Steenbras</v>
      </c>
      <c r="C16" s="29">
        <f>'TOP6'!K65</f>
        <v>180.40000000000003</v>
      </c>
      <c r="D16" s="28"/>
      <c r="E16" s="27"/>
      <c r="F16" s="38"/>
      <c r="H16" s="36"/>
      <c r="I16" s="38"/>
      <c r="K16" s="36"/>
      <c r="R16" s="4"/>
      <c r="S16" s="22"/>
      <c r="T16" s="10"/>
    </row>
    <row r="17" spans="1:20" s="33" customFormat="1" ht="15.6" x14ac:dyDescent="0.3">
      <c r="A17" s="113">
        <v>12</v>
      </c>
      <c r="B17" s="26" t="str">
        <f>'TOP6'!E11</f>
        <v>Benguella</v>
      </c>
      <c r="C17" s="29">
        <f>'TOP6'!K11</f>
        <v>162</v>
      </c>
      <c r="D17" s="28"/>
      <c r="E17" s="27"/>
      <c r="F17" s="38"/>
      <c r="H17" s="36"/>
      <c r="I17" s="38"/>
      <c r="K17" s="36"/>
      <c r="R17" s="4"/>
      <c r="S17" s="22"/>
      <c r="T17" s="10"/>
    </row>
    <row r="18" spans="1:20" s="33" customFormat="1" ht="16.2" thickBot="1" x14ac:dyDescent="0.35">
      <c r="A18" s="244">
        <v>13</v>
      </c>
      <c r="B18" s="245" t="str">
        <f>'TOP6'!E5</f>
        <v>Atlantic Angling Club</v>
      </c>
      <c r="C18" s="25">
        <f>'TOP6'!K5</f>
        <v>29.099999999999998</v>
      </c>
      <c r="D18" s="24"/>
      <c r="E18" s="23"/>
      <c r="F18" s="38"/>
      <c r="H18" s="36"/>
      <c r="I18" s="38"/>
      <c r="K18" s="36"/>
      <c r="R18" s="4"/>
      <c r="S18" s="22"/>
      <c r="T18" s="10"/>
    </row>
    <row r="19" spans="1:20" s="33" customFormat="1" ht="16.2" hidden="1" thickBot="1" x14ac:dyDescent="0.35">
      <c r="A19" s="102">
        <v>15</v>
      </c>
      <c r="B19" s="103"/>
      <c r="C19" s="110"/>
      <c r="D19" s="111"/>
      <c r="E19" s="112"/>
      <c r="G19" s="36"/>
      <c r="I19" s="38"/>
      <c r="K19" s="36"/>
      <c r="R19" s="4"/>
      <c r="S19" s="22"/>
      <c r="T19" s="10"/>
    </row>
    <row r="20" spans="1:20" s="33" customFormat="1" ht="16.2" thickBot="1" x14ac:dyDescent="0.35"/>
    <row r="21" spans="1:20" s="33" customFormat="1" ht="16.2" thickBot="1" x14ac:dyDescent="0.35">
      <c r="C21" s="450" t="s">
        <v>2057</v>
      </c>
      <c r="D21" s="451"/>
      <c r="E21" s="452"/>
      <c r="F21" s="453" t="s">
        <v>2082</v>
      </c>
      <c r="G21" s="453"/>
      <c r="H21" s="454"/>
      <c r="I21" s="450" t="s">
        <v>2083</v>
      </c>
      <c r="J21" s="453"/>
      <c r="K21" s="454"/>
      <c r="L21" s="444" t="s">
        <v>1783</v>
      </c>
      <c r="M21" s="455"/>
      <c r="N21" s="456"/>
      <c r="O21" s="444" t="s">
        <v>1798</v>
      </c>
      <c r="P21" s="445"/>
      <c r="Q21" s="446"/>
      <c r="R21" s="444" t="s">
        <v>1802</v>
      </c>
      <c r="S21" s="445"/>
      <c r="T21" s="446"/>
    </row>
    <row r="22" spans="1:20" ht="31.8" thickBot="1" x14ac:dyDescent="0.35">
      <c r="A22" s="189"/>
      <c r="B22" s="190" t="s">
        <v>443</v>
      </c>
      <c r="C22" s="191" t="s">
        <v>1774</v>
      </c>
      <c r="D22" s="192" t="s">
        <v>1768</v>
      </c>
      <c r="E22" s="193" t="s">
        <v>1773</v>
      </c>
      <c r="F22" s="104" t="s">
        <v>1774</v>
      </c>
      <c r="G22" s="105" t="s">
        <v>1768</v>
      </c>
      <c r="H22" s="106" t="s">
        <v>1773</v>
      </c>
      <c r="I22" s="176" t="s">
        <v>1774</v>
      </c>
      <c r="J22" s="177" t="s">
        <v>1768</v>
      </c>
      <c r="K22" s="178" t="s">
        <v>1773</v>
      </c>
      <c r="L22" s="104" t="s">
        <v>1774</v>
      </c>
      <c r="M22" s="105" t="s">
        <v>1768</v>
      </c>
      <c r="N22" s="106" t="s">
        <v>1773</v>
      </c>
      <c r="O22" s="104" t="s">
        <v>1774</v>
      </c>
      <c r="P22" s="105" t="s">
        <v>1768</v>
      </c>
      <c r="Q22" s="106" t="s">
        <v>1773</v>
      </c>
      <c r="R22" s="104" t="s">
        <v>1774</v>
      </c>
      <c r="S22" s="105" t="s">
        <v>1768</v>
      </c>
      <c r="T22" s="106" t="s">
        <v>1773</v>
      </c>
    </row>
    <row r="23" spans="1:20" ht="15.6" x14ac:dyDescent="0.3">
      <c r="A23" s="373">
        <v>1</v>
      </c>
      <c r="B23" s="376" t="str">
        <f t="shared" ref="B23:C35" si="0">B6</f>
        <v>Penguin</v>
      </c>
      <c r="C23" s="379">
        <f t="shared" si="0"/>
        <v>663.19999999999993</v>
      </c>
      <c r="D23" s="170">
        <f t="shared" ref="D23:D35" si="1">SUM(G23,J23,M23,P23,S23)</f>
        <v>0</v>
      </c>
      <c r="E23" s="171">
        <f t="shared" ref="E23:E35" si="2">SUM(H23,K23,N23,Q23,T23)</f>
        <v>0</v>
      </c>
      <c r="F23" s="186"/>
      <c r="G23" s="31"/>
      <c r="H23" s="30"/>
      <c r="I23" s="252"/>
      <c r="J23" s="254"/>
      <c r="K23" s="179"/>
      <c r="L23" s="32"/>
      <c r="M23" s="31"/>
      <c r="N23" s="30"/>
      <c r="O23" s="32"/>
      <c r="P23" s="31"/>
      <c r="Q23" s="30"/>
      <c r="R23" s="32"/>
      <c r="S23" s="31"/>
      <c r="T23" s="30"/>
    </row>
    <row r="24" spans="1:20" ht="15.6" x14ac:dyDescent="0.3">
      <c r="A24" s="374">
        <v>2</v>
      </c>
      <c r="B24" s="377" t="str">
        <f t="shared" si="0"/>
        <v>Mako</v>
      </c>
      <c r="C24" s="380">
        <f t="shared" si="0"/>
        <v>512.4</v>
      </c>
      <c r="D24" s="172">
        <f t="shared" si="1"/>
        <v>0</v>
      </c>
      <c r="E24" s="173">
        <f t="shared" si="2"/>
        <v>0</v>
      </c>
      <c r="F24" s="187"/>
      <c r="G24" s="28"/>
      <c r="H24" s="27"/>
      <c r="I24" s="180"/>
      <c r="J24" s="181"/>
      <c r="K24" s="182"/>
      <c r="L24" s="29"/>
      <c r="M24" s="28"/>
      <c r="N24" s="27"/>
      <c r="O24" s="29"/>
      <c r="P24" s="28"/>
      <c r="Q24" s="27"/>
      <c r="R24" s="29"/>
      <c r="S24" s="28"/>
      <c r="T24" s="27"/>
    </row>
    <row r="25" spans="1:20" ht="15.6" x14ac:dyDescent="0.3">
      <c r="A25" s="374">
        <v>3</v>
      </c>
      <c r="B25" s="377" t="str">
        <f t="shared" si="0"/>
        <v>Welwitschia</v>
      </c>
      <c r="C25" s="380">
        <f t="shared" si="0"/>
        <v>358.79999999999995</v>
      </c>
      <c r="D25" s="172">
        <f t="shared" si="1"/>
        <v>0</v>
      </c>
      <c r="E25" s="173">
        <f t="shared" si="2"/>
        <v>0</v>
      </c>
      <c r="F25" s="187"/>
      <c r="G25" s="28"/>
      <c r="H25" s="27"/>
      <c r="I25" s="253"/>
      <c r="J25" s="255"/>
      <c r="K25" s="182"/>
      <c r="L25" s="29"/>
      <c r="M25" s="28"/>
      <c r="N25" s="27"/>
      <c r="O25" s="29"/>
      <c r="P25" s="28"/>
      <c r="Q25" s="27"/>
      <c r="R25" s="29"/>
      <c r="S25" s="28"/>
      <c r="T25" s="27"/>
    </row>
    <row r="26" spans="1:20" ht="15.6" x14ac:dyDescent="0.3">
      <c r="A26" s="374">
        <v>4</v>
      </c>
      <c r="B26" s="377" t="str">
        <f t="shared" si="0"/>
        <v>Seagull Angling Club</v>
      </c>
      <c r="C26" s="380">
        <f t="shared" si="0"/>
        <v>340.4</v>
      </c>
      <c r="D26" s="172">
        <f t="shared" si="1"/>
        <v>0</v>
      </c>
      <c r="E26" s="173">
        <f t="shared" si="2"/>
        <v>0</v>
      </c>
      <c r="F26" s="187"/>
      <c r="G26" s="28"/>
      <c r="H26" s="27"/>
      <c r="I26" s="180"/>
      <c r="J26" s="181"/>
      <c r="K26" s="182"/>
      <c r="L26" s="29"/>
      <c r="M26" s="28"/>
      <c r="N26" s="27"/>
      <c r="O26" s="29"/>
      <c r="P26" s="28"/>
      <c r="Q26" s="27"/>
      <c r="R26" s="29"/>
      <c r="S26" s="28"/>
      <c r="T26" s="27"/>
    </row>
    <row r="27" spans="1:20" ht="15.6" x14ac:dyDescent="0.3">
      <c r="A27" s="374">
        <v>5</v>
      </c>
      <c r="B27" s="377" t="str">
        <f t="shared" si="0"/>
        <v>Orca Angling Club</v>
      </c>
      <c r="C27" s="380">
        <f t="shared" si="0"/>
        <v>326.7</v>
      </c>
      <c r="D27" s="172">
        <f t="shared" si="1"/>
        <v>0</v>
      </c>
      <c r="E27" s="173">
        <f t="shared" si="2"/>
        <v>0</v>
      </c>
      <c r="F27" s="187"/>
      <c r="G27" s="28"/>
      <c r="H27" s="27"/>
      <c r="I27" s="180"/>
      <c r="J27" s="181"/>
      <c r="K27" s="182"/>
      <c r="L27" s="29"/>
      <c r="M27" s="28"/>
      <c r="N27" s="27"/>
      <c r="O27" s="29"/>
      <c r="P27" s="28"/>
      <c r="Q27" s="27"/>
      <c r="R27" s="29"/>
      <c r="S27" s="28"/>
      <c r="T27" s="27"/>
    </row>
    <row r="28" spans="1:20" ht="15.6" x14ac:dyDescent="0.3">
      <c r="A28" s="374">
        <v>6</v>
      </c>
      <c r="B28" s="377" t="str">
        <f t="shared" si="0"/>
        <v>Walvis Bay</v>
      </c>
      <c r="C28" s="380">
        <f t="shared" si="0"/>
        <v>326.60000000000002</v>
      </c>
      <c r="D28" s="172">
        <f t="shared" si="1"/>
        <v>0</v>
      </c>
      <c r="E28" s="173">
        <f t="shared" si="2"/>
        <v>0</v>
      </c>
      <c r="F28" s="187"/>
      <c r="G28" s="28"/>
      <c r="H28" s="27"/>
      <c r="I28" s="180"/>
      <c r="J28" s="181"/>
      <c r="K28" s="182"/>
      <c r="L28" s="29"/>
      <c r="M28" s="28"/>
      <c r="N28" s="27"/>
      <c r="O28" s="29"/>
      <c r="P28" s="28"/>
      <c r="Q28" s="27"/>
      <c r="R28" s="29"/>
      <c r="S28" s="28"/>
      <c r="T28" s="27"/>
    </row>
    <row r="29" spans="1:20" ht="15.6" x14ac:dyDescent="0.3">
      <c r="A29" s="374">
        <v>7</v>
      </c>
      <c r="B29" s="377" t="str">
        <f t="shared" si="0"/>
        <v>Otjiwarongo</v>
      </c>
      <c r="C29" s="380">
        <f t="shared" si="0"/>
        <v>291.79999999999995</v>
      </c>
      <c r="D29" s="172">
        <f t="shared" si="1"/>
        <v>0</v>
      </c>
      <c r="E29" s="173">
        <f t="shared" si="2"/>
        <v>0</v>
      </c>
      <c r="F29" s="187"/>
      <c r="G29" s="28"/>
      <c r="H29" s="27"/>
      <c r="I29" s="180"/>
      <c r="J29" s="181"/>
      <c r="K29" s="182"/>
      <c r="L29" s="29"/>
      <c r="M29" s="28"/>
      <c r="N29" s="27"/>
      <c r="O29" s="29"/>
      <c r="P29" s="28"/>
      <c r="Q29" s="27"/>
      <c r="R29" s="29"/>
      <c r="S29" s="28"/>
      <c r="T29" s="27"/>
    </row>
    <row r="30" spans="1:20" ht="15.6" x14ac:dyDescent="0.3">
      <c r="A30" s="374">
        <v>8</v>
      </c>
      <c r="B30" s="377" t="str">
        <f t="shared" si="0"/>
        <v>Namib Park</v>
      </c>
      <c r="C30" s="380">
        <f t="shared" si="0"/>
        <v>271.5</v>
      </c>
      <c r="D30" s="172">
        <f t="shared" si="1"/>
        <v>0</v>
      </c>
      <c r="E30" s="173">
        <f t="shared" si="2"/>
        <v>0</v>
      </c>
      <c r="F30" s="187"/>
      <c r="G30" s="28"/>
      <c r="H30" s="27"/>
      <c r="I30" s="180"/>
      <c r="J30" s="181"/>
      <c r="K30" s="182"/>
      <c r="L30" s="29"/>
      <c r="M30" s="28"/>
      <c r="N30" s="27"/>
      <c r="O30" s="29"/>
      <c r="P30" s="28"/>
      <c r="Q30" s="27"/>
      <c r="R30" s="29"/>
      <c r="S30" s="28"/>
      <c r="T30" s="27"/>
    </row>
    <row r="31" spans="1:20" ht="15.6" x14ac:dyDescent="0.3">
      <c r="A31" s="374">
        <v>9</v>
      </c>
      <c r="B31" s="377" t="str">
        <f t="shared" si="0"/>
        <v>Henties Bay</v>
      </c>
      <c r="C31" s="380">
        <f t="shared" si="0"/>
        <v>269.40000000000003</v>
      </c>
      <c r="D31" s="172">
        <f t="shared" si="1"/>
        <v>0</v>
      </c>
      <c r="E31" s="173">
        <f t="shared" si="2"/>
        <v>0</v>
      </c>
      <c r="F31" s="187"/>
      <c r="G31" s="28"/>
      <c r="H31" s="27"/>
      <c r="I31" s="180"/>
      <c r="J31" s="181"/>
      <c r="K31" s="182"/>
      <c r="L31" s="29"/>
      <c r="M31" s="28"/>
      <c r="N31" s="27"/>
      <c r="O31" s="29"/>
      <c r="P31" s="28"/>
      <c r="Q31" s="27"/>
      <c r="R31" s="29"/>
      <c r="S31" s="28"/>
      <c r="T31" s="27"/>
    </row>
    <row r="32" spans="1:20" ht="15.6" x14ac:dyDescent="0.3">
      <c r="A32" s="374">
        <v>10</v>
      </c>
      <c r="B32" s="377" t="str">
        <f t="shared" si="0"/>
        <v>Okahandja</v>
      </c>
      <c r="C32" s="380">
        <f t="shared" si="0"/>
        <v>240.6</v>
      </c>
      <c r="D32" s="172">
        <f t="shared" si="1"/>
        <v>0</v>
      </c>
      <c r="E32" s="173">
        <f t="shared" si="2"/>
        <v>0</v>
      </c>
      <c r="F32" s="187"/>
      <c r="G32" s="28"/>
      <c r="H32" s="27"/>
      <c r="I32" s="180"/>
      <c r="J32" s="181"/>
      <c r="K32" s="182"/>
      <c r="L32" s="29"/>
      <c r="M32" s="28"/>
      <c r="N32" s="27"/>
      <c r="O32" s="29"/>
      <c r="P32" s="28"/>
      <c r="Q32" s="27"/>
      <c r="R32" s="29"/>
      <c r="S32" s="28"/>
      <c r="T32" s="27"/>
    </row>
    <row r="33" spans="1:20" ht="15.6" x14ac:dyDescent="0.3">
      <c r="A33" s="374">
        <v>11</v>
      </c>
      <c r="B33" s="377" t="str">
        <f t="shared" si="0"/>
        <v>Steenbras</v>
      </c>
      <c r="C33" s="380">
        <f t="shared" si="0"/>
        <v>180.40000000000003</v>
      </c>
      <c r="D33" s="172">
        <f t="shared" si="1"/>
        <v>0</v>
      </c>
      <c r="E33" s="173">
        <f t="shared" si="2"/>
        <v>0</v>
      </c>
      <c r="F33" s="187"/>
      <c r="G33" s="28"/>
      <c r="H33" s="27"/>
      <c r="I33" s="180"/>
      <c r="J33" s="181"/>
      <c r="K33" s="182"/>
      <c r="L33" s="29"/>
      <c r="M33" s="28"/>
      <c r="N33" s="27"/>
      <c r="O33" s="29"/>
      <c r="P33" s="28"/>
      <c r="Q33" s="27"/>
      <c r="R33" s="29"/>
      <c r="S33" s="28"/>
      <c r="T33" s="27"/>
    </row>
    <row r="34" spans="1:20" ht="15.6" x14ac:dyDescent="0.3">
      <c r="A34" s="374">
        <v>12</v>
      </c>
      <c r="B34" s="377" t="str">
        <f t="shared" si="0"/>
        <v>Benguella</v>
      </c>
      <c r="C34" s="380">
        <f t="shared" si="0"/>
        <v>162</v>
      </c>
      <c r="D34" s="172">
        <f t="shared" si="1"/>
        <v>0</v>
      </c>
      <c r="E34" s="173">
        <f t="shared" si="2"/>
        <v>0</v>
      </c>
      <c r="F34" s="187"/>
      <c r="G34" s="28"/>
      <c r="H34" s="27"/>
      <c r="I34" s="180"/>
      <c r="J34" s="181"/>
      <c r="K34" s="182"/>
      <c r="L34" s="29"/>
      <c r="M34" s="28"/>
      <c r="N34" s="27"/>
      <c r="O34" s="29"/>
      <c r="P34" s="28"/>
      <c r="Q34" s="27"/>
      <c r="R34" s="29"/>
      <c r="S34" s="28"/>
      <c r="T34" s="27"/>
    </row>
    <row r="35" spans="1:20" ht="16.2" thickBot="1" x14ac:dyDescent="0.35">
      <c r="A35" s="375">
        <v>13</v>
      </c>
      <c r="B35" s="378" t="str">
        <f t="shared" si="0"/>
        <v>Atlantic Angling Club</v>
      </c>
      <c r="C35" s="381">
        <f t="shared" si="0"/>
        <v>29.099999999999998</v>
      </c>
      <c r="D35" s="174">
        <f t="shared" si="1"/>
        <v>0</v>
      </c>
      <c r="E35" s="175">
        <f t="shared" si="2"/>
        <v>0</v>
      </c>
      <c r="F35" s="188"/>
      <c r="G35" s="24"/>
      <c r="H35" s="23"/>
      <c r="I35" s="183"/>
      <c r="J35" s="184"/>
      <c r="K35" s="185"/>
      <c r="L35" s="25"/>
      <c r="M35" s="24"/>
      <c r="N35" s="23"/>
      <c r="O35" s="25"/>
      <c r="P35" s="24"/>
      <c r="Q35" s="23"/>
      <c r="R35" s="25"/>
      <c r="S35" s="24"/>
      <c r="T35" s="23"/>
    </row>
    <row r="36" spans="1:20" ht="16.2" hidden="1" thickBot="1" x14ac:dyDescent="0.35">
      <c r="A36" s="102">
        <v>15</v>
      </c>
      <c r="B36" s="103" t="s">
        <v>41</v>
      </c>
      <c r="C36" s="107">
        <f t="shared" ref="C36" si="3">SUM(F36,I36,L36,O36,R36)</f>
        <v>0</v>
      </c>
      <c r="D36" s="108">
        <f t="shared" ref="D36" si="4">SUM(G36,J36,M36,P36,S36)</f>
        <v>0</v>
      </c>
      <c r="E36" s="109">
        <f t="shared" ref="E36" si="5">SUM(H36,K36,N36,Q36,T36)</f>
        <v>0</v>
      </c>
      <c r="F36" s="110"/>
      <c r="G36" s="111"/>
      <c r="H36" s="112"/>
      <c r="I36" s="110"/>
      <c r="J36" s="111"/>
      <c r="K36" s="112"/>
      <c r="L36" s="110"/>
      <c r="M36" s="111"/>
      <c r="N36" s="112"/>
      <c r="O36" s="110"/>
      <c r="P36" s="111"/>
      <c r="Q36" s="112"/>
      <c r="R36" s="110"/>
      <c r="S36" s="111"/>
      <c r="T36" s="112"/>
    </row>
  </sheetData>
  <autoFilter ref="A5:T5" xr:uid="{00000000-0001-0000-0500-000000000000}"/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tabSelected="1" zoomScaleNormal="100" workbookViewId="0">
      <selection activeCell="B5" sqref="B5"/>
    </sheetView>
  </sheetViews>
  <sheetFormatPr defaultRowHeight="13.2" x14ac:dyDescent="0.25"/>
  <cols>
    <col min="1" max="1" width="13.6640625" customWidth="1"/>
    <col min="2" max="2" width="17.77734375" bestFit="1" customWidth="1"/>
    <col min="3" max="3" width="18.44140625" bestFit="1" customWidth="1"/>
    <col min="4" max="4" width="22.6640625" bestFit="1" customWidth="1"/>
    <col min="5" max="5" width="6.33203125" bestFit="1" customWidth="1"/>
    <col min="6" max="6" width="7.6640625" bestFit="1" customWidth="1"/>
    <col min="7" max="8" width="5.5546875" bestFit="1" customWidth="1"/>
    <col min="9" max="9" width="9.44140625" customWidth="1"/>
    <col min="10" max="10" width="4" customWidth="1"/>
  </cols>
  <sheetData>
    <row r="1" spans="1:11" s="4" customFormat="1" x14ac:dyDescent="0.3">
      <c r="F1" s="6"/>
      <c r="G1" s="7"/>
      <c r="H1" s="5"/>
      <c r="I1" s="8"/>
      <c r="J1" s="5"/>
      <c r="K1" s="5"/>
    </row>
    <row r="2" spans="1:11" s="4" customFormat="1" ht="13.8" x14ac:dyDescent="0.3">
      <c r="A2" s="66" t="s">
        <v>439</v>
      </c>
      <c r="B2" s="67" t="s">
        <v>1555</v>
      </c>
      <c r="C2" s="458" t="str">
        <f>'2024-NAT-TOTAL'!G1</f>
        <v>Nationals 2024 Day 3</v>
      </c>
      <c r="D2" s="458"/>
      <c r="E2" s="458"/>
      <c r="F2" s="458"/>
      <c r="G2" s="458"/>
      <c r="H2" s="458"/>
      <c r="I2" s="17"/>
      <c r="J2" s="5"/>
      <c r="K2" s="5"/>
    </row>
    <row r="3" spans="1:11" ht="21" x14ac:dyDescent="0.4">
      <c r="A3" s="70" t="s">
        <v>4</v>
      </c>
      <c r="B3" s="67" t="s">
        <v>1555</v>
      </c>
      <c r="D3" s="18" t="s">
        <v>2086</v>
      </c>
    </row>
    <row r="5" spans="1:11" s="67" customFormat="1" ht="39.6" x14ac:dyDescent="0.25">
      <c r="A5" s="82" t="s">
        <v>442</v>
      </c>
      <c r="B5" s="82" t="s">
        <v>1</v>
      </c>
      <c r="C5" s="82" t="s">
        <v>2</v>
      </c>
      <c r="D5" s="82" t="s">
        <v>443</v>
      </c>
      <c r="E5" s="63" t="s">
        <v>449</v>
      </c>
      <c r="F5" s="63" t="s">
        <v>1262</v>
      </c>
      <c r="G5" s="63" t="s">
        <v>1102</v>
      </c>
      <c r="H5" s="63" t="s">
        <v>1263</v>
      </c>
      <c r="I5" s="64" t="s">
        <v>1386</v>
      </c>
    </row>
    <row r="6" spans="1:11" x14ac:dyDescent="0.25">
      <c r="A6" s="67" t="s">
        <v>707</v>
      </c>
      <c r="B6" s="67" t="s">
        <v>292</v>
      </c>
      <c r="C6" s="67" t="s">
        <v>293</v>
      </c>
      <c r="D6" s="67" t="s">
        <v>37</v>
      </c>
      <c r="E6" s="67"/>
      <c r="F6" s="67">
        <v>10</v>
      </c>
      <c r="G6" s="367">
        <v>269.39999999999998</v>
      </c>
      <c r="H6" s="367">
        <v>269.39999999999998</v>
      </c>
      <c r="I6" s="15">
        <v>200</v>
      </c>
      <c r="J6">
        <v>1</v>
      </c>
    </row>
    <row r="7" spans="1:11" x14ac:dyDescent="0.25">
      <c r="A7" s="67" t="s">
        <v>476</v>
      </c>
      <c r="B7" s="67" t="s">
        <v>156</v>
      </c>
      <c r="C7" s="67" t="s">
        <v>157</v>
      </c>
      <c r="D7" s="67" t="s">
        <v>37</v>
      </c>
      <c r="E7" s="67"/>
      <c r="F7" s="67">
        <v>22</v>
      </c>
      <c r="G7" s="367">
        <v>144.89999999999998</v>
      </c>
      <c r="H7" s="367">
        <v>144.89999999999998</v>
      </c>
      <c r="I7" s="15">
        <f>IF(H7=H6,I6,IF(H7=0,ROUNDDOWN(20,0),I6-J6))</f>
        <v>199</v>
      </c>
      <c r="J7">
        <f>IF(H7&lt;H6,1,IF(H7=H6,J6+1,0))</f>
        <v>1</v>
      </c>
    </row>
    <row r="8" spans="1:11" x14ac:dyDescent="0.25">
      <c r="A8" s="67" t="s">
        <v>571</v>
      </c>
      <c r="B8" s="67" t="s">
        <v>166</v>
      </c>
      <c r="C8" s="67" t="s">
        <v>353</v>
      </c>
      <c r="D8" s="67" t="s">
        <v>44</v>
      </c>
      <c r="E8" s="67"/>
      <c r="F8" s="67">
        <v>8</v>
      </c>
      <c r="G8" s="367">
        <v>125.7</v>
      </c>
      <c r="H8" s="367">
        <v>125.7</v>
      </c>
      <c r="I8" s="15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5">
      <c r="A9" s="67" t="s">
        <v>1165</v>
      </c>
      <c r="B9" s="67" t="s">
        <v>180</v>
      </c>
      <c r="C9" s="67" t="s">
        <v>219</v>
      </c>
      <c r="D9" s="67" t="s">
        <v>39</v>
      </c>
      <c r="E9" s="67"/>
      <c r="F9" s="67">
        <v>8</v>
      </c>
      <c r="G9" s="367">
        <v>122.80000000000003</v>
      </c>
      <c r="H9" s="367">
        <v>122.80000000000003</v>
      </c>
      <c r="I9" s="15">
        <f t="shared" si="0"/>
        <v>197</v>
      </c>
      <c r="J9">
        <f t="shared" si="1"/>
        <v>1</v>
      </c>
    </row>
    <row r="10" spans="1:11" x14ac:dyDescent="0.25">
      <c r="A10" s="67" t="s">
        <v>566</v>
      </c>
      <c r="B10" s="67" t="s">
        <v>96</v>
      </c>
      <c r="C10" s="67" t="s">
        <v>299</v>
      </c>
      <c r="D10" s="67" t="s">
        <v>47</v>
      </c>
      <c r="E10" s="67">
        <v>1</v>
      </c>
      <c r="F10" s="67">
        <v>3</v>
      </c>
      <c r="G10" s="367">
        <v>119.9</v>
      </c>
      <c r="H10" s="367">
        <v>119.9</v>
      </c>
      <c r="I10" s="15">
        <f t="shared" si="0"/>
        <v>196</v>
      </c>
      <c r="J10">
        <f t="shared" si="1"/>
        <v>1</v>
      </c>
    </row>
    <row r="11" spans="1:11" x14ac:dyDescent="0.25">
      <c r="A11" s="67" t="s">
        <v>839</v>
      </c>
      <c r="B11" s="67" t="s">
        <v>72</v>
      </c>
      <c r="C11" s="67" t="s">
        <v>73</v>
      </c>
      <c r="D11" s="67" t="s">
        <v>41</v>
      </c>
      <c r="E11" s="67"/>
      <c r="F11" s="67">
        <v>11</v>
      </c>
      <c r="G11" s="367">
        <v>111.99999999999999</v>
      </c>
      <c r="H11" s="367">
        <v>111.99999999999999</v>
      </c>
      <c r="I11" s="15">
        <f t="shared" si="0"/>
        <v>195</v>
      </c>
      <c r="J11">
        <f t="shared" si="1"/>
        <v>1</v>
      </c>
    </row>
    <row r="12" spans="1:11" x14ac:dyDescent="0.25">
      <c r="A12" s="67" t="s">
        <v>473</v>
      </c>
      <c r="B12" s="67" t="s">
        <v>99</v>
      </c>
      <c r="C12" s="67" t="s">
        <v>352</v>
      </c>
      <c r="D12" s="67" t="s">
        <v>44</v>
      </c>
      <c r="E12" s="67"/>
      <c r="F12" s="67">
        <v>6</v>
      </c>
      <c r="G12" s="367">
        <v>110.3</v>
      </c>
      <c r="H12" s="367">
        <v>110.3</v>
      </c>
      <c r="I12" s="15">
        <f t="shared" si="0"/>
        <v>194</v>
      </c>
      <c r="J12">
        <f t="shared" si="1"/>
        <v>1</v>
      </c>
    </row>
    <row r="13" spans="1:11" x14ac:dyDescent="0.25">
      <c r="A13" s="67" t="s">
        <v>456</v>
      </c>
      <c r="B13" s="67" t="s">
        <v>1803</v>
      </c>
      <c r="C13" s="67" t="s">
        <v>1804</v>
      </c>
      <c r="D13" s="67" t="s">
        <v>44</v>
      </c>
      <c r="E13" s="67"/>
      <c r="F13" s="67">
        <v>7</v>
      </c>
      <c r="G13" s="367">
        <v>107.29999999999998</v>
      </c>
      <c r="H13" s="367">
        <v>107.29999999999998</v>
      </c>
      <c r="I13" s="15">
        <f t="shared" si="0"/>
        <v>193</v>
      </c>
      <c r="J13">
        <f t="shared" si="1"/>
        <v>1</v>
      </c>
    </row>
    <row r="14" spans="1:11" x14ac:dyDescent="0.25">
      <c r="A14" s="67" t="s">
        <v>1095</v>
      </c>
      <c r="B14" s="67" t="s">
        <v>315</v>
      </c>
      <c r="C14" s="67" t="s">
        <v>375</v>
      </c>
      <c r="D14" s="67" t="s">
        <v>1947</v>
      </c>
      <c r="E14" s="67"/>
      <c r="F14" s="67">
        <v>6</v>
      </c>
      <c r="G14" s="367">
        <v>103.8</v>
      </c>
      <c r="H14" s="367">
        <v>103.8</v>
      </c>
      <c r="I14" s="15">
        <f t="shared" si="0"/>
        <v>192</v>
      </c>
      <c r="J14">
        <f t="shared" si="1"/>
        <v>1</v>
      </c>
    </row>
    <row r="15" spans="1:11" x14ac:dyDescent="0.25">
      <c r="A15" s="67" t="s">
        <v>1013</v>
      </c>
      <c r="B15" s="67" t="s">
        <v>175</v>
      </c>
      <c r="C15" s="67" t="s">
        <v>365</v>
      </c>
      <c r="D15" s="67" t="s">
        <v>40</v>
      </c>
      <c r="E15" s="67"/>
      <c r="F15" s="67">
        <v>6</v>
      </c>
      <c r="G15" s="367">
        <v>98.800000000000011</v>
      </c>
      <c r="H15" s="367">
        <v>98.800000000000011</v>
      </c>
      <c r="I15" s="15">
        <f t="shared" si="0"/>
        <v>191</v>
      </c>
      <c r="J15">
        <f t="shared" si="1"/>
        <v>1</v>
      </c>
    </row>
    <row r="16" spans="1:11" x14ac:dyDescent="0.25">
      <c r="A16" s="67" t="s">
        <v>1210</v>
      </c>
      <c r="B16" s="67" t="s">
        <v>1028</v>
      </c>
      <c r="C16" s="67" t="s">
        <v>185</v>
      </c>
      <c r="D16" s="67" t="s">
        <v>43</v>
      </c>
      <c r="E16" s="67"/>
      <c r="F16" s="67">
        <v>9</v>
      </c>
      <c r="G16" s="367">
        <v>98.100000000000009</v>
      </c>
      <c r="H16" s="367">
        <v>98.100000000000009</v>
      </c>
      <c r="I16" s="15">
        <f t="shared" si="0"/>
        <v>190</v>
      </c>
      <c r="J16">
        <f t="shared" si="1"/>
        <v>1</v>
      </c>
    </row>
    <row r="17" spans="1:10" x14ac:dyDescent="0.25">
      <c r="A17" s="67" t="s">
        <v>491</v>
      </c>
      <c r="B17" s="67" t="s">
        <v>99</v>
      </c>
      <c r="C17" s="67" t="s">
        <v>1796</v>
      </c>
      <c r="D17" s="67" t="s">
        <v>40</v>
      </c>
      <c r="E17" s="67"/>
      <c r="F17" s="67">
        <v>11</v>
      </c>
      <c r="G17" s="367">
        <v>92.800000000000011</v>
      </c>
      <c r="H17" s="367">
        <v>92.800000000000011</v>
      </c>
      <c r="I17" s="15">
        <f t="shared" si="0"/>
        <v>189</v>
      </c>
      <c r="J17">
        <f t="shared" si="1"/>
        <v>1</v>
      </c>
    </row>
    <row r="18" spans="1:10" x14ac:dyDescent="0.25">
      <c r="A18" s="67" t="s">
        <v>979</v>
      </c>
      <c r="B18" s="67" t="s">
        <v>995</v>
      </c>
      <c r="C18" s="67" t="s">
        <v>237</v>
      </c>
      <c r="D18" s="67" t="s">
        <v>49</v>
      </c>
      <c r="E18" s="67"/>
      <c r="F18" s="67">
        <v>12</v>
      </c>
      <c r="G18" s="367">
        <v>91.5</v>
      </c>
      <c r="H18" s="367">
        <v>91.5</v>
      </c>
      <c r="I18" s="15">
        <f t="shared" si="0"/>
        <v>188</v>
      </c>
      <c r="J18">
        <f t="shared" si="1"/>
        <v>1</v>
      </c>
    </row>
    <row r="19" spans="1:10" x14ac:dyDescent="0.25">
      <c r="A19" s="67" t="s">
        <v>974</v>
      </c>
      <c r="B19" s="67" t="s">
        <v>961</v>
      </c>
      <c r="C19" s="67" t="s">
        <v>163</v>
      </c>
      <c r="D19" s="67" t="s">
        <v>44</v>
      </c>
      <c r="E19" s="67"/>
      <c r="F19" s="67">
        <v>21</v>
      </c>
      <c r="G19" s="367">
        <v>86.4</v>
      </c>
      <c r="H19" s="367">
        <v>86.4</v>
      </c>
      <c r="I19" s="15">
        <f t="shared" si="0"/>
        <v>187</v>
      </c>
      <c r="J19">
        <f t="shared" si="1"/>
        <v>1</v>
      </c>
    </row>
    <row r="20" spans="1:10" x14ac:dyDescent="0.25">
      <c r="A20" s="67" t="s">
        <v>712</v>
      </c>
      <c r="B20" s="67" t="s">
        <v>273</v>
      </c>
      <c r="C20" s="67" t="s">
        <v>274</v>
      </c>
      <c r="D20" s="67" t="s">
        <v>37</v>
      </c>
      <c r="E20" s="67">
        <v>1</v>
      </c>
      <c r="F20" s="67">
        <v>17</v>
      </c>
      <c r="G20" s="367">
        <v>86.3</v>
      </c>
      <c r="H20" s="367">
        <v>86.3</v>
      </c>
      <c r="I20" s="15">
        <f t="shared" si="0"/>
        <v>186</v>
      </c>
      <c r="J20">
        <f t="shared" si="1"/>
        <v>1</v>
      </c>
    </row>
    <row r="21" spans="1:10" x14ac:dyDescent="0.25">
      <c r="A21" s="67" t="s">
        <v>573</v>
      </c>
      <c r="B21" s="67" t="s">
        <v>193</v>
      </c>
      <c r="C21" s="67" t="s">
        <v>218</v>
      </c>
      <c r="D21" s="67" t="s">
        <v>38</v>
      </c>
      <c r="E21" s="67"/>
      <c r="F21" s="67">
        <v>12</v>
      </c>
      <c r="G21" s="367">
        <v>76.59999999999998</v>
      </c>
      <c r="H21" s="367">
        <v>76.59999999999998</v>
      </c>
      <c r="I21" s="15">
        <f t="shared" si="0"/>
        <v>185</v>
      </c>
      <c r="J21">
        <f t="shared" si="1"/>
        <v>1</v>
      </c>
    </row>
    <row r="22" spans="1:10" x14ac:dyDescent="0.25">
      <c r="A22" s="67" t="s">
        <v>710</v>
      </c>
      <c r="B22" s="67" t="s">
        <v>354</v>
      </c>
      <c r="C22" s="67" t="s">
        <v>73</v>
      </c>
      <c r="D22" s="67" t="s">
        <v>1947</v>
      </c>
      <c r="E22" s="67"/>
      <c r="F22" s="67">
        <v>6</v>
      </c>
      <c r="G22" s="367">
        <v>74.099999999999994</v>
      </c>
      <c r="H22" s="367">
        <v>74.099999999999994</v>
      </c>
      <c r="I22" s="15">
        <f t="shared" si="0"/>
        <v>184</v>
      </c>
      <c r="J22">
        <f t="shared" si="1"/>
        <v>1</v>
      </c>
    </row>
    <row r="23" spans="1:10" x14ac:dyDescent="0.25">
      <c r="A23" s="67" t="s">
        <v>522</v>
      </c>
      <c r="B23" s="67" t="s">
        <v>146</v>
      </c>
      <c r="C23" s="67" t="s">
        <v>237</v>
      </c>
      <c r="D23" s="67" t="s">
        <v>49</v>
      </c>
      <c r="E23" s="67"/>
      <c r="F23" s="67">
        <v>11</v>
      </c>
      <c r="G23" s="367">
        <v>70.2</v>
      </c>
      <c r="H23" s="367">
        <v>70.2</v>
      </c>
      <c r="I23" s="15">
        <f t="shared" si="0"/>
        <v>183</v>
      </c>
      <c r="J23">
        <f t="shared" si="1"/>
        <v>1</v>
      </c>
    </row>
    <row r="24" spans="1:10" x14ac:dyDescent="0.25">
      <c r="A24" s="67" t="s">
        <v>470</v>
      </c>
      <c r="B24" s="67" t="s">
        <v>99</v>
      </c>
      <c r="C24" s="67" t="s">
        <v>132</v>
      </c>
      <c r="D24" s="67" t="s">
        <v>41</v>
      </c>
      <c r="E24" s="67"/>
      <c r="F24" s="67">
        <v>5</v>
      </c>
      <c r="G24" s="367">
        <v>66.900000000000006</v>
      </c>
      <c r="H24" s="367">
        <v>66.900000000000006</v>
      </c>
      <c r="I24" s="15">
        <f t="shared" si="0"/>
        <v>182</v>
      </c>
      <c r="J24">
        <f t="shared" si="1"/>
        <v>1</v>
      </c>
    </row>
    <row r="25" spans="1:10" x14ac:dyDescent="0.25">
      <c r="A25" s="67" t="s">
        <v>498</v>
      </c>
      <c r="B25" s="67" t="s">
        <v>140</v>
      </c>
      <c r="C25" s="67" t="s">
        <v>70</v>
      </c>
      <c r="D25" s="67" t="s">
        <v>38</v>
      </c>
      <c r="E25" s="67"/>
      <c r="F25" s="67">
        <v>11</v>
      </c>
      <c r="G25" s="367">
        <v>66</v>
      </c>
      <c r="H25" s="367">
        <v>66</v>
      </c>
      <c r="I25" s="15">
        <f t="shared" si="0"/>
        <v>181</v>
      </c>
      <c r="J25">
        <f t="shared" si="1"/>
        <v>1</v>
      </c>
    </row>
    <row r="26" spans="1:10" x14ac:dyDescent="0.25">
      <c r="A26" s="67" t="s">
        <v>554</v>
      </c>
      <c r="B26" s="67" t="s">
        <v>230</v>
      </c>
      <c r="C26" s="67" t="s">
        <v>1983</v>
      </c>
      <c r="D26" s="67" t="s">
        <v>43</v>
      </c>
      <c r="E26" s="67">
        <v>1</v>
      </c>
      <c r="F26" s="67">
        <v>3</v>
      </c>
      <c r="G26" s="367">
        <v>64.400000000000006</v>
      </c>
      <c r="H26" s="367">
        <v>64.400000000000006</v>
      </c>
      <c r="I26" s="15">
        <f t="shared" si="0"/>
        <v>180</v>
      </c>
      <c r="J26">
        <f t="shared" si="1"/>
        <v>1</v>
      </c>
    </row>
    <row r="27" spans="1:10" x14ac:dyDescent="0.25">
      <c r="A27" s="67" t="s">
        <v>835</v>
      </c>
      <c r="B27" s="67" t="s">
        <v>1940</v>
      </c>
      <c r="C27" s="67" t="s">
        <v>319</v>
      </c>
      <c r="D27" s="67" t="s">
        <v>50</v>
      </c>
      <c r="E27" s="67"/>
      <c r="F27" s="67">
        <v>3</v>
      </c>
      <c r="G27" s="367">
        <v>62.699999999999996</v>
      </c>
      <c r="H27" s="367">
        <v>62.699999999999996</v>
      </c>
      <c r="I27" s="15">
        <f t="shared" si="0"/>
        <v>179</v>
      </c>
      <c r="J27">
        <f t="shared" si="1"/>
        <v>1</v>
      </c>
    </row>
    <row r="28" spans="1:10" x14ac:dyDescent="0.25">
      <c r="A28" s="67" t="s">
        <v>499</v>
      </c>
      <c r="B28" s="67" t="s">
        <v>326</v>
      </c>
      <c r="C28" s="67" t="s">
        <v>327</v>
      </c>
      <c r="D28" s="67" t="s">
        <v>1947</v>
      </c>
      <c r="E28" s="67"/>
      <c r="F28" s="67">
        <v>6</v>
      </c>
      <c r="G28" s="367">
        <v>61.699999999999996</v>
      </c>
      <c r="H28" s="367">
        <v>61.699999999999996</v>
      </c>
      <c r="I28" s="15">
        <f t="shared" si="0"/>
        <v>178</v>
      </c>
      <c r="J28">
        <f t="shared" si="1"/>
        <v>1</v>
      </c>
    </row>
    <row r="29" spans="1:10" x14ac:dyDescent="0.25">
      <c r="A29" s="67" t="s">
        <v>1061</v>
      </c>
      <c r="B29" s="67" t="s">
        <v>1067</v>
      </c>
      <c r="C29" s="67" t="s">
        <v>163</v>
      </c>
      <c r="D29" s="67" t="s">
        <v>44</v>
      </c>
      <c r="E29" s="67"/>
      <c r="F29" s="67">
        <v>11</v>
      </c>
      <c r="G29" s="367">
        <v>61.3</v>
      </c>
      <c r="H29" s="367">
        <v>61.3</v>
      </c>
      <c r="I29" s="15">
        <f t="shared" si="0"/>
        <v>177</v>
      </c>
      <c r="J29">
        <f t="shared" si="1"/>
        <v>1</v>
      </c>
    </row>
    <row r="30" spans="1:10" x14ac:dyDescent="0.25">
      <c r="A30" s="67" t="s">
        <v>814</v>
      </c>
      <c r="B30" s="67" t="s">
        <v>275</v>
      </c>
      <c r="C30" s="67" t="s">
        <v>274</v>
      </c>
      <c r="D30" s="67" t="s">
        <v>37</v>
      </c>
      <c r="E30" s="67"/>
      <c r="F30" s="67">
        <v>12</v>
      </c>
      <c r="G30" s="367">
        <v>59.199999999999996</v>
      </c>
      <c r="H30" s="367">
        <v>59.199999999999996</v>
      </c>
      <c r="I30" s="15">
        <f t="shared" si="0"/>
        <v>176</v>
      </c>
      <c r="J30">
        <f t="shared" si="1"/>
        <v>1</v>
      </c>
    </row>
    <row r="31" spans="1:10" x14ac:dyDescent="0.25">
      <c r="A31" s="67" t="s">
        <v>1199</v>
      </c>
      <c r="B31" s="67" t="s">
        <v>283</v>
      </c>
      <c r="C31" s="67" t="s">
        <v>352</v>
      </c>
      <c r="D31" s="67" t="s">
        <v>50</v>
      </c>
      <c r="E31" s="67"/>
      <c r="F31" s="67">
        <v>9</v>
      </c>
      <c r="G31" s="367">
        <v>58.8</v>
      </c>
      <c r="H31" s="367">
        <v>58.8</v>
      </c>
      <c r="I31" s="15">
        <f t="shared" si="0"/>
        <v>175</v>
      </c>
      <c r="J31">
        <f t="shared" si="1"/>
        <v>1</v>
      </c>
    </row>
    <row r="32" spans="1:10" x14ac:dyDescent="0.25">
      <c r="A32" s="67" t="s">
        <v>1368</v>
      </c>
      <c r="B32" s="67" t="s">
        <v>1369</v>
      </c>
      <c r="C32" s="67" t="s">
        <v>265</v>
      </c>
      <c r="D32" s="67" t="s">
        <v>37</v>
      </c>
      <c r="E32" s="67"/>
      <c r="F32" s="67">
        <v>9</v>
      </c>
      <c r="G32" s="367">
        <v>58.6</v>
      </c>
      <c r="H32" s="367">
        <v>58.6</v>
      </c>
      <c r="I32" s="15">
        <f t="shared" si="0"/>
        <v>174</v>
      </c>
      <c r="J32">
        <f t="shared" si="1"/>
        <v>1</v>
      </c>
    </row>
    <row r="33" spans="1:10" x14ac:dyDescent="0.25">
      <c r="A33" s="67" t="s">
        <v>576</v>
      </c>
      <c r="B33" s="67" t="s">
        <v>399</v>
      </c>
      <c r="C33" s="67" t="s">
        <v>190</v>
      </c>
      <c r="D33" s="67" t="s">
        <v>38</v>
      </c>
      <c r="E33" s="67"/>
      <c r="F33" s="67">
        <v>9</v>
      </c>
      <c r="G33" s="367">
        <v>58.599999999999994</v>
      </c>
      <c r="H33" s="367">
        <v>58.599999999999994</v>
      </c>
      <c r="I33" s="15">
        <f t="shared" si="0"/>
        <v>174</v>
      </c>
      <c r="J33">
        <f t="shared" si="1"/>
        <v>2</v>
      </c>
    </row>
    <row r="34" spans="1:10" x14ac:dyDescent="0.25">
      <c r="A34" s="67" t="s">
        <v>461</v>
      </c>
      <c r="B34" s="67" t="s">
        <v>188</v>
      </c>
      <c r="C34" s="67" t="s">
        <v>189</v>
      </c>
      <c r="D34" s="67" t="s">
        <v>38</v>
      </c>
      <c r="E34" s="67"/>
      <c r="F34" s="67">
        <v>10</v>
      </c>
      <c r="G34" s="367">
        <v>51.599999999999994</v>
      </c>
      <c r="H34" s="367">
        <v>51.599999999999994</v>
      </c>
      <c r="I34" s="15">
        <f t="shared" si="0"/>
        <v>172</v>
      </c>
      <c r="J34">
        <f t="shared" si="1"/>
        <v>1</v>
      </c>
    </row>
    <row r="35" spans="1:10" x14ac:dyDescent="0.25">
      <c r="A35" s="67" t="s">
        <v>1728</v>
      </c>
      <c r="B35" s="67" t="s">
        <v>1425</v>
      </c>
      <c r="C35" s="67" t="s">
        <v>1764</v>
      </c>
      <c r="D35" s="67" t="s">
        <v>43</v>
      </c>
      <c r="E35" s="67"/>
      <c r="F35" s="67">
        <v>12</v>
      </c>
      <c r="G35" s="367">
        <v>50.6</v>
      </c>
      <c r="H35" s="367">
        <v>50.6</v>
      </c>
      <c r="I35" s="15">
        <f t="shared" si="0"/>
        <v>171</v>
      </c>
      <c r="J35">
        <f t="shared" si="1"/>
        <v>1</v>
      </c>
    </row>
    <row r="36" spans="1:10" x14ac:dyDescent="0.25">
      <c r="A36" s="67" t="s">
        <v>520</v>
      </c>
      <c r="B36" s="67" t="s">
        <v>396</v>
      </c>
      <c r="C36" s="67" t="s">
        <v>132</v>
      </c>
      <c r="D36" s="67" t="s">
        <v>41</v>
      </c>
      <c r="E36" s="67"/>
      <c r="F36" s="67">
        <v>6</v>
      </c>
      <c r="G36" s="367">
        <v>48.699999999999996</v>
      </c>
      <c r="H36" s="367">
        <v>48.699999999999996</v>
      </c>
      <c r="I36" s="15">
        <f t="shared" si="0"/>
        <v>170</v>
      </c>
      <c r="J36">
        <f t="shared" si="1"/>
        <v>1</v>
      </c>
    </row>
    <row r="37" spans="1:10" x14ac:dyDescent="0.25">
      <c r="A37" s="67" t="s">
        <v>547</v>
      </c>
      <c r="B37" s="67" t="s">
        <v>169</v>
      </c>
      <c r="C37" s="67" t="s">
        <v>1821</v>
      </c>
      <c r="D37" s="67" t="s">
        <v>48</v>
      </c>
      <c r="E37" s="67"/>
      <c r="F37" s="67">
        <v>4</v>
      </c>
      <c r="G37" s="367">
        <v>48.4</v>
      </c>
      <c r="H37" s="367">
        <v>48.4</v>
      </c>
      <c r="I37" s="15">
        <f t="shared" si="0"/>
        <v>169</v>
      </c>
      <c r="J37">
        <f t="shared" si="1"/>
        <v>1</v>
      </c>
    </row>
    <row r="38" spans="1:10" x14ac:dyDescent="0.25">
      <c r="A38" s="67" t="s">
        <v>1141</v>
      </c>
      <c r="B38" s="67" t="s">
        <v>1151</v>
      </c>
      <c r="C38" s="67" t="s">
        <v>1065</v>
      </c>
      <c r="D38" s="67" t="s">
        <v>49</v>
      </c>
      <c r="E38" s="67"/>
      <c r="F38" s="67">
        <v>9</v>
      </c>
      <c r="G38" s="367">
        <v>46.300000000000004</v>
      </c>
      <c r="H38" s="367">
        <v>46.300000000000004</v>
      </c>
      <c r="I38" s="15">
        <f t="shared" si="0"/>
        <v>168</v>
      </c>
      <c r="J38">
        <f t="shared" si="1"/>
        <v>1</v>
      </c>
    </row>
    <row r="39" spans="1:10" x14ac:dyDescent="0.25">
      <c r="A39" s="67" t="s">
        <v>843</v>
      </c>
      <c r="B39" s="67" t="s">
        <v>2117</v>
      </c>
      <c r="C39" s="67" t="s">
        <v>274</v>
      </c>
      <c r="D39" s="67" t="s">
        <v>37</v>
      </c>
      <c r="E39" s="67"/>
      <c r="F39" s="67">
        <v>7</v>
      </c>
      <c r="G39" s="367">
        <v>44.8</v>
      </c>
      <c r="H39" s="367">
        <v>44.8</v>
      </c>
      <c r="I39" s="15">
        <f t="shared" si="0"/>
        <v>167</v>
      </c>
      <c r="J39">
        <f t="shared" si="1"/>
        <v>1</v>
      </c>
    </row>
    <row r="40" spans="1:10" x14ac:dyDescent="0.25">
      <c r="A40" s="67" t="s">
        <v>468</v>
      </c>
      <c r="B40" s="67" t="s">
        <v>367</v>
      </c>
      <c r="C40" s="67" t="s">
        <v>103</v>
      </c>
      <c r="D40" s="67" t="s">
        <v>41</v>
      </c>
      <c r="E40" s="67"/>
      <c r="F40" s="67">
        <v>7</v>
      </c>
      <c r="G40" s="367">
        <v>44.7</v>
      </c>
      <c r="H40" s="367">
        <v>44.7</v>
      </c>
      <c r="I40" s="15">
        <f t="shared" si="0"/>
        <v>166</v>
      </c>
      <c r="J40">
        <f t="shared" si="1"/>
        <v>1</v>
      </c>
    </row>
    <row r="41" spans="1:10" x14ac:dyDescent="0.25">
      <c r="A41" s="67" t="s">
        <v>746</v>
      </c>
      <c r="B41" s="67" t="s">
        <v>1936</v>
      </c>
      <c r="C41" s="67" t="s">
        <v>1937</v>
      </c>
      <c r="D41" s="67" t="s">
        <v>41</v>
      </c>
      <c r="E41" s="67"/>
      <c r="F41" s="67">
        <v>3</v>
      </c>
      <c r="G41" s="367">
        <v>43.5</v>
      </c>
      <c r="H41" s="367">
        <v>43.5</v>
      </c>
      <c r="I41" s="15">
        <f t="shared" si="0"/>
        <v>165</v>
      </c>
      <c r="J41">
        <f t="shared" si="1"/>
        <v>1</v>
      </c>
    </row>
    <row r="42" spans="1:10" x14ac:dyDescent="0.25">
      <c r="A42" s="67" t="s">
        <v>810</v>
      </c>
      <c r="B42" s="67" t="s">
        <v>1923</v>
      </c>
      <c r="C42" s="67" t="s">
        <v>1924</v>
      </c>
      <c r="D42" s="67" t="s">
        <v>40</v>
      </c>
      <c r="E42" s="67"/>
      <c r="F42" s="67">
        <v>4</v>
      </c>
      <c r="G42" s="367">
        <v>43.2</v>
      </c>
      <c r="H42" s="367">
        <v>43.2</v>
      </c>
      <c r="I42" s="15">
        <f t="shared" si="0"/>
        <v>164</v>
      </c>
      <c r="J42">
        <f t="shared" si="1"/>
        <v>1</v>
      </c>
    </row>
    <row r="43" spans="1:10" x14ac:dyDescent="0.25">
      <c r="A43" s="67" t="s">
        <v>732</v>
      </c>
      <c r="B43" s="67" t="s">
        <v>359</v>
      </c>
      <c r="C43" s="67" t="s">
        <v>1065</v>
      </c>
      <c r="D43" s="67" t="s">
        <v>41</v>
      </c>
      <c r="E43" s="67"/>
      <c r="F43" s="67">
        <v>4</v>
      </c>
      <c r="G43" s="367">
        <v>43</v>
      </c>
      <c r="H43" s="367">
        <v>43</v>
      </c>
      <c r="I43" s="15">
        <f t="shared" si="0"/>
        <v>163</v>
      </c>
      <c r="J43">
        <f t="shared" si="1"/>
        <v>1</v>
      </c>
    </row>
    <row r="44" spans="1:10" x14ac:dyDescent="0.25">
      <c r="A44" s="67" t="s">
        <v>678</v>
      </c>
      <c r="B44" s="67" t="s">
        <v>161</v>
      </c>
      <c r="C44" s="67" t="s">
        <v>916</v>
      </c>
      <c r="D44" s="67" t="s">
        <v>38</v>
      </c>
      <c r="E44" s="67"/>
      <c r="F44" s="67">
        <v>9</v>
      </c>
      <c r="G44" s="367">
        <v>42.1</v>
      </c>
      <c r="H44" s="367">
        <v>42.1</v>
      </c>
      <c r="I44" s="15">
        <f t="shared" si="0"/>
        <v>162</v>
      </c>
      <c r="J44">
        <f t="shared" si="1"/>
        <v>1</v>
      </c>
    </row>
    <row r="45" spans="1:10" x14ac:dyDescent="0.25">
      <c r="A45" s="67" t="s">
        <v>1332</v>
      </c>
      <c r="B45" s="67" t="s">
        <v>1115</v>
      </c>
      <c r="C45" s="67" t="s">
        <v>252</v>
      </c>
      <c r="D45" s="67" t="s">
        <v>43</v>
      </c>
      <c r="E45" s="67"/>
      <c r="F45" s="67">
        <v>5</v>
      </c>
      <c r="G45" s="367">
        <v>41.8</v>
      </c>
      <c r="H45" s="367">
        <v>41.8</v>
      </c>
      <c r="I45" s="15">
        <f t="shared" si="0"/>
        <v>161</v>
      </c>
      <c r="J45">
        <f t="shared" si="1"/>
        <v>1</v>
      </c>
    </row>
    <row r="46" spans="1:10" x14ac:dyDescent="0.25">
      <c r="A46" s="67" t="s">
        <v>1724</v>
      </c>
      <c r="B46" s="67" t="s">
        <v>2147</v>
      </c>
      <c r="C46" s="67" t="s">
        <v>1761</v>
      </c>
      <c r="D46" s="67" t="s">
        <v>39</v>
      </c>
      <c r="E46" s="67"/>
      <c r="F46" s="67">
        <v>9</v>
      </c>
      <c r="G46" s="367">
        <v>38.6</v>
      </c>
      <c r="H46" s="367">
        <v>38.6</v>
      </c>
      <c r="I46" s="15">
        <f t="shared" si="0"/>
        <v>160</v>
      </c>
      <c r="J46">
        <f t="shared" si="1"/>
        <v>1</v>
      </c>
    </row>
    <row r="47" spans="1:10" x14ac:dyDescent="0.25">
      <c r="A47" s="67" t="s">
        <v>549</v>
      </c>
      <c r="B47" s="67" t="s">
        <v>430</v>
      </c>
      <c r="C47" s="67" t="s">
        <v>453</v>
      </c>
      <c r="D47" s="67" t="s">
        <v>39</v>
      </c>
      <c r="E47" s="67"/>
      <c r="F47" s="67">
        <v>13</v>
      </c>
      <c r="G47" s="367">
        <v>37.300000000000004</v>
      </c>
      <c r="H47" s="367">
        <v>37.300000000000004</v>
      </c>
      <c r="I47" s="15">
        <f t="shared" si="0"/>
        <v>159</v>
      </c>
      <c r="J47">
        <f t="shared" si="1"/>
        <v>1</v>
      </c>
    </row>
    <row r="48" spans="1:10" x14ac:dyDescent="0.25">
      <c r="A48" s="67" t="s">
        <v>1414</v>
      </c>
      <c r="B48" s="67" t="s">
        <v>1415</v>
      </c>
      <c r="C48" s="67" t="s">
        <v>1416</v>
      </c>
      <c r="D48" s="67" t="s">
        <v>37</v>
      </c>
      <c r="E48" s="67"/>
      <c r="F48" s="67">
        <v>6</v>
      </c>
      <c r="G48" s="367">
        <v>36.799999999999997</v>
      </c>
      <c r="H48" s="367">
        <v>36.799999999999997</v>
      </c>
      <c r="I48" s="15">
        <f t="shared" si="0"/>
        <v>158</v>
      </c>
      <c r="J48">
        <f t="shared" si="1"/>
        <v>1</v>
      </c>
    </row>
    <row r="49" spans="1:10" x14ac:dyDescent="0.25">
      <c r="A49" s="67" t="s">
        <v>1740</v>
      </c>
      <c r="B49" s="67" t="s">
        <v>175</v>
      </c>
      <c r="C49" s="67" t="s">
        <v>1367</v>
      </c>
      <c r="D49" s="67" t="s">
        <v>43</v>
      </c>
      <c r="E49" s="67"/>
      <c r="F49" s="67">
        <v>14</v>
      </c>
      <c r="G49" s="367">
        <v>36.600000000000009</v>
      </c>
      <c r="H49" s="367">
        <v>36.600000000000009</v>
      </c>
      <c r="I49" s="15">
        <f t="shared" si="0"/>
        <v>157</v>
      </c>
      <c r="J49">
        <f t="shared" si="1"/>
        <v>1</v>
      </c>
    </row>
    <row r="50" spans="1:10" x14ac:dyDescent="0.25">
      <c r="A50" s="67" t="s">
        <v>633</v>
      </c>
      <c r="B50" s="67" t="s">
        <v>175</v>
      </c>
      <c r="C50" s="67" t="s">
        <v>350</v>
      </c>
      <c r="D50" s="67" t="s">
        <v>1947</v>
      </c>
      <c r="E50" s="67"/>
      <c r="F50" s="67">
        <v>4</v>
      </c>
      <c r="G50" s="367">
        <v>36.1</v>
      </c>
      <c r="H50" s="367">
        <v>36.1</v>
      </c>
      <c r="I50" s="15">
        <f t="shared" si="0"/>
        <v>156</v>
      </c>
      <c r="J50">
        <f t="shared" si="1"/>
        <v>1</v>
      </c>
    </row>
    <row r="51" spans="1:10" x14ac:dyDescent="0.25">
      <c r="A51" s="67" t="s">
        <v>780</v>
      </c>
      <c r="B51" s="67" t="s">
        <v>155</v>
      </c>
      <c r="C51" s="67" t="s">
        <v>1849</v>
      </c>
      <c r="D51" s="67" t="s">
        <v>43</v>
      </c>
      <c r="E51" s="67"/>
      <c r="F51" s="67">
        <v>10</v>
      </c>
      <c r="G51" s="367">
        <v>35.099999999999994</v>
      </c>
      <c r="H51" s="367">
        <v>35.099999999999994</v>
      </c>
      <c r="I51" s="15">
        <f t="shared" si="0"/>
        <v>155</v>
      </c>
      <c r="J51">
        <f t="shared" si="1"/>
        <v>1</v>
      </c>
    </row>
    <row r="52" spans="1:10" x14ac:dyDescent="0.25">
      <c r="A52" s="67" t="s">
        <v>1358</v>
      </c>
      <c r="B52" s="67" t="s">
        <v>1919</v>
      </c>
      <c r="C52" s="67" t="s">
        <v>122</v>
      </c>
      <c r="D52" s="67" t="s">
        <v>47</v>
      </c>
      <c r="E52" s="67"/>
      <c r="F52" s="67">
        <v>2</v>
      </c>
      <c r="G52" s="367">
        <v>33.200000000000003</v>
      </c>
      <c r="H52" s="367">
        <v>33.200000000000003</v>
      </c>
      <c r="I52" s="15">
        <f t="shared" si="0"/>
        <v>154</v>
      </c>
      <c r="J52">
        <f t="shared" si="1"/>
        <v>1</v>
      </c>
    </row>
    <row r="53" spans="1:10" x14ac:dyDescent="0.25">
      <c r="A53" s="67" t="s">
        <v>1623</v>
      </c>
      <c r="B53" s="67" t="s">
        <v>1989</v>
      </c>
      <c r="C53" s="67" t="s">
        <v>122</v>
      </c>
      <c r="D53" s="67" t="s">
        <v>1947</v>
      </c>
      <c r="E53" s="67"/>
      <c r="F53" s="67">
        <v>5</v>
      </c>
      <c r="G53" s="367">
        <v>32.799999999999997</v>
      </c>
      <c r="H53" s="367">
        <v>32.799999999999997</v>
      </c>
      <c r="I53" s="15">
        <f t="shared" si="0"/>
        <v>153</v>
      </c>
      <c r="J53">
        <f t="shared" si="1"/>
        <v>1</v>
      </c>
    </row>
    <row r="54" spans="1:10" x14ac:dyDescent="0.25">
      <c r="A54" s="67" t="s">
        <v>1583</v>
      </c>
      <c r="B54" s="67" t="s">
        <v>1613</v>
      </c>
      <c r="C54" s="67" t="s">
        <v>386</v>
      </c>
      <c r="D54" s="67" t="s">
        <v>48</v>
      </c>
      <c r="E54" s="67"/>
      <c r="F54" s="67">
        <v>8</v>
      </c>
      <c r="G54" s="367">
        <v>32.5</v>
      </c>
      <c r="H54" s="367">
        <v>32.5</v>
      </c>
      <c r="I54" s="15">
        <f t="shared" si="0"/>
        <v>152</v>
      </c>
      <c r="J54">
        <f t="shared" si="1"/>
        <v>1</v>
      </c>
    </row>
    <row r="55" spans="1:10" x14ac:dyDescent="0.25">
      <c r="A55" s="67" t="s">
        <v>1649</v>
      </c>
      <c r="B55" s="67" t="s">
        <v>218</v>
      </c>
      <c r="C55" s="67" t="s">
        <v>312</v>
      </c>
      <c r="D55" s="67" t="s">
        <v>48</v>
      </c>
      <c r="E55" s="67">
        <v>1</v>
      </c>
      <c r="F55" s="67">
        <v>7</v>
      </c>
      <c r="G55" s="367">
        <v>32.1</v>
      </c>
      <c r="H55" s="367">
        <v>32.1</v>
      </c>
      <c r="I55" s="15">
        <f t="shared" si="0"/>
        <v>151</v>
      </c>
      <c r="J55">
        <f t="shared" si="1"/>
        <v>1</v>
      </c>
    </row>
    <row r="56" spans="1:10" x14ac:dyDescent="0.25">
      <c r="A56" s="67" t="s">
        <v>583</v>
      </c>
      <c r="B56" s="67" t="s">
        <v>89</v>
      </c>
      <c r="C56" s="67" t="s">
        <v>351</v>
      </c>
      <c r="D56" s="67" t="s">
        <v>1947</v>
      </c>
      <c r="E56" s="67"/>
      <c r="F56" s="67">
        <v>8</v>
      </c>
      <c r="G56" s="367">
        <v>31.9</v>
      </c>
      <c r="H56" s="367">
        <v>31.9</v>
      </c>
      <c r="I56" s="15">
        <f t="shared" si="0"/>
        <v>150</v>
      </c>
      <c r="J56">
        <f t="shared" si="1"/>
        <v>1</v>
      </c>
    </row>
    <row r="57" spans="1:10" x14ac:dyDescent="0.25">
      <c r="A57" s="67" t="s">
        <v>1512</v>
      </c>
      <c r="B57" s="67" t="s">
        <v>921</v>
      </c>
      <c r="C57" s="67" t="s">
        <v>109</v>
      </c>
      <c r="D57" s="67" t="s">
        <v>48</v>
      </c>
      <c r="E57" s="67"/>
      <c r="F57" s="67">
        <v>6</v>
      </c>
      <c r="G57" s="367">
        <v>31.799999999999997</v>
      </c>
      <c r="H57" s="367">
        <v>31.799999999999997</v>
      </c>
      <c r="I57" s="15">
        <f t="shared" si="0"/>
        <v>149</v>
      </c>
      <c r="J57">
        <f t="shared" si="1"/>
        <v>1</v>
      </c>
    </row>
    <row r="58" spans="1:10" x14ac:dyDescent="0.25">
      <c r="A58" s="67" t="s">
        <v>757</v>
      </c>
      <c r="B58" s="67" t="s">
        <v>218</v>
      </c>
      <c r="C58" s="67" t="s">
        <v>70</v>
      </c>
      <c r="D58" s="67" t="s">
        <v>38</v>
      </c>
      <c r="E58" s="67"/>
      <c r="F58" s="67">
        <v>13</v>
      </c>
      <c r="G58" s="367">
        <v>31.799999999999997</v>
      </c>
      <c r="H58" s="367">
        <v>31.799999999999997</v>
      </c>
      <c r="I58" s="15">
        <f t="shared" si="0"/>
        <v>149</v>
      </c>
      <c r="J58">
        <f t="shared" si="1"/>
        <v>2</v>
      </c>
    </row>
    <row r="59" spans="1:10" x14ac:dyDescent="0.25">
      <c r="A59" s="67" t="s">
        <v>1430</v>
      </c>
      <c r="B59" s="67" t="s">
        <v>1918</v>
      </c>
      <c r="C59" s="67" t="s">
        <v>2023</v>
      </c>
      <c r="D59" s="67" t="s">
        <v>39</v>
      </c>
      <c r="E59" s="67"/>
      <c r="F59" s="67">
        <v>7</v>
      </c>
      <c r="G59" s="367">
        <v>31.300000000000004</v>
      </c>
      <c r="H59" s="367">
        <v>31.300000000000004</v>
      </c>
      <c r="I59" s="15">
        <f t="shared" si="0"/>
        <v>147</v>
      </c>
      <c r="J59">
        <f t="shared" si="1"/>
        <v>1</v>
      </c>
    </row>
    <row r="60" spans="1:10" x14ac:dyDescent="0.25">
      <c r="A60" s="67" t="s">
        <v>1197</v>
      </c>
      <c r="B60" s="67" t="s">
        <v>1212</v>
      </c>
      <c r="C60" s="67" t="s">
        <v>228</v>
      </c>
      <c r="D60" s="67" t="s">
        <v>49</v>
      </c>
      <c r="E60" s="67"/>
      <c r="F60" s="67">
        <v>6</v>
      </c>
      <c r="G60" s="367">
        <v>29.5</v>
      </c>
      <c r="H60" s="367">
        <v>29.5</v>
      </c>
      <c r="I60" s="15">
        <f t="shared" si="0"/>
        <v>146</v>
      </c>
      <c r="J60">
        <f t="shared" si="1"/>
        <v>1</v>
      </c>
    </row>
    <row r="61" spans="1:10" x14ac:dyDescent="0.25">
      <c r="A61" s="67" t="s">
        <v>584</v>
      </c>
      <c r="B61" s="67" t="s">
        <v>400</v>
      </c>
      <c r="C61" s="67" t="s">
        <v>221</v>
      </c>
      <c r="D61" s="67" t="s">
        <v>47</v>
      </c>
      <c r="E61" s="67"/>
      <c r="F61" s="67">
        <v>7</v>
      </c>
      <c r="G61" s="367">
        <v>27.699999999999996</v>
      </c>
      <c r="H61" s="367">
        <v>27.699999999999996</v>
      </c>
      <c r="I61" s="15">
        <f t="shared" si="0"/>
        <v>145</v>
      </c>
      <c r="J61">
        <f t="shared" si="1"/>
        <v>1</v>
      </c>
    </row>
    <row r="62" spans="1:10" x14ac:dyDescent="0.25">
      <c r="A62" s="67" t="s">
        <v>1154</v>
      </c>
      <c r="B62" s="67" t="s">
        <v>335</v>
      </c>
      <c r="C62" s="67" t="s">
        <v>1170</v>
      </c>
      <c r="D62" s="67" t="s">
        <v>43</v>
      </c>
      <c r="E62" s="67"/>
      <c r="F62" s="67">
        <v>7</v>
      </c>
      <c r="G62" s="367">
        <v>27.400000000000002</v>
      </c>
      <c r="H62" s="367">
        <v>27.400000000000002</v>
      </c>
      <c r="I62" s="15">
        <f t="shared" si="0"/>
        <v>144</v>
      </c>
      <c r="J62">
        <f t="shared" si="1"/>
        <v>1</v>
      </c>
    </row>
    <row r="63" spans="1:10" x14ac:dyDescent="0.25">
      <c r="A63" s="67" t="s">
        <v>504</v>
      </c>
      <c r="B63" s="67" t="s">
        <v>257</v>
      </c>
      <c r="C63" s="67" t="s">
        <v>1865</v>
      </c>
      <c r="D63" s="67" t="s">
        <v>1947</v>
      </c>
      <c r="E63" s="67"/>
      <c r="F63" s="67">
        <v>3</v>
      </c>
      <c r="G63" s="367">
        <v>25.8</v>
      </c>
      <c r="H63" s="367">
        <v>25.8</v>
      </c>
      <c r="I63" s="15">
        <f t="shared" si="0"/>
        <v>143</v>
      </c>
      <c r="J63">
        <f t="shared" si="1"/>
        <v>1</v>
      </c>
    </row>
    <row r="64" spans="1:10" x14ac:dyDescent="0.25">
      <c r="A64" s="67" t="s">
        <v>1448</v>
      </c>
      <c r="B64" s="67" t="s">
        <v>325</v>
      </c>
      <c r="C64" s="67" t="s">
        <v>219</v>
      </c>
      <c r="D64" s="67" t="s">
        <v>39</v>
      </c>
      <c r="E64" s="67"/>
      <c r="F64" s="67">
        <v>5</v>
      </c>
      <c r="G64" s="367">
        <v>25.7</v>
      </c>
      <c r="H64" s="367">
        <v>25.7</v>
      </c>
      <c r="I64" s="15">
        <f t="shared" si="0"/>
        <v>142</v>
      </c>
      <c r="J64">
        <f t="shared" si="1"/>
        <v>1</v>
      </c>
    </row>
    <row r="65" spans="1:10" x14ac:dyDescent="0.25">
      <c r="A65" s="67" t="s">
        <v>1633</v>
      </c>
      <c r="B65" s="67" t="s">
        <v>96</v>
      </c>
      <c r="C65" s="67" t="s">
        <v>101</v>
      </c>
      <c r="D65" s="67" t="s">
        <v>47</v>
      </c>
      <c r="E65" s="67"/>
      <c r="F65" s="67">
        <v>6</v>
      </c>
      <c r="G65" s="367">
        <v>25.1</v>
      </c>
      <c r="H65" s="367">
        <v>25.1</v>
      </c>
      <c r="I65" s="15">
        <f t="shared" si="0"/>
        <v>141</v>
      </c>
      <c r="J65">
        <f t="shared" si="1"/>
        <v>1</v>
      </c>
    </row>
    <row r="66" spans="1:10" x14ac:dyDescent="0.25">
      <c r="A66" s="67" t="s">
        <v>696</v>
      </c>
      <c r="B66" s="67" t="s">
        <v>95</v>
      </c>
      <c r="C66" s="67" t="s">
        <v>313</v>
      </c>
      <c r="D66" s="67" t="s">
        <v>48</v>
      </c>
      <c r="E66" s="67"/>
      <c r="F66" s="67">
        <v>6</v>
      </c>
      <c r="G66" s="367">
        <v>24.799999999999997</v>
      </c>
      <c r="H66" s="367">
        <v>24.799999999999997</v>
      </c>
      <c r="I66" s="15">
        <f t="shared" si="0"/>
        <v>140</v>
      </c>
      <c r="J66">
        <f t="shared" si="1"/>
        <v>1</v>
      </c>
    </row>
    <row r="67" spans="1:10" x14ac:dyDescent="0.25">
      <c r="A67" s="67" t="s">
        <v>669</v>
      </c>
      <c r="B67" s="67" t="s">
        <v>400</v>
      </c>
      <c r="C67" s="67" t="s">
        <v>356</v>
      </c>
      <c r="D67" s="67" t="s">
        <v>50</v>
      </c>
      <c r="E67" s="67"/>
      <c r="F67" s="67">
        <v>6</v>
      </c>
      <c r="G67" s="367">
        <v>23.1</v>
      </c>
      <c r="H67" s="367">
        <v>23.1</v>
      </c>
      <c r="I67" s="15">
        <f t="shared" si="0"/>
        <v>139</v>
      </c>
      <c r="J67">
        <f t="shared" si="1"/>
        <v>1</v>
      </c>
    </row>
    <row r="68" spans="1:10" x14ac:dyDescent="0.25">
      <c r="A68" s="67" t="s">
        <v>728</v>
      </c>
      <c r="B68" s="67" t="s">
        <v>243</v>
      </c>
      <c r="C68" s="67" t="s">
        <v>244</v>
      </c>
      <c r="D68" s="67" t="s">
        <v>49</v>
      </c>
      <c r="E68" s="67"/>
      <c r="F68" s="67">
        <v>3</v>
      </c>
      <c r="G68" s="367">
        <v>21.5</v>
      </c>
      <c r="H68" s="367">
        <v>21.5</v>
      </c>
      <c r="I68" s="15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5">
      <c r="A69" s="67" t="s">
        <v>1574</v>
      </c>
      <c r="B69" s="67" t="s">
        <v>1608</v>
      </c>
      <c r="C69" s="67" t="s">
        <v>1609</v>
      </c>
      <c r="D69" s="67" t="s">
        <v>44</v>
      </c>
      <c r="E69" s="67"/>
      <c r="F69" s="67">
        <v>6</v>
      </c>
      <c r="G69" s="367">
        <v>21.4</v>
      </c>
      <c r="H69" s="367">
        <v>21.4</v>
      </c>
      <c r="I69" s="15">
        <f t="shared" si="2"/>
        <v>137</v>
      </c>
      <c r="J69">
        <f t="shared" si="3"/>
        <v>1</v>
      </c>
    </row>
    <row r="70" spans="1:10" x14ac:dyDescent="0.25">
      <c r="A70" s="67" t="s">
        <v>1083</v>
      </c>
      <c r="B70" s="67" t="s">
        <v>1834</v>
      </c>
      <c r="C70" s="67" t="s">
        <v>1090</v>
      </c>
      <c r="D70" s="67" t="s">
        <v>44</v>
      </c>
      <c r="E70" s="67"/>
      <c r="F70" s="67">
        <v>5</v>
      </c>
      <c r="G70" s="367">
        <v>21.299999999999997</v>
      </c>
      <c r="H70" s="367">
        <v>21.299999999999997</v>
      </c>
      <c r="I70" s="15">
        <f t="shared" si="2"/>
        <v>136</v>
      </c>
      <c r="J70">
        <f t="shared" si="3"/>
        <v>1</v>
      </c>
    </row>
    <row r="71" spans="1:10" x14ac:dyDescent="0.25">
      <c r="A71" s="67" t="s">
        <v>561</v>
      </c>
      <c r="B71" s="67" t="s">
        <v>1891</v>
      </c>
      <c r="C71" s="67" t="s">
        <v>1066</v>
      </c>
      <c r="D71" s="67" t="s">
        <v>40</v>
      </c>
      <c r="E71" s="67"/>
      <c r="F71" s="67">
        <v>2</v>
      </c>
      <c r="G71" s="367">
        <v>19.3</v>
      </c>
      <c r="H71" s="367">
        <v>19.3</v>
      </c>
      <c r="I71" s="15">
        <f t="shared" si="2"/>
        <v>135</v>
      </c>
      <c r="J71">
        <f t="shared" si="3"/>
        <v>1</v>
      </c>
    </row>
    <row r="72" spans="1:10" x14ac:dyDescent="0.25">
      <c r="A72" s="67" t="s">
        <v>1716</v>
      </c>
      <c r="B72" s="67" t="s">
        <v>121</v>
      </c>
      <c r="C72" s="67" t="s">
        <v>1756</v>
      </c>
      <c r="D72" s="67" t="s">
        <v>47</v>
      </c>
      <c r="E72" s="67"/>
      <c r="F72" s="67">
        <v>4</v>
      </c>
      <c r="G72" s="367">
        <v>19.099999999999998</v>
      </c>
      <c r="H72" s="367">
        <v>19.099999999999998</v>
      </c>
      <c r="I72" s="15">
        <f t="shared" si="2"/>
        <v>134</v>
      </c>
      <c r="J72">
        <f t="shared" si="3"/>
        <v>1</v>
      </c>
    </row>
    <row r="73" spans="1:10" x14ac:dyDescent="0.25">
      <c r="A73" s="67" t="s">
        <v>1635</v>
      </c>
      <c r="B73" s="67" t="s">
        <v>401</v>
      </c>
      <c r="C73" s="67" t="s">
        <v>122</v>
      </c>
      <c r="D73" s="67" t="s">
        <v>47</v>
      </c>
      <c r="E73" s="67"/>
      <c r="F73" s="67">
        <v>4</v>
      </c>
      <c r="G73" s="367">
        <v>15.6</v>
      </c>
      <c r="H73" s="367">
        <v>15.6</v>
      </c>
      <c r="I73" s="15">
        <f t="shared" si="2"/>
        <v>133</v>
      </c>
      <c r="J73">
        <f t="shared" si="3"/>
        <v>1</v>
      </c>
    </row>
    <row r="74" spans="1:10" x14ac:dyDescent="0.25">
      <c r="A74" s="67" t="s">
        <v>665</v>
      </c>
      <c r="B74" s="67" t="s">
        <v>217</v>
      </c>
      <c r="C74" s="67" t="s">
        <v>1823</v>
      </c>
      <c r="D74" s="67" t="s">
        <v>49</v>
      </c>
      <c r="E74" s="67"/>
      <c r="F74" s="67">
        <v>5</v>
      </c>
      <c r="G74" s="367">
        <v>13.7</v>
      </c>
      <c r="H74" s="367">
        <v>13.7</v>
      </c>
      <c r="I74" s="15">
        <f t="shared" si="2"/>
        <v>132</v>
      </c>
      <c r="J74">
        <f t="shared" si="3"/>
        <v>1</v>
      </c>
    </row>
    <row r="75" spans="1:10" x14ac:dyDescent="0.25">
      <c r="A75" s="67" t="s">
        <v>480</v>
      </c>
      <c r="B75" s="67" t="s">
        <v>99</v>
      </c>
      <c r="C75" s="67" t="s">
        <v>1075</v>
      </c>
      <c r="D75" s="67" t="s">
        <v>39</v>
      </c>
      <c r="E75" s="67"/>
      <c r="F75" s="67">
        <v>6</v>
      </c>
      <c r="G75" s="367">
        <v>13.7</v>
      </c>
      <c r="H75" s="367">
        <v>13.7</v>
      </c>
      <c r="I75" s="15">
        <f t="shared" si="2"/>
        <v>132</v>
      </c>
      <c r="J75">
        <f t="shared" si="3"/>
        <v>2</v>
      </c>
    </row>
    <row r="76" spans="1:10" x14ac:dyDescent="0.25">
      <c r="A76" s="67" t="s">
        <v>1707</v>
      </c>
      <c r="B76" s="67" t="s">
        <v>263</v>
      </c>
      <c r="C76" s="67" t="s">
        <v>144</v>
      </c>
      <c r="D76" s="67" t="s">
        <v>42</v>
      </c>
      <c r="E76" s="67"/>
      <c r="F76" s="67">
        <v>5</v>
      </c>
      <c r="G76" s="367">
        <v>13</v>
      </c>
      <c r="H76" s="367">
        <v>13</v>
      </c>
      <c r="I76" s="15">
        <f t="shared" si="2"/>
        <v>130</v>
      </c>
      <c r="J76">
        <f t="shared" si="3"/>
        <v>1</v>
      </c>
    </row>
    <row r="77" spans="1:10" x14ac:dyDescent="0.25">
      <c r="A77" s="67" t="s">
        <v>914</v>
      </c>
      <c r="B77" s="67" t="s">
        <v>922</v>
      </c>
      <c r="C77" s="67" t="s">
        <v>923</v>
      </c>
      <c r="D77" s="67" t="s">
        <v>42</v>
      </c>
      <c r="E77" s="67">
        <v>1</v>
      </c>
      <c r="F77" s="67">
        <v>3</v>
      </c>
      <c r="G77" s="367">
        <v>11.9</v>
      </c>
      <c r="H77" s="367">
        <v>11.9</v>
      </c>
      <c r="I77" s="15">
        <f t="shared" si="2"/>
        <v>129</v>
      </c>
      <c r="J77">
        <f t="shared" si="3"/>
        <v>1</v>
      </c>
    </row>
    <row r="78" spans="1:10" x14ac:dyDescent="0.25">
      <c r="A78" s="67" t="s">
        <v>649</v>
      </c>
      <c r="B78" s="67" t="s">
        <v>74</v>
      </c>
      <c r="C78" s="67" t="s">
        <v>151</v>
      </c>
      <c r="D78" s="67" t="s">
        <v>39</v>
      </c>
      <c r="E78" s="67"/>
      <c r="F78" s="67">
        <v>3</v>
      </c>
      <c r="G78" s="367">
        <v>10.9</v>
      </c>
      <c r="H78" s="367">
        <v>10.9</v>
      </c>
      <c r="I78" s="15">
        <f t="shared" si="2"/>
        <v>128</v>
      </c>
      <c r="J78">
        <f t="shared" si="3"/>
        <v>1</v>
      </c>
    </row>
    <row r="79" spans="1:10" x14ac:dyDescent="0.25">
      <c r="A79" s="67" t="s">
        <v>1582</v>
      </c>
      <c r="B79" s="67" t="s">
        <v>391</v>
      </c>
      <c r="C79" s="67" t="s">
        <v>1612</v>
      </c>
      <c r="D79" s="67" t="s">
        <v>48</v>
      </c>
      <c r="E79" s="67">
        <v>1</v>
      </c>
      <c r="F79" s="67">
        <v>2</v>
      </c>
      <c r="G79" s="367">
        <v>10.799999999999999</v>
      </c>
      <c r="H79" s="367">
        <v>10.799999999999999</v>
      </c>
      <c r="I79" s="15">
        <f t="shared" si="2"/>
        <v>127</v>
      </c>
      <c r="J79">
        <f t="shared" si="3"/>
        <v>1</v>
      </c>
    </row>
    <row r="80" spans="1:10" x14ac:dyDescent="0.25">
      <c r="A80" s="67" t="s">
        <v>991</v>
      </c>
      <c r="B80" s="67" t="s">
        <v>74</v>
      </c>
      <c r="C80" s="67" t="s">
        <v>154</v>
      </c>
      <c r="D80" s="67" t="s">
        <v>50</v>
      </c>
      <c r="E80" s="67"/>
      <c r="F80" s="67">
        <v>3</v>
      </c>
      <c r="G80" s="367">
        <v>10.100000000000001</v>
      </c>
      <c r="H80" s="367">
        <v>10.100000000000001</v>
      </c>
      <c r="I80" s="15">
        <f t="shared" si="2"/>
        <v>126</v>
      </c>
      <c r="J80">
        <f t="shared" si="3"/>
        <v>1</v>
      </c>
    </row>
    <row r="81" spans="1:10" x14ac:dyDescent="0.25">
      <c r="A81" s="67" t="s">
        <v>1119</v>
      </c>
      <c r="B81" s="67" t="s">
        <v>225</v>
      </c>
      <c r="C81" s="67" t="s">
        <v>1126</v>
      </c>
      <c r="D81" s="67" t="s">
        <v>47</v>
      </c>
      <c r="E81" s="67"/>
      <c r="F81" s="67">
        <v>3</v>
      </c>
      <c r="G81" s="367">
        <v>8.8000000000000007</v>
      </c>
      <c r="H81" s="367">
        <v>8.8000000000000007</v>
      </c>
      <c r="I81" s="15">
        <f t="shared" si="2"/>
        <v>125</v>
      </c>
      <c r="J81">
        <f t="shared" si="3"/>
        <v>1</v>
      </c>
    </row>
    <row r="82" spans="1:10" x14ac:dyDescent="0.25">
      <c r="A82" s="67" t="s">
        <v>612</v>
      </c>
      <c r="B82" s="67" t="s">
        <v>217</v>
      </c>
      <c r="C82" s="67" t="s">
        <v>312</v>
      </c>
      <c r="D82" s="67" t="s">
        <v>40</v>
      </c>
      <c r="E82" s="67">
        <v>2</v>
      </c>
      <c r="F82" s="67">
        <v>2</v>
      </c>
      <c r="G82" s="367">
        <v>8.6999999999999993</v>
      </c>
      <c r="H82" s="367">
        <v>8.6999999999999993</v>
      </c>
      <c r="I82" s="15">
        <f t="shared" si="2"/>
        <v>124</v>
      </c>
      <c r="J82">
        <f t="shared" si="3"/>
        <v>1</v>
      </c>
    </row>
    <row r="83" spans="1:10" x14ac:dyDescent="0.25">
      <c r="A83" s="67" t="s">
        <v>951</v>
      </c>
      <c r="B83" s="67" t="s">
        <v>99</v>
      </c>
      <c r="C83" s="67" t="s">
        <v>1908</v>
      </c>
      <c r="D83" s="67" t="s">
        <v>40</v>
      </c>
      <c r="E83" s="67"/>
      <c r="F83" s="67">
        <v>3</v>
      </c>
      <c r="G83" s="367">
        <v>8.6999999999999993</v>
      </c>
      <c r="H83" s="367">
        <v>8.6999999999999993</v>
      </c>
      <c r="I83" s="15">
        <f t="shared" si="2"/>
        <v>124</v>
      </c>
      <c r="J83">
        <f t="shared" si="3"/>
        <v>2</v>
      </c>
    </row>
    <row r="84" spans="1:10" x14ac:dyDescent="0.25">
      <c r="A84" s="67" t="s">
        <v>467</v>
      </c>
      <c r="B84" s="67" t="s">
        <v>172</v>
      </c>
      <c r="C84" s="67" t="s">
        <v>173</v>
      </c>
      <c r="D84" s="67" t="s">
        <v>40</v>
      </c>
      <c r="E84" s="67"/>
      <c r="F84" s="67">
        <v>3</v>
      </c>
      <c r="G84" s="367">
        <v>8.3999999999999986</v>
      </c>
      <c r="H84" s="367">
        <v>8.3999999999999986</v>
      </c>
      <c r="I84" s="15">
        <f t="shared" si="2"/>
        <v>122</v>
      </c>
      <c r="J84">
        <f t="shared" si="3"/>
        <v>1</v>
      </c>
    </row>
    <row r="85" spans="1:10" x14ac:dyDescent="0.25">
      <c r="A85" s="67" t="s">
        <v>1626</v>
      </c>
      <c r="B85" s="67" t="s">
        <v>1664</v>
      </c>
      <c r="C85" s="67" t="s">
        <v>379</v>
      </c>
      <c r="D85" s="67" t="s">
        <v>38</v>
      </c>
      <c r="E85" s="67"/>
      <c r="F85" s="67">
        <v>4</v>
      </c>
      <c r="G85" s="367">
        <v>5.6999999999999993</v>
      </c>
      <c r="H85" s="367">
        <v>5.6999999999999993</v>
      </c>
      <c r="I85" s="15">
        <f t="shared" si="2"/>
        <v>121</v>
      </c>
      <c r="J85">
        <f t="shared" si="3"/>
        <v>1</v>
      </c>
    </row>
    <row r="86" spans="1:10" x14ac:dyDescent="0.25">
      <c r="A86" s="67" t="s">
        <v>1584</v>
      </c>
      <c r="B86" s="67" t="s">
        <v>1398</v>
      </c>
      <c r="C86" s="67" t="s">
        <v>1654</v>
      </c>
      <c r="D86" s="67" t="s">
        <v>48</v>
      </c>
      <c r="E86" s="67"/>
      <c r="F86" s="67">
        <v>4</v>
      </c>
      <c r="G86" s="367">
        <v>4.7</v>
      </c>
      <c r="H86" s="367">
        <v>4.7</v>
      </c>
      <c r="I86" s="15">
        <f t="shared" si="2"/>
        <v>120</v>
      </c>
      <c r="J86">
        <f t="shared" si="3"/>
        <v>1</v>
      </c>
    </row>
    <row r="87" spans="1:10" x14ac:dyDescent="0.25">
      <c r="A87" s="67" t="s">
        <v>1733</v>
      </c>
      <c r="B87" s="67" t="s">
        <v>1765</v>
      </c>
      <c r="C87" s="67" t="s">
        <v>356</v>
      </c>
      <c r="D87" s="67" t="s">
        <v>50</v>
      </c>
      <c r="E87" s="67"/>
      <c r="F87" s="67">
        <v>2</v>
      </c>
      <c r="G87" s="367">
        <v>4.3000000000000007</v>
      </c>
      <c r="H87" s="367">
        <v>4.3000000000000007</v>
      </c>
      <c r="I87" s="15">
        <f t="shared" si="2"/>
        <v>119</v>
      </c>
      <c r="J87">
        <f t="shared" si="3"/>
        <v>1</v>
      </c>
    </row>
    <row r="88" spans="1:10" x14ac:dyDescent="0.25">
      <c r="A88" s="67" t="s">
        <v>506</v>
      </c>
      <c r="B88" s="67" t="s">
        <v>2092</v>
      </c>
      <c r="C88" s="67" t="s">
        <v>2093</v>
      </c>
      <c r="D88" s="67" t="s">
        <v>42</v>
      </c>
      <c r="E88" s="67"/>
      <c r="F88" s="67">
        <v>2</v>
      </c>
      <c r="G88" s="367">
        <v>4.2</v>
      </c>
      <c r="H88" s="367">
        <v>4.2</v>
      </c>
      <c r="I88" s="15">
        <f t="shared" si="2"/>
        <v>118</v>
      </c>
      <c r="J88">
        <f t="shared" si="3"/>
        <v>1</v>
      </c>
    </row>
    <row r="89" spans="1:10" x14ac:dyDescent="0.25">
      <c r="A89" s="67" t="s">
        <v>637</v>
      </c>
      <c r="B89" s="67" t="s">
        <v>1976</v>
      </c>
      <c r="C89" s="67" t="s">
        <v>1977</v>
      </c>
      <c r="D89" s="67" t="s">
        <v>50</v>
      </c>
      <c r="E89" s="67"/>
      <c r="F89" s="67">
        <v>1</v>
      </c>
      <c r="G89" s="367">
        <v>3</v>
      </c>
      <c r="H89" s="367">
        <v>3</v>
      </c>
      <c r="I89" s="15">
        <f t="shared" si="2"/>
        <v>117</v>
      </c>
      <c r="J89">
        <f t="shared" si="3"/>
        <v>1</v>
      </c>
    </row>
    <row r="90" spans="1:10" x14ac:dyDescent="0.25">
      <c r="A90" s="67" t="s">
        <v>523</v>
      </c>
      <c r="B90" s="67" t="s">
        <v>118</v>
      </c>
      <c r="C90" s="67" t="s">
        <v>238</v>
      </c>
      <c r="D90" s="67" t="s">
        <v>49</v>
      </c>
      <c r="E90" s="67"/>
      <c r="F90" s="67">
        <v>2</v>
      </c>
      <c r="G90" s="367">
        <v>2.9000000000000004</v>
      </c>
      <c r="H90" s="367">
        <v>2.9000000000000004</v>
      </c>
      <c r="I90" s="15">
        <f t="shared" ref="I90:I153" si="4">IF(H90=H89,I89,IF(H90=0,ROUNDDOWN(20,0),I89-J89))</f>
        <v>116</v>
      </c>
      <c r="J90">
        <f t="shared" ref="J90:J153" si="5">IF(H90&lt;H89,1,IF(H90=H89,J89+1,0))</f>
        <v>1</v>
      </c>
    </row>
    <row r="91" spans="1:10" x14ac:dyDescent="0.25">
      <c r="A91" s="67" t="s">
        <v>1018</v>
      </c>
      <c r="B91" s="67" t="s">
        <v>1938</v>
      </c>
      <c r="C91" s="67" t="s">
        <v>1937</v>
      </c>
      <c r="D91" s="67" t="s">
        <v>41</v>
      </c>
      <c r="E91" s="67"/>
      <c r="F91" s="67">
        <v>1</v>
      </c>
      <c r="G91" s="367">
        <v>1.1000000000000001</v>
      </c>
      <c r="H91" s="367">
        <v>1.1000000000000001</v>
      </c>
      <c r="I91" s="15">
        <f t="shared" si="4"/>
        <v>115</v>
      </c>
      <c r="J91">
        <f t="shared" si="5"/>
        <v>1</v>
      </c>
    </row>
    <row r="92" spans="1:10" x14ac:dyDescent="0.25">
      <c r="I92" s="15">
        <f t="shared" si="4"/>
        <v>20</v>
      </c>
      <c r="J92">
        <f t="shared" si="5"/>
        <v>1</v>
      </c>
    </row>
    <row r="93" spans="1:10" x14ac:dyDescent="0.25">
      <c r="I93" s="15">
        <f t="shared" si="4"/>
        <v>20</v>
      </c>
      <c r="J93">
        <f t="shared" si="5"/>
        <v>2</v>
      </c>
    </row>
    <row r="94" spans="1:10" x14ac:dyDescent="0.25">
      <c r="I94" s="15">
        <f t="shared" si="4"/>
        <v>20</v>
      </c>
      <c r="J94">
        <f t="shared" si="5"/>
        <v>3</v>
      </c>
    </row>
    <row r="95" spans="1:10" x14ac:dyDescent="0.25">
      <c r="I95" s="15">
        <f t="shared" si="4"/>
        <v>20</v>
      </c>
      <c r="J95">
        <f t="shared" si="5"/>
        <v>4</v>
      </c>
    </row>
    <row r="96" spans="1:10" x14ac:dyDescent="0.25">
      <c r="I96" s="15">
        <f t="shared" si="4"/>
        <v>20</v>
      </c>
      <c r="J96">
        <f t="shared" si="5"/>
        <v>5</v>
      </c>
    </row>
    <row r="97" spans="9:10" x14ac:dyDescent="0.25">
      <c r="I97" s="15">
        <f t="shared" si="4"/>
        <v>20</v>
      </c>
      <c r="J97">
        <f t="shared" si="5"/>
        <v>6</v>
      </c>
    </row>
    <row r="98" spans="9:10" x14ac:dyDescent="0.25">
      <c r="I98" s="15">
        <f t="shared" si="4"/>
        <v>20</v>
      </c>
      <c r="J98">
        <f t="shared" si="5"/>
        <v>7</v>
      </c>
    </row>
    <row r="99" spans="9:10" x14ac:dyDescent="0.25">
      <c r="I99" s="15">
        <f t="shared" si="4"/>
        <v>20</v>
      </c>
      <c r="J99">
        <f t="shared" si="5"/>
        <v>8</v>
      </c>
    </row>
    <row r="100" spans="9:10" x14ac:dyDescent="0.25">
      <c r="I100" s="15">
        <f t="shared" si="4"/>
        <v>20</v>
      </c>
      <c r="J100">
        <f t="shared" si="5"/>
        <v>9</v>
      </c>
    </row>
    <row r="101" spans="9:10" x14ac:dyDescent="0.25">
      <c r="I101" s="15">
        <f t="shared" si="4"/>
        <v>20</v>
      </c>
      <c r="J101">
        <f t="shared" si="5"/>
        <v>10</v>
      </c>
    </row>
    <row r="102" spans="9:10" x14ac:dyDescent="0.25">
      <c r="I102" s="15">
        <f t="shared" si="4"/>
        <v>20</v>
      </c>
      <c r="J102">
        <f t="shared" si="5"/>
        <v>11</v>
      </c>
    </row>
    <row r="103" spans="9:10" x14ac:dyDescent="0.25">
      <c r="I103" s="15">
        <f t="shared" si="4"/>
        <v>20</v>
      </c>
      <c r="J103">
        <f t="shared" si="5"/>
        <v>12</v>
      </c>
    </row>
    <row r="104" spans="9:10" x14ac:dyDescent="0.25">
      <c r="I104" s="15">
        <f t="shared" si="4"/>
        <v>20</v>
      </c>
      <c r="J104">
        <f t="shared" si="5"/>
        <v>13</v>
      </c>
    </row>
    <row r="105" spans="9:10" x14ac:dyDescent="0.25">
      <c r="I105" s="15">
        <f t="shared" si="4"/>
        <v>20</v>
      </c>
      <c r="J105">
        <f t="shared" si="5"/>
        <v>14</v>
      </c>
    </row>
    <row r="106" spans="9:10" x14ac:dyDescent="0.25">
      <c r="I106" s="15">
        <f t="shared" si="4"/>
        <v>20</v>
      </c>
      <c r="J106">
        <f t="shared" si="5"/>
        <v>15</v>
      </c>
    </row>
    <row r="107" spans="9:10" x14ac:dyDescent="0.25">
      <c r="I107" s="15">
        <f t="shared" si="4"/>
        <v>20</v>
      </c>
      <c r="J107">
        <f t="shared" si="5"/>
        <v>16</v>
      </c>
    </row>
    <row r="108" spans="9:10" x14ac:dyDescent="0.25">
      <c r="I108" s="15">
        <f t="shared" si="4"/>
        <v>20</v>
      </c>
      <c r="J108">
        <f t="shared" si="5"/>
        <v>17</v>
      </c>
    </row>
    <row r="109" spans="9:10" x14ac:dyDescent="0.25">
      <c r="I109" s="15">
        <f t="shared" si="4"/>
        <v>20</v>
      </c>
      <c r="J109">
        <f t="shared" si="5"/>
        <v>18</v>
      </c>
    </row>
    <row r="110" spans="9:10" x14ac:dyDescent="0.25">
      <c r="I110" s="15">
        <f t="shared" si="4"/>
        <v>20</v>
      </c>
      <c r="J110">
        <f t="shared" si="5"/>
        <v>19</v>
      </c>
    </row>
    <row r="111" spans="9:10" x14ac:dyDescent="0.25">
      <c r="I111" s="15">
        <f t="shared" si="4"/>
        <v>20</v>
      </c>
      <c r="J111">
        <f t="shared" si="5"/>
        <v>20</v>
      </c>
    </row>
    <row r="112" spans="9:10" x14ac:dyDescent="0.25">
      <c r="I112" s="15">
        <f t="shared" si="4"/>
        <v>20</v>
      </c>
      <c r="J112">
        <f t="shared" si="5"/>
        <v>21</v>
      </c>
    </row>
    <row r="113" spans="9:10" x14ac:dyDescent="0.25">
      <c r="I113" s="15">
        <f t="shared" si="4"/>
        <v>20</v>
      </c>
      <c r="J113">
        <f t="shared" si="5"/>
        <v>22</v>
      </c>
    </row>
    <row r="114" spans="9:10" x14ac:dyDescent="0.25">
      <c r="I114" s="15">
        <f t="shared" si="4"/>
        <v>20</v>
      </c>
      <c r="J114">
        <f t="shared" si="5"/>
        <v>23</v>
      </c>
    </row>
    <row r="115" spans="9:10" x14ac:dyDescent="0.25">
      <c r="I115" s="15">
        <f t="shared" si="4"/>
        <v>20</v>
      </c>
      <c r="J115">
        <f t="shared" si="5"/>
        <v>24</v>
      </c>
    </row>
    <row r="116" spans="9:10" x14ac:dyDescent="0.25">
      <c r="I116" s="15">
        <f t="shared" si="4"/>
        <v>20</v>
      </c>
      <c r="J116">
        <f t="shared" si="5"/>
        <v>25</v>
      </c>
    </row>
    <row r="117" spans="9:10" x14ac:dyDescent="0.25">
      <c r="I117" s="15">
        <f t="shared" si="4"/>
        <v>20</v>
      </c>
      <c r="J117">
        <f t="shared" si="5"/>
        <v>26</v>
      </c>
    </row>
    <row r="118" spans="9:10" x14ac:dyDescent="0.25">
      <c r="I118" s="15">
        <f t="shared" si="4"/>
        <v>20</v>
      </c>
      <c r="J118">
        <f t="shared" si="5"/>
        <v>27</v>
      </c>
    </row>
    <row r="119" spans="9:10" x14ac:dyDescent="0.25">
      <c r="I119" s="15">
        <f t="shared" si="4"/>
        <v>20</v>
      </c>
      <c r="J119">
        <f t="shared" si="5"/>
        <v>28</v>
      </c>
    </row>
    <row r="120" spans="9:10" x14ac:dyDescent="0.25">
      <c r="I120" s="15">
        <f t="shared" si="4"/>
        <v>20</v>
      </c>
      <c r="J120">
        <f t="shared" si="5"/>
        <v>29</v>
      </c>
    </row>
    <row r="121" spans="9:10" x14ac:dyDescent="0.25">
      <c r="I121" s="15">
        <f t="shared" si="4"/>
        <v>20</v>
      </c>
      <c r="J121">
        <f t="shared" si="5"/>
        <v>30</v>
      </c>
    </row>
    <row r="122" spans="9:10" x14ac:dyDescent="0.25">
      <c r="I122" s="15">
        <f t="shared" si="4"/>
        <v>20</v>
      </c>
      <c r="J122">
        <f t="shared" si="5"/>
        <v>31</v>
      </c>
    </row>
    <row r="123" spans="9:10" x14ac:dyDescent="0.25">
      <c r="I123" s="15">
        <f t="shared" si="4"/>
        <v>20</v>
      </c>
      <c r="J123">
        <f t="shared" si="5"/>
        <v>32</v>
      </c>
    </row>
    <row r="124" spans="9:10" x14ac:dyDescent="0.25">
      <c r="I124" s="15">
        <f t="shared" si="4"/>
        <v>20</v>
      </c>
      <c r="J124">
        <f t="shared" si="5"/>
        <v>33</v>
      </c>
    </row>
    <row r="125" spans="9:10" x14ac:dyDescent="0.25">
      <c r="I125" s="15">
        <f t="shared" si="4"/>
        <v>20</v>
      </c>
      <c r="J125">
        <f t="shared" si="5"/>
        <v>34</v>
      </c>
    </row>
    <row r="126" spans="9:10" x14ac:dyDescent="0.25">
      <c r="I126" s="15">
        <f t="shared" si="4"/>
        <v>20</v>
      </c>
      <c r="J126">
        <f t="shared" si="5"/>
        <v>35</v>
      </c>
    </row>
    <row r="127" spans="9:10" x14ac:dyDescent="0.25">
      <c r="I127" s="15">
        <f t="shared" si="4"/>
        <v>20</v>
      </c>
      <c r="J127">
        <f t="shared" si="5"/>
        <v>36</v>
      </c>
    </row>
    <row r="128" spans="9:10" x14ac:dyDescent="0.25">
      <c r="I128" s="15">
        <f t="shared" si="4"/>
        <v>20</v>
      </c>
      <c r="J128">
        <f t="shared" si="5"/>
        <v>37</v>
      </c>
    </row>
    <row r="129" spans="9:10" x14ac:dyDescent="0.25">
      <c r="I129" s="15">
        <f t="shared" si="4"/>
        <v>20</v>
      </c>
      <c r="J129">
        <f t="shared" si="5"/>
        <v>38</v>
      </c>
    </row>
    <row r="130" spans="9:10" x14ac:dyDescent="0.25">
      <c r="I130" s="15">
        <f t="shared" si="4"/>
        <v>20</v>
      </c>
      <c r="J130">
        <f t="shared" si="5"/>
        <v>39</v>
      </c>
    </row>
    <row r="131" spans="9:10" x14ac:dyDescent="0.25">
      <c r="I131" s="15">
        <f t="shared" si="4"/>
        <v>20</v>
      </c>
      <c r="J131">
        <f t="shared" si="5"/>
        <v>40</v>
      </c>
    </row>
    <row r="132" spans="9:10" x14ac:dyDescent="0.25">
      <c r="I132" s="15">
        <f t="shared" si="4"/>
        <v>20</v>
      </c>
      <c r="J132">
        <f t="shared" si="5"/>
        <v>41</v>
      </c>
    </row>
    <row r="133" spans="9:10" x14ac:dyDescent="0.25">
      <c r="I133" s="15">
        <f t="shared" si="4"/>
        <v>20</v>
      </c>
      <c r="J133">
        <f t="shared" si="5"/>
        <v>42</v>
      </c>
    </row>
    <row r="134" spans="9:10" x14ac:dyDescent="0.25">
      <c r="I134" s="15">
        <f t="shared" si="4"/>
        <v>20</v>
      </c>
      <c r="J134">
        <f t="shared" si="5"/>
        <v>43</v>
      </c>
    </row>
    <row r="135" spans="9:10" x14ac:dyDescent="0.25">
      <c r="I135" s="15">
        <f t="shared" si="4"/>
        <v>20</v>
      </c>
      <c r="J135">
        <f t="shared" si="5"/>
        <v>44</v>
      </c>
    </row>
    <row r="136" spans="9:10" x14ac:dyDescent="0.25">
      <c r="I136" s="15">
        <f t="shared" si="4"/>
        <v>20</v>
      </c>
      <c r="J136">
        <f t="shared" si="5"/>
        <v>45</v>
      </c>
    </row>
    <row r="137" spans="9:10" x14ac:dyDescent="0.25">
      <c r="I137" s="15">
        <f t="shared" si="4"/>
        <v>20</v>
      </c>
      <c r="J137">
        <f t="shared" si="5"/>
        <v>46</v>
      </c>
    </row>
    <row r="138" spans="9:10" x14ac:dyDescent="0.25">
      <c r="I138" s="15">
        <f t="shared" si="4"/>
        <v>20</v>
      </c>
      <c r="J138">
        <f t="shared" si="5"/>
        <v>47</v>
      </c>
    </row>
    <row r="139" spans="9:10" x14ac:dyDescent="0.25">
      <c r="I139" s="15">
        <f t="shared" si="4"/>
        <v>20</v>
      </c>
      <c r="J139">
        <f t="shared" si="5"/>
        <v>48</v>
      </c>
    </row>
    <row r="140" spans="9:10" x14ac:dyDescent="0.25">
      <c r="I140" s="15">
        <f t="shared" si="4"/>
        <v>20</v>
      </c>
      <c r="J140">
        <f t="shared" si="5"/>
        <v>49</v>
      </c>
    </row>
    <row r="141" spans="9:10" x14ac:dyDescent="0.25">
      <c r="I141" s="15">
        <f t="shared" si="4"/>
        <v>20</v>
      </c>
      <c r="J141">
        <f t="shared" si="5"/>
        <v>50</v>
      </c>
    </row>
    <row r="142" spans="9:10" x14ac:dyDescent="0.25">
      <c r="I142" s="15">
        <f t="shared" si="4"/>
        <v>20</v>
      </c>
      <c r="J142">
        <f t="shared" si="5"/>
        <v>51</v>
      </c>
    </row>
    <row r="143" spans="9:10" x14ac:dyDescent="0.25">
      <c r="I143" s="15">
        <f t="shared" si="4"/>
        <v>20</v>
      </c>
      <c r="J143">
        <f t="shared" si="5"/>
        <v>52</v>
      </c>
    </row>
    <row r="144" spans="9:10" x14ac:dyDescent="0.25">
      <c r="I144" s="15">
        <f t="shared" si="4"/>
        <v>20</v>
      </c>
      <c r="J144">
        <f t="shared" si="5"/>
        <v>53</v>
      </c>
    </row>
    <row r="145" spans="9:10" x14ac:dyDescent="0.25">
      <c r="I145" s="15">
        <f t="shared" si="4"/>
        <v>20</v>
      </c>
      <c r="J145">
        <f t="shared" si="5"/>
        <v>54</v>
      </c>
    </row>
    <row r="146" spans="9:10" x14ac:dyDescent="0.25">
      <c r="I146" s="15">
        <f t="shared" si="4"/>
        <v>20</v>
      </c>
      <c r="J146">
        <f t="shared" si="5"/>
        <v>55</v>
      </c>
    </row>
    <row r="147" spans="9:10" x14ac:dyDescent="0.25">
      <c r="I147" s="15">
        <f t="shared" si="4"/>
        <v>20</v>
      </c>
      <c r="J147">
        <f t="shared" si="5"/>
        <v>56</v>
      </c>
    </row>
    <row r="148" spans="9:10" x14ac:dyDescent="0.25">
      <c r="I148" s="15">
        <f t="shared" si="4"/>
        <v>20</v>
      </c>
      <c r="J148">
        <f t="shared" si="5"/>
        <v>57</v>
      </c>
    </row>
    <row r="149" spans="9:10" x14ac:dyDescent="0.25">
      <c r="I149" s="15">
        <f t="shared" si="4"/>
        <v>20</v>
      </c>
      <c r="J149">
        <f t="shared" si="5"/>
        <v>58</v>
      </c>
    </row>
    <row r="150" spans="9:10" x14ac:dyDescent="0.25">
      <c r="I150" s="15">
        <f t="shared" si="4"/>
        <v>20</v>
      </c>
      <c r="J150">
        <f t="shared" si="5"/>
        <v>59</v>
      </c>
    </row>
    <row r="151" spans="9:10" x14ac:dyDescent="0.25">
      <c r="I151" s="15">
        <f t="shared" si="4"/>
        <v>20</v>
      </c>
      <c r="J151">
        <f t="shared" si="5"/>
        <v>60</v>
      </c>
    </row>
    <row r="152" spans="9:10" x14ac:dyDescent="0.25">
      <c r="I152" s="15">
        <f t="shared" si="4"/>
        <v>20</v>
      </c>
      <c r="J152">
        <f t="shared" si="5"/>
        <v>61</v>
      </c>
    </row>
    <row r="153" spans="9:10" x14ac:dyDescent="0.25">
      <c r="I153" s="15">
        <f t="shared" si="4"/>
        <v>20</v>
      </c>
      <c r="J153">
        <f t="shared" si="5"/>
        <v>62</v>
      </c>
    </row>
    <row r="154" spans="9:10" x14ac:dyDescent="0.25">
      <c r="I154" s="15">
        <f t="shared" ref="I154:I217" si="6">IF(H154=H153,I153,IF(H154=0,ROUNDDOWN(20,0),I153-J153))</f>
        <v>20</v>
      </c>
      <c r="J154">
        <f t="shared" ref="J154:J217" si="7">IF(H154&lt;H153,1,IF(H154=H153,J153+1,0))</f>
        <v>63</v>
      </c>
    </row>
    <row r="155" spans="9:10" x14ac:dyDescent="0.25">
      <c r="I155" s="15">
        <f t="shared" si="6"/>
        <v>20</v>
      </c>
      <c r="J155">
        <f t="shared" si="7"/>
        <v>64</v>
      </c>
    </row>
    <row r="156" spans="9:10" x14ac:dyDescent="0.25">
      <c r="I156" s="15">
        <f t="shared" si="6"/>
        <v>20</v>
      </c>
      <c r="J156">
        <f t="shared" si="7"/>
        <v>65</v>
      </c>
    </row>
    <row r="157" spans="9:10" x14ac:dyDescent="0.25">
      <c r="I157" s="15">
        <f t="shared" si="6"/>
        <v>20</v>
      </c>
      <c r="J157">
        <f t="shared" si="7"/>
        <v>66</v>
      </c>
    </row>
    <row r="158" spans="9:10" x14ac:dyDescent="0.25">
      <c r="I158" s="15">
        <f t="shared" si="6"/>
        <v>20</v>
      </c>
      <c r="J158">
        <f t="shared" si="7"/>
        <v>67</v>
      </c>
    </row>
    <row r="159" spans="9:10" x14ac:dyDescent="0.25">
      <c r="I159" s="15">
        <f t="shared" si="6"/>
        <v>20</v>
      </c>
      <c r="J159">
        <f t="shared" si="7"/>
        <v>68</v>
      </c>
    </row>
    <row r="160" spans="9:10" x14ac:dyDescent="0.25">
      <c r="I160" s="15">
        <f t="shared" si="6"/>
        <v>20</v>
      </c>
      <c r="J160">
        <f t="shared" si="7"/>
        <v>69</v>
      </c>
    </row>
    <row r="161" spans="9:10" x14ac:dyDescent="0.25">
      <c r="I161" s="15">
        <f t="shared" si="6"/>
        <v>20</v>
      </c>
      <c r="J161">
        <f t="shared" si="7"/>
        <v>70</v>
      </c>
    </row>
    <row r="162" spans="9:10" x14ac:dyDescent="0.25">
      <c r="I162" s="15">
        <f t="shared" si="6"/>
        <v>20</v>
      </c>
      <c r="J162">
        <f t="shared" si="7"/>
        <v>71</v>
      </c>
    </row>
    <row r="163" spans="9:10" x14ac:dyDescent="0.25">
      <c r="I163" s="15">
        <f t="shared" si="6"/>
        <v>20</v>
      </c>
      <c r="J163">
        <f t="shared" si="7"/>
        <v>72</v>
      </c>
    </row>
    <row r="164" spans="9:10" x14ac:dyDescent="0.25">
      <c r="I164" s="15">
        <f t="shared" si="6"/>
        <v>20</v>
      </c>
      <c r="J164">
        <f t="shared" si="7"/>
        <v>73</v>
      </c>
    </row>
    <row r="165" spans="9:10" x14ac:dyDescent="0.25">
      <c r="I165" s="15">
        <f t="shared" si="6"/>
        <v>20</v>
      </c>
      <c r="J165">
        <f t="shared" si="7"/>
        <v>74</v>
      </c>
    </row>
    <row r="166" spans="9:10" x14ac:dyDescent="0.25">
      <c r="I166" s="15">
        <f t="shared" si="6"/>
        <v>20</v>
      </c>
      <c r="J166">
        <f t="shared" si="7"/>
        <v>75</v>
      </c>
    </row>
    <row r="167" spans="9:10" x14ac:dyDescent="0.25">
      <c r="I167" s="15">
        <f t="shared" si="6"/>
        <v>20</v>
      </c>
      <c r="J167">
        <f t="shared" si="7"/>
        <v>76</v>
      </c>
    </row>
    <row r="168" spans="9:10" x14ac:dyDescent="0.25">
      <c r="I168" s="15">
        <f t="shared" si="6"/>
        <v>20</v>
      </c>
      <c r="J168">
        <f t="shared" si="7"/>
        <v>77</v>
      </c>
    </row>
    <row r="169" spans="9:10" x14ac:dyDescent="0.25">
      <c r="I169" s="15">
        <f t="shared" si="6"/>
        <v>20</v>
      </c>
      <c r="J169">
        <f t="shared" si="7"/>
        <v>78</v>
      </c>
    </row>
    <row r="170" spans="9:10" x14ac:dyDescent="0.25">
      <c r="I170" s="15">
        <f t="shared" si="6"/>
        <v>20</v>
      </c>
      <c r="J170">
        <f t="shared" si="7"/>
        <v>79</v>
      </c>
    </row>
    <row r="171" spans="9:10" x14ac:dyDescent="0.25">
      <c r="I171" s="15">
        <f t="shared" si="6"/>
        <v>20</v>
      </c>
      <c r="J171">
        <f t="shared" si="7"/>
        <v>80</v>
      </c>
    </row>
    <row r="172" spans="9:10" x14ac:dyDescent="0.25">
      <c r="I172" s="15">
        <f t="shared" si="6"/>
        <v>20</v>
      </c>
      <c r="J172">
        <f t="shared" si="7"/>
        <v>81</v>
      </c>
    </row>
    <row r="173" spans="9:10" x14ac:dyDescent="0.25">
      <c r="I173" s="15">
        <f t="shared" si="6"/>
        <v>20</v>
      </c>
      <c r="J173">
        <f t="shared" si="7"/>
        <v>82</v>
      </c>
    </row>
    <row r="174" spans="9:10" x14ac:dyDescent="0.25">
      <c r="I174" s="15">
        <f t="shared" si="6"/>
        <v>20</v>
      </c>
      <c r="J174">
        <f t="shared" si="7"/>
        <v>83</v>
      </c>
    </row>
    <row r="175" spans="9:10" x14ac:dyDescent="0.25">
      <c r="I175" s="15">
        <f t="shared" si="6"/>
        <v>20</v>
      </c>
      <c r="J175">
        <f t="shared" si="7"/>
        <v>84</v>
      </c>
    </row>
    <row r="176" spans="9:10" x14ac:dyDescent="0.25">
      <c r="I176" s="15">
        <f t="shared" si="6"/>
        <v>20</v>
      </c>
      <c r="J176">
        <f t="shared" si="7"/>
        <v>85</v>
      </c>
    </row>
    <row r="177" spans="9:10" x14ac:dyDescent="0.25">
      <c r="I177" s="15">
        <f t="shared" si="6"/>
        <v>20</v>
      </c>
      <c r="J177">
        <f t="shared" si="7"/>
        <v>86</v>
      </c>
    </row>
    <row r="178" spans="9:10" x14ac:dyDescent="0.25">
      <c r="I178" s="15">
        <f t="shared" si="6"/>
        <v>20</v>
      </c>
      <c r="J178">
        <f t="shared" si="7"/>
        <v>87</v>
      </c>
    </row>
    <row r="179" spans="9:10" x14ac:dyDescent="0.25">
      <c r="I179" s="15">
        <f t="shared" si="6"/>
        <v>20</v>
      </c>
      <c r="J179">
        <f t="shared" si="7"/>
        <v>88</v>
      </c>
    </row>
    <row r="180" spans="9:10" x14ac:dyDescent="0.25">
      <c r="I180" s="15">
        <f t="shared" si="6"/>
        <v>20</v>
      </c>
      <c r="J180">
        <f t="shared" si="7"/>
        <v>89</v>
      </c>
    </row>
    <row r="181" spans="9:10" x14ac:dyDescent="0.25">
      <c r="I181" s="15">
        <f t="shared" si="6"/>
        <v>20</v>
      </c>
      <c r="J181">
        <f t="shared" si="7"/>
        <v>90</v>
      </c>
    </row>
    <row r="182" spans="9:10" x14ac:dyDescent="0.25">
      <c r="I182" s="15">
        <f t="shared" si="6"/>
        <v>20</v>
      </c>
      <c r="J182">
        <f t="shared" si="7"/>
        <v>91</v>
      </c>
    </row>
    <row r="183" spans="9:10" x14ac:dyDescent="0.25">
      <c r="I183" s="15">
        <f t="shared" si="6"/>
        <v>20</v>
      </c>
      <c r="J183">
        <f t="shared" si="7"/>
        <v>92</v>
      </c>
    </row>
    <row r="184" spans="9:10" x14ac:dyDescent="0.25">
      <c r="I184" s="15">
        <f t="shared" si="6"/>
        <v>20</v>
      </c>
      <c r="J184">
        <f t="shared" si="7"/>
        <v>93</v>
      </c>
    </row>
    <row r="185" spans="9:10" x14ac:dyDescent="0.25">
      <c r="I185" s="15">
        <f t="shared" si="6"/>
        <v>20</v>
      </c>
      <c r="J185">
        <f t="shared" si="7"/>
        <v>94</v>
      </c>
    </row>
    <row r="186" spans="9:10" x14ac:dyDescent="0.25">
      <c r="I186" s="15">
        <f t="shared" si="6"/>
        <v>20</v>
      </c>
      <c r="J186">
        <f t="shared" si="7"/>
        <v>95</v>
      </c>
    </row>
    <row r="187" spans="9:10" x14ac:dyDescent="0.25">
      <c r="I187" s="15">
        <f t="shared" si="6"/>
        <v>20</v>
      </c>
      <c r="J187">
        <f t="shared" si="7"/>
        <v>96</v>
      </c>
    </row>
    <row r="188" spans="9:10" x14ac:dyDescent="0.25">
      <c r="I188" s="15">
        <f t="shared" si="6"/>
        <v>20</v>
      </c>
      <c r="J188">
        <f t="shared" si="7"/>
        <v>97</v>
      </c>
    </row>
    <row r="189" spans="9:10" x14ac:dyDescent="0.25">
      <c r="I189" s="15">
        <f t="shared" si="6"/>
        <v>20</v>
      </c>
      <c r="J189">
        <f t="shared" si="7"/>
        <v>98</v>
      </c>
    </row>
    <row r="190" spans="9:10" x14ac:dyDescent="0.25">
      <c r="I190" s="15">
        <f t="shared" si="6"/>
        <v>20</v>
      </c>
      <c r="J190">
        <f t="shared" si="7"/>
        <v>99</v>
      </c>
    </row>
    <row r="191" spans="9:10" x14ac:dyDescent="0.25">
      <c r="I191" s="15">
        <f t="shared" si="6"/>
        <v>20</v>
      </c>
      <c r="J191">
        <f t="shared" si="7"/>
        <v>100</v>
      </c>
    </row>
    <row r="192" spans="9:10" x14ac:dyDescent="0.25">
      <c r="I192" s="15">
        <f t="shared" si="6"/>
        <v>20</v>
      </c>
      <c r="J192">
        <f t="shared" si="7"/>
        <v>101</v>
      </c>
    </row>
    <row r="193" spans="9:10" x14ac:dyDescent="0.25">
      <c r="I193" s="15">
        <f t="shared" si="6"/>
        <v>20</v>
      </c>
      <c r="J193">
        <f t="shared" si="7"/>
        <v>102</v>
      </c>
    </row>
    <row r="194" spans="9:10" x14ac:dyDescent="0.25">
      <c r="I194" s="15">
        <f t="shared" si="6"/>
        <v>20</v>
      </c>
      <c r="J194">
        <f t="shared" si="7"/>
        <v>103</v>
      </c>
    </row>
    <row r="195" spans="9:10" x14ac:dyDescent="0.25">
      <c r="I195" s="15">
        <f t="shared" si="6"/>
        <v>20</v>
      </c>
      <c r="J195">
        <f t="shared" si="7"/>
        <v>104</v>
      </c>
    </row>
    <row r="196" spans="9:10" x14ac:dyDescent="0.25">
      <c r="I196" s="15">
        <f t="shared" si="6"/>
        <v>20</v>
      </c>
      <c r="J196">
        <f t="shared" si="7"/>
        <v>105</v>
      </c>
    </row>
    <row r="197" spans="9:10" x14ac:dyDescent="0.25">
      <c r="I197" s="15">
        <f t="shared" si="6"/>
        <v>20</v>
      </c>
      <c r="J197">
        <f t="shared" si="7"/>
        <v>106</v>
      </c>
    </row>
    <row r="198" spans="9:10" x14ac:dyDescent="0.25">
      <c r="I198" s="15">
        <f t="shared" si="6"/>
        <v>20</v>
      </c>
      <c r="J198">
        <f t="shared" si="7"/>
        <v>107</v>
      </c>
    </row>
    <row r="199" spans="9:10" x14ac:dyDescent="0.25">
      <c r="I199" s="15">
        <f t="shared" si="6"/>
        <v>20</v>
      </c>
      <c r="J199">
        <f t="shared" si="7"/>
        <v>108</v>
      </c>
    </row>
    <row r="200" spans="9:10" x14ac:dyDescent="0.25">
      <c r="I200" s="15">
        <f t="shared" si="6"/>
        <v>20</v>
      </c>
      <c r="J200">
        <f t="shared" si="7"/>
        <v>109</v>
      </c>
    </row>
    <row r="201" spans="9:10" x14ac:dyDescent="0.25">
      <c r="I201" s="15">
        <f t="shared" si="6"/>
        <v>20</v>
      </c>
      <c r="J201">
        <f t="shared" si="7"/>
        <v>110</v>
      </c>
    </row>
    <row r="202" spans="9:10" x14ac:dyDescent="0.25">
      <c r="I202" s="15">
        <f t="shared" si="6"/>
        <v>20</v>
      </c>
      <c r="J202">
        <f t="shared" si="7"/>
        <v>111</v>
      </c>
    </row>
    <row r="203" spans="9:10" x14ac:dyDescent="0.25">
      <c r="I203" s="15">
        <f t="shared" si="6"/>
        <v>20</v>
      </c>
      <c r="J203">
        <f t="shared" si="7"/>
        <v>112</v>
      </c>
    </row>
    <row r="204" spans="9:10" x14ac:dyDescent="0.25">
      <c r="I204" s="15">
        <f t="shared" si="6"/>
        <v>20</v>
      </c>
      <c r="J204">
        <f t="shared" si="7"/>
        <v>113</v>
      </c>
    </row>
    <row r="205" spans="9:10" x14ac:dyDescent="0.25">
      <c r="I205" s="15">
        <f t="shared" si="6"/>
        <v>20</v>
      </c>
      <c r="J205">
        <f t="shared" si="7"/>
        <v>114</v>
      </c>
    </row>
    <row r="206" spans="9:10" x14ac:dyDescent="0.25">
      <c r="I206" s="15">
        <f t="shared" si="6"/>
        <v>20</v>
      </c>
      <c r="J206">
        <f t="shared" si="7"/>
        <v>115</v>
      </c>
    </row>
    <row r="207" spans="9:10" x14ac:dyDescent="0.25">
      <c r="I207" s="15">
        <f t="shared" si="6"/>
        <v>20</v>
      </c>
      <c r="J207">
        <f t="shared" si="7"/>
        <v>116</v>
      </c>
    </row>
    <row r="208" spans="9:10" x14ac:dyDescent="0.25">
      <c r="I208" s="15">
        <f t="shared" si="6"/>
        <v>20</v>
      </c>
      <c r="J208">
        <f t="shared" si="7"/>
        <v>117</v>
      </c>
    </row>
    <row r="209" spans="9:10" x14ac:dyDescent="0.25">
      <c r="I209" s="15">
        <f t="shared" si="6"/>
        <v>20</v>
      </c>
      <c r="J209">
        <f t="shared" si="7"/>
        <v>118</v>
      </c>
    </row>
    <row r="210" spans="9:10" x14ac:dyDescent="0.25">
      <c r="I210" s="15">
        <f t="shared" si="6"/>
        <v>20</v>
      </c>
      <c r="J210">
        <f t="shared" si="7"/>
        <v>119</v>
      </c>
    </row>
    <row r="211" spans="9:10" x14ac:dyDescent="0.25">
      <c r="I211" s="15">
        <f t="shared" si="6"/>
        <v>20</v>
      </c>
      <c r="J211">
        <f t="shared" si="7"/>
        <v>120</v>
      </c>
    </row>
    <row r="212" spans="9:10" x14ac:dyDescent="0.25">
      <c r="I212" s="15">
        <f t="shared" si="6"/>
        <v>20</v>
      </c>
      <c r="J212">
        <f t="shared" si="7"/>
        <v>121</v>
      </c>
    </row>
    <row r="213" spans="9:10" x14ac:dyDescent="0.25">
      <c r="I213" s="15">
        <f t="shared" si="6"/>
        <v>20</v>
      </c>
      <c r="J213">
        <f t="shared" si="7"/>
        <v>122</v>
      </c>
    </row>
    <row r="214" spans="9:10" x14ac:dyDescent="0.25">
      <c r="I214" s="15">
        <f t="shared" si="6"/>
        <v>20</v>
      </c>
      <c r="J214">
        <f t="shared" si="7"/>
        <v>123</v>
      </c>
    </row>
    <row r="215" spans="9:10" x14ac:dyDescent="0.25">
      <c r="I215" s="15">
        <f t="shared" si="6"/>
        <v>20</v>
      </c>
      <c r="J215">
        <f t="shared" si="7"/>
        <v>124</v>
      </c>
    </row>
    <row r="216" spans="9:10" x14ac:dyDescent="0.25">
      <c r="I216" s="15">
        <f t="shared" si="6"/>
        <v>20</v>
      </c>
      <c r="J216">
        <f t="shared" si="7"/>
        <v>125</v>
      </c>
    </row>
    <row r="217" spans="9:10" x14ac:dyDescent="0.25">
      <c r="I217" s="15">
        <f t="shared" si="6"/>
        <v>20</v>
      </c>
      <c r="J217">
        <f t="shared" si="7"/>
        <v>126</v>
      </c>
    </row>
    <row r="218" spans="9:10" x14ac:dyDescent="0.25">
      <c r="I218" s="15">
        <f t="shared" ref="I218:I267" si="8">IF(H218=H217,I217,IF(H218=0,ROUNDDOWN(20,0),I217-J217))</f>
        <v>20</v>
      </c>
      <c r="J218">
        <f t="shared" ref="J218:J267" si="9">IF(H218&lt;H217,1,IF(H218=H217,J217+1,0))</f>
        <v>127</v>
      </c>
    </row>
    <row r="219" spans="9:10" x14ac:dyDescent="0.25">
      <c r="I219" s="15">
        <f t="shared" si="8"/>
        <v>20</v>
      </c>
      <c r="J219">
        <f t="shared" si="9"/>
        <v>128</v>
      </c>
    </row>
    <row r="220" spans="9:10" x14ac:dyDescent="0.25">
      <c r="I220" s="15">
        <f t="shared" si="8"/>
        <v>20</v>
      </c>
      <c r="J220">
        <f t="shared" si="9"/>
        <v>129</v>
      </c>
    </row>
    <row r="221" spans="9:10" x14ac:dyDescent="0.25">
      <c r="I221" s="15">
        <f t="shared" si="8"/>
        <v>20</v>
      </c>
      <c r="J221">
        <f t="shared" si="9"/>
        <v>130</v>
      </c>
    </row>
    <row r="222" spans="9:10" x14ac:dyDescent="0.25">
      <c r="I222" s="15">
        <f t="shared" si="8"/>
        <v>20</v>
      </c>
      <c r="J222">
        <f t="shared" si="9"/>
        <v>131</v>
      </c>
    </row>
    <row r="223" spans="9:10" x14ac:dyDescent="0.25">
      <c r="I223" s="15">
        <f t="shared" si="8"/>
        <v>20</v>
      </c>
      <c r="J223">
        <f t="shared" si="9"/>
        <v>132</v>
      </c>
    </row>
    <row r="224" spans="9:10" x14ac:dyDescent="0.25">
      <c r="I224" s="15">
        <f t="shared" si="8"/>
        <v>20</v>
      </c>
      <c r="J224">
        <f t="shared" si="9"/>
        <v>133</v>
      </c>
    </row>
    <row r="225" spans="9:10" x14ac:dyDescent="0.25">
      <c r="I225" s="15">
        <f t="shared" si="8"/>
        <v>20</v>
      </c>
      <c r="J225">
        <f t="shared" si="9"/>
        <v>134</v>
      </c>
    </row>
    <row r="226" spans="9:10" x14ac:dyDescent="0.25">
      <c r="I226" s="15">
        <f t="shared" si="8"/>
        <v>20</v>
      </c>
      <c r="J226">
        <f t="shared" si="9"/>
        <v>135</v>
      </c>
    </row>
    <row r="227" spans="9:10" x14ac:dyDescent="0.25">
      <c r="I227" s="15">
        <f t="shared" si="8"/>
        <v>20</v>
      </c>
      <c r="J227">
        <f t="shared" si="9"/>
        <v>136</v>
      </c>
    </row>
    <row r="228" spans="9:10" x14ac:dyDescent="0.25">
      <c r="I228" s="15">
        <f t="shared" si="8"/>
        <v>20</v>
      </c>
      <c r="J228">
        <f t="shared" si="9"/>
        <v>137</v>
      </c>
    </row>
    <row r="229" spans="9:10" x14ac:dyDescent="0.25">
      <c r="I229" s="15">
        <f t="shared" si="8"/>
        <v>20</v>
      </c>
      <c r="J229">
        <f t="shared" si="9"/>
        <v>138</v>
      </c>
    </row>
    <row r="230" spans="9:10" x14ac:dyDescent="0.25">
      <c r="I230" s="15">
        <f t="shared" si="8"/>
        <v>20</v>
      </c>
      <c r="J230">
        <f t="shared" si="9"/>
        <v>139</v>
      </c>
    </row>
    <row r="231" spans="9:10" x14ac:dyDescent="0.25">
      <c r="I231" s="15">
        <f t="shared" si="8"/>
        <v>20</v>
      </c>
      <c r="J231">
        <f t="shared" si="9"/>
        <v>140</v>
      </c>
    </row>
    <row r="232" spans="9:10" x14ac:dyDescent="0.25">
      <c r="I232" s="15">
        <f t="shared" si="8"/>
        <v>20</v>
      </c>
      <c r="J232">
        <f t="shared" si="9"/>
        <v>141</v>
      </c>
    </row>
    <row r="233" spans="9:10" x14ac:dyDescent="0.25">
      <c r="I233" s="15">
        <f t="shared" si="8"/>
        <v>20</v>
      </c>
      <c r="J233">
        <f t="shared" si="9"/>
        <v>142</v>
      </c>
    </row>
    <row r="234" spans="9:10" x14ac:dyDescent="0.25">
      <c r="I234" s="15">
        <f t="shared" si="8"/>
        <v>20</v>
      </c>
      <c r="J234">
        <f t="shared" si="9"/>
        <v>143</v>
      </c>
    </row>
    <row r="235" spans="9:10" x14ac:dyDescent="0.25">
      <c r="I235" s="15">
        <f t="shared" si="8"/>
        <v>20</v>
      </c>
      <c r="J235">
        <f t="shared" si="9"/>
        <v>144</v>
      </c>
    </row>
    <row r="236" spans="9:10" x14ac:dyDescent="0.25">
      <c r="I236" s="15">
        <f t="shared" si="8"/>
        <v>20</v>
      </c>
      <c r="J236">
        <f t="shared" si="9"/>
        <v>145</v>
      </c>
    </row>
    <row r="237" spans="9:10" x14ac:dyDescent="0.25">
      <c r="I237" s="15">
        <f t="shared" si="8"/>
        <v>20</v>
      </c>
      <c r="J237">
        <f t="shared" si="9"/>
        <v>146</v>
      </c>
    </row>
    <row r="238" spans="9:10" x14ac:dyDescent="0.25">
      <c r="I238" s="15">
        <f t="shared" si="8"/>
        <v>20</v>
      </c>
      <c r="J238">
        <f t="shared" si="9"/>
        <v>147</v>
      </c>
    </row>
    <row r="239" spans="9:10" x14ac:dyDescent="0.25">
      <c r="I239" s="15">
        <f t="shared" si="8"/>
        <v>20</v>
      </c>
      <c r="J239">
        <f t="shared" si="9"/>
        <v>148</v>
      </c>
    </row>
    <row r="240" spans="9:10" x14ac:dyDescent="0.25">
      <c r="I240" s="15">
        <f t="shared" si="8"/>
        <v>20</v>
      </c>
      <c r="J240">
        <f t="shared" si="9"/>
        <v>149</v>
      </c>
    </row>
    <row r="241" spans="9:10" x14ac:dyDescent="0.25">
      <c r="I241" s="15">
        <f t="shared" si="8"/>
        <v>20</v>
      </c>
      <c r="J241">
        <f t="shared" si="9"/>
        <v>150</v>
      </c>
    </row>
    <row r="242" spans="9:10" x14ac:dyDescent="0.25">
      <c r="I242" s="15">
        <f t="shared" si="8"/>
        <v>20</v>
      </c>
      <c r="J242">
        <f t="shared" si="9"/>
        <v>151</v>
      </c>
    </row>
    <row r="243" spans="9:10" x14ac:dyDescent="0.25">
      <c r="I243" s="15">
        <f t="shared" si="8"/>
        <v>20</v>
      </c>
      <c r="J243">
        <f t="shared" si="9"/>
        <v>152</v>
      </c>
    </row>
    <row r="244" spans="9:10" x14ac:dyDescent="0.25">
      <c r="I244" s="15">
        <f t="shared" si="8"/>
        <v>20</v>
      </c>
      <c r="J244">
        <f t="shared" si="9"/>
        <v>153</v>
      </c>
    </row>
    <row r="245" spans="9:10" x14ac:dyDescent="0.25">
      <c r="I245" s="15">
        <f t="shared" si="8"/>
        <v>20</v>
      </c>
      <c r="J245">
        <f t="shared" si="9"/>
        <v>154</v>
      </c>
    </row>
    <row r="246" spans="9:10" x14ac:dyDescent="0.25">
      <c r="I246" s="15">
        <f t="shared" si="8"/>
        <v>20</v>
      </c>
      <c r="J246">
        <f t="shared" si="9"/>
        <v>155</v>
      </c>
    </row>
    <row r="247" spans="9:10" x14ac:dyDescent="0.25">
      <c r="I247" s="15">
        <f t="shared" si="8"/>
        <v>20</v>
      </c>
      <c r="J247">
        <f t="shared" si="9"/>
        <v>156</v>
      </c>
    </row>
    <row r="248" spans="9:10" x14ac:dyDescent="0.25">
      <c r="I248" s="15">
        <f t="shared" si="8"/>
        <v>20</v>
      </c>
      <c r="J248">
        <f t="shared" si="9"/>
        <v>157</v>
      </c>
    </row>
    <row r="249" spans="9:10" x14ac:dyDescent="0.25">
      <c r="I249" s="15">
        <f t="shared" si="8"/>
        <v>20</v>
      </c>
      <c r="J249">
        <f t="shared" si="9"/>
        <v>158</v>
      </c>
    </row>
    <row r="250" spans="9:10" x14ac:dyDescent="0.25">
      <c r="I250" s="15">
        <f t="shared" si="8"/>
        <v>20</v>
      </c>
      <c r="J250">
        <f t="shared" si="9"/>
        <v>159</v>
      </c>
    </row>
    <row r="251" spans="9:10" x14ac:dyDescent="0.25">
      <c r="I251" s="15">
        <f t="shared" si="8"/>
        <v>20</v>
      </c>
      <c r="J251">
        <f t="shared" si="9"/>
        <v>160</v>
      </c>
    </row>
    <row r="252" spans="9:10" x14ac:dyDescent="0.25">
      <c r="I252" s="15">
        <f t="shared" si="8"/>
        <v>20</v>
      </c>
      <c r="J252">
        <f t="shared" si="9"/>
        <v>161</v>
      </c>
    </row>
    <row r="253" spans="9:10" x14ac:dyDescent="0.25">
      <c r="I253" s="15">
        <f t="shared" si="8"/>
        <v>20</v>
      </c>
      <c r="J253">
        <f t="shared" si="9"/>
        <v>162</v>
      </c>
    </row>
    <row r="254" spans="9:10" x14ac:dyDescent="0.25">
      <c r="I254" s="15">
        <f t="shared" si="8"/>
        <v>20</v>
      </c>
      <c r="J254">
        <f t="shared" si="9"/>
        <v>163</v>
      </c>
    </row>
    <row r="255" spans="9:10" x14ac:dyDescent="0.25">
      <c r="I255" s="15">
        <f t="shared" si="8"/>
        <v>20</v>
      </c>
      <c r="J255">
        <f t="shared" si="9"/>
        <v>164</v>
      </c>
    </row>
    <row r="256" spans="9:10" x14ac:dyDescent="0.25">
      <c r="I256" s="15">
        <f t="shared" si="8"/>
        <v>20</v>
      </c>
      <c r="J256">
        <f t="shared" si="9"/>
        <v>165</v>
      </c>
    </row>
    <row r="257" spans="9:10" x14ac:dyDescent="0.25">
      <c r="I257" s="15">
        <f t="shared" si="8"/>
        <v>20</v>
      </c>
      <c r="J257">
        <f t="shared" si="9"/>
        <v>166</v>
      </c>
    </row>
    <row r="258" spans="9:10" x14ac:dyDescent="0.25">
      <c r="I258" s="15">
        <f t="shared" si="8"/>
        <v>20</v>
      </c>
      <c r="J258">
        <f t="shared" si="9"/>
        <v>167</v>
      </c>
    </row>
    <row r="259" spans="9:10" x14ac:dyDescent="0.25">
      <c r="I259" s="15">
        <f t="shared" si="8"/>
        <v>20</v>
      </c>
      <c r="J259">
        <f t="shared" si="9"/>
        <v>168</v>
      </c>
    </row>
    <row r="260" spans="9:10" x14ac:dyDescent="0.25">
      <c r="I260" s="15">
        <f t="shared" si="8"/>
        <v>20</v>
      </c>
      <c r="J260">
        <f t="shared" si="9"/>
        <v>169</v>
      </c>
    </row>
    <row r="261" spans="9:10" x14ac:dyDescent="0.25">
      <c r="I261" s="15">
        <f t="shared" si="8"/>
        <v>20</v>
      </c>
      <c r="J261">
        <f t="shared" si="9"/>
        <v>170</v>
      </c>
    </row>
    <row r="262" spans="9:10" x14ac:dyDescent="0.25">
      <c r="I262" s="15">
        <f t="shared" si="8"/>
        <v>20</v>
      </c>
      <c r="J262">
        <f t="shared" si="9"/>
        <v>171</v>
      </c>
    </row>
    <row r="263" spans="9:10" x14ac:dyDescent="0.25">
      <c r="I263" s="15">
        <f t="shared" si="8"/>
        <v>20</v>
      </c>
      <c r="J263">
        <f t="shared" si="9"/>
        <v>172</v>
      </c>
    </row>
    <row r="264" spans="9:10" x14ac:dyDescent="0.25">
      <c r="I264" s="15">
        <f t="shared" si="8"/>
        <v>20</v>
      </c>
      <c r="J264">
        <f t="shared" si="9"/>
        <v>173</v>
      </c>
    </row>
    <row r="265" spans="9:10" x14ac:dyDescent="0.25">
      <c r="I265" s="15">
        <f t="shared" si="8"/>
        <v>20</v>
      </c>
      <c r="J265">
        <f t="shared" si="9"/>
        <v>174</v>
      </c>
    </row>
    <row r="266" spans="9:10" x14ac:dyDescent="0.25">
      <c r="I266" s="15">
        <f t="shared" si="8"/>
        <v>20</v>
      </c>
      <c r="J266">
        <f t="shared" si="9"/>
        <v>175</v>
      </c>
    </row>
    <row r="267" spans="9:10" x14ac:dyDescent="0.25">
      <c r="I267" s="15">
        <f t="shared" si="8"/>
        <v>20</v>
      </c>
      <c r="J267">
        <f t="shared" si="9"/>
        <v>176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09375" defaultRowHeight="13.2" x14ac:dyDescent="0.25"/>
  <cols>
    <col min="1" max="1" width="13.6640625" style="65" customWidth="1"/>
    <col min="2" max="2" width="16.88671875" style="65" bestFit="1" customWidth="1"/>
    <col min="3" max="3" width="16.6640625" style="65" bestFit="1" customWidth="1"/>
    <col min="4" max="4" width="15.88671875" style="65" bestFit="1" customWidth="1"/>
    <col min="5" max="5" width="6.33203125" style="65" bestFit="1" customWidth="1"/>
    <col min="6" max="6" width="7.6640625" style="65" bestFit="1" customWidth="1"/>
    <col min="7" max="7" width="5.33203125" style="65" bestFit="1" customWidth="1"/>
    <col min="8" max="8" width="5.5546875" style="65" bestFit="1" customWidth="1"/>
    <col min="9" max="9" width="9.44140625" style="65" customWidth="1"/>
    <col min="10" max="10" width="4" style="65" customWidth="1"/>
    <col min="11" max="16384" width="9.109375" style="65"/>
  </cols>
  <sheetData>
    <row r="1" spans="1:11" s="49" customFormat="1" x14ac:dyDescent="0.25">
      <c r="F1" s="68"/>
      <c r="G1" s="69"/>
      <c r="H1" s="53"/>
      <c r="I1" s="55"/>
      <c r="J1" s="53"/>
      <c r="K1" s="53"/>
    </row>
    <row r="2" spans="1:11" s="49" customFormat="1" ht="13.8" x14ac:dyDescent="0.25">
      <c r="A2" s="66" t="s">
        <v>439</v>
      </c>
      <c r="B2" s="67" t="s">
        <v>1555</v>
      </c>
      <c r="C2" s="459" t="str">
        <f>'2024-NAT-TOTAL'!G1</f>
        <v>Nationals 2024 Day 3</v>
      </c>
      <c r="D2" s="459"/>
      <c r="E2" s="459"/>
      <c r="F2" s="459"/>
      <c r="G2" s="459"/>
      <c r="H2" s="459"/>
      <c r="I2" s="54"/>
      <c r="J2" s="53"/>
      <c r="K2" s="53"/>
    </row>
    <row r="3" spans="1:11" ht="21" x14ac:dyDescent="0.25">
      <c r="A3" s="70" t="s">
        <v>4</v>
      </c>
      <c r="B3" s="67" t="s">
        <v>1555</v>
      </c>
      <c r="D3" s="75" t="s">
        <v>2084</v>
      </c>
    </row>
    <row r="5" spans="1:11" s="67" customFormat="1" ht="39.6" x14ac:dyDescent="0.25">
      <c r="A5" s="82" t="s">
        <v>442</v>
      </c>
      <c r="B5" s="82" t="s">
        <v>1</v>
      </c>
      <c r="C5" s="82" t="s">
        <v>2</v>
      </c>
      <c r="D5" s="82" t="s">
        <v>443</v>
      </c>
      <c r="E5" s="63" t="s">
        <v>449</v>
      </c>
      <c r="F5" s="63" t="s">
        <v>1262</v>
      </c>
      <c r="G5" s="63" t="s">
        <v>1102</v>
      </c>
      <c r="H5" s="63" t="s">
        <v>1263</v>
      </c>
      <c r="I5" s="64" t="s">
        <v>1313</v>
      </c>
    </row>
    <row r="6" spans="1:11" x14ac:dyDescent="0.25">
      <c r="A6" s="67" t="s">
        <v>979</v>
      </c>
      <c r="B6" s="67" t="s">
        <v>995</v>
      </c>
      <c r="C6" s="67" t="s">
        <v>237</v>
      </c>
      <c r="D6" s="67" t="s">
        <v>49</v>
      </c>
      <c r="E6" s="67"/>
      <c r="F6" s="67">
        <v>12</v>
      </c>
      <c r="G6" s="367">
        <v>91.5</v>
      </c>
      <c r="H6" s="367">
        <v>91.5</v>
      </c>
      <c r="I6" s="71">
        <v>50</v>
      </c>
      <c r="J6" s="65">
        <v>1</v>
      </c>
    </row>
    <row r="7" spans="1:11" x14ac:dyDescent="0.25">
      <c r="A7" s="67" t="s">
        <v>578</v>
      </c>
      <c r="B7" s="67" t="s">
        <v>1812</v>
      </c>
      <c r="C7" s="67" t="s">
        <v>1213</v>
      </c>
      <c r="D7" s="67" t="s">
        <v>43</v>
      </c>
      <c r="E7" s="67"/>
      <c r="F7" s="67">
        <v>3</v>
      </c>
      <c r="G7" s="367">
        <v>70.5</v>
      </c>
      <c r="H7" s="367">
        <v>70.5</v>
      </c>
      <c r="I7" s="71">
        <f>IF(H7=H6,I6,IF(H7=0,ROUNDDOWN(20,0),I6-J6))</f>
        <v>49</v>
      </c>
      <c r="J7" s="65">
        <f>IF(H7&lt;H6,1,IF(H7=H6,J6+1,0))</f>
        <v>1</v>
      </c>
    </row>
    <row r="8" spans="1:11" x14ac:dyDescent="0.25">
      <c r="A8" s="67" t="s">
        <v>1579</v>
      </c>
      <c r="B8" s="67" t="s">
        <v>1674</v>
      </c>
      <c r="C8" s="67" t="s">
        <v>196</v>
      </c>
      <c r="D8" s="67" t="s">
        <v>43</v>
      </c>
      <c r="E8" s="67">
        <v>2</v>
      </c>
      <c r="F8" s="67">
        <v>9</v>
      </c>
      <c r="G8" s="367">
        <v>68</v>
      </c>
      <c r="H8" s="367">
        <v>68</v>
      </c>
      <c r="I8" s="71">
        <f t="shared" ref="I8:I68" si="0">IF(H8=H7,I7,IF(H8=0,ROUNDDOWN(20,0),I7-J7))</f>
        <v>48</v>
      </c>
      <c r="J8" s="65">
        <f t="shared" ref="J8:J68" si="1">IF(H8&lt;H7,1,IF(H8=H7,J7+1,0))</f>
        <v>1</v>
      </c>
    </row>
    <row r="9" spans="1:11" x14ac:dyDescent="0.25">
      <c r="A9" s="67" t="s">
        <v>1061</v>
      </c>
      <c r="B9" s="67" t="s">
        <v>1067</v>
      </c>
      <c r="C9" s="67" t="s">
        <v>163</v>
      </c>
      <c r="D9" s="67" t="s">
        <v>44</v>
      </c>
      <c r="E9" s="67"/>
      <c r="F9" s="67">
        <v>11</v>
      </c>
      <c r="G9" s="367">
        <v>61.3</v>
      </c>
      <c r="H9" s="367">
        <v>61.3</v>
      </c>
      <c r="I9" s="71">
        <f t="shared" si="0"/>
        <v>47</v>
      </c>
      <c r="J9" s="65">
        <f t="shared" si="1"/>
        <v>1</v>
      </c>
    </row>
    <row r="10" spans="1:11" x14ac:dyDescent="0.25">
      <c r="A10" s="67" t="s">
        <v>595</v>
      </c>
      <c r="B10" s="67" t="s">
        <v>325</v>
      </c>
      <c r="C10" s="67" t="s">
        <v>1992</v>
      </c>
      <c r="D10" s="67" t="s">
        <v>40</v>
      </c>
      <c r="E10" s="67"/>
      <c r="F10" s="67">
        <v>6</v>
      </c>
      <c r="G10" s="367">
        <v>59.900000000000006</v>
      </c>
      <c r="H10" s="367">
        <v>59.900000000000006</v>
      </c>
      <c r="I10" s="71">
        <f t="shared" si="0"/>
        <v>46</v>
      </c>
      <c r="J10" s="65">
        <f t="shared" si="1"/>
        <v>1</v>
      </c>
    </row>
    <row r="11" spans="1:11" x14ac:dyDescent="0.25">
      <c r="A11" s="67" t="s">
        <v>562</v>
      </c>
      <c r="B11" s="67" t="s">
        <v>1596</v>
      </c>
      <c r="C11" s="67" t="s">
        <v>1814</v>
      </c>
      <c r="D11" s="67" t="s">
        <v>41</v>
      </c>
      <c r="E11" s="67"/>
      <c r="F11" s="67">
        <v>6</v>
      </c>
      <c r="G11" s="367">
        <v>32.700000000000003</v>
      </c>
      <c r="H11" s="367">
        <v>32.700000000000003</v>
      </c>
      <c r="I11" s="71">
        <f t="shared" si="0"/>
        <v>45</v>
      </c>
      <c r="J11" s="65">
        <f t="shared" si="1"/>
        <v>1</v>
      </c>
    </row>
    <row r="12" spans="1:11" x14ac:dyDescent="0.25">
      <c r="A12" s="67" t="s">
        <v>757</v>
      </c>
      <c r="B12" s="67" t="s">
        <v>218</v>
      </c>
      <c r="C12" s="67" t="s">
        <v>70</v>
      </c>
      <c r="D12" s="67" t="s">
        <v>38</v>
      </c>
      <c r="E12" s="67"/>
      <c r="F12" s="67">
        <v>13</v>
      </c>
      <c r="G12" s="367">
        <v>31.799999999999997</v>
      </c>
      <c r="H12" s="367">
        <v>31.799999999999997</v>
      </c>
      <c r="I12" s="71">
        <f t="shared" si="0"/>
        <v>44</v>
      </c>
      <c r="J12" s="65">
        <f t="shared" si="1"/>
        <v>1</v>
      </c>
    </row>
    <row r="13" spans="1:11" x14ac:dyDescent="0.25">
      <c r="A13" s="67" t="s">
        <v>1792</v>
      </c>
      <c r="B13" s="67" t="s">
        <v>161</v>
      </c>
      <c r="C13" s="67" t="s">
        <v>1840</v>
      </c>
      <c r="D13" s="67" t="s">
        <v>43</v>
      </c>
      <c r="E13" s="67"/>
      <c r="F13" s="67">
        <v>7</v>
      </c>
      <c r="G13" s="367">
        <v>21.5</v>
      </c>
      <c r="H13" s="367">
        <v>21.5</v>
      </c>
      <c r="I13" s="71">
        <f t="shared" si="0"/>
        <v>43</v>
      </c>
      <c r="J13" s="65">
        <f t="shared" si="1"/>
        <v>1</v>
      </c>
    </row>
    <row r="14" spans="1:11" x14ac:dyDescent="0.25">
      <c r="A14" s="67" t="s">
        <v>1574</v>
      </c>
      <c r="B14" s="67" t="s">
        <v>1608</v>
      </c>
      <c r="C14" s="67" t="s">
        <v>1609</v>
      </c>
      <c r="D14" s="67" t="s">
        <v>44</v>
      </c>
      <c r="E14" s="67"/>
      <c r="F14" s="67">
        <v>6</v>
      </c>
      <c r="G14" s="367">
        <v>21.4</v>
      </c>
      <c r="H14" s="367">
        <v>21.4</v>
      </c>
      <c r="I14" s="71">
        <f t="shared" si="0"/>
        <v>42</v>
      </c>
      <c r="J14" s="65">
        <f t="shared" si="1"/>
        <v>1</v>
      </c>
    </row>
    <row r="15" spans="1:11" x14ac:dyDescent="0.25">
      <c r="A15" s="67" t="s">
        <v>1335</v>
      </c>
      <c r="B15" s="67" t="s">
        <v>268</v>
      </c>
      <c r="C15" s="67" t="s">
        <v>1850</v>
      </c>
      <c r="D15" s="67" t="s">
        <v>40</v>
      </c>
      <c r="E15" s="67"/>
      <c r="F15" s="67">
        <v>4</v>
      </c>
      <c r="G15" s="367">
        <v>9.5</v>
      </c>
      <c r="H15" s="367">
        <v>9.5</v>
      </c>
      <c r="I15" s="71">
        <f t="shared" si="0"/>
        <v>41</v>
      </c>
      <c r="J15" s="65">
        <f t="shared" si="1"/>
        <v>1</v>
      </c>
    </row>
    <row r="16" spans="1:11" x14ac:dyDescent="0.25">
      <c r="A16" s="67" t="s">
        <v>1733</v>
      </c>
      <c r="B16" s="67" t="s">
        <v>1765</v>
      </c>
      <c r="C16" s="67" t="s">
        <v>356</v>
      </c>
      <c r="D16" s="67" t="s">
        <v>50</v>
      </c>
      <c r="E16" s="67"/>
      <c r="F16" s="67">
        <v>2</v>
      </c>
      <c r="G16" s="367">
        <v>4.3000000000000007</v>
      </c>
      <c r="H16" s="367">
        <v>4.3000000000000007</v>
      </c>
      <c r="I16" s="71">
        <f t="shared" si="0"/>
        <v>40</v>
      </c>
      <c r="J16" s="65">
        <f t="shared" si="1"/>
        <v>1</v>
      </c>
    </row>
    <row r="17" spans="1:10" x14ac:dyDescent="0.25">
      <c r="A17"/>
      <c r="B17"/>
      <c r="C17"/>
      <c r="D17"/>
      <c r="E17"/>
      <c r="F17"/>
      <c r="G17"/>
      <c r="H17"/>
      <c r="I17" s="71">
        <f t="shared" si="0"/>
        <v>20</v>
      </c>
      <c r="J17" s="65">
        <f t="shared" si="1"/>
        <v>1</v>
      </c>
    </row>
    <row r="18" spans="1:10" x14ac:dyDescent="0.25">
      <c r="A18"/>
      <c r="B18"/>
      <c r="C18"/>
      <c r="D18"/>
      <c r="E18"/>
      <c r="F18"/>
      <c r="G18"/>
      <c r="H18"/>
      <c r="I18" s="71">
        <f t="shared" si="0"/>
        <v>20</v>
      </c>
      <c r="J18" s="65">
        <f t="shared" si="1"/>
        <v>2</v>
      </c>
    </row>
    <row r="19" spans="1:10" x14ac:dyDescent="0.25">
      <c r="A19"/>
      <c r="B19"/>
      <c r="C19"/>
      <c r="D19"/>
      <c r="E19"/>
      <c r="F19"/>
      <c r="G19"/>
      <c r="H19"/>
      <c r="I19" s="71">
        <f t="shared" si="0"/>
        <v>20</v>
      </c>
      <c r="J19" s="65">
        <f t="shared" si="1"/>
        <v>3</v>
      </c>
    </row>
    <row r="20" spans="1:10" x14ac:dyDescent="0.25">
      <c r="A20"/>
      <c r="B20"/>
      <c r="C20"/>
      <c r="D20"/>
      <c r="E20"/>
      <c r="F20"/>
      <c r="G20"/>
      <c r="H20"/>
      <c r="I20" s="71">
        <f t="shared" si="0"/>
        <v>20</v>
      </c>
      <c r="J20" s="65">
        <f t="shared" si="1"/>
        <v>4</v>
      </c>
    </row>
    <row r="21" spans="1:10" x14ac:dyDescent="0.25">
      <c r="A21"/>
      <c r="B21"/>
      <c r="C21"/>
      <c r="D21"/>
      <c r="E21"/>
      <c r="F21"/>
      <c r="G21"/>
      <c r="H21"/>
      <c r="I21" s="71">
        <f t="shared" si="0"/>
        <v>20</v>
      </c>
      <c r="J21" s="65">
        <f t="shared" si="1"/>
        <v>5</v>
      </c>
    </row>
    <row r="22" spans="1:10" x14ac:dyDescent="0.25">
      <c r="A22"/>
      <c r="B22"/>
      <c r="C22"/>
      <c r="D22"/>
      <c r="E22"/>
      <c r="F22"/>
      <c r="G22"/>
      <c r="H22"/>
      <c r="I22" s="71">
        <f t="shared" si="0"/>
        <v>20</v>
      </c>
      <c r="J22" s="65">
        <f t="shared" si="1"/>
        <v>6</v>
      </c>
    </row>
    <row r="23" spans="1:10" x14ac:dyDescent="0.25">
      <c r="A23"/>
      <c r="B23"/>
      <c r="C23"/>
      <c r="D23"/>
      <c r="E23"/>
      <c r="F23"/>
      <c r="G23"/>
      <c r="H23"/>
      <c r="I23" s="71">
        <f t="shared" si="0"/>
        <v>20</v>
      </c>
      <c r="J23" s="65">
        <f t="shared" si="1"/>
        <v>7</v>
      </c>
    </row>
    <row r="24" spans="1:10" x14ac:dyDescent="0.25">
      <c r="A24"/>
      <c r="B24"/>
      <c r="C24"/>
      <c r="D24"/>
      <c r="E24"/>
      <c r="F24"/>
      <c r="G24"/>
      <c r="H24"/>
      <c r="I24" s="71">
        <f t="shared" si="0"/>
        <v>20</v>
      </c>
      <c r="J24" s="65">
        <f t="shared" si="1"/>
        <v>8</v>
      </c>
    </row>
    <row r="25" spans="1:10" x14ac:dyDescent="0.25">
      <c r="A25"/>
      <c r="B25"/>
      <c r="C25"/>
      <c r="D25"/>
      <c r="E25"/>
      <c r="F25"/>
      <c r="G25"/>
      <c r="H25"/>
      <c r="I25" s="71">
        <f t="shared" si="0"/>
        <v>20</v>
      </c>
      <c r="J25" s="65">
        <f t="shared" si="1"/>
        <v>9</v>
      </c>
    </row>
    <row r="26" spans="1:10" x14ac:dyDescent="0.25">
      <c r="A26"/>
      <c r="B26"/>
      <c r="C26"/>
      <c r="D26"/>
      <c r="E26"/>
      <c r="F26"/>
      <c r="G26"/>
      <c r="H26"/>
      <c r="I26" s="71">
        <f t="shared" si="0"/>
        <v>20</v>
      </c>
      <c r="J26" s="65">
        <f t="shared" si="1"/>
        <v>10</v>
      </c>
    </row>
    <row r="27" spans="1:10" x14ac:dyDescent="0.25">
      <c r="I27" s="71">
        <f t="shared" si="0"/>
        <v>20</v>
      </c>
      <c r="J27" s="65">
        <f t="shared" si="1"/>
        <v>11</v>
      </c>
    </row>
    <row r="28" spans="1:10" x14ac:dyDescent="0.25">
      <c r="I28" s="71">
        <f t="shared" si="0"/>
        <v>20</v>
      </c>
      <c r="J28" s="65">
        <f t="shared" si="1"/>
        <v>12</v>
      </c>
    </row>
    <row r="29" spans="1:10" x14ac:dyDescent="0.25">
      <c r="I29" s="71">
        <f t="shared" si="0"/>
        <v>20</v>
      </c>
      <c r="J29" s="65">
        <f t="shared" si="1"/>
        <v>13</v>
      </c>
    </row>
    <row r="30" spans="1:10" x14ac:dyDescent="0.25">
      <c r="I30" s="71">
        <f t="shared" si="0"/>
        <v>20</v>
      </c>
      <c r="J30" s="65">
        <f t="shared" si="1"/>
        <v>14</v>
      </c>
    </row>
    <row r="31" spans="1:10" x14ac:dyDescent="0.25">
      <c r="I31" s="71">
        <f t="shared" si="0"/>
        <v>20</v>
      </c>
      <c r="J31" s="65">
        <f t="shared" si="1"/>
        <v>15</v>
      </c>
    </row>
    <row r="32" spans="1:10" x14ac:dyDescent="0.25">
      <c r="I32" s="71">
        <f t="shared" si="0"/>
        <v>20</v>
      </c>
      <c r="J32" s="65">
        <f t="shared" si="1"/>
        <v>16</v>
      </c>
    </row>
    <row r="33" spans="9:10" x14ac:dyDescent="0.25">
      <c r="I33" s="71">
        <f t="shared" si="0"/>
        <v>20</v>
      </c>
      <c r="J33" s="65">
        <f t="shared" si="1"/>
        <v>17</v>
      </c>
    </row>
    <row r="34" spans="9:10" x14ac:dyDescent="0.25">
      <c r="I34" s="71">
        <f t="shared" si="0"/>
        <v>20</v>
      </c>
      <c r="J34" s="65">
        <f t="shared" si="1"/>
        <v>18</v>
      </c>
    </row>
    <row r="35" spans="9:10" x14ac:dyDescent="0.25">
      <c r="I35" s="71">
        <f t="shared" si="0"/>
        <v>20</v>
      </c>
      <c r="J35" s="65">
        <f t="shared" si="1"/>
        <v>19</v>
      </c>
    </row>
    <row r="36" spans="9:10" x14ac:dyDescent="0.25">
      <c r="I36" s="71">
        <f t="shared" si="0"/>
        <v>20</v>
      </c>
      <c r="J36" s="65">
        <f t="shared" si="1"/>
        <v>20</v>
      </c>
    </row>
    <row r="37" spans="9:10" x14ac:dyDescent="0.25">
      <c r="I37" s="71">
        <f t="shared" si="0"/>
        <v>20</v>
      </c>
      <c r="J37" s="65">
        <f t="shared" si="1"/>
        <v>21</v>
      </c>
    </row>
    <row r="38" spans="9:10" x14ac:dyDescent="0.25">
      <c r="I38" s="71">
        <f t="shared" si="0"/>
        <v>20</v>
      </c>
      <c r="J38" s="65">
        <f t="shared" si="1"/>
        <v>22</v>
      </c>
    </row>
    <row r="39" spans="9:10" x14ac:dyDescent="0.25">
      <c r="I39" s="71">
        <f t="shared" si="0"/>
        <v>20</v>
      </c>
      <c r="J39" s="65">
        <f t="shared" si="1"/>
        <v>23</v>
      </c>
    </row>
    <row r="40" spans="9:10" x14ac:dyDescent="0.25">
      <c r="I40" s="71">
        <f t="shared" si="0"/>
        <v>20</v>
      </c>
      <c r="J40" s="65">
        <f t="shared" si="1"/>
        <v>24</v>
      </c>
    </row>
    <row r="41" spans="9:10" x14ac:dyDescent="0.25">
      <c r="I41" s="71">
        <f t="shared" si="0"/>
        <v>20</v>
      </c>
      <c r="J41" s="65">
        <f t="shared" si="1"/>
        <v>25</v>
      </c>
    </row>
    <row r="42" spans="9:10" x14ac:dyDescent="0.25">
      <c r="I42" s="71">
        <f t="shared" si="0"/>
        <v>20</v>
      </c>
      <c r="J42" s="65">
        <f t="shared" si="1"/>
        <v>26</v>
      </c>
    </row>
    <row r="43" spans="9:10" x14ac:dyDescent="0.25">
      <c r="I43" s="71">
        <f t="shared" si="0"/>
        <v>20</v>
      </c>
      <c r="J43" s="65">
        <f t="shared" si="1"/>
        <v>27</v>
      </c>
    </row>
    <row r="44" spans="9:10" x14ac:dyDescent="0.25">
      <c r="I44" s="71">
        <f t="shared" si="0"/>
        <v>20</v>
      </c>
      <c r="J44" s="65">
        <f t="shared" si="1"/>
        <v>28</v>
      </c>
    </row>
    <row r="45" spans="9:10" x14ac:dyDescent="0.25">
      <c r="I45" s="71">
        <f t="shared" si="0"/>
        <v>20</v>
      </c>
      <c r="J45" s="65">
        <f t="shared" si="1"/>
        <v>29</v>
      </c>
    </row>
    <row r="46" spans="9:10" x14ac:dyDescent="0.25">
      <c r="I46" s="71">
        <f t="shared" si="0"/>
        <v>20</v>
      </c>
      <c r="J46" s="65">
        <f t="shared" si="1"/>
        <v>30</v>
      </c>
    </row>
    <row r="47" spans="9:10" x14ac:dyDescent="0.25">
      <c r="I47" s="71">
        <f t="shared" si="0"/>
        <v>20</v>
      </c>
      <c r="J47" s="65">
        <f t="shared" si="1"/>
        <v>31</v>
      </c>
    </row>
    <row r="48" spans="9:10" x14ac:dyDescent="0.25">
      <c r="I48" s="71">
        <f t="shared" si="0"/>
        <v>20</v>
      </c>
      <c r="J48" s="65">
        <f t="shared" si="1"/>
        <v>32</v>
      </c>
    </row>
    <row r="49" spans="9:10" x14ac:dyDescent="0.25">
      <c r="I49" s="71">
        <f t="shared" si="0"/>
        <v>20</v>
      </c>
      <c r="J49" s="65">
        <f t="shared" si="1"/>
        <v>33</v>
      </c>
    </row>
    <row r="50" spans="9:10" x14ac:dyDescent="0.25">
      <c r="I50" s="71">
        <f t="shared" si="0"/>
        <v>20</v>
      </c>
      <c r="J50" s="65">
        <f t="shared" si="1"/>
        <v>34</v>
      </c>
    </row>
    <row r="51" spans="9:10" x14ac:dyDescent="0.25">
      <c r="I51" s="71">
        <f t="shared" si="0"/>
        <v>20</v>
      </c>
      <c r="J51" s="65">
        <f t="shared" si="1"/>
        <v>35</v>
      </c>
    </row>
    <row r="52" spans="9:10" x14ac:dyDescent="0.25">
      <c r="I52" s="71">
        <f t="shared" si="0"/>
        <v>20</v>
      </c>
      <c r="J52" s="65">
        <f t="shared" si="1"/>
        <v>36</v>
      </c>
    </row>
    <row r="53" spans="9:10" x14ac:dyDescent="0.25">
      <c r="I53" s="71">
        <f t="shared" si="0"/>
        <v>20</v>
      </c>
      <c r="J53" s="65">
        <f t="shared" si="1"/>
        <v>37</v>
      </c>
    </row>
    <row r="54" spans="9:10" x14ac:dyDescent="0.25">
      <c r="I54" s="71">
        <f t="shared" si="0"/>
        <v>20</v>
      </c>
      <c r="J54" s="65">
        <f t="shared" si="1"/>
        <v>38</v>
      </c>
    </row>
    <row r="55" spans="9:10" x14ac:dyDescent="0.25">
      <c r="I55" s="71">
        <f t="shared" si="0"/>
        <v>20</v>
      </c>
      <c r="J55" s="65">
        <f t="shared" si="1"/>
        <v>39</v>
      </c>
    </row>
    <row r="56" spans="9:10" x14ac:dyDescent="0.25">
      <c r="I56" s="71">
        <f t="shared" si="0"/>
        <v>20</v>
      </c>
      <c r="J56" s="65">
        <f t="shared" si="1"/>
        <v>40</v>
      </c>
    </row>
    <row r="57" spans="9:10" x14ac:dyDescent="0.25">
      <c r="I57" s="71">
        <f t="shared" si="0"/>
        <v>20</v>
      </c>
      <c r="J57" s="65">
        <f t="shared" si="1"/>
        <v>41</v>
      </c>
    </row>
    <row r="58" spans="9:10" x14ac:dyDescent="0.25">
      <c r="I58" s="71">
        <f t="shared" si="0"/>
        <v>20</v>
      </c>
      <c r="J58" s="65">
        <f t="shared" si="1"/>
        <v>42</v>
      </c>
    </row>
    <row r="59" spans="9:10" x14ac:dyDescent="0.25">
      <c r="I59" s="71">
        <f t="shared" si="0"/>
        <v>20</v>
      </c>
      <c r="J59" s="65">
        <f t="shared" si="1"/>
        <v>43</v>
      </c>
    </row>
    <row r="60" spans="9:10" x14ac:dyDescent="0.25">
      <c r="I60" s="71">
        <f t="shared" si="0"/>
        <v>20</v>
      </c>
      <c r="J60" s="65">
        <f t="shared" si="1"/>
        <v>44</v>
      </c>
    </row>
    <row r="61" spans="9:10" x14ac:dyDescent="0.25">
      <c r="I61" s="71">
        <f t="shared" si="0"/>
        <v>20</v>
      </c>
      <c r="J61" s="65">
        <f t="shared" si="1"/>
        <v>45</v>
      </c>
    </row>
    <row r="62" spans="9:10" x14ac:dyDescent="0.25">
      <c r="I62" s="71">
        <f t="shared" si="0"/>
        <v>20</v>
      </c>
      <c r="J62" s="65">
        <f t="shared" si="1"/>
        <v>46</v>
      </c>
    </row>
    <row r="63" spans="9:10" x14ac:dyDescent="0.25">
      <c r="I63" s="71">
        <f t="shared" si="0"/>
        <v>20</v>
      </c>
      <c r="J63" s="65">
        <f t="shared" si="1"/>
        <v>47</v>
      </c>
    </row>
    <row r="64" spans="9:10" x14ac:dyDescent="0.25">
      <c r="I64" s="71">
        <f t="shared" si="0"/>
        <v>20</v>
      </c>
      <c r="J64" s="65">
        <f t="shared" si="1"/>
        <v>48</v>
      </c>
    </row>
    <row r="65" spans="9:10" x14ac:dyDescent="0.25">
      <c r="I65" s="71">
        <f t="shared" si="0"/>
        <v>20</v>
      </c>
      <c r="J65" s="65">
        <f t="shared" si="1"/>
        <v>49</v>
      </c>
    </row>
    <row r="66" spans="9:10" x14ac:dyDescent="0.25">
      <c r="I66" s="71">
        <f t="shared" si="0"/>
        <v>20</v>
      </c>
      <c r="J66" s="65">
        <f t="shared" si="1"/>
        <v>50</v>
      </c>
    </row>
    <row r="67" spans="9:10" x14ac:dyDescent="0.25">
      <c r="I67" s="71">
        <f t="shared" si="0"/>
        <v>20</v>
      </c>
      <c r="J67" s="65">
        <f t="shared" si="1"/>
        <v>51</v>
      </c>
    </row>
    <row r="68" spans="9:10" x14ac:dyDescent="0.25">
      <c r="I68" s="71">
        <f t="shared" si="0"/>
        <v>20</v>
      </c>
      <c r="J68" s="65">
        <f t="shared" si="1"/>
        <v>52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178"/>
  <sheetViews>
    <sheetView zoomScaleNormal="100" workbookViewId="0">
      <selection activeCell="B5" sqref="B5"/>
    </sheetView>
  </sheetViews>
  <sheetFormatPr defaultColWidth="9.109375" defaultRowHeight="13.2" x14ac:dyDescent="0.25"/>
  <cols>
    <col min="1" max="1" width="13.6640625" style="65" customWidth="1"/>
    <col min="2" max="2" width="21.109375" style="65" bestFit="1" customWidth="1"/>
    <col min="3" max="3" width="17.6640625" style="65" bestFit="1" customWidth="1"/>
    <col min="4" max="4" width="17.88671875" style="65" bestFit="1" customWidth="1"/>
    <col min="5" max="5" width="6.33203125" style="65" bestFit="1" customWidth="1"/>
    <col min="6" max="6" width="7.6640625" style="65" bestFit="1" customWidth="1"/>
    <col min="7" max="8" width="5.5546875" style="65" bestFit="1" customWidth="1"/>
    <col min="9" max="9" width="9.44140625" style="65" customWidth="1"/>
    <col min="10" max="10" width="4" style="65" customWidth="1"/>
    <col min="11" max="16384" width="9.109375" style="65"/>
  </cols>
  <sheetData>
    <row r="1" spans="1:11" s="49" customFormat="1" x14ac:dyDescent="0.25">
      <c r="F1" s="68"/>
      <c r="G1" s="69"/>
      <c r="H1" s="53"/>
      <c r="I1" s="55"/>
      <c r="J1" s="53"/>
      <c r="K1" s="53"/>
    </row>
    <row r="2" spans="1:11" s="49" customFormat="1" ht="13.8" x14ac:dyDescent="0.25">
      <c r="A2" s="66" t="s">
        <v>439</v>
      </c>
      <c r="B2" s="67" t="s">
        <v>1555</v>
      </c>
      <c r="C2" s="459" t="str">
        <f>'2024-NAT-TOTAL'!G1</f>
        <v>Nationals 2024 Day 3</v>
      </c>
      <c r="D2" s="459"/>
      <c r="E2" s="459"/>
      <c r="F2" s="459"/>
      <c r="G2" s="459"/>
      <c r="H2" s="459"/>
      <c r="I2" s="54"/>
      <c r="J2" s="53"/>
      <c r="K2" s="53"/>
    </row>
    <row r="3" spans="1:11" ht="21" x14ac:dyDescent="0.25">
      <c r="A3" s="70" t="s">
        <v>4</v>
      </c>
      <c r="B3" s="67" t="s">
        <v>1555</v>
      </c>
      <c r="D3" s="75" t="s">
        <v>1895</v>
      </c>
    </row>
    <row r="5" spans="1:11" s="67" customFormat="1" ht="39.6" x14ac:dyDescent="0.25">
      <c r="A5" s="82" t="s">
        <v>442</v>
      </c>
      <c r="B5" s="82" t="s">
        <v>1</v>
      </c>
      <c r="C5" s="82" t="s">
        <v>2</v>
      </c>
      <c r="D5" s="82" t="s">
        <v>443</v>
      </c>
      <c r="E5" s="63" t="s">
        <v>449</v>
      </c>
      <c r="F5" s="63" t="s">
        <v>1262</v>
      </c>
      <c r="G5" s="63" t="s">
        <v>1102</v>
      </c>
      <c r="H5" s="63" t="s">
        <v>1263</v>
      </c>
      <c r="I5" s="64" t="s">
        <v>1313</v>
      </c>
    </row>
    <row r="6" spans="1:11" x14ac:dyDescent="0.25">
      <c r="A6" s="67" t="s">
        <v>1435</v>
      </c>
      <c r="B6" s="67" t="s">
        <v>285</v>
      </c>
      <c r="C6" s="67" t="s">
        <v>274</v>
      </c>
      <c r="D6" s="67" t="s">
        <v>37</v>
      </c>
      <c r="E6" s="67"/>
      <c r="F6" s="67">
        <v>13</v>
      </c>
      <c r="G6" s="367">
        <v>166.60000000000002</v>
      </c>
      <c r="H6" s="367">
        <v>166.60000000000002</v>
      </c>
      <c r="I6" s="71">
        <v>50</v>
      </c>
      <c r="J6" s="65">
        <v>1</v>
      </c>
    </row>
    <row r="7" spans="1:11" x14ac:dyDescent="0.25">
      <c r="A7" s="67" t="s">
        <v>818</v>
      </c>
      <c r="B7" s="67" t="s">
        <v>2003</v>
      </c>
      <c r="C7" s="67" t="s">
        <v>1917</v>
      </c>
      <c r="D7" s="67" t="s">
        <v>43</v>
      </c>
      <c r="E7" s="67">
        <v>1</v>
      </c>
      <c r="F7" s="67">
        <v>13</v>
      </c>
      <c r="G7" s="367">
        <v>107</v>
      </c>
      <c r="H7" s="367">
        <v>107</v>
      </c>
      <c r="I7" s="71">
        <f>IF(H7=H6,I6,IF(H7=0,ROUNDDOWN(20,0),I6-J6))</f>
        <v>49</v>
      </c>
      <c r="J7" s="65">
        <f>IF(H7&lt;H6,1,IF(H7=H6,J6+1,0))</f>
        <v>1</v>
      </c>
    </row>
    <row r="8" spans="1:11" x14ac:dyDescent="0.25">
      <c r="A8" s="67" t="s">
        <v>1717</v>
      </c>
      <c r="B8" s="67" t="s">
        <v>1851</v>
      </c>
      <c r="C8" s="67" t="s">
        <v>233</v>
      </c>
      <c r="D8" s="67" t="s">
        <v>1947</v>
      </c>
      <c r="E8" s="67"/>
      <c r="F8" s="67">
        <v>10</v>
      </c>
      <c r="G8" s="367">
        <v>103.49999999999999</v>
      </c>
      <c r="H8" s="367">
        <v>103.49999999999999</v>
      </c>
      <c r="I8" s="71">
        <f t="shared" ref="I8:I68" si="0">IF(H8=H7,I7,IF(H8=0,ROUNDDOWN(20,0),I7-J7))</f>
        <v>48</v>
      </c>
      <c r="J8" s="65">
        <f t="shared" ref="J8:J68" si="1">IF(H8&lt;H7,1,IF(H8=H7,J7+1,0))</f>
        <v>1</v>
      </c>
    </row>
    <row r="9" spans="1:11" x14ac:dyDescent="0.25">
      <c r="A9" s="67" t="s">
        <v>1567</v>
      </c>
      <c r="B9" s="67" t="s">
        <v>1602</v>
      </c>
      <c r="C9" s="67" t="s">
        <v>73</v>
      </c>
      <c r="D9" s="67" t="s">
        <v>41</v>
      </c>
      <c r="E9" s="67"/>
      <c r="F9" s="67">
        <v>6</v>
      </c>
      <c r="G9" s="367">
        <v>81.400000000000006</v>
      </c>
      <c r="H9" s="367">
        <v>81.400000000000006</v>
      </c>
      <c r="I9" s="71">
        <f t="shared" si="0"/>
        <v>47</v>
      </c>
      <c r="J9" s="65">
        <f t="shared" si="1"/>
        <v>1</v>
      </c>
    </row>
    <row r="10" spans="1:11" x14ac:dyDescent="0.25">
      <c r="A10" s="67" t="s">
        <v>1477</v>
      </c>
      <c r="B10" s="67" t="s">
        <v>1481</v>
      </c>
      <c r="C10" s="67" t="s">
        <v>1405</v>
      </c>
      <c r="D10" s="67" t="s">
        <v>50</v>
      </c>
      <c r="E10" s="67"/>
      <c r="F10" s="67">
        <v>7</v>
      </c>
      <c r="G10" s="367">
        <v>77.900000000000006</v>
      </c>
      <c r="H10" s="367">
        <v>77.900000000000006</v>
      </c>
      <c r="I10" s="71">
        <f t="shared" si="0"/>
        <v>46</v>
      </c>
      <c r="J10" s="65">
        <f t="shared" si="1"/>
        <v>1</v>
      </c>
    </row>
    <row r="11" spans="1:11" x14ac:dyDescent="0.25">
      <c r="A11" s="67" t="s">
        <v>455</v>
      </c>
      <c r="B11" s="67" t="s">
        <v>184</v>
      </c>
      <c r="C11" s="67" t="s">
        <v>163</v>
      </c>
      <c r="D11" s="67" t="s">
        <v>44</v>
      </c>
      <c r="E11" s="67"/>
      <c r="F11" s="67">
        <v>13</v>
      </c>
      <c r="G11" s="367">
        <v>57.000000000000007</v>
      </c>
      <c r="H11" s="367">
        <v>57.000000000000007</v>
      </c>
      <c r="I11" s="71">
        <f t="shared" si="0"/>
        <v>45</v>
      </c>
      <c r="J11" s="65">
        <f t="shared" si="1"/>
        <v>1</v>
      </c>
    </row>
    <row r="12" spans="1:11" x14ac:dyDescent="0.25">
      <c r="A12" s="67" t="s">
        <v>912</v>
      </c>
      <c r="B12" s="67" t="s">
        <v>2005</v>
      </c>
      <c r="C12" s="67" t="s">
        <v>169</v>
      </c>
      <c r="D12" s="67" t="s">
        <v>42</v>
      </c>
      <c r="E12" s="67"/>
      <c r="F12" s="67">
        <v>6</v>
      </c>
      <c r="G12" s="367">
        <v>49.500000000000007</v>
      </c>
      <c r="H12" s="367">
        <v>49.500000000000007</v>
      </c>
      <c r="I12" s="71">
        <f t="shared" si="0"/>
        <v>44</v>
      </c>
      <c r="J12" s="65">
        <f t="shared" si="1"/>
        <v>1</v>
      </c>
    </row>
    <row r="13" spans="1:11" x14ac:dyDescent="0.25">
      <c r="A13" s="67" t="s">
        <v>1383</v>
      </c>
      <c r="B13" s="67" t="s">
        <v>296</v>
      </c>
      <c r="C13" s="67" t="s">
        <v>132</v>
      </c>
      <c r="D13" s="67" t="s">
        <v>41</v>
      </c>
      <c r="E13" s="67"/>
      <c r="F13" s="67">
        <v>6</v>
      </c>
      <c r="G13" s="367">
        <v>47.8</v>
      </c>
      <c r="H13" s="367">
        <v>47.8</v>
      </c>
      <c r="I13" s="71">
        <f t="shared" si="0"/>
        <v>43</v>
      </c>
      <c r="J13" s="65">
        <f t="shared" si="1"/>
        <v>1</v>
      </c>
    </row>
    <row r="14" spans="1:11" x14ac:dyDescent="0.25">
      <c r="A14" s="67" t="s">
        <v>1683</v>
      </c>
      <c r="B14" s="67" t="s">
        <v>1887</v>
      </c>
      <c r="C14" s="67" t="s">
        <v>109</v>
      </c>
      <c r="D14" s="67" t="s">
        <v>48</v>
      </c>
      <c r="E14" s="67"/>
      <c r="F14" s="67">
        <v>5</v>
      </c>
      <c r="G14" s="367">
        <v>45.8</v>
      </c>
      <c r="H14" s="367">
        <v>45.8</v>
      </c>
      <c r="I14" s="71">
        <f t="shared" si="0"/>
        <v>42</v>
      </c>
      <c r="J14" s="65">
        <f t="shared" si="1"/>
        <v>1</v>
      </c>
    </row>
    <row r="15" spans="1:11" x14ac:dyDescent="0.25">
      <c r="A15" s="67" t="s">
        <v>723</v>
      </c>
      <c r="B15" s="67" t="s">
        <v>247</v>
      </c>
      <c r="C15" s="67" t="s">
        <v>327</v>
      </c>
      <c r="D15" s="67" t="s">
        <v>1947</v>
      </c>
      <c r="E15" s="67"/>
      <c r="F15" s="67">
        <v>5</v>
      </c>
      <c r="G15" s="367">
        <v>37.1</v>
      </c>
      <c r="H15" s="367">
        <v>37.1</v>
      </c>
      <c r="I15" s="71">
        <f t="shared" si="0"/>
        <v>41</v>
      </c>
      <c r="J15" s="65">
        <f t="shared" si="1"/>
        <v>1</v>
      </c>
    </row>
    <row r="16" spans="1:11" x14ac:dyDescent="0.25">
      <c r="A16" s="67" t="s">
        <v>1166</v>
      </c>
      <c r="B16" s="67" t="s">
        <v>1481</v>
      </c>
      <c r="C16" s="67" t="s">
        <v>313</v>
      </c>
      <c r="D16" s="67" t="s">
        <v>48</v>
      </c>
      <c r="E16" s="67"/>
      <c r="F16" s="67">
        <v>1</v>
      </c>
      <c r="G16" s="367">
        <v>19.5</v>
      </c>
      <c r="H16" s="367">
        <v>19.5</v>
      </c>
      <c r="I16" s="71">
        <f t="shared" si="0"/>
        <v>40</v>
      </c>
      <c r="J16" s="65">
        <f t="shared" si="1"/>
        <v>1</v>
      </c>
    </row>
    <row r="17" spans="1:10" x14ac:dyDescent="0.25">
      <c r="A17" s="67" t="s">
        <v>1720</v>
      </c>
      <c r="B17" s="67" t="s">
        <v>1759</v>
      </c>
      <c r="C17" s="67" t="s">
        <v>238</v>
      </c>
      <c r="D17" s="67" t="s">
        <v>49</v>
      </c>
      <c r="E17" s="67"/>
      <c r="F17" s="67">
        <v>3</v>
      </c>
      <c r="G17" s="367">
        <v>16.099999999999998</v>
      </c>
      <c r="H17" s="367">
        <v>16.099999999999998</v>
      </c>
      <c r="I17" s="71">
        <f t="shared" si="0"/>
        <v>39</v>
      </c>
      <c r="J17" s="65">
        <f t="shared" si="1"/>
        <v>1</v>
      </c>
    </row>
    <row r="18" spans="1:10" x14ac:dyDescent="0.25">
      <c r="A18" s="67" t="s">
        <v>691</v>
      </c>
      <c r="B18" s="67" t="s">
        <v>1886</v>
      </c>
      <c r="C18" s="67" t="s">
        <v>313</v>
      </c>
      <c r="D18" s="67" t="s">
        <v>48</v>
      </c>
      <c r="E18" s="67"/>
      <c r="F18" s="67">
        <v>2</v>
      </c>
      <c r="G18" s="367">
        <v>15.3</v>
      </c>
      <c r="H18" s="367">
        <v>15.3</v>
      </c>
      <c r="I18" s="71">
        <f t="shared" si="0"/>
        <v>38</v>
      </c>
      <c r="J18" s="65">
        <f t="shared" si="1"/>
        <v>1</v>
      </c>
    </row>
    <row r="19" spans="1:10" x14ac:dyDescent="0.25">
      <c r="A19" s="67" t="s">
        <v>741</v>
      </c>
      <c r="B19" s="67" t="s">
        <v>2055</v>
      </c>
      <c r="C19" s="67" t="s">
        <v>1547</v>
      </c>
      <c r="D19" s="67" t="s">
        <v>37</v>
      </c>
      <c r="E19" s="67"/>
      <c r="F19" s="67">
        <v>3</v>
      </c>
      <c r="G19" s="367">
        <v>12.200000000000001</v>
      </c>
      <c r="H19" s="367">
        <v>12.200000000000001</v>
      </c>
      <c r="I19" s="71">
        <f t="shared" si="0"/>
        <v>37</v>
      </c>
      <c r="J19" s="65">
        <f t="shared" si="1"/>
        <v>1</v>
      </c>
    </row>
    <row r="20" spans="1:10" x14ac:dyDescent="0.25">
      <c r="A20" s="67" t="s">
        <v>715</v>
      </c>
      <c r="B20" s="67" t="s">
        <v>2010</v>
      </c>
      <c r="C20" s="67" t="s">
        <v>327</v>
      </c>
      <c r="D20" s="67" t="s">
        <v>1947</v>
      </c>
      <c r="E20" s="67"/>
      <c r="F20" s="67">
        <v>3</v>
      </c>
      <c r="G20" s="367">
        <v>9.1</v>
      </c>
      <c r="H20" s="367">
        <v>9.1</v>
      </c>
      <c r="I20" s="71">
        <f t="shared" si="0"/>
        <v>36</v>
      </c>
      <c r="J20" s="65">
        <f t="shared" si="1"/>
        <v>1</v>
      </c>
    </row>
    <row r="21" spans="1:10" x14ac:dyDescent="0.25">
      <c r="A21" s="67" t="s">
        <v>1359</v>
      </c>
      <c r="B21" s="67" t="s">
        <v>1700</v>
      </c>
      <c r="C21" s="67" t="s">
        <v>237</v>
      </c>
      <c r="D21" s="67" t="s">
        <v>49</v>
      </c>
      <c r="E21" s="67">
        <v>1</v>
      </c>
      <c r="F21" s="67">
        <v>2</v>
      </c>
      <c r="G21" s="367">
        <v>6</v>
      </c>
      <c r="H21" s="367">
        <v>6</v>
      </c>
      <c r="I21" s="71">
        <f t="shared" si="0"/>
        <v>35</v>
      </c>
      <c r="J21" s="65">
        <f t="shared" si="1"/>
        <v>1</v>
      </c>
    </row>
    <row r="22" spans="1:10" x14ac:dyDescent="0.25">
      <c r="A22" s="67" t="s">
        <v>730</v>
      </c>
      <c r="B22" s="67" t="s">
        <v>2012</v>
      </c>
      <c r="C22" s="67" t="s">
        <v>321</v>
      </c>
      <c r="D22" s="67" t="s">
        <v>1947</v>
      </c>
      <c r="E22" s="67"/>
      <c r="F22" s="67">
        <v>1</v>
      </c>
      <c r="G22" s="367">
        <v>1.8</v>
      </c>
      <c r="H22" s="367">
        <v>1.8</v>
      </c>
      <c r="I22" s="71">
        <f t="shared" si="0"/>
        <v>34</v>
      </c>
      <c r="J22" s="65">
        <f t="shared" si="1"/>
        <v>1</v>
      </c>
    </row>
    <row r="23" spans="1:10" x14ac:dyDescent="0.25">
      <c r="A23" s="67" t="s">
        <v>1438</v>
      </c>
      <c r="B23" s="67" t="s">
        <v>1599</v>
      </c>
      <c r="C23" s="67" t="s">
        <v>307</v>
      </c>
      <c r="D23" s="67" t="s">
        <v>48</v>
      </c>
      <c r="E23" s="67">
        <v>1</v>
      </c>
      <c r="F23" s="67"/>
      <c r="G23" s="367">
        <v>1.1000000000000001</v>
      </c>
      <c r="H23" s="367">
        <v>1.1000000000000001</v>
      </c>
      <c r="I23" s="71">
        <f t="shared" si="0"/>
        <v>33</v>
      </c>
      <c r="J23" s="65">
        <f t="shared" si="1"/>
        <v>1</v>
      </c>
    </row>
    <row r="24" spans="1:10" x14ac:dyDescent="0.25">
      <c r="A24" s="67" t="s">
        <v>1325</v>
      </c>
      <c r="B24" s="67" t="s">
        <v>1902</v>
      </c>
      <c r="C24" s="67" t="s">
        <v>1882</v>
      </c>
      <c r="D24" s="67" t="s">
        <v>50</v>
      </c>
      <c r="E24" s="67"/>
      <c r="F24" s="67"/>
      <c r="G24" s="367">
        <v>0</v>
      </c>
      <c r="H24" s="367">
        <v>0</v>
      </c>
      <c r="I24" s="71">
        <f t="shared" si="0"/>
        <v>20</v>
      </c>
      <c r="J24" s="65">
        <f t="shared" si="1"/>
        <v>1</v>
      </c>
    </row>
    <row r="25" spans="1:10" x14ac:dyDescent="0.25">
      <c r="A25"/>
      <c r="B25"/>
      <c r="C25"/>
      <c r="D25"/>
      <c r="E25"/>
      <c r="F25"/>
      <c r="G25"/>
      <c r="H25"/>
      <c r="I25" s="71">
        <f t="shared" si="0"/>
        <v>20</v>
      </c>
      <c r="J25" s="65">
        <f t="shared" si="1"/>
        <v>2</v>
      </c>
    </row>
    <row r="26" spans="1:10" x14ac:dyDescent="0.25">
      <c r="A26"/>
      <c r="B26"/>
      <c r="C26"/>
      <c r="D26"/>
      <c r="E26"/>
      <c r="F26"/>
      <c r="G26"/>
      <c r="H26"/>
      <c r="I26" s="71">
        <f t="shared" si="0"/>
        <v>20</v>
      </c>
      <c r="J26" s="65">
        <f t="shared" si="1"/>
        <v>3</v>
      </c>
    </row>
    <row r="27" spans="1:10" x14ac:dyDescent="0.25">
      <c r="A27"/>
      <c r="B27"/>
      <c r="C27"/>
      <c r="D27"/>
      <c r="E27"/>
      <c r="F27"/>
      <c r="G27"/>
      <c r="H27"/>
      <c r="I27" s="71">
        <f t="shared" si="0"/>
        <v>20</v>
      </c>
      <c r="J27" s="65">
        <f t="shared" si="1"/>
        <v>4</v>
      </c>
    </row>
    <row r="28" spans="1:10" x14ac:dyDescent="0.25">
      <c r="A28"/>
      <c r="B28"/>
      <c r="C28"/>
      <c r="D28"/>
      <c r="E28"/>
      <c r="F28"/>
      <c r="G28"/>
      <c r="H28"/>
      <c r="I28" s="71">
        <f t="shared" si="0"/>
        <v>20</v>
      </c>
      <c r="J28" s="65">
        <f t="shared" si="1"/>
        <v>5</v>
      </c>
    </row>
    <row r="29" spans="1:10" x14ac:dyDescent="0.25">
      <c r="A29"/>
      <c r="B29"/>
      <c r="C29"/>
      <c r="D29"/>
      <c r="E29"/>
      <c r="F29"/>
      <c r="G29"/>
      <c r="H29"/>
      <c r="I29" s="71">
        <f t="shared" si="0"/>
        <v>20</v>
      </c>
      <c r="J29" s="65">
        <f t="shared" si="1"/>
        <v>6</v>
      </c>
    </row>
    <row r="30" spans="1:10" x14ac:dyDescent="0.25">
      <c r="A30"/>
      <c r="B30"/>
      <c r="C30"/>
      <c r="D30"/>
      <c r="E30"/>
      <c r="F30"/>
      <c r="G30"/>
      <c r="H30"/>
      <c r="I30" s="71">
        <f t="shared" si="0"/>
        <v>20</v>
      </c>
      <c r="J30" s="65">
        <f t="shared" si="1"/>
        <v>7</v>
      </c>
    </row>
    <row r="31" spans="1:10" x14ac:dyDescent="0.25">
      <c r="A31"/>
      <c r="B31"/>
      <c r="C31"/>
      <c r="D31"/>
      <c r="E31"/>
      <c r="F31"/>
      <c r="G31"/>
      <c r="H31"/>
      <c r="I31" s="71">
        <f t="shared" si="0"/>
        <v>20</v>
      </c>
      <c r="J31" s="65">
        <f t="shared" si="1"/>
        <v>8</v>
      </c>
    </row>
    <row r="32" spans="1:10" x14ac:dyDescent="0.25">
      <c r="A32"/>
      <c r="B32"/>
      <c r="C32"/>
      <c r="D32"/>
      <c r="E32"/>
      <c r="F32"/>
      <c r="G32"/>
      <c r="H32"/>
      <c r="I32" s="71">
        <f t="shared" si="0"/>
        <v>20</v>
      </c>
      <c r="J32" s="65">
        <f t="shared" si="1"/>
        <v>9</v>
      </c>
    </row>
    <row r="33" spans="1:10" x14ac:dyDescent="0.25">
      <c r="A33"/>
      <c r="B33"/>
      <c r="C33"/>
      <c r="D33"/>
      <c r="E33"/>
      <c r="F33"/>
      <c r="G33"/>
      <c r="H33"/>
      <c r="I33" s="71">
        <f t="shared" si="0"/>
        <v>20</v>
      </c>
      <c r="J33" s="65">
        <f t="shared" si="1"/>
        <v>10</v>
      </c>
    </row>
    <row r="34" spans="1:10" x14ac:dyDescent="0.25">
      <c r="A34"/>
      <c r="B34"/>
      <c r="C34"/>
      <c r="D34"/>
      <c r="E34"/>
      <c r="F34"/>
      <c r="G34"/>
      <c r="H34"/>
      <c r="I34" s="71">
        <f t="shared" si="0"/>
        <v>20</v>
      </c>
      <c r="J34" s="65">
        <f t="shared" si="1"/>
        <v>11</v>
      </c>
    </row>
    <row r="35" spans="1:10" x14ac:dyDescent="0.25">
      <c r="A35"/>
      <c r="B35"/>
      <c r="C35"/>
      <c r="D35"/>
      <c r="E35"/>
      <c r="F35"/>
      <c r="G35"/>
      <c r="H35"/>
      <c r="I35" s="71">
        <f t="shared" si="0"/>
        <v>20</v>
      </c>
      <c r="J35" s="65">
        <f t="shared" si="1"/>
        <v>12</v>
      </c>
    </row>
    <row r="36" spans="1:10" x14ac:dyDescent="0.25">
      <c r="A36"/>
      <c r="B36"/>
      <c r="C36"/>
      <c r="D36"/>
      <c r="E36"/>
      <c r="F36"/>
      <c r="G36"/>
      <c r="H36"/>
      <c r="I36" s="71">
        <f t="shared" si="0"/>
        <v>20</v>
      </c>
      <c r="J36" s="65">
        <f t="shared" si="1"/>
        <v>13</v>
      </c>
    </row>
    <row r="37" spans="1:10" x14ac:dyDescent="0.25">
      <c r="A37"/>
      <c r="B37"/>
      <c r="C37"/>
      <c r="D37"/>
      <c r="E37"/>
      <c r="F37"/>
      <c r="G37"/>
      <c r="H37"/>
      <c r="I37" s="71">
        <f t="shared" si="0"/>
        <v>20</v>
      </c>
      <c r="J37" s="65">
        <f t="shared" si="1"/>
        <v>14</v>
      </c>
    </row>
    <row r="38" spans="1:10" x14ac:dyDescent="0.25">
      <c r="A38"/>
      <c r="B38"/>
      <c r="C38"/>
      <c r="D38"/>
      <c r="E38"/>
      <c r="F38"/>
      <c r="G38"/>
      <c r="H38"/>
      <c r="I38" s="71">
        <f t="shared" si="0"/>
        <v>20</v>
      </c>
      <c r="J38" s="65">
        <f t="shared" si="1"/>
        <v>15</v>
      </c>
    </row>
    <row r="39" spans="1:10" x14ac:dyDescent="0.25">
      <c r="A39"/>
      <c r="B39"/>
      <c r="C39"/>
      <c r="D39"/>
      <c r="E39"/>
      <c r="F39"/>
      <c r="G39"/>
      <c r="H39"/>
      <c r="I39" s="71">
        <f t="shared" si="0"/>
        <v>20</v>
      </c>
      <c r="J39" s="65">
        <f t="shared" si="1"/>
        <v>16</v>
      </c>
    </row>
    <row r="40" spans="1:10" x14ac:dyDescent="0.25">
      <c r="A40"/>
      <c r="B40"/>
      <c r="C40"/>
      <c r="D40"/>
      <c r="E40"/>
      <c r="F40"/>
      <c r="G40"/>
      <c r="H40"/>
      <c r="I40" s="71">
        <f t="shared" si="0"/>
        <v>20</v>
      </c>
      <c r="J40" s="65">
        <f t="shared" si="1"/>
        <v>17</v>
      </c>
    </row>
    <row r="41" spans="1:10" x14ac:dyDescent="0.25">
      <c r="A41"/>
      <c r="B41"/>
      <c r="C41"/>
      <c r="D41"/>
      <c r="E41"/>
      <c r="F41"/>
      <c r="G41"/>
      <c r="H41"/>
      <c r="I41" s="71">
        <f t="shared" si="0"/>
        <v>20</v>
      </c>
      <c r="J41" s="65">
        <f t="shared" si="1"/>
        <v>18</v>
      </c>
    </row>
    <row r="42" spans="1:10" x14ac:dyDescent="0.25">
      <c r="A42"/>
      <c r="B42"/>
      <c r="C42"/>
      <c r="D42"/>
      <c r="E42"/>
      <c r="F42"/>
      <c r="G42"/>
      <c r="H42"/>
      <c r="I42" s="71">
        <f t="shared" si="0"/>
        <v>20</v>
      </c>
      <c r="J42" s="65">
        <f t="shared" si="1"/>
        <v>19</v>
      </c>
    </row>
    <row r="43" spans="1:10" x14ac:dyDescent="0.25">
      <c r="A43"/>
      <c r="B43"/>
      <c r="C43"/>
      <c r="D43"/>
      <c r="E43"/>
      <c r="F43"/>
      <c r="G43"/>
      <c r="H43"/>
      <c r="I43" s="71">
        <f t="shared" si="0"/>
        <v>20</v>
      </c>
      <c r="J43" s="65">
        <f t="shared" si="1"/>
        <v>20</v>
      </c>
    </row>
    <row r="44" spans="1:10" x14ac:dyDescent="0.25">
      <c r="A44"/>
      <c r="B44"/>
      <c r="C44"/>
      <c r="D44"/>
      <c r="E44"/>
      <c r="F44"/>
      <c r="G44"/>
      <c r="H44"/>
      <c r="I44" s="71">
        <f t="shared" si="0"/>
        <v>20</v>
      </c>
      <c r="J44" s="65">
        <f t="shared" si="1"/>
        <v>21</v>
      </c>
    </row>
    <row r="45" spans="1:10" x14ac:dyDescent="0.25">
      <c r="A45"/>
      <c r="B45"/>
      <c r="C45"/>
      <c r="D45"/>
      <c r="E45"/>
      <c r="F45"/>
      <c r="G45"/>
      <c r="H45"/>
      <c r="I45" s="71">
        <f t="shared" si="0"/>
        <v>20</v>
      </c>
      <c r="J45" s="65">
        <f t="shared" si="1"/>
        <v>22</v>
      </c>
    </row>
    <row r="46" spans="1:10" x14ac:dyDescent="0.25">
      <c r="A46"/>
      <c r="B46"/>
      <c r="C46"/>
      <c r="D46"/>
      <c r="E46"/>
      <c r="F46"/>
      <c r="G46"/>
      <c r="H46"/>
      <c r="I46" s="71">
        <f t="shared" si="0"/>
        <v>20</v>
      </c>
      <c r="J46" s="65">
        <f t="shared" si="1"/>
        <v>23</v>
      </c>
    </row>
    <row r="47" spans="1:10" x14ac:dyDescent="0.25">
      <c r="A47"/>
      <c r="B47"/>
      <c r="C47"/>
      <c r="D47"/>
      <c r="E47"/>
      <c r="F47"/>
      <c r="G47"/>
      <c r="H47"/>
      <c r="I47" s="71">
        <f t="shared" si="0"/>
        <v>20</v>
      </c>
      <c r="J47" s="65">
        <f t="shared" si="1"/>
        <v>24</v>
      </c>
    </row>
    <row r="48" spans="1:10" x14ac:dyDescent="0.25">
      <c r="A48"/>
      <c r="B48"/>
      <c r="C48"/>
      <c r="D48"/>
      <c r="E48"/>
      <c r="F48"/>
      <c r="G48"/>
      <c r="H48"/>
      <c r="I48" s="71">
        <f t="shared" si="0"/>
        <v>20</v>
      </c>
      <c r="J48" s="65">
        <f t="shared" si="1"/>
        <v>25</v>
      </c>
    </row>
    <row r="49" spans="1:10" x14ac:dyDescent="0.25">
      <c r="A49"/>
      <c r="B49"/>
      <c r="C49"/>
      <c r="D49"/>
      <c r="E49"/>
      <c r="F49"/>
      <c r="G49"/>
      <c r="H49"/>
      <c r="I49" s="71">
        <f t="shared" si="0"/>
        <v>20</v>
      </c>
      <c r="J49" s="65">
        <f t="shared" si="1"/>
        <v>26</v>
      </c>
    </row>
    <row r="50" spans="1:10" x14ac:dyDescent="0.25">
      <c r="A50"/>
      <c r="B50"/>
      <c r="C50"/>
      <c r="D50"/>
      <c r="E50"/>
      <c r="F50"/>
      <c r="G50"/>
      <c r="H50"/>
      <c r="I50" s="71">
        <f t="shared" si="0"/>
        <v>20</v>
      </c>
      <c r="J50" s="65">
        <f t="shared" si="1"/>
        <v>27</v>
      </c>
    </row>
    <row r="51" spans="1:10" x14ac:dyDescent="0.25">
      <c r="A51"/>
      <c r="B51"/>
      <c r="C51"/>
      <c r="D51"/>
      <c r="E51"/>
      <c r="F51"/>
      <c r="G51"/>
      <c r="H51"/>
      <c r="I51" s="71">
        <f t="shared" si="0"/>
        <v>20</v>
      </c>
      <c r="J51" s="65">
        <f t="shared" si="1"/>
        <v>28</v>
      </c>
    </row>
    <row r="52" spans="1:10" x14ac:dyDescent="0.25">
      <c r="A52"/>
      <c r="B52"/>
      <c r="C52"/>
      <c r="D52"/>
      <c r="E52"/>
      <c r="F52"/>
      <c r="G52"/>
      <c r="H52"/>
      <c r="I52" s="71">
        <f t="shared" si="0"/>
        <v>20</v>
      </c>
      <c r="J52" s="65">
        <f t="shared" si="1"/>
        <v>29</v>
      </c>
    </row>
    <row r="53" spans="1:10" x14ac:dyDescent="0.25">
      <c r="A53"/>
      <c r="B53"/>
      <c r="C53"/>
      <c r="D53"/>
      <c r="E53"/>
      <c r="F53"/>
      <c r="G53"/>
      <c r="H53"/>
      <c r="I53" s="71">
        <f t="shared" si="0"/>
        <v>20</v>
      </c>
      <c r="J53" s="65">
        <f t="shared" si="1"/>
        <v>30</v>
      </c>
    </row>
    <row r="54" spans="1:10" x14ac:dyDescent="0.25">
      <c r="A54"/>
      <c r="B54"/>
      <c r="C54"/>
      <c r="D54"/>
      <c r="E54"/>
      <c r="F54"/>
      <c r="G54"/>
      <c r="H54"/>
      <c r="I54" s="71">
        <f t="shared" si="0"/>
        <v>20</v>
      </c>
      <c r="J54" s="65">
        <f t="shared" si="1"/>
        <v>31</v>
      </c>
    </row>
    <row r="55" spans="1:10" x14ac:dyDescent="0.25">
      <c r="A55"/>
      <c r="B55"/>
      <c r="C55"/>
      <c r="D55"/>
      <c r="E55"/>
      <c r="F55"/>
      <c r="G55"/>
      <c r="H55"/>
      <c r="I55" s="71">
        <f t="shared" si="0"/>
        <v>20</v>
      </c>
      <c r="J55" s="65">
        <f t="shared" si="1"/>
        <v>32</v>
      </c>
    </row>
    <row r="56" spans="1:10" x14ac:dyDescent="0.25">
      <c r="A56"/>
      <c r="B56"/>
      <c r="C56"/>
      <c r="D56"/>
      <c r="E56"/>
      <c r="F56"/>
      <c r="G56"/>
      <c r="H56"/>
      <c r="I56" s="71">
        <f t="shared" si="0"/>
        <v>20</v>
      </c>
      <c r="J56" s="65">
        <f t="shared" si="1"/>
        <v>33</v>
      </c>
    </row>
    <row r="57" spans="1:10" x14ac:dyDescent="0.25">
      <c r="A57"/>
      <c r="B57"/>
      <c r="C57"/>
      <c r="D57"/>
      <c r="E57"/>
      <c r="F57"/>
      <c r="G57"/>
      <c r="H57"/>
      <c r="I57" s="71">
        <f t="shared" si="0"/>
        <v>20</v>
      </c>
      <c r="J57" s="65">
        <f t="shared" si="1"/>
        <v>34</v>
      </c>
    </row>
    <row r="58" spans="1:10" x14ac:dyDescent="0.25">
      <c r="A58"/>
      <c r="B58"/>
      <c r="C58"/>
      <c r="D58"/>
      <c r="E58"/>
      <c r="F58"/>
      <c r="G58"/>
      <c r="H58"/>
      <c r="I58" s="71">
        <f t="shared" si="0"/>
        <v>20</v>
      </c>
      <c r="J58" s="65">
        <f t="shared" si="1"/>
        <v>35</v>
      </c>
    </row>
    <row r="59" spans="1:10" x14ac:dyDescent="0.25">
      <c r="A59"/>
      <c r="B59"/>
      <c r="C59"/>
      <c r="D59"/>
      <c r="E59"/>
      <c r="F59"/>
      <c r="G59"/>
      <c r="H59"/>
      <c r="I59" s="71">
        <f t="shared" si="0"/>
        <v>20</v>
      </c>
      <c r="J59" s="65">
        <f t="shared" si="1"/>
        <v>36</v>
      </c>
    </row>
    <row r="60" spans="1:10" x14ac:dyDescent="0.25">
      <c r="A60"/>
      <c r="B60"/>
      <c r="C60"/>
      <c r="D60"/>
      <c r="E60"/>
      <c r="F60"/>
      <c r="G60"/>
      <c r="H60"/>
      <c r="I60" s="71">
        <f t="shared" si="0"/>
        <v>20</v>
      </c>
      <c r="J60" s="65">
        <f t="shared" si="1"/>
        <v>37</v>
      </c>
    </row>
    <row r="61" spans="1:10" x14ac:dyDescent="0.25">
      <c r="A61"/>
      <c r="B61"/>
      <c r="C61"/>
      <c r="D61"/>
      <c r="E61"/>
      <c r="F61"/>
      <c r="G61"/>
      <c r="H61"/>
      <c r="I61" s="71">
        <f t="shared" si="0"/>
        <v>20</v>
      </c>
      <c r="J61" s="65">
        <f t="shared" si="1"/>
        <v>38</v>
      </c>
    </row>
    <row r="62" spans="1:10" x14ac:dyDescent="0.25">
      <c r="A62"/>
      <c r="B62"/>
      <c r="C62"/>
      <c r="D62"/>
      <c r="E62"/>
      <c r="F62"/>
      <c r="G62"/>
      <c r="H62"/>
      <c r="I62" s="71">
        <f t="shared" si="0"/>
        <v>20</v>
      </c>
      <c r="J62" s="65">
        <f t="shared" si="1"/>
        <v>39</v>
      </c>
    </row>
    <row r="63" spans="1:10" x14ac:dyDescent="0.25">
      <c r="A63"/>
      <c r="B63"/>
      <c r="C63"/>
      <c r="D63"/>
      <c r="E63"/>
      <c r="F63"/>
      <c r="G63"/>
      <c r="H63"/>
      <c r="I63" s="71">
        <f t="shared" si="0"/>
        <v>20</v>
      </c>
      <c r="J63" s="65">
        <f t="shared" si="1"/>
        <v>40</v>
      </c>
    </row>
    <row r="64" spans="1:10" x14ac:dyDescent="0.25">
      <c r="A64"/>
      <c r="B64"/>
      <c r="C64"/>
      <c r="D64"/>
      <c r="E64"/>
      <c r="F64"/>
      <c r="G64"/>
      <c r="H64"/>
      <c r="I64" s="71">
        <f t="shared" si="0"/>
        <v>20</v>
      </c>
      <c r="J64" s="65">
        <f t="shared" si="1"/>
        <v>41</v>
      </c>
    </row>
    <row r="65" spans="1:10" x14ac:dyDescent="0.25">
      <c r="A65"/>
      <c r="B65"/>
      <c r="C65"/>
      <c r="D65"/>
      <c r="E65"/>
      <c r="F65"/>
      <c r="G65"/>
      <c r="H65"/>
      <c r="I65" s="71">
        <f t="shared" si="0"/>
        <v>20</v>
      </c>
      <c r="J65" s="65">
        <f t="shared" si="1"/>
        <v>42</v>
      </c>
    </row>
    <row r="66" spans="1:10" x14ac:dyDescent="0.25">
      <c r="A66"/>
      <c r="B66"/>
      <c r="C66"/>
      <c r="D66"/>
      <c r="E66"/>
      <c r="F66"/>
      <c r="G66"/>
      <c r="H66"/>
      <c r="I66" s="71">
        <f t="shared" si="0"/>
        <v>20</v>
      </c>
      <c r="J66" s="65">
        <f t="shared" si="1"/>
        <v>43</v>
      </c>
    </row>
    <row r="67" spans="1:10" x14ac:dyDescent="0.25">
      <c r="A67"/>
      <c r="B67"/>
      <c r="C67"/>
      <c r="D67"/>
      <c r="E67"/>
      <c r="F67"/>
      <c r="G67"/>
      <c r="H67"/>
      <c r="I67" s="71">
        <f t="shared" si="0"/>
        <v>20</v>
      </c>
      <c r="J67" s="65">
        <f t="shared" si="1"/>
        <v>44</v>
      </c>
    </row>
    <row r="68" spans="1:10" x14ac:dyDescent="0.25">
      <c r="A68"/>
      <c r="B68"/>
      <c r="C68"/>
      <c r="D68"/>
      <c r="E68"/>
      <c r="F68"/>
      <c r="G68"/>
      <c r="H68"/>
      <c r="I68" s="71">
        <f t="shared" si="0"/>
        <v>20</v>
      </c>
      <c r="J68" s="65">
        <f t="shared" si="1"/>
        <v>45</v>
      </c>
    </row>
    <row r="69" spans="1:10" x14ac:dyDescent="0.25">
      <c r="A69"/>
      <c r="B69"/>
      <c r="C69"/>
      <c r="D69"/>
      <c r="E69"/>
      <c r="F69"/>
      <c r="G69"/>
      <c r="H69"/>
    </row>
    <row r="70" spans="1:10" x14ac:dyDescent="0.25">
      <c r="A70"/>
      <c r="B70"/>
      <c r="C70"/>
      <c r="D70"/>
      <c r="E70"/>
      <c r="F70"/>
      <c r="G70"/>
      <c r="H70"/>
    </row>
    <row r="71" spans="1:10" x14ac:dyDescent="0.25">
      <c r="A71"/>
      <c r="B71"/>
      <c r="C71"/>
      <c r="D71"/>
      <c r="E71"/>
      <c r="F71"/>
      <c r="G71"/>
      <c r="H71"/>
    </row>
    <row r="72" spans="1:10" x14ac:dyDescent="0.25">
      <c r="A72"/>
      <c r="B72"/>
      <c r="C72"/>
      <c r="D72"/>
      <c r="E72"/>
      <c r="F72"/>
      <c r="G72"/>
      <c r="H72"/>
    </row>
    <row r="73" spans="1:10" x14ac:dyDescent="0.25">
      <c r="A73"/>
      <c r="B73"/>
      <c r="C73"/>
      <c r="D73"/>
      <c r="E73"/>
      <c r="F73"/>
      <c r="G73"/>
      <c r="H73"/>
    </row>
    <row r="74" spans="1:10" x14ac:dyDescent="0.25">
      <c r="A74"/>
      <c r="B74"/>
      <c r="C74"/>
      <c r="D74"/>
      <c r="E74"/>
      <c r="F74"/>
      <c r="G74"/>
      <c r="H74"/>
    </row>
    <row r="75" spans="1:10" x14ac:dyDescent="0.25">
      <c r="A75"/>
      <c r="B75"/>
      <c r="C75"/>
      <c r="D75"/>
      <c r="E75"/>
      <c r="F75"/>
      <c r="G75"/>
      <c r="H75"/>
    </row>
    <row r="76" spans="1:10" x14ac:dyDescent="0.25">
      <c r="A76"/>
      <c r="B76"/>
      <c r="C76"/>
      <c r="D76"/>
      <c r="E76"/>
      <c r="F76"/>
      <c r="G76"/>
      <c r="H76"/>
    </row>
    <row r="77" spans="1:10" x14ac:dyDescent="0.25">
      <c r="A77"/>
      <c r="B77"/>
      <c r="C77"/>
      <c r="D77"/>
      <c r="E77"/>
      <c r="F77"/>
      <c r="G77"/>
      <c r="H77"/>
    </row>
    <row r="78" spans="1:10" x14ac:dyDescent="0.25">
      <c r="A78"/>
      <c r="B78"/>
      <c r="C78"/>
      <c r="D78"/>
      <c r="E78"/>
      <c r="F78"/>
      <c r="G78"/>
      <c r="H78"/>
    </row>
    <row r="79" spans="1:10" x14ac:dyDescent="0.25">
      <c r="A79"/>
      <c r="B79"/>
      <c r="C79"/>
      <c r="D79"/>
      <c r="E79"/>
      <c r="F79"/>
      <c r="G79"/>
      <c r="H79"/>
    </row>
    <row r="80" spans="1:10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09375" defaultRowHeight="13.2" x14ac:dyDescent="0.25"/>
  <cols>
    <col min="1" max="1" width="13.6640625" style="65" customWidth="1"/>
    <col min="2" max="2" width="16.109375" style="65" customWidth="1"/>
    <col min="3" max="3" width="17.33203125" style="65" customWidth="1"/>
    <col min="4" max="4" width="27.33203125" style="65" bestFit="1" customWidth="1"/>
    <col min="5" max="5" width="6.33203125" style="65" bestFit="1" customWidth="1"/>
    <col min="6" max="6" width="7.6640625" style="65" bestFit="1" customWidth="1"/>
    <col min="7" max="7" width="4.5546875" style="65" bestFit="1" customWidth="1"/>
    <col min="8" max="8" width="5.5546875" style="65" bestFit="1" customWidth="1"/>
    <col min="9" max="9" width="9.44140625" style="65" customWidth="1"/>
    <col min="10" max="10" width="4" style="65" customWidth="1"/>
    <col min="11" max="16384" width="9.109375" style="65"/>
  </cols>
  <sheetData>
    <row r="1" spans="1:11" s="49" customFormat="1" x14ac:dyDescent="0.25">
      <c r="F1" s="68"/>
      <c r="G1" s="69"/>
      <c r="H1" s="53"/>
      <c r="I1" s="55"/>
      <c r="J1" s="53"/>
      <c r="K1" s="53"/>
    </row>
    <row r="2" spans="1:11" s="49" customFormat="1" ht="13.8" x14ac:dyDescent="0.25">
      <c r="A2" s="66" t="s">
        <v>439</v>
      </c>
      <c r="B2" s="67" t="s">
        <v>1555</v>
      </c>
      <c r="C2" s="459" t="str">
        <f>'2024-NAT-TOTAL'!G1</f>
        <v>Nationals 2024 Day 3</v>
      </c>
      <c r="D2" s="459"/>
      <c r="E2" s="459"/>
      <c r="F2" s="459"/>
      <c r="G2" s="459"/>
      <c r="H2" s="459"/>
      <c r="I2" s="54"/>
      <c r="J2" s="53"/>
      <c r="K2" s="53"/>
    </row>
    <row r="3" spans="1:11" ht="21" x14ac:dyDescent="0.25">
      <c r="A3" s="70" t="s">
        <v>4</v>
      </c>
      <c r="B3" s="67" t="s">
        <v>1555</v>
      </c>
      <c r="D3" s="75" t="s">
        <v>2085</v>
      </c>
    </row>
    <row r="5" spans="1:11" s="67" customFormat="1" ht="39.6" x14ac:dyDescent="0.25">
      <c r="A5" s="82" t="s">
        <v>442</v>
      </c>
      <c r="B5" s="82" t="s">
        <v>1</v>
      </c>
      <c r="C5" s="82" t="s">
        <v>2</v>
      </c>
      <c r="D5" s="82" t="s">
        <v>443</v>
      </c>
      <c r="E5" s="63" t="s">
        <v>449</v>
      </c>
      <c r="F5" s="63" t="s">
        <v>1262</v>
      </c>
      <c r="G5" s="63" t="s">
        <v>1102</v>
      </c>
      <c r="H5" s="63" t="s">
        <v>1263</v>
      </c>
      <c r="I5" s="64" t="s">
        <v>1313</v>
      </c>
    </row>
    <row r="6" spans="1:11" x14ac:dyDescent="0.25">
      <c r="A6" s="67" t="s">
        <v>604</v>
      </c>
      <c r="B6" s="67" t="s">
        <v>418</v>
      </c>
      <c r="C6" s="67" t="s">
        <v>70</v>
      </c>
      <c r="D6" s="67" t="s">
        <v>38</v>
      </c>
      <c r="E6" s="67"/>
      <c r="F6" s="67">
        <v>8</v>
      </c>
      <c r="G6" s="367">
        <v>83.7</v>
      </c>
      <c r="H6" s="367">
        <v>83.7</v>
      </c>
      <c r="I6" s="71">
        <v>50</v>
      </c>
      <c r="J6" s="65">
        <v>1</v>
      </c>
    </row>
    <row r="7" spans="1:11" x14ac:dyDescent="0.25">
      <c r="A7" s="67" t="s">
        <v>1578</v>
      </c>
      <c r="B7" s="67" t="s">
        <v>1610</v>
      </c>
      <c r="C7" s="67" t="s">
        <v>252</v>
      </c>
      <c r="D7" s="67" t="s">
        <v>43</v>
      </c>
      <c r="E7" s="67">
        <v>3</v>
      </c>
      <c r="F7" s="67">
        <v>10</v>
      </c>
      <c r="G7" s="367">
        <v>66.699999999999989</v>
      </c>
      <c r="H7" s="367">
        <v>66.699999999999989</v>
      </c>
      <c r="I7" s="71">
        <f>IF(H7=H6,I6,IF(H7=0,ROUNDDOWN(20,0),I6-J6))</f>
        <v>49</v>
      </c>
      <c r="J7" s="65">
        <f>IF(H7&lt;H6,1,IF(H7=H6,J6+1,0))</f>
        <v>1</v>
      </c>
    </row>
    <row r="8" spans="1:11" x14ac:dyDescent="0.25">
      <c r="A8" s="67" t="s">
        <v>589</v>
      </c>
      <c r="B8" s="67" t="s">
        <v>2031</v>
      </c>
      <c r="C8" s="67" t="s">
        <v>353</v>
      </c>
      <c r="D8" s="67" t="s">
        <v>50</v>
      </c>
      <c r="E8" s="67"/>
      <c r="F8" s="67">
        <v>7</v>
      </c>
      <c r="G8" s="367">
        <v>58.2</v>
      </c>
      <c r="H8" s="367">
        <v>58.2</v>
      </c>
      <c r="I8" s="71">
        <f t="shared" ref="I8:I68" si="0">IF(H8=H7,I7,IF(H8=0,ROUNDDOWN(20,0),I7-J7))</f>
        <v>48</v>
      </c>
      <c r="J8" s="65">
        <f t="shared" ref="J8:J68" si="1">IF(H8&lt;H7,1,IF(H8=H7,J7+1,0))</f>
        <v>1</v>
      </c>
    </row>
    <row r="9" spans="1:11" x14ac:dyDescent="0.25">
      <c r="A9" s="67" t="s">
        <v>673</v>
      </c>
      <c r="B9" s="67" t="s">
        <v>1828</v>
      </c>
      <c r="C9" s="67" t="s">
        <v>356</v>
      </c>
      <c r="D9" s="67" t="s">
        <v>50</v>
      </c>
      <c r="E9" s="67">
        <v>1</v>
      </c>
      <c r="F9" s="67">
        <v>8</v>
      </c>
      <c r="G9" s="367">
        <v>49.300000000000004</v>
      </c>
      <c r="H9" s="367">
        <v>49.300000000000004</v>
      </c>
      <c r="I9" s="71">
        <f t="shared" si="0"/>
        <v>47</v>
      </c>
      <c r="J9" s="65">
        <f t="shared" si="1"/>
        <v>1</v>
      </c>
    </row>
    <row r="10" spans="1:11" x14ac:dyDescent="0.25">
      <c r="A10" s="67" t="s">
        <v>1513</v>
      </c>
      <c r="B10" s="67" t="s">
        <v>1536</v>
      </c>
      <c r="C10" s="67" t="s">
        <v>109</v>
      </c>
      <c r="D10" s="67" t="s">
        <v>48</v>
      </c>
      <c r="E10" s="67"/>
      <c r="F10" s="67">
        <v>6</v>
      </c>
      <c r="G10" s="367">
        <v>48.8</v>
      </c>
      <c r="H10" s="367">
        <v>48.8</v>
      </c>
      <c r="I10" s="71">
        <f t="shared" si="0"/>
        <v>46</v>
      </c>
      <c r="J10" s="65">
        <f t="shared" si="1"/>
        <v>1</v>
      </c>
    </row>
    <row r="11" spans="1:11" x14ac:dyDescent="0.25">
      <c r="A11" s="67" t="s">
        <v>634</v>
      </c>
      <c r="B11" s="67" t="s">
        <v>417</v>
      </c>
      <c r="C11" s="67" t="s">
        <v>135</v>
      </c>
      <c r="D11" s="67" t="s">
        <v>38</v>
      </c>
      <c r="E11" s="67"/>
      <c r="F11" s="67">
        <v>6</v>
      </c>
      <c r="G11" s="367">
        <v>45</v>
      </c>
      <c r="H11" s="367">
        <v>45</v>
      </c>
      <c r="I11" s="71">
        <f t="shared" si="0"/>
        <v>45</v>
      </c>
      <c r="J11" s="65">
        <f t="shared" si="1"/>
        <v>1</v>
      </c>
    </row>
    <row r="12" spans="1:11" x14ac:dyDescent="0.25">
      <c r="A12" s="67" t="s">
        <v>1376</v>
      </c>
      <c r="B12" s="67" t="s">
        <v>1454</v>
      </c>
      <c r="C12" s="67" t="s">
        <v>1377</v>
      </c>
      <c r="D12" s="67" t="s">
        <v>39</v>
      </c>
      <c r="E12" s="67">
        <v>1</v>
      </c>
      <c r="F12" s="67">
        <v>9</v>
      </c>
      <c r="G12" s="367">
        <v>43.9</v>
      </c>
      <c r="H12" s="367">
        <v>43.9</v>
      </c>
      <c r="I12" s="71">
        <f t="shared" si="0"/>
        <v>44</v>
      </c>
      <c r="J12" s="65">
        <f t="shared" si="1"/>
        <v>1</v>
      </c>
    </row>
    <row r="13" spans="1:11" x14ac:dyDescent="0.25">
      <c r="A13" s="67" t="s">
        <v>1400</v>
      </c>
      <c r="B13" s="67" t="s">
        <v>2022</v>
      </c>
      <c r="C13" s="67" t="s">
        <v>308</v>
      </c>
      <c r="D13" s="67" t="s">
        <v>48</v>
      </c>
      <c r="E13" s="67"/>
      <c r="F13" s="67">
        <v>6</v>
      </c>
      <c r="G13" s="367">
        <v>30.4</v>
      </c>
      <c r="H13" s="367">
        <v>30.4</v>
      </c>
      <c r="I13" s="71">
        <f t="shared" si="0"/>
        <v>43</v>
      </c>
      <c r="J13" s="65">
        <f t="shared" si="1"/>
        <v>1</v>
      </c>
    </row>
    <row r="14" spans="1:11" x14ac:dyDescent="0.25">
      <c r="A14" s="67" t="s">
        <v>846</v>
      </c>
      <c r="B14" s="67" t="s">
        <v>1897</v>
      </c>
      <c r="C14" s="67" t="s">
        <v>1898</v>
      </c>
      <c r="D14" s="67" t="s">
        <v>44</v>
      </c>
      <c r="E14" s="67"/>
      <c r="F14" s="67">
        <v>4</v>
      </c>
      <c r="G14" s="367">
        <v>30.299999999999997</v>
      </c>
      <c r="H14" s="367">
        <v>30.299999999999997</v>
      </c>
      <c r="I14" s="71">
        <f t="shared" si="0"/>
        <v>42</v>
      </c>
      <c r="J14" s="65">
        <f t="shared" si="1"/>
        <v>1</v>
      </c>
    </row>
    <row r="15" spans="1:11" x14ac:dyDescent="0.25">
      <c r="A15" s="67" t="s">
        <v>525</v>
      </c>
      <c r="B15" s="67" t="s">
        <v>428</v>
      </c>
      <c r="C15" s="67" t="s">
        <v>103</v>
      </c>
      <c r="D15" s="67" t="s">
        <v>41</v>
      </c>
      <c r="E15" s="67"/>
      <c r="F15" s="67">
        <v>4</v>
      </c>
      <c r="G15" s="367">
        <v>27.799999999999997</v>
      </c>
      <c r="H15" s="367">
        <v>27.799999999999997</v>
      </c>
      <c r="I15" s="71">
        <f t="shared" si="0"/>
        <v>41</v>
      </c>
      <c r="J15" s="65">
        <f t="shared" si="1"/>
        <v>1</v>
      </c>
    </row>
    <row r="16" spans="1:11" x14ac:dyDescent="0.25">
      <c r="A16" s="67" t="s">
        <v>1786</v>
      </c>
      <c r="B16" s="67" t="s">
        <v>1799</v>
      </c>
      <c r="C16" s="67" t="s">
        <v>1800</v>
      </c>
      <c r="D16" s="67" t="s">
        <v>43</v>
      </c>
      <c r="E16" s="67">
        <v>1</v>
      </c>
      <c r="F16" s="67">
        <v>9</v>
      </c>
      <c r="G16" s="367">
        <v>27.499999999999996</v>
      </c>
      <c r="H16" s="367">
        <v>27.499999999999996</v>
      </c>
      <c r="I16" s="71">
        <f t="shared" si="0"/>
        <v>40</v>
      </c>
      <c r="J16" s="65">
        <f t="shared" si="1"/>
        <v>1</v>
      </c>
    </row>
    <row r="17" spans="1:10" x14ac:dyDescent="0.25">
      <c r="A17" s="67" t="s">
        <v>1157</v>
      </c>
      <c r="B17" s="67" t="s">
        <v>1510</v>
      </c>
      <c r="C17" s="67" t="s">
        <v>923</v>
      </c>
      <c r="D17" s="67" t="s">
        <v>42</v>
      </c>
      <c r="E17" s="67">
        <v>1</v>
      </c>
      <c r="F17" s="67">
        <v>6</v>
      </c>
      <c r="G17" s="367">
        <v>19.399999999999999</v>
      </c>
      <c r="H17" s="367">
        <v>19.399999999999999</v>
      </c>
      <c r="I17" s="71">
        <f t="shared" si="0"/>
        <v>39</v>
      </c>
      <c r="J17" s="65">
        <f t="shared" si="1"/>
        <v>1</v>
      </c>
    </row>
    <row r="18" spans="1:10" x14ac:dyDescent="0.25">
      <c r="A18" s="67" t="s">
        <v>885</v>
      </c>
      <c r="B18" s="67" t="s">
        <v>1997</v>
      </c>
      <c r="C18" s="67" t="s">
        <v>1996</v>
      </c>
      <c r="D18" s="67" t="s">
        <v>41</v>
      </c>
      <c r="E18" s="67"/>
      <c r="F18" s="67">
        <v>2</v>
      </c>
      <c r="G18" s="367">
        <v>11.100000000000001</v>
      </c>
      <c r="H18" s="367">
        <v>11.100000000000001</v>
      </c>
      <c r="I18" s="71">
        <f t="shared" si="0"/>
        <v>38</v>
      </c>
      <c r="J18" s="65">
        <f t="shared" si="1"/>
        <v>1</v>
      </c>
    </row>
    <row r="19" spans="1:10" x14ac:dyDescent="0.25">
      <c r="A19" s="67" t="s">
        <v>764</v>
      </c>
      <c r="B19" s="67" t="s">
        <v>1675</v>
      </c>
      <c r="C19" s="67" t="s">
        <v>1225</v>
      </c>
      <c r="D19" s="67" t="s">
        <v>49</v>
      </c>
      <c r="E19" s="67"/>
      <c r="F19" s="67">
        <v>4</v>
      </c>
      <c r="G19" s="367">
        <v>8.1999999999999993</v>
      </c>
      <c r="H19" s="367">
        <v>8.1999999999999993</v>
      </c>
      <c r="I19" s="71">
        <f t="shared" si="0"/>
        <v>37</v>
      </c>
      <c r="J19" s="65">
        <f t="shared" si="1"/>
        <v>1</v>
      </c>
    </row>
    <row r="20" spans="1:10" x14ac:dyDescent="0.25">
      <c r="A20" s="67" t="s">
        <v>648</v>
      </c>
      <c r="B20" s="67" t="s">
        <v>1809</v>
      </c>
      <c r="C20" s="67" t="s">
        <v>1810</v>
      </c>
      <c r="D20" s="67" t="s">
        <v>1947</v>
      </c>
      <c r="E20" s="67">
        <v>2</v>
      </c>
      <c r="F20" s="67">
        <v>1</v>
      </c>
      <c r="G20" s="367">
        <v>5.3</v>
      </c>
      <c r="H20" s="367">
        <v>5.3</v>
      </c>
      <c r="I20" s="71">
        <f t="shared" si="0"/>
        <v>36</v>
      </c>
      <c r="J20" s="65">
        <f t="shared" si="1"/>
        <v>1</v>
      </c>
    </row>
    <row r="21" spans="1:10" x14ac:dyDescent="0.25">
      <c r="A21" s="67" t="s">
        <v>1518</v>
      </c>
      <c r="B21" s="67" t="s">
        <v>1538</v>
      </c>
      <c r="C21" s="67" t="s">
        <v>88</v>
      </c>
      <c r="D21" s="67" t="s">
        <v>39</v>
      </c>
      <c r="E21" s="67"/>
      <c r="F21" s="67">
        <v>2</v>
      </c>
      <c r="G21" s="367">
        <v>3.9</v>
      </c>
      <c r="H21" s="367">
        <v>3.9</v>
      </c>
      <c r="I21" s="71">
        <f t="shared" si="0"/>
        <v>35</v>
      </c>
      <c r="J21" s="65">
        <f t="shared" si="1"/>
        <v>1</v>
      </c>
    </row>
    <row r="22" spans="1:10" x14ac:dyDescent="0.25">
      <c r="A22" s="67" t="s">
        <v>538</v>
      </c>
      <c r="B22" s="67" t="s">
        <v>1907</v>
      </c>
      <c r="C22" s="67" t="s">
        <v>1066</v>
      </c>
      <c r="D22" s="67" t="s">
        <v>43</v>
      </c>
      <c r="E22" s="67">
        <v>1</v>
      </c>
      <c r="F22" s="67">
        <v>1</v>
      </c>
      <c r="G22" s="367">
        <v>2.9000000000000004</v>
      </c>
      <c r="H22" s="367">
        <v>2.9000000000000004</v>
      </c>
      <c r="I22" s="71">
        <f t="shared" si="0"/>
        <v>34</v>
      </c>
      <c r="J22" s="65">
        <f t="shared" si="1"/>
        <v>1</v>
      </c>
    </row>
    <row r="23" spans="1:10" x14ac:dyDescent="0.25">
      <c r="A23"/>
      <c r="B23"/>
      <c r="C23"/>
      <c r="D23"/>
      <c r="E23"/>
      <c r="F23"/>
      <c r="G23"/>
      <c r="H23"/>
      <c r="I23" s="71">
        <f t="shared" si="0"/>
        <v>20</v>
      </c>
      <c r="J23" s="65">
        <f t="shared" si="1"/>
        <v>1</v>
      </c>
    </row>
    <row r="24" spans="1:10" x14ac:dyDescent="0.25">
      <c r="A24"/>
      <c r="B24"/>
      <c r="C24"/>
      <c r="D24"/>
      <c r="E24"/>
      <c r="F24"/>
      <c r="G24"/>
      <c r="H24"/>
      <c r="I24" s="71">
        <f t="shared" si="0"/>
        <v>20</v>
      </c>
      <c r="J24" s="65">
        <f t="shared" si="1"/>
        <v>2</v>
      </c>
    </row>
    <row r="25" spans="1:10" x14ac:dyDescent="0.25">
      <c r="A25"/>
      <c r="B25"/>
      <c r="C25"/>
      <c r="D25"/>
      <c r="E25"/>
      <c r="F25"/>
      <c r="G25"/>
      <c r="H25"/>
      <c r="I25" s="71">
        <f t="shared" si="0"/>
        <v>20</v>
      </c>
      <c r="J25" s="65">
        <f t="shared" si="1"/>
        <v>3</v>
      </c>
    </row>
    <row r="26" spans="1:10" x14ac:dyDescent="0.25">
      <c r="A26"/>
      <c r="B26"/>
      <c r="C26"/>
      <c r="D26"/>
      <c r="E26"/>
      <c r="F26"/>
      <c r="G26"/>
      <c r="H26"/>
      <c r="I26" s="71">
        <f t="shared" si="0"/>
        <v>20</v>
      </c>
      <c r="J26" s="65">
        <f t="shared" si="1"/>
        <v>4</v>
      </c>
    </row>
    <row r="27" spans="1:10" x14ac:dyDescent="0.25">
      <c r="A27"/>
      <c r="B27"/>
      <c r="C27"/>
      <c r="D27"/>
      <c r="E27"/>
      <c r="F27"/>
      <c r="G27"/>
      <c r="H27"/>
      <c r="I27" s="71">
        <f t="shared" si="0"/>
        <v>20</v>
      </c>
      <c r="J27" s="65">
        <f t="shared" si="1"/>
        <v>5</v>
      </c>
    </row>
    <row r="28" spans="1:10" x14ac:dyDescent="0.25">
      <c r="A28"/>
      <c r="B28"/>
      <c r="C28"/>
      <c r="D28"/>
      <c r="E28"/>
      <c r="F28"/>
      <c r="G28"/>
      <c r="H28"/>
      <c r="I28" s="71">
        <f t="shared" si="0"/>
        <v>20</v>
      </c>
      <c r="J28" s="65">
        <f t="shared" si="1"/>
        <v>6</v>
      </c>
    </row>
    <row r="29" spans="1:10" x14ac:dyDescent="0.25">
      <c r="A29"/>
      <c r="B29"/>
      <c r="C29"/>
      <c r="D29"/>
      <c r="E29"/>
      <c r="F29"/>
      <c r="G29"/>
      <c r="H29"/>
      <c r="I29" s="71">
        <f t="shared" si="0"/>
        <v>20</v>
      </c>
      <c r="J29" s="65">
        <f t="shared" si="1"/>
        <v>7</v>
      </c>
    </row>
    <row r="30" spans="1:10" x14ac:dyDescent="0.25">
      <c r="A30"/>
      <c r="B30"/>
      <c r="C30"/>
      <c r="D30"/>
      <c r="E30"/>
      <c r="F30"/>
      <c r="G30"/>
      <c r="H30"/>
      <c r="I30" s="71">
        <f t="shared" si="0"/>
        <v>20</v>
      </c>
      <c r="J30" s="65">
        <f t="shared" si="1"/>
        <v>8</v>
      </c>
    </row>
    <row r="31" spans="1:10" x14ac:dyDescent="0.25">
      <c r="A31"/>
      <c r="B31"/>
      <c r="C31"/>
      <c r="D31"/>
      <c r="E31"/>
      <c r="F31"/>
      <c r="G31"/>
      <c r="H31"/>
      <c r="I31" s="71">
        <f t="shared" si="0"/>
        <v>20</v>
      </c>
      <c r="J31" s="65">
        <f t="shared" si="1"/>
        <v>9</v>
      </c>
    </row>
    <row r="32" spans="1:10" x14ac:dyDescent="0.25">
      <c r="A32"/>
      <c r="B32"/>
      <c r="C32"/>
      <c r="D32"/>
      <c r="E32"/>
      <c r="F32"/>
      <c r="G32"/>
      <c r="H32"/>
      <c r="I32" s="71">
        <f t="shared" si="0"/>
        <v>20</v>
      </c>
      <c r="J32" s="65">
        <f t="shared" si="1"/>
        <v>10</v>
      </c>
    </row>
    <row r="33" spans="1:10" x14ac:dyDescent="0.25">
      <c r="A33"/>
      <c r="B33"/>
      <c r="C33"/>
      <c r="D33"/>
      <c r="E33"/>
      <c r="F33"/>
      <c r="G33"/>
      <c r="H33"/>
      <c r="I33" s="71">
        <f t="shared" si="0"/>
        <v>20</v>
      </c>
      <c r="J33" s="65">
        <f t="shared" si="1"/>
        <v>11</v>
      </c>
    </row>
    <row r="34" spans="1:10" x14ac:dyDescent="0.25">
      <c r="A34"/>
      <c r="B34"/>
      <c r="C34"/>
      <c r="D34"/>
      <c r="E34"/>
      <c r="F34"/>
      <c r="G34"/>
      <c r="H34"/>
      <c r="I34" s="71">
        <f t="shared" si="0"/>
        <v>20</v>
      </c>
      <c r="J34" s="65">
        <f t="shared" si="1"/>
        <v>12</v>
      </c>
    </row>
    <row r="35" spans="1:10" x14ac:dyDescent="0.25">
      <c r="A35"/>
      <c r="B35"/>
      <c r="C35"/>
      <c r="D35"/>
      <c r="E35"/>
      <c r="F35"/>
      <c r="G35"/>
      <c r="H35"/>
      <c r="I35" s="71">
        <f t="shared" si="0"/>
        <v>20</v>
      </c>
      <c r="J35" s="65">
        <f t="shared" si="1"/>
        <v>13</v>
      </c>
    </row>
    <row r="36" spans="1:10" x14ac:dyDescent="0.25">
      <c r="A36"/>
      <c r="B36"/>
      <c r="C36"/>
      <c r="D36"/>
      <c r="E36"/>
      <c r="F36"/>
      <c r="G36"/>
      <c r="H36"/>
      <c r="I36" s="71">
        <f t="shared" si="0"/>
        <v>20</v>
      </c>
      <c r="J36" s="65">
        <f t="shared" si="1"/>
        <v>14</v>
      </c>
    </row>
    <row r="37" spans="1:10" x14ac:dyDescent="0.25">
      <c r="I37" s="71">
        <f t="shared" si="0"/>
        <v>20</v>
      </c>
      <c r="J37" s="65">
        <f t="shared" si="1"/>
        <v>15</v>
      </c>
    </row>
    <row r="38" spans="1:10" x14ac:dyDescent="0.25">
      <c r="I38" s="71">
        <f t="shared" si="0"/>
        <v>20</v>
      </c>
      <c r="J38" s="65">
        <f t="shared" si="1"/>
        <v>16</v>
      </c>
    </row>
    <row r="39" spans="1:10" x14ac:dyDescent="0.25">
      <c r="I39" s="71">
        <f t="shared" si="0"/>
        <v>20</v>
      </c>
      <c r="J39" s="65">
        <f t="shared" si="1"/>
        <v>17</v>
      </c>
    </row>
    <row r="40" spans="1:10" x14ac:dyDescent="0.25">
      <c r="I40" s="71">
        <f t="shared" si="0"/>
        <v>20</v>
      </c>
      <c r="J40" s="65">
        <f t="shared" si="1"/>
        <v>18</v>
      </c>
    </row>
    <row r="41" spans="1:10" x14ac:dyDescent="0.25">
      <c r="I41" s="71">
        <f t="shared" si="0"/>
        <v>20</v>
      </c>
      <c r="J41" s="65">
        <f t="shared" si="1"/>
        <v>19</v>
      </c>
    </row>
    <row r="42" spans="1:10" x14ac:dyDescent="0.25">
      <c r="I42" s="71">
        <f t="shared" si="0"/>
        <v>20</v>
      </c>
      <c r="J42" s="65">
        <f t="shared" si="1"/>
        <v>20</v>
      </c>
    </row>
    <row r="43" spans="1:10" x14ac:dyDescent="0.25">
      <c r="I43" s="71">
        <f t="shared" si="0"/>
        <v>20</v>
      </c>
      <c r="J43" s="65">
        <f t="shared" si="1"/>
        <v>21</v>
      </c>
    </row>
    <row r="44" spans="1:10" x14ac:dyDescent="0.25">
      <c r="I44" s="71">
        <f t="shared" si="0"/>
        <v>20</v>
      </c>
      <c r="J44" s="65">
        <f t="shared" si="1"/>
        <v>22</v>
      </c>
    </row>
    <row r="45" spans="1:10" x14ac:dyDescent="0.25">
      <c r="I45" s="71">
        <f t="shared" si="0"/>
        <v>20</v>
      </c>
      <c r="J45" s="65">
        <f t="shared" si="1"/>
        <v>23</v>
      </c>
    </row>
    <row r="46" spans="1:10" x14ac:dyDescent="0.25">
      <c r="I46" s="71">
        <f t="shared" si="0"/>
        <v>20</v>
      </c>
      <c r="J46" s="65">
        <f t="shared" si="1"/>
        <v>24</v>
      </c>
    </row>
    <row r="47" spans="1:10" x14ac:dyDescent="0.25">
      <c r="I47" s="71">
        <f t="shared" si="0"/>
        <v>20</v>
      </c>
      <c r="J47" s="65">
        <f t="shared" si="1"/>
        <v>25</v>
      </c>
    </row>
    <row r="48" spans="1:10" x14ac:dyDescent="0.25">
      <c r="I48" s="71">
        <f t="shared" si="0"/>
        <v>20</v>
      </c>
      <c r="J48" s="65">
        <f t="shared" si="1"/>
        <v>26</v>
      </c>
    </row>
    <row r="49" spans="9:10" x14ac:dyDescent="0.25">
      <c r="I49" s="71">
        <f t="shared" si="0"/>
        <v>20</v>
      </c>
      <c r="J49" s="65">
        <f t="shared" si="1"/>
        <v>27</v>
      </c>
    </row>
    <row r="50" spans="9:10" x14ac:dyDescent="0.25">
      <c r="I50" s="71">
        <f t="shared" si="0"/>
        <v>20</v>
      </c>
      <c r="J50" s="65">
        <f t="shared" si="1"/>
        <v>28</v>
      </c>
    </row>
    <row r="51" spans="9:10" x14ac:dyDescent="0.25">
      <c r="I51" s="71">
        <f t="shared" si="0"/>
        <v>20</v>
      </c>
      <c r="J51" s="65">
        <f t="shared" si="1"/>
        <v>29</v>
      </c>
    </row>
    <row r="52" spans="9:10" x14ac:dyDescent="0.25">
      <c r="I52" s="71">
        <f t="shared" si="0"/>
        <v>20</v>
      </c>
      <c r="J52" s="65">
        <f t="shared" si="1"/>
        <v>30</v>
      </c>
    </row>
    <row r="53" spans="9:10" x14ac:dyDescent="0.25">
      <c r="I53" s="71">
        <f t="shared" si="0"/>
        <v>20</v>
      </c>
      <c r="J53" s="65">
        <f t="shared" si="1"/>
        <v>31</v>
      </c>
    </row>
    <row r="54" spans="9:10" x14ac:dyDescent="0.25">
      <c r="I54" s="71">
        <f t="shared" si="0"/>
        <v>20</v>
      </c>
      <c r="J54" s="65">
        <f t="shared" si="1"/>
        <v>32</v>
      </c>
    </row>
    <row r="55" spans="9:10" x14ac:dyDescent="0.25">
      <c r="I55" s="71">
        <f t="shared" si="0"/>
        <v>20</v>
      </c>
      <c r="J55" s="65">
        <f t="shared" si="1"/>
        <v>33</v>
      </c>
    </row>
    <row r="56" spans="9:10" x14ac:dyDescent="0.25">
      <c r="I56" s="71">
        <f t="shared" si="0"/>
        <v>20</v>
      </c>
      <c r="J56" s="65">
        <f t="shared" si="1"/>
        <v>34</v>
      </c>
    </row>
    <row r="57" spans="9:10" x14ac:dyDescent="0.25">
      <c r="I57" s="71">
        <f t="shared" si="0"/>
        <v>20</v>
      </c>
      <c r="J57" s="65">
        <f t="shared" si="1"/>
        <v>35</v>
      </c>
    </row>
    <row r="58" spans="9:10" x14ac:dyDescent="0.25">
      <c r="I58" s="71">
        <f t="shared" si="0"/>
        <v>20</v>
      </c>
      <c r="J58" s="65">
        <f t="shared" si="1"/>
        <v>36</v>
      </c>
    </row>
    <row r="59" spans="9:10" x14ac:dyDescent="0.25">
      <c r="I59" s="71">
        <f t="shared" si="0"/>
        <v>20</v>
      </c>
      <c r="J59" s="65">
        <f t="shared" si="1"/>
        <v>37</v>
      </c>
    </row>
    <row r="60" spans="9:10" x14ac:dyDescent="0.25">
      <c r="I60" s="71">
        <f t="shared" si="0"/>
        <v>20</v>
      </c>
      <c r="J60" s="65">
        <f t="shared" si="1"/>
        <v>38</v>
      </c>
    </row>
    <row r="61" spans="9:10" x14ac:dyDescent="0.25">
      <c r="I61" s="71">
        <f t="shared" si="0"/>
        <v>20</v>
      </c>
      <c r="J61" s="65">
        <f t="shared" si="1"/>
        <v>39</v>
      </c>
    </row>
    <row r="62" spans="9:10" x14ac:dyDescent="0.25">
      <c r="I62" s="71">
        <f t="shared" si="0"/>
        <v>20</v>
      </c>
      <c r="J62" s="65">
        <f t="shared" si="1"/>
        <v>40</v>
      </c>
    </row>
    <row r="63" spans="9:10" x14ac:dyDescent="0.25">
      <c r="I63" s="71">
        <f t="shared" si="0"/>
        <v>20</v>
      </c>
      <c r="J63" s="65">
        <f t="shared" si="1"/>
        <v>41</v>
      </c>
    </row>
    <row r="64" spans="9:10" x14ac:dyDescent="0.25">
      <c r="I64" s="71">
        <f t="shared" si="0"/>
        <v>20</v>
      </c>
      <c r="J64" s="65">
        <f t="shared" si="1"/>
        <v>42</v>
      </c>
    </row>
    <row r="65" spans="9:10" x14ac:dyDescent="0.25">
      <c r="I65" s="71">
        <f t="shared" si="0"/>
        <v>20</v>
      </c>
      <c r="J65" s="65">
        <f t="shared" si="1"/>
        <v>43</v>
      </c>
    </row>
    <row r="66" spans="9:10" x14ac:dyDescent="0.25">
      <c r="I66" s="71">
        <f t="shared" si="0"/>
        <v>20</v>
      </c>
      <c r="J66" s="65">
        <f t="shared" si="1"/>
        <v>44</v>
      </c>
    </row>
    <row r="67" spans="9:10" x14ac:dyDescent="0.25">
      <c r="I67" s="71">
        <f t="shared" si="0"/>
        <v>20</v>
      </c>
      <c r="J67" s="65">
        <f t="shared" si="1"/>
        <v>45</v>
      </c>
    </row>
    <row r="68" spans="9:10" x14ac:dyDescent="0.25">
      <c r="I68" s="71">
        <f t="shared" si="0"/>
        <v>20</v>
      </c>
      <c r="J68" s="65">
        <f t="shared" si="1"/>
        <v>46</v>
      </c>
    </row>
  </sheetData>
  <mergeCells count="1">
    <mergeCell ref="C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C22" sqref="C22"/>
    </sheetView>
  </sheetViews>
  <sheetFormatPr defaultColWidth="9.109375" defaultRowHeight="13.2" x14ac:dyDescent="0.3"/>
  <cols>
    <col min="1" max="1" width="27.5546875" style="4" bestFit="1" customWidth="1"/>
    <col min="2" max="2" width="16" style="4" bestFit="1" customWidth="1"/>
    <col min="3" max="3" width="17.33203125" style="4" bestFit="1" customWidth="1"/>
    <col min="4" max="4" width="13.6640625" style="4" bestFit="1" customWidth="1"/>
    <col min="5" max="5" width="5.6640625" style="4" bestFit="1" customWidth="1"/>
    <col min="6" max="6" width="10.5546875" style="4" customWidth="1"/>
    <col min="7" max="7" width="12.44140625" style="4" bestFit="1" customWidth="1"/>
    <col min="8" max="8" width="17.44140625" style="4" bestFit="1" customWidth="1"/>
    <col min="9" max="16384" width="9.109375" style="4"/>
  </cols>
  <sheetData>
    <row r="3" spans="1:11" s="5" customFormat="1" x14ac:dyDescent="0.3">
      <c r="B3" s="5" t="s">
        <v>1005</v>
      </c>
      <c r="D3" s="17" t="str">
        <f>'2024-NAT-TOTAL'!G1</f>
        <v>Nationals 2024 Day 3</v>
      </c>
    </row>
    <row r="5" spans="1:11" x14ac:dyDescent="0.3">
      <c r="A5" s="404" t="s">
        <v>439</v>
      </c>
      <c r="B5" s="405" t="s">
        <v>1555</v>
      </c>
    </row>
    <row r="7" spans="1:11" x14ac:dyDescent="0.3">
      <c r="A7" s="404" t="s">
        <v>6</v>
      </c>
      <c r="B7" s="404" t="s">
        <v>1</v>
      </c>
      <c r="C7" s="404" t="s">
        <v>2</v>
      </c>
      <c r="D7" s="404" t="s">
        <v>443</v>
      </c>
      <c r="E7" s="405" t="s">
        <v>1004</v>
      </c>
    </row>
    <row r="8" spans="1:11" s="5" customFormat="1" x14ac:dyDescent="0.3">
      <c r="A8" s="405" t="s">
        <v>10</v>
      </c>
      <c r="B8" s="405" t="s">
        <v>218</v>
      </c>
      <c r="C8" s="405" t="s">
        <v>70</v>
      </c>
      <c r="D8" s="405" t="s">
        <v>38</v>
      </c>
      <c r="E8" s="406">
        <v>1.1000000000000001</v>
      </c>
      <c r="F8" s="4"/>
      <c r="H8" s="11"/>
      <c r="I8" s="11"/>
      <c r="J8" s="11"/>
      <c r="K8" s="11"/>
    </row>
    <row r="9" spans="1:11" s="5" customFormat="1" x14ac:dyDescent="0.3">
      <c r="A9" s="405"/>
      <c r="B9" s="405" t="s">
        <v>161</v>
      </c>
      <c r="C9" s="405" t="s">
        <v>1840</v>
      </c>
      <c r="D9" s="405" t="s">
        <v>43</v>
      </c>
      <c r="E9" s="406">
        <v>1.1000000000000001</v>
      </c>
      <c r="F9" s="4"/>
      <c r="H9" s="11"/>
      <c r="I9" s="11"/>
      <c r="J9" s="11"/>
      <c r="K9" s="11"/>
    </row>
    <row r="10" spans="1:11" s="5" customFormat="1" x14ac:dyDescent="0.3">
      <c r="A10" s="405"/>
      <c r="B10" s="405" t="s">
        <v>89</v>
      </c>
      <c r="C10" s="405" t="s">
        <v>351</v>
      </c>
      <c r="D10" s="405" t="s">
        <v>1947</v>
      </c>
      <c r="E10" s="406">
        <v>1.1000000000000001</v>
      </c>
      <c r="F10" s="4"/>
      <c r="H10" s="11"/>
      <c r="I10" s="11"/>
      <c r="J10" s="11"/>
      <c r="K10" s="11"/>
    </row>
    <row r="11" spans="1:11" s="5" customFormat="1" x14ac:dyDescent="0.3">
      <c r="A11" s="405"/>
      <c r="B11" s="405" t="s">
        <v>1989</v>
      </c>
      <c r="C11" s="405" t="s">
        <v>122</v>
      </c>
      <c r="D11" s="405" t="s">
        <v>1947</v>
      </c>
      <c r="E11" s="406">
        <v>1.1000000000000001</v>
      </c>
      <c r="F11" s="4"/>
      <c r="H11" s="11"/>
      <c r="I11" s="11"/>
      <c r="J11" s="11"/>
      <c r="K11" s="11"/>
    </row>
    <row r="12" spans="1:11" s="5" customFormat="1" x14ac:dyDescent="0.3">
      <c r="A12" s="405" t="s">
        <v>8</v>
      </c>
      <c r="B12" s="405" t="s">
        <v>1369</v>
      </c>
      <c r="C12" s="405" t="s">
        <v>265</v>
      </c>
      <c r="D12" s="405" t="s">
        <v>37</v>
      </c>
      <c r="E12" s="406">
        <v>5.0999999999999996</v>
      </c>
      <c r="F12" s="4"/>
      <c r="H12" s="11"/>
      <c r="I12" s="11"/>
      <c r="J12" s="11"/>
      <c r="K12" s="11"/>
    </row>
    <row r="13" spans="1:11" s="5" customFormat="1" x14ac:dyDescent="0.3">
      <c r="A13" s="409" t="s">
        <v>20</v>
      </c>
      <c r="B13" s="405" t="s">
        <v>417</v>
      </c>
      <c r="C13" s="405" t="s">
        <v>135</v>
      </c>
      <c r="D13" s="405" t="s">
        <v>38</v>
      </c>
      <c r="E13" s="406">
        <v>3.9</v>
      </c>
      <c r="F13" s="4"/>
    </row>
    <row r="14" spans="1:11" s="5" customFormat="1" x14ac:dyDescent="0.3">
      <c r="A14" s="405" t="s">
        <v>1267</v>
      </c>
      <c r="B14" s="405" t="s">
        <v>2117</v>
      </c>
      <c r="C14" s="405" t="s">
        <v>274</v>
      </c>
      <c r="D14" s="405" t="s">
        <v>37</v>
      </c>
      <c r="E14" s="406">
        <v>19.2</v>
      </c>
      <c r="F14" s="4"/>
    </row>
    <row r="15" spans="1:11" s="5" customFormat="1" x14ac:dyDescent="0.3">
      <c r="A15" s="405" t="s">
        <v>1265</v>
      </c>
      <c r="B15" s="405" t="s">
        <v>292</v>
      </c>
      <c r="C15" s="405" t="s">
        <v>293</v>
      </c>
      <c r="D15" s="405" t="s">
        <v>37</v>
      </c>
      <c r="E15" s="406">
        <v>23.5</v>
      </c>
      <c r="F15" s="4"/>
    </row>
    <row r="16" spans="1:11" x14ac:dyDescent="0.3">
      <c r="A16" s="405" t="s">
        <v>1281</v>
      </c>
      <c r="B16" s="405" t="s">
        <v>292</v>
      </c>
      <c r="C16" s="405" t="s">
        <v>293</v>
      </c>
      <c r="D16" s="405" t="s">
        <v>37</v>
      </c>
      <c r="E16" s="406">
        <v>123.7</v>
      </c>
    </row>
    <row r="17" spans="1:5" x14ac:dyDescent="0.3">
      <c r="A17" s="405" t="s">
        <v>1282</v>
      </c>
      <c r="B17" s="405" t="s">
        <v>99</v>
      </c>
      <c r="C17" s="405" t="s">
        <v>352</v>
      </c>
      <c r="D17" s="405" t="s">
        <v>44</v>
      </c>
      <c r="E17" s="406">
        <v>94.5</v>
      </c>
    </row>
    <row r="18" spans="1:5" x14ac:dyDescent="0.3">
      <c r="A18" s="405" t="s">
        <v>1286</v>
      </c>
      <c r="B18" s="405" t="s">
        <v>1028</v>
      </c>
      <c r="C18" s="405" t="s">
        <v>185</v>
      </c>
      <c r="D18" s="405" t="s">
        <v>43</v>
      </c>
      <c r="E18" s="406">
        <v>65.7</v>
      </c>
    </row>
    <row r="19" spans="1:5" x14ac:dyDescent="0.3">
      <c r="A19" s="405" t="s">
        <v>1288</v>
      </c>
      <c r="B19" s="405" t="s">
        <v>1212</v>
      </c>
      <c r="C19" s="405" t="s">
        <v>228</v>
      </c>
      <c r="D19" s="405" t="s">
        <v>49</v>
      </c>
      <c r="E19" s="406">
        <v>9</v>
      </c>
    </row>
    <row r="20" spans="1:5" x14ac:dyDescent="0.3">
      <c r="A20" s="405" t="s">
        <v>1314</v>
      </c>
      <c r="B20" s="405" t="s">
        <v>275</v>
      </c>
      <c r="C20" s="405" t="s">
        <v>274</v>
      </c>
      <c r="D20" s="405" t="s">
        <v>37</v>
      </c>
      <c r="E20" s="406">
        <v>1.8</v>
      </c>
    </row>
    <row r="21" spans="1:5" x14ac:dyDescent="0.3">
      <c r="A21" s="405" t="s">
        <v>1287</v>
      </c>
      <c r="B21" s="405" t="s">
        <v>285</v>
      </c>
      <c r="C21" s="405" t="s">
        <v>274</v>
      </c>
      <c r="D21" s="405" t="s">
        <v>37</v>
      </c>
      <c r="E21" s="406">
        <v>31.3</v>
      </c>
    </row>
    <row r="22" spans="1:5" ht="13.8" x14ac:dyDescent="0.3">
      <c r="A22"/>
      <c r="B22"/>
      <c r="C22"/>
      <c r="D22"/>
      <c r="E22"/>
    </row>
    <row r="23" spans="1:5" ht="13.8" x14ac:dyDescent="0.3">
      <c r="A23"/>
      <c r="B23"/>
      <c r="C23"/>
      <c r="D23"/>
      <c r="E23"/>
    </row>
    <row r="24" spans="1:5" ht="13.8" x14ac:dyDescent="0.3">
      <c r="A24"/>
      <c r="B24"/>
      <c r="C24"/>
      <c r="D24"/>
      <c r="E24"/>
    </row>
    <row r="25" spans="1:5" ht="13.8" x14ac:dyDescent="0.3">
      <c r="A25"/>
      <c r="B25"/>
      <c r="C25"/>
      <c r="D25"/>
      <c r="E25"/>
    </row>
    <row r="26" spans="1:5" ht="13.8" x14ac:dyDescent="0.3">
      <c r="A26"/>
      <c r="B26"/>
      <c r="C26"/>
      <c r="D26"/>
      <c r="E26"/>
    </row>
    <row r="27" spans="1:5" ht="13.8" x14ac:dyDescent="0.3">
      <c r="A27"/>
      <c r="B27"/>
      <c r="C27"/>
      <c r="D27"/>
      <c r="E27"/>
    </row>
    <row r="28" spans="1:5" ht="13.8" x14ac:dyDescent="0.3">
      <c r="A28"/>
      <c r="B28"/>
      <c r="C28"/>
      <c r="D28"/>
      <c r="E28"/>
    </row>
    <row r="29" spans="1:5" ht="13.8" x14ac:dyDescent="0.3">
      <c r="A29"/>
      <c r="B29"/>
      <c r="C29"/>
      <c r="D29"/>
      <c r="E29"/>
    </row>
    <row r="30" spans="1:5" ht="13.8" x14ac:dyDescent="0.3">
      <c r="A30"/>
      <c r="B30"/>
      <c r="C30"/>
      <c r="D30"/>
      <c r="E30"/>
    </row>
    <row r="31" spans="1:5" ht="13.8" x14ac:dyDescent="0.3">
      <c r="A31"/>
      <c r="B31"/>
      <c r="C31"/>
      <c r="D31"/>
      <c r="E31"/>
    </row>
    <row r="32" spans="1:5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  <row r="41" spans="1:5" ht="13.8" x14ac:dyDescent="0.3">
      <c r="A41"/>
      <c r="B41"/>
      <c r="C41"/>
      <c r="D41"/>
      <c r="E41"/>
    </row>
    <row r="42" spans="1:5" ht="13.8" x14ac:dyDescent="0.3">
      <c r="A42"/>
      <c r="B42"/>
      <c r="C42"/>
      <c r="D42"/>
      <c r="E42"/>
    </row>
    <row r="43" spans="1:5" ht="13.8" x14ac:dyDescent="0.3">
      <c r="A43"/>
      <c r="B43"/>
      <c r="C43"/>
      <c r="D43"/>
      <c r="E43"/>
    </row>
    <row r="44" spans="1:5" ht="13.8" x14ac:dyDescent="0.3">
      <c r="A44"/>
      <c r="B44"/>
      <c r="C44"/>
      <c r="D44"/>
      <c r="E44"/>
    </row>
    <row r="45" spans="1:5" ht="13.8" x14ac:dyDescent="0.3">
      <c r="A45"/>
      <c r="B45"/>
      <c r="C45"/>
      <c r="D45"/>
      <c r="E45"/>
    </row>
    <row r="46" spans="1:5" ht="13.8" x14ac:dyDescent="0.3">
      <c r="A46"/>
      <c r="B46"/>
      <c r="C46"/>
      <c r="D46"/>
      <c r="E46"/>
    </row>
    <row r="47" spans="1:5" ht="13.8" x14ac:dyDescent="0.3">
      <c r="A47"/>
      <c r="B47"/>
      <c r="C47"/>
      <c r="D47"/>
      <c r="E47"/>
    </row>
    <row r="48" spans="1:5" ht="13.8" x14ac:dyDescent="0.3">
      <c r="A48"/>
      <c r="B48"/>
      <c r="C48"/>
      <c r="D48"/>
      <c r="E48"/>
    </row>
    <row r="49" spans="1:5" ht="13.8" x14ac:dyDescent="0.3">
      <c r="A49"/>
      <c r="B49"/>
      <c r="C49"/>
      <c r="D49"/>
      <c r="E49"/>
    </row>
    <row r="50" spans="1:5" ht="13.8" x14ac:dyDescent="0.3">
      <c r="A50"/>
      <c r="B50"/>
      <c r="C50"/>
      <c r="D50"/>
      <c r="E50"/>
    </row>
    <row r="51" spans="1:5" ht="13.8" x14ac:dyDescent="0.3">
      <c r="A51"/>
      <c r="B51"/>
      <c r="C51"/>
      <c r="D51"/>
      <c r="E51"/>
    </row>
    <row r="52" spans="1:5" ht="13.8" x14ac:dyDescent="0.3">
      <c r="A52"/>
      <c r="B52"/>
      <c r="C52"/>
      <c r="D52"/>
      <c r="E52"/>
    </row>
    <row r="53" spans="1:5" ht="13.8" x14ac:dyDescent="0.3">
      <c r="A53"/>
      <c r="B53"/>
      <c r="C53"/>
      <c r="D53"/>
      <c r="E53"/>
    </row>
    <row r="54" spans="1:5" ht="13.8" x14ac:dyDescent="0.3">
      <c r="A54"/>
      <c r="B54"/>
      <c r="C54"/>
      <c r="D54"/>
      <c r="E54"/>
    </row>
    <row r="55" spans="1:5" ht="13.8" x14ac:dyDescent="0.3">
      <c r="A55"/>
      <c r="B55"/>
      <c r="C55"/>
      <c r="D55"/>
      <c r="E55"/>
    </row>
    <row r="56" spans="1:5" ht="13.8" x14ac:dyDescent="0.3">
      <c r="A56"/>
      <c r="B56"/>
      <c r="C56"/>
      <c r="D56"/>
      <c r="E56"/>
    </row>
    <row r="57" spans="1:5" ht="13.8" x14ac:dyDescent="0.3">
      <c r="A57"/>
      <c r="B57"/>
      <c r="C57"/>
      <c r="D57"/>
      <c r="E57"/>
    </row>
    <row r="58" spans="1:5" ht="13.8" x14ac:dyDescent="0.3">
      <c r="A58"/>
      <c r="B58"/>
      <c r="C58"/>
      <c r="D58"/>
      <c r="E58"/>
    </row>
    <row r="59" spans="1:5" ht="13.8" x14ac:dyDescent="0.3">
      <c r="A59"/>
      <c r="B59"/>
      <c r="C59"/>
      <c r="D59"/>
      <c r="E59"/>
    </row>
    <row r="60" spans="1:5" ht="13.8" x14ac:dyDescent="0.3">
      <c r="A60"/>
      <c r="B60"/>
      <c r="C60"/>
      <c r="D60"/>
      <c r="E60"/>
    </row>
    <row r="61" spans="1:5" ht="13.8" x14ac:dyDescent="0.3">
      <c r="A61"/>
      <c r="B61"/>
      <c r="C61"/>
      <c r="D61"/>
      <c r="E61"/>
    </row>
    <row r="62" spans="1:5" ht="13.8" x14ac:dyDescent="0.3">
      <c r="A62"/>
      <c r="B62"/>
      <c r="C62"/>
      <c r="D62"/>
      <c r="E62"/>
    </row>
    <row r="63" spans="1:5" ht="13.8" x14ac:dyDescent="0.3">
      <c r="A63"/>
      <c r="B63"/>
      <c r="C63"/>
      <c r="D63"/>
      <c r="E63"/>
    </row>
    <row r="64" spans="1:5" ht="13.8" x14ac:dyDescent="0.3">
      <c r="A64"/>
      <c r="B64"/>
      <c r="C64"/>
      <c r="D64"/>
      <c r="E64"/>
    </row>
    <row r="65" spans="1:5" ht="13.8" x14ac:dyDescent="0.3">
      <c r="A65"/>
      <c r="B65"/>
      <c r="C65"/>
      <c r="D65"/>
      <c r="E65"/>
    </row>
    <row r="66" spans="1:5" ht="13.8" x14ac:dyDescent="0.3">
      <c r="A66"/>
      <c r="B66"/>
      <c r="C66"/>
      <c r="D66"/>
      <c r="E66"/>
    </row>
    <row r="67" spans="1:5" ht="13.8" x14ac:dyDescent="0.3">
      <c r="A67"/>
      <c r="B67"/>
      <c r="C67"/>
      <c r="D67"/>
      <c r="E67"/>
    </row>
    <row r="68" spans="1:5" ht="13.8" x14ac:dyDescent="0.3">
      <c r="A68"/>
      <c r="B68"/>
      <c r="C68"/>
      <c r="D68"/>
      <c r="E68"/>
    </row>
    <row r="69" spans="1:5" ht="13.8" x14ac:dyDescent="0.3">
      <c r="A69"/>
      <c r="B69"/>
      <c r="C69"/>
      <c r="D69"/>
      <c r="E69"/>
    </row>
    <row r="70" spans="1:5" ht="13.8" x14ac:dyDescent="0.3">
      <c r="A70"/>
      <c r="B70"/>
      <c r="C70"/>
      <c r="D70"/>
      <c r="E70"/>
    </row>
    <row r="71" spans="1:5" ht="13.8" x14ac:dyDescent="0.3">
      <c r="A71"/>
      <c r="B71"/>
      <c r="C71"/>
      <c r="D71"/>
      <c r="E71"/>
    </row>
    <row r="72" spans="1:5" ht="13.8" x14ac:dyDescent="0.3">
      <c r="A72"/>
      <c r="B72"/>
      <c r="C72"/>
      <c r="D72"/>
      <c r="E72"/>
    </row>
    <row r="73" spans="1:5" ht="13.8" x14ac:dyDescent="0.3">
      <c r="A73"/>
      <c r="B73"/>
      <c r="C73"/>
      <c r="D73"/>
      <c r="E73"/>
    </row>
    <row r="74" spans="1:5" ht="13.8" x14ac:dyDescent="0.3">
      <c r="A74"/>
      <c r="B74"/>
      <c r="C74"/>
      <c r="D74"/>
      <c r="E74"/>
    </row>
    <row r="75" spans="1:5" ht="13.8" x14ac:dyDescent="0.3">
      <c r="A75"/>
      <c r="B75"/>
      <c r="C75"/>
      <c r="D75"/>
      <c r="E75"/>
    </row>
    <row r="76" spans="1:5" ht="13.8" x14ac:dyDescent="0.3">
      <c r="A76"/>
      <c r="B76"/>
      <c r="C76"/>
      <c r="D76"/>
      <c r="E76"/>
    </row>
    <row r="77" spans="1:5" ht="13.8" x14ac:dyDescent="0.3">
      <c r="A77"/>
      <c r="B77"/>
      <c r="C77"/>
      <c r="D77"/>
      <c r="E77"/>
    </row>
    <row r="78" spans="1:5" ht="13.8" x14ac:dyDescent="0.3">
      <c r="A78"/>
      <c r="B78"/>
      <c r="C78"/>
      <c r="D78"/>
      <c r="E78"/>
    </row>
    <row r="79" spans="1:5" ht="13.8" x14ac:dyDescent="0.3">
      <c r="A79"/>
      <c r="B79"/>
      <c r="C79"/>
      <c r="D79"/>
      <c r="E79"/>
    </row>
    <row r="80" spans="1:5" ht="13.8" x14ac:dyDescent="0.3">
      <c r="A80"/>
      <c r="B80"/>
      <c r="C80"/>
      <c r="D80"/>
      <c r="E80"/>
    </row>
    <row r="81" spans="1:5" ht="13.8" x14ac:dyDescent="0.3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topLeftCell="A2" zoomScale="110" zoomScaleNormal="110" workbookViewId="0">
      <selection activeCell="B6" sqref="B6"/>
    </sheetView>
  </sheetViews>
  <sheetFormatPr defaultColWidth="9.109375" defaultRowHeight="13.2" x14ac:dyDescent="0.3"/>
  <cols>
    <col min="1" max="1" width="21" style="4" customWidth="1"/>
    <col min="2" max="2" width="16.109375" style="4" bestFit="1" customWidth="1"/>
    <col min="3" max="3" width="15.6640625" style="4" customWidth="1"/>
    <col min="4" max="4" width="8.21875" style="4" bestFit="1" customWidth="1"/>
    <col min="5" max="5" width="5.88671875" style="4" bestFit="1" customWidth="1"/>
    <col min="6" max="6" width="10.5546875" style="4" customWidth="1"/>
    <col min="7" max="7" width="8.44140625" style="4" customWidth="1"/>
    <col min="8" max="8" width="12.88671875" style="4" bestFit="1" customWidth="1"/>
    <col min="9" max="9" width="12.5546875" style="4" bestFit="1" customWidth="1"/>
    <col min="10" max="10" width="5.5546875" style="4" bestFit="1" customWidth="1"/>
    <col min="11" max="11" width="8.6640625" style="4" customWidth="1"/>
    <col min="12" max="12" width="11.5546875" style="4" bestFit="1" customWidth="1"/>
    <col min="13" max="13" width="10.6640625" style="4" bestFit="1" customWidth="1"/>
    <col min="14" max="14" width="17.88671875" style="4" bestFit="1" customWidth="1"/>
    <col min="15" max="15" width="12.109375" style="4" bestFit="1" customWidth="1"/>
    <col min="16" max="16" width="8.44140625" style="4" customWidth="1"/>
    <col min="17" max="17" width="9.33203125" style="4" bestFit="1" customWidth="1"/>
    <col min="18" max="18" width="9.88671875" style="4" bestFit="1" customWidth="1"/>
    <col min="19" max="19" width="10.10937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6640625" style="4" bestFit="1" customWidth="1"/>
    <col min="26" max="26" width="10.109375" style="4" bestFit="1" customWidth="1"/>
    <col min="27" max="27" width="11" style="4" bestFit="1" customWidth="1"/>
    <col min="28" max="28" width="12" style="4" bestFit="1" customWidth="1"/>
    <col min="29" max="29" width="11.6640625" style="4" bestFit="1" customWidth="1"/>
    <col min="30" max="16384" width="9.109375" style="4"/>
  </cols>
  <sheetData>
    <row r="4" spans="1:14" x14ac:dyDescent="0.3">
      <c r="B4" s="5" t="s">
        <v>1003</v>
      </c>
      <c r="D4" s="17" t="str">
        <f>'2024-NAT-TOTAL'!G1</f>
        <v>Nationals 2024 Day 3</v>
      </c>
    </row>
    <row r="6" spans="1:14" x14ac:dyDescent="0.3">
      <c r="A6" s="408" t="s">
        <v>439</v>
      </c>
      <c r="B6" s="409" t="s">
        <v>1555</v>
      </c>
    </row>
    <row r="8" spans="1:14" x14ac:dyDescent="0.3">
      <c r="A8" s="416" t="s">
        <v>5</v>
      </c>
      <c r="B8" s="408" t="s">
        <v>1</v>
      </c>
      <c r="C8" s="408" t="s">
        <v>2</v>
      </c>
      <c r="D8" s="408" t="s">
        <v>443</v>
      </c>
      <c r="E8" s="410" t="s">
        <v>1004</v>
      </c>
    </row>
    <row r="9" spans="1:14" s="5" customFormat="1" x14ac:dyDescent="0.3">
      <c r="A9" s="415" t="s">
        <v>7</v>
      </c>
      <c r="B9" s="409" t="s">
        <v>1700</v>
      </c>
      <c r="C9" s="409" t="s">
        <v>237</v>
      </c>
      <c r="D9" s="409" t="s">
        <v>49</v>
      </c>
      <c r="E9" s="417">
        <v>1.6</v>
      </c>
      <c r="H9" s="11"/>
      <c r="I9" s="10"/>
      <c r="J9" s="10"/>
      <c r="K9" s="10"/>
      <c r="L9" s="10"/>
      <c r="M9" s="10"/>
      <c r="N9" s="10"/>
    </row>
    <row r="10" spans="1:14" s="5" customFormat="1" x14ac:dyDescent="0.3">
      <c r="A10" s="415" t="s">
        <v>19</v>
      </c>
      <c r="B10" s="409" t="s">
        <v>1610</v>
      </c>
      <c r="C10" s="409" t="s">
        <v>252</v>
      </c>
      <c r="D10" s="409" t="s">
        <v>43</v>
      </c>
      <c r="E10" s="417">
        <v>9</v>
      </c>
      <c r="H10" s="11"/>
      <c r="I10" s="10"/>
      <c r="J10" s="10"/>
      <c r="K10" s="10"/>
      <c r="L10" s="10"/>
      <c r="M10" s="10"/>
      <c r="N10" s="10"/>
    </row>
    <row r="11" spans="1:14" s="5" customFormat="1" ht="13.8" x14ac:dyDescent="0.3">
      <c r="A11"/>
      <c r="B11"/>
      <c r="C11"/>
      <c r="D11"/>
      <c r="E11"/>
      <c r="H11" s="11"/>
      <c r="I11" s="12"/>
      <c r="J11" s="11"/>
      <c r="K11" s="11"/>
      <c r="L11" s="11"/>
      <c r="M11" s="11"/>
      <c r="N11" s="10"/>
    </row>
    <row r="12" spans="1:14" s="5" customFormat="1" ht="13.8" x14ac:dyDescent="0.3">
      <c r="A12"/>
      <c r="B12"/>
      <c r="C12"/>
      <c r="D12"/>
      <c r="E12"/>
      <c r="H12" s="11"/>
      <c r="I12" s="10"/>
      <c r="J12" s="10"/>
      <c r="K12" s="10"/>
      <c r="L12" s="10"/>
      <c r="M12" s="10"/>
      <c r="N12" s="10"/>
    </row>
    <row r="13" spans="1:14" s="5" customFormat="1" ht="13.8" x14ac:dyDescent="0.3">
      <c r="A13"/>
      <c r="B13"/>
      <c r="C13"/>
      <c r="D13"/>
      <c r="E13"/>
      <c r="H13" s="10"/>
      <c r="I13" s="10"/>
      <c r="J13" s="10"/>
      <c r="K13" s="10"/>
      <c r="L13" s="10"/>
      <c r="M13" s="10"/>
      <c r="N13" s="10"/>
    </row>
    <row r="14" spans="1:14" s="5" customFormat="1" ht="13.8" x14ac:dyDescent="0.3">
      <c r="A14"/>
      <c r="B14"/>
      <c r="C14"/>
      <c r="D14"/>
      <c r="E14"/>
      <c r="H14" s="10"/>
      <c r="I14" s="10"/>
      <c r="J14" s="10"/>
      <c r="K14" s="10"/>
      <c r="L14" s="10"/>
      <c r="M14" s="10"/>
      <c r="N14" s="10"/>
    </row>
    <row r="15" spans="1:14" ht="13.8" x14ac:dyDescent="0.3">
      <c r="A15"/>
      <c r="B15"/>
      <c r="C15"/>
      <c r="D15"/>
      <c r="E15"/>
      <c r="G15" s="13"/>
      <c r="H15" s="13"/>
      <c r="I15" s="13"/>
      <c r="J15" s="13"/>
      <c r="K15" s="13"/>
      <c r="L15" s="13"/>
      <c r="M15" s="13"/>
      <c r="N15" s="13"/>
    </row>
    <row r="16" spans="1:14" ht="13.8" x14ac:dyDescent="0.3">
      <c r="A16"/>
      <c r="B16"/>
      <c r="C16"/>
      <c r="D16"/>
      <c r="E16"/>
      <c r="G16" s="13"/>
      <c r="H16" s="13"/>
      <c r="I16" s="13"/>
      <c r="J16" s="13"/>
      <c r="K16" s="13"/>
      <c r="L16" s="13"/>
      <c r="M16" s="13"/>
      <c r="N16" s="13"/>
    </row>
    <row r="17" spans="1:14" ht="13.8" x14ac:dyDescent="0.3">
      <c r="A17"/>
      <c r="B17"/>
      <c r="C17"/>
      <c r="D17"/>
      <c r="E17"/>
      <c r="G17" s="13"/>
      <c r="H17" s="13"/>
      <c r="I17" s="13"/>
      <c r="J17" s="13"/>
      <c r="K17" s="13"/>
      <c r="L17" s="13"/>
      <c r="M17" s="13"/>
      <c r="N17" s="13"/>
    </row>
    <row r="18" spans="1:14" ht="13.8" x14ac:dyDescent="0.3">
      <c r="A18"/>
      <c r="B18"/>
      <c r="C18"/>
      <c r="D18"/>
      <c r="E18"/>
      <c r="G18" s="13"/>
      <c r="H18" s="13"/>
      <c r="I18" s="13"/>
      <c r="J18" s="13"/>
      <c r="K18" s="13"/>
      <c r="L18" s="13"/>
      <c r="M18" s="13"/>
      <c r="N18" s="13"/>
    </row>
    <row r="19" spans="1:14" ht="13.8" x14ac:dyDescent="0.3">
      <c r="A19"/>
      <c r="B19"/>
      <c r="C19"/>
      <c r="D19"/>
      <c r="E19"/>
      <c r="G19" s="13"/>
      <c r="H19" s="13"/>
      <c r="I19" s="13"/>
      <c r="J19" s="13"/>
      <c r="K19" s="13"/>
      <c r="L19" s="13"/>
      <c r="M19" s="13"/>
      <c r="N19" s="13"/>
    </row>
    <row r="20" spans="1:14" ht="13.8" x14ac:dyDescent="0.3">
      <c r="A20"/>
      <c r="B20"/>
      <c r="C20"/>
      <c r="D20"/>
      <c r="E20"/>
      <c r="G20" s="13"/>
      <c r="H20" s="13"/>
      <c r="I20" s="13"/>
      <c r="J20" s="13"/>
      <c r="K20" s="13"/>
      <c r="L20" s="13"/>
      <c r="M20" s="13"/>
      <c r="N20" s="13"/>
    </row>
    <row r="21" spans="1:14" ht="13.8" x14ac:dyDescent="0.3">
      <c r="A21"/>
      <c r="B21"/>
      <c r="C21"/>
      <c r="D21"/>
      <c r="E21"/>
    </row>
    <row r="22" spans="1:14" ht="13.8" x14ac:dyDescent="0.3">
      <c r="A22"/>
      <c r="B22"/>
      <c r="C22"/>
      <c r="D22"/>
      <c r="E22"/>
    </row>
    <row r="23" spans="1:14" ht="13.8" x14ac:dyDescent="0.3">
      <c r="A23"/>
      <c r="B23"/>
      <c r="C23"/>
      <c r="D23"/>
      <c r="E23"/>
    </row>
    <row r="24" spans="1:14" ht="13.8" x14ac:dyDescent="0.3">
      <c r="A24"/>
      <c r="B24"/>
      <c r="C24"/>
      <c r="D24"/>
      <c r="E24"/>
    </row>
    <row r="25" spans="1:14" ht="13.8" x14ac:dyDescent="0.3">
      <c r="A25"/>
      <c r="B25"/>
      <c r="C25"/>
      <c r="D25"/>
      <c r="E25"/>
    </row>
    <row r="26" spans="1:14" ht="13.8" x14ac:dyDescent="0.3">
      <c r="A26"/>
      <c r="B26"/>
      <c r="C26"/>
      <c r="D26"/>
      <c r="E26"/>
    </row>
    <row r="27" spans="1:14" ht="13.8" x14ac:dyDescent="0.3">
      <c r="A27"/>
      <c r="B27"/>
      <c r="C27"/>
      <c r="D27"/>
      <c r="E27"/>
    </row>
    <row r="28" spans="1:14" ht="13.8" x14ac:dyDescent="0.3">
      <c r="A28"/>
      <c r="B28"/>
      <c r="C28"/>
      <c r="D28"/>
      <c r="E28"/>
    </row>
    <row r="29" spans="1:14" ht="13.8" x14ac:dyDescent="0.3">
      <c r="A29"/>
      <c r="B29"/>
      <c r="C29"/>
      <c r="D29"/>
      <c r="E29"/>
    </row>
    <row r="30" spans="1:14" ht="13.8" x14ac:dyDescent="0.3">
      <c r="A30"/>
      <c r="B30"/>
      <c r="C30"/>
      <c r="D30"/>
      <c r="E30"/>
    </row>
    <row r="31" spans="1:14" ht="13.8" x14ac:dyDescent="0.3">
      <c r="A31"/>
      <c r="B31"/>
      <c r="C31"/>
      <c r="D31"/>
      <c r="E31"/>
    </row>
    <row r="32" spans="1:14" ht="13.8" x14ac:dyDescent="0.3">
      <c r="A32"/>
      <c r="B32"/>
      <c r="C32"/>
      <c r="D32"/>
      <c r="E32"/>
    </row>
    <row r="33" spans="1:5" ht="13.8" x14ac:dyDescent="0.3">
      <c r="A33"/>
      <c r="B33"/>
      <c r="C33"/>
      <c r="D33"/>
      <c r="E33"/>
    </row>
    <row r="34" spans="1:5" ht="13.8" x14ac:dyDescent="0.3">
      <c r="A34"/>
      <c r="B34"/>
      <c r="C34"/>
      <c r="D34"/>
      <c r="E34"/>
    </row>
    <row r="35" spans="1:5" ht="13.8" x14ac:dyDescent="0.3">
      <c r="A35"/>
      <c r="B35"/>
      <c r="C35"/>
      <c r="D35"/>
      <c r="E35"/>
    </row>
    <row r="36" spans="1:5" ht="13.8" x14ac:dyDescent="0.3">
      <c r="A36"/>
      <c r="B36"/>
      <c r="C36"/>
      <c r="D36"/>
      <c r="E36"/>
    </row>
    <row r="37" spans="1:5" ht="13.8" x14ac:dyDescent="0.3">
      <c r="A37"/>
      <c r="B37"/>
      <c r="C37"/>
      <c r="D37"/>
      <c r="E37"/>
    </row>
    <row r="38" spans="1:5" ht="13.8" x14ac:dyDescent="0.3">
      <c r="A38"/>
      <c r="B38"/>
      <c r="C38"/>
      <c r="D38"/>
      <c r="E38"/>
    </row>
    <row r="39" spans="1:5" ht="13.8" x14ac:dyDescent="0.3">
      <c r="A39"/>
      <c r="B39"/>
      <c r="C39"/>
      <c r="D39"/>
      <c r="E39"/>
    </row>
    <row r="40" spans="1:5" ht="13.8" x14ac:dyDescent="0.3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topLeftCell="A4" zoomScale="140" zoomScaleNormal="140" workbookViewId="0">
      <selection activeCell="G11" sqref="G11"/>
    </sheetView>
  </sheetViews>
  <sheetFormatPr defaultColWidth="9.109375" defaultRowHeight="13.8" x14ac:dyDescent="0.3"/>
  <cols>
    <col min="1" max="1" width="16.88671875" style="1" bestFit="1" customWidth="1"/>
    <col min="2" max="2" width="13.77734375" style="1" bestFit="1" customWidth="1"/>
    <col min="3" max="3" width="5.5546875" style="1" bestFit="1" customWidth="1"/>
    <col min="4" max="4" width="9.44140625" style="1" bestFit="1" customWidth="1"/>
    <col min="5" max="5" width="6.6640625" style="1" bestFit="1" customWidth="1"/>
    <col min="6" max="6" width="6.77734375" style="1" bestFit="1" customWidth="1"/>
    <col min="7" max="10" width="21" style="1" bestFit="1" customWidth="1"/>
    <col min="11" max="16384" width="9.109375" style="1"/>
  </cols>
  <sheetData>
    <row r="1" spans="1:6" s="2" customFormat="1" ht="18" x14ac:dyDescent="0.35">
      <c r="A1" s="460" t="s">
        <v>1026</v>
      </c>
      <c r="B1" s="460"/>
      <c r="C1" s="460"/>
      <c r="D1" s="14" t="str">
        <f>'2024-NAT-TOTAL'!G1</f>
        <v>Nationals 2024 Day 3</v>
      </c>
    </row>
    <row r="3" spans="1:6" x14ac:dyDescent="0.3">
      <c r="A3" s="402" t="s">
        <v>439</v>
      </c>
      <c r="B3" s="403" t="s">
        <v>1555</v>
      </c>
    </row>
    <row r="5" spans="1:6" x14ac:dyDescent="0.3">
      <c r="A5" s="403"/>
      <c r="B5" s="403"/>
      <c r="C5" s="402" t="s">
        <v>451</v>
      </c>
      <c r="D5" s="403"/>
      <c r="E5" s="403"/>
      <c r="F5" s="403"/>
    </row>
    <row r="6" spans="1:6" s="3" customFormat="1" ht="27.6" x14ac:dyDescent="0.3">
      <c r="A6" s="411" t="s">
        <v>6</v>
      </c>
      <c r="B6" s="411" t="s">
        <v>5</v>
      </c>
      <c r="C6" s="412" t="s">
        <v>1023</v>
      </c>
      <c r="D6" s="412" t="s">
        <v>1024</v>
      </c>
      <c r="E6" s="412" t="s">
        <v>1025</v>
      </c>
      <c r="F6" s="412" t="s">
        <v>1027</v>
      </c>
    </row>
    <row r="7" spans="1:6" x14ac:dyDescent="0.3">
      <c r="A7" s="407" t="s">
        <v>20</v>
      </c>
      <c r="B7" s="407" t="s">
        <v>1831</v>
      </c>
      <c r="C7" s="407">
        <v>77</v>
      </c>
      <c r="D7" s="413">
        <v>132.99999999999997</v>
      </c>
      <c r="E7" s="413">
        <v>1.7272727272727268</v>
      </c>
      <c r="F7" s="414">
        <v>3.9</v>
      </c>
    </row>
    <row r="8" spans="1:6" x14ac:dyDescent="0.3">
      <c r="A8" s="407" t="s">
        <v>1831</v>
      </c>
      <c r="B8" s="407" t="s">
        <v>19</v>
      </c>
      <c r="C8" s="407">
        <v>22</v>
      </c>
      <c r="D8" s="413">
        <v>61.900000000000013</v>
      </c>
      <c r="E8" s="413">
        <v>2.8136363636363644</v>
      </c>
      <c r="F8" s="414">
        <v>9</v>
      </c>
    </row>
    <row r="9" spans="1:6" x14ac:dyDescent="0.3">
      <c r="A9" s="407"/>
      <c r="B9" s="407" t="s">
        <v>1831</v>
      </c>
      <c r="C9" s="407">
        <v>91</v>
      </c>
      <c r="D9" s="413">
        <v>0</v>
      </c>
      <c r="E9" s="413" t="e">
        <v>#DIV/0!</v>
      </c>
      <c r="F9" s="414">
        <v>0</v>
      </c>
    </row>
    <row r="10" spans="1:6" x14ac:dyDescent="0.3">
      <c r="A10" s="407"/>
      <c r="B10" s="403" t="s">
        <v>7</v>
      </c>
      <c r="C10" s="407">
        <v>1</v>
      </c>
      <c r="D10" s="413">
        <v>1.6</v>
      </c>
      <c r="E10" s="413">
        <v>1.6</v>
      </c>
      <c r="F10" s="414">
        <v>1.6</v>
      </c>
    </row>
    <row r="11" spans="1:6" x14ac:dyDescent="0.3">
      <c r="A11" s="403" t="s">
        <v>1288</v>
      </c>
      <c r="B11" s="403" t="s">
        <v>1831</v>
      </c>
      <c r="C11" s="407">
        <v>256</v>
      </c>
      <c r="D11" s="413">
        <v>816.89999999999964</v>
      </c>
      <c r="E11" s="413">
        <v>3.1910156249999986</v>
      </c>
      <c r="F11" s="414">
        <v>9</v>
      </c>
    </row>
    <row r="12" spans="1:6" x14ac:dyDescent="0.3">
      <c r="A12" s="403" t="s">
        <v>1287</v>
      </c>
      <c r="B12" s="403" t="s">
        <v>1831</v>
      </c>
      <c r="C12" s="407">
        <v>415</v>
      </c>
      <c r="D12" s="413">
        <v>3161.3999999999996</v>
      </c>
      <c r="E12" s="413">
        <v>7.6178313253012035</v>
      </c>
      <c r="F12" s="414">
        <v>31.3</v>
      </c>
    </row>
    <row r="13" spans="1:6" x14ac:dyDescent="0.3">
      <c r="A13" s="403" t="s">
        <v>1267</v>
      </c>
      <c r="B13" s="403" t="s">
        <v>1831</v>
      </c>
      <c r="C13" s="407">
        <v>1</v>
      </c>
      <c r="D13" s="413">
        <v>19.2</v>
      </c>
      <c r="E13" s="413">
        <v>19.2</v>
      </c>
      <c r="F13" s="414">
        <v>19.2</v>
      </c>
    </row>
    <row r="14" spans="1:6" x14ac:dyDescent="0.3">
      <c r="A14" s="403" t="s">
        <v>10</v>
      </c>
      <c r="B14" s="403" t="s">
        <v>1831</v>
      </c>
      <c r="C14" s="407">
        <v>6</v>
      </c>
      <c r="D14" s="413">
        <v>6.4</v>
      </c>
      <c r="E14" s="413">
        <v>1.0666666666666667</v>
      </c>
      <c r="F14" s="414">
        <v>1.1000000000000001</v>
      </c>
    </row>
    <row r="15" spans="1:6" x14ac:dyDescent="0.3">
      <c r="A15" s="403" t="s">
        <v>1314</v>
      </c>
      <c r="B15" s="403" t="s">
        <v>1831</v>
      </c>
      <c r="C15" s="407">
        <v>1</v>
      </c>
      <c r="D15" s="413">
        <v>1.8</v>
      </c>
      <c r="E15" s="413">
        <v>1.8</v>
      </c>
      <c r="F15" s="414">
        <v>1.8</v>
      </c>
    </row>
    <row r="16" spans="1:6" x14ac:dyDescent="0.3">
      <c r="A16" s="403" t="s">
        <v>1265</v>
      </c>
      <c r="B16" s="403" t="s">
        <v>1831</v>
      </c>
      <c r="C16" s="407">
        <v>15</v>
      </c>
      <c r="D16" s="413">
        <v>141.6</v>
      </c>
      <c r="E16" s="413">
        <v>9.44</v>
      </c>
      <c r="F16" s="414">
        <v>23.5</v>
      </c>
    </row>
    <row r="17" spans="1:6" x14ac:dyDescent="0.3">
      <c r="A17" s="403" t="s">
        <v>1286</v>
      </c>
      <c r="B17" s="403" t="s">
        <v>1831</v>
      </c>
      <c r="C17" s="407">
        <v>10</v>
      </c>
      <c r="D17" s="413">
        <v>365.20000000000005</v>
      </c>
      <c r="E17" s="413">
        <v>36.520000000000003</v>
      </c>
      <c r="F17" s="414">
        <v>65.7</v>
      </c>
    </row>
    <row r="18" spans="1:6" x14ac:dyDescent="0.3">
      <c r="A18" s="403" t="s">
        <v>8</v>
      </c>
      <c r="B18" s="403" t="s">
        <v>1831</v>
      </c>
      <c r="C18" s="407">
        <v>7</v>
      </c>
      <c r="D18" s="413">
        <v>24.599999999999998</v>
      </c>
      <c r="E18" s="413">
        <v>3.5142857142857138</v>
      </c>
      <c r="F18" s="414">
        <v>5.0999999999999996</v>
      </c>
    </row>
    <row r="19" spans="1:6" x14ac:dyDescent="0.3">
      <c r="A19" s="403" t="s">
        <v>1282</v>
      </c>
      <c r="B19" s="403" t="s">
        <v>1831</v>
      </c>
      <c r="C19" s="407">
        <v>2</v>
      </c>
      <c r="D19" s="413">
        <v>143.1</v>
      </c>
      <c r="E19" s="413">
        <v>71.55</v>
      </c>
      <c r="F19" s="414">
        <v>94.5</v>
      </c>
    </row>
    <row r="20" spans="1:6" x14ac:dyDescent="0.3">
      <c r="A20" s="403" t="s">
        <v>1281</v>
      </c>
      <c r="B20" s="403" t="s">
        <v>1831</v>
      </c>
      <c r="C20" s="407">
        <v>15</v>
      </c>
      <c r="D20" s="413">
        <v>878.69999999999993</v>
      </c>
      <c r="E20" s="413">
        <v>58.58</v>
      </c>
      <c r="F20" s="414">
        <v>123.7</v>
      </c>
    </row>
    <row r="21" spans="1:6" x14ac:dyDescent="0.3">
      <c r="A21" s="403" t="s">
        <v>1268</v>
      </c>
      <c r="B21" s="403" t="s">
        <v>1831</v>
      </c>
      <c r="C21" s="407">
        <v>2</v>
      </c>
      <c r="D21" s="413">
        <v>31.4</v>
      </c>
      <c r="E21" s="413">
        <v>15.7</v>
      </c>
      <c r="F21" s="414">
        <v>15.7</v>
      </c>
    </row>
    <row r="22" spans="1:6" x14ac:dyDescent="0.3">
      <c r="A22" s="407" t="s">
        <v>446</v>
      </c>
      <c r="B22" s="407"/>
      <c r="C22" s="407">
        <v>921</v>
      </c>
      <c r="D22" s="413">
        <v>5786.8000000000038</v>
      </c>
      <c r="E22" s="413">
        <v>6.9720481927710889</v>
      </c>
      <c r="F22" s="414">
        <v>123.7</v>
      </c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</sheetData>
  <mergeCells count="1">
    <mergeCell ref="A1:C1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C839-53F1-4D11-A646-134D70133F6D}">
  <dimension ref="A1:AF88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09375" defaultRowHeight="15" x14ac:dyDescent="0.25"/>
  <cols>
    <col min="1" max="1" width="7.88671875" style="67" bestFit="1" customWidth="1"/>
    <col min="2" max="2" width="19.33203125" style="65" bestFit="1" customWidth="1"/>
    <col min="3" max="3" width="16" style="65" bestFit="1" customWidth="1"/>
    <col min="4" max="4" width="19.44140625" style="65" bestFit="1" customWidth="1"/>
    <col min="5" max="5" width="18.88671875" style="65" bestFit="1" customWidth="1"/>
    <col min="6" max="8" width="10.6640625" style="274" customWidth="1"/>
    <col min="9" max="9" width="10.6640625" style="275" customWidth="1"/>
    <col min="10" max="10" width="11.88671875" style="276" customWidth="1"/>
    <col min="11" max="11" width="10.6640625" style="277" hidden="1" customWidth="1"/>
    <col min="12" max="12" width="14.109375" style="278" hidden="1" customWidth="1"/>
    <col min="13" max="13" width="12.5546875" style="277" hidden="1" customWidth="1"/>
    <col min="14" max="14" width="10.6640625" style="277" hidden="1" customWidth="1"/>
    <col min="15" max="15" width="10.6640625" style="65" hidden="1" customWidth="1"/>
    <col min="16" max="16" width="10.6640625" style="277" hidden="1" customWidth="1"/>
    <col min="17" max="17" width="10.6640625" style="65" hidden="1" customWidth="1"/>
    <col min="18" max="18" width="10.6640625" style="277" hidden="1" customWidth="1"/>
    <col min="19" max="19" width="10.6640625" style="65" hidden="1" customWidth="1"/>
    <col min="20" max="20" width="10.6640625" style="277" hidden="1" customWidth="1"/>
    <col min="21" max="23" width="10.6640625" style="65" hidden="1" customWidth="1"/>
    <col min="24" max="25" width="10.6640625" style="277" hidden="1" customWidth="1"/>
    <col min="26" max="26" width="9.109375" style="327"/>
    <col min="27" max="27" width="9.109375" style="90"/>
    <col min="28" max="28" width="10.44140625" style="327" bestFit="1" customWidth="1"/>
    <col min="29" max="29" width="9.109375" style="90"/>
    <col min="30" max="30" width="9.109375" style="327"/>
    <col min="31" max="31" width="9.109375" style="90"/>
    <col min="32" max="16384" width="9.109375" style="65"/>
  </cols>
  <sheetData>
    <row r="1" spans="1:32" ht="15.6" thickBot="1" x14ac:dyDescent="0.3">
      <c r="A1" s="422" t="s">
        <v>2062</v>
      </c>
      <c r="B1" s="423"/>
      <c r="C1" s="423"/>
      <c r="D1" s="423"/>
      <c r="E1" s="424"/>
    </row>
    <row r="2" spans="1:32" ht="20.25" customHeight="1" thickBot="1" x14ac:dyDescent="0.3">
      <c r="A2" s="425"/>
      <c r="B2" s="426"/>
      <c r="C2" s="426"/>
      <c r="D2" s="426"/>
      <c r="E2" s="427"/>
      <c r="F2" s="428" t="s">
        <v>2148</v>
      </c>
      <c r="G2" s="428"/>
      <c r="H2" s="428"/>
      <c r="I2" s="428"/>
      <c r="J2" s="428"/>
      <c r="K2" s="428"/>
      <c r="L2" s="428"/>
      <c r="M2" s="430"/>
      <c r="N2" s="431" t="s">
        <v>2063</v>
      </c>
      <c r="O2" s="431"/>
      <c r="P2" s="431"/>
      <c r="Q2" s="432"/>
      <c r="R2" s="433" t="s">
        <v>2064</v>
      </c>
      <c r="S2" s="434"/>
      <c r="T2" s="434"/>
      <c r="U2" s="435"/>
      <c r="V2" s="436" t="s">
        <v>2065</v>
      </c>
      <c r="W2" s="437"/>
      <c r="X2" s="437"/>
      <c r="Y2" s="438"/>
      <c r="Z2" s="418" t="s">
        <v>2059</v>
      </c>
      <c r="AA2" s="419"/>
      <c r="AB2" s="418" t="s">
        <v>2061</v>
      </c>
      <c r="AC2" s="419"/>
      <c r="AD2" s="420" t="s">
        <v>2066</v>
      </c>
      <c r="AE2" s="461"/>
    </row>
    <row r="3" spans="1:32" s="298" customFormat="1" ht="66.599999999999994" thickBot="1" x14ac:dyDescent="0.3">
      <c r="A3" s="279" t="s">
        <v>442</v>
      </c>
      <c r="B3" s="280" t="s">
        <v>0</v>
      </c>
      <c r="C3" s="280" t="s">
        <v>1</v>
      </c>
      <c r="D3" s="280" t="s">
        <v>2</v>
      </c>
      <c r="E3" s="281" t="s">
        <v>4</v>
      </c>
      <c r="F3" s="282" t="s">
        <v>5</v>
      </c>
      <c r="G3" s="283" t="s">
        <v>6</v>
      </c>
      <c r="H3" s="283" t="s">
        <v>2067</v>
      </c>
      <c r="I3" s="284" t="s">
        <v>2068</v>
      </c>
      <c r="J3" s="285" t="s">
        <v>2069</v>
      </c>
      <c r="K3" s="286" t="s">
        <v>2070</v>
      </c>
      <c r="L3" s="287" t="s">
        <v>2071</v>
      </c>
      <c r="M3" s="288" t="s">
        <v>2072</v>
      </c>
      <c r="N3" s="289" t="s">
        <v>5</v>
      </c>
      <c r="O3" s="289" t="s">
        <v>6</v>
      </c>
      <c r="P3" s="290" t="s">
        <v>2073</v>
      </c>
      <c r="Q3" s="291" t="s">
        <v>2074</v>
      </c>
      <c r="R3" s="292" t="s">
        <v>5</v>
      </c>
      <c r="S3" s="293" t="s">
        <v>6</v>
      </c>
      <c r="T3" s="293" t="s">
        <v>2073</v>
      </c>
      <c r="U3" s="294" t="s">
        <v>2074</v>
      </c>
      <c r="V3" s="295" t="s">
        <v>5</v>
      </c>
      <c r="W3" s="296" t="s">
        <v>6</v>
      </c>
      <c r="X3" s="296" t="s">
        <v>2073</v>
      </c>
      <c r="Y3" s="297" t="s">
        <v>2075</v>
      </c>
      <c r="Z3" s="282" t="s">
        <v>2076</v>
      </c>
      <c r="AA3" s="283" t="s">
        <v>2077</v>
      </c>
      <c r="AB3" s="282" t="s">
        <v>2076</v>
      </c>
      <c r="AC3" s="283" t="s">
        <v>2077</v>
      </c>
      <c r="AD3" s="328" t="s">
        <v>2076</v>
      </c>
      <c r="AE3" s="329" t="s">
        <v>2077</v>
      </c>
    </row>
    <row r="4" spans="1:32" ht="15.6" x14ac:dyDescent="0.25">
      <c r="A4" s="347" t="s">
        <v>707</v>
      </c>
      <c r="B4" s="348" t="s">
        <v>37</v>
      </c>
      <c r="C4" s="348" t="s">
        <v>292</v>
      </c>
      <c r="D4" s="348" t="s">
        <v>293</v>
      </c>
      <c r="E4" s="349" t="s">
        <v>1261</v>
      </c>
      <c r="F4" s="299">
        <v>0</v>
      </c>
      <c r="G4" s="300">
        <v>28</v>
      </c>
      <c r="H4" s="300">
        <v>28</v>
      </c>
      <c r="I4" s="301">
        <v>373.80000000000007</v>
      </c>
      <c r="J4" s="350">
        <v>116.83000000000001</v>
      </c>
      <c r="K4" s="302"/>
      <c r="L4" s="330"/>
      <c r="M4" s="302"/>
      <c r="N4" s="303"/>
      <c r="O4" s="303"/>
      <c r="P4" s="304"/>
      <c r="Q4" s="305"/>
      <c r="R4" s="306"/>
      <c r="S4" s="351"/>
      <c r="T4" s="307"/>
      <c r="U4" s="308"/>
      <c r="V4" s="309"/>
      <c r="W4" s="310"/>
      <c r="X4" s="311"/>
      <c r="Y4" s="325"/>
      <c r="Z4" s="335">
        <f>_xlfn.XLOOKUP(A4,'2024-NAT-01'!B:B,'2024-NAT-01'!F:F,0,0)+_xlfn.XLOOKUP(A4,'2024-NAT-01'!B:B,'2024-NAT-01'!G:G,0,0)</f>
        <v>10</v>
      </c>
      <c r="AA4" s="333">
        <f>_xlfn.XLOOKUP(A4,'2024-NAT-01'!B:B,'2024-NAT-01'!H:H,0,0)</f>
        <v>269.39999999999998</v>
      </c>
      <c r="AB4" s="335">
        <f>_xlfn.XLOOKUP(A4,'2024-NAT-02'!B:B,'2024-NAT-02'!F:F,0,0)+_xlfn.XLOOKUP(A4,'2024-NAT-02'!B:B,'2024-NAT-02'!G:G,0,0)</f>
        <v>4</v>
      </c>
      <c r="AC4" s="334">
        <f>_xlfn.XLOOKUP(A4,'2024-NAT-02'!B:B,'2024-NAT-02'!H:H,0,0)</f>
        <v>29.5</v>
      </c>
      <c r="AD4" s="332">
        <f t="shared" ref="AD4:AD67" si="0">H4+Z4+AB4</f>
        <v>42</v>
      </c>
      <c r="AE4" s="333">
        <f t="shared" ref="AE4:AE67" si="1">J4+AA4+AC4</f>
        <v>415.73</v>
      </c>
    </row>
    <row r="5" spans="1:32" ht="15.6" x14ac:dyDescent="0.25">
      <c r="A5" s="343" t="s">
        <v>1165</v>
      </c>
      <c r="B5" s="344" t="s">
        <v>39</v>
      </c>
      <c r="C5" s="344" t="s">
        <v>180</v>
      </c>
      <c r="D5" s="344" t="s">
        <v>219</v>
      </c>
      <c r="E5" s="345" t="s">
        <v>2079</v>
      </c>
      <c r="F5" s="312">
        <v>0</v>
      </c>
      <c r="G5" s="313">
        <v>30</v>
      </c>
      <c r="H5" s="313">
        <v>30</v>
      </c>
      <c r="I5" s="314">
        <v>311.5</v>
      </c>
      <c r="J5" s="346">
        <v>85.42</v>
      </c>
      <c r="K5" s="316"/>
      <c r="L5" s="331"/>
      <c r="M5" s="316"/>
      <c r="N5" s="317"/>
      <c r="O5" s="317"/>
      <c r="P5" s="318"/>
      <c r="Q5" s="319"/>
      <c r="R5" s="306"/>
      <c r="S5" s="306"/>
      <c r="T5" s="320"/>
      <c r="U5" s="321"/>
      <c r="V5" s="322"/>
      <c r="W5" s="323"/>
      <c r="X5" s="324"/>
      <c r="Y5" s="326"/>
      <c r="Z5" s="335">
        <f>_xlfn.XLOOKUP(A5,'2024-NAT-01'!B:B,'2024-NAT-01'!F:F,0,0)+_xlfn.XLOOKUP(A5,'2024-NAT-01'!B:B,'2024-NAT-01'!G:G,0,0)</f>
        <v>8</v>
      </c>
      <c r="AA5" s="336">
        <f>_xlfn.XLOOKUP(A5,'2024-NAT-01'!B:B,'2024-NAT-01'!H:H,0,0)</f>
        <v>122.80000000000003</v>
      </c>
      <c r="AB5" s="335">
        <f>_xlfn.XLOOKUP(A5,'2024-NAT-02'!B:B,'2024-NAT-02'!F:F,0,0)+_xlfn.XLOOKUP(A5,'2024-NAT-02'!B:B,'2024-NAT-02'!G:G,0,0)</f>
        <v>1</v>
      </c>
      <c r="AC5" s="337">
        <f>_xlfn.XLOOKUP(A5,'2024-NAT-02'!B:B,'2024-NAT-02'!H:H,0,0)</f>
        <v>88.2</v>
      </c>
      <c r="AD5" s="335">
        <f t="shared" si="0"/>
        <v>39</v>
      </c>
      <c r="AE5" s="336">
        <f t="shared" si="1"/>
        <v>296.42</v>
      </c>
    </row>
    <row r="6" spans="1:32" ht="15.6" x14ac:dyDescent="0.25">
      <c r="A6" s="343" t="s">
        <v>573</v>
      </c>
      <c r="B6" s="344" t="s">
        <v>38</v>
      </c>
      <c r="C6" s="344" t="s">
        <v>193</v>
      </c>
      <c r="D6" s="344" t="s">
        <v>218</v>
      </c>
      <c r="E6" s="345" t="s">
        <v>1258</v>
      </c>
      <c r="F6" s="312">
        <v>2</v>
      </c>
      <c r="G6" s="313">
        <v>39</v>
      </c>
      <c r="H6" s="313">
        <v>41</v>
      </c>
      <c r="I6" s="314">
        <v>551.30000000000007</v>
      </c>
      <c r="J6" s="346">
        <v>179.47</v>
      </c>
      <c r="K6" s="316"/>
      <c r="L6" s="331"/>
      <c r="M6" s="316"/>
      <c r="N6" s="317"/>
      <c r="O6" s="317"/>
      <c r="P6" s="318"/>
      <c r="Q6" s="319"/>
      <c r="R6" s="306"/>
      <c r="S6" s="306"/>
      <c r="T6" s="320"/>
      <c r="U6" s="321"/>
      <c r="V6" s="322"/>
      <c r="W6" s="323"/>
      <c r="X6" s="324"/>
      <c r="Y6" s="326"/>
      <c r="Z6" s="335">
        <f>_xlfn.XLOOKUP(A6,'2024-NAT-01'!B:B,'2024-NAT-01'!F:F,0,0)+_xlfn.XLOOKUP(A6,'2024-NAT-01'!B:B,'2024-NAT-01'!G:G,0,0)</f>
        <v>12</v>
      </c>
      <c r="AA6" s="336">
        <f>_xlfn.XLOOKUP(A6,'2024-NAT-01'!B:B,'2024-NAT-01'!H:H,0,0)</f>
        <v>76.59999999999998</v>
      </c>
      <c r="AB6" s="335">
        <f>_xlfn.XLOOKUP(A6,'2024-NAT-02'!B:B,'2024-NAT-02'!F:F,0,0)+_xlfn.XLOOKUP(A6,'2024-NAT-02'!B:B,'2024-NAT-02'!G:G,0,0)</f>
        <v>3</v>
      </c>
      <c r="AC6" s="337">
        <f>_xlfn.XLOOKUP(A6,'2024-NAT-02'!B:B,'2024-NAT-02'!H:H,0,0)</f>
        <v>31.9</v>
      </c>
      <c r="AD6" s="335">
        <f t="shared" si="0"/>
        <v>56</v>
      </c>
      <c r="AE6" s="336">
        <f t="shared" si="1"/>
        <v>287.96999999999997</v>
      </c>
    </row>
    <row r="7" spans="1:32" ht="15.6" x14ac:dyDescent="0.25">
      <c r="A7" s="340" t="s">
        <v>476</v>
      </c>
      <c r="B7" s="341" t="s">
        <v>2158</v>
      </c>
      <c r="C7" s="341" t="s">
        <v>156</v>
      </c>
      <c r="D7" s="341" t="s">
        <v>157</v>
      </c>
      <c r="E7" s="342" t="s">
        <v>1261</v>
      </c>
      <c r="F7" s="312">
        <v>5</v>
      </c>
      <c r="G7" s="313">
        <v>17</v>
      </c>
      <c r="H7" s="313">
        <v>22</v>
      </c>
      <c r="I7" s="314">
        <v>229.10000000000002</v>
      </c>
      <c r="J7" s="315">
        <v>114.55000000000001</v>
      </c>
      <c r="K7" s="316">
        <f>I7/H7</f>
        <v>10.413636363636364</v>
      </c>
      <c r="L7" s="331">
        <f>U7+Y7+Q7</f>
        <v>2421</v>
      </c>
      <c r="M7" s="316">
        <f>(U7*0.3)+(Y7*0.2)+(Q7*0.5)</f>
        <v>918.5</v>
      </c>
      <c r="N7" s="317">
        <v>0</v>
      </c>
      <c r="O7" s="317">
        <v>12</v>
      </c>
      <c r="P7" s="318">
        <v>108.1</v>
      </c>
      <c r="Q7" s="319">
        <v>1107</v>
      </c>
      <c r="R7" s="306">
        <v>1</v>
      </c>
      <c r="S7" s="306">
        <v>7</v>
      </c>
      <c r="T7" s="320">
        <v>66.500000000000014</v>
      </c>
      <c r="U7" s="321">
        <v>1022</v>
      </c>
      <c r="V7" s="322">
        <v>0</v>
      </c>
      <c r="W7" s="323">
        <v>8</v>
      </c>
      <c r="X7" s="324">
        <v>80.7</v>
      </c>
      <c r="Y7" s="326">
        <v>292</v>
      </c>
      <c r="Z7" s="335">
        <f>_xlfn.XLOOKUP(A7,'2024-NAT-01'!B:B,'2024-NAT-01'!F:F,0,0)+_xlfn.XLOOKUP(Nominations!A25,'2024-NAT-01'!B:B,'2024-NAT-01'!G:G,0,0)</f>
        <v>5</v>
      </c>
      <c r="AA7" s="336">
        <f>_xlfn.XLOOKUP(A7,'2024-NAT-01'!B:B,'2024-NAT-01'!H:H,0,0)</f>
        <v>144.89999999999998</v>
      </c>
      <c r="AB7" s="335">
        <f>_xlfn.XLOOKUP(A7,'2024-NAT-02'!B:B,'2024-NAT-02'!F:F,0,0)+_xlfn.XLOOKUP(A7,'2024-NAT-02'!B:B,'2024-NAT-02'!G:G,0,0)</f>
        <v>3</v>
      </c>
      <c r="AC7" s="337">
        <f>_xlfn.XLOOKUP(A7,'2024-NAT-02'!B:B,'2024-NAT-02'!H:H,0,0)</f>
        <v>18.900000000000002</v>
      </c>
      <c r="AD7" s="338">
        <f t="shared" si="0"/>
        <v>30</v>
      </c>
      <c r="AE7" s="339">
        <f t="shared" si="1"/>
        <v>278.34999999999997</v>
      </c>
    </row>
    <row r="8" spans="1:32" ht="15.6" x14ac:dyDescent="0.25">
      <c r="A8" s="343" t="s">
        <v>1435</v>
      </c>
      <c r="B8" s="344" t="s">
        <v>37</v>
      </c>
      <c r="C8" s="344" t="s">
        <v>285</v>
      </c>
      <c r="D8" s="344" t="s">
        <v>274</v>
      </c>
      <c r="E8" s="345" t="s">
        <v>1260</v>
      </c>
      <c r="F8" s="312">
        <v>1</v>
      </c>
      <c r="G8" s="313">
        <v>5</v>
      </c>
      <c r="H8" s="313">
        <v>6</v>
      </c>
      <c r="I8" s="314">
        <v>64</v>
      </c>
      <c r="J8" s="346">
        <v>20.010000000000002</v>
      </c>
      <c r="K8" s="316"/>
      <c r="L8" s="331"/>
      <c r="M8" s="316"/>
      <c r="N8" s="317"/>
      <c r="O8" s="317"/>
      <c r="P8" s="318"/>
      <c r="Q8" s="319"/>
      <c r="R8" s="306"/>
      <c r="S8" s="306"/>
      <c r="T8" s="320"/>
      <c r="U8" s="321"/>
      <c r="V8" s="322"/>
      <c r="W8" s="323"/>
      <c r="X8" s="324"/>
      <c r="Y8" s="326"/>
      <c r="Z8" s="335">
        <f>_xlfn.XLOOKUP(A8,'2024-NAT-01'!B:B,'2024-NAT-01'!F:F,0,0)+_xlfn.XLOOKUP(A8,'2024-NAT-01'!B:B,'2024-NAT-01'!G:G,0,0)</f>
        <v>13</v>
      </c>
      <c r="AA8" s="336">
        <f>_xlfn.XLOOKUP(A8,'2024-NAT-01'!B:B,'2024-NAT-01'!H:H,0,0)</f>
        <v>166.60000000000002</v>
      </c>
      <c r="AB8" s="335">
        <f>_xlfn.XLOOKUP(A8,'2024-NAT-02'!B:B,'2024-NAT-02'!F:F,0,0)+_xlfn.XLOOKUP(A8,'2024-NAT-02'!B:B,'2024-NAT-02'!G:G,0,0)</f>
        <v>4</v>
      </c>
      <c r="AC8" s="337">
        <f>_xlfn.XLOOKUP(A8,'2024-NAT-02'!B:B,'2024-NAT-02'!H:H,0,0)</f>
        <v>51.5</v>
      </c>
      <c r="AD8" s="335">
        <f t="shared" si="0"/>
        <v>23</v>
      </c>
      <c r="AE8" s="336">
        <f t="shared" si="1"/>
        <v>238.11</v>
      </c>
    </row>
    <row r="9" spans="1:32" ht="15.6" x14ac:dyDescent="0.25">
      <c r="A9" s="343" t="s">
        <v>1358</v>
      </c>
      <c r="B9" s="344" t="s">
        <v>47</v>
      </c>
      <c r="C9" s="344" t="s">
        <v>1919</v>
      </c>
      <c r="D9" s="344" t="s">
        <v>122</v>
      </c>
      <c r="E9" s="345" t="s">
        <v>1261</v>
      </c>
      <c r="F9" s="312">
        <v>3</v>
      </c>
      <c r="G9" s="313">
        <v>40</v>
      </c>
      <c r="H9" s="313">
        <v>43</v>
      </c>
      <c r="I9" s="314">
        <v>600.69999999999993</v>
      </c>
      <c r="J9" s="346">
        <v>181.21</v>
      </c>
      <c r="K9" s="316"/>
      <c r="L9" s="331"/>
      <c r="M9" s="316"/>
      <c r="N9" s="317"/>
      <c r="O9" s="317"/>
      <c r="P9" s="318"/>
      <c r="Q9" s="319"/>
      <c r="R9" s="306"/>
      <c r="S9" s="306"/>
      <c r="T9" s="320"/>
      <c r="U9" s="321"/>
      <c r="V9" s="322"/>
      <c r="W9" s="323"/>
      <c r="X9" s="324"/>
      <c r="Y9" s="326"/>
      <c r="Z9" s="335">
        <f>_xlfn.XLOOKUP(A9,'2024-NAT-01'!B:B,'2024-NAT-01'!F:F,0,0)+_xlfn.XLOOKUP(A9,'2024-NAT-01'!B:B,'2024-NAT-01'!G:G,0,0)</f>
        <v>2</v>
      </c>
      <c r="AA9" s="336">
        <f>_xlfn.XLOOKUP(A9,'2024-NAT-01'!B:B,'2024-NAT-01'!H:H,0,0)</f>
        <v>33.200000000000003</v>
      </c>
      <c r="AB9" s="335">
        <f>_xlfn.XLOOKUP(A9,'2024-NAT-02'!B:B,'2024-NAT-02'!F:F,0,0)+_xlfn.XLOOKUP(A9,'2024-NAT-02'!B:B,'2024-NAT-02'!G:G,0,0)</f>
        <v>1</v>
      </c>
      <c r="AC9" s="337">
        <f>_xlfn.XLOOKUP(A9,'2024-NAT-02'!B:B,'2024-NAT-02'!H:H,0,0)</f>
        <v>16.2</v>
      </c>
      <c r="AD9" s="335">
        <f t="shared" si="0"/>
        <v>46</v>
      </c>
      <c r="AE9" s="336">
        <f t="shared" si="1"/>
        <v>230.61</v>
      </c>
    </row>
    <row r="10" spans="1:32" ht="15.6" x14ac:dyDescent="0.25">
      <c r="A10" s="343" t="s">
        <v>461</v>
      </c>
      <c r="B10" s="344" t="s">
        <v>38</v>
      </c>
      <c r="C10" s="344" t="s">
        <v>188</v>
      </c>
      <c r="D10" s="344" t="s">
        <v>189</v>
      </c>
      <c r="E10" s="345" t="s">
        <v>1258</v>
      </c>
      <c r="F10" s="312">
        <v>0</v>
      </c>
      <c r="G10" s="313">
        <v>34</v>
      </c>
      <c r="H10" s="313">
        <v>34</v>
      </c>
      <c r="I10" s="314">
        <v>482.70000000000005</v>
      </c>
      <c r="J10" s="346">
        <v>157.21000000000004</v>
      </c>
      <c r="K10" s="316">
        <f>I10/H10</f>
        <v>14.197058823529414</v>
      </c>
      <c r="L10" s="331">
        <f>U10+Y10+Q10</f>
        <v>1418</v>
      </c>
      <c r="M10" s="316">
        <f>(U10*0.3)+(Y10*0.2)+(Q10*0.5)</f>
        <v>569.20000000000005</v>
      </c>
      <c r="N10" s="317">
        <v>2</v>
      </c>
      <c r="O10" s="317">
        <v>10</v>
      </c>
      <c r="P10" s="318">
        <v>130.60000000000002</v>
      </c>
      <c r="Q10" s="319">
        <v>856</v>
      </c>
      <c r="R10" s="306">
        <v>0</v>
      </c>
      <c r="S10" s="306">
        <v>3</v>
      </c>
      <c r="T10" s="320">
        <v>62.6</v>
      </c>
      <c r="U10" s="321">
        <v>288</v>
      </c>
      <c r="V10" s="322">
        <v>0</v>
      </c>
      <c r="W10" s="323">
        <v>4</v>
      </c>
      <c r="X10" s="324">
        <v>31.799999999999997</v>
      </c>
      <c r="Y10" s="326">
        <v>274</v>
      </c>
      <c r="Z10" s="335">
        <f>_xlfn.XLOOKUP(A10,'2024-NAT-01'!B:B,'2024-NAT-01'!F:F,0,0)+_xlfn.XLOOKUP(A10,'2024-NAT-01'!B:B,'2024-NAT-01'!G:G,0,0)</f>
        <v>10</v>
      </c>
      <c r="AA10" s="336">
        <f>_xlfn.XLOOKUP(A10,'2024-NAT-01'!B:B,'2024-NAT-01'!H:H,0,0)</f>
        <v>51.599999999999994</v>
      </c>
      <c r="AB10" s="335">
        <f>_xlfn.XLOOKUP(A10,'2024-NAT-02'!B:B,'2024-NAT-02'!F:F,0,0)+_xlfn.XLOOKUP(A10,'2024-NAT-02'!B:B,'2024-NAT-02'!G:G,0,0)</f>
        <v>2</v>
      </c>
      <c r="AC10" s="337">
        <f>_xlfn.XLOOKUP(A10,'2024-NAT-02'!B:B,'2024-NAT-02'!H:H,0,0)</f>
        <v>8.6</v>
      </c>
      <c r="AD10" s="335">
        <f t="shared" si="0"/>
        <v>46</v>
      </c>
      <c r="AE10" s="336">
        <f t="shared" si="1"/>
        <v>217.41000000000003</v>
      </c>
      <c r="AF10"/>
    </row>
    <row r="11" spans="1:32" ht="15.6" x14ac:dyDescent="0.25">
      <c r="A11" s="343" t="s">
        <v>1210</v>
      </c>
      <c r="B11" s="344" t="s">
        <v>43</v>
      </c>
      <c r="C11" s="344" t="s">
        <v>1028</v>
      </c>
      <c r="D11" s="344" t="s">
        <v>185</v>
      </c>
      <c r="E11" s="345" t="s">
        <v>1261</v>
      </c>
      <c r="F11" s="312">
        <v>4</v>
      </c>
      <c r="G11" s="313">
        <v>26</v>
      </c>
      <c r="H11" s="313">
        <v>30</v>
      </c>
      <c r="I11" s="314">
        <v>346.5</v>
      </c>
      <c r="J11" s="346">
        <v>109.12999999999998</v>
      </c>
      <c r="K11" s="316"/>
      <c r="L11" s="331"/>
      <c r="M11" s="316"/>
      <c r="N11" s="317"/>
      <c r="O11" s="317"/>
      <c r="P11" s="318"/>
      <c r="Q11" s="319"/>
      <c r="R11" s="306"/>
      <c r="S11" s="306"/>
      <c r="T11" s="320"/>
      <c r="U11" s="321"/>
      <c r="V11" s="322"/>
      <c r="W11" s="323"/>
      <c r="X11" s="324"/>
      <c r="Y11" s="326"/>
      <c r="Z11" s="335">
        <f>_xlfn.XLOOKUP(A11,'2024-NAT-01'!B:B,'2024-NAT-01'!F:F,0,0)+_xlfn.XLOOKUP(A11,'2024-NAT-01'!B:B,'2024-NAT-01'!G:G,0,0)</f>
        <v>9</v>
      </c>
      <c r="AA11" s="336">
        <f>_xlfn.XLOOKUP(A11,'2024-NAT-01'!B:B,'2024-NAT-01'!H:H,0,0)</f>
        <v>98.100000000000009</v>
      </c>
      <c r="AB11" s="335">
        <f>_xlfn.XLOOKUP(A11,'2024-NAT-02'!B:B,'2024-NAT-02'!F:F,0,0)+_xlfn.XLOOKUP(A11,'2024-NAT-02'!B:B,'2024-NAT-02'!G:G,0,0)</f>
        <v>2</v>
      </c>
      <c r="AC11" s="337">
        <f>_xlfn.XLOOKUP(A11,'2024-NAT-02'!B:B,'2024-NAT-02'!H:H,0,0)</f>
        <v>9.5</v>
      </c>
      <c r="AD11" s="335">
        <f t="shared" si="0"/>
        <v>41</v>
      </c>
      <c r="AE11" s="336">
        <f t="shared" si="1"/>
        <v>216.73</v>
      </c>
    </row>
    <row r="12" spans="1:32" ht="15.6" x14ac:dyDescent="0.25">
      <c r="A12" s="343" t="s">
        <v>839</v>
      </c>
      <c r="B12" s="344" t="s">
        <v>41</v>
      </c>
      <c r="C12" s="344" t="s">
        <v>72</v>
      </c>
      <c r="D12" s="344" t="s">
        <v>73</v>
      </c>
      <c r="E12" s="345" t="s">
        <v>1261</v>
      </c>
      <c r="F12" s="312">
        <v>1</v>
      </c>
      <c r="G12" s="313">
        <v>10</v>
      </c>
      <c r="H12" s="313">
        <v>11</v>
      </c>
      <c r="I12" s="314">
        <v>103.5</v>
      </c>
      <c r="J12" s="346">
        <v>35.51</v>
      </c>
      <c r="K12" s="316"/>
      <c r="L12" s="331"/>
      <c r="M12" s="316"/>
      <c r="N12" s="317"/>
      <c r="O12" s="317"/>
      <c r="P12" s="318"/>
      <c r="Q12" s="319"/>
      <c r="R12" s="306"/>
      <c r="S12" s="306"/>
      <c r="T12" s="320"/>
      <c r="U12" s="321"/>
      <c r="V12" s="322"/>
      <c r="W12" s="323"/>
      <c r="X12" s="324"/>
      <c r="Y12" s="326"/>
      <c r="Z12" s="335">
        <f>_xlfn.XLOOKUP(A12,'2024-NAT-01'!B:B,'2024-NAT-01'!F:F,0,0)+_xlfn.XLOOKUP(A12,'2024-NAT-01'!B:B,'2024-NAT-01'!G:G,0,0)</f>
        <v>11</v>
      </c>
      <c r="AA12" s="336">
        <f>_xlfn.XLOOKUP(A12,'2024-NAT-01'!B:B,'2024-NAT-01'!H:H,0,0)</f>
        <v>111.99999999999999</v>
      </c>
      <c r="AB12" s="335">
        <f>_xlfn.XLOOKUP(A12,'2024-NAT-02'!B:B,'2024-NAT-02'!F:F,0,0)+_xlfn.XLOOKUP(A12,'2024-NAT-02'!B:B,'2024-NAT-02'!G:G,0,0)</f>
        <v>6</v>
      </c>
      <c r="AC12" s="337">
        <f>_xlfn.XLOOKUP(A12,'2024-NAT-02'!B:B,'2024-NAT-02'!H:H,0,0)</f>
        <v>65.599999999999994</v>
      </c>
      <c r="AD12" s="335">
        <f t="shared" si="0"/>
        <v>28</v>
      </c>
      <c r="AE12" s="336">
        <f t="shared" si="1"/>
        <v>213.10999999999999</v>
      </c>
    </row>
    <row r="13" spans="1:32" ht="15.6" x14ac:dyDescent="0.25">
      <c r="A13" s="343" t="s">
        <v>712</v>
      </c>
      <c r="B13" s="344" t="s">
        <v>37</v>
      </c>
      <c r="C13" s="344" t="s">
        <v>273</v>
      </c>
      <c r="D13" s="344" t="s">
        <v>274</v>
      </c>
      <c r="E13" s="345" t="s">
        <v>2079</v>
      </c>
      <c r="F13" s="312">
        <v>3</v>
      </c>
      <c r="G13" s="313">
        <v>27</v>
      </c>
      <c r="H13" s="313">
        <v>30</v>
      </c>
      <c r="I13" s="314">
        <v>312.89999999999998</v>
      </c>
      <c r="J13" s="346">
        <v>95.449999999999989</v>
      </c>
      <c r="K13" s="316"/>
      <c r="L13" s="331"/>
      <c r="M13" s="316"/>
      <c r="N13" s="317"/>
      <c r="O13" s="317"/>
      <c r="P13" s="318"/>
      <c r="Q13" s="319"/>
      <c r="R13" s="306"/>
      <c r="S13" s="306"/>
      <c r="T13" s="320"/>
      <c r="U13" s="321"/>
      <c r="V13" s="322"/>
      <c r="W13" s="323"/>
      <c r="X13" s="324"/>
      <c r="Y13" s="326"/>
      <c r="Z13" s="335">
        <f>_xlfn.XLOOKUP(A13,'2024-NAT-01'!B:B,'2024-NAT-01'!F:F,0,0)+_xlfn.XLOOKUP(A13,'2024-NAT-01'!B:B,'2024-NAT-01'!G:G,0,0)</f>
        <v>18</v>
      </c>
      <c r="AA13" s="336">
        <f>_xlfn.XLOOKUP(A13,'2024-NAT-01'!B:B,'2024-NAT-01'!H:H,0,0)</f>
        <v>86.3</v>
      </c>
      <c r="AB13" s="335">
        <f>_xlfn.XLOOKUP(A13,'2024-NAT-02'!B:B,'2024-NAT-02'!F:F,0,0)+_xlfn.XLOOKUP(A13,'2024-NAT-02'!B:B,'2024-NAT-02'!G:G,0,0)</f>
        <v>2</v>
      </c>
      <c r="AC13" s="337">
        <f>_xlfn.XLOOKUP(A13,'2024-NAT-02'!B:B,'2024-NAT-02'!H:H,0,0)</f>
        <v>24.6</v>
      </c>
      <c r="AD13" s="335">
        <f t="shared" si="0"/>
        <v>50</v>
      </c>
      <c r="AE13" s="336">
        <f t="shared" si="1"/>
        <v>206.35</v>
      </c>
    </row>
    <row r="14" spans="1:32" ht="15.6" x14ac:dyDescent="0.25">
      <c r="A14" s="340" t="s">
        <v>456</v>
      </c>
      <c r="B14" s="341" t="s">
        <v>2153</v>
      </c>
      <c r="C14" s="341" t="s">
        <v>1803</v>
      </c>
      <c r="D14" s="341" t="s">
        <v>1804</v>
      </c>
      <c r="E14" s="342" t="s">
        <v>1261</v>
      </c>
      <c r="F14" s="312">
        <v>2</v>
      </c>
      <c r="G14" s="313">
        <v>13</v>
      </c>
      <c r="H14" s="313">
        <v>15</v>
      </c>
      <c r="I14" s="314">
        <v>182.89999999999998</v>
      </c>
      <c r="J14" s="315">
        <v>53.089999999999996</v>
      </c>
      <c r="K14" s="316">
        <f>I14/H14</f>
        <v>12.193333333333332</v>
      </c>
      <c r="L14" s="331">
        <f>U14+Y14+Q14</f>
        <v>2042</v>
      </c>
      <c r="M14" s="316">
        <f>(U14*0.3)+(Y14*0.2)+(Q14*0.5)</f>
        <v>759.1</v>
      </c>
      <c r="N14" s="317">
        <v>0</v>
      </c>
      <c r="O14" s="317">
        <v>6</v>
      </c>
      <c r="P14" s="318">
        <v>102.39999999999999</v>
      </c>
      <c r="Q14" s="319">
        <v>837</v>
      </c>
      <c r="R14" s="306">
        <v>1</v>
      </c>
      <c r="S14" s="306">
        <v>6</v>
      </c>
      <c r="T14" s="320">
        <v>59.599999999999994</v>
      </c>
      <c r="U14" s="321">
        <v>996</v>
      </c>
      <c r="V14" s="322">
        <v>0</v>
      </c>
      <c r="W14" s="323">
        <v>3</v>
      </c>
      <c r="X14" s="324">
        <v>6.8</v>
      </c>
      <c r="Y14" s="326">
        <v>209</v>
      </c>
      <c r="Z14" s="335">
        <f>_xlfn.XLOOKUP(A14,'2024-NAT-01'!B:B,'2024-NAT-01'!F:F,0,0)+_xlfn.XLOOKUP(Nominations!A5,'2024-NAT-01'!B:B,'2024-NAT-01'!G:G,0,0)</f>
        <v>8</v>
      </c>
      <c r="AA14" s="336">
        <f>_xlfn.XLOOKUP(A14,'2024-NAT-01'!B:B,'2024-NAT-01'!H:H,0,0)</f>
        <v>107.29999999999998</v>
      </c>
      <c r="AB14" s="335">
        <f>_xlfn.XLOOKUP(A14,'2024-NAT-02'!B:B,'2024-NAT-02'!F:F,0,0)+_xlfn.XLOOKUP(Nominations!A5,'2024-NAT-02'!B:B,'2024-NAT-02'!G:G,0,0)</f>
        <v>1</v>
      </c>
      <c r="AC14" s="337">
        <f>_xlfn.XLOOKUP(A14,'2024-NAT-02'!B:B,'2024-NAT-02'!H:H,0,0)</f>
        <v>42.2</v>
      </c>
      <c r="AD14" s="338">
        <f t="shared" si="0"/>
        <v>24</v>
      </c>
      <c r="AE14" s="339">
        <f t="shared" si="1"/>
        <v>202.58999999999997</v>
      </c>
    </row>
    <row r="15" spans="1:32" ht="15.6" x14ac:dyDescent="0.25">
      <c r="A15" s="340" t="s">
        <v>571</v>
      </c>
      <c r="B15" s="341" t="s">
        <v>2153</v>
      </c>
      <c r="C15" s="341" t="s">
        <v>166</v>
      </c>
      <c r="D15" s="341" t="s">
        <v>353</v>
      </c>
      <c r="E15" s="342" t="s">
        <v>1261</v>
      </c>
      <c r="F15" s="312">
        <v>2</v>
      </c>
      <c r="G15" s="313">
        <v>0</v>
      </c>
      <c r="H15" s="313">
        <v>2</v>
      </c>
      <c r="I15" s="314">
        <v>2.2999999999999998</v>
      </c>
      <c r="J15" s="315">
        <v>1.1499999999999999</v>
      </c>
      <c r="K15" s="316"/>
      <c r="L15" s="331"/>
      <c r="M15" s="316"/>
      <c r="N15" s="317"/>
      <c r="O15" s="317"/>
      <c r="P15" s="318"/>
      <c r="Q15" s="319"/>
      <c r="R15" s="306"/>
      <c r="S15" s="306"/>
      <c r="T15" s="320"/>
      <c r="U15" s="321"/>
      <c r="V15" s="322"/>
      <c r="W15" s="323"/>
      <c r="X15" s="324"/>
      <c r="Y15" s="326"/>
      <c r="Z15" s="335">
        <f>_xlfn.XLOOKUP(A15,'2024-NAT-01'!B:B,'2024-NAT-01'!F:F,0,0)+_xlfn.XLOOKUP(Nominations!A120,'2024-NAT-01'!B:B,'2024-NAT-01'!G:G,0,0)</f>
        <v>0</v>
      </c>
      <c r="AA15" s="336">
        <f>_xlfn.XLOOKUP(A15,'2024-NAT-01'!B:B,'2024-NAT-01'!H:H,0,0)</f>
        <v>125.7</v>
      </c>
      <c r="AB15" s="335">
        <f>_xlfn.XLOOKUP(A15,'2024-NAT-02'!B:B,'2024-NAT-02'!F:F,0,0)+_xlfn.XLOOKUP(A15,'2024-NAT-02'!B:B,'2024-NAT-02'!G:G,0,0)</f>
        <v>2</v>
      </c>
      <c r="AC15" s="337">
        <f>_xlfn.XLOOKUP(A15,'2024-NAT-02'!B:B,'2024-NAT-02'!H:H,0,0)</f>
        <v>61.300000000000004</v>
      </c>
      <c r="AD15" s="338">
        <f t="shared" si="0"/>
        <v>4</v>
      </c>
      <c r="AE15" s="339">
        <f t="shared" si="1"/>
        <v>188.15</v>
      </c>
    </row>
    <row r="16" spans="1:32" ht="15.6" x14ac:dyDescent="0.25">
      <c r="A16" s="343" t="s">
        <v>1154</v>
      </c>
      <c r="B16" s="344" t="s">
        <v>43</v>
      </c>
      <c r="C16" s="344" t="s">
        <v>335</v>
      </c>
      <c r="D16" s="344" t="s">
        <v>1170</v>
      </c>
      <c r="E16" s="345" t="s">
        <v>1261</v>
      </c>
      <c r="F16" s="312">
        <v>4</v>
      </c>
      <c r="G16" s="313">
        <v>39</v>
      </c>
      <c r="H16" s="313">
        <v>43</v>
      </c>
      <c r="I16" s="314">
        <v>482.5</v>
      </c>
      <c r="J16" s="346">
        <v>151.39999999999998</v>
      </c>
      <c r="K16" s="316"/>
      <c r="L16" s="331"/>
      <c r="M16" s="316"/>
      <c r="N16" s="317"/>
      <c r="O16" s="317"/>
      <c r="P16" s="318"/>
      <c r="Q16" s="319"/>
      <c r="R16" s="306"/>
      <c r="S16" s="306"/>
      <c r="T16" s="320"/>
      <c r="U16" s="321"/>
      <c r="V16" s="322"/>
      <c r="W16" s="323"/>
      <c r="X16" s="324"/>
      <c r="Y16" s="326"/>
      <c r="Z16" s="335">
        <f>_xlfn.XLOOKUP(A16,'2024-NAT-01'!B:B,'2024-NAT-01'!F:F,0,0)+_xlfn.XLOOKUP(A16,'2024-NAT-01'!B:B,'2024-NAT-01'!G:G,0,0)</f>
        <v>7</v>
      </c>
      <c r="AA16" s="336">
        <f>_xlfn.XLOOKUP(A16,'2024-NAT-01'!B:B,'2024-NAT-01'!H:H,0,0)</f>
        <v>27.400000000000002</v>
      </c>
      <c r="AB16" s="335">
        <f>_xlfn.XLOOKUP(A16,'2024-NAT-02'!B:B,'2024-NAT-02'!F:F,0,0)+_xlfn.XLOOKUP(A16,'2024-NAT-02'!B:B,'2024-NAT-02'!G:G,0,0)</f>
        <v>1</v>
      </c>
      <c r="AC16" s="337">
        <f>_xlfn.XLOOKUP(A16,'2024-NAT-02'!B:B,'2024-NAT-02'!H:H,0,0)</f>
        <v>8.6</v>
      </c>
      <c r="AD16" s="335">
        <f t="shared" si="0"/>
        <v>51</v>
      </c>
      <c r="AE16" s="336">
        <f t="shared" si="1"/>
        <v>187.39999999999998</v>
      </c>
    </row>
    <row r="17" spans="1:31" ht="15.6" x14ac:dyDescent="0.25">
      <c r="A17" s="343" t="s">
        <v>473</v>
      </c>
      <c r="B17" s="344" t="s">
        <v>44</v>
      </c>
      <c r="C17" s="344" t="s">
        <v>99</v>
      </c>
      <c r="D17" s="344" t="s">
        <v>352</v>
      </c>
      <c r="E17" s="345" t="s">
        <v>1261</v>
      </c>
      <c r="F17" s="312">
        <v>6</v>
      </c>
      <c r="G17" s="313">
        <v>23</v>
      </c>
      <c r="H17" s="313">
        <v>29</v>
      </c>
      <c r="I17" s="314">
        <v>273.60000000000002</v>
      </c>
      <c r="J17" s="346">
        <v>75.050000000000011</v>
      </c>
      <c r="K17" s="316">
        <f>I17/H17</f>
        <v>9.4344827586206907</v>
      </c>
      <c r="L17" s="331">
        <f>U17+Y17+Q17</f>
        <v>377</v>
      </c>
      <c r="M17" s="316">
        <f>(U17*0.3)+(Y17*0.2)+(Q17*0.5)</f>
        <v>154.5</v>
      </c>
      <c r="N17" s="317">
        <v>0</v>
      </c>
      <c r="O17" s="317">
        <v>2</v>
      </c>
      <c r="P17" s="318">
        <v>6.6</v>
      </c>
      <c r="Q17" s="319">
        <v>207</v>
      </c>
      <c r="R17" s="306">
        <v>1</v>
      </c>
      <c r="S17" s="306">
        <v>0</v>
      </c>
      <c r="T17" s="320">
        <v>1.2</v>
      </c>
      <c r="U17" s="321">
        <v>170</v>
      </c>
      <c r="V17" s="322">
        <v>0</v>
      </c>
      <c r="W17" s="323">
        <v>0</v>
      </c>
      <c r="X17" s="324">
        <v>0</v>
      </c>
      <c r="Y17" s="326">
        <v>0</v>
      </c>
      <c r="Z17" s="335">
        <f>_xlfn.XLOOKUP(A17,'2024-NAT-01'!B:B,'2024-NAT-01'!F:F,0,0)+_xlfn.XLOOKUP(A17,'2024-NAT-01'!B:B,'2024-NAT-01'!G:G,0,0)</f>
        <v>6</v>
      </c>
      <c r="AA17" s="336">
        <f>_xlfn.XLOOKUP(A17,'2024-NAT-01'!B:B,'2024-NAT-01'!H:H,0,0)</f>
        <v>110.3</v>
      </c>
      <c r="AB17" s="335">
        <f>_xlfn.XLOOKUP(A17,'2024-NAT-02'!B:B,'2024-NAT-02'!F:F,0,0)+_xlfn.XLOOKUP(A17,'2024-NAT-02'!B:B,'2024-NAT-02'!G:G,0,0)</f>
        <v>1</v>
      </c>
      <c r="AC17" s="337">
        <f>_xlfn.XLOOKUP(A17,'2024-NAT-02'!B:B,'2024-NAT-02'!H:H,0,0)</f>
        <v>2</v>
      </c>
      <c r="AD17" s="335">
        <f t="shared" si="0"/>
        <v>36</v>
      </c>
      <c r="AE17" s="336">
        <f t="shared" si="1"/>
        <v>187.35000000000002</v>
      </c>
    </row>
    <row r="18" spans="1:31" ht="15.6" x14ac:dyDescent="0.25">
      <c r="A18" s="340" t="s">
        <v>576</v>
      </c>
      <c r="B18" s="341" t="s">
        <v>2156</v>
      </c>
      <c r="C18" s="341" t="s">
        <v>399</v>
      </c>
      <c r="D18" s="341" t="s">
        <v>190</v>
      </c>
      <c r="E18" s="342" t="s">
        <v>1258</v>
      </c>
      <c r="F18" s="312">
        <v>2</v>
      </c>
      <c r="G18" s="313">
        <v>19</v>
      </c>
      <c r="H18" s="313">
        <v>21</v>
      </c>
      <c r="I18" s="314">
        <v>282.7</v>
      </c>
      <c r="J18" s="315">
        <v>100.6</v>
      </c>
      <c r="K18" s="316"/>
      <c r="L18" s="331"/>
      <c r="M18" s="316"/>
      <c r="N18" s="317"/>
      <c r="O18" s="317"/>
      <c r="P18" s="318"/>
      <c r="Q18" s="319"/>
      <c r="R18" s="306"/>
      <c r="S18" s="306"/>
      <c r="T18" s="320"/>
      <c r="U18" s="321"/>
      <c r="V18" s="322"/>
      <c r="W18" s="323"/>
      <c r="X18" s="324"/>
      <c r="Y18" s="326"/>
      <c r="Z18" s="335">
        <f>_xlfn.XLOOKUP(A18,'2024-NAT-01'!B:B,'2024-NAT-01'!F:F,0,0)+_xlfn.XLOOKUP(Nominations!A125,'2024-NAT-01'!B:B,'2024-NAT-01'!G:G,0,0)</f>
        <v>0</v>
      </c>
      <c r="AA18" s="336">
        <f>_xlfn.XLOOKUP(A18,'2024-NAT-01'!B:B,'2024-NAT-01'!H:H,0,0)</f>
        <v>58.599999999999994</v>
      </c>
      <c r="AB18" s="335">
        <f>_xlfn.XLOOKUP(A18,'2024-NAT-02'!B:B,'2024-NAT-02'!F:F,0,0)+_xlfn.XLOOKUP(A18,'2024-NAT-02'!B:B,'2024-NAT-02'!G:G,0,0)</f>
        <v>2</v>
      </c>
      <c r="AC18" s="337">
        <f>_xlfn.XLOOKUP(A18,'2024-NAT-02'!B:B,'2024-NAT-02'!H:H,0,0)</f>
        <v>26.1</v>
      </c>
      <c r="AD18" s="338">
        <f t="shared" si="0"/>
        <v>23</v>
      </c>
      <c r="AE18" s="339">
        <f t="shared" si="1"/>
        <v>185.29999999999998</v>
      </c>
    </row>
    <row r="19" spans="1:31" ht="15.6" x14ac:dyDescent="0.25">
      <c r="A19" s="343" t="s">
        <v>818</v>
      </c>
      <c r="B19" s="344" t="s">
        <v>43</v>
      </c>
      <c r="C19" s="344" t="s">
        <v>2003</v>
      </c>
      <c r="D19" s="344" t="s">
        <v>1917</v>
      </c>
      <c r="E19" s="345" t="s">
        <v>1260</v>
      </c>
      <c r="F19" s="312">
        <v>4</v>
      </c>
      <c r="G19" s="313">
        <v>3</v>
      </c>
      <c r="H19" s="313">
        <v>7</v>
      </c>
      <c r="I19" s="314">
        <v>61.500000000000007</v>
      </c>
      <c r="J19" s="346">
        <v>30.750000000000004</v>
      </c>
      <c r="K19" s="316"/>
      <c r="L19" s="331"/>
      <c r="M19" s="316"/>
      <c r="N19" s="317"/>
      <c r="O19" s="317"/>
      <c r="P19" s="318"/>
      <c r="Q19" s="319"/>
      <c r="R19" s="306"/>
      <c r="S19" s="306"/>
      <c r="T19" s="320"/>
      <c r="U19" s="321"/>
      <c r="V19" s="322"/>
      <c r="W19" s="323"/>
      <c r="X19" s="324"/>
      <c r="Y19" s="326"/>
      <c r="Z19" s="335">
        <f>_xlfn.XLOOKUP(A19,'2024-NAT-01'!B:B,'2024-NAT-01'!F:F,0,0)+_xlfn.XLOOKUP(A19,'2024-NAT-01'!B:B,'2024-NAT-01'!G:G,0,0)</f>
        <v>14</v>
      </c>
      <c r="AA19" s="336">
        <f>_xlfn.XLOOKUP(A19,'2024-NAT-01'!B:B,'2024-NAT-01'!H:H,0,0)</f>
        <v>107</v>
      </c>
      <c r="AB19" s="335">
        <f>_xlfn.XLOOKUP(A19,'2024-NAT-02'!B:B,'2024-NAT-02'!F:F,0,0)+_xlfn.XLOOKUP(A19,'2024-NAT-02'!B:B,'2024-NAT-02'!G:G,0,0)</f>
        <v>8</v>
      </c>
      <c r="AC19" s="337">
        <f>_xlfn.XLOOKUP(A19,'2024-NAT-02'!B:B,'2024-NAT-02'!H:H,0,0)</f>
        <v>42.300000000000004</v>
      </c>
      <c r="AD19" s="335">
        <f t="shared" si="0"/>
        <v>29</v>
      </c>
      <c r="AE19" s="336">
        <f t="shared" si="1"/>
        <v>180.05</v>
      </c>
    </row>
    <row r="20" spans="1:31" ht="15.6" x14ac:dyDescent="0.25">
      <c r="A20" s="343" t="s">
        <v>814</v>
      </c>
      <c r="B20" s="344" t="s">
        <v>37</v>
      </c>
      <c r="C20" s="344" t="s">
        <v>275</v>
      </c>
      <c r="D20" s="344" t="s">
        <v>274</v>
      </c>
      <c r="E20" s="345" t="s">
        <v>2079</v>
      </c>
      <c r="F20" s="312">
        <v>1</v>
      </c>
      <c r="G20" s="313">
        <v>25</v>
      </c>
      <c r="H20" s="313">
        <v>26</v>
      </c>
      <c r="I20" s="314">
        <v>294.29999999999995</v>
      </c>
      <c r="J20" s="346">
        <v>103.93</v>
      </c>
      <c r="K20" s="316"/>
      <c r="L20" s="331"/>
      <c r="M20" s="316"/>
      <c r="N20" s="317"/>
      <c r="O20" s="317"/>
      <c r="P20" s="318"/>
      <c r="Q20" s="319"/>
      <c r="R20" s="306"/>
      <c r="S20" s="306"/>
      <c r="T20" s="320"/>
      <c r="U20" s="321"/>
      <c r="V20" s="322"/>
      <c r="W20" s="323"/>
      <c r="X20" s="324"/>
      <c r="Y20" s="326"/>
      <c r="Z20" s="335">
        <f>_xlfn.XLOOKUP(A20,'2024-NAT-01'!B:B,'2024-NAT-01'!F:F,0,0)+_xlfn.XLOOKUP(A20,'2024-NAT-01'!B:B,'2024-NAT-01'!G:G,0,0)</f>
        <v>12</v>
      </c>
      <c r="AA20" s="336">
        <f>_xlfn.XLOOKUP(A20,'2024-NAT-01'!B:B,'2024-NAT-01'!H:H,0,0)</f>
        <v>59.199999999999996</v>
      </c>
      <c r="AB20" s="335">
        <f>_xlfn.XLOOKUP(A20,'2024-NAT-02'!B:B,'2024-NAT-02'!F:F,0,0)+_xlfn.XLOOKUP(A20,'2024-NAT-02'!B:B,'2024-NAT-02'!G:G,0,0)</f>
        <v>3</v>
      </c>
      <c r="AC20" s="337">
        <f>_xlfn.XLOOKUP(A20,'2024-NAT-02'!B:B,'2024-NAT-02'!H:H,0,0)</f>
        <v>14.7</v>
      </c>
      <c r="AD20" s="335">
        <f t="shared" si="0"/>
        <v>41</v>
      </c>
      <c r="AE20" s="336">
        <f t="shared" si="1"/>
        <v>177.82999999999998</v>
      </c>
    </row>
    <row r="21" spans="1:31" ht="15.6" x14ac:dyDescent="0.25">
      <c r="A21" s="343" t="s">
        <v>1579</v>
      </c>
      <c r="B21" s="344" t="s">
        <v>43</v>
      </c>
      <c r="C21" s="344" t="s">
        <v>1674</v>
      </c>
      <c r="D21" s="344" t="s">
        <v>196</v>
      </c>
      <c r="E21" s="345" t="s">
        <v>1259</v>
      </c>
      <c r="F21" s="312">
        <v>2</v>
      </c>
      <c r="G21" s="313">
        <v>17</v>
      </c>
      <c r="H21" s="313">
        <v>19</v>
      </c>
      <c r="I21" s="314">
        <v>257.5</v>
      </c>
      <c r="J21" s="346">
        <v>90.060000000000016</v>
      </c>
      <c r="K21" s="316"/>
      <c r="L21" s="331"/>
      <c r="M21" s="316"/>
      <c r="N21" s="317"/>
      <c r="O21" s="317"/>
      <c r="P21" s="318"/>
      <c r="Q21" s="319"/>
      <c r="R21" s="306"/>
      <c r="S21" s="306"/>
      <c r="T21" s="320"/>
      <c r="U21" s="321"/>
      <c r="V21" s="322"/>
      <c r="W21" s="323"/>
      <c r="X21" s="324"/>
      <c r="Y21" s="326"/>
      <c r="Z21" s="335">
        <f>_xlfn.XLOOKUP(A21,'2024-NAT-01'!B:B,'2024-NAT-01'!F:F,0,0)+_xlfn.XLOOKUP(A21,'2024-NAT-01'!B:B,'2024-NAT-01'!G:G,0,0)</f>
        <v>11</v>
      </c>
      <c r="AA21" s="336">
        <f>_xlfn.XLOOKUP(A21,'2024-NAT-01'!B:B,'2024-NAT-01'!H:H,0,0)</f>
        <v>68</v>
      </c>
      <c r="AB21" s="335">
        <f>_xlfn.XLOOKUP(A21,'2024-NAT-02'!B:B,'2024-NAT-02'!F:F,0,0)+_xlfn.XLOOKUP(A21,'2024-NAT-02'!B:B,'2024-NAT-02'!G:G,0,0)</f>
        <v>3</v>
      </c>
      <c r="AC21" s="337">
        <f>_xlfn.XLOOKUP(A21,'2024-NAT-02'!B:B,'2024-NAT-02'!H:H,0,0)</f>
        <v>18.5</v>
      </c>
      <c r="AD21" s="335">
        <f t="shared" si="0"/>
        <v>33</v>
      </c>
      <c r="AE21" s="336">
        <f t="shared" si="1"/>
        <v>176.56</v>
      </c>
    </row>
    <row r="22" spans="1:31" ht="15.6" x14ac:dyDescent="0.25">
      <c r="A22" s="343" t="s">
        <v>1141</v>
      </c>
      <c r="B22" s="344" t="s">
        <v>49</v>
      </c>
      <c r="C22" s="344" t="s">
        <v>1151</v>
      </c>
      <c r="D22" s="344" t="s">
        <v>1065</v>
      </c>
      <c r="E22" s="345" t="s">
        <v>1261</v>
      </c>
      <c r="F22" s="312">
        <v>0</v>
      </c>
      <c r="G22" s="313">
        <v>28</v>
      </c>
      <c r="H22" s="313">
        <v>28</v>
      </c>
      <c r="I22" s="314">
        <v>407.9</v>
      </c>
      <c r="J22" s="346">
        <v>117.02000000000001</v>
      </c>
      <c r="K22" s="316"/>
      <c r="L22" s="331"/>
      <c r="M22" s="316"/>
      <c r="N22" s="317"/>
      <c r="O22" s="317"/>
      <c r="P22" s="318"/>
      <c r="Q22" s="319"/>
      <c r="R22" s="306"/>
      <c r="S22" s="306"/>
      <c r="T22" s="320"/>
      <c r="U22" s="321"/>
      <c r="V22" s="322"/>
      <c r="W22" s="323"/>
      <c r="X22" s="324"/>
      <c r="Y22" s="326"/>
      <c r="Z22" s="335">
        <f>_xlfn.XLOOKUP(A22,'2024-NAT-01'!B:B,'2024-NAT-01'!F:F,0,0)+_xlfn.XLOOKUP(A22,'2024-NAT-01'!B:B,'2024-NAT-01'!G:G,0,0)</f>
        <v>9</v>
      </c>
      <c r="AA22" s="336">
        <f>_xlfn.XLOOKUP(A22,'2024-NAT-01'!B:B,'2024-NAT-01'!H:H,0,0)</f>
        <v>46.300000000000004</v>
      </c>
      <c r="AB22" s="335">
        <f>_xlfn.XLOOKUP(A22,'2024-NAT-02'!B:B,'2024-NAT-02'!F:F,0,0)+_xlfn.XLOOKUP(A22,'2024-NAT-02'!B:B,'2024-NAT-02'!G:G,0,0)</f>
        <v>1</v>
      </c>
      <c r="AC22" s="337">
        <f>_xlfn.XLOOKUP(A22,'2024-NAT-02'!B:B,'2024-NAT-02'!H:H,0,0)</f>
        <v>3</v>
      </c>
      <c r="AD22" s="335">
        <f t="shared" si="0"/>
        <v>38</v>
      </c>
      <c r="AE22" s="336">
        <f t="shared" si="1"/>
        <v>166.32000000000002</v>
      </c>
    </row>
    <row r="23" spans="1:31" ht="15.6" x14ac:dyDescent="0.25">
      <c r="A23" s="343" t="s">
        <v>1717</v>
      </c>
      <c r="B23" s="344" t="s">
        <v>1947</v>
      </c>
      <c r="C23" s="344" t="s">
        <v>1851</v>
      </c>
      <c r="D23" s="344" t="s">
        <v>233</v>
      </c>
      <c r="E23" s="345" t="s">
        <v>1260</v>
      </c>
      <c r="F23" s="312">
        <v>3</v>
      </c>
      <c r="G23" s="313">
        <v>3</v>
      </c>
      <c r="H23" s="313">
        <v>6</v>
      </c>
      <c r="I23" s="314">
        <v>34.6</v>
      </c>
      <c r="J23" s="346">
        <v>12.02</v>
      </c>
      <c r="K23" s="316"/>
      <c r="L23" s="331"/>
      <c r="M23" s="316"/>
      <c r="N23" s="317"/>
      <c r="O23" s="317"/>
      <c r="P23" s="318"/>
      <c r="Q23" s="319"/>
      <c r="R23" s="306"/>
      <c r="S23" s="306"/>
      <c r="T23" s="320"/>
      <c r="U23" s="321"/>
      <c r="V23" s="322"/>
      <c r="W23" s="323"/>
      <c r="X23" s="324"/>
      <c r="Y23" s="326"/>
      <c r="Z23" s="335">
        <f>_xlfn.XLOOKUP(A23,'2024-NAT-01'!B:B,'2024-NAT-01'!F:F,0,0)+_xlfn.XLOOKUP(A23,'2024-NAT-01'!B:B,'2024-NAT-01'!G:G,0,0)</f>
        <v>10</v>
      </c>
      <c r="AA23" s="336">
        <f>_xlfn.XLOOKUP(A23,'2024-NAT-01'!B:B,'2024-NAT-01'!H:H,0,0)</f>
        <v>103.49999999999999</v>
      </c>
      <c r="AB23" s="335">
        <f>_xlfn.XLOOKUP(A23,'2024-NAT-02'!B:B,'2024-NAT-02'!F:F,0,0)+_xlfn.XLOOKUP(A23,'2024-NAT-02'!B:B,'2024-NAT-02'!G:G,0,0)</f>
        <v>6</v>
      </c>
      <c r="AC23" s="337">
        <f>_xlfn.XLOOKUP(A23,'2024-NAT-02'!B:B,'2024-NAT-02'!H:H,0,0)</f>
        <v>48.4</v>
      </c>
      <c r="AD23" s="335">
        <f t="shared" si="0"/>
        <v>22</v>
      </c>
      <c r="AE23" s="336">
        <f t="shared" si="1"/>
        <v>163.92</v>
      </c>
    </row>
    <row r="24" spans="1:31" ht="15.6" x14ac:dyDescent="0.25">
      <c r="A24" s="343" t="s">
        <v>499</v>
      </c>
      <c r="B24" s="344" t="s">
        <v>1947</v>
      </c>
      <c r="C24" s="344" t="s">
        <v>326</v>
      </c>
      <c r="D24" s="344" t="s">
        <v>327</v>
      </c>
      <c r="E24" s="345" t="s">
        <v>1261</v>
      </c>
      <c r="F24" s="312">
        <v>0</v>
      </c>
      <c r="G24" s="313">
        <v>27</v>
      </c>
      <c r="H24" s="313">
        <v>27</v>
      </c>
      <c r="I24" s="314">
        <v>325.3</v>
      </c>
      <c r="J24" s="346">
        <v>101.83000000000001</v>
      </c>
      <c r="K24" s="316">
        <f>I24/H24</f>
        <v>12.048148148148149</v>
      </c>
      <c r="L24" s="331">
        <f>U24+Y24+Q24</f>
        <v>1366</v>
      </c>
      <c r="M24" s="316">
        <f>(U24*0.3)+(Y24*0.2)+(Q24*0.5)</f>
        <v>554.9</v>
      </c>
      <c r="N24" s="317">
        <v>0</v>
      </c>
      <c r="O24" s="317">
        <v>9</v>
      </c>
      <c r="P24" s="318">
        <v>107.6</v>
      </c>
      <c r="Q24" s="319">
        <v>845</v>
      </c>
      <c r="R24" s="306">
        <v>0</v>
      </c>
      <c r="S24" s="306">
        <v>2</v>
      </c>
      <c r="T24" s="320">
        <v>21</v>
      </c>
      <c r="U24" s="321">
        <v>282</v>
      </c>
      <c r="V24" s="322">
        <v>0</v>
      </c>
      <c r="W24" s="323">
        <v>1</v>
      </c>
      <c r="X24" s="324">
        <v>12</v>
      </c>
      <c r="Y24" s="326">
        <v>239</v>
      </c>
      <c r="Z24" s="335">
        <f>_xlfn.XLOOKUP(A24,'2024-NAT-01'!B:B,'2024-NAT-01'!F:F,0,0)+_xlfn.XLOOKUP(A24,'2024-NAT-01'!B:B,'2024-NAT-01'!G:G,0,0)</f>
        <v>6</v>
      </c>
      <c r="AA24" s="336">
        <f>_xlfn.XLOOKUP(A24,'2024-NAT-01'!B:B,'2024-NAT-01'!H:H,0,0)</f>
        <v>61.699999999999996</v>
      </c>
      <c r="AB24" s="335">
        <f>_xlfn.XLOOKUP(A24,'2024-NAT-02'!B:B,'2024-NAT-02'!F:F,0,0)+_xlfn.XLOOKUP(A24,'2024-NAT-02'!B:B,'2024-NAT-02'!G:G,0,0)</f>
        <v>0</v>
      </c>
      <c r="AC24" s="337">
        <f>_xlfn.XLOOKUP(A24,'2024-NAT-02'!B:B,'2024-NAT-02'!H:H,0,0)</f>
        <v>0</v>
      </c>
      <c r="AD24" s="335">
        <f t="shared" si="0"/>
        <v>33</v>
      </c>
      <c r="AE24" s="336">
        <f t="shared" si="1"/>
        <v>163.53</v>
      </c>
    </row>
    <row r="25" spans="1:31" ht="15.6" x14ac:dyDescent="0.25">
      <c r="A25" s="343" t="s">
        <v>1448</v>
      </c>
      <c r="B25" s="344" t="s">
        <v>39</v>
      </c>
      <c r="C25" s="344" t="s">
        <v>325</v>
      </c>
      <c r="D25" s="344" t="s">
        <v>219</v>
      </c>
      <c r="E25" s="345" t="s">
        <v>1258</v>
      </c>
      <c r="F25" s="312">
        <v>2</v>
      </c>
      <c r="G25" s="313">
        <v>33</v>
      </c>
      <c r="H25" s="313">
        <v>35</v>
      </c>
      <c r="I25" s="314">
        <v>468.4</v>
      </c>
      <c r="J25" s="346">
        <v>127.55000000000001</v>
      </c>
      <c r="K25" s="316"/>
      <c r="L25" s="331"/>
      <c r="M25" s="316"/>
      <c r="N25" s="317"/>
      <c r="O25" s="317"/>
      <c r="P25" s="318"/>
      <c r="Q25" s="319"/>
      <c r="R25" s="306"/>
      <c r="S25" s="306"/>
      <c r="T25" s="320"/>
      <c r="U25" s="321"/>
      <c r="V25" s="322"/>
      <c r="W25" s="323"/>
      <c r="X25" s="324"/>
      <c r="Y25" s="326"/>
      <c r="Z25" s="335">
        <f>_xlfn.XLOOKUP(A25,'2024-NAT-01'!B:B,'2024-NAT-01'!F:F,0,0)+_xlfn.XLOOKUP(A25,'2024-NAT-01'!B:B,'2024-NAT-01'!G:G,0,0)</f>
        <v>5</v>
      </c>
      <c r="AA25" s="336">
        <f>_xlfn.XLOOKUP(A25,'2024-NAT-01'!B:B,'2024-NAT-01'!H:H,0,0)</f>
        <v>25.7</v>
      </c>
      <c r="AB25" s="335">
        <f>_xlfn.XLOOKUP(A25,'2024-NAT-02'!B:B,'2024-NAT-02'!F:F,0,0)+_xlfn.XLOOKUP(A25,'2024-NAT-02'!B:B,'2024-NAT-02'!G:G,0,0)</f>
        <v>0</v>
      </c>
      <c r="AC25" s="337">
        <f>_xlfn.XLOOKUP(A25,'2024-NAT-02'!B:B,'2024-NAT-02'!H:H,0,0)</f>
        <v>0</v>
      </c>
      <c r="AD25" s="335">
        <f t="shared" si="0"/>
        <v>40</v>
      </c>
      <c r="AE25" s="336">
        <f t="shared" si="1"/>
        <v>153.25</v>
      </c>
    </row>
    <row r="26" spans="1:31" ht="15.6" x14ac:dyDescent="0.25">
      <c r="A26" s="343" t="s">
        <v>604</v>
      </c>
      <c r="B26" s="344" t="s">
        <v>38</v>
      </c>
      <c r="C26" s="344" t="s">
        <v>418</v>
      </c>
      <c r="D26" s="344" t="s">
        <v>70</v>
      </c>
      <c r="E26" s="345" t="s">
        <v>1251</v>
      </c>
      <c r="F26" s="312">
        <v>2</v>
      </c>
      <c r="G26" s="313">
        <v>11</v>
      </c>
      <c r="H26" s="313">
        <v>13</v>
      </c>
      <c r="I26" s="314">
        <v>122.30000000000001</v>
      </c>
      <c r="J26" s="346">
        <v>36.58</v>
      </c>
      <c r="K26" s="316"/>
      <c r="L26" s="331"/>
      <c r="M26" s="316"/>
      <c r="N26" s="317"/>
      <c r="O26" s="317"/>
      <c r="P26" s="318"/>
      <c r="Q26" s="319"/>
      <c r="R26" s="306"/>
      <c r="S26" s="306"/>
      <c r="T26" s="320"/>
      <c r="U26" s="321"/>
      <c r="V26" s="322"/>
      <c r="W26" s="323"/>
      <c r="X26" s="324"/>
      <c r="Y26" s="326"/>
      <c r="Z26" s="335">
        <f>_xlfn.XLOOKUP(A26,'2024-NAT-01'!B:B,'2024-NAT-01'!F:F,0,0)+_xlfn.XLOOKUP(A26,'2024-NAT-01'!B:B,'2024-NAT-01'!G:G,0,0)</f>
        <v>8</v>
      </c>
      <c r="AA26" s="336">
        <f>_xlfn.XLOOKUP(A26,'2024-NAT-01'!B:B,'2024-NAT-01'!H:H,0,0)</f>
        <v>83.7</v>
      </c>
      <c r="AB26" s="335">
        <f>_xlfn.XLOOKUP(A26,'2024-NAT-02'!B:B,'2024-NAT-02'!F:F,0,0)+_xlfn.XLOOKUP(A26,'2024-NAT-02'!B:B,'2024-NAT-02'!G:G,0,0)</f>
        <v>3</v>
      </c>
      <c r="AC26" s="337">
        <f>_xlfn.XLOOKUP(A26,'2024-NAT-02'!B:B,'2024-NAT-02'!H:H,0,0)</f>
        <v>32.5</v>
      </c>
      <c r="AD26" s="335">
        <f t="shared" si="0"/>
        <v>24</v>
      </c>
      <c r="AE26" s="336">
        <f t="shared" si="1"/>
        <v>152.78</v>
      </c>
    </row>
    <row r="27" spans="1:31" ht="15.6" x14ac:dyDescent="0.25">
      <c r="A27" s="340" t="s">
        <v>1368</v>
      </c>
      <c r="B27" s="341" t="s">
        <v>2158</v>
      </c>
      <c r="C27" s="341" t="s">
        <v>1369</v>
      </c>
      <c r="D27" s="341" t="s">
        <v>265</v>
      </c>
      <c r="E27" s="342" t="s">
        <v>1261</v>
      </c>
      <c r="F27" s="312">
        <v>1</v>
      </c>
      <c r="G27" s="313">
        <v>23</v>
      </c>
      <c r="H27" s="313">
        <v>24</v>
      </c>
      <c r="I27" s="314">
        <v>268.60000000000002</v>
      </c>
      <c r="J27" s="315">
        <v>91.07</v>
      </c>
      <c r="K27" s="316"/>
      <c r="L27" s="331"/>
      <c r="M27" s="316"/>
      <c r="N27" s="317"/>
      <c r="O27" s="317"/>
      <c r="P27" s="318"/>
      <c r="Q27" s="319"/>
      <c r="R27" s="306"/>
      <c r="S27" s="306"/>
      <c r="T27" s="320"/>
      <c r="U27" s="321"/>
      <c r="V27" s="322"/>
      <c r="W27" s="323"/>
      <c r="X27" s="324"/>
      <c r="Y27" s="326"/>
      <c r="Z27" s="335">
        <f>_xlfn.XLOOKUP(A27,'2024-NAT-01'!B:B,'2024-NAT-01'!F:F,0,0)+_xlfn.XLOOKUP(Nominations!A666,'2024-NAT-01'!B:B,'2024-NAT-01'!G:G,0,0)</f>
        <v>0</v>
      </c>
      <c r="AA27" s="336">
        <f>_xlfn.XLOOKUP(A27,'2024-NAT-01'!B:B,'2024-NAT-01'!H:H,0,0)</f>
        <v>58.6</v>
      </c>
      <c r="AB27" s="335">
        <f>_xlfn.XLOOKUP(A27,'2024-NAT-02'!B:B,'2024-NAT-02'!F:F,0,0)+_xlfn.XLOOKUP(A27,'2024-NAT-02'!B:B,'2024-NAT-02'!G:G,0,0)</f>
        <v>0</v>
      </c>
      <c r="AC27" s="337">
        <f>_xlfn.XLOOKUP(A27,'2024-NAT-02'!B:B,'2024-NAT-02'!H:H,0,0)</f>
        <v>0</v>
      </c>
      <c r="AD27" s="338">
        <f t="shared" si="0"/>
        <v>24</v>
      </c>
      <c r="AE27" s="339">
        <f t="shared" si="1"/>
        <v>149.66999999999999</v>
      </c>
    </row>
    <row r="28" spans="1:31" ht="15.6" x14ac:dyDescent="0.25">
      <c r="A28" s="343" t="s">
        <v>498</v>
      </c>
      <c r="B28" s="344" t="s">
        <v>38</v>
      </c>
      <c r="C28" s="344" t="s">
        <v>140</v>
      </c>
      <c r="D28" s="344" t="s">
        <v>70</v>
      </c>
      <c r="E28" s="345" t="s">
        <v>1261</v>
      </c>
      <c r="F28" s="312">
        <v>3</v>
      </c>
      <c r="G28" s="313">
        <v>22</v>
      </c>
      <c r="H28" s="313">
        <v>25</v>
      </c>
      <c r="I28" s="314">
        <v>315</v>
      </c>
      <c r="J28" s="346">
        <v>78.210000000000008</v>
      </c>
      <c r="K28" s="316">
        <f>I28/H28</f>
        <v>12.6</v>
      </c>
      <c r="L28" s="331">
        <f>U28+Y28+Q28</f>
        <v>331</v>
      </c>
      <c r="M28" s="316">
        <f>(U28*0.3)+(Y28*0.2)+(Q28*0.5)</f>
        <v>165.5</v>
      </c>
      <c r="N28" s="317">
        <v>1</v>
      </c>
      <c r="O28" s="317">
        <v>0</v>
      </c>
      <c r="P28" s="318">
        <v>2</v>
      </c>
      <c r="Q28" s="319">
        <v>331</v>
      </c>
      <c r="R28" s="306">
        <v>0</v>
      </c>
      <c r="S28" s="306">
        <v>0</v>
      </c>
      <c r="T28" s="320">
        <v>0</v>
      </c>
      <c r="U28" s="321">
        <v>0</v>
      </c>
      <c r="V28" s="322">
        <v>0</v>
      </c>
      <c r="W28" s="323">
        <v>0</v>
      </c>
      <c r="X28" s="324">
        <v>0</v>
      </c>
      <c r="Y28" s="326">
        <v>0</v>
      </c>
      <c r="Z28" s="335">
        <f>_xlfn.XLOOKUP(A28,'2024-NAT-01'!B:B,'2024-NAT-01'!F:F,0,0)+_xlfn.XLOOKUP(A28,'2024-NAT-01'!B:B,'2024-NAT-01'!G:G,0,0)</f>
        <v>11</v>
      </c>
      <c r="AA28" s="336">
        <f>_xlfn.XLOOKUP(A28,'2024-NAT-01'!B:B,'2024-NAT-01'!H:H,0,0)</f>
        <v>66</v>
      </c>
      <c r="AB28" s="335">
        <f>_xlfn.XLOOKUP(A28,'2024-NAT-02'!B:B,'2024-NAT-02'!F:F,0,0)+_xlfn.XLOOKUP(A28,'2024-NAT-02'!B:B,'2024-NAT-02'!G:G,0,0)</f>
        <v>2</v>
      </c>
      <c r="AC28" s="337">
        <f>_xlfn.XLOOKUP(A28,'2024-NAT-02'!B:B,'2024-NAT-02'!H:H,0,0)</f>
        <v>3.1</v>
      </c>
      <c r="AD28" s="335">
        <f t="shared" si="0"/>
        <v>38</v>
      </c>
      <c r="AE28" s="336">
        <f t="shared" si="1"/>
        <v>147.31</v>
      </c>
    </row>
    <row r="29" spans="1:31" ht="15.6" x14ac:dyDescent="0.25">
      <c r="A29" s="343" t="s">
        <v>1332</v>
      </c>
      <c r="B29" s="344" t="s">
        <v>43</v>
      </c>
      <c r="C29" s="344" t="s">
        <v>1115</v>
      </c>
      <c r="D29" s="344" t="s">
        <v>252</v>
      </c>
      <c r="E29" s="345" t="s">
        <v>2079</v>
      </c>
      <c r="F29" s="312">
        <v>0</v>
      </c>
      <c r="G29" s="313">
        <v>22</v>
      </c>
      <c r="H29" s="313">
        <v>22</v>
      </c>
      <c r="I29" s="314">
        <v>244.2</v>
      </c>
      <c r="J29" s="346">
        <v>87.08</v>
      </c>
      <c r="K29" s="316"/>
      <c r="L29" s="331"/>
      <c r="M29" s="316"/>
      <c r="N29" s="317"/>
      <c r="O29" s="317"/>
      <c r="P29" s="318"/>
      <c r="Q29" s="319"/>
      <c r="R29" s="306"/>
      <c r="S29" s="306"/>
      <c r="T29" s="320"/>
      <c r="U29" s="321"/>
      <c r="V29" s="322"/>
      <c r="W29" s="323"/>
      <c r="X29" s="324"/>
      <c r="Y29" s="326"/>
      <c r="Z29" s="335">
        <f>_xlfn.XLOOKUP(A29,'2024-NAT-01'!B:B,'2024-NAT-01'!F:F,0,0)+_xlfn.XLOOKUP(A29,'2024-NAT-01'!B:B,'2024-NAT-01'!G:G,0,0)</f>
        <v>5</v>
      </c>
      <c r="AA29" s="336">
        <f>_xlfn.XLOOKUP(A29,'2024-NAT-01'!B:B,'2024-NAT-01'!H:H,0,0)</f>
        <v>41.8</v>
      </c>
      <c r="AB29" s="335">
        <f>_xlfn.XLOOKUP(A29,'2024-NAT-02'!B:B,'2024-NAT-02'!F:F,0,0)+_xlfn.XLOOKUP(A29,'2024-NAT-02'!B:B,'2024-NAT-02'!G:G,0,0)</f>
        <v>2</v>
      </c>
      <c r="AC29" s="337">
        <f>_xlfn.XLOOKUP(A29,'2024-NAT-02'!B:B,'2024-NAT-02'!H:H,0,0)</f>
        <v>15.9</v>
      </c>
      <c r="AD29" s="335">
        <f t="shared" si="0"/>
        <v>29</v>
      </c>
      <c r="AE29" s="336">
        <f t="shared" si="1"/>
        <v>144.78</v>
      </c>
    </row>
    <row r="30" spans="1:31" ht="15.6" x14ac:dyDescent="0.25">
      <c r="A30" s="343" t="s">
        <v>979</v>
      </c>
      <c r="B30" s="344" t="s">
        <v>49</v>
      </c>
      <c r="C30" s="344" t="s">
        <v>995</v>
      </c>
      <c r="D30" s="344" t="s">
        <v>237</v>
      </c>
      <c r="E30" s="345" t="s">
        <v>1259</v>
      </c>
      <c r="F30" s="312">
        <v>8</v>
      </c>
      <c r="G30" s="313">
        <v>6</v>
      </c>
      <c r="H30" s="313">
        <v>14</v>
      </c>
      <c r="I30" s="314">
        <v>58.5</v>
      </c>
      <c r="J30" s="346">
        <v>17.439999999999998</v>
      </c>
      <c r="K30" s="316"/>
      <c r="L30" s="331"/>
      <c r="M30" s="316"/>
      <c r="N30" s="317"/>
      <c r="O30" s="317"/>
      <c r="P30" s="318"/>
      <c r="Q30" s="319"/>
      <c r="R30" s="306"/>
      <c r="S30" s="306"/>
      <c r="T30" s="320"/>
      <c r="U30" s="321"/>
      <c r="V30" s="322"/>
      <c r="W30" s="323"/>
      <c r="X30" s="324"/>
      <c r="Y30" s="326"/>
      <c r="Z30" s="335">
        <f>_xlfn.XLOOKUP(A30,'2024-NAT-01'!B:B,'2024-NAT-01'!F:F,0,0)+_xlfn.XLOOKUP(A30,'2024-NAT-01'!B:B,'2024-NAT-01'!G:G,0,0)</f>
        <v>12</v>
      </c>
      <c r="AA30" s="336">
        <f>_xlfn.XLOOKUP(A30,'2024-NAT-01'!B:B,'2024-NAT-01'!H:H,0,0)</f>
        <v>91.5</v>
      </c>
      <c r="AB30" s="335">
        <f>_xlfn.XLOOKUP(A30,'2024-NAT-02'!B:B,'2024-NAT-02'!F:F,0,0)+_xlfn.XLOOKUP(A30,'2024-NAT-02'!B:B,'2024-NAT-02'!G:G,0,0)</f>
        <v>4</v>
      </c>
      <c r="AC30" s="337">
        <f>_xlfn.XLOOKUP(A30,'2024-NAT-02'!B:B,'2024-NAT-02'!H:H,0,0)</f>
        <v>34.4</v>
      </c>
      <c r="AD30" s="335">
        <f t="shared" si="0"/>
        <v>30</v>
      </c>
      <c r="AE30" s="336">
        <f t="shared" si="1"/>
        <v>143.34</v>
      </c>
    </row>
    <row r="31" spans="1:31" ht="15.6" x14ac:dyDescent="0.25">
      <c r="A31" s="343" t="s">
        <v>1095</v>
      </c>
      <c r="B31" s="344" t="s">
        <v>1947</v>
      </c>
      <c r="C31" s="344" t="s">
        <v>315</v>
      </c>
      <c r="D31" s="344" t="s">
        <v>375</v>
      </c>
      <c r="E31" s="345" t="s">
        <v>1258</v>
      </c>
      <c r="F31" s="312">
        <v>2</v>
      </c>
      <c r="G31" s="313">
        <v>8</v>
      </c>
      <c r="H31" s="313">
        <v>10</v>
      </c>
      <c r="I31" s="314">
        <v>97.7</v>
      </c>
      <c r="J31" s="346">
        <v>34.270000000000003</v>
      </c>
      <c r="K31" s="316"/>
      <c r="L31" s="331"/>
      <c r="M31" s="316"/>
      <c r="N31" s="317"/>
      <c r="O31" s="317"/>
      <c r="P31" s="318"/>
      <c r="Q31" s="319"/>
      <c r="R31" s="306"/>
      <c r="S31" s="306"/>
      <c r="T31" s="320"/>
      <c r="U31" s="321"/>
      <c r="V31" s="322"/>
      <c r="W31" s="323"/>
      <c r="X31" s="324"/>
      <c r="Y31" s="326"/>
      <c r="Z31" s="335">
        <f>_xlfn.XLOOKUP(A31,'2024-NAT-01'!B:B,'2024-NAT-01'!F:F,0,0)+_xlfn.XLOOKUP(A31,'2024-NAT-01'!B:B,'2024-NAT-01'!G:G,0,0)</f>
        <v>6</v>
      </c>
      <c r="AA31" s="336">
        <f>_xlfn.XLOOKUP(A31,'2024-NAT-01'!B:B,'2024-NAT-01'!H:H,0,0)</f>
        <v>103.8</v>
      </c>
      <c r="AB31" s="335">
        <f>_xlfn.XLOOKUP(A31,'2024-NAT-02'!B:B,'2024-NAT-02'!F:F,0,0)+_xlfn.XLOOKUP(A31,'2024-NAT-02'!B:B,'2024-NAT-02'!G:G,0,0)</f>
        <v>1</v>
      </c>
      <c r="AC31" s="337">
        <f>_xlfn.XLOOKUP(A31,'2024-NAT-02'!B:B,'2024-NAT-02'!H:H,0,0)</f>
        <v>4.8</v>
      </c>
      <c r="AD31" s="335">
        <f t="shared" si="0"/>
        <v>17</v>
      </c>
      <c r="AE31" s="336">
        <f t="shared" si="1"/>
        <v>142.87</v>
      </c>
    </row>
    <row r="32" spans="1:31" ht="15.6" x14ac:dyDescent="0.25">
      <c r="A32" s="343" t="s">
        <v>491</v>
      </c>
      <c r="B32" s="344" t="s">
        <v>40</v>
      </c>
      <c r="C32" s="344" t="s">
        <v>99</v>
      </c>
      <c r="D32" s="344" t="s">
        <v>1796</v>
      </c>
      <c r="E32" s="345" t="s">
        <v>1258</v>
      </c>
      <c r="F32" s="312">
        <v>5</v>
      </c>
      <c r="G32" s="313">
        <v>8</v>
      </c>
      <c r="H32" s="313">
        <v>13</v>
      </c>
      <c r="I32" s="314">
        <v>86.9</v>
      </c>
      <c r="J32" s="346">
        <v>21.830000000000002</v>
      </c>
      <c r="K32" s="316">
        <f>I32/H32</f>
        <v>6.6846153846153848</v>
      </c>
      <c r="L32" s="331">
        <f>U32+Y32+Q32</f>
        <v>2135</v>
      </c>
      <c r="M32" s="316">
        <f>(U32*0.3)+(Y32*0.2)+(Q32*0.5)</f>
        <v>816</v>
      </c>
      <c r="N32" s="317">
        <v>2</v>
      </c>
      <c r="O32" s="317">
        <v>14</v>
      </c>
      <c r="P32" s="318">
        <v>151.69999999999999</v>
      </c>
      <c r="Q32" s="319">
        <v>1027</v>
      </c>
      <c r="R32" s="306">
        <v>0</v>
      </c>
      <c r="S32" s="306">
        <v>9</v>
      </c>
      <c r="T32" s="320">
        <v>102.2</v>
      </c>
      <c r="U32" s="321">
        <v>809</v>
      </c>
      <c r="V32" s="322">
        <v>0</v>
      </c>
      <c r="W32" s="323">
        <v>5</v>
      </c>
      <c r="X32" s="324">
        <v>82</v>
      </c>
      <c r="Y32" s="326">
        <v>299</v>
      </c>
      <c r="Z32" s="335">
        <f>_xlfn.XLOOKUP(A32,'2024-NAT-01'!B:B,'2024-NAT-01'!F:F,0,0)+_xlfn.XLOOKUP(A32,'2024-NAT-01'!B:B,'2024-NAT-01'!G:G,0,0)</f>
        <v>11</v>
      </c>
      <c r="AA32" s="336">
        <f>_xlfn.XLOOKUP(A32,'2024-NAT-01'!B:B,'2024-NAT-01'!H:H,0,0)</f>
        <v>92.800000000000011</v>
      </c>
      <c r="AB32" s="335">
        <f>_xlfn.XLOOKUP(A32,'2024-NAT-02'!B:B,'2024-NAT-02'!F:F,0,0)+_xlfn.XLOOKUP(A32,'2024-NAT-02'!B:B,'2024-NAT-02'!G:G,0,0)</f>
        <v>2</v>
      </c>
      <c r="AC32" s="337">
        <f>_xlfn.XLOOKUP(A32,'2024-NAT-02'!B:B,'2024-NAT-02'!H:H,0,0)</f>
        <v>26.9</v>
      </c>
      <c r="AD32" s="335">
        <f t="shared" si="0"/>
        <v>26</v>
      </c>
      <c r="AE32" s="336">
        <f t="shared" si="1"/>
        <v>141.53</v>
      </c>
    </row>
    <row r="33" spans="1:31" ht="15.6" x14ac:dyDescent="0.25">
      <c r="A33" s="340" t="s">
        <v>566</v>
      </c>
      <c r="B33" s="341" t="s">
        <v>2155</v>
      </c>
      <c r="C33" s="341" t="s">
        <v>96</v>
      </c>
      <c r="D33" s="341" t="s">
        <v>299</v>
      </c>
      <c r="E33" s="342" t="s">
        <v>1261</v>
      </c>
      <c r="F33" s="312">
        <v>0</v>
      </c>
      <c r="G33" s="313">
        <v>5</v>
      </c>
      <c r="H33" s="313">
        <v>5</v>
      </c>
      <c r="I33" s="314">
        <v>91.2</v>
      </c>
      <c r="J33" s="315">
        <v>18.240000000000002</v>
      </c>
      <c r="K33" s="316"/>
      <c r="L33" s="331"/>
      <c r="M33" s="316"/>
      <c r="N33" s="317"/>
      <c r="O33" s="317"/>
      <c r="P33" s="318"/>
      <c r="Q33" s="319"/>
      <c r="R33" s="306"/>
      <c r="S33" s="306"/>
      <c r="T33" s="320"/>
      <c r="U33" s="321"/>
      <c r="V33" s="322"/>
      <c r="W33" s="323"/>
      <c r="X33" s="324"/>
      <c r="Y33" s="326"/>
      <c r="Z33" s="335">
        <f>_xlfn.XLOOKUP(A33,'2024-NAT-01'!B:B,'2024-NAT-01'!F:F,0,0)+_xlfn.XLOOKUP(Nominations!A115,'2024-NAT-01'!B:B,'2024-NAT-01'!G:G,0,0)</f>
        <v>4</v>
      </c>
      <c r="AA33" s="336">
        <f>_xlfn.XLOOKUP(A33,'2024-NAT-01'!B:B,'2024-NAT-01'!H:H,0,0)</f>
        <v>119.9</v>
      </c>
      <c r="AB33" s="335">
        <f>_xlfn.XLOOKUP(A33,'2024-NAT-02'!B:B,'2024-NAT-02'!F:F,0,0)+_xlfn.XLOOKUP(A33,'2024-NAT-02'!B:B,'2024-NAT-02'!G:G,0,0)</f>
        <v>2</v>
      </c>
      <c r="AC33" s="337">
        <f>_xlfn.XLOOKUP(A33,'2024-NAT-02'!B:B,'2024-NAT-02'!H:H,0,0)</f>
        <v>3.3</v>
      </c>
      <c r="AD33" s="338">
        <f t="shared" si="0"/>
        <v>11</v>
      </c>
      <c r="AE33" s="339">
        <f t="shared" si="1"/>
        <v>141.44000000000003</v>
      </c>
    </row>
    <row r="34" spans="1:31" ht="15.6" x14ac:dyDescent="0.25">
      <c r="A34" s="340" t="s">
        <v>974</v>
      </c>
      <c r="B34" s="341" t="s">
        <v>2153</v>
      </c>
      <c r="C34" s="341" t="s">
        <v>961</v>
      </c>
      <c r="D34" s="341" t="s">
        <v>163</v>
      </c>
      <c r="E34" s="342" t="s">
        <v>1261</v>
      </c>
      <c r="F34" s="312">
        <v>13</v>
      </c>
      <c r="G34" s="313">
        <v>13</v>
      </c>
      <c r="H34" s="313">
        <v>26</v>
      </c>
      <c r="I34" s="314">
        <v>100.5</v>
      </c>
      <c r="J34" s="315">
        <v>29.009999999999998</v>
      </c>
      <c r="K34" s="316"/>
      <c r="L34" s="331"/>
      <c r="M34" s="316"/>
      <c r="N34" s="317"/>
      <c r="O34" s="317"/>
      <c r="P34" s="318"/>
      <c r="Q34" s="319"/>
      <c r="R34" s="306"/>
      <c r="S34" s="306"/>
      <c r="T34" s="320"/>
      <c r="U34" s="321"/>
      <c r="V34" s="322"/>
      <c r="W34" s="323"/>
      <c r="X34" s="324"/>
      <c r="Y34" s="326"/>
      <c r="Z34" s="335">
        <f>_xlfn.XLOOKUP(A34,'2024-NAT-01'!B:B,'2024-NAT-01'!F:F,0,0)+_xlfn.XLOOKUP(Nominations!A499,'2024-NAT-01'!B:B,'2024-NAT-01'!G:G,0,0)</f>
        <v>0</v>
      </c>
      <c r="AA34" s="336">
        <f>_xlfn.XLOOKUP(A34,'2024-NAT-01'!B:B,'2024-NAT-01'!H:H,0,0)</f>
        <v>86.4</v>
      </c>
      <c r="AB34" s="335">
        <f>_xlfn.XLOOKUP(A34,'2024-NAT-02'!B:B,'2024-NAT-02'!F:F,0,0)+_xlfn.XLOOKUP(A34,'2024-NAT-02'!B:B,'2024-NAT-02'!G:G,0,0)</f>
        <v>7</v>
      </c>
      <c r="AC34" s="337">
        <f>_xlfn.XLOOKUP(A34,'2024-NAT-02'!B:B,'2024-NAT-02'!H:H,0,0)</f>
        <v>21.1</v>
      </c>
      <c r="AD34" s="338">
        <f t="shared" si="0"/>
        <v>33</v>
      </c>
      <c r="AE34" s="339">
        <f t="shared" si="1"/>
        <v>136.51</v>
      </c>
    </row>
    <row r="35" spans="1:31" ht="15.6" x14ac:dyDescent="0.25">
      <c r="A35" s="343" t="s">
        <v>710</v>
      </c>
      <c r="B35" s="344" t="s">
        <v>1947</v>
      </c>
      <c r="C35" s="344" t="s">
        <v>354</v>
      </c>
      <c r="D35" s="344" t="s">
        <v>73</v>
      </c>
      <c r="E35" s="345" t="s">
        <v>1258</v>
      </c>
      <c r="F35" s="312">
        <v>3</v>
      </c>
      <c r="G35" s="313">
        <v>9</v>
      </c>
      <c r="H35" s="313">
        <v>12</v>
      </c>
      <c r="I35" s="314">
        <v>135.70000000000002</v>
      </c>
      <c r="J35" s="346">
        <v>53.470000000000006</v>
      </c>
      <c r="K35" s="316"/>
      <c r="L35" s="331"/>
      <c r="M35" s="316"/>
      <c r="N35" s="317"/>
      <c r="O35" s="317"/>
      <c r="P35" s="318"/>
      <c r="Q35" s="319"/>
      <c r="R35" s="306"/>
      <c r="S35" s="306"/>
      <c r="T35" s="320"/>
      <c r="U35" s="321"/>
      <c r="V35" s="322"/>
      <c r="W35" s="323"/>
      <c r="X35" s="324"/>
      <c r="Y35" s="326"/>
      <c r="Z35" s="335">
        <f>_xlfn.XLOOKUP(A35,'2024-NAT-01'!B:B,'2024-NAT-01'!F:F,0,0)+_xlfn.XLOOKUP(A35,'2024-NAT-01'!B:B,'2024-NAT-01'!G:G,0,0)</f>
        <v>6</v>
      </c>
      <c r="AA35" s="336">
        <f>_xlfn.XLOOKUP(A35,'2024-NAT-01'!B:B,'2024-NAT-01'!H:H,0,0)</f>
        <v>74.099999999999994</v>
      </c>
      <c r="AB35" s="335">
        <f>_xlfn.XLOOKUP(A35,'2024-NAT-02'!B:B,'2024-NAT-02'!F:F,0,0)+_xlfn.XLOOKUP(A35,'2024-NAT-02'!B:B,'2024-NAT-02'!G:G,0,0)</f>
        <v>1</v>
      </c>
      <c r="AC35" s="337">
        <f>_xlfn.XLOOKUP(A35,'2024-NAT-02'!B:B,'2024-NAT-02'!H:H,0,0)</f>
        <v>6.8</v>
      </c>
      <c r="AD35" s="335">
        <f t="shared" si="0"/>
        <v>19</v>
      </c>
      <c r="AE35" s="336">
        <f t="shared" si="1"/>
        <v>134.37</v>
      </c>
    </row>
    <row r="36" spans="1:31" ht="15.6" x14ac:dyDescent="0.25">
      <c r="A36" s="343" t="s">
        <v>1512</v>
      </c>
      <c r="B36" s="344" t="s">
        <v>48</v>
      </c>
      <c r="C36" s="344" t="s">
        <v>921</v>
      </c>
      <c r="D36" s="344" t="s">
        <v>109</v>
      </c>
      <c r="E36" s="345" t="s">
        <v>1261</v>
      </c>
      <c r="F36" s="312">
        <v>0</v>
      </c>
      <c r="G36" s="313">
        <v>22</v>
      </c>
      <c r="H36" s="313">
        <v>22</v>
      </c>
      <c r="I36" s="314">
        <v>328.5</v>
      </c>
      <c r="J36" s="346">
        <v>91.09</v>
      </c>
      <c r="K36" s="316"/>
      <c r="L36" s="331"/>
      <c r="M36" s="316"/>
      <c r="N36" s="317"/>
      <c r="O36" s="317"/>
      <c r="P36" s="318"/>
      <c r="Q36" s="319"/>
      <c r="R36" s="306"/>
      <c r="S36" s="306"/>
      <c r="T36" s="320"/>
      <c r="U36" s="321"/>
      <c r="V36" s="322"/>
      <c r="W36" s="323"/>
      <c r="X36" s="324"/>
      <c r="Y36" s="326"/>
      <c r="Z36" s="335">
        <f>_xlfn.XLOOKUP(A36,'2024-NAT-01'!B:B,'2024-NAT-01'!F:F,0,0)+_xlfn.XLOOKUP(A36,'2024-NAT-01'!B:B,'2024-NAT-01'!G:G,0,0)</f>
        <v>6</v>
      </c>
      <c r="AA36" s="336">
        <f>_xlfn.XLOOKUP(A36,'2024-NAT-01'!B:B,'2024-NAT-01'!H:H,0,0)</f>
        <v>31.799999999999997</v>
      </c>
      <c r="AB36" s="335">
        <f>_xlfn.XLOOKUP(A36,'2024-NAT-02'!B:B,'2024-NAT-02'!F:F,0,0)+_xlfn.XLOOKUP(A36,'2024-NAT-02'!B:B,'2024-NAT-02'!G:G,0,0)</f>
        <v>1</v>
      </c>
      <c r="AC36" s="337">
        <f>_xlfn.XLOOKUP(A36,'2024-NAT-02'!B:B,'2024-NAT-02'!H:H,0,0)</f>
        <v>7.4</v>
      </c>
      <c r="AD36" s="335">
        <f t="shared" si="0"/>
        <v>29</v>
      </c>
      <c r="AE36" s="336">
        <f t="shared" si="1"/>
        <v>130.29</v>
      </c>
    </row>
    <row r="37" spans="1:31" ht="15.6" x14ac:dyDescent="0.25">
      <c r="A37" s="343" t="s">
        <v>757</v>
      </c>
      <c r="B37" s="344" t="s">
        <v>38</v>
      </c>
      <c r="C37" s="344" t="s">
        <v>218</v>
      </c>
      <c r="D37" s="344" t="s">
        <v>70</v>
      </c>
      <c r="E37" s="345" t="s">
        <v>1259</v>
      </c>
      <c r="F37" s="312">
        <v>2</v>
      </c>
      <c r="G37" s="313">
        <v>24</v>
      </c>
      <c r="H37" s="313">
        <v>26</v>
      </c>
      <c r="I37" s="314">
        <v>362.20000000000005</v>
      </c>
      <c r="J37" s="346">
        <v>94.97</v>
      </c>
      <c r="K37" s="316"/>
      <c r="L37" s="331"/>
      <c r="M37" s="316"/>
      <c r="N37" s="317"/>
      <c r="O37" s="317"/>
      <c r="P37" s="318"/>
      <c r="Q37" s="319"/>
      <c r="R37" s="306"/>
      <c r="S37" s="306"/>
      <c r="T37" s="320"/>
      <c r="U37" s="321"/>
      <c r="V37" s="322"/>
      <c r="W37" s="323"/>
      <c r="X37" s="324"/>
      <c r="Y37" s="326"/>
      <c r="Z37" s="335">
        <f>_xlfn.XLOOKUP(A37,'2024-NAT-01'!B:B,'2024-NAT-01'!F:F,0,0)+_xlfn.XLOOKUP(A37,'2024-NAT-01'!B:B,'2024-NAT-01'!G:G,0,0)</f>
        <v>13</v>
      </c>
      <c r="AA37" s="336">
        <f>_xlfn.XLOOKUP(A37,'2024-NAT-01'!B:B,'2024-NAT-01'!H:H,0,0)</f>
        <v>31.799999999999997</v>
      </c>
      <c r="AB37" s="335">
        <f>_xlfn.XLOOKUP(A37,'2024-NAT-02'!B:B,'2024-NAT-02'!F:F,0,0)+_xlfn.XLOOKUP(A37,'2024-NAT-02'!B:B,'2024-NAT-02'!G:G,0,0)</f>
        <v>1</v>
      </c>
      <c r="AC37" s="337">
        <f>_xlfn.XLOOKUP(A37,'2024-NAT-02'!B:B,'2024-NAT-02'!H:H,0,0)</f>
        <v>1.6</v>
      </c>
      <c r="AD37" s="335">
        <f t="shared" si="0"/>
        <v>40</v>
      </c>
      <c r="AE37" s="336">
        <f t="shared" si="1"/>
        <v>128.37</v>
      </c>
    </row>
    <row r="38" spans="1:31" ht="15.6" x14ac:dyDescent="0.25">
      <c r="A38" s="343" t="s">
        <v>549</v>
      </c>
      <c r="B38" s="344" t="s">
        <v>39</v>
      </c>
      <c r="C38" s="344" t="s">
        <v>430</v>
      </c>
      <c r="D38" s="344" t="s">
        <v>453</v>
      </c>
      <c r="E38" s="345" t="s">
        <v>2078</v>
      </c>
      <c r="F38" s="312">
        <v>3</v>
      </c>
      <c r="G38" s="313">
        <v>23</v>
      </c>
      <c r="H38" s="313">
        <v>26</v>
      </c>
      <c r="I38" s="314">
        <v>248</v>
      </c>
      <c r="J38" s="346">
        <v>82.43</v>
      </c>
      <c r="K38" s="316"/>
      <c r="L38" s="331"/>
      <c r="M38" s="316"/>
      <c r="N38" s="317"/>
      <c r="O38" s="317"/>
      <c r="P38" s="318"/>
      <c r="Q38" s="319"/>
      <c r="R38" s="306"/>
      <c r="S38" s="306"/>
      <c r="T38" s="320"/>
      <c r="U38" s="321"/>
      <c r="V38" s="322"/>
      <c r="W38" s="323"/>
      <c r="X38" s="324"/>
      <c r="Y38" s="326"/>
      <c r="Z38" s="335">
        <f>_xlfn.XLOOKUP(A38,'2024-NAT-01'!B:B,'2024-NAT-01'!F:F,0,0)+_xlfn.XLOOKUP(A38,'2024-NAT-01'!B:B,'2024-NAT-01'!G:G,0,0)</f>
        <v>13</v>
      </c>
      <c r="AA38" s="336">
        <f>_xlfn.XLOOKUP(A38,'2024-NAT-01'!B:B,'2024-NAT-01'!H:H,0,0)</f>
        <v>37.300000000000004</v>
      </c>
      <c r="AB38" s="335">
        <f>_xlfn.XLOOKUP(A38,'2024-NAT-02'!B:B,'2024-NAT-02'!F:F,0,0)+_xlfn.XLOOKUP(A38,'2024-NAT-02'!B:B,'2024-NAT-02'!G:G,0,0)</f>
        <v>4</v>
      </c>
      <c r="AC38" s="337">
        <f>_xlfn.XLOOKUP(A38,'2024-NAT-02'!B:B,'2024-NAT-02'!H:H,0,0)</f>
        <v>8</v>
      </c>
      <c r="AD38" s="335">
        <f t="shared" si="0"/>
        <v>43</v>
      </c>
      <c r="AE38" s="336">
        <f t="shared" si="1"/>
        <v>127.73000000000002</v>
      </c>
    </row>
    <row r="39" spans="1:31" ht="15.6" x14ac:dyDescent="0.25">
      <c r="A39" s="343" t="s">
        <v>1013</v>
      </c>
      <c r="B39" s="344" t="s">
        <v>40</v>
      </c>
      <c r="C39" s="344" t="s">
        <v>175</v>
      </c>
      <c r="D39" s="344" t="s">
        <v>365</v>
      </c>
      <c r="E39" s="345" t="s">
        <v>1258</v>
      </c>
      <c r="F39" s="312">
        <v>5</v>
      </c>
      <c r="G39" s="313">
        <v>4</v>
      </c>
      <c r="H39" s="313">
        <v>9</v>
      </c>
      <c r="I39" s="314">
        <v>21.900000000000002</v>
      </c>
      <c r="J39" s="346">
        <v>6.9900000000000011</v>
      </c>
      <c r="K39" s="316"/>
      <c r="L39" s="331"/>
      <c r="M39" s="316"/>
      <c r="N39" s="317"/>
      <c r="O39" s="317"/>
      <c r="P39" s="318"/>
      <c r="Q39" s="319"/>
      <c r="R39" s="306"/>
      <c r="S39" s="306"/>
      <c r="T39" s="320"/>
      <c r="U39" s="321"/>
      <c r="V39" s="322"/>
      <c r="W39" s="323"/>
      <c r="X39" s="324"/>
      <c r="Y39" s="326"/>
      <c r="Z39" s="335">
        <f>_xlfn.XLOOKUP(A39,'2024-NAT-01'!B:B,'2024-NAT-01'!F:F,0,0)+_xlfn.XLOOKUP(A39,'2024-NAT-01'!B:B,'2024-NAT-01'!G:G,0,0)</f>
        <v>6</v>
      </c>
      <c r="AA39" s="336">
        <f>_xlfn.XLOOKUP(A39,'2024-NAT-01'!B:B,'2024-NAT-01'!H:H,0,0)</f>
        <v>98.800000000000011</v>
      </c>
      <c r="AB39" s="335">
        <f>_xlfn.XLOOKUP(A39,'2024-NAT-02'!B:B,'2024-NAT-02'!F:F,0,0)+_xlfn.XLOOKUP(A39,'2024-NAT-02'!B:B,'2024-NAT-02'!G:G,0,0)</f>
        <v>2</v>
      </c>
      <c r="AC39" s="337">
        <f>_xlfn.XLOOKUP(A39,'2024-NAT-02'!B:B,'2024-NAT-02'!H:H,0,0)</f>
        <v>20.399999999999999</v>
      </c>
      <c r="AD39" s="335">
        <f t="shared" si="0"/>
        <v>17</v>
      </c>
      <c r="AE39" s="336">
        <f t="shared" si="1"/>
        <v>126.19</v>
      </c>
    </row>
    <row r="40" spans="1:31" ht="15.6" x14ac:dyDescent="0.25">
      <c r="A40" s="343" t="s">
        <v>578</v>
      </c>
      <c r="B40" s="344" t="s">
        <v>43</v>
      </c>
      <c r="C40" s="344" t="s">
        <v>1812</v>
      </c>
      <c r="D40" s="344" t="s">
        <v>1213</v>
      </c>
      <c r="E40" s="345" t="s">
        <v>1259</v>
      </c>
      <c r="F40" s="312">
        <v>2</v>
      </c>
      <c r="G40" s="313">
        <v>10</v>
      </c>
      <c r="H40" s="313">
        <v>12</v>
      </c>
      <c r="I40" s="314">
        <v>98.09999999999998</v>
      </c>
      <c r="J40" s="346">
        <v>41.79999999999999</v>
      </c>
      <c r="K40" s="316"/>
      <c r="L40" s="331"/>
      <c r="M40" s="316"/>
      <c r="N40" s="317"/>
      <c r="O40" s="317"/>
      <c r="P40" s="318"/>
      <c r="Q40" s="319"/>
      <c r="R40" s="306"/>
      <c r="S40" s="306"/>
      <c r="T40" s="320"/>
      <c r="U40" s="321"/>
      <c r="V40" s="322"/>
      <c r="W40" s="323"/>
      <c r="X40" s="324"/>
      <c r="Y40" s="326"/>
      <c r="Z40" s="335">
        <f>_xlfn.XLOOKUP(A40,'2024-NAT-01'!B:B,'2024-NAT-01'!F:F,0,0)+_xlfn.XLOOKUP(A40,'2024-NAT-01'!B:B,'2024-NAT-01'!G:G,0,0)</f>
        <v>3</v>
      </c>
      <c r="AA40" s="336">
        <f>_xlfn.XLOOKUP(A40,'2024-NAT-01'!B:B,'2024-NAT-01'!H:H,0,0)</f>
        <v>70.5</v>
      </c>
      <c r="AB40" s="335">
        <f>_xlfn.XLOOKUP(A40,'2024-NAT-02'!B:B,'2024-NAT-02'!F:F,0,0)+_xlfn.XLOOKUP(A40,'2024-NAT-02'!B:B,'2024-NAT-02'!G:G,0,0)</f>
        <v>1</v>
      </c>
      <c r="AC40" s="337">
        <f>_xlfn.XLOOKUP(A40,'2024-NAT-02'!B:B,'2024-NAT-02'!H:H,0,0)</f>
        <v>13.7</v>
      </c>
      <c r="AD40" s="335">
        <f t="shared" si="0"/>
        <v>16</v>
      </c>
      <c r="AE40" s="336">
        <f t="shared" si="1"/>
        <v>125.99999999999999</v>
      </c>
    </row>
    <row r="41" spans="1:31" ht="15.6" x14ac:dyDescent="0.25">
      <c r="A41" s="343" t="s">
        <v>1578</v>
      </c>
      <c r="B41" s="344" t="s">
        <v>43</v>
      </c>
      <c r="C41" s="344" t="s">
        <v>1610</v>
      </c>
      <c r="D41" s="344" t="s">
        <v>252</v>
      </c>
      <c r="E41" s="345" t="s">
        <v>1250</v>
      </c>
      <c r="F41" s="312">
        <v>3</v>
      </c>
      <c r="G41" s="313">
        <v>4</v>
      </c>
      <c r="H41" s="313">
        <v>7</v>
      </c>
      <c r="I41" s="314">
        <v>26.9</v>
      </c>
      <c r="J41" s="346">
        <v>5.7299999999999995</v>
      </c>
      <c r="K41" s="316"/>
      <c r="L41" s="331"/>
      <c r="M41" s="316"/>
      <c r="N41" s="317"/>
      <c r="O41" s="317"/>
      <c r="P41" s="318"/>
      <c r="Q41" s="319"/>
      <c r="R41" s="306"/>
      <c r="S41" s="306"/>
      <c r="T41" s="320"/>
      <c r="U41" s="321"/>
      <c r="V41" s="322"/>
      <c r="W41" s="323"/>
      <c r="X41" s="324"/>
      <c r="Y41" s="326"/>
      <c r="Z41" s="335">
        <f>_xlfn.XLOOKUP(A41,'2024-NAT-01'!B:B,'2024-NAT-01'!F:F,0,0)+_xlfn.XLOOKUP(A41,'2024-NAT-01'!B:B,'2024-NAT-01'!G:G,0,0)</f>
        <v>13</v>
      </c>
      <c r="AA41" s="336">
        <f>_xlfn.XLOOKUP(A41,'2024-NAT-01'!B:B,'2024-NAT-01'!H:H,0,0)</f>
        <v>66.699999999999989</v>
      </c>
      <c r="AB41" s="335">
        <f>_xlfn.XLOOKUP(A41,'2024-NAT-02'!B:B,'2024-NAT-02'!F:F,0,0)+_xlfn.XLOOKUP(A41,'2024-NAT-02'!B:B,'2024-NAT-02'!G:G,0,0)</f>
        <v>9</v>
      </c>
      <c r="AC41" s="337">
        <f>_xlfn.XLOOKUP(A41,'2024-NAT-02'!B:B,'2024-NAT-02'!H:H,0,0)</f>
        <v>50.29999999999999</v>
      </c>
      <c r="AD41" s="335">
        <f t="shared" si="0"/>
        <v>29</v>
      </c>
      <c r="AE41" s="336">
        <f t="shared" si="1"/>
        <v>122.72999999999999</v>
      </c>
    </row>
    <row r="42" spans="1:31" ht="15.6" x14ac:dyDescent="0.25">
      <c r="A42" s="343" t="s">
        <v>843</v>
      </c>
      <c r="B42" s="344" t="s">
        <v>37</v>
      </c>
      <c r="C42" s="344" t="s">
        <v>2117</v>
      </c>
      <c r="D42" s="344" t="s">
        <v>274</v>
      </c>
      <c r="E42" s="345" t="s">
        <v>1258</v>
      </c>
      <c r="F42" s="312">
        <v>4</v>
      </c>
      <c r="G42" s="313">
        <v>15</v>
      </c>
      <c r="H42" s="313">
        <v>19</v>
      </c>
      <c r="I42" s="314">
        <v>194.89999999999998</v>
      </c>
      <c r="J42" s="346">
        <v>69.63</v>
      </c>
      <c r="K42" s="316"/>
      <c r="L42" s="331"/>
      <c r="M42" s="316"/>
      <c r="N42" s="317"/>
      <c r="O42" s="317"/>
      <c r="P42" s="318"/>
      <c r="Q42" s="319"/>
      <c r="R42" s="306"/>
      <c r="S42" s="306"/>
      <c r="T42" s="320"/>
      <c r="U42" s="321"/>
      <c r="V42" s="322"/>
      <c r="W42" s="323"/>
      <c r="X42" s="324"/>
      <c r="Y42" s="326"/>
      <c r="Z42" s="335">
        <f>_xlfn.XLOOKUP(A42,'2024-NAT-01'!B:B,'2024-NAT-01'!F:F,0,0)+_xlfn.XLOOKUP(A42,'2024-NAT-01'!B:B,'2024-NAT-01'!G:G,0,0)</f>
        <v>7</v>
      </c>
      <c r="AA42" s="336">
        <f>_xlfn.XLOOKUP(A42,'2024-NAT-01'!B:B,'2024-NAT-01'!H:H,0,0)</f>
        <v>44.8</v>
      </c>
      <c r="AB42" s="335">
        <f>_xlfn.XLOOKUP(A42,'2024-NAT-02'!B:B,'2024-NAT-02'!F:F,0,0)+_xlfn.XLOOKUP(A42,'2024-NAT-02'!B:B,'2024-NAT-02'!G:G,0,0)</f>
        <v>1</v>
      </c>
      <c r="AC42" s="337">
        <f>_xlfn.XLOOKUP(A42,'2024-NAT-02'!B:B,'2024-NAT-02'!H:H,0,0)</f>
        <v>7.6</v>
      </c>
      <c r="AD42" s="335">
        <f t="shared" si="0"/>
        <v>27</v>
      </c>
      <c r="AE42" s="336">
        <f t="shared" si="1"/>
        <v>122.02999999999999</v>
      </c>
    </row>
    <row r="43" spans="1:31" ht="15.6" x14ac:dyDescent="0.25">
      <c r="A43" s="343" t="s">
        <v>1061</v>
      </c>
      <c r="B43" s="344" t="s">
        <v>44</v>
      </c>
      <c r="C43" s="344" t="s">
        <v>1067</v>
      </c>
      <c r="D43" s="344" t="s">
        <v>163</v>
      </c>
      <c r="E43" s="345" t="s">
        <v>1259</v>
      </c>
      <c r="F43" s="312">
        <v>5</v>
      </c>
      <c r="G43" s="313">
        <v>16</v>
      </c>
      <c r="H43" s="313">
        <v>21</v>
      </c>
      <c r="I43" s="314">
        <v>129.09999999999997</v>
      </c>
      <c r="J43" s="346">
        <v>35.619999999999997</v>
      </c>
      <c r="K43" s="316"/>
      <c r="L43" s="331"/>
      <c r="M43" s="316"/>
      <c r="N43" s="317"/>
      <c r="O43" s="317"/>
      <c r="P43" s="318"/>
      <c r="Q43" s="319"/>
      <c r="R43" s="306"/>
      <c r="S43" s="306"/>
      <c r="T43" s="320"/>
      <c r="U43" s="321"/>
      <c r="V43" s="322"/>
      <c r="W43" s="323"/>
      <c r="X43" s="324"/>
      <c r="Y43" s="326"/>
      <c r="Z43" s="335">
        <f>_xlfn.XLOOKUP(A43,'2024-NAT-01'!B:B,'2024-NAT-01'!F:F,0,0)+_xlfn.XLOOKUP(A43,'2024-NAT-01'!B:B,'2024-NAT-01'!G:G,0,0)</f>
        <v>11</v>
      </c>
      <c r="AA43" s="336">
        <f>_xlfn.XLOOKUP(A43,'2024-NAT-01'!B:B,'2024-NAT-01'!H:H,0,0)</f>
        <v>61.3</v>
      </c>
      <c r="AB43" s="335">
        <f>_xlfn.XLOOKUP(A43,'2024-NAT-02'!B:B,'2024-NAT-02'!F:F,0,0)+_xlfn.XLOOKUP(A43,'2024-NAT-02'!B:B,'2024-NAT-02'!G:G,0,0)</f>
        <v>1</v>
      </c>
      <c r="AC43" s="337">
        <f>_xlfn.XLOOKUP(A43,'2024-NAT-02'!B:B,'2024-NAT-02'!H:H,0,0)</f>
        <v>18.2</v>
      </c>
      <c r="AD43" s="335">
        <f t="shared" si="0"/>
        <v>33</v>
      </c>
      <c r="AE43" s="336">
        <f t="shared" si="1"/>
        <v>115.11999999999999</v>
      </c>
    </row>
    <row r="44" spans="1:31" ht="15.6" x14ac:dyDescent="0.25">
      <c r="A44" s="343" t="s">
        <v>1574</v>
      </c>
      <c r="B44" s="344" t="s">
        <v>44</v>
      </c>
      <c r="C44" s="344" t="s">
        <v>1608</v>
      </c>
      <c r="D44" s="344" t="s">
        <v>1609</v>
      </c>
      <c r="E44" s="345" t="s">
        <v>1259</v>
      </c>
      <c r="F44" s="312">
        <v>2</v>
      </c>
      <c r="G44" s="313">
        <v>31</v>
      </c>
      <c r="H44" s="313">
        <v>33</v>
      </c>
      <c r="I44" s="314">
        <v>305.5</v>
      </c>
      <c r="J44" s="346">
        <v>84.61999999999999</v>
      </c>
      <c r="K44" s="316"/>
      <c r="L44" s="331"/>
      <c r="M44" s="316"/>
      <c r="N44" s="317"/>
      <c r="O44" s="317"/>
      <c r="P44" s="318"/>
      <c r="Q44" s="319"/>
      <c r="R44" s="306"/>
      <c r="S44" s="306"/>
      <c r="T44" s="320"/>
      <c r="U44" s="321"/>
      <c r="V44" s="322"/>
      <c r="W44" s="323"/>
      <c r="X44" s="324"/>
      <c r="Y44" s="326"/>
      <c r="Z44" s="335">
        <f>_xlfn.XLOOKUP(A44,'2024-NAT-01'!B:B,'2024-NAT-01'!F:F,0,0)+_xlfn.XLOOKUP(A44,'2024-NAT-01'!B:B,'2024-NAT-01'!G:G,0,0)</f>
        <v>6</v>
      </c>
      <c r="AA44" s="336">
        <f>_xlfn.XLOOKUP(A44,'2024-NAT-01'!B:B,'2024-NAT-01'!H:H,0,0)</f>
        <v>21.4</v>
      </c>
      <c r="AB44" s="335">
        <f>_xlfn.XLOOKUP(A44,'2024-NAT-02'!B:B,'2024-NAT-02'!F:F,0,0)+_xlfn.XLOOKUP(A44,'2024-NAT-02'!B:B,'2024-NAT-02'!G:G,0,0)</f>
        <v>2</v>
      </c>
      <c r="AC44" s="337">
        <f>_xlfn.XLOOKUP(A44,'2024-NAT-02'!B:B,'2024-NAT-02'!H:H,0,0)</f>
        <v>4.2</v>
      </c>
      <c r="AD44" s="335">
        <f t="shared" si="0"/>
        <v>41</v>
      </c>
      <c r="AE44" s="336">
        <f t="shared" si="1"/>
        <v>110.21999999999998</v>
      </c>
    </row>
    <row r="45" spans="1:31" ht="15.6" x14ac:dyDescent="0.25">
      <c r="A45" s="343" t="s">
        <v>554</v>
      </c>
      <c r="B45" s="344" t="s">
        <v>43</v>
      </c>
      <c r="C45" s="344" t="s">
        <v>230</v>
      </c>
      <c r="D45" s="344" t="s">
        <v>1983</v>
      </c>
      <c r="E45" s="345" t="s">
        <v>1261</v>
      </c>
      <c r="F45" s="312">
        <v>0</v>
      </c>
      <c r="G45" s="313">
        <v>20</v>
      </c>
      <c r="H45" s="313">
        <v>20</v>
      </c>
      <c r="I45" s="314">
        <v>163.30000000000001</v>
      </c>
      <c r="J45" s="346">
        <v>42.349999999999994</v>
      </c>
      <c r="K45" s="316"/>
      <c r="L45" s="331"/>
      <c r="M45" s="316"/>
      <c r="N45" s="317"/>
      <c r="O45" s="317"/>
      <c r="P45" s="318"/>
      <c r="Q45" s="319"/>
      <c r="R45" s="306"/>
      <c r="S45" s="306"/>
      <c r="T45" s="320"/>
      <c r="U45" s="321"/>
      <c r="V45" s="322"/>
      <c r="W45" s="323"/>
      <c r="X45" s="324"/>
      <c r="Y45" s="326"/>
      <c r="Z45" s="335">
        <f>_xlfn.XLOOKUP(A45,'2024-NAT-01'!B:B,'2024-NAT-01'!F:F,0,0)+_xlfn.XLOOKUP(A45,'2024-NAT-01'!B:B,'2024-NAT-01'!G:G,0,0)</f>
        <v>4</v>
      </c>
      <c r="AA45" s="336">
        <f>_xlfn.XLOOKUP(A45,'2024-NAT-01'!B:B,'2024-NAT-01'!H:H,0,0)</f>
        <v>64.400000000000006</v>
      </c>
      <c r="AB45" s="335">
        <f>_xlfn.XLOOKUP(A45,'2024-NAT-02'!B:B,'2024-NAT-02'!F:F,0,0)+_xlfn.XLOOKUP(A45,'2024-NAT-02'!B:B,'2024-NAT-02'!G:G,0,0)</f>
        <v>1</v>
      </c>
      <c r="AC45" s="337">
        <f>_xlfn.XLOOKUP(A45,'2024-NAT-02'!B:B,'2024-NAT-02'!H:H,0,0)</f>
        <v>2.6</v>
      </c>
      <c r="AD45" s="335">
        <f t="shared" si="0"/>
        <v>25</v>
      </c>
      <c r="AE45" s="336">
        <f t="shared" si="1"/>
        <v>109.35</v>
      </c>
    </row>
    <row r="46" spans="1:31" ht="15.6" x14ac:dyDescent="0.25">
      <c r="A46" s="340" t="s">
        <v>1623</v>
      </c>
      <c r="B46" s="341" t="s">
        <v>2159</v>
      </c>
      <c r="C46" s="341" t="s">
        <v>1989</v>
      </c>
      <c r="D46" s="341" t="s">
        <v>122</v>
      </c>
      <c r="E46" s="342" t="s">
        <v>1258</v>
      </c>
      <c r="F46" s="312">
        <v>1</v>
      </c>
      <c r="G46" s="313">
        <v>21</v>
      </c>
      <c r="H46" s="313">
        <v>22</v>
      </c>
      <c r="I46" s="314">
        <v>235.1</v>
      </c>
      <c r="J46" s="315">
        <v>69.95</v>
      </c>
      <c r="K46" s="316"/>
      <c r="L46" s="331"/>
      <c r="M46" s="316"/>
      <c r="N46" s="317"/>
      <c r="O46" s="317"/>
      <c r="P46" s="318"/>
      <c r="Q46" s="319"/>
      <c r="R46" s="306"/>
      <c r="S46" s="306"/>
      <c r="T46" s="320"/>
      <c r="U46" s="321"/>
      <c r="V46" s="322"/>
      <c r="W46" s="323"/>
      <c r="X46" s="324"/>
      <c r="Y46" s="326"/>
      <c r="Z46" s="335">
        <f>_xlfn.XLOOKUP(A46,'2024-NAT-01'!B:B,'2024-NAT-01'!F:F,0,0)+_xlfn.XLOOKUP(Nominations!A793,'2024-NAT-01'!B:B,'2024-NAT-01'!G:G,0,0)</f>
        <v>0</v>
      </c>
      <c r="AA46" s="336">
        <f>_xlfn.XLOOKUP(A46,'2024-NAT-01'!B:B,'2024-NAT-01'!H:H,0,0)</f>
        <v>32.799999999999997</v>
      </c>
      <c r="AB46" s="335">
        <f>_xlfn.XLOOKUP(A46,'2024-NAT-02'!B:B,'2024-NAT-02'!F:F,0,0)+_xlfn.XLOOKUP(A46,'2024-NAT-02'!B:B,'2024-NAT-02'!G:G,0,0)</f>
        <v>1</v>
      </c>
      <c r="AC46" s="337">
        <f>_xlfn.XLOOKUP(A46,'2024-NAT-02'!B:B,'2024-NAT-02'!H:H,0,0)</f>
        <v>5.3</v>
      </c>
      <c r="AD46" s="338">
        <f t="shared" si="0"/>
        <v>23</v>
      </c>
      <c r="AE46" s="339">
        <f t="shared" si="1"/>
        <v>108.05</v>
      </c>
    </row>
    <row r="47" spans="1:31" ht="15.6" x14ac:dyDescent="0.25">
      <c r="A47" s="343" t="s">
        <v>1197</v>
      </c>
      <c r="B47" s="344" t="s">
        <v>49</v>
      </c>
      <c r="C47" s="344" t="s">
        <v>1212</v>
      </c>
      <c r="D47" s="344" t="s">
        <v>228</v>
      </c>
      <c r="E47" s="345" t="s">
        <v>1261</v>
      </c>
      <c r="F47" s="312">
        <v>4</v>
      </c>
      <c r="G47" s="313">
        <v>19</v>
      </c>
      <c r="H47" s="313">
        <v>23</v>
      </c>
      <c r="I47" s="314">
        <v>247</v>
      </c>
      <c r="J47" s="346">
        <v>77.11</v>
      </c>
      <c r="K47" s="316"/>
      <c r="L47" s="331"/>
      <c r="M47" s="316"/>
      <c r="N47" s="317"/>
      <c r="O47" s="317"/>
      <c r="P47" s="318"/>
      <c r="Q47" s="319"/>
      <c r="R47" s="306"/>
      <c r="S47" s="306"/>
      <c r="T47" s="320"/>
      <c r="U47" s="321"/>
      <c r="V47" s="322"/>
      <c r="W47" s="323"/>
      <c r="X47" s="324"/>
      <c r="Y47" s="326"/>
      <c r="Z47" s="335">
        <f>_xlfn.XLOOKUP(A47,'2024-NAT-01'!B:B,'2024-NAT-01'!F:F,0,0)+_xlfn.XLOOKUP(A47,'2024-NAT-01'!B:B,'2024-NAT-01'!G:G,0,0)</f>
        <v>6</v>
      </c>
      <c r="AA47" s="336">
        <f>_xlfn.XLOOKUP(A47,'2024-NAT-01'!B:B,'2024-NAT-01'!H:H,0,0)</f>
        <v>29.5</v>
      </c>
      <c r="AB47" s="335">
        <f>_xlfn.XLOOKUP(A47,'2024-NAT-02'!B:B,'2024-NAT-02'!F:F,0,0)+_xlfn.XLOOKUP(A47,'2024-NAT-02'!B:B,'2024-NAT-02'!G:G,0,0)</f>
        <v>0</v>
      </c>
      <c r="AC47" s="337">
        <f>_xlfn.XLOOKUP(A47,'2024-NAT-02'!B:B,'2024-NAT-02'!H:H,0,0)</f>
        <v>0</v>
      </c>
      <c r="AD47" s="335">
        <f t="shared" si="0"/>
        <v>29</v>
      </c>
      <c r="AE47" s="336">
        <f t="shared" si="1"/>
        <v>106.61</v>
      </c>
    </row>
    <row r="48" spans="1:31" ht="15.6" x14ac:dyDescent="0.25">
      <c r="A48" s="340" t="s">
        <v>485</v>
      </c>
      <c r="B48" s="341" t="s">
        <v>2152</v>
      </c>
      <c r="C48" s="341" t="s">
        <v>279</v>
      </c>
      <c r="D48" s="341" t="s">
        <v>125</v>
      </c>
      <c r="E48" s="342" t="s">
        <v>1261</v>
      </c>
      <c r="F48" s="312">
        <v>0</v>
      </c>
      <c r="G48" s="313">
        <v>32</v>
      </c>
      <c r="H48" s="313">
        <v>32</v>
      </c>
      <c r="I48" s="314">
        <v>393.29999999999995</v>
      </c>
      <c r="J48" s="315">
        <v>103.66999999999999</v>
      </c>
      <c r="K48" s="316">
        <f>I48/H48</f>
        <v>12.290624999999999</v>
      </c>
      <c r="L48" s="331">
        <f>U48+Y48+Q48</f>
        <v>2223</v>
      </c>
      <c r="M48" s="316">
        <f>(U48*0.3)+(Y48*0.2)+(Q48*0.5)</f>
        <v>866.7</v>
      </c>
      <c r="N48" s="317">
        <v>1</v>
      </c>
      <c r="O48" s="317">
        <v>15</v>
      </c>
      <c r="P48" s="318">
        <v>163.29999999999998</v>
      </c>
      <c r="Q48" s="319">
        <v>1148</v>
      </c>
      <c r="R48" s="306">
        <v>0</v>
      </c>
      <c r="S48" s="306">
        <v>10</v>
      </c>
      <c r="T48" s="320">
        <v>100.3</v>
      </c>
      <c r="U48" s="321">
        <v>777</v>
      </c>
      <c r="V48" s="322">
        <v>0</v>
      </c>
      <c r="W48" s="323">
        <v>6</v>
      </c>
      <c r="X48" s="324">
        <v>112.8</v>
      </c>
      <c r="Y48" s="326">
        <v>298</v>
      </c>
      <c r="Z48" s="335">
        <f>_xlfn.XLOOKUP(A48,'2024-NAT-01'!B:B,'2024-NAT-01'!F:F,0,0)+_xlfn.XLOOKUP(Nominations!A34,'2024-NAT-01'!B:B,'2024-NAT-01'!G:G,0,0)</f>
        <v>21</v>
      </c>
      <c r="AA48" s="336">
        <f>_xlfn.XLOOKUP(A48,'2024-NAT-01'!B:B,'2024-NAT-01'!H:H,0,0)</f>
        <v>0</v>
      </c>
      <c r="AB48" s="335">
        <f>_xlfn.XLOOKUP(A48,'2024-NAT-02'!B:B,'2024-NAT-02'!F:F,0,0)+_xlfn.XLOOKUP(A48,'2024-NAT-02'!B:B,'2024-NAT-02'!G:G,0,0)</f>
        <v>0</v>
      </c>
      <c r="AC48" s="337">
        <f>_xlfn.XLOOKUP(A48,'2024-NAT-02'!B:B,'2024-NAT-02'!H:H,0,0)</f>
        <v>0</v>
      </c>
      <c r="AD48" s="338">
        <f t="shared" si="0"/>
        <v>53</v>
      </c>
      <c r="AE48" s="339">
        <f t="shared" si="1"/>
        <v>103.66999999999999</v>
      </c>
    </row>
    <row r="49" spans="1:31" ht="15.6" x14ac:dyDescent="0.25">
      <c r="A49" s="343" t="s">
        <v>1199</v>
      </c>
      <c r="B49" s="344" t="s">
        <v>50</v>
      </c>
      <c r="C49" s="344" t="s">
        <v>283</v>
      </c>
      <c r="D49" s="344" t="s">
        <v>352</v>
      </c>
      <c r="E49" s="345" t="s">
        <v>1258</v>
      </c>
      <c r="F49" s="312">
        <v>0</v>
      </c>
      <c r="G49" s="313">
        <v>6</v>
      </c>
      <c r="H49" s="313">
        <v>6</v>
      </c>
      <c r="I49" s="314">
        <v>89.399999999999991</v>
      </c>
      <c r="J49" s="346">
        <v>42.66</v>
      </c>
      <c r="K49" s="316"/>
      <c r="L49" s="331"/>
      <c r="M49" s="316"/>
      <c r="N49" s="317"/>
      <c r="O49" s="317"/>
      <c r="P49" s="318"/>
      <c r="Q49" s="319"/>
      <c r="R49" s="306"/>
      <c r="S49" s="306"/>
      <c r="T49" s="320"/>
      <c r="U49" s="321"/>
      <c r="V49" s="322"/>
      <c r="W49" s="323"/>
      <c r="X49" s="324"/>
      <c r="Y49" s="326"/>
      <c r="Z49" s="335">
        <f>_xlfn.XLOOKUP(A49,'2024-NAT-01'!B:B,'2024-NAT-01'!F:F,0,0)+_xlfn.XLOOKUP(A49,'2024-NAT-01'!B:B,'2024-NAT-01'!G:G,0,0)</f>
        <v>9</v>
      </c>
      <c r="AA49" s="336">
        <f>_xlfn.XLOOKUP(A49,'2024-NAT-01'!B:B,'2024-NAT-01'!H:H,0,0)</f>
        <v>58.8</v>
      </c>
      <c r="AB49" s="335">
        <f>_xlfn.XLOOKUP(A49,'2024-NAT-02'!B:B,'2024-NAT-02'!F:F,0,0)+_xlfn.XLOOKUP(A49,'2024-NAT-02'!B:B,'2024-NAT-02'!G:G,0,0)</f>
        <v>1</v>
      </c>
      <c r="AC49" s="337">
        <f>_xlfn.XLOOKUP(A49,'2024-NAT-02'!B:B,'2024-NAT-02'!H:H,0,0)</f>
        <v>1.4</v>
      </c>
      <c r="AD49" s="335">
        <f t="shared" si="0"/>
        <v>16</v>
      </c>
      <c r="AE49" s="336">
        <f t="shared" si="1"/>
        <v>102.86</v>
      </c>
    </row>
    <row r="50" spans="1:31" ht="15.6" x14ac:dyDescent="0.25">
      <c r="A50" s="343" t="s">
        <v>463</v>
      </c>
      <c r="B50" s="344" t="s">
        <v>37</v>
      </c>
      <c r="C50" s="344" t="s">
        <v>71</v>
      </c>
      <c r="D50" s="344" t="s">
        <v>266</v>
      </c>
      <c r="E50" s="345" t="s">
        <v>2078</v>
      </c>
      <c r="F50" s="312">
        <v>5</v>
      </c>
      <c r="G50" s="313">
        <v>24</v>
      </c>
      <c r="H50" s="313">
        <v>29</v>
      </c>
      <c r="I50" s="314">
        <v>295.40000000000003</v>
      </c>
      <c r="J50" s="346">
        <v>102.8</v>
      </c>
      <c r="K50" s="316">
        <f>I50/H50</f>
        <v>10.186206896551726</v>
      </c>
      <c r="L50" s="331">
        <f>U50+Y50+Q50</f>
        <v>1969</v>
      </c>
      <c r="M50" s="316">
        <f>(U50*0.3)+(Y50*0.2)+(Q50*0.5)</f>
        <v>714.3</v>
      </c>
      <c r="N50" s="317">
        <v>1</v>
      </c>
      <c r="O50" s="317">
        <v>4</v>
      </c>
      <c r="P50" s="318">
        <v>45.5</v>
      </c>
      <c r="Q50" s="319">
        <v>759</v>
      </c>
      <c r="R50" s="306">
        <v>3</v>
      </c>
      <c r="S50" s="306">
        <v>2</v>
      </c>
      <c r="T50" s="320">
        <v>58.900000000000006</v>
      </c>
      <c r="U50" s="321">
        <v>928</v>
      </c>
      <c r="V50" s="322">
        <v>0</v>
      </c>
      <c r="W50" s="323">
        <v>3</v>
      </c>
      <c r="X50" s="324">
        <v>56.099999999999994</v>
      </c>
      <c r="Y50" s="326">
        <v>282</v>
      </c>
      <c r="Z50" s="335">
        <f>_xlfn.XLOOKUP(A50,'2024-NAT-01'!B:B,'2024-NAT-01'!F:F,0,0)+_xlfn.XLOOKUP(A50,'2024-NAT-01'!B:B,'2024-NAT-01'!G:G,0,0)</f>
        <v>0</v>
      </c>
      <c r="AA50" s="336">
        <f>_xlfn.XLOOKUP(A50,'2024-NAT-01'!B:B,'2024-NAT-01'!H:H,0,0)</f>
        <v>0</v>
      </c>
      <c r="AB50" s="335">
        <f>_xlfn.XLOOKUP(A50,'2024-NAT-02'!B:B,'2024-NAT-02'!F:F,0,0)+_xlfn.XLOOKUP(A50,'2024-NAT-02'!B:B,'2024-NAT-02'!G:G,0,0)</f>
        <v>0</v>
      </c>
      <c r="AC50" s="337">
        <f>_xlfn.XLOOKUP(A50,'2024-NAT-02'!B:B,'2024-NAT-02'!H:H,0,0)</f>
        <v>0</v>
      </c>
      <c r="AD50" s="335">
        <f t="shared" si="0"/>
        <v>29</v>
      </c>
      <c r="AE50" s="336">
        <f t="shared" si="1"/>
        <v>102.8</v>
      </c>
    </row>
    <row r="51" spans="1:31" ht="15.6" x14ac:dyDescent="0.25">
      <c r="A51" s="340" t="s">
        <v>1083</v>
      </c>
      <c r="B51" s="341" t="s">
        <v>2153</v>
      </c>
      <c r="C51" s="341" t="s">
        <v>1834</v>
      </c>
      <c r="D51" s="341" t="s">
        <v>1090</v>
      </c>
      <c r="E51" s="342" t="s">
        <v>1261</v>
      </c>
      <c r="F51" s="312">
        <v>4</v>
      </c>
      <c r="G51" s="313">
        <v>33</v>
      </c>
      <c r="H51" s="313">
        <v>37</v>
      </c>
      <c r="I51" s="314">
        <v>316.59999999999997</v>
      </c>
      <c r="J51" s="315">
        <v>81.44</v>
      </c>
      <c r="K51" s="316"/>
      <c r="L51" s="331"/>
      <c r="M51" s="316"/>
      <c r="N51" s="317"/>
      <c r="O51" s="317"/>
      <c r="P51" s="318"/>
      <c r="Q51" s="319"/>
      <c r="R51" s="306"/>
      <c r="S51" s="306"/>
      <c r="T51" s="320"/>
      <c r="U51" s="321"/>
      <c r="V51" s="322"/>
      <c r="W51" s="323"/>
      <c r="X51" s="324"/>
      <c r="Y51" s="326"/>
      <c r="Z51" s="335">
        <f>_xlfn.XLOOKUP(A51,'2024-NAT-01'!B:B,'2024-NAT-01'!F:F,0,0)+_xlfn.XLOOKUP(Nominations!A543,'2024-NAT-01'!B:B,'2024-NAT-01'!G:G,0,0)</f>
        <v>0</v>
      </c>
      <c r="AA51" s="336">
        <f>_xlfn.XLOOKUP(A51,'2024-NAT-01'!B:B,'2024-NAT-01'!H:H,0,0)</f>
        <v>21.299999999999997</v>
      </c>
      <c r="AB51" s="335">
        <f>_xlfn.XLOOKUP(A51,'2024-NAT-02'!B:B,'2024-NAT-02'!F:F,0,0)+_xlfn.XLOOKUP(A51,'2024-NAT-02'!B:B,'2024-NAT-02'!G:G,0,0)</f>
        <v>0</v>
      </c>
      <c r="AC51" s="337">
        <f>_xlfn.XLOOKUP(A51,'2024-NAT-02'!B:B,'2024-NAT-02'!H:H,0,0)</f>
        <v>0</v>
      </c>
      <c r="AD51" s="338">
        <f t="shared" si="0"/>
        <v>37</v>
      </c>
      <c r="AE51" s="339">
        <f t="shared" si="1"/>
        <v>102.74</v>
      </c>
    </row>
    <row r="52" spans="1:31" ht="15.6" x14ac:dyDescent="0.25">
      <c r="A52" s="340" t="s">
        <v>583</v>
      </c>
      <c r="B52" s="341" t="s">
        <v>2159</v>
      </c>
      <c r="C52" s="341" t="s">
        <v>89</v>
      </c>
      <c r="D52" s="341" t="s">
        <v>351</v>
      </c>
      <c r="E52" s="342" t="s">
        <v>1258</v>
      </c>
      <c r="F52" s="312">
        <v>4</v>
      </c>
      <c r="G52" s="313">
        <v>15</v>
      </c>
      <c r="H52" s="313">
        <v>19</v>
      </c>
      <c r="I52" s="314">
        <v>174.9</v>
      </c>
      <c r="J52" s="315">
        <v>62.680000000000007</v>
      </c>
      <c r="K52" s="316"/>
      <c r="L52" s="331"/>
      <c r="M52" s="316"/>
      <c r="N52" s="317"/>
      <c r="O52" s="317"/>
      <c r="P52" s="318"/>
      <c r="Q52" s="319"/>
      <c r="R52" s="306"/>
      <c r="S52" s="306"/>
      <c r="T52" s="320"/>
      <c r="U52" s="321"/>
      <c r="V52" s="322"/>
      <c r="W52" s="323"/>
      <c r="X52" s="324"/>
      <c r="Y52" s="326"/>
      <c r="Z52" s="335">
        <f>_xlfn.XLOOKUP(A52,'2024-NAT-01'!B:B,'2024-NAT-01'!F:F,0,0)+_xlfn.XLOOKUP(Nominations!A132,'2024-NAT-01'!B:B,'2024-NAT-01'!G:G,0,0)</f>
        <v>0</v>
      </c>
      <c r="AA52" s="336">
        <f>_xlfn.XLOOKUP(A52,'2024-NAT-01'!B:B,'2024-NAT-01'!H:H,0,0)</f>
        <v>31.9</v>
      </c>
      <c r="AB52" s="335">
        <f>_xlfn.XLOOKUP(A52,'2024-NAT-02'!B:B,'2024-NAT-02'!F:F,0,0)+_xlfn.XLOOKUP(A52,'2024-NAT-02'!B:B,'2024-NAT-02'!G:G,0,0)</f>
        <v>2</v>
      </c>
      <c r="AC52" s="337">
        <f>_xlfn.XLOOKUP(A52,'2024-NAT-02'!B:B,'2024-NAT-02'!H:H,0,0)</f>
        <v>6.6999999999999993</v>
      </c>
      <c r="AD52" s="338">
        <f t="shared" si="0"/>
        <v>21</v>
      </c>
      <c r="AE52" s="339">
        <f t="shared" si="1"/>
        <v>101.28000000000002</v>
      </c>
    </row>
    <row r="53" spans="1:31" ht="15.6" x14ac:dyDescent="0.25">
      <c r="A53" s="343" t="s">
        <v>589</v>
      </c>
      <c r="B53" s="344" t="s">
        <v>50</v>
      </c>
      <c r="C53" s="344" t="s">
        <v>2031</v>
      </c>
      <c r="D53" s="344" t="s">
        <v>353</v>
      </c>
      <c r="E53" s="345" t="s">
        <v>2081</v>
      </c>
      <c r="F53" s="312">
        <v>0</v>
      </c>
      <c r="G53" s="313">
        <v>1</v>
      </c>
      <c r="H53" s="313">
        <v>1</v>
      </c>
      <c r="I53" s="314">
        <v>25.7</v>
      </c>
      <c r="J53" s="346">
        <v>12.85</v>
      </c>
      <c r="K53" s="316"/>
      <c r="L53" s="331"/>
      <c r="M53" s="316"/>
      <c r="N53" s="317"/>
      <c r="O53" s="317"/>
      <c r="P53" s="318"/>
      <c r="Q53" s="319"/>
      <c r="R53" s="306"/>
      <c r="S53" s="306"/>
      <c r="T53" s="320"/>
      <c r="U53" s="321"/>
      <c r="V53" s="322"/>
      <c r="W53" s="323"/>
      <c r="X53" s="324"/>
      <c r="Y53" s="326"/>
      <c r="Z53" s="335">
        <f>_xlfn.XLOOKUP(A53,'2024-NAT-01'!B:B,'2024-NAT-01'!F:F,0,0)+_xlfn.XLOOKUP(A53,'2024-NAT-01'!B:B,'2024-NAT-01'!G:G,0,0)</f>
        <v>7</v>
      </c>
      <c r="AA53" s="336">
        <f>_xlfn.XLOOKUP(A53,'2024-NAT-01'!B:B,'2024-NAT-01'!H:H,0,0)</f>
        <v>58.2</v>
      </c>
      <c r="AB53" s="335">
        <f>_xlfn.XLOOKUP(A53,'2024-NAT-02'!B:B,'2024-NAT-02'!F:F,0,0)+_xlfn.XLOOKUP(A53,'2024-NAT-02'!B:B,'2024-NAT-02'!G:G,0,0)</f>
        <v>3</v>
      </c>
      <c r="AC53" s="337">
        <f>_xlfn.XLOOKUP(A53,'2024-NAT-02'!B:B,'2024-NAT-02'!H:H,0,0)</f>
        <v>28.1</v>
      </c>
      <c r="AD53" s="335">
        <f t="shared" si="0"/>
        <v>11</v>
      </c>
      <c r="AE53" s="336">
        <f t="shared" si="1"/>
        <v>99.15</v>
      </c>
    </row>
    <row r="54" spans="1:31" ht="15.6" x14ac:dyDescent="0.25">
      <c r="A54" s="340" t="s">
        <v>522</v>
      </c>
      <c r="B54" s="341" t="s">
        <v>2157</v>
      </c>
      <c r="C54" s="341" t="s">
        <v>146</v>
      </c>
      <c r="D54" s="341" t="s">
        <v>237</v>
      </c>
      <c r="E54" s="342" t="s">
        <v>1261</v>
      </c>
      <c r="F54" s="312">
        <v>0</v>
      </c>
      <c r="G54" s="313">
        <v>10</v>
      </c>
      <c r="H54" s="313">
        <v>10</v>
      </c>
      <c r="I54" s="314">
        <v>110.89999999999999</v>
      </c>
      <c r="J54" s="315">
        <v>24.809999999999995</v>
      </c>
      <c r="K54" s="316">
        <f>I54/H54</f>
        <v>11.09</v>
      </c>
      <c r="L54" s="331">
        <f>U54+Y54+Q54</f>
        <v>1668</v>
      </c>
      <c r="M54" s="316">
        <f>(U54*0.3)+(Y54*0.2)+(Q54*0.5)</f>
        <v>669.7</v>
      </c>
      <c r="N54" s="317">
        <v>3</v>
      </c>
      <c r="O54" s="317">
        <v>3</v>
      </c>
      <c r="P54" s="318">
        <v>39.799999999999997</v>
      </c>
      <c r="Q54" s="319">
        <v>928</v>
      </c>
      <c r="R54" s="306">
        <v>0</v>
      </c>
      <c r="S54" s="306">
        <v>2</v>
      </c>
      <c r="T54" s="320">
        <v>75.7</v>
      </c>
      <c r="U54" s="321">
        <v>577</v>
      </c>
      <c r="V54" s="322">
        <v>0</v>
      </c>
      <c r="W54" s="323">
        <v>1</v>
      </c>
      <c r="X54" s="324">
        <v>1.8</v>
      </c>
      <c r="Y54" s="326">
        <v>163</v>
      </c>
      <c r="Z54" s="335">
        <f>_xlfn.XLOOKUP(A54,'2024-NAT-01'!B:B,'2024-NAT-01'!F:F,0,0)+_xlfn.XLOOKUP(Nominations!A71,'2024-NAT-01'!B:B,'2024-NAT-01'!G:G,0,0)</f>
        <v>6</v>
      </c>
      <c r="AA54" s="336">
        <f>_xlfn.XLOOKUP(A54,'2024-NAT-01'!B:B,'2024-NAT-01'!H:H,0,0)</f>
        <v>70.2</v>
      </c>
      <c r="AB54" s="335">
        <f>_xlfn.XLOOKUP(A54,'2024-NAT-02'!B:B,'2024-NAT-02'!F:F,0,0)+_xlfn.XLOOKUP(A54,'2024-NAT-02'!B:B,'2024-NAT-02'!G:G,0,0)</f>
        <v>1</v>
      </c>
      <c r="AC54" s="337">
        <f>_xlfn.XLOOKUP(A54,'2024-NAT-02'!B:B,'2024-NAT-02'!H:H,0,0)</f>
        <v>1.5</v>
      </c>
      <c r="AD54" s="338">
        <f t="shared" si="0"/>
        <v>17</v>
      </c>
      <c r="AE54" s="339">
        <f t="shared" si="1"/>
        <v>96.509999999999991</v>
      </c>
    </row>
    <row r="55" spans="1:31" ht="15.6" x14ac:dyDescent="0.25">
      <c r="A55" s="343" t="s">
        <v>547</v>
      </c>
      <c r="B55" s="344" t="s">
        <v>48</v>
      </c>
      <c r="C55" s="344" t="s">
        <v>169</v>
      </c>
      <c r="D55" s="344" t="s">
        <v>1821</v>
      </c>
      <c r="E55" s="345" t="s">
        <v>1258</v>
      </c>
      <c r="F55" s="312">
        <v>6</v>
      </c>
      <c r="G55" s="313">
        <v>12</v>
      </c>
      <c r="H55" s="313">
        <v>18</v>
      </c>
      <c r="I55" s="314">
        <v>98.1</v>
      </c>
      <c r="J55" s="346">
        <v>32.989999999999995</v>
      </c>
      <c r="K55" s="316"/>
      <c r="L55" s="331"/>
      <c r="M55" s="316"/>
      <c r="N55" s="317"/>
      <c r="O55" s="317"/>
      <c r="P55" s="318"/>
      <c r="Q55" s="319"/>
      <c r="R55" s="306"/>
      <c r="S55" s="306"/>
      <c r="T55" s="320"/>
      <c r="U55" s="321"/>
      <c r="V55" s="322"/>
      <c r="W55" s="323"/>
      <c r="X55" s="324"/>
      <c r="Y55" s="326"/>
      <c r="Z55" s="335">
        <f>_xlfn.XLOOKUP(A55,'2024-NAT-01'!B:B,'2024-NAT-01'!F:F,0,0)+_xlfn.XLOOKUP(A55,'2024-NAT-01'!B:B,'2024-NAT-01'!G:G,0,0)</f>
        <v>4</v>
      </c>
      <c r="AA55" s="336">
        <f>_xlfn.XLOOKUP(A55,'2024-NAT-01'!B:B,'2024-NAT-01'!H:H,0,0)</f>
        <v>48.4</v>
      </c>
      <c r="AB55" s="335">
        <f>_xlfn.XLOOKUP(A55,'2024-NAT-02'!B:B,'2024-NAT-02'!F:F,0,0)+_xlfn.XLOOKUP(A55,'2024-NAT-02'!B:B,'2024-NAT-02'!G:G,0,0)</f>
        <v>2</v>
      </c>
      <c r="AC55" s="337">
        <f>_xlfn.XLOOKUP(A55,'2024-NAT-02'!B:B,'2024-NAT-02'!H:H,0,0)</f>
        <v>14.1</v>
      </c>
      <c r="AD55" s="335">
        <f t="shared" si="0"/>
        <v>24</v>
      </c>
      <c r="AE55" s="336">
        <f t="shared" si="1"/>
        <v>95.489999999999981</v>
      </c>
    </row>
    <row r="56" spans="1:31" ht="15.6" x14ac:dyDescent="0.25">
      <c r="A56" s="343" t="s">
        <v>468</v>
      </c>
      <c r="B56" s="344" t="s">
        <v>41</v>
      </c>
      <c r="C56" s="344" t="s">
        <v>367</v>
      </c>
      <c r="D56" s="344" t="s">
        <v>103</v>
      </c>
      <c r="E56" s="345" t="s">
        <v>1261</v>
      </c>
      <c r="F56" s="312">
        <v>0</v>
      </c>
      <c r="G56" s="313">
        <v>16</v>
      </c>
      <c r="H56" s="313">
        <v>16</v>
      </c>
      <c r="I56" s="314">
        <v>141.5</v>
      </c>
      <c r="J56" s="346">
        <v>35.49</v>
      </c>
      <c r="K56" s="316">
        <f>I56/H56</f>
        <v>8.84375</v>
      </c>
      <c r="L56" s="331">
        <f>U56+Y56+Q56</f>
        <v>2075</v>
      </c>
      <c r="M56" s="316">
        <f>(U56*0.3)+(Y56*0.2)+(Q56*0.5)</f>
        <v>743</v>
      </c>
      <c r="N56" s="317">
        <v>1</v>
      </c>
      <c r="O56" s="317">
        <v>5</v>
      </c>
      <c r="P56" s="318">
        <v>39.300000000000004</v>
      </c>
      <c r="Q56" s="319">
        <v>749</v>
      </c>
      <c r="R56" s="306">
        <v>0</v>
      </c>
      <c r="S56" s="306">
        <v>8</v>
      </c>
      <c r="T56" s="320">
        <v>78</v>
      </c>
      <c r="U56" s="321">
        <v>1033</v>
      </c>
      <c r="V56" s="322">
        <v>0</v>
      </c>
      <c r="W56" s="323">
        <v>4</v>
      </c>
      <c r="X56" s="324">
        <v>52.6</v>
      </c>
      <c r="Y56" s="326">
        <v>293</v>
      </c>
      <c r="Z56" s="335">
        <f>_xlfn.XLOOKUP(A56,'2024-NAT-01'!B:B,'2024-NAT-01'!F:F,0,0)+_xlfn.XLOOKUP(A56,'2024-NAT-01'!B:B,'2024-NAT-01'!G:G,0,0)</f>
        <v>7</v>
      </c>
      <c r="AA56" s="336">
        <f>_xlfn.XLOOKUP(A56,'2024-NAT-01'!B:B,'2024-NAT-01'!H:H,0,0)</f>
        <v>44.7</v>
      </c>
      <c r="AB56" s="335">
        <f>_xlfn.XLOOKUP(A56,'2024-NAT-02'!B:B,'2024-NAT-02'!F:F,0,0)+_xlfn.XLOOKUP(A56,'2024-NAT-02'!B:B,'2024-NAT-02'!G:G,0,0)</f>
        <v>2</v>
      </c>
      <c r="AC56" s="337">
        <f>_xlfn.XLOOKUP(A56,'2024-NAT-02'!B:B,'2024-NAT-02'!H:H,0,0)</f>
        <v>13.899999999999999</v>
      </c>
      <c r="AD56" s="335">
        <f t="shared" si="0"/>
        <v>25</v>
      </c>
      <c r="AE56" s="336">
        <f t="shared" si="1"/>
        <v>94.09</v>
      </c>
    </row>
    <row r="57" spans="1:31" ht="15.6" x14ac:dyDescent="0.25">
      <c r="A57" s="343" t="s">
        <v>1567</v>
      </c>
      <c r="B57" s="344" t="s">
        <v>41</v>
      </c>
      <c r="C57" s="344" t="s">
        <v>1602</v>
      </c>
      <c r="D57" s="344" t="s">
        <v>73</v>
      </c>
      <c r="E57" s="345" t="s">
        <v>1260</v>
      </c>
      <c r="F57" s="312">
        <v>0</v>
      </c>
      <c r="G57" s="313">
        <v>2</v>
      </c>
      <c r="H57" s="313">
        <v>2</v>
      </c>
      <c r="I57" s="314">
        <v>14.600000000000001</v>
      </c>
      <c r="J57" s="346">
        <v>2.9200000000000004</v>
      </c>
      <c r="K57" s="316"/>
      <c r="L57" s="331"/>
      <c r="M57" s="316"/>
      <c r="N57" s="317"/>
      <c r="O57" s="317"/>
      <c r="P57" s="318"/>
      <c r="Q57" s="319"/>
      <c r="R57" s="306"/>
      <c r="S57" s="306"/>
      <c r="T57" s="320"/>
      <c r="U57" s="321"/>
      <c r="V57" s="322"/>
      <c r="W57" s="323"/>
      <c r="X57" s="324"/>
      <c r="Y57" s="326"/>
      <c r="Z57" s="335">
        <f>_xlfn.XLOOKUP(A57,'2024-NAT-01'!B:B,'2024-NAT-01'!F:F,0,0)+_xlfn.XLOOKUP(A57,'2024-NAT-01'!B:B,'2024-NAT-01'!G:G,0,0)</f>
        <v>6</v>
      </c>
      <c r="AA57" s="336">
        <f>_xlfn.XLOOKUP(A57,'2024-NAT-01'!B:B,'2024-NAT-01'!H:H,0,0)</f>
        <v>81.400000000000006</v>
      </c>
      <c r="AB57" s="335">
        <f>_xlfn.XLOOKUP(A57,'2024-NAT-02'!B:B,'2024-NAT-02'!F:F,0,0)+_xlfn.XLOOKUP(A57,'2024-NAT-02'!B:B,'2024-NAT-02'!G:G,0,0)</f>
        <v>2</v>
      </c>
      <c r="AC57" s="337">
        <f>_xlfn.XLOOKUP(A57,'2024-NAT-02'!B:B,'2024-NAT-02'!H:H,0,0)</f>
        <v>9.5</v>
      </c>
      <c r="AD57" s="335">
        <f t="shared" si="0"/>
        <v>10</v>
      </c>
      <c r="AE57" s="336">
        <f t="shared" si="1"/>
        <v>93.820000000000007</v>
      </c>
    </row>
    <row r="58" spans="1:31" ht="15.6" x14ac:dyDescent="0.25">
      <c r="A58" s="343" t="s">
        <v>455</v>
      </c>
      <c r="B58" s="344" t="s">
        <v>44</v>
      </c>
      <c r="C58" s="344" t="s">
        <v>184</v>
      </c>
      <c r="D58" s="344" t="s">
        <v>163</v>
      </c>
      <c r="E58" s="345" t="s">
        <v>1260</v>
      </c>
      <c r="F58" s="312">
        <v>1</v>
      </c>
      <c r="G58" s="313">
        <v>2</v>
      </c>
      <c r="H58" s="313">
        <v>3</v>
      </c>
      <c r="I58" s="314">
        <v>4.4000000000000004</v>
      </c>
      <c r="J58" s="346">
        <v>2.2000000000000002</v>
      </c>
      <c r="K58" s="316">
        <f>I58/H58</f>
        <v>1.4666666666666668</v>
      </c>
      <c r="L58" s="331">
        <f>U58+Y58+Q58</f>
        <v>120</v>
      </c>
      <c r="M58" s="316">
        <f>(U58*0.3)+(Y58*0.2)+(Q58*0.5)</f>
        <v>46</v>
      </c>
      <c r="N58" s="317">
        <v>0</v>
      </c>
      <c r="O58" s="317">
        <v>0</v>
      </c>
      <c r="P58" s="318">
        <v>0</v>
      </c>
      <c r="Q58" s="319">
        <v>60</v>
      </c>
      <c r="R58" s="306">
        <v>0</v>
      </c>
      <c r="S58" s="352">
        <v>0</v>
      </c>
      <c r="T58" s="320">
        <v>0</v>
      </c>
      <c r="U58" s="321">
        <v>40</v>
      </c>
      <c r="V58" s="322">
        <v>0</v>
      </c>
      <c r="W58" s="323">
        <v>0</v>
      </c>
      <c r="X58" s="324">
        <v>0</v>
      </c>
      <c r="Y58" s="326">
        <v>20</v>
      </c>
      <c r="Z58" s="335">
        <f>_xlfn.XLOOKUP(A58,'2024-NAT-01'!B:B,'2024-NAT-01'!F:F,0,0)+_xlfn.XLOOKUP(A58,'2024-NAT-01'!B:B,'2024-NAT-01'!G:G,0,0)</f>
        <v>13</v>
      </c>
      <c r="AA58" s="336">
        <f>_xlfn.XLOOKUP(A58,'2024-NAT-01'!B:B,'2024-NAT-01'!H:H,0,0)</f>
        <v>57.000000000000007</v>
      </c>
      <c r="AB58" s="335">
        <f>_xlfn.XLOOKUP(A58,'2024-NAT-02'!B:B,'2024-NAT-02'!F:F,0,0)+_xlfn.XLOOKUP(A58,'2024-NAT-02'!B:B,'2024-NAT-02'!G:G,0,0)</f>
        <v>8</v>
      </c>
      <c r="AC58" s="337">
        <f>_xlfn.XLOOKUP(A58,'2024-NAT-02'!B:B,'2024-NAT-02'!H:H,0,0)</f>
        <v>33.1</v>
      </c>
      <c r="AD58" s="335">
        <f t="shared" si="0"/>
        <v>24</v>
      </c>
      <c r="AE58" s="336">
        <f t="shared" si="1"/>
        <v>92.300000000000011</v>
      </c>
    </row>
    <row r="59" spans="1:31" ht="15.6" x14ac:dyDescent="0.25">
      <c r="A59" s="340" t="s">
        <v>678</v>
      </c>
      <c r="B59" s="341" t="s">
        <v>2156</v>
      </c>
      <c r="C59" s="341" t="s">
        <v>161</v>
      </c>
      <c r="D59" s="341" t="s">
        <v>916</v>
      </c>
      <c r="E59" s="342" t="s">
        <v>1258</v>
      </c>
      <c r="F59" s="312">
        <v>4</v>
      </c>
      <c r="G59" s="313">
        <v>8</v>
      </c>
      <c r="H59" s="313">
        <v>12</v>
      </c>
      <c r="I59" s="314">
        <v>115.4</v>
      </c>
      <c r="J59" s="315">
        <v>45</v>
      </c>
      <c r="K59" s="316"/>
      <c r="L59" s="331"/>
      <c r="M59" s="316"/>
      <c r="N59" s="317"/>
      <c r="O59" s="317"/>
      <c r="P59" s="318"/>
      <c r="Q59" s="319"/>
      <c r="R59" s="306"/>
      <c r="S59" s="306"/>
      <c r="T59" s="320"/>
      <c r="U59" s="321"/>
      <c r="V59" s="322"/>
      <c r="W59" s="323"/>
      <c r="X59" s="324"/>
      <c r="Y59" s="326"/>
      <c r="Z59" s="335">
        <f>_xlfn.XLOOKUP(A59,'2024-NAT-01'!B:B,'2024-NAT-01'!F:F,0,0)+_xlfn.XLOOKUP(Nominations!A227,'2024-NAT-01'!B:B,'2024-NAT-01'!G:G,0,0)</f>
        <v>0</v>
      </c>
      <c r="AA59" s="336">
        <f>_xlfn.XLOOKUP(A59,'2024-NAT-01'!B:B,'2024-NAT-01'!H:H,0,0)</f>
        <v>42.1</v>
      </c>
      <c r="AB59" s="335">
        <f>_xlfn.XLOOKUP(A59,'2024-NAT-02'!B:B,'2024-NAT-02'!F:F,0,0)+_xlfn.XLOOKUP(A59,'2024-NAT-02'!B:B,'2024-NAT-02'!G:G,0,0)</f>
        <v>2</v>
      </c>
      <c r="AC59" s="337">
        <f>_xlfn.XLOOKUP(A59,'2024-NAT-02'!B:B,'2024-NAT-02'!H:H,0,0)</f>
        <v>3.2</v>
      </c>
      <c r="AD59" s="338">
        <f t="shared" si="0"/>
        <v>14</v>
      </c>
      <c r="AE59" s="339">
        <f t="shared" si="1"/>
        <v>90.3</v>
      </c>
    </row>
    <row r="60" spans="1:31" ht="15.6" x14ac:dyDescent="0.25">
      <c r="A60" s="343" t="s">
        <v>1477</v>
      </c>
      <c r="B60" s="344" t="s">
        <v>50</v>
      </c>
      <c r="C60" s="344" t="s">
        <v>1481</v>
      </c>
      <c r="D60" s="344" t="s">
        <v>1405</v>
      </c>
      <c r="E60" s="345" t="s">
        <v>1260</v>
      </c>
      <c r="F60" s="312">
        <v>0</v>
      </c>
      <c r="G60" s="313">
        <v>0</v>
      </c>
      <c r="H60" s="313">
        <v>0</v>
      </c>
      <c r="I60" s="314">
        <v>0</v>
      </c>
      <c r="J60" s="346">
        <v>0</v>
      </c>
      <c r="K60" s="316"/>
      <c r="L60" s="331"/>
      <c r="M60" s="316"/>
      <c r="N60" s="317"/>
      <c r="O60" s="317"/>
      <c r="P60" s="318"/>
      <c r="Q60" s="319"/>
      <c r="R60" s="306"/>
      <c r="S60" s="306"/>
      <c r="T60" s="320"/>
      <c r="U60" s="321"/>
      <c r="V60" s="322"/>
      <c r="W60" s="323"/>
      <c r="X60" s="324"/>
      <c r="Y60" s="326"/>
      <c r="Z60" s="335">
        <f>_xlfn.XLOOKUP(A60,'2024-NAT-01'!B:B,'2024-NAT-01'!F:F,0,0)+_xlfn.XLOOKUP(A60,'2024-NAT-01'!B:B,'2024-NAT-01'!G:G,0,0)</f>
        <v>7</v>
      </c>
      <c r="AA60" s="336">
        <f>_xlfn.XLOOKUP(A60,'2024-NAT-01'!B:B,'2024-NAT-01'!H:H,0,0)</f>
        <v>77.900000000000006</v>
      </c>
      <c r="AB60" s="335">
        <f>_xlfn.XLOOKUP(A60,'2024-NAT-02'!B:B,'2024-NAT-02'!F:F,0,0)+_xlfn.XLOOKUP(A60,'2024-NAT-02'!B:B,'2024-NAT-02'!G:G,0,0)</f>
        <v>2</v>
      </c>
      <c r="AC60" s="337">
        <f>_xlfn.XLOOKUP(A60,'2024-NAT-02'!B:B,'2024-NAT-02'!H:H,0,0)</f>
        <v>12</v>
      </c>
      <c r="AD60" s="335">
        <f t="shared" si="0"/>
        <v>9</v>
      </c>
      <c r="AE60" s="336">
        <f t="shared" si="1"/>
        <v>89.9</v>
      </c>
    </row>
    <row r="61" spans="1:31" ht="15.6" x14ac:dyDescent="0.25">
      <c r="A61" s="343" t="s">
        <v>1740</v>
      </c>
      <c r="B61" s="344" t="s">
        <v>43</v>
      </c>
      <c r="C61" s="344" t="s">
        <v>175</v>
      </c>
      <c r="D61" s="344" t="s">
        <v>1367</v>
      </c>
      <c r="E61" s="345" t="s">
        <v>2079</v>
      </c>
      <c r="F61" s="312">
        <v>2</v>
      </c>
      <c r="G61" s="313">
        <v>17</v>
      </c>
      <c r="H61" s="313">
        <v>19</v>
      </c>
      <c r="I61" s="314">
        <v>125.9</v>
      </c>
      <c r="J61" s="346">
        <v>36.79</v>
      </c>
      <c r="K61" s="316"/>
      <c r="L61" s="331"/>
      <c r="M61" s="316"/>
      <c r="N61" s="317"/>
      <c r="O61" s="317"/>
      <c r="P61" s="318"/>
      <c r="Q61" s="319"/>
      <c r="R61" s="306"/>
      <c r="S61" s="306"/>
      <c r="T61" s="320"/>
      <c r="U61" s="321"/>
      <c r="V61" s="322"/>
      <c r="W61" s="323"/>
      <c r="X61" s="324"/>
      <c r="Y61" s="326"/>
      <c r="Z61" s="335">
        <f>_xlfn.XLOOKUP(A61,'2024-NAT-01'!B:B,'2024-NAT-01'!F:F,0,0)+_xlfn.XLOOKUP(A61,'2024-NAT-01'!B:B,'2024-NAT-01'!G:G,0,0)</f>
        <v>14</v>
      </c>
      <c r="AA61" s="336">
        <f>_xlfn.XLOOKUP(A61,'2024-NAT-01'!B:B,'2024-NAT-01'!H:H,0,0)</f>
        <v>36.600000000000009</v>
      </c>
      <c r="AB61" s="335">
        <f>_xlfn.XLOOKUP(A61,'2024-NAT-02'!B:B,'2024-NAT-02'!F:F,0,0)+_xlfn.XLOOKUP(A61,'2024-NAT-02'!B:B,'2024-NAT-02'!G:G,0,0)</f>
        <v>4</v>
      </c>
      <c r="AC61" s="337">
        <f>_xlfn.XLOOKUP(A61,'2024-NAT-02'!B:B,'2024-NAT-02'!H:H,0,0)</f>
        <v>15.1</v>
      </c>
      <c r="AD61" s="335">
        <f t="shared" si="0"/>
        <v>37</v>
      </c>
      <c r="AE61" s="336">
        <f t="shared" si="1"/>
        <v>88.490000000000009</v>
      </c>
    </row>
    <row r="62" spans="1:31" ht="15.6" x14ac:dyDescent="0.25">
      <c r="A62" s="343" t="s">
        <v>1724</v>
      </c>
      <c r="B62" s="344" t="s">
        <v>39</v>
      </c>
      <c r="C62" s="344" t="s">
        <v>2147</v>
      </c>
      <c r="D62" s="344" t="s">
        <v>1761</v>
      </c>
      <c r="E62" s="345" t="s">
        <v>1258</v>
      </c>
      <c r="F62" s="312">
        <v>3</v>
      </c>
      <c r="G62" s="313">
        <v>6</v>
      </c>
      <c r="H62" s="313">
        <v>9</v>
      </c>
      <c r="I62" s="314">
        <v>118.5</v>
      </c>
      <c r="J62" s="346">
        <v>28.58</v>
      </c>
      <c r="K62" s="316"/>
      <c r="L62" s="331"/>
      <c r="M62" s="316"/>
      <c r="N62" s="317"/>
      <c r="O62" s="317"/>
      <c r="P62" s="318"/>
      <c r="Q62" s="319"/>
      <c r="R62" s="306"/>
      <c r="S62" s="306"/>
      <c r="T62" s="320"/>
      <c r="U62" s="321"/>
      <c r="V62" s="322"/>
      <c r="W62" s="323"/>
      <c r="X62" s="324"/>
      <c r="Y62" s="326"/>
      <c r="Z62" s="335">
        <f>_xlfn.XLOOKUP(A62,'2024-NAT-01'!B:B,'2024-NAT-01'!F:F,0,0)+_xlfn.XLOOKUP(A62,'2024-NAT-01'!B:B,'2024-NAT-01'!G:G,0,0)</f>
        <v>9</v>
      </c>
      <c r="AA62" s="336">
        <f>_xlfn.XLOOKUP(A62,'2024-NAT-01'!B:B,'2024-NAT-01'!H:H,0,0)</f>
        <v>38.6</v>
      </c>
      <c r="AB62" s="335">
        <f>_xlfn.XLOOKUP(A62,'2024-NAT-02'!B:B,'2024-NAT-02'!F:F,0,0)+_xlfn.XLOOKUP(A62,'2024-NAT-02'!B:B,'2024-NAT-02'!G:G,0,0)</f>
        <v>1</v>
      </c>
      <c r="AC62" s="337">
        <f>_xlfn.XLOOKUP(A62,'2024-NAT-02'!B:B,'2024-NAT-02'!H:H,0,0)</f>
        <v>19.899999999999999</v>
      </c>
      <c r="AD62" s="335">
        <f t="shared" si="0"/>
        <v>19</v>
      </c>
      <c r="AE62" s="336">
        <f t="shared" si="1"/>
        <v>87.080000000000013</v>
      </c>
    </row>
    <row r="63" spans="1:31" ht="15.6" x14ac:dyDescent="0.25">
      <c r="A63" s="343" t="s">
        <v>634</v>
      </c>
      <c r="B63" s="344" t="s">
        <v>38</v>
      </c>
      <c r="C63" s="344" t="s">
        <v>417</v>
      </c>
      <c r="D63" s="344" t="s">
        <v>135</v>
      </c>
      <c r="E63" s="345" t="s">
        <v>1251</v>
      </c>
      <c r="F63" s="312">
        <v>3</v>
      </c>
      <c r="G63" s="313">
        <v>5</v>
      </c>
      <c r="H63" s="313">
        <v>8</v>
      </c>
      <c r="I63" s="314">
        <v>19</v>
      </c>
      <c r="J63" s="346">
        <v>6.75</v>
      </c>
      <c r="K63" s="316"/>
      <c r="L63" s="331"/>
      <c r="M63" s="316"/>
      <c r="N63" s="317"/>
      <c r="O63" s="317"/>
      <c r="P63" s="318"/>
      <c r="Q63" s="319"/>
      <c r="R63" s="306"/>
      <c r="S63" s="306"/>
      <c r="T63" s="320"/>
      <c r="U63" s="321"/>
      <c r="V63" s="322"/>
      <c r="W63" s="323"/>
      <c r="X63" s="324"/>
      <c r="Y63" s="326"/>
      <c r="Z63" s="335">
        <f>_xlfn.XLOOKUP(A63,'2024-NAT-01'!B:B,'2024-NAT-01'!F:F,0,0)+_xlfn.XLOOKUP(A63,'2024-NAT-01'!B:B,'2024-NAT-01'!G:G,0,0)</f>
        <v>6</v>
      </c>
      <c r="AA63" s="336">
        <f>_xlfn.XLOOKUP(A63,'2024-NAT-01'!B:B,'2024-NAT-01'!H:H,0,0)</f>
        <v>45</v>
      </c>
      <c r="AB63" s="335">
        <f>_xlfn.XLOOKUP(A63,'2024-NAT-02'!B:B,'2024-NAT-02'!F:F,0,0)+_xlfn.XLOOKUP(A63,'2024-NAT-02'!B:B,'2024-NAT-02'!G:G,0,0)</f>
        <v>3</v>
      </c>
      <c r="AC63" s="337">
        <f>_xlfn.XLOOKUP(A63,'2024-NAT-02'!B:B,'2024-NAT-02'!H:H,0,0)</f>
        <v>34.900000000000006</v>
      </c>
      <c r="AD63" s="335">
        <f t="shared" si="0"/>
        <v>17</v>
      </c>
      <c r="AE63" s="336">
        <f t="shared" si="1"/>
        <v>86.65</v>
      </c>
    </row>
    <row r="64" spans="1:31" ht="15.6" x14ac:dyDescent="0.25">
      <c r="A64" s="343" t="s">
        <v>673</v>
      </c>
      <c r="B64" s="344" t="s">
        <v>50</v>
      </c>
      <c r="C64" s="344" t="s">
        <v>1828</v>
      </c>
      <c r="D64" s="344" t="s">
        <v>356</v>
      </c>
      <c r="E64" s="345" t="s">
        <v>1250</v>
      </c>
      <c r="F64" s="312">
        <v>3</v>
      </c>
      <c r="G64" s="313">
        <v>10</v>
      </c>
      <c r="H64" s="313">
        <v>13</v>
      </c>
      <c r="I64" s="314">
        <v>71</v>
      </c>
      <c r="J64" s="346">
        <v>19.309999999999999</v>
      </c>
      <c r="K64" s="316"/>
      <c r="L64" s="331"/>
      <c r="M64" s="316"/>
      <c r="N64" s="317"/>
      <c r="O64" s="317"/>
      <c r="P64" s="318"/>
      <c r="Q64" s="319"/>
      <c r="R64" s="306"/>
      <c r="S64" s="306"/>
      <c r="T64" s="320"/>
      <c r="U64" s="321"/>
      <c r="V64" s="322"/>
      <c r="W64" s="323"/>
      <c r="X64" s="324"/>
      <c r="Y64" s="326"/>
      <c r="Z64" s="335">
        <f>_xlfn.XLOOKUP(A64,'2024-NAT-01'!B:B,'2024-NAT-01'!F:F,0,0)+_xlfn.XLOOKUP(A64,'2024-NAT-01'!B:B,'2024-NAT-01'!G:G,0,0)</f>
        <v>9</v>
      </c>
      <c r="AA64" s="336">
        <f>_xlfn.XLOOKUP(A64,'2024-NAT-01'!B:B,'2024-NAT-01'!H:H,0,0)</f>
        <v>49.300000000000004</v>
      </c>
      <c r="AB64" s="335">
        <f>_xlfn.XLOOKUP(A64,'2024-NAT-02'!B:B,'2024-NAT-02'!F:F,0,0)+_xlfn.XLOOKUP(A64,'2024-NAT-02'!B:B,'2024-NAT-02'!G:G,0,0)</f>
        <v>5</v>
      </c>
      <c r="AC64" s="337">
        <f>_xlfn.XLOOKUP(A64,'2024-NAT-02'!B:B,'2024-NAT-02'!H:H,0,0)</f>
        <v>17.5</v>
      </c>
      <c r="AD64" s="335">
        <f t="shared" si="0"/>
        <v>27</v>
      </c>
      <c r="AE64" s="336">
        <f t="shared" si="1"/>
        <v>86.11</v>
      </c>
    </row>
    <row r="65" spans="1:31" ht="15.6" x14ac:dyDescent="0.25">
      <c r="A65" s="343" t="s">
        <v>1728</v>
      </c>
      <c r="B65" s="344" t="s">
        <v>43</v>
      </c>
      <c r="C65" s="344" t="s">
        <v>1425</v>
      </c>
      <c r="D65" s="344" t="s">
        <v>1764</v>
      </c>
      <c r="E65" s="345" t="s">
        <v>1258</v>
      </c>
      <c r="F65" s="312">
        <v>4</v>
      </c>
      <c r="G65" s="313">
        <v>12</v>
      </c>
      <c r="H65" s="313">
        <v>16</v>
      </c>
      <c r="I65" s="314">
        <v>108.2</v>
      </c>
      <c r="J65" s="346">
        <v>31.18</v>
      </c>
      <c r="K65" s="316"/>
      <c r="L65" s="331"/>
      <c r="M65" s="316"/>
      <c r="N65" s="317"/>
      <c r="O65" s="317"/>
      <c r="P65" s="318"/>
      <c r="Q65" s="319"/>
      <c r="R65" s="306"/>
      <c r="S65" s="306"/>
      <c r="T65" s="320"/>
      <c r="U65" s="321"/>
      <c r="V65" s="322"/>
      <c r="W65" s="323"/>
      <c r="X65" s="324"/>
      <c r="Y65" s="326"/>
      <c r="Z65" s="335">
        <f>_xlfn.XLOOKUP(A65,'2024-NAT-01'!B:B,'2024-NAT-01'!F:F,0,0)+_xlfn.XLOOKUP(A65,'2024-NAT-01'!B:B,'2024-NAT-01'!G:G,0,0)</f>
        <v>12</v>
      </c>
      <c r="AA65" s="336">
        <f>_xlfn.XLOOKUP(A65,'2024-NAT-01'!B:B,'2024-NAT-01'!H:H,0,0)</f>
        <v>50.6</v>
      </c>
      <c r="AB65" s="335">
        <f>_xlfn.XLOOKUP(A65,'2024-NAT-02'!B:B,'2024-NAT-02'!F:F,0,0)+_xlfn.XLOOKUP(A65,'2024-NAT-02'!B:B,'2024-NAT-02'!G:G,0,0)</f>
        <v>1</v>
      </c>
      <c r="AC65" s="337">
        <f>_xlfn.XLOOKUP(A65,'2024-NAT-02'!B:B,'2024-NAT-02'!H:H,0,0)</f>
        <v>1.4</v>
      </c>
      <c r="AD65" s="335">
        <f t="shared" si="0"/>
        <v>29</v>
      </c>
      <c r="AE65" s="336">
        <f t="shared" si="1"/>
        <v>83.18</v>
      </c>
    </row>
    <row r="66" spans="1:31" ht="15.6" x14ac:dyDescent="0.25">
      <c r="A66" s="343" t="s">
        <v>780</v>
      </c>
      <c r="B66" s="344" t="s">
        <v>43</v>
      </c>
      <c r="C66" s="344" t="s">
        <v>155</v>
      </c>
      <c r="D66" s="344" t="s">
        <v>1849</v>
      </c>
      <c r="E66" s="345" t="s">
        <v>1258</v>
      </c>
      <c r="F66" s="312">
        <v>0</v>
      </c>
      <c r="G66" s="313">
        <v>11</v>
      </c>
      <c r="H66" s="313">
        <v>11</v>
      </c>
      <c r="I66" s="314">
        <v>139.70000000000002</v>
      </c>
      <c r="J66" s="346">
        <v>47.57</v>
      </c>
      <c r="K66" s="316"/>
      <c r="L66" s="331"/>
      <c r="M66" s="316"/>
      <c r="N66" s="317"/>
      <c r="O66" s="317"/>
      <c r="P66" s="318"/>
      <c r="Q66" s="319"/>
      <c r="R66" s="306"/>
      <c r="S66" s="306"/>
      <c r="T66" s="320"/>
      <c r="U66" s="321"/>
      <c r="V66" s="322"/>
      <c r="W66" s="323"/>
      <c r="X66" s="324"/>
      <c r="Y66" s="326"/>
      <c r="Z66" s="335">
        <f>_xlfn.XLOOKUP(A66,'2024-NAT-01'!B:B,'2024-NAT-01'!F:F,0,0)+_xlfn.XLOOKUP(A66,'2024-NAT-01'!B:B,'2024-NAT-01'!G:G,0,0)</f>
        <v>10</v>
      </c>
      <c r="AA66" s="336">
        <f>_xlfn.XLOOKUP(A66,'2024-NAT-01'!B:B,'2024-NAT-01'!H:H,0,0)</f>
        <v>35.099999999999994</v>
      </c>
      <c r="AB66" s="335">
        <f>_xlfn.XLOOKUP(A66,'2024-NAT-02'!B:B,'2024-NAT-02'!F:F,0,0)+_xlfn.XLOOKUP(A66,'2024-NAT-02'!B:B,'2024-NAT-02'!G:G,0,0)</f>
        <v>0</v>
      </c>
      <c r="AC66" s="337">
        <f>_xlfn.XLOOKUP(A66,'2024-NAT-02'!B:B,'2024-NAT-02'!H:H,0,0)</f>
        <v>0</v>
      </c>
      <c r="AD66" s="335">
        <f t="shared" si="0"/>
        <v>21</v>
      </c>
      <c r="AE66" s="336">
        <f t="shared" si="1"/>
        <v>82.669999999999987</v>
      </c>
    </row>
    <row r="67" spans="1:31" ht="15.6" x14ac:dyDescent="0.25">
      <c r="A67" s="343" t="s">
        <v>649</v>
      </c>
      <c r="B67" s="344" t="s">
        <v>39</v>
      </c>
      <c r="C67" s="344" t="s">
        <v>74</v>
      </c>
      <c r="D67" s="344" t="s">
        <v>151</v>
      </c>
      <c r="E67" s="345" t="s">
        <v>1261</v>
      </c>
      <c r="F67" s="312">
        <v>2</v>
      </c>
      <c r="G67" s="313">
        <v>26</v>
      </c>
      <c r="H67" s="313">
        <v>28</v>
      </c>
      <c r="I67" s="314">
        <v>268.29999999999995</v>
      </c>
      <c r="J67" s="346">
        <v>71.400000000000006</v>
      </c>
      <c r="K67" s="316"/>
      <c r="L67" s="331"/>
      <c r="M67" s="316"/>
      <c r="N67" s="317"/>
      <c r="O67" s="317"/>
      <c r="P67" s="318"/>
      <c r="Q67" s="319"/>
      <c r="R67" s="306"/>
      <c r="S67" s="306"/>
      <c r="T67" s="320"/>
      <c r="U67" s="321"/>
      <c r="V67" s="322"/>
      <c r="W67" s="323"/>
      <c r="X67" s="324"/>
      <c r="Y67" s="326"/>
      <c r="Z67" s="335">
        <f>_xlfn.XLOOKUP(A67,'2024-NAT-01'!B:B,'2024-NAT-01'!F:F,0,0)+_xlfn.XLOOKUP(A67,'2024-NAT-01'!B:B,'2024-NAT-01'!G:G,0,0)</f>
        <v>3</v>
      </c>
      <c r="AA67" s="336">
        <f>_xlfn.XLOOKUP(A67,'2024-NAT-01'!B:B,'2024-NAT-01'!H:H,0,0)</f>
        <v>10.9</v>
      </c>
      <c r="AB67" s="335">
        <f>_xlfn.XLOOKUP(A67,'2024-NAT-02'!B:B,'2024-NAT-02'!F:F,0,0)+_xlfn.XLOOKUP(A67,'2024-NAT-02'!B:B,'2024-NAT-02'!G:G,0,0)</f>
        <v>0</v>
      </c>
      <c r="AC67" s="337">
        <f>_xlfn.XLOOKUP(A67,'2024-NAT-02'!B:B,'2024-NAT-02'!H:H,0,0)</f>
        <v>0</v>
      </c>
      <c r="AD67" s="335">
        <f t="shared" si="0"/>
        <v>31</v>
      </c>
      <c r="AE67" s="336">
        <f t="shared" si="1"/>
        <v>82.300000000000011</v>
      </c>
    </row>
    <row r="68" spans="1:31" ht="15.6" x14ac:dyDescent="0.25">
      <c r="A68" s="340" t="s">
        <v>470</v>
      </c>
      <c r="B68" s="341" t="s">
        <v>2162</v>
      </c>
      <c r="C68" s="341" t="s">
        <v>99</v>
      </c>
      <c r="D68" s="341" t="s">
        <v>132</v>
      </c>
      <c r="E68" s="342" t="s">
        <v>1261</v>
      </c>
      <c r="F68" s="312">
        <v>1</v>
      </c>
      <c r="G68" s="313">
        <v>3</v>
      </c>
      <c r="H68" s="313">
        <v>4</v>
      </c>
      <c r="I68" s="314">
        <v>58.6</v>
      </c>
      <c r="J68" s="315">
        <v>12.530000000000001</v>
      </c>
      <c r="K68" s="316">
        <f>I68/H68</f>
        <v>14.65</v>
      </c>
      <c r="L68" s="331">
        <f>U68+Y68+Q68</f>
        <v>2264</v>
      </c>
      <c r="M68" s="316">
        <f>(U68*0.3)+(Y68*0.2)+(Q68*0.5)</f>
        <v>886.2</v>
      </c>
      <c r="N68" s="317">
        <v>0</v>
      </c>
      <c r="O68" s="317">
        <v>9</v>
      </c>
      <c r="P68" s="318">
        <v>138.80000000000001</v>
      </c>
      <c r="Q68" s="319">
        <v>1171</v>
      </c>
      <c r="R68" s="306">
        <v>0</v>
      </c>
      <c r="S68" s="306">
        <v>11</v>
      </c>
      <c r="T68" s="320">
        <v>110.19999999999999</v>
      </c>
      <c r="U68" s="321">
        <v>821</v>
      </c>
      <c r="V68" s="322">
        <v>0</v>
      </c>
      <c r="W68" s="323">
        <v>3</v>
      </c>
      <c r="X68" s="324">
        <v>47.7</v>
      </c>
      <c r="Y68" s="326">
        <v>272</v>
      </c>
      <c r="Z68" s="335">
        <f>_xlfn.XLOOKUP(A68,'2024-NAT-01'!B:B,'2024-NAT-01'!F:F,0,0)+_xlfn.XLOOKUP(Nominations!A19,'2024-NAT-01'!B:B,'2024-NAT-01'!G:G,0,0)</f>
        <v>13</v>
      </c>
      <c r="AA68" s="336">
        <f>_xlfn.XLOOKUP(A68,'2024-NAT-01'!B:B,'2024-NAT-01'!H:H,0,0)</f>
        <v>66.900000000000006</v>
      </c>
      <c r="AB68" s="335">
        <f>_xlfn.XLOOKUP(A68,'2024-NAT-02'!B:B,'2024-NAT-02'!F:F,0,0)+_xlfn.XLOOKUP(A68,'2024-NAT-02'!B:B,'2024-NAT-02'!G:G,0,0)</f>
        <v>0</v>
      </c>
      <c r="AC68" s="337">
        <f>_xlfn.XLOOKUP(A68,'2024-NAT-02'!B:B,'2024-NAT-02'!H:H,0,0)</f>
        <v>0</v>
      </c>
      <c r="AD68" s="338">
        <f t="shared" ref="AD68:AD131" si="2">H68+Z68+AB68</f>
        <v>17</v>
      </c>
      <c r="AE68" s="339">
        <f t="shared" ref="AE68:AE131" si="3">J68+AA68+AC68</f>
        <v>79.430000000000007</v>
      </c>
    </row>
    <row r="69" spans="1:31" ht="15.6" x14ac:dyDescent="0.25">
      <c r="A69" s="340" t="s">
        <v>1414</v>
      </c>
      <c r="B69" s="341" t="s">
        <v>2158</v>
      </c>
      <c r="C69" s="341" t="s">
        <v>1415</v>
      </c>
      <c r="D69" s="341" t="s">
        <v>1416</v>
      </c>
      <c r="E69" s="342" t="s">
        <v>1258</v>
      </c>
      <c r="F69" s="312">
        <v>0</v>
      </c>
      <c r="G69" s="313">
        <v>12</v>
      </c>
      <c r="H69" s="313">
        <v>12</v>
      </c>
      <c r="I69" s="314">
        <v>157.89999999999998</v>
      </c>
      <c r="J69" s="315">
        <v>42.31</v>
      </c>
      <c r="K69" s="316"/>
      <c r="L69" s="331"/>
      <c r="M69" s="316"/>
      <c r="N69" s="317"/>
      <c r="O69" s="317"/>
      <c r="P69" s="318"/>
      <c r="Q69" s="319"/>
      <c r="R69" s="306"/>
      <c r="S69" s="306"/>
      <c r="T69" s="320"/>
      <c r="U69" s="321"/>
      <c r="V69" s="322"/>
      <c r="W69" s="323"/>
      <c r="X69" s="324"/>
      <c r="Y69" s="326"/>
      <c r="Z69" s="335">
        <f>_xlfn.XLOOKUP(A69,'2024-NAT-01'!B:B,'2024-NAT-01'!F:F,0,0)+_xlfn.XLOOKUP(Nominations!A690,'2024-NAT-01'!B:B,'2024-NAT-01'!G:G,0,0)</f>
        <v>0</v>
      </c>
      <c r="AA69" s="336">
        <f>_xlfn.XLOOKUP(A69,'2024-NAT-01'!B:B,'2024-NAT-01'!H:H,0,0)</f>
        <v>36.799999999999997</v>
      </c>
      <c r="AB69" s="335">
        <f>_xlfn.XLOOKUP(A69,'2024-NAT-02'!B:B,'2024-NAT-02'!F:F,0,0)+_xlfn.XLOOKUP(A69,'2024-NAT-02'!B:B,'2024-NAT-02'!G:G,0,0)</f>
        <v>0</v>
      </c>
      <c r="AC69" s="337">
        <f>_xlfn.XLOOKUP(A69,'2024-NAT-02'!B:B,'2024-NAT-02'!H:H,0,0)</f>
        <v>0</v>
      </c>
      <c r="AD69" s="338">
        <f t="shared" si="2"/>
        <v>12</v>
      </c>
      <c r="AE69" s="339">
        <f t="shared" si="3"/>
        <v>79.11</v>
      </c>
    </row>
    <row r="70" spans="1:31" ht="15.6" x14ac:dyDescent="0.25">
      <c r="A70" s="343" t="s">
        <v>662</v>
      </c>
      <c r="B70" s="344" t="s">
        <v>42</v>
      </c>
      <c r="C70" s="344" t="s">
        <v>214</v>
      </c>
      <c r="D70" s="344" t="s">
        <v>81</v>
      </c>
      <c r="E70" s="345" t="s">
        <v>2079</v>
      </c>
      <c r="F70" s="312">
        <v>0</v>
      </c>
      <c r="G70" s="313">
        <v>23</v>
      </c>
      <c r="H70" s="313">
        <v>23</v>
      </c>
      <c r="I70" s="314">
        <v>278.8</v>
      </c>
      <c r="J70" s="346">
        <v>75.349999999999994</v>
      </c>
      <c r="K70" s="316"/>
      <c r="L70" s="331"/>
      <c r="M70" s="316"/>
      <c r="N70" s="317"/>
      <c r="O70" s="317"/>
      <c r="P70" s="318"/>
      <c r="Q70" s="319"/>
      <c r="R70" s="306"/>
      <c r="S70" s="306"/>
      <c r="T70" s="320"/>
      <c r="U70" s="321"/>
      <c r="V70" s="322"/>
      <c r="W70" s="323"/>
      <c r="X70" s="324"/>
      <c r="Y70" s="326"/>
      <c r="Z70" s="335">
        <f>_xlfn.XLOOKUP(A70,'2024-NAT-01'!B:B,'2024-NAT-01'!F:F,0,0)+_xlfn.XLOOKUP(A70,'2024-NAT-01'!B:B,'2024-NAT-01'!G:G,0,0)</f>
        <v>0</v>
      </c>
      <c r="AA70" s="336">
        <f>_xlfn.XLOOKUP(A70,'2024-NAT-01'!B:B,'2024-NAT-01'!H:H,0,0)</f>
        <v>0</v>
      </c>
      <c r="AB70" s="335">
        <f>_xlfn.XLOOKUP(A70,'2024-NAT-02'!B:B,'2024-NAT-02'!F:F,0,0)+_xlfn.XLOOKUP(A70,'2024-NAT-02'!B:B,'2024-NAT-02'!G:G,0,0)</f>
        <v>0</v>
      </c>
      <c r="AC70" s="337">
        <f>_xlfn.XLOOKUP(A70,'2024-NAT-02'!B:B,'2024-NAT-02'!H:H,0,0)</f>
        <v>0</v>
      </c>
      <c r="AD70" s="335">
        <f t="shared" si="2"/>
        <v>23</v>
      </c>
      <c r="AE70" s="336">
        <f t="shared" si="3"/>
        <v>75.349999999999994</v>
      </c>
    </row>
    <row r="71" spans="1:31" ht="15.6" x14ac:dyDescent="0.25">
      <c r="A71" s="343" t="s">
        <v>1383</v>
      </c>
      <c r="B71" s="344" t="s">
        <v>41</v>
      </c>
      <c r="C71" s="344" t="s">
        <v>296</v>
      </c>
      <c r="D71" s="344" t="s">
        <v>132</v>
      </c>
      <c r="E71" s="345" t="s">
        <v>1260</v>
      </c>
      <c r="F71" s="312">
        <v>0</v>
      </c>
      <c r="G71" s="313">
        <v>0</v>
      </c>
      <c r="H71" s="313">
        <v>0</v>
      </c>
      <c r="I71" s="314">
        <v>0</v>
      </c>
      <c r="J71" s="346">
        <v>0</v>
      </c>
      <c r="K71" s="316"/>
      <c r="L71" s="331"/>
      <c r="M71" s="316"/>
      <c r="N71" s="317"/>
      <c r="O71" s="317"/>
      <c r="P71" s="318"/>
      <c r="Q71" s="319"/>
      <c r="R71" s="306"/>
      <c r="S71" s="306"/>
      <c r="T71" s="320"/>
      <c r="U71" s="321"/>
      <c r="V71" s="322"/>
      <c r="W71" s="323"/>
      <c r="X71" s="324"/>
      <c r="Y71" s="326"/>
      <c r="Z71" s="335">
        <f>_xlfn.XLOOKUP(A71,'2024-NAT-01'!B:B,'2024-NAT-01'!F:F,0,0)+_xlfn.XLOOKUP(A71,'2024-NAT-01'!B:B,'2024-NAT-01'!G:G,0,0)</f>
        <v>6</v>
      </c>
      <c r="AA71" s="336">
        <f>_xlfn.XLOOKUP(A71,'2024-NAT-01'!B:B,'2024-NAT-01'!H:H,0,0)</f>
        <v>47.8</v>
      </c>
      <c r="AB71" s="335">
        <f>_xlfn.XLOOKUP(A71,'2024-NAT-02'!B:B,'2024-NAT-02'!F:F,0,0)+_xlfn.XLOOKUP(A71,'2024-NAT-02'!B:B,'2024-NAT-02'!G:G,0,0)</f>
        <v>3</v>
      </c>
      <c r="AC71" s="337">
        <f>_xlfn.XLOOKUP(A71,'2024-NAT-02'!B:B,'2024-NAT-02'!H:H,0,0)</f>
        <v>27.099999999999998</v>
      </c>
      <c r="AD71" s="335">
        <f t="shared" si="2"/>
        <v>9</v>
      </c>
      <c r="AE71" s="336">
        <f t="shared" si="3"/>
        <v>74.899999999999991</v>
      </c>
    </row>
    <row r="72" spans="1:31" ht="15.6" x14ac:dyDescent="0.25">
      <c r="A72" s="340" t="s">
        <v>781</v>
      </c>
      <c r="B72" s="341" t="s">
        <v>2156</v>
      </c>
      <c r="C72" s="341" t="s">
        <v>119</v>
      </c>
      <c r="D72" s="341" t="s">
        <v>120</v>
      </c>
      <c r="E72" s="342" t="s">
        <v>1258</v>
      </c>
      <c r="F72" s="312">
        <v>3</v>
      </c>
      <c r="G72" s="313">
        <v>14</v>
      </c>
      <c r="H72" s="313">
        <v>17</v>
      </c>
      <c r="I72" s="314">
        <v>217.10000000000002</v>
      </c>
      <c r="J72" s="315">
        <v>73.83</v>
      </c>
      <c r="K72" s="316"/>
      <c r="L72" s="331"/>
      <c r="M72" s="316"/>
      <c r="N72" s="317"/>
      <c r="O72" s="317"/>
      <c r="P72" s="318"/>
      <c r="Q72" s="319"/>
      <c r="R72" s="306"/>
      <c r="S72" s="306"/>
      <c r="T72" s="320"/>
      <c r="U72" s="321"/>
      <c r="V72" s="322"/>
      <c r="W72" s="323"/>
      <c r="X72" s="324"/>
      <c r="Y72" s="326"/>
      <c r="Z72" s="335">
        <f>_xlfn.XLOOKUP(A72,'2024-NAT-01'!B:B,'2024-NAT-01'!F:F,0,0)+_xlfn.XLOOKUP(Nominations!A336,'2024-NAT-01'!B:B,'2024-NAT-01'!G:G,0,0)</f>
        <v>0</v>
      </c>
      <c r="AA72" s="336">
        <f>_xlfn.XLOOKUP(A72,'2024-NAT-01'!B:B,'2024-NAT-01'!H:H,0,0)</f>
        <v>0</v>
      </c>
      <c r="AB72" s="335">
        <f>_xlfn.XLOOKUP(A72,'2024-NAT-02'!B:B,'2024-NAT-02'!F:F,0,0)+_xlfn.XLOOKUP(A72,'2024-NAT-02'!B:B,'2024-NAT-02'!G:G,0,0)</f>
        <v>0</v>
      </c>
      <c r="AC72" s="337">
        <f>_xlfn.XLOOKUP(A72,'2024-NAT-02'!B:B,'2024-NAT-02'!H:H,0,0)</f>
        <v>0</v>
      </c>
      <c r="AD72" s="338">
        <f t="shared" si="2"/>
        <v>17</v>
      </c>
      <c r="AE72" s="339">
        <f t="shared" si="3"/>
        <v>73.83</v>
      </c>
    </row>
    <row r="73" spans="1:31" ht="15.6" x14ac:dyDescent="0.25">
      <c r="A73" s="343" t="s">
        <v>504</v>
      </c>
      <c r="B73" s="344" t="s">
        <v>1947</v>
      </c>
      <c r="C73" s="344" t="s">
        <v>257</v>
      </c>
      <c r="D73" s="344" t="s">
        <v>1865</v>
      </c>
      <c r="E73" s="345" t="s">
        <v>1261</v>
      </c>
      <c r="F73" s="312">
        <v>3</v>
      </c>
      <c r="G73" s="313">
        <v>12</v>
      </c>
      <c r="H73" s="313">
        <v>15</v>
      </c>
      <c r="I73" s="314">
        <v>138.30000000000001</v>
      </c>
      <c r="J73" s="346">
        <v>45.809999999999995</v>
      </c>
      <c r="K73" s="316">
        <f>I73/H73</f>
        <v>9.2200000000000006</v>
      </c>
      <c r="L73" s="331">
        <f>U73+Y73+Q73</f>
        <v>2417</v>
      </c>
      <c r="M73" s="316">
        <f>(U73*0.3)+(Y73*0.2)+(Q73*0.5)</f>
        <v>909.1</v>
      </c>
      <c r="N73" s="317">
        <v>1</v>
      </c>
      <c r="O73" s="317">
        <v>11</v>
      </c>
      <c r="P73" s="318">
        <v>116.69999999999999</v>
      </c>
      <c r="Q73" s="319">
        <v>1062</v>
      </c>
      <c r="R73" s="306">
        <v>0</v>
      </c>
      <c r="S73" s="306">
        <v>21</v>
      </c>
      <c r="T73" s="320">
        <v>178.39999999999998</v>
      </c>
      <c r="U73" s="321">
        <v>1071</v>
      </c>
      <c r="V73" s="322">
        <v>0</v>
      </c>
      <c r="W73" s="323">
        <v>3</v>
      </c>
      <c r="X73" s="324">
        <v>59.400000000000006</v>
      </c>
      <c r="Y73" s="326">
        <v>284</v>
      </c>
      <c r="Z73" s="335">
        <f>_xlfn.XLOOKUP(A73,'2024-NAT-01'!B:B,'2024-NAT-01'!F:F,0,0)+_xlfn.XLOOKUP(A73,'2024-NAT-01'!B:B,'2024-NAT-01'!G:G,0,0)</f>
        <v>3</v>
      </c>
      <c r="AA73" s="336">
        <f>_xlfn.XLOOKUP(A73,'2024-NAT-01'!B:B,'2024-NAT-01'!H:H,0,0)</f>
        <v>25.8</v>
      </c>
      <c r="AB73" s="335">
        <f>_xlfn.XLOOKUP(A73,'2024-NAT-02'!B:B,'2024-NAT-02'!F:F,0,0)+_xlfn.XLOOKUP(A73,'2024-NAT-02'!B:B,'2024-NAT-02'!G:G,0,0)</f>
        <v>1</v>
      </c>
      <c r="AC73" s="337">
        <f>_xlfn.XLOOKUP(A73,'2024-NAT-02'!B:B,'2024-NAT-02'!H:H,0,0)</f>
        <v>1</v>
      </c>
      <c r="AD73" s="335">
        <f t="shared" si="2"/>
        <v>19</v>
      </c>
      <c r="AE73" s="336">
        <f t="shared" si="3"/>
        <v>72.61</v>
      </c>
    </row>
    <row r="74" spans="1:31" ht="15.6" x14ac:dyDescent="0.25">
      <c r="A74" s="343" t="s">
        <v>1376</v>
      </c>
      <c r="B74" s="344" t="s">
        <v>39</v>
      </c>
      <c r="C74" s="344" t="s">
        <v>1454</v>
      </c>
      <c r="D74" s="344" t="s">
        <v>1377</v>
      </c>
      <c r="E74" s="345" t="s">
        <v>1250</v>
      </c>
      <c r="F74" s="312">
        <v>3</v>
      </c>
      <c r="G74" s="313">
        <v>2</v>
      </c>
      <c r="H74" s="313">
        <v>5</v>
      </c>
      <c r="I74" s="314">
        <v>26.7</v>
      </c>
      <c r="J74" s="346">
        <v>6.5399999999999991</v>
      </c>
      <c r="K74" s="316"/>
      <c r="L74" s="331"/>
      <c r="M74" s="316"/>
      <c r="N74" s="317"/>
      <c r="O74" s="317"/>
      <c r="P74" s="318"/>
      <c r="Q74" s="319"/>
      <c r="R74" s="306"/>
      <c r="S74" s="306"/>
      <c r="T74" s="320"/>
      <c r="U74" s="321"/>
      <c r="V74" s="322"/>
      <c r="W74" s="323"/>
      <c r="X74" s="324"/>
      <c r="Y74" s="326"/>
      <c r="Z74" s="335">
        <f>_xlfn.XLOOKUP(A74,'2024-NAT-01'!B:B,'2024-NAT-01'!F:F,0,0)+_xlfn.XLOOKUP(A74,'2024-NAT-01'!B:B,'2024-NAT-01'!G:G,0,0)</f>
        <v>10</v>
      </c>
      <c r="AA74" s="336">
        <f>_xlfn.XLOOKUP(A74,'2024-NAT-01'!B:B,'2024-NAT-01'!H:H,0,0)</f>
        <v>43.9</v>
      </c>
      <c r="AB74" s="335">
        <f>_xlfn.XLOOKUP(A74,'2024-NAT-02'!B:B,'2024-NAT-02'!F:F,0,0)+_xlfn.XLOOKUP(A74,'2024-NAT-02'!B:B,'2024-NAT-02'!G:G,0,0)</f>
        <v>6</v>
      </c>
      <c r="AC74" s="337">
        <f>_xlfn.XLOOKUP(A74,'2024-NAT-02'!B:B,'2024-NAT-02'!H:H,0,0)</f>
        <v>21.6</v>
      </c>
      <c r="AD74" s="335">
        <f t="shared" si="2"/>
        <v>21</v>
      </c>
      <c r="AE74" s="336">
        <f t="shared" si="3"/>
        <v>72.039999999999992</v>
      </c>
    </row>
    <row r="75" spans="1:31" ht="15.6" x14ac:dyDescent="0.25">
      <c r="A75" s="340" t="s">
        <v>1365</v>
      </c>
      <c r="B75" s="341" t="s">
        <v>2161</v>
      </c>
      <c r="C75" s="341" t="s">
        <v>1366</v>
      </c>
      <c r="D75" s="341" t="s">
        <v>2004</v>
      </c>
      <c r="E75" s="342" t="s">
        <v>1258</v>
      </c>
      <c r="F75" s="312">
        <v>4</v>
      </c>
      <c r="G75" s="313">
        <v>10</v>
      </c>
      <c r="H75" s="313">
        <v>14</v>
      </c>
      <c r="I75" s="314">
        <v>231.89999999999998</v>
      </c>
      <c r="J75" s="315">
        <v>69.58</v>
      </c>
      <c r="K75" s="316"/>
      <c r="L75" s="331"/>
      <c r="M75" s="316"/>
      <c r="N75" s="317"/>
      <c r="O75" s="317"/>
      <c r="P75" s="318"/>
      <c r="Q75" s="319"/>
      <c r="R75" s="306"/>
      <c r="S75" s="306"/>
      <c r="T75" s="320"/>
      <c r="U75" s="321"/>
      <c r="V75" s="322"/>
      <c r="W75" s="323"/>
      <c r="X75" s="324"/>
      <c r="Y75" s="326"/>
      <c r="Z75" s="335">
        <f>_xlfn.XLOOKUP(A75,'2024-NAT-01'!B:B,'2024-NAT-01'!F:F,0,0)+_xlfn.XLOOKUP(Nominations!A665,'2024-NAT-01'!B:B,'2024-NAT-01'!G:G,0,0)</f>
        <v>0</v>
      </c>
      <c r="AA75" s="336">
        <f>_xlfn.XLOOKUP(A75,'2024-NAT-01'!B:B,'2024-NAT-01'!H:H,0,0)</f>
        <v>0</v>
      </c>
      <c r="AB75" s="335">
        <f>_xlfn.XLOOKUP(A75,'2024-NAT-02'!B:B,'2024-NAT-02'!F:F,0,0)+_xlfn.XLOOKUP(A75,'2024-NAT-02'!B:B,'2024-NAT-02'!G:G,0,0)</f>
        <v>0</v>
      </c>
      <c r="AC75" s="337">
        <f>_xlfn.XLOOKUP(A75,'2024-NAT-02'!B:B,'2024-NAT-02'!H:H,0,0)</f>
        <v>0</v>
      </c>
      <c r="AD75" s="338">
        <f t="shared" si="2"/>
        <v>14</v>
      </c>
      <c r="AE75" s="339">
        <f t="shared" si="3"/>
        <v>69.58</v>
      </c>
    </row>
    <row r="76" spans="1:31" ht="15.6" x14ac:dyDescent="0.25">
      <c r="A76" s="340" t="s">
        <v>1722</v>
      </c>
      <c r="B76" s="341" t="s">
        <v>2154</v>
      </c>
      <c r="C76" s="341" t="s">
        <v>1502</v>
      </c>
      <c r="D76" s="341" t="s">
        <v>1053</v>
      </c>
      <c r="E76" s="342" t="s">
        <v>1258</v>
      </c>
      <c r="F76" s="312">
        <v>8</v>
      </c>
      <c r="G76" s="313">
        <v>21</v>
      </c>
      <c r="H76" s="313">
        <v>29</v>
      </c>
      <c r="I76" s="314">
        <v>260.09999999999997</v>
      </c>
      <c r="J76" s="315">
        <v>69.099999999999994</v>
      </c>
      <c r="K76" s="316"/>
      <c r="L76" s="331"/>
      <c r="M76" s="316"/>
      <c r="N76" s="317"/>
      <c r="O76" s="317"/>
      <c r="P76" s="318"/>
      <c r="Q76" s="319"/>
      <c r="R76" s="306"/>
      <c r="S76" s="306"/>
      <c r="T76" s="320"/>
      <c r="U76" s="321"/>
      <c r="V76" s="322"/>
      <c r="W76" s="323"/>
      <c r="X76" s="324"/>
      <c r="Y76" s="326"/>
      <c r="Z76" s="335">
        <f>_xlfn.XLOOKUP(A76,'2024-NAT-01'!B:B,'2024-NAT-01'!F:F,0,0)+_xlfn.XLOOKUP(Nominations!A852,'2024-NAT-01'!B:B,'2024-NAT-01'!G:G,0,0)</f>
        <v>0</v>
      </c>
      <c r="AA76" s="336">
        <f>_xlfn.XLOOKUP(A76,'2024-NAT-01'!B:B,'2024-NAT-01'!H:H,0,0)</f>
        <v>0</v>
      </c>
      <c r="AB76" s="335">
        <f>_xlfn.XLOOKUP(A76,'2024-NAT-02'!B:B,'2024-NAT-02'!F:F,0,0)+_xlfn.XLOOKUP(A76,'2024-NAT-02'!B:B,'2024-NAT-02'!G:G,0,0)</f>
        <v>0</v>
      </c>
      <c r="AC76" s="337">
        <f>_xlfn.XLOOKUP(A76,'2024-NAT-02'!B:B,'2024-NAT-02'!H:H,0,0)</f>
        <v>0</v>
      </c>
      <c r="AD76" s="338">
        <f t="shared" si="2"/>
        <v>29</v>
      </c>
      <c r="AE76" s="339">
        <f t="shared" si="3"/>
        <v>69.099999999999994</v>
      </c>
    </row>
    <row r="77" spans="1:31" ht="15.6" x14ac:dyDescent="0.25">
      <c r="A77" s="343" t="s">
        <v>1683</v>
      </c>
      <c r="B77" s="344" t="s">
        <v>48</v>
      </c>
      <c r="C77" s="344" t="s">
        <v>1887</v>
      </c>
      <c r="D77" s="344" t="s">
        <v>109</v>
      </c>
      <c r="E77" s="345" t="s">
        <v>1260</v>
      </c>
      <c r="F77" s="312">
        <v>2</v>
      </c>
      <c r="G77" s="313">
        <v>2</v>
      </c>
      <c r="H77" s="313">
        <v>4</v>
      </c>
      <c r="I77" s="314">
        <v>7.3999999999999995</v>
      </c>
      <c r="J77" s="346">
        <v>2.8899999999999997</v>
      </c>
      <c r="K77" s="316"/>
      <c r="L77" s="331"/>
      <c r="M77" s="316"/>
      <c r="N77" s="317"/>
      <c r="O77" s="317"/>
      <c r="P77" s="318"/>
      <c r="Q77" s="319"/>
      <c r="R77" s="306"/>
      <c r="S77" s="306"/>
      <c r="T77" s="320"/>
      <c r="U77" s="321"/>
      <c r="V77" s="322"/>
      <c r="W77" s="323"/>
      <c r="X77" s="324"/>
      <c r="Y77" s="326"/>
      <c r="Z77" s="335">
        <f>_xlfn.XLOOKUP(A77,'2024-NAT-01'!B:B,'2024-NAT-01'!F:F,0,0)+_xlfn.XLOOKUP(A77,'2024-NAT-01'!B:B,'2024-NAT-01'!G:G,0,0)</f>
        <v>5</v>
      </c>
      <c r="AA77" s="336">
        <f>_xlfn.XLOOKUP(A77,'2024-NAT-01'!B:B,'2024-NAT-01'!H:H,0,0)</f>
        <v>45.8</v>
      </c>
      <c r="AB77" s="335">
        <f>_xlfn.XLOOKUP(A77,'2024-NAT-02'!B:B,'2024-NAT-02'!F:F,0,0)+_xlfn.XLOOKUP(A77,'2024-NAT-02'!B:B,'2024-NAT-02'!G:G,0,0)</f>
        <v>1</v>
      </c>
      <c r="AC77" s="337">
        <f>_xlfn.XLOOKUP(A77,'2024-NAT-02'!B:B,'2024-NAT-02'!H:H,0,0)</f>
        <v>17.399999999999999</v>
      </c>
      <c r="AD77" s="335">
        <f t="shared" si="2"/>
        <v>10</v>
      </c>
      <c r="AE77" s="336">
        <f t="shared" si="3"/>
        <v>66.09</v>
      </c>
    </row>
    <row r="78" spans="1:31" ht="15.6" x14ac:dyDescent="0.25">
      <c r="A78" s="343" t="s">
        <v>595</v>
      </c>
      <c r="B78" s="344" t="s">
        <v>40</v>
      </c>
      <c r="C78" s="344" t="s">
        <v>325</v>
      </c>
      <c r="D78" s="344" t="s">
        <v>1992</v>
      </c>
      <c r="E78" s="345" t="s">
        <v>1259</v>
      </c>
      <c r="F78" s="312">
        <v>0</v>
      </c>
      <c r="G78" s="313">
        <v>2</v>
      </c>
      <c r="H78" s="313">
        <v>2</v>
      </c>
      <c r="I78" s="314">
        <v>9.1</v>
      </c>
      <c r="J78" s="346">
        <v>2.73</v>
      </c>
      <c r="K78" s="316"/>
      <c r="L78" s="331"/>
      <c r="M78" s="316"/>
      <c r="N78" s="317"/>
      <c r="O78" s="317"/>
      <c r="P78" s="318"/>
      <c r="Q78" s="319"/>
      <c r="R78" s="306"/>
      <c r="S78" s="306"/>
      <c r="T78" s="320"/>
      <c r="U78" s="321"/>
      <c r="V78" s="322"/>
      <c r="W78" s="323"/>
      <c r="X78" s="324"/>
      <c r="Y78" s="326"/>
      <c r="Z78" s="335">
        <f>_xlfn.XLOOKUP(A78,'2024-NAT-01'!B:B,'2024-NAT-01'!F:F,0,0)+_xlfn.XLOOKUP(A78,'2024-NAT-01'!B:B,'2024-NAT-01'!G:G,0,0)</f>
        <v>6</v>
      </c>
      <c r="AA78" s="336">
        <f>_xlfn.XLOOKUP(A78,'2024-NAT-01'!B:B,'2024-NAT-01'!H:H,0,0)</f>
        <v>59.900000000000006</v>
      </c>
      <c r="AB78" s="335">
        <f>_xlfn.XLOOKUP(A78,'2024-NAT-02'!B:B,'2024-NAT-02'!F:F,0,0)+_xlfn.XLOOKUP(A78,'2024-NAT-02'!B:B,'2024-NAT-02'!G:G,0,0)</f>
        <v>1</v>
      </c>
      <c r="AC78" s="337">
        <f>_xlfn.XLOOKUP(A78,'2024-NAT-02'!B:B,'2024-NAT-02'!H:H,0,0)</f>
        <v>2.2000000000000002</v>
      </c>
      <c r="AD78" s="335">
        <f t="shared" si="2"/>
        <v>9</v>
      </c>
      <c r="AE78" s="336">
        <f t="shared" si="3"/>
        <v>64.83</v>
      </c>
    </row>
    <row r="79" spans="1:31" ht="15.6" x14ac:dyDescent="0.25">
      <c r="A79" s="343" t="s">
        <v>633</v>
      </c>
      <c r="B79" s="344" t="s">
        <v>1947</v>
      </c>
      <c r="C79" s="344" t="s">
        <v>175</v>
      </c>
      <c r="D79" s="344" t="s">
        <v>350</v>
      </c>
      <c r="E79" s="345" t="s">
        <v>1258</v>
      </c>
      <c r="F79" s="312">
        <v>1</v>
      </c>
      <c r="G79" s="313">
        <v>7</v>
      </c>
      <c r="H79" s="313">
        <v>8</v>
      </c>
      <c r="I79" s="314">
        <v>63.999999999999993</v>
      </c>
      <c r="J79" s="346">
        <v>27.939999999999994</v>
      </c>
      <c r="K79" s="316"/>
      <c r="L79" s="331"/>
      <c r="M79" s="316"/>
      <c r="N79" s="317"/>
      <c r="O79" s="317"/>
      <c r="P79" s="318"/>
      <c r="Q79" s="319"/>
      <c r="R79" s="306"/>
      <c r="S79" s="306"/>
      <c r="T79" s="320"/>
      <c r="U79" s="321"/>
      <c r="V79" s="322"/>
      <c r="W79" s="323"/>
      <c r="X79" s="324"/>
      <c r="Y79" s="326"/>
      <c r="Z79" s="335">
        <f>_xlfn.XLOOKUP(A79,'2024-NAT-01'!B:B,'2024-NAT-01'!F:F,0,0)+_xlfn.XLOOKUP(A79,'2024-NAT-01'!B:B,'2024-NAT-01'!G:G,0,0)</f>
        <v>4</v>
      </c>
      <c r="AA79" s="336">
        <f>_xlfn.XLOOKUP(A79,'2024-NAT-01'!B:B,'2024-NAT-01'!H:H,0,0)</f>
        <v>36.1</v>
      </c>
      <c r="AB79" s="335">
        <f>_xlfn.XLOOKUP(A79,'2024-NAT-02'!B:B,'2024-NAT-02'!F:F,0,0)+_xlfn.XLOOKUP(A79,'2024-NAT-02'!B:B,'2024-NAT-02'!G:G,0,0)</f>
        <v>0</v>
      </c>
      <c r="AC79" s="337">
        <f>_xlfn.XLOOKUP(A79,'2024-NAT-02'!B:B,'2024-NAT-02'!H:H,0,0)</f>
        <v>0</v>
      </c>
      <c r="AD79" s="335">
        <f t="shared" si="2"/>
        <v>12</v>
      </c>
      <c r="AE79" s="336">
        <f t="shared" si="3"/>
        <v>64.039999999999992</v>
      </c>
    </row>
    <row r="80" spans="1:31" ht="15.6" x14ac:dyDescent="0.25">
      <c r="A80" s="343" t="s">
        <v>1430</v>
      </c>
      <c r="B80" s="344" t="s">
        <v>39</v>
      </c>
      <c r="C80" s="344" t="s">
        <v>1918</v>
      </c>
      <c r="D80" s="344" t="s">
        <v>2023</v>
      </c>
      <c r="E80" s="345" t="s">
        <v>1258</v>
      </c>
      <c r="F80" s="312">
        <v>0</v>
      </c>
      <c r="G80" s="313">
        <v>8</v>
      </c>
      <c r="H80" s="313">
        <v>8</v>
      </c>
      <c r="I80" s="314">
        <v>71.3</v>
      </c>
      <c r="J80" s="346">
        <v>23.41</v>
      </c>
      <c r="K80" s="316"/>
      <c r="L80" s="331"/>
      <c r="M80" s="316"/>
      <c r="N80" s="317"/>
      <c r="O80" s="317"/>
      <c r="P80" s="318"/>
      <c r="Q80" s="319"/>
      <c r="R80" s="306"/>
      <c r="S80" s="306"/>
      <c r="T80" s="320"/>
      <c r="U80" s="321"/>
      <c r="V80" s="322"/>
      <c r="W80" s="323"/>
      <c r="X80" s="324"/>
      <c r="Y80" s="326"/>
      <c r="Z80" s="335">
        <f>_xlfn.XLOOKUP(A80,'2024-NAT-01'!B:B,'2024-NAT-01'!F:F,0,0)+_xlfn.XLOOKUP(A80,'2024-NAT-01'!B:B,'2024-NAT-01'!G:G,0,0)</f>
        <v>7</v>
      </c>
      <c r="AA80" s="336">
        <f>_xlfn.XLOOKUP(A80,'2024-NAT-01'!B:B,'2024-NAT-01'!H:H,0,0)</f>
        <v>31.300000000000004</v>
      </c>
      <c r="AB80" s="335">
        <f>_xlfn.XLOOKUP(A80,'2024-NAT-02'!B:B,'2024-NAT-02'!F:F,0,0)+_xlfn.XLOOKUP(A80,'2024-NAT-02'!B:B,'2024-NAT-02'!G:G,0,0)</f>
        <v>2</v>
      </c>
      <c r="AC80" s="337">
        <f>_xlfn.XLOOKUP(A80,'2024-NAT-02'!B:B,'2024-NAT-02'!H:H,0,0)</f>
        <v>9</v>
      </c>
      <c r="AD80" s="335">
        <f t="shared" si="2"/>
        <v>17</v>
      </c>
      <c r="AE80" s="336">
        <f t="shared" si="3"/>
        <v>63.710000000000008</v>
      </c>
    </row>
    <row r="81" spans="1:31" ht="15.6" x14ac:dyDescent="0.25">
      <c r="A81" s="340" t="s">
        <v>835</v>
      </c>
      <c r="B81" s="341" t="s">
        <v>2150</v>
      </c>
      <c r="C81" s="341" t="s">
        <v>1940</v>
      </c>
      <c r="D81" s="341" t="s">
        <v>319</v>
      </c>
      <c r="E81" s="342" t="s">
        <v>1258</v>
      </c>
      <c r="F81" s="312">
        <v>1</v>
      </c>
      <c r="G81" s="313">
        <v>0</v>
      </c>
      <c r="H81" s="313">
        <v>1</v>
      </c>
      <c r="I81" s="314">
        <v>2</v>
      </c>
      <c r="J81" s="315">
        <v>0.6</v>
      </c>
      <c r="K81" s="316"/>
      <c r="L81" s="331"/>
      <c r="M81" s="316"/>
      <c r="N81" s="317"/>
      <c r="O81" s="317"/>
      <c r="P81" s="318"/>
      <c r="Q81" s="319"/>
      <c r="R81" s="306"/>
      <c r="S81" s="306"/>
      <c r="T81" s="320"/>
      <c r="U81" s="321"/>
      <c r="V81" s="322"/>
      <c r="W81" s="323"/>
      <c r="X81" s="324"/>
      <c r="Y81" s="326"/>
      <c r="Z81" s="335">
        <f>_xlfn.XLOOKUP(A81,'2024-NAT-01'!B:B,'2024-NAT-01'!F:F,0,0)+_xlfn.XLOOKUP(Nominations!A395,'2024-NAT-01'!B:B,'2024-NAT-01'!G:G,0,0)</f>
        <v>0</v>
      </c>
      <c r="AA81" s="336">
        <f>_xlfn.XLOOKUP(A81,'2024-NAT-01'!B:B,'2024-NAT-01'!H:H,0,0)</f>
        <v>62.699999999999996</v>
      </c>
      <c r="AB81" s="335">
        <f>_xlfn.XLOOKUP(A81,'2024-NAT-02'!B:B,'2024-NAT-02'!F:F,0,0)+_xlfn.XLOOKUP(A81,'2024-NAT-02'!B:B,'2024-NAT-02'!G:G,0,0)</f>
        <v>0</v>
      </c>
      <c r="AC81" s="337">
        <f>_xlfn.XLOOKUP(A81,'2024-NAT-02'!B:B,'2024-NAT-02'!H:H,0,0)</f>
        <v>0</v>
      </c>
      <c r="AD81" s="338">
        <f t="shared" si="2"/>
        <v>1</v>
      </c>
      <c r="AE81" s="339">
        <f t="shared" si="3"/>
        <v>63.3</v>
      </c>
    </row>
    <row r="82" spans="1:31" ht="15.6" x14ac:dyDescent="0.25">
      <c r="A82" s="343" t="s">
        <v>1795</v>
      </c>
      <c r="B82" s="344" t="s">
        <v>38</v>
      </c>
      <c r="C82" s="344" t="s">
        <v>1843</v>
      </c>
      <c r="D82" s="344" t="s">
        <v>220</v>
      </c>
      <c r="E82" s="345" t="s">
        <v>1259</v>
      </c>
      <c r="F82" s="312">
        <v>2</v>
      </c>
      <c r="G82" s="313">
        <v>9</v>
      </c>
      <c r="H82" s="313">
        <v>11</v>
      </c>
      <c r="I82" s="314">
        <v>137.6</v>
      </c>
      <c r="J82" s="346">
        <v>63.239999999999995</v>
      </c>
      <c r="K82" s="316"/>
      <c r="L82" s="331"/>
      <c r="M82" s="316"/>
      <c r="N82" s="317"/>
      <c r="O82" s="317"/>
      <c r="P82" s="318"/>
      <c r="Q82" s="319"/>
      <c r="R82" s="306"/>
      <c r="S82" s="306"/>
      <c r="T82" s="320"/>
      <c r="U82" s="321"/>
      <c r="V82" s="322"/>
      <c r="W82" s="323"/>
      <c r="X82" s="324"/>
      <c r="Y82" s="326"/>
      <c r="Z82" s="335">
        <f>_xlfn.XLOOKUP(A82,'2024-NAT-01'!B:B,'2024-NAT-01'!F:F,0,0)+_xlfn.XLOOKUP(A82,'2024-NAT-01'!B:B,'2024-NAT-01'!G:G,0,0)</f>
        <v>0</v>
      </c>
      <c r="AA82" s="336">
        <f>_xlfn.XLOOKUP(A82,'2024-NAT-01'!B:B,'2024-NAT-01'!H:H,0,0)</f>
        <v>0</v>
      </c>
      <c r="AB82" s="335">
        <f>_xlfn.XLOOKUP(A82,'2024-NAT-02'!B:B,'2024-NAT-02'!F:F,0,0)+_xlfn.XLOOKUP(A82,'2024-NAT-02'!B:B,'2024-NAT-02'!G:G,0,0)</f>
        <v>0</v>
      </c>
      <c r="AC82" s="337">
        <f>_xlfn.XLOOKUP(A82,'2024-NAT-02'!B:B,'2024-NAT-02'!H:H,0,0)</f>
        <v>0</v>
      </c>
      <c r="AD82" s="335">
        <f t="shared" si="2"/>
        <v>11</v>
      </c>
      <c r="AE82" s="336">
        <f t="shared" si="3"/>
        <v>63.239999999999995</v>
      </c>
    </row>
    <row r="83" spans="1:31" ht="15.6" x14ac:dyDescent="0.25">
      <c r="A83" s="343" t="s">
        <v>732</v>
      </c>
      <c r="B83" s="344" t="s">
        <v>41</v>
      </c>
      <c r="C83" s="344" t="s">
        <v>359</v>
      </c>
      <c r="D83" s="344" t="s">
        <v>1065</v>
      </c>
      <c r="E83" s="345" t="s">
        <v>1258</v>
      </c>
      <c r="F83" s="312">
        <v>0</v>
      </c>
      <c r="G83" s="313">
        <v>6</v>
      </c>
      <c r="H83" s="313">
        <v>6</v>
      </c>
      <c r="I83" s="314">
        <v>48</v>
      </c>
      <c r="J83" s="346">
        <v>19.739999999999998</v>
      </c>
      <c r="K83" s="316"/>
      <c r="L83" s="331"/>
      <c r="M83" s="316"/>
      <c r="N83" s="317"/>
      <c r="O83" s="317"/>
      <c r="P83" s="318"/>
      <c r="Q83" s="319"/>
      <c r="R83" s="306"/>
      <c r="S83" s="306"/>
      <c r="T83" s="320"/>
      <c r="U83" s="321"/>
      <c r="V83" s="322"/>
      <c r="W83" s="323"/>
      <c r="X83" s="324"/>
      <c r="Y83" s="326"/>
      <c r="Z83" s="335">
        <f>_xlfn.XLOOKUP(A83,'2024-NAT-01'!B:B,'2024-NAT-01'!F:F,0,0)+_xlfn.XLOOKUP(A83,'2024-NAT-01'!B:B,'2024-NAT-01'!G:G,0,0)</f>
        <v>4</v>
      </c>
      <c r="AA83" s="336">
        <f>_xlfn.XLOOKUP(A83,'2024-NAT-01'!B:B,'2024-NAT-01'!H:H,0,0)</f>
        <v>43</v>
      </c>
      <c r="AB83" s="335">
        <f>_xlfn.XLOOKUP(A83,'2024-NAT-02'!B:B,'2024-NAT-02'!F:F,0,0)+_xlfn.XLOOKUP(A83,'2024-NAT-02'!B:B,'2024-NAT-02'!G:G,0,0)</f>
        <v>0</v>
      </c>
      <c r="AC83" s="337">
        <f>_xlfn.XLOOKUP(A83,'2024-NAT-02'!B:B,'2024-NAT-02'!H:H,0,0)</f>
        <v>0</v>
      </c>
      <c r="AD83" s="335">
        <f t="shared" si="2"/>
        <v>10</v>
      </c>
      <c r="AE83" s="336">
        <f t="shared" si="3"/>
        <v>62.739999999999995</v>
      </c>
    </row>
    <row r="84" spans="1:31" ht="15.6" x14ac:dyDescent="0.25">
      <c r="A84" s="340" t="s">
        <v>520</v>
      </c>
      <c r="B84" s="341" t="s">
        <v>2162</v>
      </c>
      <c r="C84" s="341" t="s">
        <v>396</v>
      </c>
      <c r="D84" s="341" t="s">
        <v>132</v>
      </c>
      <c r="E84" s="342" t="s">
        <v>1258</v>
      </c>
      <c r="F84" s="312">
        <v>0</v>
      </c>
      <c r="G84" s="313">
        <v>5</v>
      </c>
      <c r="H84" s="313">
        <v>5</v>
      </c>
      <c r="I84" s="314">
        <v>12.8</v>
      </c>
      <c r="J84" s="315">
        <v>2.66</v>
      </c>
      <c r="K84" s="316">
        <f>I84/H84</f>
        <v>2.56</v>
      </c>
      <c r="L84" s="331">
        <f>U84+Y84+Q84</f>
        <v>786</v>
      </c>
      <c r="M84" s="316">
        <f>(U84*0.3)+(Y84*0.2)+(Q84*0.5)</f>
        <v>259.60000000000002</v>
      </c>
      <c r="N84" s="317">
        <v>0</v>
      </c>
      <c r="O84" s="317">
        <v>2</v>
      </c>
      <c r="P84" s="318">
        <v>3.1</v>
      </c>
      <c r="Q84" s="319">
        <v>231</v>
      </c>
      <c r="R84" s="306">
        <v>0</v>
      </c>
      <c r="S84" s="306">
        <v>1</v>
      </c>
      <c r="T84" s="320">
        <v>1.9</v>
      </c>
      <c r="U84" s="321">
        <v>331</v>
      </c>
      <c r="V84" s="322">
        <v>0</v>
      </c>
      <c r="W84" s="323">
        <v>3</v>
      </c>
      <c r="X84" s="324">
        <v>8.6999999999999993</v>
      </c>
      <c r="Y84" s="326">
        <v>224</v>
      </c>
      <c r="Z84" s="335">
        <f>_xlfn.XLOOKUP(A84,'2024-NAT-01'!B:B,'2024-NAT-01'!F:F,0,0)+_xlfn.XLOOKUP(Nominations!A69,'2024-NAT-01'!B:B,'2024-NAT-01'!G:G,0,0)</f>
        <v>6</v>
      </c>
      <c r="AA84" s="336">
        <f>_xlfn.XLOOKUP(A84,'2024-NAT-01'!B:B,'2024-NAT-01'!H:H,0,0)</f>
        <v>48.699999999999996</v>
      </c>
      <c r="AB84" s="335">
        <f>_xlfn.XLOOKUP(A84,'2024-NAT-02'!B:B,'2024-NAT-02'!F:F,0,0)+_xlfn.XLOOKUP(A84,'2024-NAT-02'!B:B,'2024-NAT-02'!G:G,0,0)</f>
        <v>1</v>
      </c>
      <c r="AC84" s="337">
        <f>_xlfn.XLOOKUP(A84,'2024-NAT-02'!B:B,'2024-NAT-02'!H:H,0,0)</f>
        <v>10.9</v>
      </c>
      <c r="AD84" s="338">
        <f t="shared" si="2"/>
        <v>12</v>
      </c>
      <c r="AE84" s="339">
        <f t="shared" si="3"/>
        <v>62.26</v>
      </c>
    </row>
    <row r="85" spans="1:31" ht="15.6" x14ac:dyDescent="0.25">
      <c r="A85" s="343" t="s">
        <v>912</v>
      </c>
      <c r="B85" s="344" t="s">
        <v>42</v>
      </c>
      <c r="C85" s="344" t="s">
        <v>2005</v>
      </c>
      <c r="D85" s="344" t="s">
        <v>169</v>
      </c>
      <c r="E85" s="345" t="s">
        <v>1260</v>
      </c>
      <c r="F85" s="312">
        <v>0</v>
      </c>
      <c r="G85" s="313">
        <v>0</v>
      </c>
      <c r="H85" s="313">
        <v>0</v>
      </c>
      <c r="I85" s="314">
        <v>0</v>
      </c>
      <c r="J85" s="346">
        <v>0</v>
      </c>
      <c r="K85" s="316"/>
      <c r="L85" s="331"/>
      <c r="M85" s="316"/>
      <c r="N85" s="317"/>
      <c r="O85" s="317"/>
      <c r="P85" s="318"/>
      <c r="Q85" s="319"/>
      <c r="R85" s="306"/>
      <c r="S85" s="306"/>
      <c r="T85" s="320"/>
      <c r="U85" s="321"/>
      <c r="V85" s="322"/>
      <c r="W85" s="323"/>
      <c r="X85" s="324"/>
      <c r="Y85" s="326"/>
      <c r="Z85" s="335">
        <f>_xlfn.XLOOKUP(A85,'2024-NAT-01'!B:B,'2024-NAT-01'!F:F,0,0)+_xlfn.XLOOKUP(A85,'2024-NAT-01'!B:B,'2024-NAT-01'!G:G,0,0)</f>
        <v>6</v>
      </c>
      <c r="AA85" s="336">
        <f>_xlfn.XLOOKUP(A85,'2024-NAT-01'!B:B,'2024-NAT-01'!H:H,0,0)</f>
        <v>49.500000000000007</v>
      </c>
      <c r="AB85" s="335">
        <f>_xlfn.XLOOKUP(A85,'2024-NAT-02'!B:B,'2024-NAT-02'!F:F,0,0)+_xlfn.XLOOKUP(A85,'2024-NAT-02'!B:B,'2024-NAT-02'!G:G,0,0)</f>
        <v>2</v>
      </c>
      <c r="AC85" s="337">
        <f>_xlfn.XLOOKUP(A85,'2024-NAT-02'!B:B,'2024-NAT-02'!H:H,0,0)</f>
        <v>12</v>
      </c>
      <c r="AD85" s="335">
        <f t="shared" si="2"/>
        <v>8</v>
      </c>
      <c r="AE85" s="336">
        <f t="shared" si="3"/>
        <v>61.500000000000007</v>
      </c>
    </row>
    <row r="86" spans="1:31" ht="15.6" x14ac:dyDescent="0.25">
      <c r="A86" s="340" t="s">
        <v>535</v>
      </c>
      <c r="B86" s="341" t="s">
        <v>2153</v>
      </c>
      <c r="C86" s="341" t="s">
        <v>360</v>
      </c>
      <c r="D86" s="341" t="s">
        <v>361</v>
      </c>
      <c r="E86" s="342" t="s">
        <v>1261</v>
      </c>
      <c r="F86" s="312">
        <v>2</v>
      </c>
      <c r="G86" s="313">
        <v>14</v>
      </c>
      <c r="H86" s="313">
        <v>16</v>
      </c>
      <c r="I86" s="314">
        <v>199</v>
      </c>
      <c r="J86" s="315">
        <v>61.49</v>
      </c>
      <c r="K86" s="316"/>
      <c r="L86" s="331"/>
      <c r="M86" s="316"/>
      <c r="N86" s="317"/>
      <c r="O86" s="317"/>
      <c r="P86" s="318"/>
      <c r="Q86" s="319"/>
      <c r="R86" s="306"/>
      <c r="S86" s="306"/>
      <c r="T86" s="320"/>
      <c r="U86" s="321"/>
      <c r="V86" s="322"/>
      <c r="W86" s="323"/>
      <c r="X86" s="324"/>
      <c r="Y86" s="326"/>
      <c r="Z86" s="335">
        <f>_xlfn.XLOOKUP(A86,'2024-NAT-01'!B:B,'2024-NAT-01'!F:F,0,0)+_xlfn.XLOOKUP(Nominations!A84,'2024-NAT-01'!B:B,'2024-NAT-01'!G:G,0,0)</f>
        <v>6</v>
      </c>
      <c r="AA86" s="336">
        <f>_xlfn.XLOOKUP(A86,'2024-NAT-01'!B:B,'2024-NAT-01'!H:H,0,0)</f>
        <v>0</v>
      </c>
      <c r="AB86" s="335">
        <f>_xlfn.XLOOKUP(A86,'2024-NAT-02'!B:B,'2024-NAT-02'!F:F,0,0)+_xlfn.XLOOKUP(A86,'2024-NAT-02'!B:B,'2024-NAT-02'!G:G,0,0)</f>
        <v>0</v>
      </c>
      <c r="AC86" s="337">
        <f>_xlfn.XLOOKUP(A86,'2024-NAT-02'!B:B,'2024-NAT-02'!H:H,0,0)</f>
        <v>0</v>
      </c>
      <c r="AD86" s="338">
        <f t="shared" si="2"/>
        <v>22</v>
      </c>
      <c r="AE86" s="339">
        <f t="shared" si="3"/>
        <v>61.49</v>
      </c>
    </row>
    <row r="87" spans="1:31" ht="15.6" x14ac:dyDescent="0.25">
      <c r="A87" s="340" t="s">
        <v>489</v>
      </c>
      <c r="B87" s="341" t="s">
        <v>2153</v>
      </c>
      <c r="C87" s="341" t="s">
        <v>99</v>
      </c>
      <c r="D87" s="341" t="s">
        <v>1221</v>
      </c>
      <c r="E87" s="342" t="s">
        <v>1261</v>
      </c>
      <c r="F87" s="312">
        <v>4</v>
      </c>
      <c r="G87" s="313">
        <v>19</v>
      </c>
      <c r="H87" s="313">
        <v>23</v>
      </c>
      <c r="I87" s="314">
        <v>231.29999999999998</v>
      </c>
      <c r="J87" s="315">
        <v>60.779999999999994</v>
      </c>
      <c r="K87" s="316">
        <f>I87/H87</f>
        <v>10.056521739130433</v>
      </c>
      <c r="L87" s="331">
        <f>U87+Y87+Q87</f>
        <v>1500</v>
      </c>
      <c r="M87" s="316">
        <f>(U87*0.3)+(Y87*0.2)+(Q87*0.5)</f>
        <v>602.20000000000005</v>
      </c>
      <c r="N87" s="317">
        <v>2</v>
      </c>
      <c r="O87" s="317">
        <v>4</v>
      </c>
      <c r="P87" s="318">
        <v>28.8</v>
      </c>
      <c r="Q87" s="319">
        <v>761</v>
      </c>
      <c r="R87" s="306">
        <v>2</v>
      </c>
      <c r="S87" s="306">
        <v>3</v>
      </c>
      <c r="T87" s="320">
        <v>22.4</v>
      </c>
      <c r="U87" s="321">
        <v>739</v>
      </c>
      <c r="V87" s="322">
        <v>0</v>
      </c>
      <c r="W87" s="323">
        <v>0</v>
      </c>
      <c r="X87" s="324">
        <v>0</v>
      </c>
      <c r="Y87" s="326">
        <v>0</v>
      </c>
      <c r="Z87" s="335">
        <f>_xlfn.XLOOKUP(A87,'2024-NAT-01'!B:B,'2024-NAT-01'!F:F,0,0)+_xlfn.XLOOKUP(Nominations!A38,'2024-NAT-01'!B:B,'2024-NAT-01'!G:G,0,0)</f>
        <v>13</v>
      </c>
      <c r="AA87" s="336">
        <f>_xlfn.XLOOKUP(A87,'2024-NAT-01'!B:B,'2024-NAT-01'!H:H,0,0)</f>
        <v>0</v>
      </c>
      <c r="AB87" s="335">
        <f>_xlfn.XLOOKUP(A87,'2024-NAT-02'!B:B,'2024-NAT-02'!F:F,0,0)+_xlfn.XLOOKUP(A87,'2024-NAT-02'!B:B,'2024-NAT-02'!G:G,0,0)</f>
        <v>0</v>
      </c>
      <c r="AC87" s="337">
        <f>_xlfn.XLOOKUP(A87,'2024-NAT-02'!B:B,'2024-NAT-02'!H:H,0,0)</f>
        <v>0</v>
      </c>
      <c r="AD87" s="338">
        <f t="shared" si="2"/>
        <v>36</v>
      </c>
      <c r="AE87" s="339">
        <f t="shared" si="3"/>
        <v>60.779999999999994</v>
      </c>
    </row>
    <row r="88" spans="1:31" ht="15.6" x14ac:dyDescent="0.25">
      <c r="A88" s="343" t="s">
        <v>1583</v>
      </c>
      <c r="B88" s="344" t="s">
        <v>48</v>
      </c>
      <c r="C88" s="344" t="s">
        <v>1613</v>
      </c>
      <c r="D88" s="344" t="s">
        <v>386</v>
      </c>
      <c r="E88" s="345" t="s">
        <v>1258</v>
      </c>
      <c r="F88" s="312">
        <v>1</v>
      </c>
      <c r="G88" s="313">
        <v>7</v>
      </c>
      <c r="H88" s="313">
        <v>8</v>
      </c>
      <c r="I88" s="314">
        <v>54</v>
      </c>
      <c r="J88" s="346">
        <v>15.57</v>
      </c>
      <c r="K88" s="316"/>
      <c r="L88" s="331"/>
      <c r="M88" s="316"/>
      <c r="N88" s="317"/>
      <c r="O88" s="317"/>
      <c r="P88" s="318"/>
      <c r="Q88" s="319"/>
      <c r="R88" s="306"/>
      <c r="S88" s="306"/>
      <c r="T88" s="320"/>
      <c r="U88" s="321"/>
      <c r="V88" s="322"/>
      <c r="W88" s="323"/>
      <c r="X88" s="324"/>
      <c r="Y88" s="326"/>
      <c r="Z88" s="335">
        <f>_xlfn.XLOOKUP(A88,'2024-NAT-01'!B:B,'2024-NAT-01'!F:F,0,0)+_xlfn.XLOOKUP(A88,'2024-NAT-01'!B:B,'2024-NAT-01'!G:G,0,0)</f>
        <v>8</v>
      </c>
      <c r="AA88" s="336">
        <f>_xlfn.XLOOKUP(A88,'2024-NAT-01'!B:B,'2024-NAT-01'!H:H,0,0)</f>
        <v>32.5</v>
      </c>
      <c r="AB88" s="335">
        <f>_xlfn.XLOOKUP(A88,'2024-NAT-02'!B:B,'2024-NAT-02'!F:F,0,0)+_xlfn.XLOOKUP(A88,'2024-NAT-02'!B:B,'2024-NAT-02'!G:G,0,0)</f>
        <v>3</v>
      </c>
      <c r="AC88" s="337">
        <f>_xlfn.XLOOKUP(A88,'2024-NAT-02'!B:B,'2024-NAT-02'!H:H,0,0)</f>
        <v>12.3</v>
      </c>
      <c r="AD88" s="335">
        <f t="shared" si="2"/>
        <v>19</v>
      </c>
      <c r="AE88" s="336">
        <f t="shared" si="3"/>
        <v>60.370000000000005</v>
      </c>
    </row>
    <row r="89" spans="1:31" ht="15.6" x14ac:dyDescent="0.25">
      <c r="A89" s="343" t="s">
        <v>723</v>
      </c>
      <c r="B89" s="344" t="s">
        <v>1947</v>
      </c>
      <c r="C89" s="344" t="s">
        <v>247</v>
      </c>
      <c r="D89" s="344" t="s">
        <v>327</v>
      </c>
      <c r="E89" s="345" t="s">
        <v>1260</v>
      </c>
      <c r="F89" s="312">
        <v>2</v>
      </c>
      <c r="G89" s="313">
        <v>0</v>
      </c>
      <c r="H89" s="313">
        <v>2</v>
      </c>
      <c r="I89" s="314">
        <v>2.4000000000000004</v>
      </c>
      <c r="J89" s="346">
        <v>0.94000000000000006</v>
      </c>
      <c r="K89" s="316"/>
      <c r="L89" s="331"/>
      <c r="M89" s="316"/>
      <c r="N89" s="317"/>
      <c r="O89" s="317"/>
      <c r="P89" s="318"/>
      <c r="Q89" s="319"/>
      <c r="R89" s="306"/>
      <c r="S89" s="306"/>
      <c r="T89" s="320"/>
      <c r="U89" s="321"/>
      <c r="V89" s="322"/>
      <c r="W89" s="323"/>
      <c r="X89" s="324"/>
      <c r="Y89" s="326"/>
      <c r="Z89" s="335">
        <f>_xlfn.XLOOKUP(A89,'2024-NAT-01'!B:B,'2024-NAT-01'!F:F,0,0)+_xlfn.XLOOKUP(A89,'2024-NAT-01'!B:B,'2024-NAT-01'!G:G,0,0)</f>
        <v>5</v>
      </c>
      <c r="AA89" s="336">
        <f>_xlfn.XLOOKUP(A89,'2024-NAT-01'!B:B,'2024-NAT-01'!H:H,0,0)</f>
        <v>37.1</v>
      </c>
      <c r="AB89" s="335">
        <f>_xlfn.XLOOKUP(A89,'2024-NAT-02'!B:B,'2024-NAT-02'!F:F,0,0)+_xlfn.XLOOKUP(A89,'2024-NAT-02'!B:B,'2024-NAT-02'!G:G,0,0)</f>
        <v>3</v>
      </c>
      <c r="AC89" s="337">
        <f>_xlfn.XLOOKUP(A89,'2024-NAT-02'!B:B,'2024-NAT-02'!H:H,0,0)</f>
        <v>21.5</v>
      </c>
      <c r="AD89" s="335">
        <f t="shared" si="2"/>
        <v>10</v>
      </c>
      <c r="AE89" s="336">
        <f t="shared" si="3"/>
        <v>59.54</v>
      </c>
    </row>
    <row r="90" spans="1:31" ht="15.6" x14ac:dyDescent="0.25">
      <c r="A90" s="340" t="s">
        <v>708</v>
      </c>
      <c r="B90" s="341" t="s">
        <v>2159</v>
      </c>
      <c r="C90" s="341" t="s">
        <v>232</v>
      </c>
      <c r="D90" s="341" t="s">
        <v>233</v>
      </c>
      <c r="E90" s="342" t="s">
        <v>1261</v>
      </c>
      <c r="F90" s="312">
        <v>3</v>
      </c>
      <c r="G90" s="313">
        <v>10</v>
      </c>
      <c r="H90" s="313">
        <v>13</v>
      </c>
      <c r="I90" s="314">
        <v>178.5</v>
      </c>
      <c r="J90" s="315">
        <v>59.259999999999991</v>
      </c>
      <c r="K90" s="316"/>
      <c r="L90" s="331"/>
      <c r="M90" s="316"/>
      <c r="N90" s="317"/>
      <c r="O90" s="317"/>
      <c r="P90" s="318"/>
      <c r="Q90" s="319"/>
      <c r="R90" s="306"/>
      <c r="S90" s="306"/>
      <c r="T90" s="320"/>
      <c r="U90" s="321"/>
      <c r="V90" s="322"/>
      <c r="W90" s="323"/>
      <c r="X90" s="324"/>
      <c r="Y90" s="326"/>
      <c r="Z90" s="335">
        <f>_xlfn.XLOOKUP(A90,'2024-NAT-01'!B:B,'2024-NAT-01'!F:F,0,0)+_xlfn.XLOOKUP(Nominations!A258,'2024-NAT-01'!B:B,'2024-NAT-01'!G:G,0,0)</f>
        <v>0</v>
      </c>
      <c r="AA90" s="336">
        <f>_xlfn.XLOOKUP(A90,'2024-NAT-01'!B:B,'2024-NAT-01'!H:H,0,0)</f>
        <v>0</v>
      </c>
      <c r="AB90" s="335">
        <f>_xlfn.XLOOKUP(A90,'2024-NAT-02'!B:B,'2024-NAT-02'!F:F,0,0)+_xlfn.XLOOKUP(A90,'2024-NAT-02'!B:B,'2024-NAT-02'!G:G,0,0)</f>
        <v>0</v>
      </c>
      <c r="AC90" s="337">
        <f>_xlfn.XLOOKUP(A90,'2024-NAT-02'!B:B,'2024-NAT-02'!H:H,0,0)</f>
        <v>0</v>
      </c>
      <c r="AD90" s="338">
        <f t="shared" si="2"/>
        <v>13</v>
      </c>
      <c r="AE90" s="339">
        <f t="shared" si="3"/>
        <v>59.259999999999991</v>
      </c>
    </row>
    <row r="91" spans="1:31" ht="15.6" x14ac:dyDescent="0.25">
      <c r="A91" s="340" t="s">
        <v>792</v>
      </c>
      <c r="B91" s="341" t="s">
        <v>2161</v>
      </c>
      <c r="C91" s="341" t="s">
        <v>161</v>
      </c>
      <c r="D91" s="341" t="s">
        <v>186</v>
      </c>
      <c r="E91" s="342" t="s">
        <v>1261</v>
      </c>
      <c r="F91" s="312">
        <v>4</v>
      </c>
      <c r="G91" s="313">
        <v>15</v>
      </c>
      <c r="H91" s="313">
        <v>19</v>
      </c>
      <c r="I91" s="314">
        <v>178.5</v>
      </c>
      <c r="J91" s="315">
        <v>58.23</v>
      </c>
      <c r="K91" s="316"/>
      <c r="L91" s="331"/>
      <c r="M91" s="316"/>
      <c r="N91" s="317"/>
      <c r="O91" s="317"/>
      <c r="P91" s="318"/>
      <c r="Q91" s="319"/>
      <c r="R91" s="306"/>
      <c r="S91" s="306"/>
      <c r="T91" s="320"/>
      <c r="U91" s="321"/>
      <c r="V91" s="322"/>
      <c r="W91" s="323"/>
      <c r="X91" s="324"/>
      <c r="Y91" s="326"/>
      <c r="Z91" s="335">
        <f>_xlfn.XLOOKUP(A91,'2024-NAT-01'!B:B,'2024-NAT-01'!F:F,0,0)+_xlfn.XLOOKUP(Nominations!A347,'2024-NAT-01'!B:B,'2024-NAT-01'!G:G,0,0)</f>
        <v>0</v>
      </c>
      <c r="AA91" s="336">
        <f>_xlfn.XLOOKUP(A91,'2024-NAT-01'!B:B,'2024-NAT-01'!H:H,0,0)</f>
        <v>0</v>
      </c>
      <c r="AB91" s="335">
        <f>_xlfn.XLOOKUP(A91,'2024-NAT-02'!B:B,'2024-NAT-02'!F:F,0,0)+_xlfn.XLOOKUP(A91,'2024-NAT-02'!B:B,'2024-NAT-02'!G:G,0,0)</f>
        <v>0</v>
      </c>
      <c r="AC91" s="337">
        <f>_xlfn.XLOOKUP(A91,'2024-NAT-02'!B:B,'2024-NAT-02'!H:H,0,0)</f>
        <v>0</v>
      </c>
      <c r="AD91" s="338">
        <f t="shared" si="2"/>
        <v>19</v>
      </c>
      <c r="AE91" s="339">
        <f t="shared" si="3"/>
        <v>58.23</v>
      </c>
    </row>
    <row r="92" spans="1:31" ht="15.6" x14ac:dyDescent="0.25">
      <c r="A92" s="343" t="s">
        <v>1513</v>
      </c>
      <c r="B92" s="344" t="s">
        <v>48</v>
      </c>
      <c r="C92" s="344" t="s">
        <v>1536</v>
      </c>
      <c r="D92" s="344" t="s">
        <v>109</v>
      </c>
      <c r="E92" s="345" t="s">
        <v>2081</v>
      </c>
      <c r="F92" s="312">
        <v>2</v>
      </c>
      <c r="G92" s="313">
        <v>6</v>
      </c>
      <c r="H92" s="313">
        <v>8</v>
      </c>
      <c r="I92" s="314">
        <v>35.600000000000009</v>
      </c>
      <c r="J92" s="346">
        <v>8.4400000000000013</v>
      </c>
      <c r="K92" s="316"/>
      <c r="L92" s="331"/>
      <c r="M92" s="316"/>
      <c r="N92" s="317"/>
      <c r="O92" s="317"/>
      <c r="P92" s="318"/>
      <c r="Q92" s="319"/>
      <c r="R92" s="306"/>
      <c r="S92" s="306"/>
      <c r="T92" s="320"/>
      <c r="U92" s="321"/>
      <c r="V92" s="322"/>
      <c r="W92" s="323"/>
      <c r="X92" s="324"/>
      <c r="Y92" s="326"/>
      <c r="Z92" s="335">
        <f>_xlfn.XLOOKUP(A92,'2024-NAT-01'!B:B,'2024-NAT-01'!F:F,0,0)+_xlfn.XLOOKUP(A92,'2024-NAT-01'!B:B,'2024-NAT-01'!G:G,0,0)</f>
        <v>6</v>
      </c>
      <c r="AA92" s="336">
        <f>_xlfn.XLOOKUP(A92,'2024-NAT-01'!B:B,'2024-NAT-01'!H:H,0,0)</f>
        <v>48.8</v>
      </c>
      <c r="AB92" s="335">
        <f>_xlfn.XLOOKUP(A92,'2024-NAT-02'!B:B,'2024-NAT-02'!F:F,0,0)+_xlfn.XLOOKUP(A92,'2024-NAT-02'!B:B,'2024-NAT-02'!G:G,0,0)</f>
        <v>0</v>
      </c>
      <c r="AC92" s="337">
        <f>_xlfn.XLOOKUP(A92,'2024-NAT-02'!B:B,'2024-NAT-02'!H:H,0,0)</f>
        <v>0</v>
      </c>
      <c r="AD92" s="335">
        <f t="shared" si="2"/>
        <v>14</v>
      </c>
      <c r="AE92" s="336">
        <f t="shared" si="3"/>
        <v>57.239999999999995</v>
      </c>
    </row>
    <row r="93" spans="1:31" ht="15.6" x14ac:dyDescent="0.25">
      <c r="A93" s="343" t="s">
        <v>480</v>
      </c>
      <c r="B93" s="344" t="s">
        <v>39</v>
      </c>
      <c r="C93" s="344" t="s">
        <v>99</v>
      </c>
      <c r="D93" s="344" t="s">
        <v>1075</v>
      </c>
      <c r="E93" s="345" t="s">
        <v>2079</v>
      </c>
      <c r="F93" s="312">
        <v>2</v>
      </c>
      <c r="G93" s="313">
        <v>9</v>
      </c>
      <c r="H93" s="313">
        <v>11</v>
      </c>
      <c r="I93" s="314">
        <v>127.5</v>
      </c>
      <c r="J93" s="346">
        <v>43.01</v>
      </c>
      <c r="K93" s="316">
        <f>I93/H93</f>
        <v>11.590909090909092</v>
      </c>
      <c r="L93" s="331">
        <f>U93+Y93+Q93</f>
        <v>990</v>
      </c>
      <c r="M93" s="316">
        <f>(U93*0.3)+(Y93*0.2)+(Q93*0.5)</f>
        <v>334</v>
      </c>
      <c r="N93" s="317">
        <v>0</v>
      </c>
      <c r="O93" s="317">
        <v>1</v>
      </c>
      <c r="P93" s="318">
        <v>1.3</v>
      </c>
      <c r="Q93" s="319">
        <v>282</v>
      </c>
      <c r="R93" s="306">
        <v>0</v>
      </c>
      <c r="S93" s="306">
        <v>5</v>
      </c>
      <c r="T93" s="320">
        <v>23.299999999999997</v>
      </c>
      <c r="U93" s="321">
        <v>514</v>
      </c>
      <c r="V93" s="322">
        <v>0</v>
      </c>
      <c r="W93" s="323">
        <v>3</v>
      </c>
      <c r="X93" s="324">
        <v>7.3</v>
      </c>
      <c r="Y93" s="326">
        <v>194</v>
      </c>
      <c r="Z93" s="335">
        <f>_xlfn.XLOOKUP(A93,'2024-NAT-01'!B:B,'2024-NAT-01'!F:F,0,0)+_xlfn.XLOOKUP(A93,'2024-NAT-01'!B:B,'2024-NAT-01'!G:G,0,0)</f>
        <v>6</v>
      </c>
      <c r="AA93" s="336">
        <f>_xlfn.XLOOKUP(A93,'2024-NAT-01'!B:B,'2024-NAT-01'!H:H,0,0)</f>
        <v>13.7</v>
      </c>
      <c r="AB93" s="335">
        <f>_xlfn.XLOOKUP(A93,'2024-NAT-02'!B:B,'2024-NAT-02'!F:F,0,0)+_xlfn.XLOOKUP(A93,'2024-NAT-02'!B:B,'2024-NAT-02'!G:G,0,0)</f>
        <v>0</v>
      </c>
      <c r="AC93" s="337">
        <f>_xlfn.XLOOKUP(A93,'2024-NAT-02'!B:B,'2024-NAT-02'!H:H,0,0)</f>
        <v>0</v>
      </c>
      <c r="AD93" s="335">
        <f t="shared" si="2"/>
        <v>17</v>
      </c>
      <c r="AE93" s="336">
        <f t="shared" si="3"/>
        <v>56.709999999999994</v>
      </c>
    </row>
    <row r="94" spans="1:31" ht="15.6" x14ac:dyDescent="0.25">
      <c r="A94" s="343" t="s">
        <v>1716</v>
      </c>
      <c r="B94" s="344" t="s">
        <v>47</v>
      </c>
      <c r="C94" s="344" t="s">
        <v>121</v>
      </c>
      <c r="D94" s="344" t="s">
        <v>1756</v>
      </c>
      <c r="E94" s="345" t="s">
        <v>1258</v>
      </c>
      <c r="F94" s="312">
        <v>0</v>
      </c>
      <c r="G94" s="313">
        <v>5</v>
      </c>
      <c r="H94" s="313">
        <v>5</v>
      </c>
      <c r="I94" s="314">
        <v>69.7</v>
      </c>
      <c r="J94" s="346">
        <v>22.77</v>
      </c>
      <c r="K94" s="316"/>
      <c r="L94" s="331"/>
      <c r="M94" s="316"/>
      <c r="N94" s="317"/>
      <c r="O94" s="317"/>
      <c r="P94" s="318"/>
      <c r="Q94" s="319"/>
      <c r="R94" s="306"/>
      <c r="S94" s="306"/>
      <c r="T94" s="320"/>
      <c r="U94" s="321"/>
      <c r="V94" s="322"/>
      <c r="W94" s="323"/>
      <c r="X94" s="324"/>
      <c r="Y94" s="326"/>
      <c r="Z94" s="335">
        <f>_xlfn.XLOOKUP(A94,'2024-NAT-01'!B:B,'2024-NAT-01'!F:F,0,0)+_xlfn.XLOOKUP(A94,'2024-NAT-01'!B:B,'2024-NAT-01'!G:G,0,0)</f>
        <v>4</v>
      </c>
      <c r="AA94" s="336">
        <f>_xlfn.XLOOKUP(A94,'2024-NAT-01'!B:B,'2024-NAT-01'!H:H,0,0)</f>
        <v>19.099999999999998</v>
      </c>
      <c r="AB94" s="335">
        <f>_xlfn.XLOOKUP(A94,'2024-NAT-02'!B:B,'2024-NAT-02'!F:F,0,0)+_xlfn.XLOOKUP(A94,'2024-NAT-02'!B:B,'2024-NAT-02'!G:G,0,0)</f>
        <v>2</v>
      </c>
      <c r="AC94" s="337">
        <f>_xlfn.XLOOKUP(A94,'2024-NAT-02'!B:B,'2024-NAT-02'!H:H,0,0)</f>
        <v>14.2</v>
      </c>
      <c r="AD94" s="335">
        <f t="shared" si="2"/>
        <v>11</v>
      </c>
      <c r="AE94" s="336">
        <f t="shared" si="3"/>
        <v>56.069999999999993</v>
      </c>
    </row>
    <row r="95" spans="1:31" ht="15.6" x14ac:dyDescent="0.25">
      <c r="A95" s="343" t="s">
        <v>479</v>
      </c>
      <c r="B95" s="344" t="s">
        <v>38</v>
      </c>
      <c r="C95" s="344" t="s">
        <v>1816</v>
      </c>
      <c r="D95" s="344" t="s">
        <v>1817</v>
      </c>
      <c r="E95" s="345" t="s">
        <v>1258</v>
      </c>
      <c r="F95" s="312">
        <v>0</v>
      </c>
      <c r="G95" s="313">
        <v>17</v>
      </c>
      <c r="H95" s="313">
        <v>17</v>
      </c>
      <c r="I95" s="314">
        <v>218.39999999999998</v>
      </c>
      <c r="J95" s="346">
        <v>54.88</v>
      </c>
      <c r="K95" s="316">
        <f>I95/H95</f>
        <v>12.847058823529411</v>
      </c>
      <c r="L95" s="331">
        <f>U95+Y95+Q95</f>
        <v>503</v>
      </c>
      <c r="M95" s="316">
        <f>(U95*0.3)+(Y95*0.2)+(Q95*0.5)</f>
        <v>163</v>
      </c>
      <c r="N95" s="317">
        <v>1</v>
      </c>
      <c r="O95" s="317">
        <v>0</v>
      </c>
      <c r="P95" s="318">
        <v>0.7</v>
      </c>
      <c r="Q95" s="319">
        <v>142</v>
      </c>
      <c r="R95" s="306">
        <v>0</v>
      </c>
      <c r="S95" s="306">
        <v>2</v>
      </c>
      <c r="T95" s="320">
        <v>8.6999999999999993</v>
      </c>
      <c r="U95" s="321">
        <v>198</v>
      </c>
      <c r="V95" s="322">
        <v>0</v>
      </c>
      <c r="W95" s="323">
        <v>1</v>
      </c>
      <c r="X95" s="324">
        <v>1.8</v>
      </c>
      <c r="Y95" s="326">
        <v>163</v>
      </c>
      <c r="Z95" s="335">
        <f>_xlfn.XLOOKUP(A95,'2024-NAT-01'!B:B,'2024-NAT-01'!F:F,0,0)+_xlfn.XLOOKUP(A95,'2024-NAT-01'!B:B,'2024-NAT-01'!G:G,0,0)</f>
        <v>0</v>
      </c>
      <c r="AA95" s="336">
        <f>_xlfn.XLOOKUP(A95,'2024-NAT-01'!B:B,'2024-NAT-01'!H:H,0,0)</f>
        <v>0</v>
      </c>
      <c r="AB95" s="335">
        <f>_xlfn.XLOOKUP(A95,'2024-NAT-02'!B:B,'2024-NAT-02'!F:F,0,0)+_xlfn.XLOOKUP(A95,'2024-NAT-02'!B:B,'2024-NAT-02'!G:G,0,0)</f>
        <v>0</v>
      </c>
      <c r="AC95" s="337">
        <f>_xlfn.XLOOKUP(A95,'2024-NAT-02'!B:B,'2024-NAT-02'!H:H,0,0)</f>
        <v>0</v>
      </c>
      <c r="AD95" s="335">
        <f t="shared" si="2"/>
        <v>17</v>
      </c>
      <c r="AE95" s="336">
        <f t="shared" si="3"/>
        <v>54.88</v>
      </c>
    </row>
    <row r="96" spans="1:31" ht="15.6" x14ac:dyDescent="0.25">
      <c r="A96" s="340" t="s">
        <v>555</v>
      </c>
      <c r="B96" s="341" t="s">
        <v>2159</v>
      </c>
      <c r="C96" s="341" t="s">
        <v>328</v>
      </c>
      <c r="D96" s="341" t="s">
        <v>327</v>
      </c>
      <c r="E96" s="342" t="s">
        <v>1258</v>
      </c>
      <c r="F96" s="312">
        <v>0</v>
      </c>
      <c r="G96" s="313">
        <v>21</v>
      </c>
      <c r="H96" s="313">
        <v>21</v>
      </c>
      <c r="I96" s="314">
        <v>201.99999999999997</v>
      </c>
      <c r="J96" s="315">
        <v>52.839999999999996</v>
      </c>
      <c r="K96" s="316"/>
      <c r="L96" s="331"/>
      <c r="M96" s="316"/>
      <c r="N96" s="317"/>
      <c r="O96" s="317"/>
      <c r="P96" s="318"/>
      <c r="Q96" s="319"/>
      <c r="R96" s="306"/>
      <c r="S96" s="306"/>
      <c r="T96" s="320"/>
      <c r="U96" s="321"/>
      <c r="V96" s="322"/>
      <c r="W96" s="323"/>
      <c r="X96" s="324"/>
      <c r="Y96" s="326"/>
      <c r="Z96" s="335">
        <f>_xlfn.XLOOKUP(A96,'2024-NAT-01'!B:B,'2024-NAT-01'!F:F,0,0)+_xlfn.XLOOKUP(Nominations!A104,'2024-NAT-01'!B:B,'2024-NAT-01'!G:G,0,0)</f>
        <v>6</v>
      </c>
      <c r="AA96" s="336">
        <f>_xlfn.XLOOKUP(A96,'2024-NAT-01'!B:B,'2024-NAT-01'!H:H,0,0)</f>
        <v>0</v>
      </c>
      <c r="AB96" s="335">
        <f>_xlfn.XLOOKUP(A96,'2024-NAT-02'!B:B,'2024-NAT-02'!F:F,0,0)+_xlfn.XLOOKUP(A96,'2024-NAT-02'!B:B,'2024-NAT-02'!G:G,0,0)</f>
        <v>0</v>
      </c>
      <c r="AC96" s="337">
        <f>_xlfn.XLOOKUP(A96,'2024-NAT-02'!B:B,'2024-NAT-02'!H:H,0,0)</f>
        <v>0</v>
      </c>
      <c r="AD96" s="338">
        <f t="shared" si="2"/>
        <v>27</v>
      </c>
      <c r="AE96" s="339">
        <f t="shared" si="3"/>
        <v>52.839999999999996</v>
      </c>
    </row>
    <row r="97" spans="1:31" ht="15.6" x14ac:dyDescent="0.25">
      <c r="A97" s="343" t="s">
        <v>562</v>
      </c>
      <c r="B97" s="344" t="s">
        <v>41</v>
      </c>
      <c r="C97" s="344" t="s">
        <v>1596</v>
      </c>
      <c r="D97" s="344" t="s">
        <v>1814</v>
      </c>
      <c r="E97" s="345" t="s">
        <v>1259</v>
      </c>
      <c r="F97" s="312">
        <v>3</v>
      </c>
      <c r="G97" s="313">
        <v>7</v>
      </c>
      <c r="H97" s="313">
        <v>10</v>
      </c>
      <c r="I97" s="314">
        <v>68.8</v>
      </c>
      <c r="J97" s="346">
        <v>15.559999999999999</v>
      </c>
      <c r="K97" s="316"/>
      <c r="L97" s="331"/>
      <c r="M97" s="316"/>
      <c r="N97" s="317"/>
      <c r="O97" s="317"/>
      <c r="P97" s="318"/>
      <c r="Q97" s="319"/>
      <c r="R97" s="306"/>
      <c r="S97" s="306"/>
      <c r="T97" s="320"/>
      <c r="U97" s="321"/>
      <c r="V97" s="322"/>
      <c r="W97" s="323"/>
      <c r="X97" s="324"/>
      <c r="Y97" s="326"/>
      <c r="Z97" s="335">
        <f>_xlfn.XLOOKUP(A97,'2024-NAT-01'!B:B,'2024-NAT-01'!F:F,0,0)+_xlfn.XLOOKUP(A97,'2024-NAT-01'!B:B,'2024-NAT-01'!G:G,0,0)</f>
        <v>6</v>
      </c>
      <c r="AA97" s="336">
        <f>_xlfn.XLOOKUP(A97,'2024-NAT-01'!B:B,'2024-NAT-01'!H:H,0,0)</f>
        <v>32.700000000000003</v>
      </c>
      <c r="AB97" s="335">
        <f>_xlfn.XLOOKUP(A97,'2024-NAT-02'!B:B,'2024-NAT-02'!F:F,0,0)+_xlfn.XLOOKUP(A97,'2024-NAT-02'!B:B,'2024-NAT-02'!G:G,0,0)</f>
        <v>1</v>
      </c>
      <c r="AC97" s="337">
        <f>_xlfn.XLOOKUP(A97,'2024-NAT-02'!B:B,'2024-NAT-02'!H:H,0,0)</f>
        <v>3.3</v>
      </c>
      <c r="AD97" s="335">
        <f t="shared" si="2"/>
        <v>17</v>
      </c>
      <c r="AE97" s="336">
        <f t="shared" si="3"/>
        <v>51.56</v>
      </c>
    </row>
    <row r="98" spans="1:31" ht="15.6" x14ac:dyDescent="0.25">
      <c r="A98" s="343" t="s">
        <v>1633</v>
      </c>
      <c r="B98" s="344" t="s">
        <v>47</v>
      </c>
      <c r="C98" s="344" t="s">
        <v>96</v>
      </c>
      <c r="D98" s="344" t="s">
        <v>1221</v>
      </c>
      <c r="E98" s="345" t="s">
        <v>1258</v>
      </c>
      <c r="F98" s="312">
        <v>0</v>
      </c>
      <c r="G98" s="313">
        <v>7</v>
      </c>
      <c r="H98" s="313">
        <v>7</v>
      </c>
      <c r="I98" s="314">
        <v>56.800000000000004</v>
      </c>
      <c r="J98" s="346">
        <v>14.540000000000001</v>
      </c>
      <c r="K98" s="316"/>
      <c r="L98" s="331"/>
      <c r="M98" s="316"/>
      <c r="N98" s="317"/>
      <c r="O98" s="317"/>
      <c r="P98" s="318"/>
      <c r="Q98" s="319"/>
      <c r="R98" s="306"/>
      <c r="S98" s="306"/>
      <c r="T98" s="320"/>
      <c r="U98" s="321"/>
      <c r="V98" s="322"/>
      <c r="W98" s="323"/>
      <c r="X98" s="324"/>
      <c r="Y98" s="326"/>
      <c r="Z98" s="335">
        <f>_xlfn.XLOOKUP(A98,'2024-NAT-01'!B:B,'2024-NAT-01'!F:F,0,0)+_xlfn.XLOOKUP(A98,'2024-NAT-01'!B:B,'2024-NAT-01'!G:G,0,0)</f>
        <v>6</v>
      </c>
      <c r="AA98" s="336">
        <f>_xlfn.XLOOKUP(A98,'2024-NAT-01'!B:B,'2024-NAT-01'!H:H,0,0)</f>
        <v>25.1</v>
      </c>
      <c r="AB98" s="335">
        <f>_xlfn.XLOOKUP(A98,'2024-NAT-02'!B:B,'2024-NAT-02'!F:F,0,0)+_xlfn.XLOOKUP(A98,'2024-NAT-02'!B:B,'2024-NAT-02'!G:G,0,0)</f>
        <v>4</v>
      </c>
      <c r="AC98" s="337">
        <f>_xlfn.XLOOKUP(A98,'2024-NAT-02'!B:B,'2024-NAT-02'!H:H,0,0)</f>
        <v>10.3</v>
      </c>
      <c r="AD98" s="335">
        <f t="shared" si="2"/>
        <v>17</v>
      </c>
      <c r="AE98" s="336">
        <f t="shared" si="3"/>
        <v>49.94</v>
      </c>
    </row>
    <row r="99" spans="1:31" ht="15.6" x14ac:dyDescent="0.25">
      <c r="A99" s="340" t="s">
        <v>510</v>
      </c>
      <c r="B99" s="341" t="s">
        <v>2156</v>
      </c>
      <c r="C99" s="341" t="s">
        <v>191</v>
      </c>
      <c r="D99" s="341" t="s">
        <v>192</v>
      </c>
      <c r="E99" s="342" t="s">
        <v>1258</v>
      </c>
      <c r="F99" s="312">
        <v>8</v>
      </c>
      <c r="G99" s="313">
        <v>15</v>
      </c>
      <c r="H99" s="313">
        <v>23</v>
      </c>
      <c r="I99" s="314">
        <v>154.19999999999999</v>
      </c>
      <c r="J99" s="315">
        <v>48.339999999999996</v>
      </c>
      <c r="K99" s="316">
        <f>I99/H99</f>
        <v>6.7043478260869565</v>
      </c>
      <c r="L99" s="331">
        <f>U99+Y99+Q99</f>
        <v>1931</v>
      </c>
      <c r="M99" s="316">
        <f>(U99*0.3)+(Y99*0.2)+(Q99*0.5)</f>
        <v>772.2</v>
      </c>
      <c r="N99" s="317">
        <v>3</v>
      </c>
      <c r="O99" s="317">
        <v>7</v>
      </c>
      <c r="P99" s="318">
        <v>166.6</v>
      </c>
      <c r="Q99" s="319">
        <v>1103</v>
      </c>
      <c r="R99" s="306">
        <v>0</v>
      </c>
      <c r="S99" s="306">
        <v>2</v>
      </c>
      <c r="T99" s="320">
        <v>43.5</v>
      </c>
      <c r="U99" s="321">
        <v>551</v>
      </c>
      <c r="V99" s="322">
        <v>0</v>
      </c>
      <c r="W99" s="323">
        <v>4</v>
      </c>
      <c r="X99" s="324">
        <v>32.5</v>
      </c>
      <c r="Y99" s="326">
        <v>277</v>
      </c>
      <c r="Z99" s="335">
        <f>_xlfn.XLOOKUP(A99,'2024-NAT-01'!B:B,'2024-NAT-01'!F:F,0,0)+_xlfn.XLOOKUP(Nominations!A59,'2024-NAT-01'!B:B,'2024-NAT-01'!G:G,0,0)</f>
        <v>9</v>
      </c>
      <c r="AA99" s="336">
        <f>_xlfn.XLOOKUP(A99,'2024-NAT-01'!B:B,'2024-NAT-01'!H:H,0,0)</f>
        <v>0</v>
      </c>
      <c r="AB99" s="335">
        <f>_xlfn.XLOOKUP(A99,'2024-NAT-02'!B:B,'2024-NAT-02'!F:F,0,0)+_xlfn.XLOOKUP(A99,'2024-NAT-02'!B:B,'2024-NAT-02'!G:G,0,0)</f>
        <v>0</v>
      </c>
      <c r="AC99" s="337">
        <f>_xlfn.XLOOKUP(A99,'2024-NAT-02'!B:B,'2024-NAT-02'!H:H,0,0)</f>
        <v>0</v>
      </c>
      <c r="AD99" s="338">
        <f t="shared" si="2"/>
        <v>32</v>
      </c>
      <c r="AE99" s="339">
        <f t="shared" si="3"/>
        <v>48.339999999999996</v>
      </c>
    </row>
    <row r="100" spans="1:31" ht="15.6" x14ac:dyDescent="0.25">
      <c r="A100" s="340" t="s">
        <v>746</v>
      </c>
      <c r="B100" s="341" t="s">
        <v>2162</v>
      </c>
      <c r="C100" s="341" t="s">
        <v>1936</v>
      </c>
      <c r="D100" s="341" t="s">
        <v>1937</v>
      </c>
      <c r="E100" s="342" t="s">
        <v>1258</v>
      </c>
      <c r="F100" s="312">
        <v>2</v>
      </c>
      <c r="G100" s="313">
        <v>1</v>
      </c>
      <c r="H100" s="313">
        <v>3</v>
      </c>
      <c r="I100" s="314">
        <v>10.199999999999999</v>
      </c>
      <c r="J100" s="315">
        <v>4.7799999999999994</v>
      </c>
      <c r="K100" s="316"/>
      <c r="L100" s="331"/>
      <c r="M100" s="316"/>
      <c r="N100" s="317"/>
      <c r="O100" s="317"/>
      <c r="P100" s="318"/>
      <c r="Q100" s="319"/>
      <c r="R100" s="306"/>
      <c r="S100" s="306"/>
      <c r="T100" s="320"/>
      <c r="U100" s="321"/>
      <c r="V100" s="322"/>
      <c r="W100" s="323"/>
      <c r="X100" s="324"/>
      <c r="Y100" s="326"/>
      <c r="Z100" s="335">
        <f>_xlfn.XLOOKUP(A100,'2024-NAT-01'!B:B,'2024-NAT-01'!F:F,0,0)+_xlfn.XLOOKUP(Nominations!A298,'2024-NAT-01'!B:B,'2024-NAT-01'!G:G,0,0)</f>
        <v>0</v>
      </c>
      <c r="AA100" s="336">
        <f>_xlfn.XLOOKUP(A100,'2024-NAT-01'!B:B,'2024-NAT-01'!H:H,0,0)</f>
        <v>43.5</v>
      </c>
      <c r="AB100" s="335">
        <f>_xlfn.XLOOKUP(A100,'2024-NAT-02'!B:B,'2024-NAT-02'!F:F,0,0)+_xlfn.XLOOKUP(A100,'2024-NAT-02'!B:B,'2024-NAT-02'!G:G,0,0)</f>
        <v>0</v>
      </c>
      <c r="AC100" s="337">
        <f>_xlfn.XLOOKUP(A100,'2024-NAT-02'!B:B,'2024-NAT-02'!H:H,0,0)</f>
        <v>0</v>
      </c>
      <c r="AD100" s="338">
        <f t="shared" si="2"/>
        <v>3</v>
      </c>
      <c r="AE100" s="339">
        <f t="shared" si="3"/>
        <v>48.28</v>
      </c>
    </row>
    <row r="101" spans="1:31" ht="15.6" x14ac:dyDescent="0.25">
      <c r="A101" s="343" t="s">
        <v>1625</v>
      </c>
      <c r="B101" s="344" t="s">
        <v>38</v>
      </c>
      <c r="C101" s="344" t="s">
        <v>136</v>
      </c>
      <c r="D101" s="344" t="s">
        <v>197</v>
      </c>
      <c r="E101" s="345" t="s">
        <v>1258</v>
      </c>
      <c r="F101" s="312">
        <v>4</v>
      </c>
      <c r="G101" s="313">
        <v>13</v>
      </c>
      <c r="H101" s="313">
        <v>17</v>
      </c>
      <c r="I101" s="314">
        <v>161.89999999999998</v>
      </c>
      <c r="J101" s="346">
        <v>48.06</v>
      </c>
      <c r="K101" s="316"/>
      <c r="L101" s="331"/>
      <c r="M101" s="316"/>
      <c r="N101" s="317"/>
      <c r="O101" s="317"/>
      <c r="P101" s="318"/>
      <c r="Q101" s="319"/>
      <c r="R101" s="306"/>
      <c r="S101" s="306"/>
      <c r="T101" s="320"/>
      <c r="U101" s="321"/>
      <c r="V101" s="322"/>
      <c r="W101" s="323"/>
      <c r="X101" s="324"/>
      <c r="Y101" s="326"/>
      <c r="Z101" s="335">
        <f>_xlfn.XLOOKUP(A101,'2024-NAT-01'!B:B,'2024-NAT-01'!F:F,0,0)+_xlfn.XLOOKUP(A101,'2024-NAT-01'!B:B,'2024-NAT-01'!G:G,0,0)</f>
        <v>0</v>
      </c>
      <c r="AA101" s="336">
        <f>_xlfn.XLOOKUP(A101,'2024-NAT-01'!B:B,'2024-NAT-01'!H:H,0,0)</f>
        <v>0</v>
      </c>
      <c r="AB101" s="335">
        <f>_xlfn.XLOOKUP(A101,'2024-NAT-02'!B:B,'2024-NAT-02'!F:F,0,0)+_xlfn.XLOOKUP(A101,'2024-NAT-02'!B:B,'2024-NAT-02'!G:G,0,0)</f>
        <v>0</v>
      </c>
      <c r="AC101" s="337">
        <f>_xlfn.XLOOKUP(A101,'2024-NAT-02'!B:B,'2024-NAT-02'!H:H,0,0)</f>
        <v>0</v>
      </c>
      <c r="AD101" s="335">
        <f t="shared" si="2"/>
        <v>17</v>
      </c>
      <c r="AE101" s="336">
        <f t="shared" si="3"/>
        <v>48.06</v>
      </c>
    </row>
    <row r="102" spans="1:31" ht="15.6" x14ac:dyDescent="0.25">
      <c r="A102" s="343" t="s">
        <v>1786</v>
      </c>
      <c r="B102" s="344" t="s">
        <v>43</v>
      </c>
      <c r="C102" s="344" t="s">
        <v>1799</v>
      </c>
      <c r="D102" s="344" t="s">
        <v>1800</v>
      </c>
      <c r="E102" s="345" t="s">
        <v>1251</v>
      </c>
      <c r="F102" s="312">
        <v>2</v>
      </c>
      <c r="G102" s="313">
        <v>5</v>
      </c>
      <c r="H102" s="313">
        <v>7</v>
      </c>
      <c r="I102" s="314">
        <v>17.100000000000001</v>
      </c>
      <c r="J102" s="346">
        <v>3.4200000000000004</v>
      </c>
      <c r="K102" s="316"/>
      <c r="L102" s="331"/>
      <c r="M102" s="316"/>
      <c r="N102" s="317"/>
      <c r="O102" s="317"/>
      <c r="P102" s="318"/>
      <c r="Q102" s="319"/>
      <c r="R102" s="306"/>
      <c r="S102" s="306"/>
      <c r="T102" s="320"/>
      <c r="U102" s="321"/>
      <c r="V102" s="322"/>
      <c r="W102" s="323"/>
      <c r="X102" s="324"/>
      <c r="Y102" s="326"/>
      <c r="Z102" s="335">
        <f>_xlfn.XLOOKUP(A102,'2024-NAT-01'!B:B,'2024-NAT-01'!F:F,0,0)+_xlfn.XLOOKUP(A102,'2024-NAT-01'!B:B,'2024-NAT-01'!G:G,0,0)</f>
        <v>10</v>
      </c>
      <c r="AA102" s="336">
        <f>_xlfn.XLOOKUP(A102,'2024-NAT-01'!B:B,'2024-NAT-01'!H:H,0,0)</f>
        <v>27.499999999999996</v>
      </c>
      <c r="AB102" s="335">
        <f>_xlfn.XLOOKUP(A102,'2024-NAT-02'!B:B,'2024-NAT-02'!F:F,0,0)+_xlfn.XLOOKUP(A102,'2024-NAT-02'!B:B,'2024-NAT-02'!G:G,0,0)</f>
        <v>6</v>
      </c>
      <c r="AC102" s="337">
        <f>_xlfn.XLOOKUP(A102,'2024-NAT-02'!B:B,'2024-NAT-02'!H:H,0,0)</f>
        <v>17.100000000000001</v>
      </c>
      <c r="AD102" s="335">
        <f t="shared" si="2"/>
        <v>23</v>
      </c>
      <c r="AE102" s="336">
        <f t="shared" si="3"/>
        <v>48.019999999999996</v>
      </c>
    </row>
    <row r="103" spans="1:31" ht="15.6" x14ac:dyDescent="0.25">
      <c r="A103" s="343" t="s">
        <v>687</v>
      </c>
      <c r="B103" s="344" t="s">
        <v>42</v>
      </c>
      <c r="C103" s="344" t="s">
        <v>1198</v>
      </c>
      <c r="D103" s="344" t="s">
        <v>916</v>
      </c>
      <c r="E103" s="345" t="s">
        <v>2079</v>
      </c>
      <c r="F103" s="312">
        <v>3</v>
      </c>
      <c r="G103" s="313">
        <v>10</v>
      </c>
      <c r="H103" s="313">
        <v>13</v>
      </c>
      <c r="I103" s="314">
        <v>124.9</v>
      </c>
      <c r="J103" s="346">
        <v>47.39</v>
      </c>
      <c r="K103" s="316"/>
      <c r="L103" s="331"/>
      <c r="M103" s="316"/>
      <c r="N103" s="317"/>
      <c r="O103" s="317"/>
      <c r="P103" s="318"/>
      <c r="Q103" s="319"/>
      <c r="R103" s="306"/>
      <c r="S103" s="306"/>
      <c r="T103" s="320"/>
      <c r="U103" s="321"/>
      <c r="V103" s="322"/>
      <c r="W103" s="323"/>
      <c r="X103" s="324"/>
      <c r="Y103" s="326"/>
      <c r="Z103" s="335">
        <f>_xlfn.XLOOKUP(A103,'2024-NAT-01'!B:B,'2024-NAT-01'!F:F,0,0)+_xlfn.XLOOKUP(A103,'2024-NAT-01'!B:B,'2024-NAT-01'!G:G,0,0)</f>
        <v>0</v>
      </c>
      <c r="AA103" s="336">
        <f>_xlfn.XLOOKUP(A103,'2024-NAT-01'!B:B,'2024-NAT-01'!H:H,0,0)</f>
        <v>0</v>
      </c>
      <c r="AB103" s="335">
        <f>_xlfn.XLOOKUP(A103,'2024-NAT-02'!B:B,'2024-NAT-02'!F:F,0,0)+_xlfn.XLOOKUP(A103,'2024-NAT-02'!B:B,'2024-NAT-02'!G:G,0,0)</f>
        <v>0</v>
      </c>
      <c r="AC103" s="337">
        <f>_xlfn.XLOOKUP(A103,'2024-NAT-02'!B:B,'2024-NAT-02'!H:H,0,0)</f>
        <v>0</v>
      </c>
      <c r="AD103" s="335">
        <f t="shared" si="2"/>
        <v>13</v>
      </c>
      <c r="AE103" s="336">
        <f t="shared" si="3"/>
        <v>47.39</v>
      </c>
    </row>
    <row r="104" spans="1:31" ht="15.6" x14ac:dyDescent="0.25">
      <c r="A104" s="343" t="s">
        <v>669</v>
      </c>
      <c r="B104" s="344" t="s">
        <v>50</v>
      </c>
      <c r="C104" s="344" t="s">
        <v>400</v>
      </c>
      <c r="D104" s="344" t="s">
        <v>356</v>
      </c>
      <c r="E104" s="345" t="s">
        <v>2079</v>
      </c>
      <c r="F104" s="312">
        <v>5</v>
      </c>
      <c r="G104" s="313">
        <v>8</v>
      </c>
      <c r="H104" s="313">
        <v>13</v>
      </c>
      <c r="I104" s="314">
        <v>55.400000000000006</v>
      </c>
      <c r="J104" s="346">
        <v>17.59</v>
      </c>
      <c r="K104" s="316"/>
      <c r="L104" s="331"/>
      <c r="M104" s="316"/>
      <c r="N104" s="317"/>
      <c r="O104" s="317"/>
      <c r="P104" s="318"/>
      <c r="Q104" s="319"/>
      <c r="R104" s="306"/>
      <c r="S104" s="306"/>
      <c r="T104" s="320"/>
      <c r="U104" s="321"/>
      <c r="V104" s="322"/>
      <c r="W104" s="323"/>
      <c r="X104" s="324"/>
      <c r="Y104" s="326"/>
      <c r="Z104" s="335">
        <f>_xlfn.XLOOKUP(A104,'2024-NAT-01'!B:B,'2024-NAT-01'!F:F,0,0)+_xlfn.XLOOKUP(A104,'2024-NAT-01'!B:B,'2024-NAT-01'!G:G,0,0)</f>
        <v>6</v>
      </c>
      <c r="AA104" s="336">
        <f>_xlfn.XLOOKUP(A104,'2024-NAT-01'!B:B,'2024-NAT-01'!H:H,0,0)</f>
        <v>23.1</v>
      </c>
      <c r="AB104" s="335">
        <f>_xlfn.XLOOKUP(A104,'2024-NAT-02'!B:B,'2024-NAT-02'!F:F,0,0)+_xlfn.XLOOKUP(A104,'2024-NAT-02'!B:B,'2024-NAT-02'!G:G,0,0)</f>
        <v>2</v>
      </c>
      <c r="AC104" s="337">
        <f>_xlfn.XLOOKUP(A104,'2024-NAT-02'!B:B,'2024-NAT-02'!H:H,0,0)</f>
        <v>6</v>
      </c>
      <c r="AD104" s="335">
        <f t="shared" si="2"/>
        <v>21</v>
      </c>
      <c r="AE104" s="336">
        <f t="shared" si="3"/>
        <v>46.69</v>
      </c>
    </row>
    <row r="105" spans="1:31" ht="15.6" x14ac:dyDescent="0.25">
      <c r="A105" s="343" t="s">
        <v>1034</v>
      </c>
      <c r="B105" s="344" t="s">
        <v>44</v>
      </c>
      <c r="C105" s="344" t="s">
        <v>99</v>
      </c>
      <c r="D105" s="344" t="s">
        <v>169</v>
      </c>
      <c r="E105" s="345" t="s">
        <v>2079</v>
      </c>
      <c r="F105" s="312">
        <v>1</v>
      </c>
      <c r="G105" s="313">
        <v>21</v>
      </c>
      <c r="H105" s="313">
        <v>22</v>
      </c>
      <c r="I105" s="314">
        <v>175.8</v>
      </c>
      <c r="J105" s="346">
        <v>46.52</v>
      </c>
      <c r="K105" s="316"/>
      <c r="L105" s="331"/>
      <c r="M105" s="316"/>
      <c r="N105" s="317"/>
      <c r="O105" s="317"/>
      <c r="P105" s="318"/>
      <c r="Q105" s="319"/>
      <c r="R105" s="306"/>
      <c r="S105" s="306"/>
      <c r="T105" s="320"/>
      <c r="U105" s="321"/>
      <c r="V105" s="322"/>
      <c r="W105" s="323"/>
      <c r="X105" s="324"/>
      <c r="Y105" s="326"/>
      <c r="Z105" s="335">
        <f>_xlfn.XLOOKUP(A105,'2024-NAT-01'!B:B,'2024-NAT-01'!F:F,0,0)+_xlfn.XLOOKUP(A105,'2024-NAT-01'!B:B,'2024-NAT-01'!G:G,0,0)</f>
        <v>0</v>
      </c>
      <c r="AA105" s="336">
        <f>_xlfn.XLOOKUP(A105,'2024-NAT-01'!B:B,'2024-NAT-01'!H:H,0,0)</f>
        <v>0</v>
      </c>
      <c r="AB105" s="335">
        <f>_xlfn.XLOOKUP(A105,'2024-NAT-02'!B:B,'2024-NAT-02'!F:F,0,0)+_xlfn.XLOOKUP(A105,'2024-NAT-02'!B:B,'2024-NAT-02'!G:G,0,0)</f>
        <v>0</v>
      </c>
      <c r="AC105" s="337">
        <f>_xlfn.XLOOKUP(A105,'2024-NAT-02'!B:B,'2024-NAT-02'!H:H,0,0)</f>
        <v>0</v>
      </c>
      <c r="AD105" s="335">
        <f t="shared" si="2"/>
        <v>22</v>
      </c>
      <c r="AE105" s="336">
        <f t="shared" si="3"/>
        <v>46.52</v>
      </c>
    </row>
    <row r="106" spans="1:31" ht="15.6" x14ac:dyDescent="0.25">
      <c r="A106" s="343" t="s">
        <v>1792</v>
      </c>
      <c r="B106" s="344" t="s">
        <v>43</v>
      </c>
      <c r="C106" s="344" t="s">
        <v>161</v>
      </c>
      <c r="D106" s="344" t="s">
        <v>1840</v>
      </c>
      <c r="E106" s="345" t="s">
        <v>1259</v>
      </c>
      <c r="F106" s="312">
        <v>2</v>
      </c>
      <c r="G106" s="313">
        <v>5</v>
      </c>
      <c r="H106" s="313">
        <v>7</v>
      </c>
      <c r="I106" s="314">
        <v>64.100000000000009</v>
      </c>
      <c r="J106" s="346">
        <v>23.310000000000002</v>
      </c>
      <c r="K106" s="316"/>
      <c r="L106" s="331"/>
      <c r="M106" s="316"/>
      <c r="N106" s="317"/>
      <c r="O106" s="317"/>
      <c r="P106" s="318"/>
      <c r="Q106" s="319"/>
      <c r="R106" s="306"/>
      <c r="S106" s="306"/>
      <c r="T106" s="320"/>
      <c r="U106" s="321"/>
      <c r="V106" s="322"/>
      <c r="W106" s="323"/>
      <c r="X106" s="324"/>
      <c r="Y106" s="326"/>
      <c r="Z106" s="335">
        <f>_xlfn.XLOOKUP(A106,'2024-NAT-01'!B:B,'2024-NAT-01'!F:F,0,0)+_xlfn.XLOOKUP(A106,'2024-NAT-01'!B:B,'2024-NAT-01'!G:G,0,0)</f>
        <v>7</v>
      </c>
      <c r="AA106" s="336">
        <f>_xlfn.XLOOKUP(A106,'2024-NAT-01'!B:B,'2024-NAT-01'!H:H,0,0)</f>
        <v>21.5</v>
      </c>
      <c r="AB106" s="335">
        <f>_xlfn.XLOOKUP(A106,'2024-NAT-02'!B:B,'2024-NAT-02'!F:F,0,0)+_xlfn.XLOOKUP(A106,'2024-NAT-02'!B:B,'2024-NAT-02'!G:G,0,0)</f>
        <v>1</v>
      </c>
      <c r="AC106" s="337">
        <f>_xlfn.XLOOKUP(A106,'2024-NAT-02'!B:B,'2024-NAT-02'!H:H,0,0)</f>
        <v>1.6</v>
      </c>
      <c r="AD106" s="335">
        <f t="shared" si="2"/>
        <v>15</v>
      </c>
      <c r="AE106" s="336">
        <f t="shared" si="3"/>
        <v>46.410000000000004</v>
      </c>
    </row>
    <row r="107" spans="1:31" ht="15.6" x14ac:dyDescent="0.25">
      <c r="A107" s="343" t="s">
        <v>1400</v>
      </c>
      <c r="B107" s="344" t="s">
        <v>48</v>
      </c>
      <c r="C107" s="344" t="s">
        <v>2022</v>
      </c>
      <c r="D107" s="344" t="s">
        <v>308</v>
      </c>
      <c r="E107" s="345" t="s">
        <v>2081</v>
      </c>
      <c r="F107" s="312">
        <v>2</v>
      </c>
      <c r="G107" s="313">
        <v>5</v>
      </c>
      <c r="H107" s="313">
        <v>7</v>
      </c>
      <c r="I107" s="314">
        <v>49.7</v>
      </c>
      <c r="J107" s="346">
        <v>15.439999999999998</v>
      </c>
      <c r="K107" s="316"/>
      <c r="L107" s="331"/>
      <c r="M107" s="316"/>
      <c r="N107" s="317"/>
      <c r="O107" s="317"/>
      <c r="P107" s="318"/>
      <c r="Q107" s="319"/>
      <c r="R107" s="306"/>
      <c r="S107" s="306"/>
      <c r="T107" s="320"/>
      <c r="U107" s="321"/>
      <c r="V107" s="322"/>
      <c r="W107" s="323"/>
      <c r="X107" s="324"/>
      <c r="Y107" s="326"/>
      <c r="Z107" s="335">
        <f>_xlfn.XLOOKUP(A107,'2024-NAT-01'!B:B,'2024-NAT-01'!F:F,0,0)+_xlfn.XLOOKUP(A107,'2024-NAT-01'!B:B,'2024-NAT-01'!G:G,0,0)</f>
        <v>6</v>
      </c>
      <c r="AA107" s="336">
        <f>_xlfn.XLOOKUP(A107,'2024-NAT-01'!B:B,'2024-NAT-01'!H:H,0,0)</f>
        <v>30.4</v>
      </c>
      <c r="AB107" s="335">
        <f>_xlfn.XLOOKUP(A107,'2024-NAT-02'!B:B,'2024-NAT-02'!F:F,0,0)+_xlfn.XLOOKUP(A107,'2024-NAT-02'!B:B,'2024-NAT-02'!G:G,0,0)</f>
        <v>0</v>
      </c>
      <c r="AC107" s="337">
        <f>_xlfn.XLOOKUP(A107,'2024-NAT-02'!B:B,'2024-NAT-02'!H:H,0,0)</f>
        <v>0</v>
      </c>
      <c r="AD107" s="335">
        <f t="shared" si="2"/>
        <v>13</v>
      </c>
      <c r="AE107" s="336">
        <f t="shared" si="3"/>
        <v>45.839999999999996</v>
      </c>
    </row>
    <row r="108" spans="1:31" ht="15.6" x14ac:dyDescent="0.25">
      <c r="A108" s="343" t="s">
        <v>696</v>
      </c>
      <c r="B108" s="344" t="s">
        <v>48</v>
      </c>
      <c r="C108" s="344" t="s">
        <v>95</v>
      </c>
      <c r="D108" s="344" t="s">
        <v>313</v>
      </c>
      <c r="E108" s="345" t="s">
        <v>1261</v>
      </c>
      <c r="F108" s="312">
        <v>1</v>
      </c>
      <c r="G108" s="313">
        <v>6</v>
      </c>
      <c r="H108" s="313">
        <v>7</v>
      </c>
      <c r="I108" s="314">
        <v>34.599999999999994</v>
      </c>
      <c r="J108" s="346">
        <v>13.61</v>
      </c>
      <c r="K108" s="316"/>
      <c r="L108" s="331"/>
      <c r="M108" s="316"/>
      <c r="N108" s="317"/>
      <c r="O108" s="317"/>
      <c r="P108" s="318"/>
      <c r="Q108" s="319"/>
      <c r="R108" s="306"/>
      <c r="S108" s="306"/>
      <c r="T108" s="320"/>
      <c r="U108" s="321"/>
      <c r="V108" s="322"/>
      <c r="W108" s="323"/>
      <c r="X108" s="324"/>
      <c r="Y108" s="326"/>
      <c r="Z108" s="335">
        <f>_xlfn.XLOOKUP(A108,'2024-NAT-01'!B:B,'2024-NAT-01'!F:F,0,0)+_xlfn.XLOOKUP(A108,'2024-NAT-01'!B:B,'2024-NAT-01'!G:G,0,0)</f>
        <v>6</v>
      </c>
      <c r="AA108" s="336">
        <f>_xlfn.XLOOKUP(A108,'2024-NAT-01'!B:B,'2024-NAT-01'!H:H,0,0)</f>
        <v>24.799999999999997</v>
      </c>
      <c r="AB108" s="335">
        <f>_xlfn.XLOOKUP(A108,'2024-NAT-02'!B:B,'2024-NAT-02'!F:F,0,0)+_xlfn.XLOOKUP(A108,'2024-NAT-02'!B:B,'2024-NAT-02'!G:G,0,0)</f>
        <v>2</v>
      </c>
      <c r="AC108" s="337">
        <f>_xlfn.XLOOKUP(A108,'2024-NAT-02'!B:B,'2024-NAT-02'!H:H,0,0)</f>
        <v>7.3</v>
      </c>
      <c r="AD108" s="335">
        <f t="shared" si="2"/>
        <v>15</v>
      </c>
      <c r="AE108" s="336">
        <f t="shared" si="3"/>
        <v>45.709999999999994</v>
      </c>
    </row>
    <row r="109" spans="1:31" ht="15.6" x14ac:dyDescent="0.25">
      <c r="A109" s="343" t="s">
        <v>525</v>
      </c>
      <c r="B109" s="344" t="s">
        <v>41</v>
      </c>
      <c r="C109" s="344" t="s">
        <v>428</v>
      </c>
      <c r="D109" s="344" t="s">
        <v>103</v>
      </c>
      <c r="E109" s="345" t="s">
        <v>1251</v>
      </c>
      <c r="F109" s="312">
        <v>1</v>
      </c>
      <c r="G109" s="313">
        <v>11</v>
      </c>
      <c r="H109" s="313">
        <v>12</v>
      </c>
      <c r="I109" s="314">
        <v>49.8</v>
      </c>
      <c r="J109" s="346">
        <v>11.11</v>
      </c>
      <c r="K109" s="316">
        <f>I109/H109</f>
        <v>4.1499999999999995</v>
      </c>
      <c r="L109" s="331">
        <f>U109+Y109+Q109</f>
        <v>764</v>
      </c>
      <c r="M109" s="316">
        <f>(U109*0.3)+(Y109*0.2)+(Q109*0.5)</f>
        <v>370</v>
      </c>
      <c r="N109" s="317">
        <v>2</v>
      </c>
      <c r="O109" s="317">
        <v>4</v>
      </c>
      <c r="P109" s="318">
        <v>43.70000000000001</v>
      </c>
      <c r="Q109" s="319">
        <v>704</v>
      </c>
      <c r="R109" s="306">
        <v>0</v>
      </c>
      <c r="S109" s="306">
        <v>0</v>
      </c>
      <c r="T109" s="320">
        <v>0</v>
      </c>
      <c r="U109" s="321">
        <v>60</v>
      </c>
      <c r="V109" s="322"/>
      <c r="W109" s="323"/>
      <c r="X109" s="324"/>
      <c r="Y109" s="326"/>
      <c r="Z109" s="335">
        <f>_xlfn.XLOOKUP(A109,'2024-NAT-01'!B:B,'2024-NAT-01'!F:F,0,0)+_xlfn.XLOOKUP(A109,'2024-NAT-01'!B:B,'2024-NAT-01'!G:G,0,0)</f>
        <v>4</v>
      </c>
      <c r="AA109" s="336">
        <f>_xlfn.XLOOKUP(A109,'2024-NAT-01'!B:B,'2024-NAT-01'!H:H,0,0)</f>
        <v>27.799999999999997</v>
      </c>
      <c r="AB109" s="335">
        <f>_xlfn.XLOOKUP(A109,'2024-NAT-02'!B:B,'2024-NAT-02'!F:F,0,0)+_xlfn.XLOOKUP(A109,'2024-NAT-02'!B:B,'2024-NAT-02'!G:G,0,0)</f>
        <v>1</v>
      </c>
      <c r="AC109" s="337">
        <f>_xlfn.XLOOKUP(A109,'2024-NAT-02'!B:B,'2024-NAT-02'!H:H,0,0)</f>
        <v>6</v>
      </c>
      <c r="AD109" s="335">
        <f t="shared" si="2"/>
        <v>17</v>
      </c>
      <c r="AE109" s="336">
        <f t="shared" si="3"/>
        <v>44.91</v>
      </c>
    </row>
    <row r="110" spans="1:31" ht="15.6" x14ac:dyDescent="0.25">
      <c r="A110" s="340" t="s">
        <v>1649</v>
      </c>
      <c r="B110" s="341" t="s">
        <v>2160</v>
      </c>
      <c r="C110" s="341" t="s">
        <v>218</v>
      </c>
      <c r="D110" s="341" t="s">
        <v>312</v>
      </c>
      <c r="E110" s="342" t="s">
        <v>1261</v>
      </c>
      <c r="F110" s="312">
        <v>2</v>
      </c>
      <c r="G110" s="313">
        <v>7</v>
      </c>
      <c r="H110" s="313">
        <v>9</v>
      </c>
      <c r="I110" s="314">
        <v>37</v>
      </c>
      <c r="J110" s="315">
        <v>7.6300000000000008</v>
      </c>
      <c r="K110" s="316"/>
      <c r="L110" s="331"/>
      <c r="M110" s="316"/>
      <c r="N110" s="317"/>
      <c r="O110" s="317"/>
      <c r="P110" s="318"/>
      <c r="Q110" s="319"/>
      <c r="R110" s="306"/>
      <c r="S110" s="306"/>
      <c r="T110" s="320"/>
      <c r="U110" s="321"/>
      <c r="V110" s="322"/>
      <c r="W110" s="323"/>
      <c r="X110" s="324"/>
      <c r="Y110" s="326"/>
      <c r="Z110" s="335">
        <f>_xlfn.XLOOKUP(A110,'2024-NAT-01'!B:B,'2024-NAT-01'!F:F,0,0)+_xlfn.XLOOKUP(Nominations!A819,'2024-NAT-01'!B:B,'2024-NAT-01'!G:G,0,0)</f>
        <v>1</v>
      </c>
      <c r="AA110" s="336">
        <f>_xlfn.XLOOKUP(A110,'2024-NAT-01'!B:B,'2024-NAT-01'!H:H,0,0)</f>
        <v>32.1</v>
      </c>
      <c r="AB110" s="335">
        <f>_xlfn.XLOOKUP(A110,'2024-NAT-02'!B:B,'2024-NAT-02'!F:F,0,0)+_xlfn.XLOOKUP(A110,'2024-NAT-02'!B:B,'2024-NAT-02'!G:G,0,0)</f>
        <v>2</v>
      </c>
      <c r="AC110" s="337">
        <f>_xlfn.XLOOKUP(A110,'2024-NAT-02'!B:B,'2024-NAT-02'!H:H,0,0)</f>
        <v>4.5</v>
      </c>
      <c r="AD110" s="338">
        <f t="shared" si="2"/>
        <v>12</v>
      </c>
      <c r="AE110" s="339">
        <f t="shared" si="3"/>
        <v>44.230000000000004</v>
      </c>
    </row>
    <row r="111" spans="1:31" ht="15.6" x14ac:dyDescent="0.25">
      <c r="A111" s="343" t="s">
        <v>810</v>
      </c>
      <c r="B111" s="344" t="s">
        <v>40</v>
      </c>
      <c r="C111" s="344" t="s">
        <v>1923</v>
      </c>
      <c r="D111" s="344" t="s">
        <v>1924</v>
      </c>
      <c r="E111" s="345" t="s">
        <v>1258</v>
      </c>
      <c r="F111" s="312">
        <v>4</v>
      </c>
      <c r="G111" s="313">
        <v>0</v>
      </c>
      <c r="H111" s="313">
        <v>4</v>
      </c>
      <c r="I111" s="314">
        <v>3.0999999999999996</v>
      </c>
      <c r="J111" s="346">
        <v>0.92999999999999983</v>
      </c>
      <c r="K111" s="316"/>
      <c r="L111" s="331"/>
      <c r="M111" s="316"/>
      <c r="N111" s="317"/>
      <c r="O111" s="317"/>
      <c r="P111" s="318"/>
      <c r="Q111" s="319"/>
      <c r="R111" s="306"/>
      <c r="S111" s="306"/>
      <c r="T111" s="320"/>
      <c r="U111" s="321"/>
      <c r="V111" s="322"/>
      <c r="W111" s="323"/>
      <c r="X111" s="324"/>
      <c r="Y111" s="326"/>
      <c r="Z111" s="335">
        <f>_xlfn.XLOOKUP(A111,'2024-NAT-01'!B:B,'2024-NAT-01'!F:F,0,0)+_xlfn.XLOOKUP(A111,'2024-NAT-01'!B:B,'2024-NAT-01'!G:G,0,0)</f>
        <v>4</v>
      </c>
      <c r="AA111" s="336">
        <f>_xlfn.XLOOKUP(A111,'2024-NAT-01'!B:B,'2024-NAT-01'!H:H,0,0)</f>
        <v>43.2</v>
      </c>
      <c r="AB111" s="335">
        <f>_xlfn.XLOOKUP(A111,'2024-NAT-02'!B:B,'2024-NAT-02'!F:F,0,0)+_xlfn.XLOOKUP(A111,'2024-NAT-02'!B:B,'2024-NAT-02'!G:G,0,0)</f>
        <v>0</v>
      </c>
      <c r="AC111" s="337">
        <f>_xlfn.XLOOKUP(A111,'2024-NAT-02'!B:B,'2024-NAT-02'!H:H,0,0)</f>
        <v>0</v>
      </c>
      <c r="AD111" s="335">
        <f t="shared" si="2"/>
        <v>8</v>
      </c>
      <c r="AE111" s="336">
        <f t="shared" si="3"/>
        <v>44.13</v>
      </c>
    </row>
    <row r="112" spans="1:31" ht="15.6" x14ac:dyDescent="0.25">
      <c r="A112" s="343" t="s">
        <v>561</v>
      </c>
      <c r="B112" s="344" t="s">
        <v>40</v>
      </c>
      <c r="C112" s="344" t="s">
        <v>1891</v>
      </c>
      <c r="D112" s="344" t="s">
        <v>1066</v>
      </c>
      <c r="E112" s="345" t="s">
        <v>2079</v>
      </c>
      <c r="F112" s="312">
        <v>9</v>
      </c>
      <c r="G112" s="313">
        <v>3</v>
      </c>
      <c r="H112" s="313">
        <v>12</v>
      </c>
      <c r="I112" s="314">
        <v>26.800000000000004</v>
      </c>
      <c r="J112" s="346">
        <v>8.6300000000000008</v>
      </c>
      <c r="K112" s="316"/>
      <c r="L112" s="331"/>
      <c r="M112" s="316"/>
      <c r="N112" s="317"/>
      <c r="O112" s="317"/>
      <c r="P112" s="318"/>
      <c r="Q112" s="319"/>
      <c r="R112" s="306"/>
      <c r="S112" s="306"/>
      <c r="T112" s="320"/>
      <c r="U112" s="321"/>
      <c r="V112" s="322"/>
      <c r="W112" s="323"/>
      <c r="X112" s="324"/>
      <c r="Y112" s="326"/>
      <c r="Z112" s="335">
        <f>_xlfn.XLOOKUP(A112,'2024-NAT-01'!B:B,'2024-NAT-01'!F:F,0,0)+_xlfn.XLOOKUP(A112,'2024-NAT-01'!B:B,'2024-NAT-01'!G:G,0,0)</f>
        <v>2</v>
      </c>
      <c r="AA112" s="336">
        <f>_xlfn.XLOOKUP(A112,'2024-NAT-01'!B:B,'2024-NAT-01'!H:H,0,0)</f>
        <v>19.3</v>
      </c>
      <c r="AB112" s="335">
        <f>_xlfn.XLOOKUP(A112,'2024-NAT-02'!B:B,'2024-NAT-02'!F:F,0,0)+_xlfn.XLOOKUP(A112,'2024-NAT-02'!B:B,'2024-NAT-02'!G:G,0,0)</f>
        <v>1</v>
      </c>
      <c r="AC112" s="337">
        <f>_xlfn.XLOOKUP(A112,'2024-NAT-02'!B:B,'2024-NAT-02'!H:H,0,0)</f>
        <v>16.2</v>
      </c>
      <c r="AD112" s="335">
        <f t="shared" si="2"/>
        <v>15</v>
      </c>
      <c r="AE112" s="336">
        <f t="shared" si="3"/>
        <v>44.129999999999995</v>
      </c>
    </row>
    <row r="113" spans="1:31" ht="15.6" x14ac:dyDescent="0.25">
      <c r="A113" s="340" t="s">
        <v>716</v>
      </c>
      <c r="B113" s="341" t="s">
        <v>2156</v>
      </c>
      <c r="C113" s="341" t="s">
        <v>161</v>
      </c>
      <c r="D113" s="341" t="s">
        <v>194</v>
      </c>
      <c r="E113" s="342" t="s">
        <v>1261</v>
      </c>
      <c r="F113" s="312">
        <v>1</v>
      </c>
      <c r="G113" s="313">
        <v>12</v>
      </c>
      <c r="H113" s="313">
        <v>13</v>
      </c>
      <c r="I113" s="314">
        <v>125.70000000000002</v>
      </c>
      <c r="J113" s="315">
        <v>42.550000000000004</v>
      </c>
      <c r="K113" s="316"/>
      <c r="L113" s="331"/>
      <c r="M113" s="316"/>
      <c r="N113" s="317"/>
      <c r="O113" s="317"/>
      <c r="P113" s="318"/>
      <c r="Q113" s="319"/>
      <c r="R113" s="306"/>
      <c r="S113" s="306"/>
      <c r="T113" s="320"/>
      <c r="U113" s="321"/>
      <c r="V113" s="322"/>
      <c r="W113" s="323"/>
      <c r="X113" s="324"/>
      <c r="Y113" s="326"/>
      <c r="Z113" s="335">
        <f>_xlfn.XLOOKUP(A113,'2024-NAT-01'!B:B,'2024-NAT-01'!F:F,0,0)+_xlfn.XLOOKUP(Nominations!A266,'2024-NAT-01'!B:B,'2024-NAT-01'!G:G,0,0)</f>
        <v>0</v>
      </c>
      <c r="AA113" s="336">
        <f>_xlfn.XLOOKUP(A113,'2024-NAT-01'!B:B,'2024-NAT-01'!H:H,0,0)</f>
        <v>0</v>
      </c>
      <c r="AB113" s="335">
        <f>_xlfn.XLOOKUP(A113,'2024-NAT-02'!B:B,'2024-NAT-02'!F:F,0,0)+_xlfn.XLOOKUP(A113,'2024-NAT-02'!B:B,'2024-NAT-02'!G:G,0,0)</f>
        <v>0</v>
      </c>
      <c r="AC113" s="337">
        <f>_xlfn.XLOOKUP(A113,'2024-NAT-02'!B:B,'2024-NAT-02'!H:H,0,0)</f>
        <v>0</v>
      </c>
      <c r="AD113" s="338">
        <f t="shared" si="2"/>
        <v>13</v>
      </c>
      <c r="AE113" s="339">
        <f t="shared" si="3"/>
        <v>42.550000000000004</v>
      </c>
    </row>
    <row r="114" spans="1:31" ht="15.6" x14ac:dyDescent="0.25">
      <c r="A114" s="343" t="s">
        <v>1626</v>
      </c>
      <c r="B114" s="344" t="s">
        <v>38</v>
      </c>
      <c r="C114" s="344" t="s">
        <v>1664</v>
      </c>
      <c r="D114" s="344" t="s">
        <v>379</v>
      </c>
      <c r="E114" s="345" t="s">
        <v>1258</v>
      </c>
      <c r="F114" s="312">
        <v>3</v>
      </c>
      <c r="G114" s="313">
        <v>9</v>
      </c>
      <c r="H114" s="313">
        <v>12</v>
      </c>
      <c r="I114" s="314">
        <v>121</v>
      </c>
      <c r="J114" s="346">
        <v>36.61</v>
      </c>
      <c r="K114" s="316"/>
      <c r="L114" s="331"/>
      <c r="M114" s="316"/>
      <c r="N114" s="317"/>
      <c r="O114" s="317"/>
      <c r="P114" s="318"/>
      <c r="Q114" s="319"/>
      <c r="R114" s="306"/>
      <c r="S114" s="306"/>
      <c r="T114" s="320"/>
      <c r="U114" s="321"/>
      <c r="V114" s="322"/>
      <c r="W114" s="323"/>
      <c r="X114" s="324"/>
      <c r="Y114" s="326"/>
      <c r="Z114" s="335">
        <f>_xlfn.XLOOKUP(A114,'2024-NAT-01'!B:B,'2024-NAT-01'!F:F,0,0)+_xlfn.XLOOKUP(A114,'2024-NAT-01'!B:B,'2024-NAT-01'!G:G,0,0)</f>
        <v>4</v>
      </c>
      <c r="AA114" s="336">
        <f>_xlfn.XLOOKUP(A114,'2024-NAT-01'!B:B,'2024-NAT-01'!H:H,0,0)</f>
        <v>5.6999999999999993</v>
      </c>
      <c r="AB114" s="335">
        <f>_xlfn.XLOOKUP(A114,'2024-NAT-02'!B:B,'2024-NAT-02'!F:F,0,0)+_xlfn.XLOOKUP(A114,'2024-NAT-02'!B:B,'2024-NAT-02'!G:G,0,0)</f>
        <v>0</v>
      </c>
      <c r="AC114" s="337">
        <f>_xlfn.XLOOKUP(A114,'2024-NAT-02'!B:B,'2024-NAT-02'!H:H,0,0)</f>
        <v>0</v>
      </c>
      <c r="AD114" s="335">
        <f t="shared" si="2"/>
        <v>16</v>
      </c>
      <c r="AE114" s="336">
        <f t="shared" si="3"/>
        <v>42.31</v>
      </c>
    </row>
    <row r="115" spans="1:31" ht="15.6" x14ac:dyDescent="0.25">
      <c r="A115" s="343" t="s">
        <v>914</v>
      </c>
      <c r="B115" s="344" t="s">
        <v>42</v>
      </c>
      <c r="C115" s="344" t="s">
        <v>922</v>
      </c>
      <c r="D115" s="344" t="s">
        <v>923</v>
      </c>
      <c r="E115" s="345" t="s">
        <v>2079</v>
      </c>
      <c r="F115" s="312">
        <v>3</v>
      </c>
      <c r="G115" s="313">
        <v>4</v>
      </c>
      <c r="H115" s="313">
        <v>7</v>
      </c>
      <c r="I115" s="314">
        <v>55.4</v>
      </c>
      <c r="J115" s="346">
        <v>18.439999999999998</v>
      </c>
      <c r="K115" s="316"/>
      <c r="L115" s="331"/>
      <c r="M115" s="316"/>
      <c r="N115" s="317"/>
      <c r="O115" s="317"/>
      <c r="P115" s="318"/>
      <c r="Q115" s="319"/>
      <c r="R115" s="306"/>
      <c r="S115" s="306"/>
      <c r="T115" s="320"/>
      <c r="U115" s="321"/>
      <c r="V115" s="322"/>
      <c r="W115" s="323"/>
      <c r="X115" s="324"/>
      <c r="Y115" s="326"/>
      <c r="Z115" s="335">
        <f>_xlfn.XLOOKUP(A115,'2024-NAT-01'!B:B,'2024-NAT-01'!F:F,0,0)+_xlfn.XLOOKUP(A115,'2024-NAT-01'!B:B,'2024-NAT-01'!G:G,0,0)</f>
        <v>4</v>
      </c>
      <c r="AA115" s="336">
        <f>_xlfn.XLOOKUP(A115,'2024-NAT-01'!B:B,'2024-NAT-01'!H:H,0,0)</f>
        <v>11.9</v>
      </c>
      <c r="AB115" s="335">
        <f>_xlfn.XLOOKUP(A115,'2024-NAT-02'!B:B,'2024-NAT-02'!F:F,0,0)+_xlfn.XLOOKUP(A115,'2024-NAT-02'!B:B,'2024-NAT-02'!G:G,0,0)</f>
        <v>4</v>
      </c>
      <c r="AC115" s="337">
        <f>_xlfn.XLOOKUP(A115,'2024-NAT-02'!B:B,'2024-NAT-02'!H:H,0,0)</f>
        <v>11.9</v>
      </c>
      <c r="AD115" s="335">
        <f t="shared" si="2"/>
        <v>15</v>
      </c>
      <c r="AE115" s="336">
        <f t="shared" si="3"/>
        <v>42.239999999999995</v>
      </c>
    </row>
    <row r="116" spans="1:31" ht="15.6" x14ac:dyDescent="0.25">
      <c r="A116" s="343" t="s">
        <v>459</v>
      </c>
      <c r="B116" s="344" t="s">
        <v>37</v>
      </c>
      <c r="C116" s="344" t="s">
        <v>270</v>
      </c>
      <c r="D116" s="344" t="s">
        <v>271</v>
      </c>
      <c r="E116" s="345" t="s">
        <v>2079</v>
      </c>
      <c r="F116" s="312">
        <v>2</v>
      </c>
      <c r="G116" s="313">
        <v>15</v>
      </c>
      <c r="H116" s="313">
        <v>17</v>
      </c>
      <c r="I116" s="314">
        <v>137.30000000000001</v>
      </c>
      <c r="J116" s="346">
        <v>41.78</v>
      </c>
      <c r="K116" s="316">
        <f>I116/H116</f>
        <v>8.0764705882352956</v>
      </c>
      <c r="L116" s="331">
        <f>U116+Y116+Q116</f>
        <v>1714</v>
      </c>
      <c r="M116" s="316">
        <f>(U116*0.3)+(Y116*0.2)+(Q116*0.5)</f>
        <v>640.4</v>
      </c>
      <c r="N116" s="317">
        <v>2</v>
      </c>
      <c r="O116" s="317">
        <v>6</v>
      </c>
      <c r="P116" s="318">
        <v>61.9</v>
      </c>
      <c r="Q116" s="319">
        <v>755</v>
      </c>
      <c r="R116" s="306">
        <v>0</v>
      </c>
      <c r="S116" s="306">
        <v>6</v>
      </c>
      <c r="T116" s="320">
        <v>48.3</v>
      </c>
      <c r="U116" s="321">
        <v>711</v>
      </c>
      <c r="V116" s="322">
        <v>0</v>
      </c>
      <c r="W116" s="323">
        <v>1</v>
      </c>
      <c r="X116" s="324">
        <v>16.600000000000001</v>
      </c>
      <c r="Y116" s="326">
        <v>248</v>
      </c>
      <c r="Z116" s="335">
        <f>_xlfn.XLOOKUP(A116,'2024-NAT-01'!B:B,'2024-NAT-01'!F:F,0,0)+_xlfn.XLOOKUP(A116,'2024-NAT-01'!B:B,'2024-NAT-01'!G:G,0,0)</f>
        <v>0</v>
      </c>
      <c r="AA116" s="336">
        <f>_xlfn.XLOOKUP(A116,'2024-NAT-01'!B:B,'2024-NAT-01'!H:H,0,0)</f>
        <v>0</v>
      </c>
      <c r="AB116" s="335">
        <f>_xlfn.XLOOKUP(A116,'2024-NAT-02'!B:B,'2024-NAT-02'!F:F,0,0)+_xlfn.XLOOKUP(A116,'2024-NAT-02'!B:B,'2024-NAT-02'!G:G,0,0)</f>
        <v>0</v>
      </c>
      <c r="AC116" s="337">
        <f>_xlfn.XLOOKUP(A116,'2024-NAT-02'!B:B,'2024-NAT-02'!H:H,0,0)</f>
        <v>0</v>
      </c>
      <c r="AD116" s="335">
        <f t="shared" si="2"/>
        <v>17</v>
      </c>
      <c r="AE116" s="336">
        <f t="shared" si="3"/>
        <v>41.78</v>
      </c>
    </row>
    <row r="117" spans="1:31" ht="15.6" x14ac:dyDescent="0.25">
      <c r="A117" s="340" t="s">
        <v>1356</v>
      </c>
      <c r="B117" s="341" t="s">
        <v>2157</v>
      </c>
      <c r="C117" s="341" t="s">
        <v>943</v>
      </c>
      <c r="D117" s="341" t="s">
        <v>1357</v>
      </c>
      <c r="E117" s="342" t="s">
        <v>1261</v>
      </c>
      <c r="F117" s="312">
        <v>2</v>
      </c>
      <c r="G117" s="313">
        <v>9</v>
      </c>
      <c r="H117" s="313">
        <v>11</v>
      </c>
      <c r="I117" s="314">
        <v>175.7</v>
      </c>
      <c r="J117" s="315">
        <v>40.69</v>
      </c>
      <c r="K117" s="316"/>
      <c r="L117" s="331"/>
      <c r="M117" s="316"/>
      <c r="N117" s="317"/>
      <c r="O117" s="317"/>
      <c r="P117" s="318"/>
      <c r="Q117" s="319"/>
      <c r="R117" s="306"/>
      <c r="S117" s="306"/>
      <c r="T117" s="320"/>
      <c r="U117" s="321"/>
      <c r="V117" s="322"/>
      <c r="W117" s="323"/>
      <c r="X117" s="324"/>
      <c r="Y117" s="326"/>
      <c r="Z117" s="335">
        <f>_xlfn.XLOOKUP(A117,'2024-NAT-01'!B:B,'2024-NAT-01'!F:F,0,0)+_xlfn.XLOOKUP(Nominations!A659,'2024-NAT-01'!B:B,'2024-NAT-01'!G:G,0,0)</f>
        <v>0</v>
      </c>
      <c r="AA117" s="336">
        <f>_xlfn.XLOOKUP(A117,'2024-NAT-01'!B:B,'2024-NAT-01'!H:H,0,0)</f>
        <v>0</v>
      </c>
      <c r="AB117" s="335">
        <f>_xlfn.XLOOKUP(A117,'2024-NAT-02'!B:B,'2024-NAT-02'!F:F,0,0)+_xlfn.XLOOKUP(A117,'2024-NAT-02'!B:B,'2024-NAT-02'!G:G,0,0)</f>
        <v>0</v>
      </c>
      <c r="AC117" s="337">
        <f>_xlfn.XLOOKUP(A117,'2024-NAT-02'!B:B,'2024-NAT-02'!H:H,0,0)</f>
        <v>0</v>
      </c>
      <c r="AD117" s="338">
        <f t="shared" si="2"/>
        <v>11</v>
      </c>
      <c r="AE117" s="339">
        <f t="shared" si="3"/>
        <v>40.69</v>
      </c>
    </row>
    <row r="118" spans="1:31" ht="15.6" x14ac:dyDescent="0.25">
      <c r="A118" s="340" t="s">
        <v>741</v>
      </c>
      <c r="B118" s="341" t="s">
        <v>1243</v>
      </c>
      <c r="C118" s="341" t="s">
        <v>2055</v>
      </c>
      <c r="D118" s="341" t="s">
        <v>1547</v>
      </c>
      <c r="E118" s="342" t="s">
        <v>1259</v>
      </c>
      <c r="F118" s="312">
        <v>1</v>
      </c>
      <c r="G118" s="313">
        <v>1</v>
      </c>
      <c r="H118" s="313">
        <v>2</v>
      </c>
      <c r="I118" s="314">
        <v>31.5</v>
      </c>
      <c r="J118" s="315">
        <v>15.75</v>
      </c>
      <c r="K118" s="316"/>
      <c r="L118" s="331"/>
      <c r="M118" s="316"/>
      <c r="N118" s="317"/>
      <c r="O118" s="317"/>
      <c r="P118" s="318"/>
      <c r="Q118" s="319"/>
      <c r="R118" s="306"/>
      <c r="S118" s="306"/>
      <c r="T118" s="320"/>
      <c r="U118" s="321"/>
      <c r="V118" s="322"/>
      <c r="W118" s="323"/>
      <c r="X118" s="324"/>
      <c r="Y118" s="326"/>
      <c r="Z118" s="335">
        <f>_xlfn.XLOOKUP(A118,'2024-NAT-01'!B:B,'2024-NAT-01'!F:F,0,0)+_xlfn.XLOOKUP(Nominations!A293,'2024-NAT-01'!B:B,'2024-NAT-01'!G:G,0,0)</f>
        <v>0</v>
      </c>
      <c r="AA118" s="336">
        <f>_xlfn.XLOOKUP(A118,'2024-NAT-01'!B:B,'2024-NAT-01'!H:H,0,0)</f>
        <v>12.200000000000001</v>
      </c>
      <c r="AB118" s="335">
        <f>_xlfn.XLOOKUP(A118,'2024-NAT-02'!B:B,'2024-NAT-02'!F:F,0,0)+_xlfn.XLOOKUP(A118,'2024-NAT-02'!B:B,'2024-NAT-02'!G:G,0,0)</f>
        <v>3</v>
      </c>
      <c r="AC118" s="337">
        <f>_xlfn.XLOOKUP(A118,'2024-NAT-02'!B:B,'2024-NAT-02'!H:H,0,0)</f>
        <v>12.200000000000001</v>
      </c>
      <c r="AD118" s="338">
        <f t="shared" si="2"/>
        <v>5</v>
      </c>
      <c r="AE118" s="339">
        <f t="shared" si="3"/>
        <v>40.150000000000006</v>
      </c>
    </row>
    <row r="119" spans="1:31" ht="15.6" x14ac:dyDescent="0.25">
      <c r="A119" s="340" t="s">
        <v>610</v>
      </c>
      <c r="B119" s="341" t="s">
        <v>2153</v>
      </c>
      <c r="C119" s="341" t="s">
        <v>413</v>
      </c>
      <c r="D119" s="341" t="s">
        <v>289</v>
      </c>
      <c r="E119" s="342" t="s">
        <v>1258</v>
      </c>
      <c r="F119" s="312">
        <v>1</v>
      </c>
      <c r="G119" s="313">
        <v>12</v>
      </c>
      <c r="H119" s="313">
        <v>13</v>
      </c>
      <c r="I119" s="314">
        <v>135.69999999999999</v>
      </c>
      <c r="J119" s="315">
        <v>39.06</v>
      </c>
      <c r="K119" s="316"/>
      <c r="L119" s="331"/>
      <c r="M119" s="316"/>
      <c r="N119" s="317"/>
      <c r="O119" s="317"/>
      <c r="P119" s="318"/>
      <c r="Q119" s="319"/>
      <c r="R119" s="306"/>
      <c r="S119" s="306"/>
      <c r="T119" s="320"/>
      <c r="U119" s="321"/>
      <c r="V119" s="322"/>
      <c r="W119" s="323"/>
      <c r="X119" s="324"/>
      <c r="Y119" s="326"/>
      <c r="Z119" s="335">
        <f>_xlfn.XLOOKUP(A119,'2024-NAT-01'!B:B,'2024-NAT-01'!F:F,0,0)+_xlfn.XLOOKUP(Nominations!A159,'2024-NAT-01'!B:B,'2024-NAT-01'!G:G,0,0)</f>
        <v>4</v>
      </c>
      <c r="AA119" s="336">
        <f>_xlfn.XLOOKUP(A119,'2024-NAT-01'!B:B,'2024-NAT-01'!H:H,0,0)</f>
        <v>0</v>
      </c>
      <c r="AB119" s="335">
        <f>_xlfn.XLOOKUP(A119,'2024-NAT-02'!B:B,'2024-NAT-02'!F:F,0,0)+_xlfn.XLOOKUP(A119,'2024-NAT-02'!B:B,'2024-NAT-02'!G:G,0,0)</f>
        <v>0</v>
      </c>
      <c r="AC119" s="337">
        <f>_xlfn.XLOOKUP(A119,'2024-NAT-02'!B:B,'2024-NAT-02'!H:H,0,0)</f>
        <v>0</v>
      </c>
      <c r="AD119" s="338">
        <f t="shared" si="2"/>
        <v>17</v>
      </c>
      <c r="AE119" s="339">
        <f t="shared" si="3"/>
        <v>39.06</v>
      </c>
    </row>
    <row r="120" spans="1:31" ht="15.6" x14ac:dyDescent="0.25">
      <c r="A120" s="340" t="s">
        <v>602</v>
      </c>
      <c r="B120" s="341" t="s">
        <v>2161</v>
      </c>
      <c r="C120" s="341" t="s">
        <v>345</v>
      </c>
      <c r="D120" s="341" t="s">
        <v>378</v>
      </c>
      <c r="E120" s="342" t="s">
        <v>2079</v>
      </c>
      <c r="F120" s="312">
        <v>3</v>
      </c>
      <c r="G120" s="313">
        <v>13</v>
      </c>
      <c r="H120" s="313">
        <v>16</v>
      </c>
      <c r="I120" s="314">
        <v>121.6</v>
      </c>
      <c r="J120" s="315">
        <v>38.949999999999996</v>
      </c>
      <c r="K120" s="316"/>
      <c r="L120" s="331"/>
      <c r="M120" s="316"/>
      <c r="N120" s="317"/>
      <c r="O120" s="317"/>
      <c r="P120" s="318"/>
      <c r="Q120" s="319"/>
      <c r="R120" s="306"/>
      <c r="S120" s="306"/>
      <c r="T120" s="320"/>
      <c r="U120" s="321"/>
      <c r="V120" s="322"/>
      <c r="W120" s="323"/>
      <c r="X120" s="324"/>
      <c r="Y120" s="326"/>
      <c r="Z120" s="335">
        <f>_xlfn.XLOOKUP(A120,'2024-NAT-01'!B:B,'2024-NAT-01'!F:F,0,0)+_xlfn.XLOOKUP(Nominations!A151,'2024-NAT-01'!B:B,'2024-NAT-01'!G:G,0,0)</f>
        <v>0</v>
      </c>
      <c r="AA120" s="336">
        <f>_xlfn.XLOOKUP(A120,'2024-NAT-01'!B:B,'2024-NAT-01'!H:H,0,0)</f>
        <v>0</v>
      </c>
      <c r="AB120" s="335">
        <f>_xlfn.XLOOKUP(A120,'2024-NAT-02'!B:B,'2024-NAT-02'!F:F,0,0)+_xlfn.XLOOKUP(A120,'2024-NAT-02'!B:B,'2024-NAT-02'!G:G,0,0)</f>
        <v>0</v>
      </c>
      <c r="AC120" s="337">
        <f>_xlfn.XLOOKUP(A120,'2024-NAT-02'!B:B,'2024-NAT-02'!H:H,0,0)</f>
        <v>0</v>
      </c>
      <c r="AD120" s="338">
        <f t="shared" si="2"/>
        <v>16</v>
      </c>
      <c r="AE120" s="339">
        <f t="shared" si="3"/>
        <v>38.949999999999996</v>
      </c>
    </row>
    <row r="121" spans="1:31" ht="15.6" x14ac:dyDescent="0.25">
      <c r="A121" s="343" t="s">
        <v>474</v>
      </c>
      <c r="B121" s="344" t="s">
        <v>1947</v>
      </c>
      <c r="C121" s="344" t="s">
        <v>161</v>
      </c>
      <c r="D121" s="344" t="s">
        <v>88</v>
      </c>
      <c r="E121" s="345" t="s">
        <v>2079</v>
      </c>
      <c r="F121" s="312">
        <v>3</v>
      </c>
      <c r="G121" s="313">
        <v>13</v>
      </c>
      <c r="H121" s="313">
        <v>16</v>
      </c>
      <c r="I121" s="314">
        <v>180.89999999999998</v>
      </c>
      <c r="J121" s="346">
        <v>38.010000000000005</v>
      </c>
      <c r="K121" s="316">
        <f>I121/H121</f>
        <v>11.306249999999999</v>
      </c>
      <c r="L121" s="331">
        <f>U121+Y121+Q121</f>
        <v>811</v>
      </c>
      <c r="M121" s="316">
        <f>(U121*0.3)+(Y121*0.2)+(Q121*0.5)</f>
        <v>244</v>
      </c>
      <c r="N121" s="317">
        <v>0</v>
      </c>
      <c r="O121" s="317">
        <v>0</v>
      </c>
      <c r="P121" s="318">
        <v>0</v>
      </c>
      <c r="Q121" s="319">
        <v>80</v>
      </c>
      <c r="R121" s="306">
        <v>0</v>
      </c>
      <c r="S121" s="306">
        <v>5</v>
      </c>
      <c r="T121" s="320">
        <v>84.5</v>
      </c>
      <c r="U121" s="321">
        <v>578</v>
      </c>
      <c r="V121" s="322">
        <v>0</v>
      </c>
      <c r="W121" s="323">
        <v>0</v>
      </c>
      <c r="X121" s="324">
        <v>0.9</v>
      </c>
      <c r="Y121" s="326">
        <v>153</v>
      </c>
      <c r="Z121" s="335">
        <f>_xlfn.XLOOKUP(A121,'2024-NAT-01'!B:B,'2024-NAT-01'!F:F,0,0)+_xlfn.XLOOKUP(A121,'2024-NAT-01'!B:B,'2024-NAT-01'!G:G,0,0)</f>
        <v>0</v>
      </c>
      <c r="AA121" s="336">
        <f>_xlfn.XLOOKUP(A121,'2024-NAT-01'!B:B,'2024-NAT-01'!H:H,0,0)</f>
        <v>0</v>
      </c>
      <c r="AB121" s="335">
        <f>_xlfn.XLOOKUP(A121,'2024-NAT-02'!B:B,'2024-NAT-02'!F:F,0,0)+_xlfn.XLOOKUP(A121,'2024-NAT-02'!B:B,'2024-NAT-02'!G:G,0,0)</f>
        <v>0</v>
      </c>
      <c r="AC121" s="337">
        <f>_xlfn.XLOOKUP(A121,'2024-NAT-02'!B:B,'2024-NAT-02'!H:H,0,0)</f>
        <v>0</v>
      </c>
      <c r="AD121" s="335">
        <f t="shared" si="2"/>
        <v>16</v>
      </c>
      <c r="AE121" s="336">
        <f t="shared" si="3"/>
        <v>38.010000000000005</v>
      </c>
    </row>
    <row r="122" spans="1:31" ht="15.6" x14ac:dyDescent="0.25">
      <c r="A122" s="343" t="s">
        <v>1010</v>
      </c>
      <c r="B122" s="344" t="s">
        <v>44</v>
      </c>
      <c r="C122" s="344" t="s">
        <v>1876</v>
      </c>
      <c r="D122" s="344" t="s">
        <v>1877</v>
      </c>
      <c r="E122" s="345" t="s">
        <v>2079</v>
      </c>
      <c r="F122" s="312">
        <v>4</v>
      </c>
      <c r="G122" s="313">
        <v>10</v>
      </c>
      <c r="H122" s="313">
        <v>14</v>
      </c>
      <c r="I122" s="314">
        <v>144</v>
      </c>
      <c r="J122" s="346">
        <v>37.010000000000005</v>
      </c>
      <c r="K122" s="316"/>
      <c r="L122" s="331"/>
      <c r="M122" s="316"/>
      <c r="N122" s="317"/>
      <c r="O122" s="317"/>
      <c r="P122" s="318"/>
      <c r="Q122" s="319"/>
      <c r="R122" s="306"/>
      <c r="S122" s="306"/>
      <c r="T122" s="320"/>
      <c r="U122" s="321"/>
      <c r="V122" s="322"/>
      <c r="W122" s="323"/>
      <c r="X122" s="324"/>
      <c r="Y122" s="326"/>
      <c r="Z122" s="335">
        <f>_xlfn.XLOOKUP(A122,'2024-NAT-01'!B:B,'2024-NAT-01'!F:F,0,0)+_xlfn.XLOOKUP(A122,'2024-NAT-01'!B:B,'2024-NAT-01'!G:G,0,0)</f>
        <v>0</v>
      </c>
      <c r="AA122" s="336">
        <f>_xlfn.XLOOKUP(A122,'2024-NAT-01'!B:B,'2024-NAT-01'!H:H,0,0)</f>
        <v>0</v>
      </c>
      <c r="AB122" s="335">
        <f>_xlfn.XLOOKUP(A122,'2024-NAT-02'!B:B,'2024-NAT-02'!F:F,0,0)+_xlfn.XLOOKUP(A122,'2024-NAT-02'!B:B,'2024-NAT-02'!G:G,0,0)</f>
        <v>0</v>
      </c>
      <c r="AC122" s="337">
        <f>_xlfn.XLOOKUP(A122,'2024-NAT-02'!B:B,'2024-NAT-02'!H:H,0,0)</f>
        <v>0</v>
      </c>
      <c r="AD122" s="335">
        <f t="shared" si="2"/>
        <v>14</v>
      </c>
      <c r="AE122" s="336">
        <f t="shared" si="3"/>
        <v>37.010000000000005</v>
      </c>
    </row>
    <row r="123" spans="1:31" ht="15.6" x14ac:dyDescent="0.25">
      <c r="A123" s="340" t="s">
        <v>486</v>
      </c>
      <c r="B123" s="341" t="s">
        <v>2159</v>
      </c>
      <c r="C123" s="341" t="s">
        <v>94</v>
      </c>
      <c r="D123" s="341" t="s">
        <v>321</v>
      </c>
      <c r="E123" s="342" t="s">
        <v>1258</v>
      </c>
      <c r="F123" s="312">
        <v>0</v>
      </c>
      <c r="G123" s="313">
        <v>11</v>
      </c>
      <c r="H123" s="313">
        <v>11</v>
      </c>
      <c r="I123" s="314">
        <v>131.1</v>
      </c>
      <c r="J123" s="315">
        <v>36.31</v>
      </c>
      <c r="K123" s="316">
        <f>I123/H123</f>
        <v>11.918181818181818</v>
      </c>
      <c r="L123" s="331">
        <f>U123+Y123+Q123</f>
        <v>793</v>
      </c>
      <c r="M123" s="316">
        <f>(U123*0.3)+(Y123*0.2)+(Q123*0.5)</f>
        <v>355.1</v>
      </c>
      <c r="N123" s="317">
        <v>3</v>
      </c>
      <c r="O123" s="317">
        <v>2</v>
      </c>
      <c r="P123" s="318">
        <v>7.6</v>
      </c>
      <c r="Q123" s="319">
        <v>586</v>
      </c>
      <c r="R123" s="306">
        <v>2</v>
      </c>
      <c r="S123" s="306">
        <v>0</v>
      </c>
      <c r="T123" s="320">
        <v>2.2000000000000002</v>
      </c>
      <c r="U123" s="321">
        <v>207</v>
      </c>
      <c r="V123" s="322">
        <v>0</v>
      </c>
      <c r="W123" s="323">
        <v>0</v>
      </c>
      <c r="X123" s="324">
        <v>0</v>
      </c>
      <c r="Y123" s="326">
        <v>0</v>
      </c>
      <c r="Z123" s="335">
        <f>_xlfn.XLOOKUP(A123,'2024-NAT-01'!B:B,'2024-NAT-01'!F:F,0,0)+_xlfn.XLOOKUP(Nominations!A35,'2024-NAT-01'!B:B,'2024-NAT-01'!G:G,0,0)</f>
        <v>6</v>
      </c>
      <c r="AA123" s="336">
        <f>_xlfn.XLOOKUP(A123,'2024-NAT-01'!B:B,'2024-NAT-01'!H:H,0,0)</f>
        <v>0</v>
      </c>
      <c r="AB123" s="335">
        <f>_xlfn.XLOOKUP(A123,'2024-NAT-02'!B:B,'2024-NAT-02'!F:F,0,0)+_xlfn.XLOOKUP(A123,'2024-NAT-02'!B:B,'2024-NAT-02'!G:G,0,0)</f>
        <v>0</v>
      </c>
      <c r="AC123" s="337">
        <f>_xlfn.XLOOKUP(A123,'2024-NAT-02'!B:B,'2024-NAT-02'!H:H,0,0)</f>
        <v>0</v>
      </c>
      <c r="AD123" s="338">
        <f t="shared" si="2"/>
        <v>17</v>
      </c>
      <c r="AE123" s="339">
        <f t="shared" si="3"/>
        <v>36.31</v>
      </c>
    </row>
    <row r="124" spans="1:31" ht="15.6" x14ac:dyDescent="0.25">
      <c r="A124" s="343" t="s">
        <v>458</v>
      </c>
      <c r="B124" s="344" t="s">
        <v>37</v>
      </c>
      <c r="C124" s="344" t="s">
        <v>174</v>
      </c>
      <c r="D124" s="344" t="s">
        <v>86</v>
      </c>
      <c r="E124" s="345" t="s">
        <v>2078</v>
      </c>
      <c r="F124" s="312">
        <v>2</v>
      </c>
      <c r="G124" s="313">
        <v>10</v>
      </c>
      <c r="H124" s="313">
        <v>12</v>
      </c>
      <c r="I124" s="314">
        <v>155.1</v>
      </c>
      <c r="J124" s="346">
        <v>36.06</v>
      </c>
      <c r="K124" s="316">
        <f>I124/H124</f>
        <v>12.924999999999999</v>
      </c>
      <c r="L124" s="331">
        <f>U124+Y124+Q124</f>
        <v>1766</v>
      </c>
      <c r="M124" s="316">
        <f>(U124*0.3)+(Y124*0.2)+(Q124*0.5)</f>
        <v>647.9</v>
      </c>
      <c r="N124" s="317">
        <v>1</v>
      </c>
      <c r="O124" s="317">
        <v>4</v>
      </c>
      <c r="P124" s="318">
        <v>29.099999999999998</v>
      </c>
      <c r="Q124" s="319">
        <v>704</v>
      </c>
      <c r="R124" s="306">
        <v>0</v>
      </c>
      <c r="S124" s="306">
        <v>5</v>
      </c>
      <c r="T124" s="320">
        <v>118.89999999999999</v>
      </c>
      <c r="U124" s="321">
        <v>835</v>
      </c>
      <c r="V124" s="322">
        <v>0</v>
      </c>
      <c r="W124" s="323">
        <v>4</v>
      </c>
      <c r="X124" s="324">
        <v>9.5</v>
      </c>
      <c r="Y124" s="326">
        <v>227</v>
      </c>
      <c r="Z124" s="335">
        <f>_xlfn.XLOOKUP(A124,'2024-NAT-01'!B:B,'2024-NAT-01'!F:F,0,0)+_xlfn.XLOOKUP(A124,'2024-NAT-01'!B:B,'2024-NAT-01'!G:G,0,0)</f>
        <v>0</v>
      </c>
      <c r="AA124" s="336">
        <f>_xlfn.XLOOKUP(A124,'2024-NAT-01'!B:B,'2024-NAT-01'!H:H,0,0)</f>
        <v>0</v>
      </c>
      <c r="AB124" s="335">
        <f>_xlfn.XLOOKUP(A124,'2024-NAT-02'!B:B,'2024-NAT-02'!F:F,0,0)+_xlfn.XLOOKUP(A124,'2024-NAT-02'!B:B,'2024-NAT-02'!G:G,0,0)</f>
        <v>0</v>
      </c>
      <c r="AC124" s="337">
        <f>_xlfn.XLOOKUP(A124,'2024-NAT-02'!B:B,'2024-NAT-02'!H:H,0,0)</f>
        <v>0</v>
      </c>
      <c r="AD124" s="335">
        <f t="shared" si="2"/>
        <v>12</v>
      </c>
      <c r="AE124" s="336">
        <f t="shared" si="3"/>
        <v>36.06</v>
      </c>
    </row>
    <row r="125" spans="1:31" ht="15.6" x14ac:dyDescent="0.25">
      <c r="A125" s="340" t="s">
        <v>644</v>
      </c>
      <c r="B125" s="341" t="s">
        <v>2158</v>
      </c>
      <c r="C125" s="341" t="s">
        <v>284</v>
      </c>
      <c r="D125" s="341" t="s">
        <v>269</v>
      </c>
      <c r="E125" s="342" t="s">
        <v>1258</v>
      </c>
      <c r="F125" s="312">
        <v>1</v>
      </c>
      <c r="G125" s="313">
        <v>10</v>
      </c>
      <c r="H125" s="313">
        <v>11</v>
      </c>
      <c r="I125" s="314">
        <v>135.19999999999999</v>
      </c>
      <c r="J125" s="315">
        <v>36.049999999999997</v>
      </c>
      <c r="K125" s="316"/>
      <c r="L125" s="331"/>
      <c r="M125" s="316"/>
      <c r="N125" s="317"/>
      <c r="O125" s="317"/>
      <c r="P125" s="318"/>
      <c r="Q125" s="319"/>
      <c r="R125" s="306"/>
      <c r="S125" s="306"/>
      <c r="T125" s="320"/>
      <c r="U125" s="321"/>
      <c r="V125" s="322"/>
      <c r="W125" s="323"/>
      <c r="X125" s="324"/>
      <c r="Y125" s="326"/>
      <c r="Z125" s="335">
        <f>_xlfn.XLOOKUP(A125,'2024-NAT-01'!B:B,'2024-NAT-01'!F:F,0,0)+_xlfn.XLOOKUP(Nominations!A193,'2024-NAT-01'!B:B,'2024-NAT-01'!G:G,0,0)</f>
        <v>0</v>
      </c>
      <c r="AA125" s="336">
        <f>_xlfn.XLOOKUP(A125,'2024-NAT-01'!B:B,'2024-NAT-01'!H:H,0,0)</f>
        <v>0</v>
      </c>
      <c r="AB125" s="335">
        <f>_xlfn.XLOOKUP(A125,'2024-NAT-02'!B:B,'2024-NAT-02'!F:F,0,0)+_xlfn.XLOOKUP(A125,'2024-NAT-02'!B:B,'2024-NAT-02'!G:G,0,0)</f>
        <v>0</v>
      </c>
      <c r="AC125" s="337">
        <f>_xlfn.XLOOKUP(A125,'2024-NAT-02'!B:B,'2024-NAT-02'!H:H,0,0)</f>
        <v>0</v>
      </c>
      <c r="AD125" s="338">
        <f t="shared" si="2"/>
        <v>11</v>
      </c>
      <c r="AE125" s="339">
        <f t="shared" si="3"/>
        <v>36.049999999999997</v>
      </c>
    </row>
    <row r="126" spans="1:31" ht="15.6" x14ac:dyDescent="0.25">
      <c r="A126" s="343" t="s">
        <v>1157</v>
      </c>
      <c r="B126" s="344" t="s">
        <v>42</v>
      </c>
      <c r="C126" s="344" t="s">
        <v>1510</v>
      </c>
      <c r="D126" s="344" t="s">
        <v>923</v>
      </c>
      <c r="E126" s="345" t="s">
        <v>1250</v>
      </c>
      <c r="F126" s="312">
        <v>0</v>
      </c>
      <c r="G126" s="313">
        <v>3</v>
      </c>
      <c r="H126" s="313">
        <v>3</v>
      </c>
      <c r="I126" s="314">
        <v>24.5</v>
      </c>
      <c r="J126" s="346">
        <v>6.76</v>
      </c>
      <c r="K126" s="316"/>
      <c r="L126" s="331"/>
      <c r="M126" s="316"/>
      <c r="N126" s="317"/>
      <c r="O126" s="317"/>
      <c r="P126" s="318"/>
      <c r="Q126" s="319"/>
      <c r="R126" s="306"/>
      <c r="S126" s="306"/>
      <c r="T126" s="320"/>
      <c r="U126" s="321"/>
      <c r="V126" s="322"/>
      <c r="W126" s="323"/>
      <c r="X126" s="324"/>
      <c r="Y126" s="326"/>
      <c r="Z126" s="335">
        <f>_xlfn.XLOOKUP(A126,'2024-NAT-01'!B:B,'2024-NAT-01'!F:F,0,0)+_xlfn.XLOOKUP(A126,'2024-NAT-01'!B:B,'2024-NAT-01'!G:G,0,0)</f>
        <v>7</v>
      </c>
      <c r="AA126" s="336">
        <f>_xlfn.XLOOKUP(A126,'2024-NAT-01'!B:B,'2024-NAT-01'!H:H,0,0)</f>
        <v>19.399999999999999</v>
      </c>
      <c r="AB126" s="335">
        <f>_xlfn.XLOOKUP(A126,'2024-NAT-02'!B:B,'2024-NAT-02'!F:F,0,0)+_xlfn.XLOOKUP(A126,'2024-NAT-02'!B:B,'2024-NAT-02'!G:G,0,0)</f>
        <v>3</v>
      </c>
      <c r="AC126" s="337">
        <f>_xlfn.XLOOKUP(A126,'2024-NAT-02'!B:B,'2024-NAT-02'!H:H,0,0)</f>
        <v>8.8000000000000007</v>
      </c>
      <c r="AD126" s="335">
        <f t="shared" si="2"/>
        <v>13</v>
      </c>
      <c r="AE126" s="336">
        <f t="shared" si="3"/>
        <v>34.959999999999994</v>
      </c>
    </row>
    <row r="127" spans="1:31" ht="15.6" x14ac:dyDescent="0.25">
      <c r="A127" s="343" t="s">
        <v>911</v>
      </c>
      <c r="B127" s="344" t="s">
        <v>42</v>
      </c>
      <c r="C127" s="344" t="s">
        <v>410</v>
      </c>
      <c r="D127" s="344" t="s">
        <v>169</v>
      </c>
      <c r="E127" s="345" t="s">
        <v>2079</v>
      </c>
      <c r="F127" s="312">
        <v>1</v>
      </c>
      <c r="G127" s="313">
        <v>12</v>
      </c>
      <c r="H127" s="313">
        <v>13</v>
      </c>
      <c r="I127" s="314">
        <v>120.5</v>
      </c>
      <c r="J127" s="346">
        <v>34.57</v>
      </c>
      <c r="K127" s="316"/>
      <c r="L127" s="331"/>
      <c r="M127" s="316"/>
      <c r="N127" s="317"/>
      <c r="O127" s="317"/>
      <c r="P127" s="318"/>
      <c r="Q127" s="319"/>
      <c r="R127" s="306"/>
      <c r="S127" s="306"/>
      <c r="T127" s="320"/>
      <c r="U127" s="321"/>
      <c r="V127" s="322"/>
      <c r="W127" s="323"/>
      <c r="X127" s="324"/>
      <c r="Y127" s="326"/>
      <c r="Z127" s="335">
        <f>_xlfn.XLOOKUP(A127,'2024-NAT-01'!B:B,'2024-NAT-01'!F:F,0,0)+_xlfn.XLOOKUP(A127,'2024-NAT-01'!B:B,'2024-NAT-01'!G:G,0,0)</f>
        <v>0</v>
      </c>
      <c r="AA127" s="336">
        <f>_xlfn.XLOOKUP(A127,'2024-NAT-01'!B:B,'2024-NAT-01'!H:H,0,0)</f>
        <v>0</v>
      </c>
      <c r="AB127" s="335">
        <f>_xlfn.XLOOKUP(A127,'2024-NAT-02'!B:B,'2024-NAT-02'!F:F,0,0)+_xlfn.XLOOKUP(A127,'2024-NAT-02'!B:B,'2024-NAT-02'!G:G,0,0)</f>
        <v>0</v>
      </c>
      <c r="AC127" s="337">
        <f>_xlfn.XLOOKUP(A127,'2024-NAT-02'!B:B,'2024-NAT-02'!H:H,0,0)</f>
        <v>0</v>
      </c>
      <c r="AD127" s="335">
        <f t="shared" si="2"/>
        <v>13</v>
      </c>
      <c r="AE127" s="336">
        <f t="shared" si="3"/>
        <v>34.57</v>
      </c>
    </row>
    <row r="128" spans="1:31" ht="15.6" x14ac:dyDescent="0.25">
      <c r="A128" s="343" t="s">
        <v>824</v>
      </c>
      <c r="B128" s="344" t="s">
        <v>38</v>
      </c>
      <c r="C128" s="344" t="s">
        <v>1955</v>
      </c>
      <c r="D128" s="344" t="s">
        <v>220</v>
      </c>
      <c r="E128" s="345" t="s">
        <v>1258</v>
      </c>
      <c r="F128" s="312">
        <v>1</v>
      </c>
      <c r="G128" s="313">
        <v>4</v>
      </c>
      <c r="H128" s="313">
        <v>5</v>
      </c>
      <c r="I128" s="314">
        <v>75.899999999999991</v>
      </c>
      <c r="J128" s="346">
        <v>34.44</v>
      </c>
      <c r="K128" s="316"/>
      <c r="L128" s="331"/>
      <c r="M128" s="316"/>
      <c r="N128" s="317"/>
      <c r="O128" s="317"/>
      <c r="P128" s="318"/>
      <c r="Q128" s="319"/>
      <c r="R128" s="306"/>
      <c r="S128" s="306"/>
      <c r="T128" s="320"/>
      <c r="U128" s="321"/>
      <c r="V128" s="322"/>
      <c r="W128" s="323"/>
      <c r="X128" s="324"/>
      <c r="Y128" s="326"/>
      <c r="Z128" s="335">
        <f>_xlfn.XLOOKUP(A128,'2024-NAT-01'!B:B,'2024-NAT-01'!F:F,0,0)+_xlfn.XLOOKUP(A128,'2024-NAT-01'!B:B,'2024-NAT-01'!G:G,0,0)</f>
        <v>0</v>
      </c>
      <c r="AA128" s="336">
        <f>_xlfn.XLOOKUP(A128,'2024-NAT-01'!B:B,'2024-NAT-01'!H:H,0,0)</f>
        <v>0</v>
      </c>
      <c r="AB128" s="335">
        <f>_xlfn.XLOOKUP(A128,'2024-NAT-02'!B:B,'2024-NAT-02'!F:F,0,0)+_xlfn.XLOOKUP(A128,'2024-NAT-02'!B:B,'2024-NAT-02'!G:G,0,0)</f>
        <v>0</v>
      </c>
      <c r="AC128" s="337">
        <f>_xlfn.XLOOKUP(A128,'2024-NAT-02'!B:B,'2024-NAT-02'!H:H,0,0)</f>
        <v>0</v>
      </c>
      <c r="AD128" s="335">
        <f t="shared" si="2"/>
        <v>5</v>
      </c>
      <c r="AE128" s="336">
        <f t="shared" si="3"/>
        <v>34.44</v>
      </c>
    </row>
    <row r="129" spans="1:31" ht="15.6" x14ac:dyDescent="0.25">
      <c r="A129" s="340" t="s">
        <v>584</v>
      </c>
      <c r="B129" s="341" t="s">
        <v>2155</v>
      </c>
      <c r="C129" s="341" t="s">
        <v>400</v>
      </c>
      <c r="D129" s="341" t="s">
        <v>221</v>
      </c>
      <c r="E129" s="342" t="s">
        <v>1258</v>
      </c>
      <c r="F129" s="312">
        <v>2</v>
      </c>
      <c r="G129" s="313">
        <v>0</v>
      </c>
      <c r="H129" s="313">
        <v>2</v>
      </c>
      <c r="I129" s="314">
        <v>2.6</v>
      </c>
      <c r="J129" s="315">
        <v>0.78</v>
      </c>
      <c r="K129" s="316"/>
      <c r="L129" s="331"/>
      <c r="M129" s="316"/>
      <c r="N129" s="317"/>
      <c r="O129" s="317"/>
      <c r="P129" s="318"/>
      <c r="Q129" s="319"/>
      <c r="R129" s="306"/>
      <c r="S129" s="306"/>
      <c r="T129" s="320"/>
      <c r="U129" s="321"/>
      <c r="V129" s="322"/>
      <c r="W129" s="323"/>
      <c r="X129" s="324"/>
      <c r="Y129" s="326"/>
      <c r="Z129" s="335">
        <f>_xlfn.XLOOKUP(A129,'2024-NAT-01'!B:B,'2024-NAT-01'!F:F,0,0)+_xlfn.XLOOKUP(Nominations!A133,'2024-NAT-01'!B:B,'2024-NAT-01'!G:G,0,0)</f>
        <v>0</v>
      </c>
      <c r="AA129" s="336">
        <f>_xlfn.XLOOKUP(A129,'2024-NAT-01'!B:B,'2024-NAT-01'!H:H,0,0)</f>
        <v>27.699999999999996</v>
      </c>
      <c r="AB129" s="335">
        <f>_xlfn.XLOOKUP(A129,'2024-NAT-02'!B:B,'2024-NAT-02'!F:F,0,0)+_xlfn.XLOOKUP(A129,'2024-NAT-02'!B:B,'2024-NAT-02'!G:G,0,0)</f>
        <v>1</v>
      </c>
      <c r="AC129" s="337">
        <f>_xlfn.XLOOKUP(A129,'2024-NAT-02'!B:B,'2024-NAT-02'!H:H,0,0)</f>
        <v>5.8</v>
      </c>
      <c r="AD129" s="338">
        <f t="shared" si="2"/>
        <v>3</v>
      </c>
      <c r="AE129" s="339">
        <f t="shared" si="3"/>
        <v>34.279999999999994</v>
      </c>
    </row>
    <row r="130" spans="1:31" ht="15.6" x14ac:dyDescent="0.25">
      <c r="A130" s="343" t="s">
        <v>1720</v>
      </c>
      <c r="B130" s="344" t="s">
        <v>49</v>
      </c>
      <c r="C130" s="344" t="s">
        <v>1759</v>
      </c>
      <c r="D130" s="344" t="s">
        <v>1861</v>
      </c>
      <c r="E130" s="345" t="s">
        <v>1260</v>
      </c>
      <c r="F130" s="312">
        <v>1</v>
      </c>
      <c r="G130" s="313">
        <v>2</v>
      </c>
      <c r="H130" s="313">
        <v>3</v>
      </c>
      <c r="I130" s="314">
        <v>10.5</v>
      </c>
      <c r="J130" s="346">
        <v>3.63</v>
      </c>
      <c r="K130" s="316"/>
      <c r="L130" s="331"/>
      <c r="M130" s="316"/>
      <c r="N130" s="317"/>
      <c r="O130" s="317"/>
      <c r="P130" s="318"/>
      <c r="Q130" s="319"/>
      <c r="R130" s="306"/>
      <c r="S130" s="306"/>
      <c r="T130" s="320"/>
      <c r="U130" s="321"/>
      <c r="V130" s="322"/>
      <c r="W130" s="323"/>
      <c r="X130" s="324"/>
      <c r="Y130" s="326"/>
      <c r="Z130" s="335">
        <f>_xlfn.XLOOKUP(A130,'2024-NAT-01'!B:B,'2024-NAT-01'!F:F,0,0)+_xlfn.XLOOKUP(A130,'2024-NAT-01'!B:B,'2024-NAT-01'!G:G,0,0)</f>
        <v>3</v>
      </c>
      <c r="AA130" s="336">
        <f>_xlfn.XLOOKUP(A130,'2024-NAT-01'!B:B,'2024-NAT-01'!H:H,0,0)</f>
        <v>16.099999999999998</v>
      </c>
      <c r="AB130" s="335">
        <f>_xlfn.XLOOKUP(A130,'2024-NAT-02'!B:B,'2024-NAT-02'!F:F,0,0)+_xlfn.XLOOKUP(A130,'2024-NAT-02'!B:B,'2024-NAT-02'!G:G,0,0)</f>
        <v>2</v>
      </c>
      <c r="AC130" s="337">
        <f>_xlfn.XLOOKUP(A130,'2024-NAT-02'!B:B,'2024-NAT-02'!H:H,0,0)</f>
        <v>13.899999999999999</v>
      </c>
      <c r="AD130" s="335">
        <f t="shared" si="2"/>
        <v>8</v>
      </c>
      <c r="AE130" s="336">
        <f t="shared" si="3"/>
        <v>33.629999999999995</v>
      </c>
    </row>
    <row r="131" spans="1:31" ht="15.6" x14ac:dyDescent="0.25">
      <c r="A131" s="343" t="s">
        <v>484</v>
      </c>
      <c r="B131" s="344" t="s">
        <v>50</v>
      </c>
      <c r="C131" s="344" t="s">
        <v>1091</v>
      </c>
      <c r="D131" s="344" t="s">
        <v>111</v>
      </c>
      <c r="E131" s="345" t="s">
        <v>2078</v>
      </c>
      <c r="F131" s="312">
        <v>0</v>
      </c>
      <c r="G131" s="313">
        <v>10</v>
      </c>
      <c r="H131" s="313">
        <v>10</v>
      </c>
      <c r="I131" s="314">
        <v>160.19999999999999</v>
      </c>
      <c r="J131" s="346">
        <v>33.6</v>
      </c>
      <c r="K131" s="316">
        <f>I131/H131</f>
        <v>16.02</v>
      </c>
      <c r="L131" s="331">
        <f>U131+Y131+Q131</f>
        <v>1341</v>
      </c>
      <c r="M131" s="316">
        <f>(U131*0.3)+(Y131*0.2)+(Q131*0.5)</f>
        <v>455.1</v>
      </c>
      <c r="N131" s="317">
        <v>0</v>
      </c>
      <c r="O131" s="317">
        <v>3</v>
      </c>
      <c r="P131" s="318">
        <v>23.5</v>
      </c>
      <c r="Q131" s="319">
        <v>395</v>
      </c>
      <c r="R131" s="306">
        <v>1</v>
      </c>
      <c r="S131" s="306">
        <v>4</v>
      </c>
      <c r="T131" s="320">
        <v>34.700000000000003</v>
      </c>
      <c r="U131" s="321">
        <v>684</v>
      </c>
      <c r="V131" s="322">
        <v>0</v>
      </c>
      <c r="W131" s="323">
        <v>3</v>
      </c>
      <c r="X131" s="324">
        <v>40.700000000000003</v>
      </c>
      <c r="Y131" s="326">
        <v>262</v>
      </c>
      <c r="Z131" s="335">
        <f>_xlfn.XLOOKUP(A131,'2024-NAT-01'!B:B,'2024-NAT-01'!F:F,0,0)+_xlfn.XLOOKUP(A131,'2024-NAT-01'!B:B,'2024-NAT-01'!G:G,0,0)</f>
        <v>0</v>
      </c>
      <c r="AA131" s="336">
        <f>_xlfn.XLOOKUP(A131,'2024-NAT-01'!B:B,'2024-NAT-01'!H:H,0,0)</f>
        <v>0</v>
      </c>
      <c r="AB131" s="335">
        <f>_xlfn.XLOOKUP(A131,'2024-NAT-02'!B:B,'2024-NAT-02'!F:F,0,0)+_xlfn.XLOOKUP(A131,'2024-NAT-02'!B:B,'2024-NAT-02'!G:G,0,0)</f>
        <v>0</v>
      </c>
      <c r="AC131" s="337">
        <f>_xlfn.XLOOKUP(A131,'2024-NAT-02'!B:B,'2024-NAT-02'!H:H,0,0)</f>
        <v>0</v>
      </c>
      <c r="AD131" s="335">
        <f t="shared" si="2"/>
        <v>10</v>
      </c>
      <c r="AE131" s="336">
        <f t="shared" si="3"/>
        <v>33.6</v>
      </c>
    </row>
    <row r="132" spans="1:31" ht="15.6" x14ac:dyDescent="0.25">
      <c r="A132" s="340" t="s">
        <v>1014</v>
      </c>
      <c r="B132" s="341" t="s">
        <v>2156</v>
      </c>
      <c r="C132" s="341" t="s">
        <v>1015</v>
      </c>
      <c r="D132" s="341" t="s">
        <v>1016</v>
      </c>
      <c r="E132" s="342" t="s">
        <v>2079</v>
      </c>
      <c r="F132" s="312">
        <v>4</v>
      </c>
      <c r="G132" s="313">
        <v>6</v>
      </c>
      <c r="H132" s="313">
        <v>10</v>
      </c>
      <c r="I132" s="314">
        <v>158</v>
      </c>
      <c r="J132" s="315">
        <v>33.17</v>
      </c>
      <c r="K132" s="316"/>
      <c r="L132" s="331"/>
      <c r="M132" s="316"/>
      <c r="N132" s="317"/>
      <c r="O132" s="317"/>
      <c r="P132" s="318"/>
      <c r="Q132" s="319"/>
      <c r="R132" s="306"/>
      <c r="S132" s="306"/>
      <c r="T132" s="320"/>
      <c r="U132" s="321"/>
      <c r="V132" s="322"/>
      <c r="W132" s="323"/>
      <c r="X132" s="324"/>
      <c r="Y132" s="326"/>
      <c r="Z132" s="335">
        <f>_xlfn.XLOOKUP(A132,'2024-NAT-01'!B:B,'2024-NAT-01'!F:F,0,0)+_xlfn.XLOOKUP(Nominations!A357,'2024-NAT-01'!B:B,'2024-NAT-01'!G:G,0,0)</f>
        <v>0</v>
      </c>
      <c r="AA132" s="336">
        <f>_xlfn.XLOOKUP(A132,'2024-NAT-01'!B:B,'2024-NAT-01'!H:H,0,0)</f>
        <v>0</v>
      </c>
      <c r="AB132" s="335">
        <f>_xlfn.XLOOKUP(A132,'2024-NAT-02'!B:B,'2024-NAT-02'!F:F,0,0)+_xlfn.XLOOKUP(A132,'2024-NAT-02'!B:B,'2024-NAT-02'!G:G,0,0)</f>
        <v>0</v>
      </c>
      <c r="AC132" s="337">
        <f>_xlfn.XLOOKUP(A132,'2024-NAT-02'!B:B,'2024-NAT-02'!H:H,0,0)</f>
        <v>0</v>
      </c>
      <c r="AD132" s="338">
        <f t="shared" ref="AD132:AD195" si="4">H132+Z132+AB132</f>
        <v>10</v>
      </c>
      <c r="AE132" s="339">
        <f t="shared" ref="AE132:AE195" si="5">J132+AA132+AC132</f>
        <v>33.17</v>
      </c>
    </row>
    <row r="133" spans="1:31" ht="15.6" x14ac:dyDescent="0.25">
      <c r="A133" s="343" t="s">
        <v>784</v>
      </c>
      <c r="B133" s="344" t="s">
        <v>43</v>
      </c>
      <c r="C133" s="344" t="s">
        <v>1957</v>
      </c>
      <c r="D133" s="344" t="s">
        <v>186</v>
      </c>
      <c r="E133" s="345" t="s">
        <v>1258</v>
      </c>
      <c r="F133" s="312">
        <v>1</v>
      </c>
      <c r="G133" s="313">
        <v>6</v>
      </c>
      <c r="H133" s="313">
        <v>7</v>
      </c>
      <c r="I133" s="314">
        <v>87.800000000000011</v>
      </c>
      <c r="J133" s="346">
        <v>33.159999999999997</v>
      </c>
      <c r="K133" s="316"/>
      <c r="L133" s="331"/>
      <c r="M133" s="316"/>
      <c r="N133" s="317"/>
      <c r="O133" s="317"/>
      <c r="P133" s="318"/>
      <c r="Q133" s="319"/>
      <c r="R133" s="306"/>
      <c r="S133" s="306"/>
      <c r="T133" s="320"/>
      <c r="U133" s="321"/>
      <c r="V133" s="322"/>
      <c r="W133" s="323"/>
      <c r="X133" s="324"/>
      <c r="Y133" s="326"/>
      <c r="Z133" s="335">
        <f>_xlfn.XLOOKUP(A133,'2024-NAT-01'!B:B,'2024-NAT-01'!F:F,0,0)+_xlfn.XLOOKUP(A133,'2024-NAT-01'!B:B,'2024-NAT-01'!G:G,0,0)</f>
        <v>0</v>
      </c>
      <c r="AA133" s="336">
        <f>_xlfn.XLOOKUP(A133,'2024-NAT-01'!B:B,'2024-NAT-01'!H:H,0,0)</f>
        <v>0</v>
      </c>
      <c r="AB133" s="335">
        <f>_xlfn.XLOOKUP(A133,'2024-NAT-02'!B:B,'2024-NAT-02'!F:F,0,0)+_xlfn.XLOOKUP(A133,'2024-NAT-02'!B:B,'2024-NAT-02'!G:G,0,0)</f>
        <v>0</v>
      </c>
      <c r="AC133" s="337">
        <f>_xlfn.XLOOKUP(A133,'2024-NAT-02'!B:B,'2024-NAT-02'!H:H,0,0)</f>
        <v>0</v>
      </c>
      <c r="AD133" s="335">
        <f t="shared" si="4"/>
        <v>7</v>
      </c>
      <c r="AE133" s="336">
        <f t="shared" si="5"/>
        <v>33.159999999999997</v>
      </c>
    </row>
    <row r="134" spans="1:31" ht="15.6" x14ac:dyDescent="0.25">
      <c r="A134" s="343" t="s">
        <v>1733</v>
      </c>
      <c r="B134" s="344" t="s">
        <v>50</v>
      </c>
      <c r="C134" s="344" t="s">
        <v>1765</v>
      </c>
      <c r="D134" s="344" t="s">
        <v>356</v>
      </c>
      <c r="E134" s="345" t="s">
        <v>1259</v>
      </c>
      <c r="F134" s="312">
        <v>0</v>
      </c>
      <c r="G134" s="313">
        <v>8</v>
      </c>
      <c r="H134" s="313">
        <v>8</v>
      </c>
      <c r="I134" s="314">
        <v>90.5</v>
      </c>
      <c r="J134" s="346">
        <v>28.68</v>
      </c>
      <c r="K134" s="316"/>
      <c r="L134" s="331"/>
      <c r="M134" s="316"/>
      <c r="N134" s="317"/>
      <c r="O134" s="317"/>
      <c r="P134" s="318"/>
      <c r="Q134" s="319"/>
      <c r="R134" s="306"/>
      <c r="S134" s="306"/>
      <c r="T134" s="320"/>
      <c r="U134" s="321"/>
      <c r="V134" s="322"/>
      <c r="W134" s="323"/>
      <c r="X134" s="324"/>
      <c r="Y134" s="326"/>
      <c r="Z134" s="335">
        <f>_xlfn.XLOOKUP(A134,'2024-NAT-01'!B:B,'2024-NAT-01'!F:F,0,0)+_xlfn.XLOOKUP(A134,'2024-NAT-01'!B:B,'2024-NAT-01'!G:G,0,0)</f>
        <v>2</v>
      </c>
      <c r="AA134" s="336">
        <f>_xlfn.XLOOKUP(A134,'2024-NAT-01'!B:B,'2024-NAT-01'!H:H,0,0)</f>
        <v>4.3000000000000007</v>
      </c>
      <c r="AB134" s="335">
        <f>_xlfn.XLOOKUP(A134,'2024-NAT-02'!B:B,'2024-NAT-02'!F:F,0,0)+_xlfn.XLOOKUP(A134,'2024-NAT-02'!B:B,'2024-NAT-02'!G:G,0,0)</f>
        <v>0</v>
      </c>
      <c r="AC134" s="337">
        <f>_xlfn.XLOOKUP(A134,'2024-NAT-02'!B:B,'2024-NAT-02'!H:H,0,0)</f>
        <v>0</v>
      </c>
      <c r="AD134" s="335">
        <f t="shared" si="4"/>
        <v>10</v>
      </c>
      <c r="AE134" s="336">
        <f t="shared" si="5"/>
        <v>32.980000000000004</v>
      </c>
    </row>
    <row r="135" spans="1:31" ht="15.6" x14ac:dyDescent="0.25">
      <c r="A135" s="343" t="s">
        <v>1788</v>
      </c>
      <c r="B135" s="344" t="s">
        <v>38</v>
      </c>
      <c r="C135" s="344" t="s">
        <v>437</v>
      </c>
      <c r="D135" s="344" t="s">
        <v>1832</v>
      </c>
      <c r="E135" s="345" t="s">
        <v>1258</v>
      </c>
      <c r="F135" s="312">
        <v>1</v>
      </c>
      <c r="G135" s="313">
        <v>10</v>
      </c>
      <c r="H135" s="313">
        <v>11</v>
      </c>
      <c r="I135" s="314">
        <v>105.80000000000001</v>
      </c>
      <c r="J135" s="346">
        <v>32.830000000000005</v>
      </c>
      <c r="K135" s="316"/>
      <c r="L135" s="331"/>
      <c r="M135" s="316"/>
      <c r="N135" s="317"/>
      <c r="O135" s="317"/>
      <c r="P135" s="318"/>
      <c r="Q135" s="319"/>
      <c r="R135" s="306"/>
      <c r="S135" s="306"/>
      <c r="T135" s="320"/>
      <c r="U135" s="321"/>
      <c r="V135" s="322"/>
      <c r="W135" s="323"/>
      <c r="X135" s="324"/>
      <c r="Y135" s="326"/>
      <c r="Z135" s="335">
        <f>_xlfn.XLOOKUP(A135,'2024-NAT-01'!B:B,'2024-NAT-01'!F:F,0,0)+_xlfn.XLOOKUP(A135,'2024-NAT-01'!B:B,'2024-NAT-01'!G:G,0,0)</f>
        <v>0</v>
      </c>
      <c r="AA135" s="336">
        <f>_xlfn.XLOOKUP(A135,'2024-NAT-01'!B:B,'2024-NAT-01'!H:H,0,0)</f>
        <v>0</v>
      </c>
      <c r="AB135" s="335">
        <f>_xlfn.XLOOKUP(A135,'2024-NAT-02'!B:B,'2024-NAT-02'!F:F,0,0)+_xlfn.XLOOKUP(A135,'2024-NAT-02'!B:B,'2024-NAT-02'!G:G,0,0)</f>
        <v>0</v>
      </c>
      <c r="AC135" s="337">
        <f>_xlfn.XLOOKUP(A135,'2024-NAT-02'!B:B,'2024-NAT-02'!H:H,0,0)</f>
        <v>0</v>
      </c>
      <c r="AD135" s="335">
        <f t="shared" si="4"/>
        <v>11</v>
      </c>
      <c r="AE135" s="336">
        <f t="shared" si="5"/>
        <v>32.830000000000005</v>
      </c>
    </row>
    <row r="136" spans="1:31" ht="15.6" x14ac:dyDescent="0.25">
      <c r="A136" s="343" t="s">
        <v>462</v>
      </c>
      <c r="B136" s="344" t="s">
        <v>40</v>
      </c>
      <c r="C136" s="344" t="s">
        <v>175</v>
      </c>
      <c r="D136" s="344" t="s">
        <v>79</v>
      </c>
      <c r="E136" s="345" t="s">
        <v>2078</v>
      </c>
      <c r="F136" s="312">
        <v>13</v>
      </c>
      <c r="G136" s="313">
        <v>12</v>
      </c>
      <c r="H136" s="313">
        <v>25</v>
      </c>
      <c r="I136" s="314">
        <v>128.69999999999999</v>
      </c>
      <c r="J136" s="346">
        <v>32.44</v>
      </c>
      <c r="K136" s="316">
        <f>I136/H136</f>
        <v>5.1479999999999997</v>
      </c>
      <c r="L136" s="331">
        <f>U136+Y136+Q136</f>
        <v>956</v>
      </c>
      <c r="M136" s="316">
        <f>(U136*0.3)+(Y136*0.2)+(Q136*0.5)</f>
        <v>257.2</v>
      </c>
      <c r="N136" s="317">
        <v>0</v>
      </c>
      <c r="O136" s="317">
        <v>0</v>
      </c>
      <c r="P136" s="318">
        <v>0</v>
      </c>
      <c r="Q136" s="319">
        <v>0</v>
      </c>
      <c r="R136" s="306">
        <v>1</v>
      </c>
      <c r="S136" s="306">
        <v>2</v>
      </c>
      <c r="T136" s="320">
        <v>21.6</v>
      </c>
      <c r="U136" s="321">
        <v>660</v>
      </c>
      <c r="V136" s="322">
        <v>0</v>
      </c>
      <c r="W136" s="323">
        <v>4</v>
      </c>
      <c r="X136" s="324">
        <v>60.300000000000004</v>
      </c>
      <c r="Y136" s="326">
        <v>296</v>
      </c>
      <c r="Z136" s="335">
        <f>_xlfn.XLOOKUP(A136,'2024-NAT-01'!B:B,'2024-NAT-01'!F:F,0,0)+_xlfn.XLOOKUP(A136,'2024-NAT-01'!B:B,'2024-NAT-01'!G:G,0,0)</f>
        <v>0</v>
      </c>
      <c r="AA136" s="336">
        <f>_xlfn.XLOOKUP(A136,'2024-NAT-01'!B:B,'2024-NAT-01'!H:H,0,0)</f>
        <v>0</v>
      </c>
      <c r="AB136" s="335">
        <f>_xlfn.XLOOKUP(A136,'2024-NAT-02'!B:B,'2024-NAT-02'!F:F,0,0)+_xlfn.XLOOKUP(A136,'2024-NAT-02'!B:B,'2024-NAT-02'!G:G,0,0)</f>
        <v>0</v>
      </c>
      <c r="AC136" s="337">
        <f>_xlfn.XLOOKUP(A136,'2024-NAT-02'!B:B,'2024-NAT-02'!H:H,0,0)</f>
        <v>0</v>
      </c>
      <c r="AD136" s="335">
        <f t="shared" si="4"/>
        <v>25</v>
      </c>
      <c r="AE136" s="336">
        <f t="shared" si="5"/>
        <v>32.44</v>
      </c>
    </row>
    <row r="137" spans="1:31" ht="15.6" x14ac:dyDescent="0.25">
      <c r="A137" s="340" t="s">
        <v>581</v>
      </c>
      <c r="B137" s="341" t="s">
        <v>2153</v>
      </c>
      <c r="C137" s="341" t="s">
        <v>168</v>
      </c>
      <c r="D137" s="341" t="s">
        <v>169</v>
      </c>
      <c r="E137" s="342" t="s">
        <v>1261</v>
      </c>
      <c r="F137" s="312">
        <v>2</v>
      </c>
      <c r="G137" s="313">
        <v>9</v>
      </c>
      <c r="H137" s="313">
        <v>11</v>
      </c>
      <c r="I137" s="314">
        <v>146.1</v>
      </c>
      <c r="J137" s="346">
        <v>32.380000000000003</v>
      </c>
      <c r="K137" s="316"/>
      <c r="L137" s="331"/>
      <c r="M137" s="316"/>
      <c r="N137" s="317"/>
      <c r="O137" s="317"/>
      <c r="P137" s="318"/>
      <c r="Q137" s="319"/>
      <c r="R137" s="306"/>
      <c r="S137" s="306"/>
      <c r="T137" s="320"/>
      <c r="U137" s="321"/>
      <c r="V137" s="322"/>
      <c r="W137" s="323"/>
      <c r="X137" s="324"/>
      <c r="Y137" s="326"/>
      <c r="Z137" s="335">
        <f>_xlfn.XLOOKUP(A137,'2024-NAT-01'!B:B,'2024-NAT-01'!F:F,0,0)+_xlfn.XLOOKUP(Nominations!A130,'2024-NAT-01'!B:B,'2024-NAT-01'!G:G,0,0)</f>
        <v>3</v>
      </c>
      <c r="AA137" s="336">
        <f>_xlfn.XLOOKUP(A137,'2024-NAT-01'!B:B,'2024-NAT-01'!H:H,0,0)</f>
        <v>0</v>
      </c>
      <c r="AB137" s="335">
        <f>_xlfn.XLOOKUP(A137,'2024-NAT-02'!B:B,'2024-NAT-02'!F:F,0,0)+_xlfn.XLOOKUP(A137,'2024-NAT-02'!B:B,'2024-NAT-02'!G:G,0,0)</f>
        <v>0</v>
      </c>
      <c r="AC137" s="337">
        <f>_xlfn.XLOOKUP(A137,'2024-NAT-02'!B:B,'2024-NAT-02'!H:H,0,0)</f>
        <v>0</v>
      </c>
      <c r="AD137" s="335">
        <f t="shared" si="4"/>
        <v>14</v>
      </c>
      <c r="AE137" s="336">
        <f t="shared" si="5"/>
        <v>32.380000000000003</v>
      </c>
    </row>
    <row r="138" spans="1:31" ht="15.6" x14ac:dyDescent="0.25">
      <c r="A138" s="340" t="s">
        <v>599</v>
      </c>
      <c r="B138" s="341" t="s">
        <v>1240</v>
      </c>
      <c r="C138" s="341" t="s">
        <v>80</v>
      </c>
      <c r="D138" s="341" t="s">
        <v>81</v>
      </c>
      <c r="E138" s="342" t="s">
        <v>1261</v>
      </c>
      <c r="F138" s="312">
        <v>1</v>
      </c>
      <c r="G138" s="313">
        <v>14</v>
      </c>
      <c r="H138" s="313">
        <v>15</v>
      </c>
      <c r="I138" s="314">
        <v>146.50000000000003</v>
      </c>
      <c r="J138" s="315">
        <v>32.300000000000004</v>
      </c>
      <c r="K138" s="316"/>
      <c r="L138" s="331"/>
      <c r="M138" s="316"/>
      <c r="N138" s="317"/>
      <c r="O138" s="317"/>
      <c r="P138" s="318"/>
      <c r="Q138" s="319"/>
      <c r="R138" s="306"/>
      <c r="S138" s="306"/>
      <c r="T138" s="320"/>
      <c r="U138" s="321"/>
      <c r="V138" s="322"/>
      <c r="W138" s="323"/>
      <c r="X138" s="324"/>
      <c r="Y138" s="326"/>
      <c r="Z138" s="335">
        <f>_xlfn.XLOOKUP(A138,'2024-NAT-01'!B:B,'2024-NAT-01'!F:F,0,0)+_xlfn.XLOOKUP(Nominations!A148,'2024-NAT-01'!B:B,'2024-NAT-01'!G:G,0,0)</f>
        <v>0</v>
      </c>
      <c r="AA138" s="336">
        <f>_xlfn.XLOOKUP(A138,'2024-NAT-01'!B:B,'2024-NAT-01'!H:H,0,0)</f>
        <v>0</v>
      </c>
      <c r="AB138" s="335">
        <f>_xlfn.XLOOKUP(A138,'2024-NAT-02'!B:B,'2024-NAT-02'!F:F,0,0)+_xlfn.XLOOKUP(A138,'2024-NAT-02'!B:B,'2024-NAT-02'!G:G,0,0)</f>
        <v>0</v>
      </c>
      <c r="AC138" s="337">
        <f>_xlfn.XLOOKUP(A138,'2024-NAT-02'!B:B,'2024-NAT-02'!H:H,0,0)</f>
        <v>0</v>
      </c>
      <c r="AD138" s="338">
        <f t="shared" si="4"/>
        <v>15</v>
      </c>
      <c r="AE138" s="339">
        <f t="shared" si="5"/>
        <v>32.300000000000004</v>
      </c>
    </row>
    <row r="139" spans="1:31" ht="15.6" x14ac:dyDescent="0.25">
      <c r="A139" s="343" t="s">
        <v>846</v>
      </c>
      <c r="B139" s="344" t="s">
        <v>44</v>
      </c>
      <c r="C139" s="344" t="s">
        <v>1897</v>
      </c>
      <c r="D139" s="344" t="s">
        <v>1898</v>
      </c>
      <c r="E139" s="345" t="s">
        <v>2080</v>
      </c>
      <c r="F139" s="312">
        <v>2</v>
      </c>
      <c r="G139" s="313">
        <v>2</v>
      </c>
      <c r="H139" s="313">
        <v>4</v>
      </c>
      <c r="I139" s="314">
        <v>5.8999999999999995</v>
      </c>
      <c r="J139" s="346">
        <v>1.5399999999999998</v>
      </c>
      <c r="K139" s="316"/>
      <c r="L139" s="331"/>
      <c r="M139" s="316"/>
      <c r="N139" s="317"/>
      <c r="O139" s="317"/>
      <c r="P139" s="318"/>
      <c r="Q139" s="319"/>
      <c r="R139" s="306"/>
      <c r="S139" s="306"/>
      <c r="T139" s="320"/>
      <c r="U139" s="321"/>
      <c r="V139" s="322"/>
      <c r="W139" s="323"/>
      <c r="X139" s="324"/>
      <c r="Y139" s="326"/>
      <c r="Z139" s="335">
        <f>_xlfn.XLOOKUP(A139,'2024-NAT-01'!B:B,'2024-NAT-01'!F:F,0,0)+_xlfn.XLOOKUP(A139,'2024-NAT-01'!B:B,'2024-NAT-01'!G:G,0,0)</f>
        <v>4</v>
      </c>
      <c r="AA139" s="336">
        <f>_xlfn.XLOOKUP(A139,'2024-NAT-01'!B:B,'2024-NAT-01'!H:H,0,0)</f>
        <v>30.299999999999997</v>
      </c>
      <c r="AB139" s="335">
        <f>_xlfn.XLOOKUP(A139,'2024-NAT-02'!B:B,'2024-NAT-02'!F:F,0,0)+_xlfn.XLOOKUP(A139,'2024-NAT-02'!B:B,'2024-NAT-02'!G:G,0,0)</f>
        <v>0</v>
      </c>
      <c r="AC139" s="337">
        <f>_xlfn.XLOOKUP(A139,'2024-NAT-02'!B:B,'2024-NAT-02'!H:H,0,0)</f>
        <v>0</v>
      </c>
      <c r="AD139" s="335">
        <f t="shared" si="4"/>
        <v>8</v>
      </c>
      <c r="AE139" s="336">
        <f t="shared" si="5"/>
        <v>31.839999999999996</v>
      </c>
    </row>
    <row r="140" spans="1:31" ht="15.6" x14ac:dyDescent="0.25">
      <c r="A140" s="340" t="s">
        <v>1647</v>
      </c>
      <c r="B140" s="341" t="s">
        <v>1226</v>
      </c>
      <c r="C140" s="341" t="s">
        <v>1677</v>
      </c>
      <c r="D140" s="341" t="s">
        <v>344</v>
      </c>
      <c r="E140" s="342" t="s">
        <v>1258</v>
      </c>
      <c r="F140" s="312">
        <v>0</v>
      </c>
      <c r="G140" s="313">
        <v>14</v>
      </c>
      <c r="H140" s="313">
        <v>14</v>
      </c>
      <c r="I140" s="314">
        <v>122.69999999999999</v>
      </c>
      <c r="J140" s="315">
        <v>30.3</v>
      </c>
      <c r="K140" s="316"/>
      <c r="L140" s="331"/>
      <c r="M140" s="316"/>
      <c r="N140" s="317"/>
      <c r="O140" s="317"/>
      <c r="P140" s="318"/>
      <c r="Q140" s="319"/>
      <c r="R140" s="306"/>
      <c r="S140" s="306"/>
      <c r="T140" s="320"/>
      <c r="U140" s="321"/>
      <c r="V140" s="322"/>
      <c r="W140" s="323"/>
      <c r="X140" s="324"/>
      <c r="Y140" s="326"/>
      <c r="Z140" s="335">
        <f>_xlfn.XLOOKUP(A140,'2024-NAT-01'!B:B,'2024-NAT-01'!F:F,0,0)+_xlfn.XLOOKUP(Nominations!A817,'2024-NAT-01'!B:B,'2024-NAT-01'!G:G,0,0)</f>
        <v>0</v>
      </c>
      <c r="AA140" s="336">
        <f>_xlfn.XLOOKUP(A140,'2024-NAT-01'!B:B,'2024-NAT-01'!H:H,0,0)</f>
        <v>0</v>
      </c>
      <c r="AB140" s="335">
        <f>_xlfn.XLOOKUP(A140,'2024-NAT-02'!B:B,'2024-NAT-02'!F:F,0,0)+_xlfn.XLOOKUP(A140,'2024-NAT-02'!B:B,'2024-NAT-02'!G:G,0,0)</f>
        <v>0</v>
      </c>
      <c r="AC140" s="337">
        <f>_xlfn.XLOOKUP(A140,'2024-NAT-02'!B:B,'2024-NAT-02'!H:H,0,0)</f>
        <v>0</v>
      </c>
      <c r="AD140" s="338">
        <f t="shared" si="4"/>
        <v>14</v>
      </c>
      <c r="AE140" s="339">
        <f t="shared" si="5"/>
        <v>30.3</v>
      </c>
    </row>
    <row r="141" spans="1:31" ht="15.6" x14ac:dyDescent="0.25">
      <c r="A141" s="343" t="s">
        <v>849</v>
      </c>
      <c r="B141" s="344" t="s">
        <v>50</v>
      </c>
      <c r="C141" s="344" t="s">
        <v>128</v>
      </c>
      <c r="D141" s="344" t="s">
        <v>299</v>
      </c>
      <c r="E141" s="345" t="s">
        <v>1261</v>
      </c>
      <c r="F141" s="312">
        <v>0</v>
      </c>
      <c r="G141" s="313">
        <v>3</v>
      </c>
      <c r="H141" s="313">
        <v>3</v>
      </c>
      <c r="I141" s="314">
        <v>60.300000000000004</v>
      </c>
      <c r="J141" s="346">
        <v>30.150000000000002</v>
      </c>
      <c r="K141" s="316"/>
      <c r="L141" s="331"/>
      <c r="M141" s="316"/>
      <c r="N141" s="317"/>
      <c r="O141" s="317"/>
      <c r="P141" s="318"/>
      <c r="Q141" s="319"/>
      <c r="R141" s="306"/>
      <c r="S141" s="306"/>
      <c r="T141" s="320"/>
      <c r="U141" s="321"/>
      <c r="V141" s="322"/>
      <c r="W141" s="323"/>
      <c r="X141" s="324"/>
      <c r="Y141" s="326"/>
      <c r="Z141" s="335">
        <f>_xlfn.XLOOKUP(A141,'2024-NAT-01'!B:B,'2024-NAT-01'!F:F,0,0)+_xlfn.XLOOKUP(A141,'2024-NAT-01'!B:B,'2024-NAT-01'!G:G,0,0)</f>
        <v>0</v>
      </c>
      <c r="AA141" s="336">
        <f>_xlfn.XLOOKUP(A141,'2024-NAT-01'!B:B,'2024-NAT-01'!H:H,0,0)</f>
        <v>0</v>
      </c>
      <c r="AB141" s="335">
        <f>_xlfn.XLOOKUP(A141,'2024-NAT-02'!B:B,'2024-NAT-02'!F:F,0,0)+_xlfn.XLOOKUP(A141,'2024-NAT-02'!B:B,'2024-NAT-02'!G:G,0,0)</f>
        <v>0</v>
      </c>
      <c r="AC141" s="337">
        <f>_xlfn.XLOOKUP(A141,'2024-NAT-02'!B:B,'2024-NAT-02'!H:H,0,0)</f>
        <v>0</v>
      </c>
      <c r="AD141" s="335">
        <f t="shared" si="4"/>
        <v>3</v>
      </c>
      <c r="AE141" s="336">
        <f t="shared" si="5"/>
        <v>30.150000000000002</v>
      </c>
    </row>
    <row r="142" spans="1:31" ht="15.6" x14ac:dyDescent="0.25">
      <c r="A142" s="343" t="s">
        <v>477</v>
      </c>
      <c r="B142" s="344" t="s">
        <v>42</v>
      </c>
      <c r="C142" s="344" t="s">
        <v>1022</v>
      </c>
      <c r="D142" s="344" t="s">
        <v>76</v>
      </c>
      <c r="E142" s="345" t="s">
        <v>2078</v>
      </c>
      <c r="F142" s="312">
        <v>1</v>
      </c>
      <c r="G142" s="313">
        <v>13</v>
      </c>
      <c r="H142" s="313">
        <v>14</v>
      </c>
      <c r="I142" s="314">
        <v>146</v>
      </c>
      <c r="J142" s="346">
        <v>30.04</v>
      </c>
      <c r="K142" s="316">
        <f>I142/H142</f>
        <v>10.428571428571429</v>
      </c>
      <c r="L142" s="331">
        <f>U142+Y142+Q142</f>
        <v>2128</v>
      </c>
      <c r="M142" s="316">
        <f>(U142*0.3)+(Y142*0.2)+(Q142*0.5)</f>
        <v>829.59999999999991</v>
      </c>
      <c r="N142" s="317">
        <v>0</v>
      </c>
      <c r="O142" s="317">
        <v>14</v>
      </c>
      <c r="P142" s="318">
        <v>96.899999999999991</v>
      </c>
      <c r="Q142" s="319">
        <v>1088</v>
      </c>
      <c r="R142" s="306">
        <v>0</v>
      </c>
      <c r="S142" s="306">
        <v>6</v>
      </c>
      <c r="T142" s="320">
        <v>66.400000000000006</v>
      </c>
      <c r="U142" s="321">
        <v>776</v>
      </c>
      <c r="V142" s="322">
        <v>0</v>
      </c>
      <c r="W142" s="323">
        <v>7</v>
      </c>
      <c r="X142" s="324">
        <v>42.8</v>
      </c>
      <c r="Y142" s="326">
        <v>264</v>
      </c>
      <c r="Z142" s="335">
        <f>_xlfn.XLOOKUP(A142,'2024-NAT-01'!B:B,'2024-NAT-01'!F:F,0,0)+_xlfn.XLOOKUP(A142,'2024-NAT-01'!B:B,'2024-NAT-01'!G:G,0,0)</f>
        <v>0</v>
      </c>
      <c r="AA142" s="336">
        <f>_xlfn.XLOOKUP(A142,'2024-NAT-01'!B:B,'2024-NAT-01'!H:H,0,0)</f>
        <v>0</v>
      </c>
      <c r="AB142" s="335">
        <f>_xlfn.XLOOKUP(A142,'2024-NAT-02'!B:B,'2024-NAT-02'!F:F,0,0)+_xlfn.XLOOKUP(A142,'2024-NAT-02'!B:B,'2024-NAT-02'!G:G,0,0)</f>
        <v>0</v>
      </c>
      <c r="AC142" s="337">
        <f>_xlfn.XLOOKUP(A142,'2024-NAT-02'!B:B,'2024-NAT-02'!H:H,0,0)</f>
        <v>0</v>
      </c>
      <c r="AD142" s="335">
        <f t="shared" si="4"/>
        <v>14</v>
      </c>
      <c r="AE142" s="336">
        <f t="shared" si="5"/>
        <v>30.04</v>
      </c>
    </row>
    <row r="143" spans="1:31" ht="15.6" x14ac:dyDescent="0.25">
      <c r="A143" s="340" t="s">
        <v>1616</v>
      </c>
      <c r="B143" s="341" t="s">
        <v>2154</v>
      </c>
      <c r="C143" s="341" t="s">
        <v>99</v>
      </c>
      <c r="D143" s="341" t="s">
        <v>917</v>
      </c>
      <c r="E143" s="342" t="s">
        <v>1261</v>
      </c>
      <c r="F143" s="312">
        <v>3</v>
      </c>
      <c r="G143" s="313">
        <v>11</v>
      </c>
      <c r="H143" s="313">
        <v>14</v>
      </c>
      <c r="I143" s="314">
        <v>118.8</v>
      </c>
      <c r="J143" s="315">
        <v>29.279999999999998</v>
      </c>
      <c r="K143" s="316"/>
      <c r="L143" s="331"/>
      <c r="M143" s="316"/>
      <c r="N143" s="317"/>
      <c r="O143" s="317"/>
      <c r="P143" s="318"/>
      <c r="Q143" s="319"/>
      <c r="R143" s="306"/>
      <c r="S143" s="306"/>
      <c r="T143" s="320"/>
      <c r="U143" s="321"/>
      <c r="V143" s="322"/>
      <c r="W143" s="323"/>
      <c r="X143" s="324"/>
      <c r="Y143" s="326"/>
      <c r="Z143" s="335">
        <f>_xlfn.XLOOKUP(A143,'2024-NAT-01'!B:B,'2024-NAT-01'!F:F,0,0)+_xlfn.XLOOKUP(Nominations!A786,'2024-NAT-01'!B:B,'2024-NAT-01'!G:G,0,0)</f>
        <v>0</v>
      </c>
      <c r="AA143" s="336">
        <f>_xlfn.XLOOKUP(A143,'2024-NAT-01'!B:B,'2024-NAT-01'!H:H,0,0)</f>
        <v>0</v>
      </c>
      <c r="AB143" s="335">
        <f>_xlfn.XLOOKUP(A143,'2024-NAT-02'!B:B,'2024-NAT-02'!F:F,0,0)+_xlfn.XLOOKUP(A143,'2024-NAT-02'!B:B,'2024-NAT-02'!G:G,0,0)</f>
        <v>0</v>
      </c>
      <c r="AC143" s="337">
        <f>_xlfn.XLOOKUP(A143,'2024-NAT-02'!B:B,'2024-NAT-02'!H:H,0,0)</f>
        <v>0</v>
      </c>
      <c r="AD143" s="338">
        <f t="shared" si="4"/>
        <v>14</v>
      </c>
      <c r="AE143" s="339">
        <f t="shared" si="5"/>
        <v>29.279999999999998</v>
      </c>
    </row>
    <row r="144" spans="1:31" ht="15.6" x14ac:dyDescent="0.25">
      <c r="A144" s="343" t="s">
        <v>1693</v>
      </c>
      <c r="B144" s="344" t="s">
        <v>37</v>
      </c>
      <c r="C144" s="344" t="s">
        <v>89</v>
      </c>
      <c r="D144" s="344" t="s">
        <v>1861</v>
      </c>
      <c r="E144" s="345" t="s">
        <v>1258</v>
      </c>
      <c r="F144" s="312">
        <v>4</v>
      </c>
      <c r="G144" s="313">
        <v>9</v>
      </c>
      <c r="H144" s="313">
        <v>13</v>
      </c>
      <c r="I144" s="314">
        <v>94.7</v>
      </c>
      <c r="J144" s="346">
        <v>29.1</v>
      </c>
      <c r="K144" s="316"/>
      <c r="L144" s="331"/>
      <c r="M144" s="316"/>
      <c r="N144" s="317"/>
      <c r="O144" s="317"/>
      <c r="P144" s="318"/>
      <c r="Q144" s="319"/>
      <c r="R144" s="306"/>
      <c r="S144" s="306"/>
      <c r="T144" s="320"/>
      <c r="U144" s="321"/>
      <c r="V144" s="322"/>
      <c r="W144" s="323"/>
      <c r="X144" s="324"/>
      <c r="Y144" s="326"/>
      <c r="Z144" s="335">
        <f>_xlfn.XLOOKUP(A144,'2024-NAT-01'!B:B,'2024-NAT-01'!F:F,0,0)+_xlfn.XLOOKUP(A144,'2024-NAT-01'!B:B,'2024-NAT-01'!G:G,0,0)</f>
        <v>0</v>
      </c>
      <c r="AA144" s="336">
        <f>_xlfn.XLOOKUP(A144,'2024-NAT-01'!B:B,'2024-NAT-01'!H:H,0,0)</f>
        <v>0</v>
      </c>
      <c r="AB144" s="335">
        <f>_xlfn.XLOOKUP(A144,'2024-NAT-02'!B:B,'2024-NAT-02'!F:F,0,0)+_xlfn.XLOOKUP(A144,'2024-NAT-02'!B:B,'2024-NAT-02'!G:G,0,0)</f>
        <v>0</v>
      </c>
      <c r="AC144" s="337">
        <f>_xlfn.XLOOKUP(A144,'2024-NAT-02'!B:B,'2024-NAT-02'!H:H,0,0)</f>
        <v>0</v>
      </c>
      <c r="AD144" s="335">
        <f t="shared" si="4"/>
        <v>13</v>
      </c>
      <c r="AE144" s="336">
        <f t="shared" si="5"/>
        <v>29.1</v>
      </c>
    </row>
    <row r="145" spans="1:31" ht="15.6" x14ac:dyDescent="0.25">
      <c r="A145" s="340" t="s">
        <v>1442</v>
      </c>
      <c r="B145" s="341" t="s">
        <v>2151</v>
      </c>
      <c r="C145" s="341" t="s">
        <v>1927</v>
      </c>
      <c r="D145" s="341" t="s">
        <v>1460</v>
      </c>
      <c r="E145" s="342" t="s">
        <v>2079</v>
      </c>
      <c r="F145" s="312">
        <v>1</v>
      </c>
      <c r="G145" s="313">
        <v>10</v>
      </c>
      <c r="H145" s="313">
        <v>11</v>
      </c>
      <c r="I145" s="314">
        <v>100</v>
      </c>
      <c r="J145" s="315">
        <v>28.67</v>
      </c>
      <c r="K145" s="316"/>
      <c r="L145" s="331"/>
      <c r="M145" s="316"/>
      <c r="N145" s="317"/>
      <c r="O145" s="317"/>
      <c r="P145" s="318"/>
      <c r="Q145" s="319"/>
      <c r="R145" s="306"/>
      <c r="S145" s="306"/>
      <c r="T145" s="320"/>
      <c r="U145" s="321"/>
      <c r="V145" s="322"/>
      <c r="W145" s="323"/>
      <c r="X145" s="324"/>
      <c r="Y145" s="326"/>
      <c r="Z145" s="335">
        <f>_xlfn.XLOOKUP(A145,'2024-NAT-01'!B:B,'2024-NAT-01'!F:F,0,0)+_xlfn.XLOOKUP(Nominations!A706,'2024-NAT-01'!B:B,'2024-NAT-01'!G:G,0,0)</f>
        <v>0</v>
      </c>
      <c r="AA145" s="336">
        <f>_xlfn.XLOOKUP(A145,'2024-NAT-01'!B:B,'2024-NAT-01'!H:H,0,0)</f>
        <v>0</v>
      </c>
      <c r="AB145" s="335">
        <f>_xlfn.XLOOKUP(A145,'2024-NAT-02'!B:B,'2024-NAT-02'!F:F,0,0)+_xlfn.XLOOKUP(A145,'2024-NAT-02'!B:B,'2024-NAT-02'!G:G,0,0)</f>
        <v>0</v>
      </c>
      <c r="AC145" s="337">
        <f>_xlfn.XLOOKUP(A145,'2024-NAT-02'!B:B,'2024-NAT-02'!H:H,0,0)</f>
        <v>0</v>
      </c>
      <c r="AD145" s="338">
        <f t="shared" si="4"/>
        <v>11</v>
      </c>
      <c r="AE145" s="339">
        <f t="shared" si="5"/>
        <v>28.67</v>
      </c>
    </row>
    <row r="146" spans="1:31" ht="15.6" x14ac:dyDescent="0.25">
      <c r="A146" s="340" t="s">
        <v>472</v>
      </c>
      <c r="B146" s="341" t="s">
        <v>2156</v>
      </c>
      <c r="C146" s="341" t="s">
        <v>195</v>
      </c>
      <c r="D146" s="341" t="s">
        <v>196</v>
      </c>
      <c r="E146" s="342" t="s">
        <v>1261</v>
      </c>
      <c r="F146" s="312">
        <v>0</v>
      </c>
      <c r="G146" s="313">
        <v>11</v>
      </c>
      <c r="H146" s="313">
        <v>11</v>
      </c>
      <c r="I146" s="314">
        <v>83.800000000000011</v>
      </c>
      <c r="J146" s="315">
        <v>28.62</v>
      </c>
      <c r="K146" s="316">
        <f>I146/H146</f>
        <v>7.6181818181818191</v>
      </c>
      <c r="L146" s="331">
        <f>U146+Y146+Q146</f>
        <v>479</v>
      </c>
      <c r="M146" s="316">
        <f>(U146*0.3)+(Y146*0.2)+(Q146*0.5)</f>
        <v>147.69999999999999</v>
      </c>
      <c r="N146" s="317">
        <v>0</v>
      </c>
      <c r="O146" s="317">
        <v>0</v>
      </c>
      <c r="P146" s="318">
        <v>0</v>
      </c>
      <c r="Q146" s="319">
        <v>20</v>
      </c>
      <c r="R146" s="306">
        <v>0</v>
      </c>
      <c r="S146" s="306">
        <v>5</v>
      </c>
      <c r="T146" s="320">
        <v>37.300000000000004</v>
      </c>
      <c r="U146" s="321">
        <v>459</v>
      </c>
      <c r="V146" s="322">
        <v>0</v>
      </c>
      <c r="W146" s="323">
        <v>0</v>
      </c>
      <c r="X146" s="324">
        <v>0</v>
      </c>
      <c r="Y146" s="326">
        <v>0</v>
      </c>
      <c r="Z146" s="335">
        <f>_xlfn.XLOOKUP(A146,'2024-NAT-01'!B:B,'2024-NAT-01'!F:F,0,0)+_xlfn.XLOOKUP(Nominations!A21,'2024-NAT-01'!B:B,'2024-NAT-01'!G:G,0,0)</f>
        <v>9</v>
      </c>
      <c r="AA146" s="336">
        <f>_xlfn.XLOOKUP(A146,'2024-NAT-01'!B:B,'2024-NAT-01'!H:H,0,0)</f>
        <v>0</v>
      </c>
      <c r="AB146" s="335">
        <f>_xlfn.XLOOKUP(A146,'2024-NAT-02'!B:B,'2024-NAT-02'!F:F,0,0)+_xlfn.XLOOKUP(A146,'2024-NAT-02'!B:B,'2024-NAT-02'!G:G,0,0)</f>
        <v>0</v>
      </c>
      <c r="AC146" s="337">
        <f>_xlfn.XLOOKUP(A146,'2024-NAT-02'!B:B,'2024-NAT-02'!H:H,0,0)</f>
        <v>0</v>
      </c>
      <c r="AD146" s="338">
        <f t="shared" si="4"/>
        <v>20</v>
      </c>
      <c r="AE146" s="339">
        <f t="shared" si="5"/>
        <v>28.62</v>
      </c>
    </row>
    <row r="147" spans="1:31" ht="15.6" x14ac:dyDescent="0.25">
      <c r="A147" s="343" t="s">
        <v>469</v>
      </c>
      <c r="B147" s="344" t="s">
        <v>47</v>
      </c>
      <c r="C147" s="344" t="s">
        <v>218</v>
      </c>
      <c r="D147" s="344" t="s">
        <v>219</v>
      </c>
      <c r="E147" s="345" t="s">
        <v>2078</v>
      </c>
      <c r="F147" s="312">
        <v>7</v>
      </c>
      <c r="G147" s="313">
        <v>7</v>
      </c>
      <c r="H147" s="313">
        <v>14</v>
      </c>
      <c r="I147" s="314">
        <v>110.60000000000001</v>
      </c>
      <c r="J147" s="346">
        <v>28.53</v>
      </c>
      <c r="K147" s="316">
        <f>I147/H147</f>
        <v>7.9</v>
      </c>
      <c r="L147" s="331">
        <f>U147+Y147+Q147</f>
        <v>2262</v>
      </c>
      <c r="M147" s="316">
        <f>(U147*0.3)+(Y147*0.2)+(Q147*0.5)</f>
        <v>827.9</v>
      </c>
      <c r="N147" s="317">
        <v>0</v>
      </c>
      <c r="O147" s="317">
        <v>11</v>
      </c>
      <c r="P147" s="318">
        <v>145.5</v>
      </c>
      <c r="Q147" s="319">
        <v>887</v>
      </c>
      <c r="R147" s="306">
        <v>2</v>
      </c>
      <c r="S147" s="306">
        <v>10</v>
      </c>
      <c r="T147" s="320">
        <v>167.3</v>
      </c>
      <c r="U147" s="321">
        <v>1094</v>
      </c>
      <c r="V147" s="322">
        <v>0</v>
      </c>
      <c r="W147" s="323">
        <v>8</v>
      </c>
      <c r="X147" s="324">
        <v>40.499999999999993</v>
      </c>
      <c r="Y147" s="326">
        <v>281</v>
      </c>
      <c r="Z147" s="335">
        <f>_xlfn.XLOOKUP(A147,'2024-NAT-01'!B:B,'2024-NAT-01'!F:F,0,0)+_xlfn.XLOOKUP(A147,'2024-NAT-01'!B:B,'2024-NAT-01'!G:G,0,0)</f>
        <v>0</v>
      </c>
      <c r="AA147" s="336">
        <f>_xlfn.XLOOKUP(A147,'2024-NAT-01'!B:B,'2024-NAT-01'!H:H,0,0)</f>
        <v>0</v>
      </c>
      <c r="AB147" s="335">
        <f>_xlfn.XLOOKUP(A147,'2024-NAT-02'!B:B,'2024-NAT-02'!F:F,0,0)+_xlfn.XLOOKUP(A147,'2024-NAT-02'!B:B,'2024-NAT-02'!G:G,0,0)</f>
        <v>0</v>
      </c>
      <c r="AC147" s="337">
        <f>_xlfn.XLOOKUP(A147,'2024-NAT-02'!B:B,'2024-NAT-02'!H:H,0,0)</f>
        <v>0</v>
      </c>
      <c r="AD147" s="335">
        <f t="shared" si="4"/>
        <v>14</v>
      </c>
      <c r="AE147" s="336">
        <f t="shared" si="5"/>
        <v>28.53</v>
      </c>
    </row>
    <row r="148" spans="1:31" ht="15.6" x14ac:dyDescent="0.25">
      <c r="A148" s="343" t="s">
        <v>495</v>
      </c>
      <c r="B148" s="344" t="s">
        <v>43</v>
      </c>
      <c r="C148" s="344" t="s">
        <v>437</v>
      </c>
      <c r="D148" s="344" t="s">
        <v>373</v>
      </c>
      <c r="E148" s="345" t="s">
        <v>2078</v>
      </c>
      <c r="F148" s="312">
        <v>2</v>
      </c>
      <c r="G148" s="313">
        <v>13</v>
      </c>
      <c r="H148" s="313">
        <v>15</v>
      </c>
      <c r="I148" s="314">
        <v>119.30000000000001</v>
      </c>
      <c r="J148" s="346">
        <v>28.39</v>
      </c>
      <c r="K148" s="316">
        <f>I148/H148</f>
        <v>7.953333333333334</v>
      </c>
      <c r="L148" s="331">
        <f>U148+Y148+Q148</f>
        <v>746</v>
      </c>
      <c r="M148" s="316">
        <f>(U148*0.3)+(Y148*0.2)+(Q148*0.5)</f>
        <v>373</v>
      </c>
      <c r="N148" s="317">
        <v>2</v>
      </c>
      <c r="O148" s="317">
        <v>3</v>
      </c>
      <c r="P148" s="318">
        <v>54.2</v>
      </c>
      <c r="Q148" s="319">
        <v>746</v>
      </c>
      <c r="R148" s="306">
        <v>0</v>
      </c>
      <c r="S148" s="306">
        <v>0</v>
      </c>
      <c r="T148" s="320">
        <v>0</v>
      </c>
      <c r="U148" s="321">
        <v>0</v>
      </c>
      <c r="V148" s="322">
        <v>0</v>
      </c>
      <c r="W148" s="323">
        <v>0</v>
      </c>
      <c r="X148" s="324">
        <v>0</v>
      </c>
      <c r="Y148" s="326">
        <v>0</v>
      </c>
      <c r="Z148" s="335">
        <f>_xlfn.XLOOKUP(A148,'2024-NAT-01'!B:B,'2024-NAT-01'!F:F,0,0)+_xlfn.XLOOKUP(A148,'2024-NAT-01'!B:B,'2024-NAT-01'!G:G,0,0)</f>
        <v>0</v>
      </c>
      <c r="AA148" s="336">
        <f>_xlfn.XLOOKUP(A148,'2024-NAT-01'!B:B,'2024-NAT-01'!H:H,0,0)</f>
        <v>0</v>
      </c>
      <c r="AB148" s="335">
        <f>_xlfn.XLOOKUP(A148,'2024-NAT-02'!B:B,'2024-NAT-02'!F:F,0,0)+_xlfn.XLOOKUP(A148,'2024-NAT-02'!B:B,'2024-NAT-02'!G:G,0,0)</f>
        <v>0</v>
      </c>
      <c r="AC148" s="337">
        <f>_xlfn.XLOOKUP(A148,'2024-NAT-02'!B:B,'2024-NAT-02'!H:H,0,0)</f>
        <v>0</v>
      </c>
      <c r="AD148" s="335">
        <f t="shared" si="4"/>
        <v>15</v>
      </c>
      <c r="AE148" s="336">
        <f t="shared" si="5"/>
        <v>28.39</v>
      </c>
    </row>
    <row r="149" spans="1:31" ht="15.6" x14ac:dyDescent="0.25">
      <c r="A149" s="340" t="s">
        <v>1479</v>
      </c>
      <c r="B149" s="341" t="s">
        <v>2159</v>
      </c>
      <c r="C149" s="341" t="s">
        <v>227</v>
      </c>
      <c r="D149" s="341" t="s">
        <v>917</v>
      </c>
      <c r="E149" s="342" t="s">
        <v>1258</v>
      </c>
      <c r="F149" s="312">
        <v>0</v>
      </c>
      <c r="G149" s="313">
        <v>11</v>
      </c>
      <c r="H149" s="313">
        <v>11</v>
      </c>
      <c r="I149" s="314">
        <v>101.29999999999998</v>
      </c>
      <c r="J149" s="315">
        <v>28.340000000000003</v>
      </c>
      <c r="K149" s="316"/>
      <c r="L149" s="331"/>
      <c r="M149" s="316"/>
      <c r="N149" s="317"/>
      <c r="O149" s="317"/>
      <c r="P149" s="318"/>
      <c r="Q149" s="319"/>
      <c r="R149" s="306"/>
      <c r="S149" s="306"/>
      <c r="T149" s="320"/>
      <c r="U149" s="321"/>
      <c r="V149" s="322"/>
      <c r="W149" s="323"/>
      <c r="X149" s="324"/>
      <c r="Y149" s="326"/>
      <c r="Z149" s="335">
        <f>_xlfn.XLOOKUP(A149,'2024-NAT-01'!B:B,'2024-NAT-01'!F:F,0,0)+_xlfn.XLOOKUP(Nominations!A718,'2024-NAT-01'!B:B,'2024-NAT-01'!G:G,0,0)</f>
        <v>0</v>
      </c>
      <c r="AA149" s="336">
        <f>_xlfn.XLOOKUP(A149,'2024-NAT-01'!B:B,'2024-NAT-01'!H:H,0,0)</f>
        <v>0</v>
      </c>
      <c r="AB149" s="335">
        <f>_xlfn.XLOOKUP(A149,'2024-NAT-02'!B:B,'2024-NAT-02'!F:F,0,0)+_xlfn.XLOOKUP(A149,'2024-NAT-02'!B:B,'2024-NAT-02'!G:G,0,0)</f>
        <v>0</v>
      </c>
      <c r="AC149" s="337">
        <f>_xlfn.XLOOKUP(A149,'2024-NAT-02'!B:B,'2024-NAT-02'!H:H,0,0)</f>
        <v>0</v>
      </c>
      <c r="AD149" s="338">
        <f t="shared" si="4"/>
        <v>11</v>
      </c>
      <c r="AE149" s="339">
        <f t="shared" si="5"/>
        <v>28.340000000000003</v>
      </c>
    </row>
    <row r="150" spans="1:31" ht="15.6" x14ac:dyDescent="0.25">
      <c r="A150" s="343" t="s">
        <v>691</v>
      </c>
      <c r="B150" s="344" t="s">
        <v>48</v>
      </c>
      <c r="C150" s="344" t="s">
        <v>1886</v>
      </c>
      <c r="D150" s="344" t="s">
        <v>313</v>
      </c>
      <c r="E150" s="345" t="s">
        <v>1260</v>
      </c>
      <c r="F150" s="312">
        <v>2</v>
      </c>
      <c r="G150" s="313">
        <v>2</v>
      </c>
      <c r="H150" s="313">
        <v>4</v>
      </c>
      <c r="I150" s="314">
        <v>6.9</v>
      </c>
      <c r="J150" s="346">
        <v>2.5199999999999996</v>
      </c>
      <c r="K150" s="316"/>
      <c r="L150" s="331"/>
      <c r="M150" s="316"/>
      <c r="N150" s="317"/>
      <c r="O150" s="317"/>
      <c r="P150" s="318"/>
      <c r="Q150" s="319"/>
      <c r="R150" s="306"/>
      <c r="S150" s="306"/>
      <c r="T150" s="320"/>
      <c r="U150" s="321"/>
      <c r="V150" s="322"/>
      <c r="W150" s="323"/>
      <c r="X150" s="324"/>
      <c r="Y150" s="326"/>
      <c r="Z150" s="335">
        <f>_xlfn.XLOOKUP(A150,'2024-NAT-01'!B:B,'2024-NAT-01'!F:F,0,0)+_xlfn.XLOOKUP(A150,'2024-NAT-01'!B:B,'2024-NAT-01'!G:G,0,0)</f>
        <v>2</v>
      </c>
      <c r="AA150" s="336">
        <f>_xlfn.XLOOKUP(A150,'2024-NAT-01'!B:B,'2024-NAT-01'!H:H,0,0)</f>
        <v>15.3</v>
      </c>
      <c r="AB150" s="335">
        <f>_xlfn.XLOOKUP(A150,'2024-NAT-02'!B:B,'2024-NAT-02'!F:F,0,0)+_xlfn.XLOOKUP(A150,'2024-NAT-02'!B:B,'2024-NAT-02'!G:G,0,0)</f>
        <v>1</v>
      </c>
      <c r="AC150" s="337">
        <f>_xlfn.XLOOKUP(A150,'2024-NAT-02'!B:B,'2024-NAT-02'!H:H,0,0)</f>
        <v>9.8000000000000007</v>
      </c>
      <c r="AD150" s="335">
        <f t="shared" si="4"/>
        <v>7</v>
      </c>
      <c r="AE150" s="336">
        <f t="shared" si="5"/>
        <v>27.62</v>
      </c>
    </row>
    <row r="151" spans="1:31" ht="15.6" x14ac:dyDescent="0.25">
      <c r="A151" s="340" t="s">
        <v>572</v>
      </c>
      <c r="B151" s="341" t="s">
        <v>1334</v>
      </c>
      <c r="C151" s="341" t="s">
        <v>374</v>
      </c>
      <c r="D151" s="341" t="s">
        <v>79</v>
      </c>
      <c r="E151" s="342" t="s">
        <v>1258</v>
      </c>
      <c r="F151" s="312">
        <v>1</v>
      </c>
      <c r="G151" s="313">
        <v>11</v>
      </c>
      <c r="H151" s="313">
        <v>12</v>
      </c>
      <c r="I151" s="314">
        <v>119.7</v>
      </c>
      <c r="J151" s="315">
        <v>26.84</v>
      </c>
      <c r="K151" s="316"/>
      <c r="L151" s="331"/>
      <c r="M151" s="316"/>
      <c r="N151" s="317"/>
      <c r="O151" s="317"/>
      <c r="P151" s="318"/>
      <c r="Q151" s="319"/>
      <c r="R151" s="306"/>
      <c r="S151" s="306"/>
      <c r="T151" s="320"/>
      <c r="U151" s="321"/>
      <c r="V151" s="322"/>
      <c r="W151" s="323"/>
      <c r="X151" s="324"/>
      <c r="Y151" s="326"/>
      <c r="Z151" s="335">
        <f>_xlfn.XLOOKUP(A151,'2024-NAT-01'!B:B,'2024-NAT-01'!F:F,0,0)+_xlfn.XLOOKUP(Nominations!A121,'2024-NAT-01'!B:B,'2024-NAT-01'!G:G,0,0)</f>
        <v>0</v>
      </c>
      <c r="AA151" s="336">
        <f>_xlfn.XLOOKUP(A151,'2024-NAT-01'!B:B,'2024-NAT-01'!H:H,0,0)</f>
        <v>0</v>
      </c>
      <c r="AB151" s="335">
        <f>_xlfn.XLOOKUP(A151,'2024-NAT-02'!B:B,'2024-NAT-02'!F:F,0,0)+_xlfn.XLOOKUP(A151,'2024-NAT-02'!B:B,'2024-NAT-02'!G:G,0,0)</f>
        <v>0</v>
      </c>
      <c r="AC151" s="337">
        <f>_xlfn.XLOOKUP(A151,'2024-NAT-02'!B:B,'2024-NAT-02'!H:H,0,0)</f>
        <v>0</v>
      </c>
      <c r="AD151" s="338">
        <f t="shared" si="4"/>
        <v>12</v>
      </c>
      <c r="AE151" s="339">
        <f t="shared" si="5"/>
        <v>26.84</v>
      </c>
    </row>
    <row r="152" spans="1:31" ht="15.6" x14ac:dyDescent="0.25">
      <c r="A152" s="340" t="s">
        <v>471</v>
      </c>
      <c r="B152" s="341" t="s">
        <v>2153</v>
      </c>
      <c r="C152" s="341" t="s">
        <v>164</v>
      </c>
      <c r="D152" s="341" t="s">
        <v>165</v>
      </c>
      <c r="E152" s="342" t="s">
        <v>1261</v>
      </c>
      <c r="F152" s="312">
        <v>1</v>
      </c>
      <c r="G152" s="313">
        <v>12</v>
      </c>
      <c r="H152" s="313">
        <v>13</v>
      </c>
      <c r="I152" s="314">
        <v>114.60000000000002</v>
      </c>
      <c r="J152" s="315">
        <v>26.800000000000004</v>
      </c>
      <c r="K152" s="316">
        <f>I152/H152</f>
        <v>8.8153846153846178</v>
      </c>
      <c r="L152" s="331">
        <f>U152+Y152+Q152</f>
        <v>1606</v>
      </c>
      <c r="M152" s="316">
        <f>(U152*0.3)+(Y152*0.2)+(Q152*0.5)</f>
        <v>592.1</v>
      </c>
      <c r="N152" s="317">
        <v>1</v>
      </c>
      <c r="O152" s="317">
        <v>6</v>
      </c>
      <c r="P152" s="318">
        <v>59.099999999999994</v>
      </c>
      <c r="Q152" s="319">
        <v>681</v>
      </c>
      <c r="R152" s="306">
        <v>0</v>
      </c>
      <c r="S152" s="306">
        <v>3</v>
      </c>
      <c r="T152" s="320">
        <v>38.4</v>
      </c>
      <c r="U152" s="321">
        <v>666</v>
      </c>
      <c r="V152" s="322">
        <v>0</v>
      </c>
      <c r="W152" s="323">
        <v>2</v>
      </c>
      <c r="X152" s="324">
        <v>34.400000000000006</v>
      </c>
      <c r="Y152" s="326">
        <v>259</v>
      </c>
      <c r="Z152" s="335">
        <f>_xlfn.XLOOKUP(A152,'2024-NAT-01'!B:B,'2024-NAT-01'!F:F,0,0)+_xlfn.XLOOKUP(Nominations!A20,'2024-NAT-01'!B:B,'2024-NAT-01'!G:G,0,0)</f>
        <v>12</v>
      </c>
      <c r="AA152" s="336">
        <f>_xlfn.XLOOKUP(A152,'2024-NAT-01'!B:B,'2024-NAT-01'!H:H,0,0)</f>
        <v>0</v>
      </c>
      <c r="AB152" s="335">
        <f>_xlfn.XLOOKUP(A152,'2024-NAT-02'!B:B,'2024-NAT-02'!F:F,0,0)+_xlfn.XLOOKUP(A152,'2024-NAT-02'!B:B,'2024-NAT-02'!G:G,0,0)</f>
        <v>0</v>
      </c>
      <c r="AC152" s="337">
        <f>_xlfn.XLOOKUP(A152,'2024-NAT-02'!B:B,'2024-NAT-02'!H:H,0,0)</f>
        <v>0</v>
      </c>
      <c r="AD152" s="338">
        <f t="shared" si="4"/>
        <v>25</v>
      </c>
      <c r="AE152" s="339">
        <f t="shared" si="5"/>
        <v>26.800000000000004</v>
      </c>
    </row>
    <row r="153" spans="1:31" ht="15.6" x14ac:dyDescent="0.25">
      <c r="A153" s="340" t="s">
        <v>1694</v>
      </c>
      <c r="B153" s="341" t="s">
        <v>2151</v>
      </c>
      <c r="C153" s="341" t="s">
        <v>1748</v>
      </c>
      <c r="D153" s="341" t="s">
        <v>1609</v>
      </c>
      <c r="E153" s="342" t="s">
        <v>2078</v>
      </c>
      <c r="F153" s="312">
        <v>2</v>
      </c>
      <c r="G153" s="313">
        <v>9</v>
      </c>
      <c r="H153" s="313">
        <v>11</v>
      </c>
      <c r="I153" s="314">
        <v>95</v>
      </c>
      <c r="J153" s="315">
        <v>26.599999999999998</v>
      </c>
      <c r="K153" s="316"/>
      <c r="L153" s="331"/>
      <c r="M153" s="316"/>
      <c r="N153" s="317"/>
      <c r="O153" s="317"/>
      <c r="P153" s="318"/>
      <c r="Q153" s="319"/>
      <c r="R153" s="306"/>
      <c r="S153" s="306"/>
      <c r="T153" s="320"/>
      <c r="U153" s="321"/>
      <c r="V153" s="322"/>
      <c r="W153" s="323"/>
      <c r="X153" s="324"/>
      <c r="Y153" s="326"/>
      <c r="Z153" s="335">
        <f>_xlfn.XLOOKUP(A153,'2024-NAT-01'!B:B,'2024-NAT-01'!F:F,0,0)+_xlfn.XLOOKUP(Nominations!A836,'2024-NAT-01'!B:B,'2024-NAT-01'!G:G,0,0)</f>
        <v>0</v>
      </c>
      <c r="AA153" s="336">
        <f>_xlfn.XLOOKUP(A153,'2024-NAT-01'!B:B,'2024-NAT-01'!H:H,0,0)</f>
        <v>0</v>
      </c>
      <c r="AB153" s="335">
        <f>_xlfn.XLOOKUP(A153,'2024-NAT-02'!B:B,'2024-NAT-02'!F:F,0,0)+_xlfn.XLOOKUP(A153,'2024-NAT-02'!B:B,'2024-NAT-02'!G:G,0,0)</f>
        <v>0</v>
      </c>
      <c r="AC153" s="337">
        <f>_xlfn.XLOOKUP(A153,'2024-NAT-02'!B:B,'2024-NAT-02'!H:H,0,0)</f>
        <v>0</v>
      </c>
      <c r="AD153" s="338">
        <f t="shared" si="4"/>
        <v>11</v>
      </c>
      <c r="AE153" s="339">
        <f t="shared" si="5"/>
        <v>26.599999999999998</v>
      </c>
    </row>
    <row r="154" spans="1:31" ht="15.6" x14ac:dyDescent="0.25">
      <c r="A154" s="343" t="s">
        <v>735</v>
      </c>
      <c r="B154" s="344" t="s">
        <v>37</v>
      </c>
      <c r="C154" s="344" t="s">
        <v>403</v>
      </c>
      <c r="D154" s="344" t="s">
        <v>271</v>
      </c>
      <c r="E154" s="345" t="s">
        <v>1258</v>
      </c>
      <c r="F154" s="312">
        <v>0</v>
      </c>
      <c r="G154" s="313">
        <v>9</v>
      </c>
      <c r="H154" s="313">
        <v>9</v>
      </c>
      <c r="I154" s="314">
        <v>79.7</v>
      </c>
      <c r="J154" s="346">
        <v>26.459999999999997</v>
      </c>
      <c r="K154" s="316"/>
      <c r="L154" s="331"/>
      <c r="M154" s="316"/>
      <c r="N154" s="317"/>
      <c r="O154" s="317"/>
      <c r="P154" s="318"/>
      <c r="Q154" s="319"/>
      <c r="R154" s="306"/>
      <c r="S154" s="306"/>
      <c r="T154" s="320"/>
      <c r="U154" s="321"/>
      <c r="V154" s="322"/>
      <c r="W154" s="323"/>
      <c r="X154" s="324"/>
      <c r="Y154" s="326"/>
      <c r="Z154" s="335">
        <f>_xlfn.XLOOKUP(A154,'2024-NAT-01'!B:B,'2024-NAT-01'!F:F,0,0)+_xlfn.XLOOKUP(A154,'2024-NAT-01'!B:B,'2024-NAT-01'!G:G,0,0)</f>
        <v>0</v>
      </c>
      <c r="AA154" s="336">
        <f>_xlfn.XLOOKUP(A154,'2024-NAT-01'!B:B,'2024-NAT-01'!H:H,0,0)</f>
        <v>0</v>
      </c>
      <c r="AB154" s="335">
        <f>_xlfn.XLOOKUP(A154,'2024-NAT-02'!B:B,'2024-NAT-02'!F:F,0,0)+_xlfn.XLOOKUP(A154,'2024-NAT-02'!B:B,'2024-NAT-02'!G:G,0,0)</f>
        <v>0</v>
      </c>
      <c r="AC154" s="337">
        <f>_xlfn.XLOOKUP(A154,'2024-NAT-02'!B:B,'2024-NAT-02'!H:H,0,0)</f>
        <v>0</v>
      </c>
      <c r="AD154" s="335">
        <f t="shared" si="4"/>
        <v>9</v>
      </c>
      <c r="AE154" s="336">
        <f t="shared" si="5"/>
        <v>26.459999999999997</v>
      </c>
    </row>
    <row r="155" spans="1:31" ht="15.6" x14ac:dyDescent="0.25">
      <c r="A155" s="343" t="s">
        <v>637</v>
      </c>
      <c r="B155" s="344" t="s">
        <v>50</v>
      </c>
      <c r="C155" s="344" t="s">
        <v>1976</v>
      </c>
      <c r="D155" s="344" t="s">
        <v>1977</v>
      </c>
      <c r="E155" s="345" t="s">
        <v>1258</v>
      </c>
      <c r="F155" s="312">
        <v>2</v>
      </c>
      <c r="G155" s="313">
        <v>4</v>
      </c>
      <c r="H155" s="313">
        <v>6</v>
      </c>
      <c r="I155" s="314">
        <v>59.899999999999991</v>
      </c>
      <c r="J155" s="346">
        <v>23.43</v>
      </c>
      <c r="K155" s="316"/>
      <c r="L155" s="331"/>
      <c r="M155" s="316"/>
      <c r="N155" s="317"/>
      <c r="O155" s="317"/>
      <c r="P155" s="318"/>
      <c r="Q155" s="319"/>
      <c r="R155" s="306"/>
      <c r="S155" s="306"/>
      <c r="T155" s="320"/>
      <c r="U155" s="321"/>
      <c r="V155" s="322"/>
      <c r="W155" s="323"/>
      <c r="X155" s="324"/>
      <c r="Y155" s="326"/>
      <c r="Z155" s="335">
        <f>_xlfn.XLOOKUP(A155,'2024-NAT-01'!B:B,'2024-NAT-01'!F:F,0,0)+_xlfn.XLOOKUP(A155,'2024-NAT-01'!B:B,'2024-NAT-01'!G:G,0,0)</f>
        <v>1</v>
      </c>
      <c r="AA155" s="336">
        <f>_xlfn.XLOOKUP(A155,'2024-NAT-01'!B:B,'2024-NAT-01'!H:H,0,0)</f>
        <v>3</v>
      </c>
      <c r="AB155" s="335">
        <f>_xlfn.XLOOKUP(A155,'2024-NAT-02'!B:B,'2024-NAT-02'!F:F,0,0)+_xlfn.XLOOKUP(A155,'2024-NAT-02'!B:B,'2024-NAT-02'!G:G,0,0)</f>
        <v>0</v>
      </c>
      <c r="AC155" s="337">
        <f>_xlfn.XLOOKUP(A155,'2024-NAT-02'!B:B,'2024-NAT-02'!H:H,0,0)</f>
        <v>0</v>
      </c>
      <c r="AD155" s="335">
        <f t="shared" si="4"/>
        <v>7</v>
      </c>
      <c r="AE155" s="336">
        <f t="shared" si="5"/>
        <v>26.43</v>
      </c>
    </row>
    <row r="156" spans="1:31" ht="15.6" x14ac:dyDescent="0.25">
      <c r="A156" s="340" t="s">
        <v>478</v>
      </c>
      <c r="B156" s="341" t="s">
        <v>2153</v>
      </c>
      <c r="C156" s="341" t="s">
        <v>166</v>
      </c>
      <c r="D156" s="341" t="s">
        <v>1065</v>
      </c>
      <c r="E156" s="342" t="s">
        <v>1261</v>
      </c>
      <c r="F156" s="312">
        <v>0</v>
      </c>
      <c r="G156" s="313">
        <v>6</v>
      </c>
      <c r="H156" s="313">
        <v>6</v>
      </c>
      <c r="I156" s="314">
        <v>131.80000000000001</v>
      </c>
      <c r="J156" s="315">
        <v>26.360000000000003</v>
      </c>
      <c r="K156" s="316">
        <f>I156/H156</f>
        <v>21.966666666666669</v>
      </c>
      <c r="L156" s="331">
        <f>U156+Y156+Q156</f>
        <v>2196</v>
      </c>
      <c r="M156" s="316">
        <f>(U156*0.3)+(Y156*0.2)+(Q156*0.5)</f>
        <v>806.7</v>
      </c>
      <c r="N156" s="317">
        <v>0</v>
      </c>
      <c r="O156" s="317">
        <v>17</v>
      </c>
      <c r="P156" s="318">
        <v>245.1</v>
      </c>
      <c r="Q156" s="319">
        <v>871</v>
      </c>
      <c r="R156" s="306">
        <v>1</v>
      </c>
      <c r="S156" s="306">
        <v>14</v>
      </c>
      <c r="T156" s="320">
        <v>157.20000000000002</v>
      </c>
      <c r="U156" s="321">
        <v>1062</v>
      </c>
      <c r="V156" s="322">
        <v>0</v>
      </c>
      <c r="W156" s="323">
        <v>4</v>
      </c>
      <c r="X156" s="324">
        <v>42.099999999999994</v>
      </c>
      <c r="Y156" s="326">
        <v>263</v>
      </c>
      <c r="Z156" s="335">
        <f>_xlfn.XLOOKUP(A156,'2024-NAT-01'!B:B,'2024-NAT-01'!F:F,0,0)+_xlfn.XLOOKUP(Nominations!A27,'2024-NAT-01'!B:B,'2024-NAT-01'!G:G,0,0)</f>
        <v>9</v>
      </c>
      <c r="AA156" s="336">
        <f>_xlfn.XLOOKUP(A156,'2024-NAT-01'!B:B,'2024-NAT-01'!H:H,0,0)</f>
        <v>0</v>
      </c>
      <c r="AB156" s="335">
        <f>_xlfn.XLOOKUP(A156,'2024-NAT-02'!B:B,'2024-NAT-02'!F:F,0,0)+_xlfn.XLOOKUP(A156,'2024-NAT-02'!B:B,'2024-NAT-02'!G:G,0,0)</f>
        <v>0</v>
      </c>
      <c r="AC156" s="337">
        <f>_xlfn.XLOOKUP(A156,'2024-NAT-02'!B:B,'2024-NAT-02'!H:H,0,0)</f>
        <v>0</v>
      </c>
      <c r="AD156" s="338">
        <f t="shared" si="4"/>
        <v>15</v>
      </c>
      <c r="AE156" s="339">
        <f t="shared" si="5"/>
        <v>26.360000000000003</v>
      </c>
    </row>
    <row r="157" spans="1:31" ht="15.6" x14ac:dyDescent="0.25">
      <c r="A157" s="340" t="s">
        <v>590</v>
      </c>
      <c r="B157" s="341" t="s">
        <v>1319</v>
      </c>
      <c r="C157" s="341" t="s">
        <v>2002</v>
      </c>
      <c r="D157" s="341" t="s">
        <v>1813</v>
      </c>
      <c r="E157" s="342" t="s">
        <v>1259</v>
      </c>
      <c r="F157" s="312">
        <v>2</v>
      </c>
      <c r="G157" s="313">
        <v>7</v>
      </c>
      <c r="H157" s="313">
        <v>9</v>
      </c>
      <c r="I157" s="314">
        <v>87.300000000000011</v>
      </c>
      <c r="J157" s="315">
        <v>26.330000000000002</v>
      </c>
      <c r="K157" s="316"/>
      <c r="L157" s="331"/>
      <c r="M157" s="316"/>
      <c r="N157" s="317"/>
      <c r="O157" s="317"/>
      <c r="P157" s="318"/>
      <c r="Q157" s="319"/>
      <c r="R157" s="306"/>
      <c r="S157" s="306"/>
      <c r="T157" s="320"/>
      <c r="U157" s="321"/>
      <c r="V157" s="322"/>
      <c r="W157" s="323"/>
      <c r="X157" s="324"/>
      <c r="Y157" s="326"/>
      <c r="Z157" s="335">
        <f>_xlfn.XLOOKUP(A157,'2024-NAT-01'!B:B,'2024-NAT-01'!F:F,0,0)+_xlfn.XLOOKUP(Nominations!A139,'2024-NAT-01'!B:B,'2024-NAT-01'!G:G,0,0)</f>
        <v>4</v>
      </c>
      <c r="AA157" s="336">
        <f>_xlfn.XLOOKUP(A157,'2024-NAT-01'!B:B,'2024-NAT-01'!H:H,0,0)</f>
        <v>0</v>
      </c>
      <c r="AB157" s="335">
        <f>_xlfn.XLOOKUP(A157,'2024-NAT-02'!B:B,'2024-NAT-02'!F:F,0,0)+_xlfn.XLOOKUP(A157,'2024-NAT-02'!B:B,'2024-NAT-02'!G:G,0,0)</f>
        <v>0</v>
      </c>
      <c r="AC157" s="337">
        <f>_xlfn.XLOOKUP(A157,'2024-NAT-02'!B:B,'2024-NAT-02'!H:H,0,0)</f>
        <v>0</v>
      </c>
      <c r="AD157" s="338">
        <f t="shared" si="4"/>
        <v>13</v>
      </c>
      <c r="AE157" s="339">
        <f t="shared" si="5"/>
        <v>26.330000000000002</v>
      </c>
    </row>
    <row r="158" spans="1:31" ht="15.6" x14ac:dyDescent="0.25">
      <c r="A158" s="340" t="s">
        <v>728</v>
      </c>
      <c r="B158" s="341" t="s">
        <v>2157</v>
      </c>
      <c r="C158" s="341" t="s">
        <v>243</v>
      </c>
      <c r="D158" s="341" t="s">
        <v>244</v>
      </c>
      <c r="E158" s="342" t="s">
        <v>1261</v>
      </c>
      <c r="F158" s="312">
        <v>1</v>
      </c>
      <c r="G158" s="313">
        <v>1</v>
      </c>
      <c r="H158" s="313">
        <v>2</v>
      </c>
      <c r="I158" s="314">
        <v>9.6</v>
      </c>
      <c r="J158" s="315">
        <v>4.8</v>
      </c>
      <c r="K158" s="316"/>
      <c r="L158" s="331"/>
      <c r="M158" s="316"/>
      <c r="N158" s="317"/>
      <c r="O158" s="317"/>
      <c r="P158" s="318"/>
      <c r="Q158" s="319"/>
      <c r="R158" s="306"/>
      <c r="S158" s="306"/>
      <c r="T158" s="320"/>
      <c r="U158" s="321"/>
      <c r="V158" s="322"/>
      <c r="W158" s="323"/>
      <c r="X158" s="324"/>
      <c r="Y158" s="326"/>
      <c r="Z158" s="335">
        <f>_xlfn.XLOOKUP(A158,'2024-NAT-01'!B:B,'2024-NAT-01'!F:F,0,0)+_xlfn.XLOOKUP(Nominations!A278,'2024-NAT-01'!B:B,'2024-NAT-01'!G:G,0,0)</f>
        <v>0</v>
      </c>
      <c r="AA158" s="336">
        <f>_xlfn.XLOOKUP(A158,'2024-NAT-01'!B:B,'2024-NAT-01'!H:H,0,0)</f>
        <v>21.5</v>
      </c>
      <c r="AB158" s="335">
        <f>_xlfn.XLOOKUP(A158,'2024-NAT-02'!B:B,'2024-NAT-02'!F:F,0,0)+_xlfn.XLOOKUP(A158,'2024-NAT-02'!B:B,'2024-NAT-02'!G:G,0,0)</f>
        <v>0</v>
      </c>
      <c r="AC158" s="337">
        <f>_xlfn.XLOOKUP(A158,'2024-NAT-02'!B:B,'2024-NAT-02'!H:H,0,0)</f>
        <v>0</v>
      </c>
      <c r="AD158" s="338">
        <f t="shared" si="4"/>
        <v>2</v>
      </c>
      <c r="AE158" s="339">
        <f t="shared" si="5"/>
        <v>26.3</v>
      </c>
    </row>
    <row r="159" spans="1:31" ht="15.6" x14ac:dyDescent="0.25">
      <c r="A159" s="343" t="s">
        <v>1635</v>
      </c>
      <c r="B159" s="344" t="s">
        <v>47</v>
      </c>
      <c r="C159" s="344" t="s">
        <v>401</v>
      </c>
      <c r="D159" s="344" t="s">
        <v>122</v>
      </c>
      <c r="E159" s="345" t="s">
        <v>1261</v>
      </c>
      <c r="F159" s="312">
        <v>1</v>
      </c>
      <c r="G159" s="313">
        <v>0</v>
      </c>
      <c r="H159" s="313">
        <v>1</v>
      </c>
      <c r="I159" s="314">
        <v>1.1000000000000001</v>
      </c>
      <c r="J159" s="346">
        <v>0.55000000000000004</v>
      </c>
      <c r="K159" s="316"/>
      <c r="L159" s="331"/>
      <c r="M159" s="316"/>
      <c r="N159" s="317"/>
      <c r="O159" s="317"/>
      <c r="P159" s="318"/>
      <c r="Q159" s="319"/>
      <c r="R159" s="306"/>
      <c r="S159" s="306"/>
      <c r="T159" s="320"/>
      <c r="U159" s="321"/>
      <c r="V159" s="322"/>
      <c r="W159" s="323"/>
      <c r="X159" s="324"/>
      <c r="Y159" s="326"/>
      <c r="Z159" s="335">
        <f>_xlfn.XLOOKUP(A159,'2024-NAT-01'!B:B,'2024-NAT-01'!F:F,0,0)+_xlfn.XLOOKUP(A159,'2024-NAT-01'!B:B,'2024-NAT-01'!G:G,0,0)</f>
        <v>4</v>
      </c>
      <c r="AA159" s="336">
        <f>_xlfn.XLOOKUP(A159,'2024-NAT-01'!B:B,'2024-NAT-01'!H:H,0,0)</f>
        <v>15.6</v>
      </c>
      <c r="AB159" s="335">
        <f>_xlfn.XLOOKUP(A159,'2024-NAT-02'!B:B,'2024-NAT-02'!F:F,0,0)+_xlfn.XLOOKUP(A159,'2024-NAT-02'!B:B,'2024-NAT-02'!G:G,0,0)</f>
        <v>3</v>
      </c>
      <c r="AC159" s="337">
        <f>_xlfn.XLOOKUP(A159,'2024-NAT-02'!B:B,'2024-NAT-02'!H:H,0,0)</f>
        <v>10</v>
      </c>
      <c r="AD159" s="335">
        <f t="shared" si="4"/>
        <v>8</v>
      </c>
      <c r="AE159" s="336">
        <f t="shared" si="5"/>
        <v>26.15</v>
      </c>
    </row>
    <row r="160" spans="1:31" ht="15.6" x14ac:dyDescent="0.25">
      <c r="A160" s="340" t="s">
        <v>1729</v>
      </c>
      <c r="B160" s="341" t="s">
        <v>2156</v>
      </c>
      <c r="C160" s="341" t="s">
        <v>1700</v>
      </c>
      <c r="D160" s="341" t="s">
        <v>88</v>
      </c>
      <c r="E160" s="342" t="s">
        <v>1258</v>
      </c>
      <c r="F160" s="312">
        <v>1</v>
      </c>
      <c r="G160" s="313">
        <v>7</v>
      </c>
      <c r="H160" s="313">
        <v>8</v>
      </c>
      <c r="I160" s="314">
        <v>95.800000000000011</v>
      </c>
      <c r="J160" s="315">
        <v>24.82</v>
      </c>
      <c r="K160" s="316"/>
      <c r="L160" s="331"/>
      <c r="M160" s="316"/>
      <c r="N160" s="317"/>
      <c r="O160" s="317"/>
      <c r="P160" s="318"/>
      <c r="Q160" s="319"/>
      <c r="R160" s="306"/>
      <c r="S160" s="306"/>
      <c r="T160" s="320"/>
      <c r="U160" s="321"/>
      <c r="V160" s="322"/>
      <c r="W160" s="323"/>
      <c r="X160" s="324"/>
      <c r="Y160" s="326"/>
      <c r="Z160" s="335">
        <f>_xlfn.XLOOKUP(A160,'2024-NAT-01'!B:B,'2024-NAT-01'!F:F,0,0)+_xlfn.XLOOKUP(Nominations!A859,'2024-NAT-01'!B:B,'2024-NAT-01'!G:G,0,0)</f>
        <v>0</v>
      </c>
      <c r="AA160" s="336">
        <f>_xlfn.XLOOKUP(A160,'2024-NAT-01'!B:B,'2024-NAT-01'!H:H,0,0)</f>
        <v>0</v>
      </c>
      <c r="AB160" s="335">
        <f>_xlfn.XLOOKUP(A160,'2024-NAT-02'!B:B,'2024-NAT-02'!F:F,0,0)+_xlfn.XLOOKUP(A160,'2024-NAT-02'!B:B,'2024-NAT-02'!G:G,0,0)</f>
        <v>0</v>
      </c>
      <c r="AC160" s="337">
        <f>_xlfn.XLOOKUP(A160,'2024-NAT-02'!B:B,'2024-NAT-02'!H:H,0,0)</f>
        <v>0</v>
      </c>
      <c r="AD160" s="338">
        <f t="shared" si="4"/>
        <v>8</v>
      </c>
      <c r="AE160" s="339">
        <f t="shared" si="5"/>
        <v>24.82</v>
      </c>
    </row>
    <row r="161" spans="1:31" ht="15.6" x14ac:dyDescent="0.25">
      <c r="A161" s="340" t="s">
        <v>460</v>
      </c>
      <c r="B161" s="341" t="s">
        <v>2158</v>
      </c>
      <c r="C161" s="341" t="s">
        <v>179</v>
      </c>
      <c r="D161" s="341" t="s">
        <v>122</v>
      </c>
      <c r="E161" s="342" t="s">
        <v>1261</v>
      </c>
      <c r="F161" s="312">
        <v>6</v>
      </c>
      <c r="G161" s="313">
        <v>13</v>
      </c>
      <c r="H161" s="313">
        <v>19</v>
      </c>
      <c r="I161" s="314">
        <v>104.99999999999999</v>
      </c>
      <c r="J161" s="315">
        <v>24.47</v>
      </c>
      <c r="K161" s="316">
        <f>I161/H161</f>
        <v>5.5263157894736832</v>
      </c>
      <c r="L161" s="331">
        <f>U161+Y161+Q161</f>
        <v>2502</v>
      </c>
      <c r="M161" s="316">
        <f>(U161*0.3)+(Y161*0.2)+(Q161*0.5)</f>
        <v>953.3</v>
      </c>
      <c r="N161" s="317">
        <v>0</v>
      </c>
      <c r="O161" s="317">
        <v>19</v>
      </c>
      <c r="P161" s="318">
        <v>283.00000000000006</v>
      </c>
      <c r="Q161" s="319">
        <v>1163</v>
      </c>
      <c r="R161" s="306">
        <v>0</v>
      </c>
      <c r="S161" s="306">
        <v>8</v>
      </c>
      <c r="T161" s="320">
        <v>91.8</v>
      </c>
      <c r="U161" s="321">
        <v>1040</v>
      </c>
      <c r="V161" s="322">
        <v>0</v>
      </c>
      <c r="W161" s="323">
        <v>10</v>
      </c>
      <c r="X161" s="324">
        <v>114.49999999999999</v>
      </c>
      <c r="Y161" s="326">
        <v>299</v>
      </c>
      <c r="Z161" s="335">
        <f>_xlfn.XLOOKUP(A161,'2024-NAT-01'!B:B,'2024-NAT-01'!F:F,0,0)+_xlfn.XLOOKUP(Nominations!A9,'2024-NAT-01'!B:B,'2024-NAT-01'!G:G,0,0)</f>
        <v>2</v>
      </c>
      <c r="AA161" s="336">
        <f>_xlfn.XLOOKUP(A161,'2024-NAT-01'!B:B,'2024-NAT-01'!H:H,0,0)</f>
        <v>0</v>
      </c>
      <c r="AB161" s="335">
        <f>_xlfn.XLOOKUP(A161,'2024-NAT-02'!B:B,'2024-NAT-02'!F:F,0,0)+_xlfn.XLOOKUP(A161,'2024-NAT-02'!B:B,'2024-NAT-02'!G:G,0,0)</f>
        <v>0</v>
      </c>
      <c r="AC161" s="337">
        <f>_xlfn.XLOOKUP(A161,'2024-NAT-02'!B:B,'2024-NAT-02'!H:H,0,0)</f>
        <v>0</v>
      </c>
      <c r="AD161" s="338">
        <f t="shared" si="4"/>
        <v>21</v>
      </c>
      <c r="AE161" s="339">
        <f t="shared" si="5"/>
        <v>24.47</v>
      </c>
    </row>
    <row r="162" spans="1:31" ht="15.6" x14ac:dyDescent="0.25">
      <c r="A162" s="343" t="s">
        <v>648</v>
      </c>
      <c r="B162" s="344" t="s">
        <v>1947</v>
      </c>
      <c r="C162" s="344" t="s">
        <v>1809</v>
      </c>
      <c r="D162" s="344" t="s">
        <v>1810</v>
      </c>
      <c r="E162" s="345" t="s">
        <v>2081</v>
      </c>
      <c r="F162" s="312">
        <v>4</v>
      </c>
      <c r="G162" s="313">
        <v>6</v>
      </c>
      <c r="H162" s="313">
        <v>10</v>
      </c>
      <c r="I162" s="314">
        <v>65.3</v>
      </c>
      <c r="J162" s="346">
        <v>16.54</v>
      </c>
      <c r="K162" s="316"/>
      <c r="L162" s="331"/>
      <c r="M162" s="316"/>
      <c r="N162" s="317"/>
      <c r="O162" s="317"/>
      <c r="P162" s="318"/>
      <c r="Q162" s="319"/>
      <c r="R162" s="306"/>
      <c r="S162" s="306"/>
      <c r="T162" s="320"/>
      <c r="U162" s="321"/>
      <c r="V162" s="322"/>
      <c r="W162" s="323"/>
      <c r="X162" s="324"/>
      <c r="Y162" s="326"/>
      <c r="Z162" s="335">
        <f>_xlfn.XLOOKUP(A162,'2024-NAT-01'!B:B,'2024-NAT-01'!F:F,0,0)+_xlfn.XLOOKUP(A162,'2024-NAT-01'!B:B,'2024-NAT-01'!G:G,0,0)</f>
        <v>3</v>
      </c>
      <c r="AA162" s="336">
        <f>_xlfn.XLOOKUP(A162,'2024-NAT-01'!B:B,'2024-NAT-01'!H:H,0,0)</f>
        <v>5.3</v>
      </c>
      <c r="AB162" s="335">
        <f>_xlfn.XLOOKUP(A162,'2024-NAT-02'!B:B,'2024-NAT-02'!F:F,0,0)+_xlfn.XLOOKUP(A162,'2024-NAT-02'!B:B,'2024-NAT-02'!G:G,0,0)</f>
        <v>2</v>
      </c>
      <c r="AC162" s="337">
        <f>_xlfn.XLOOKUP(A162,'2024-NAT-02'!B:B,'2024-NAT-02'!H:H,0,0)</f>
        <v>2.5999999999999996</v>
      </c>
      <c r="AD162" s="335">
        <f t="shared" si="4"/>
        <v>15</v>
      </c>
      <c r="AE162" s="336">
        <f t="shared" si="5"/>
        <v>24.439999999999998</v>
      </c>
    </row>
    <row r="163" spans="1:31" ht="15.6" x14ac:dyDescent="0.25">
      <c r="A163" s="340" t="s">
        <v>550</v>
      </c>
      <c r="B163" s="341" t="s">
        <v>1346</v>
      </c>
      <c r="C163" s="341" t="s">
        <v>247</v>
      </c>
      <c r="D163" s="341" t="s">
        <v>201</v>
      </c>
      <c r="E163" s="342" t="s">
        <v>1258</v>
      </c>
      <c r="F163" s="312">
        <v>0</v>
      </c>
      <c r="G163" s="313">
        <v>4</v>
      </c>
      <c r="H163" s="313">
        <v>4</v>
      </c>
      <c r="I163" s="314">
        <v>56.5</v>
      </c>
      <c r="J163" s="315">
        <v>24.409999999999997</v>
      </c>
      <c r="K163" s="316"/>
      <c r="L163" s="331"/>
      <c r="M163" s="316"/>
      <c r="N163" s="317"/>
      <c r="O163" s="317"/>
      <c r="P163" s="318"/>
      <c r="Q163" s="319"/>
      <c r="R163" s="306"/>
      <c r="S163" s="306"/>
      <c r="T163" s="320"/>
      <c r="U163" s="321"/>
      <c r="V163" s="322"/>
      <c r="W163" s="323"/>
      <c r="X163" s="324"/>
      <c r="Y163" s="326"/>
      <c r="Z163" s="335">
        <f>_xlfn.XLOOKUP(A163,'2024-NAT-01'!B:B,'2024-NAT-01'!F:F,0,0)+_xlfn.XLOOKUP(Nominations!A99,'2024-NAT-01'!B:B,'2024-NAT-01'!G:G,0,0)</f>
        <v>0</v>
      </c>
      <c r="AA163" s="336">
        <f>_xlfn.XLOOKUP(A163,'2024-NAT-01'!B:B,'2024-NAT-01'!H:H,0,0)</f>
        <v>0</v>
      </c>
      <c r="AB163" s="335">
        <f>_xlfn.XLOOKUP(A163,'2024-NAT-02'!B:B,'2024-NAT-02'!F:F,0,0)+_xlfn.XLOOKUP(A163,'2024-NAT-02'!B:B,'2024-NAT-02'!G:G,0,0)</f>
        <v>0</v>
      </c>
      <c r="AC163" s="337">
        <f>_xlfn.XLOOKUP(A163,'2024-NAT-02'!B:B,'2024-NAT-02'!H:H,0,0)</f>
        <v>0</v>
      </c>
      <c r="AD163" s="338">
        <f t="shared" si="4"/>
        <v>4</v>
      </c>
      <c r="AE163" s="339">
        <f t="shared" si="5"/>
        <v>24.409999999999997</v>
      </c>
    </row>
    <row r="164" spans="1:31" ht="15.6" x14ac:dyDescent="0.25">
      <c r="A164" s="340" t="s">
        <v>1336</v>
      </c>
      <c r="B164" s="341" t="s">
        <v>2156</v>
      </c>
      <c r="C164" s="341" t="s">
        <v>1337</v>
      </c>
      <c r="D164" s="341" t="s">
        <v>1338</v>
      </c>
      <c r="E164" s="342" t="s">
        <v>1258</v>
      </c>
      <c r="F164" s="312">
        <v>0</v>
      </c>
      <c r="G164" s="313">
        <v>9</v>
      </c>
      <c r="H164" s="313">
        <v>9</v>
      </c>
      <c r="I164" s="314">
        <v>92.200000000000017</v>
      </c>
      <c r="J164" s="315">
        <v>22.43</v>
      </c>
      <c r="K164" s="316"/>
      <c r="L164" s="331"/>
      <c r="M164" s="316"/>
      <c r="N164" s="317"/>
      <c r="O164" s="317"/>
      <c r="P164" s="318"/>
      <c r="Q164" s="319"/>
      <c r="R164" s="306"/>
      <c r="S164" s="306"/>
      <c r="T164" s="320"/>
      <c r="U164" s="321"/>
      <c r="V164" s="322"/>
      <c r="W164" s="323"/>
      <c r="X164" s="324"/>
      <c r="Y164" s="326"/>
      <c r="Z164" s="335">
        <f>_xlfn.XLOOKUP(A164,'2024-NAT-01'!B:B,'2024-NAT-01'!F:F,0,0)+_xlfn.XLOOKUP(Nominations!A648,'2024-NAT-01'!B:B,'2024-NAT-01'!G:G,0,0)</f>
        <v>0</v>
      </c>
      <c r="AA164" s="336">
        <f>_xlfn.XLOOKUP(A164,'2024-NAT-01'!B:B,'2024-NAT-01'!H:H,0,0)</f>
        <v>0</v>
      </c>
      <c r="AB164" s="335">
        <f>_xlfn.XLOOKUP(A164,'2024-NAT-02'!B:B,'2024-NAT-02'!F:F,0,0)+_xlfn.XLOOKUP(A164,'2024-NAT-02'!B:B,'2024-NAT-02'!G:G,0,0)</f>
        <v>0</v>
      </c>
      <c r="AC164" s="337">
        <f>_xlfn.XLOOKUP(A164,'2024-NAT-02'!B:B,'2024-NAT-02'!H:H,0,0)</f>
        <v>0</v>
      </c>
      <c r="AD164" s="338">
        <f t="shared" si="4"/>
        <v>9</v>
      </c>
      <c r="AE164" s="339">
        <f t="shared" si="5"/>
        <v>22.43</v>
      </c>
    </row>
    <row r="165" spans="1:31" ht="15.6" x14ac:dyDescent="0.25">
      <c r="A165" s="343" t="s">
        <v>616</v>
      </c>
      <c r="B165" s="344" t="s">
        <v>40</v>
      </c>
      <c r="C165" s="344" t="s">
        <v>339</v>
      </c>
      <c r="D165" s="344" t="s">
        <v>103</v>
      </c>
      <c r="E165" s="345" t="s">
        <v>2078</v>
      </c>
      <c r="F165" s="312">
        <v>11</v>
      </c>
      <c r="G165" s="313">
        <v>7</v>
      </c>
      <c r="H165" s="313">
        <v>18</v>
      </c>
      <c r="I165" s="314">
        <v>87.7</v>
      </c>
      <c r="J165" s="346">
        <v>21.619999999999997</v>
      </c>
      <c r="K165" s="316"/>
      <c r="L165" s="331"/>
      <c r="M165" s="316"/>
      <c r="N165" s="317"/>
      <c r="O165" s="317"/>
      <c r="P165" s="318"/>
      <c r="Q165" s="319"/>
      <c r="R165" s="306"/>
      <c r="S165" s="306"/>
      <c r="T165" s="320"/>
      <c r="U165" s="321"/>
      <c r="V165" s="322"/>
      <c r="W165" s="323"/>
      <c r="X165" s="324"/>
      <c r="Y165" s="326"/>
      <c r="Z165" s="335">
        <f>_xlfn.XLOOKUP(A165,'2024-NAT-01'!B:B,'2024-NAT-01'!F:F,0,0)+_xlfn.XLOOKUP(A165,'2024-NAT-01'!B:B,'2024-NAT-01'!G:G,0,0)</f>
        <v>0</v>
      </c>
      <c r="AA165" s="336">
        <f>_xlfn.XLOOKUP(A165,'2024-NAT-01'!B:B,'2024-NAT-01'!H:H,0,0)</f>
        <v>0</v>
      </c>
      <c r="AB165" s="335">
        <f>_xlfn.XLOOKUP(A165,'2024-NAT-02'!B:B,'2024-NAT-02'!F:F,0,0)+_xlfn.XLOOKUP(A165,'2024-NAT-02'!B:B,'2024-NAT-02'!G:G,0,0)</f>
        <v>0</v>
      </c>
      <c r="AC165" s="337">
        <f>_xlfn.XLOOKUP(A165,'2024-NAT-02'!B:B,'2024-NAT-02'!H:H,0,0)</f>
        <v>0</v>
      </c>
      <c r="AD165" s="335">
        <f t="shared" si="4"/>
        <v>18</v>
      </c>
      <c r="AE165" s="336">
        <f t="shared" si="5"/>
        <v>21.619999999999997</v>
      </c>
    </row>
    <row r="166" spans="1:31" ht="15.6" x14ac:dyDescent="0.25">
      <c r="A166" s="343" t="s">
        <v>751</v>
      </c>
      <c r="B166" s="344" t="s">
        <v>1947</v>
      </c>
      <c r="C166" s="344" t="s">
        <v>96</v>
      </c>
      <c r="D166" s="344" t="s">
        <v>115</v>
      </c>
      <c r="E166" s="345" t="s">
        <v>1261</v>
      </c>
      <c r="F166" s="312">
        <v>5</v>
      </c>
      <c r="G166" s="313">
        <v>8</v>
      </c>
      <c r="H166" s="313">
        <v>13</v>
      </c>
      <c r="I166" s="314">
        <v>85.800000000000011</v>
      </c>
      <c r="J166" s="346">
        <v>21.300000000000004</v>
      </c>
      <c r="K166" s="316"/>
      <c r="L166" s="331"/>
      <c r="M166" s="316"/>
      <c r="N166" s="317"/>
      <c r="O166" s="317"/>
      <c r="P166" s="318"/>
      <c r="Q166" s="319"/>
      <c r="R166" s="306"/>
      <c r="S166" s="306"/>
      <c r="T166" s="320"/>
      <c r="U166" s="321"/>
      <c r="V166" s="322"/>
      <c r="W166" s="323"/>
      <c r="X166" s="324"/>
      <c r="Y166" s="326"/>
      <c r="Z166" s="335">
        <f>_xlfn.XLOOKUP(A166,'2024-NAT-01'!B:B,'2024-NAT-01'!F:F,0,0)+_xlfn.XLOOKUP(A166,'2024-NAT-01'!B:B,'2024-NAT-01'!G:G,0,0)</f>
        <v>0</v>
      </c>
      <c r="AA166" s="336">
        <f>_xlfn.XLOOKUP(A166,'2024-NAT-01'!B:B,'2024-NAT-01'!H:H,0,0)</f>
        <v>0</v>
      </c>
      <c r="AB166" s="335">
        <f>_xlfn.XLOOKUP(A166,'2024-NAT-02'!B:B,'2024-NAT-02'!F:F,0,0)+_xlfn.XLOOKUP(A166,'2024-NAT-02'!B:B,'2024-NAT-02'!G:G,0,0)</f>
        <v>0</v>
      </c>
      <c r="AC166" s="337">
        <f>_xlfn.XLOOKUP(A166,'2024-NAT-02'!B:B,'2024-NAT-02'!H:H,0,0)</f>
        <v>0</v>
      </c>
      <c r="AD166" s="335">
        <f t="shared" si="4"/>
        <v>13</v>
      </c>
      <c r="AE166" s="336">
        <f t="shared" si="5"/>
        <v>21.300000000000004</v>
      </c>
    </row>
    <row r="167" spans="1:31" ht="15.6" x14ac:dyDescent="0.25">
      <c r="A167" s="343" t="s">
        <v>521</v>
      </c>
      <c r="B167" s="344" t="s">
        <v>37</v>
      </c>
      <c r="C167" s="344" t="s">
        <v>74</v>
      </c>
      <c r="D167" s="344" t="s">
        <v>327</v>
      </c>
      <c r="E167" s="345" t="s">
        <v>1261</v>
      </c>
      <c r="F167" s="312">
        <v>2</v>
      </c>
      <c r="G167" s="313">
        <v>9</v>
      </c>
      <c r="H167" s="313">
        <v>11</v>
      </c>
      <c r="I167" s="314">
        <v>79.2</v>
      </c>
      <c r="J167" s="346">
        <v>21.3</v>
      </c>
      <c r="K167" s="316">
        <f>I167/H167</f>
        <v>7.2</v>
      </c>
      <c r="L167" s="331">
        <f>U167+Y167+Q167</f>
        <v>908</v>
      </c>
      <c r="M167" s="316">
        <f>(U167*0.3)+(Y167*0.2)+(Q167*0.5)</f>
        <v>352.4</v>
      </c>
      <c r="N167" s="317">
        <v>0</v>
      </c>
      <c r="O167" s="317">
        <v>2</v>
      </c>
      <c r="P167" s="318">
        <v>19</v>
      </c>
      <c r="Q167" s="319">
        <v>400</v>
      </c>
      <c r="R167" s="306">
        <v>0</v>
      </c>
      <c r="S167" s="306">
        <v>2</v>
      </c>
      <c r="T167" s="320">
        <v>27.599999999999998</v>
      </c>
      <c r="U167" s="321">
        <v>508</v>
      </c>
      <c r="V167" s="322">
        <v>0</v>
      </c>
      <c r="W167" s="323">
        <v>0</v>
      </c>
      <c r="X167" s="324">
        <v>0</v>
      </c>
      <c r="Y167" s="326">
        <v>0</v>
      </c>
      <c r="Z167" s="335">
        <f>_xlfn.XLOOKUP(A167,'2024-NAT-01'!B:B,'2024-NAT-01'!F:F,0,0)+_xlfn.XLOOKUP(A167,'2024-NAT-01'!B:B,'2024-NAT-01'!G:G,0,0)</f>
        <v>0</v>
      </c>
      <c r="AA167" s="336">
        <f>_xlfn.XLOOKUP(A167,'2024-NAT-01'!B:B,'2024-NAT-01'!H:H,0,0)</f>
        <v>0</v>
      </c>
      <c r="AB167" s="335">
        <f>_xlfn.XLOOKUP(A167,'2024-NAT-02'!B:B,'2024-NAT-02'!F:F,0,0)+_xlfn.XLOOKUP(A167,'2024-NAT-02'!B:B,'2024-NAT-02'!G:G,0,0)</f>
        <v>0</v>
      </c>
      <c r="AC167" s="337">
        <f>_xlfn.XLOOKUP(A167,'2024-NAT-02'!B:B,'2024-NAT-02'!H:H,0,0)</f>
        <v>0</v>
      </c>
      <c r="AD167" s="335">
        <f t="shared" si="4"/>
        <v>11</v>
      </c>
      <c r="AE167" s="336">
        <f t="shared" si="5"/>
        <v>21.3</v>
      </c>
    </row>
    <row r="168" spans="1:31" ht="15.6" x14ac:dyDescent="0.25">
      <c r="A168" s="340" t="s">
        <v>467</v>
      </c>
      <c r="B168" s="341" t="s">
        <v>2154</v>
      </c>
      <c r="C168" s="341" t="s">
        <v>172</v>
      </c>
      <c r="D168" s="341" t="s">
        <v>173</v>
      </c>
      <c r="E168" s="342" t="s">
        <v>2079</v>
      </c>
      <c r="F168" s="312">
        <v>2</v>
      </c>
      <c r="G168" s="313">
        <v>5</v>
      </c>
      <c r="H168" s="313">
        <v>7</v>
      </c>
      <c r="I168" s="314">
        <v>59</v>
      </c>
      <c r="J168" s="315">
        <v>12.850000000000001</v>
      </c>
      <c r="K168" s="316">
        <f>I168/H168</f>
        <v>8.4285714285714288</v>
      </c>
      <c r="L168" s="331">
        <f>U168+Y168+Q168</f>
        <v>1402</v>
      </c>
      <c r="M168" s="316">
        <f>(U168*0.3)+(Y168*0.2)+(Q168*0.5)</f>
        <v>515.59999999999991</v>
      </c>
      <c r="N168" s="317">
        <v>0</v>
      </c>
      <c r="O168" s="317">
        <v>3</v>
      </c>
      <c r="P168" s="318">
        <v>35.200000000000003</v>
      </c>
      <c r="Q168" s="319">
        <v>475</v>
      </c>
      <c r="R168" s="306">
        <v>3</v>
      </c>
      <c r="S168" s="306">
        <v>5</v>
      </c>
      <c r="T168" s="320">
        <v>48.6</v>
      </c>
      <c r="U168" s="321">
        <v>927</v>
      </c>
      <c r="V168" s="322">
        <v>0</v>
      </c>
      <c r="W168" s="323">
        <v>0</v>
      </c>
      <c r="X168" s="324">
        <v>0</v>
      </c>
      <c r="Y168" s="326">
        <v>0</v>
      </c>
      <c r="Z168" s="335">
        <f>_xlfn.XLOOKUP(A168,'2024-NAT-01'!B:B,'2024-NAT-01'!F:F,0,0)+_xlfn.XLOOKUP(Nominations!A16,'2024-NAT-01'!B:B,'2024-NAT-01'!G:G,0,0)</f>
        <v>7</v>
      </c>
      <c r="AA168" s="336">
        <f>_xlfn.XLOOKUP(A168,'2024-NAT-01'!B:B,'2024-NAT-01'!H:H,0,0)</f>
        <v>8.3999999999999986</v>
      </c>
      <c r="AB168" s="335">
        <f>_xlfn.XLOOKUP(A168,'2024-NAT-02'!B:B,'2024-NAT-02'!F:F,0,0)+_xlfn.XLOOKUP(A168,'2024-NAT-02'!B:B,'2024-NAT-02'!G:G,0,0)</f>
        <v>0</v>
      </c>
      <c r="AC168" s="337">
        <f>_xlfn.XLOOKUP(A168,'2024-NAT-02'!B:B,'2024-NAT-02'!H:H,0,0)</f>
        <v>0</v>
      </c>
      <c r="AD168" s="338">
        <f t="shared" si="4"/>
        <v>14</v>
      </c>
      <c r="AE168" s="339">
        <f t="shared" si="5"/>
        <v>21.25</v>
      </c>
    </row>
    <row r="169" spans="1:31" ht="15.6" x14ac:dyDescent="0.25">
      <c r="A169" s="343" t="s">
        <v>1166</v>
      </c>
      <c r="B169" s="344" t="s">
        <v>48</v>
      </c>
      <c r="C169" s="344" t="s">
        <v>1481</v>
      </c>
      <c r="D169" s="344" t="s">
        <v>313</v>
      </c>
      <c r="E169" s="345" t="s">
        <v>1260</v>
      </c>
      <c r="F169" s="312">
        <v>4</v>
      </c>
      <c r="G169" s="313">
        <v>0</v>
      </c>
      <c r="H169" s="313">
        <v>4</v>
      </c>
      <c r="I169" s="314">
        <v>3.5</v>
      </c>
      <c r="J169" s="346">
        <v>1.45</v>
      </c>
      <c r="K169" s="316"/>
      <c r="L169" s="331"/>
      <c r="M169" s="316"/>
      <c r="N169" s="317"/>
      <c r="O169" s="317"/>
      <c r="P169" s="318"/>
      <c r="Q169" s="319"/>
      <c r="R169" s="306"/>
      <c r="S169" s="306"/>
      <c r="T169" s="320"/>
      <c r="U169" s="321"/>
      <c r="V169" s="322"/>
      <c r="W169" s="323"/>
      <c r="X169" s="324"/>
      <c r="Y169" s="326"/>
      <c r="Z169" s="335">
        <f>_xlfn.XLOOKUP(A169,'2024-NAT-01'!B:B,'2024-NAT-01'!F:F,0,0)+_xlfn.XLOOKUP(A169,'2024-NAT-01'!B:B,'2024-NAT-01'!G:G,0,0)</f>
        <v>1</v>
      </c>
      <c r="AA169" s="336">
        <f>_xlfn.XLOOKUP(A169,'2024-NAT-01'!B:B,'2024-NAT-01'!H:H,0,0)</f>
        <v>19.5</v>
      </c>
      <c r="AB169" s="335">
        <f>_xlfn.XLOOKUP(A169,'2024-NAT-02'!B:B,'2024-NAT-02'!F:F,0,0)+_xlfn.XLOOKUP(A169,'2024-NAT-02'!B:B,'2024-NAT-02'!G:G,0,0)</f>
        <v>0</v>
      </c>
      <c r="AC169" s="337">
        <f>_xlfn.XLOOKUP(A169,'2024-NAT-02'!B:B,'2024-NAT-02'!H:H,0,0)</f>
        <v>0</v>
      </c>
      <c r="AD169" s="335">
        <f t="shared" si="4"/>
        <v>5</v>
      </c>
      <c r="AE169" s="336">
        <f t="shared" si="5"/>
        <v>20.95</v>
      </c>
    </row>
    <row r="170" spans="1:31" ht="15.6" x14ac:dyDescent="0.25">
      <c r="A170" s="343" t="s">
        <v>523</v>
      </c>
      <c r="B170" s="344" t="s">
        <v>49</v>
      </c>
      <c r="C170" s="344" t="s">
        <v>118</v>
      </c>
      <c r="D170" s="344" t="s">
        <v>238</v>
      </c>
      <c r="E170" s="345" t="s">
        <v>1261</v>
      </c>
      <c r="F170" s="312">
        <v>1</v>
      </c>
      <c r="G170" s="313">
        <v>6</v>
      </c>
      <c r="H170" s="313">
        <v>7</v>
      </c>
      <c r="I170" s="314">
        <v>67.900000000000006</v>
      </c>
      <c r="J170" s="346">
        <v>14.950000000000001</v>
      </c>
      <c r="K170" s="316">
        <f>I170/H170</f>
        <v>9.7000000000000011</v>
      </c>
      <c r="L170" s="331">
        <f>U170+Y170+Q170</f>
        <v>867</v>
      </c>
      <c r="M170" s="316">
        <f>(U170*0.3)+(Y170*0.2)+(Q170*0.5)</f>
        <v>334.1</v>
      </c>
      <c r="N170" s="317">
        <v>0</v>
      </c>
      <c r="O170" s="317">
        <v>3</v>
      </c>
      <c r="P170" s="318">
        <v>26.900000000000002</v>
      </c>
      <c r="Q170" s="319">
        <v>451</v>
      </c>
      <c r="R170" s="306">
        <v>0</v>
      </c>
      <c r="S170" s="306">
        <v>3</v>
      </c>
      <c r="T170" s="320">
        <v>37.299999999999997</v>
      </c>
      <c r="U170" s="321">
        <v>254</v>
      </c>
      <c r="V170" s="322">
        <v>0</v>
      </c>
      <c r="W170" s="323">
        <v>1</v>
      </c>
      <c r="X170" s="324">
        <v>2.9</v>
      </c>
      <c r="Y170" s="326">
        <v>162</v>
      </c>
      <c r="Z170" s="335">
        <f>_xlfn.XLOOKUP(A170,'2024-NAT-01'!B:B,'2024-NAT-01'!F:F,0,0)+_xlfn.XLOOKUP(A170,'2024-NAT-01'!B:B,'2024-NAT-01'!G:G,0,0)</f>
        <v>2</v>
      </c>
      <c r="AA170" s="336">
        <f>_xlfn.XLOOKUP(A170,'2024-NAT-01'!B:B,'2024-NAT-01'!H:H,0,0)</f>
        <v>2.9000000000000004</v>
      </c>
      <c r="AB170" s="335">
        <f>_xlfn.XLOOKUP(A170,'2024-NAT-02'!B:B,'2024-NAT-02'!F:F,0,0)+_xlfn.XLOOKUP(A170,'2024-NAT-02'!B:B,'2024-NAT-02'!G:G,0,0)</f>
        <v>2</v>
      </c>
      <c r="AC170" s="337">
        <f>_xlfn.XLOOKUP(A170,'2024-NAT-02'!B:B,'2024-NAT-02'!H:H,0,0)</f>
        <v>2.9000000000000004</v>
      </c>
      <c r="AD170" s="335">
        <f t="shared" si="4"/>
        <v>11</v>
      </c>
      <c r="AE170" s="336">
        <f t="shared" si="5"/>
        <v>20.75</v>
      </c>
    </row>
    <row r="171" spans="1:31" ht="15.6" x14ac:dyDescent="0.25">
      <c r="A171" s="340" t="s">
        <v>841</v>
      </c>
      <c r="B171" s="341" t="s">
        <v>2153</v>
      </c>
      <c r="C171" s="341" t="s">
        <v>1422</v>
      </c>
      <c r="D171" s="341" t="s">
        <v>1857</v>
      </c>
      <c r="E171" s="342" t="s">
        <v>1261</v>
      </c>
      <c r="F171" s="312">
        <v>2</v>
      </c>
      <c r="G171" s="313">
        <v>5</v>
      </c>
      <c r="H171" s="313">
        <v>7</v>
      </c>
      <c r="I171" s="314">
        <v>84.2</v>
      </c>
      <c r="J171" s="315">
        <v>20.399999999999999</v>
      </c>
      <c r="K171" s="316"/>
      <c r="L171" s="331"/>
      <c r="M171" s="316"/>
      <c r="N171" s="317"/>
      <c r="O171" s="317"/>
      <c r="P171" s="318"/>
      <c r="Q171" s="319"/>
      <c r="R171" s="306"/>
      <c r="S171" s="306"/>
      <c r="T171" s="320"/>
      <c r="U171" s="321"/>
      <c r="V171" s="322"/>
      <c r="W171" s="323"/>
      <c r="X171" s="324"/>
      <c r="Y171" s="326"/>
      <c r="Z171" s="335">
        <f>_xlfn.XLOOKUP(A171,'2024-NAT-01'!B:B,'2024-NAT-01'!F:F,0,0)+_xlfn.XLOOKUP(Nominations!A402,'2024-NAT-01'!B:B,'2024-NAT-01'!G:G,0,0)</f>
        <v>0</v>
      </c>
      <c r="AA171" s="336">
        <f>_xlfn.XLOOKUP(A171,'2024-NAT-01'!B:B,'2024-NAT-01'!H:H,0,0)</f>
        <v>0</v>
      </c>
      <c r="AB171" s="335">
        <f>_xlfn.XLOOKUP(A171,'2024-NAT-02'!B:B,'2024-NAT-02'!F:F,0,0)+_xlfn.XLOOKUP(A171,'2024-NAT-02'!B:B,'2024-NAT-02'!G:G,0,0)</f>
        <v>0</v>
      </c>
      <c r="AC171" s="337">
        <f>_xlfn.XLOOKUP(A171,'2024-NAT-02'!B:B,'2024-NAT-02'!H:H,0,0)</f>
        <v>0</v>
      </c>
      <c r="AD171" s="338">
        <f t="shared" si="4"/>
        <v>7</v>
      </c>
      <c r="AE171" s="339">
        <f t="shared" si="5"/>
        <v>20.399999999999999</v>
      </c>
    </row>
    <row r="172" spans="1:31" ht="15.6" x14ac:dyDescent="0.25">
      <c r="A172" s="343" t="s">
        <v>457</v>
      </c>
      <c r="B172" s="344" t="s">
        <v>41</v>
      </c>
      <c r="C172" s="344" t="s">
        <v>431</v>
      </c>
      <c r="D172" s="344" t="s">
        <v>132</v>
      </c>
      <c r="E172" s="345" t="s">
        <v>2078</v>
      </c>
      <c r="F172" s="312">
        <v>2</v>
      </c>
      <c r="G172" s="313">
        <v>7</v>
      </c>
      <c r="H172" s="313">
        <v>9</v>
      </c>
      <c r="I172" s="314">
        <v>86.399999999999991</v>
      </c>
      <c r="J172" s="346">
        <v>20.11</v>
      </c>
      <c r="K172" s="316">
        <f>I172/H172</f>
        <v>9.6</v>
      </c>
      <c r="L172" s="331">
        <f>U172+Y172+Q172</f>
        <v>1028</v>
      </c>
      <c r="M172" s="316">
        <f>(U172*0.3)+(Y172*0.2)+(Q172*0.5)</f>
        <v>380.8</v>
      </c>
      <c r="N172" s="317">
        <v>2</v>
      </c>
      <c r="O172" s="317">
        <v>0</v>
      </c>
      <c r="P172" s="318">
        <v>10.9</v>
      </c>
      <c r="Q172" s="319">
        <v>469</v>
      </c>
      <c r="R172" s="306">
        <v>0</v>
      </c>
      <c r="S172" s="306">
        <v>6</v>
      </c>
      <c r="T172" s="320">
        <v>69.699999999999989</v>
      </c>
      <c r="U172" s="321">
        <v>345</v>
      </c>
      <c r="V172" s="322">
        <v>0</v>
      </c>
      <c r="W172" s="323">
        <v>2</v>
      </c>
      <c r="X172" s="324">
        <v>17.5</v>
      </c>
      <c r="Y172" s="326">
        <v>214</v>
      </c>
      <c r="Z172" s="335">
        <f>_xlfn.XLOOKUP(A172,'2024-NAT-01'!B:B,'2024-NAT-01'!F:F,0,0)+_xlfn.XLOOKUP(A172,'2024-NAT-01'!B:B,'2024-NAT-01'!G:G,0,0)</f>
        <v>0</v>
      </c>
      <c r="AA172" s="336">
        <f>_xlfn.XLOOKUP(A172,'2024-NAT-01'!B:B,'2024-NAT-01'!H:H,0,0)</f>
        <v>0</v>
      </c>
      <c r="AB172" s="335">
        <f>_xlfn.XLOOKUP(A172,'2024-NAT-02'!B:B,'2024-NAT-02'!F:F,0,0)+_xlfn.XLOOKUP(A172,'2024-NAT-02'!B:B,'2024-NAT-02'!G:G,0,0)</f>
        <v>0</v>
      </c>
      <c r="AC172" s="337">
        <f>_xlfn.XLOOKUP(A172,'2024-NAT-02'!B:B,'2024-NAT-02'!H:H,0,0)</f>
        <v>0</v>
      </c>
      <c r="AD172" s="335">
        <f t="shared" si="4"/>
        <v>9</v>
      </c>
      <c r="AE172" s="336">
        <f t="shared" si="5"/>
        <v>20.11</v>
      </c>
    </row>
    <row r="173" spans="1:31" ht="15.6" x14ac:dyDescent="0.25">
      <c r="A173" s="340" t="s">
        <v>759</v>
      </c>
      <c r="B173" s="341" t="s">
        <v>1346</v>
      </c>
      <c r="C173" s="341" t="s">
        <v>1962</v>
      </c>
      <c r="D173" s="341" t="s">
        <v>1963</v>
      </c>
      <c r="E173" s="342" t="s">
        <v>1254</v>
      </c>
      <c r="F173" s="312">
        <v>6</v>
      </c>
      <c r="G173" s="313">
        <v>4</v>
      </c>
      <c r="H173" s="313">
        <v>10</v>
      </c>
      <c r="I173" s="314">
        <v>61.6</v>
      </c>
      <c r="J173" s="315">
        <v>19.96</v>
      </c>
      <c r="K173" s="316"/>
      <c r="L173" s="331"/>
      <c r="M173" s="316"/>
      <c r="N173" s="317"/>
      <c r="O173" s="317"/>
      <c r="P173" s="318"/>
      <c r="Q173" s="319"/>
      <c r="R173" s="306"/>
      <c r="S173" s="306"/>
      <c r="T173" s="320"/>
      <c r="U173" s="321"/>
      <c r="V173" s="322"/>
      <c r="W173" s="323"/>
      <c r="X173" s="324"/>
      <c r="Y173" s="326"/>
      <c r="Z173" s="335">
        <f>_xlfn.XLOOKUP(A173,'2024-NAT-01'!B:B,'2024-NAT-01'!F:F,0,0)+_xlfn.XLOOKUP(Nominations!A312,'2024-NAT-01'!B:B,'2024-NAT-01'!G:G,0,0)</f>
        <v>0</v>
      </c>
      <c r="AA173" s="336">
        <f>_xlfn.XLOOKUP(A173,'2024-NAT-01'!B:B,'2024-NAT-01'!H:H,0,0)</f>
        <v>0</v>
      </c>
      <c r="AB173" s="335">
        <f>_xlfn.XLOOKUP(A173,'2024-NAT-02'!B:B,'2024-NAT-02'!F:F,0,0)+_xlfn.XLOOKUP(A173,'2024-NAT-02'!B:B,'2024-NAT-02'!G:G,0,0)</f>
        <v>0</v>
      </c>
      <c r="AC173" s="337">
        <f>_xlfn.XLOOKUP(A173,'2024-NAT-02'!B:B,'2024-NAT-02'!H:H,0,0)</f>
        <v>0</v>
      </c>
      <c r="AD173" s="338">
        <f t="shared" si="4"/>
        <v>10</v>
      </c>
      <c r="AE173" s="339">
        <f t="shared" si="5"/>
        <v>19.96</v>
      </c>
    </row>
    <row r="174" spans="1:31" ht="15.6" x14ac:dyDescent="0.25">
      <c r="A174" s="343" t="s">
        <v>889</v>
      </c>
      <c r="B174" s="344" t="s">
        <v>1947</v>
      </c>
      <c r="C174" s="344" t="s">
        <v>335</v>
      </c>
      <c r="D174" s="344" t="s">
        <v>454</v>
      </c>
      <c r="E174" s="345" t="s">
        <v>1258</v>
      </c>
      <c r="F174" s="312">
        <v>7</v>
      </c>
      <c r="G174" s="313">
        <v>5</v>
      </c>
      <c r="H174" s="313">
        <v>12</v>
      </c>
      <c r="I174" s="314">
        <v>56.800000000000004</v>
      </c>
      <c r="J174" s="346">
        <v>19.93</v>
      </c>
      <c r="K174" s="316"/>
      <c r="L174" s="331"/>
      <c r="M174" s="316"/>
      <c r="N174" s="317"/>
      <c r="O174" s="317"/>
      <c r="P174" s="318"/>
      <c r="Q174" s="319"/>
      <c r="R174" s="306"/>
      <c r="S174" s="306"/>
      <c r="T174" s="320"/>
      <c r="U174" s="321"/>
      <c r="V174" s="322"/>
      <c r="W174" s="323"/>
      <c r="X174" s="324"/>
      <c r="Y174" s="326"/>
      <c r="Z174" s="335">
        <f>_xlfn.XLOOKUP(A174,'2024-NAT-01'!B:B,'2024-NAT-01'!F:F,0,0)+_xlfn.XLOOKUP(A174,'2024-NAT-01'!B:B,'2024-NAT-01'!G:G,0,0)</f>
        <v>0</v>
      </c>
      <c r="AA174" s="336">
        <f>_xlfn.XLOOKUP(A174,'2024-NAT-01'!B:B,'2024-NAT-01'!H:H,0,0)</f>
        <v>0</v>
      </c>
      <c r="AB174" s="335">
        <f>_xlfn.XLOOKUP(A174,'2024-NAT-02'!B:B,'2024-NAT-02'!F:F,0,0)+_xlfn.XLOOKUP(A174,'2024-NAT-02'!B:B,'2024-NAT-02'!G:G,0,0)</f>
        <v>0</v>
      </c>
      <c r="AC174" s="337">
        <f>_xlfn.XLOOKUP(A174,'2024-NAT-02'!B:B,'2024-NAT-02'!H:H,0,0)</f>
        <v>0</v>
      </c>
      <c r="AD174" s="335">
        <f t="shared" si="4"/>
        <v>12</v>
      </c>
      <c r="AE174" s="336">
        <f t="shared" si="5"/>
        <v>19.93</v>
      </c>
    </row>
    <row r="175" spans="1:31" ht="15.6" x14ac:dyDescent="0.25">
      <c r="A175" s="340" t="s">
        <v>665</v>
      </c>
      <c r="B175" s="341" t="s">
        <v>2157</v>
      </c>
      <c r="C175" s="341" t="s">
        <v>217</v>
      </c>
      <c r="D175" s="341" t="s">
        <v>1823</v>
      </c>
      <c r="E175" s="342" t="s">
        <v>1258</v>
      </c>
      <c r="F175" s="312">
        <v>0</v>
      </c>
      <c r="G175" s="313">
        <v>5</v>
      </c>
      <c r="H175" s="313">
        <v>5</v>
      </c>
      <c r="I175" s="314">
        <v>24.900000000000002</v>
      </c>
      <c r="J175" s="315">
        <v>5.51</v>
      </c>
      <c r="K175" s="316"/>
      <c r="L175" s="331"/>
      <c r="M175" s="316"/>
      <c r="N175" s="317"/>
      <c r="O175" s="317"/>
      <c r="P175" s="318"/>
      <c r="Q175" s="319"/>
      <c r="R175" s="306"/>
      <c r="S175" s="306"/>
      <c r="T175" s="320"/>
      <c r="U175" s="321"/>
      <c r="V175" s="322"/>
      <c r="W175" s="323"/>
      <c r="X175" s="324"/>
      <c r="Y175" s="326"/>
      <c r="Z175" s="335">
        <f>_xlfn.XLOOKUP(A175,'2024-NAT-01'!B:B,'2024-NAT-01'!F:F,0,0)+_xlfn.XLOOKUP(Nominations!A214,'2024-NAT-01'!B:B,'2024-NAT-01'!G:G,0,0)</f>
        <v>0</v>
      </c>
      <c r="AA175" s="336">
        <f>_xlfn.XLOOKUP(A175,'2024-NAT-01'!B:B,'2024-NAT-01'!H:H,0,0)</f>
        <v>13.7</v>
      </c>
      <c r="AB175" s="335">
        <f>_xlfn.XLOOKUP(A175,'2024-NAT-02'!B:B,'2024-NAT-02'!F:F,0,0)+_xlfn.XLOOKUP(A175,'2024-NAT-02'!B:B,'2024-NAT-02'!G:G,0,0)</f>
        <v>0</v>
      </c>
      <c r="AC175" s="337">
        <f>_xlfn.XLOOKUP(A175,'2024-NAT-02'!B:B,'2024-NAT-02'!H:H,0,0)</f>
        <v>0</v>
      </c>
      <c r="AD175" s="338">
        <f t="shared" si="4"/>
        <v>5</v>
      </c>
      <c r="AE175" s="339">
        <f t="shared" si="5"/>
        <v>19.21</v>
      </c>
    </row>
    <row r="176" spans="1:31" ht="15.6" x14ac:dyDescent="0.25">
      <c r="A176" s="343" t="s">
        <v>601</v>
      </c>
      <c r="B176" s="344" t="s">
        <v>1947</v>
      </c>
      <c r="C176" s="344" t="s">
        <v>1818</v>
      </c>
      <c r="D176" s="344" t="s">
        <v>1819</v>
      </c>
      <c r="E176" s="345" t="s">
        <v>2079</v>
      </c>
      <c r="F176" s="312">
        <v>6</v>
      </c>
      <c r="G176" s="313">
        <v>3</v>
      </c>
      <c r="H176" s="313">
        <v>9</v>
      </c>
      <c r="I176" s="314">
        <v>86.100000000000009</v>
      </c>
      <c r="J176" s="346">
        <v>18.930000000000003</v>
      </c>
      <c r="K176" s="316"/>
      <c r="L176" s="331"/>
      <c r="M176" s="316"/>
      <c r="N176" s="317"/>
      <c r="O176" s="317"/>
      <c r="P176" s="318"/>
      <c r="Q176" s="319"/>
      <c r="R176" s="306"/>
      <c r="S176" s="306"/>
      <c r="T176" s="320"/>
      <c r="U176" s="321"/>
      <c r="V176" s="322"/>
      <c r="W176" s="323"/>
      <c r="X176" s="324"/>
      <c r="Y176" s="326"/>
      <c r="Z176" s="335">
        <f>_xlfn.XLOOKUP(A176,'2024-NAT-01'!B:B,'2024-NAT-01'!F:F,0,0)+_xlfn.XLOOKUP(A176,'2024-NAT-01'!B:B,'2024-NAT-01'!G:G,0,0)</f>
        <v>0</v>
      </c>
      <c r="AA176" s="336">
        <f>_xlfn.XLOOKUP(A176,'2024-NAT-01'!B:B,'2024-NAT-01'!H:H,0,0)</f>
        <v>0</v>
      </c>
      <c r="AB176" s="335">
        <f>_xlfn.XLOOKUP(A176,'2024-NAT-02'!B:B,'2024-NAT-02'!F:F,0,0)+_xlfn.XLOOKUP(A176,'2024-NAT-02'!B:B,'2024-NAT-02'!G:G,0,0)</f>
        <v>0</v>
      </c>
      <c r="AC176" s="337">
        <f>_xlfn.XLOOKUP(A176,'2024-NAT-02'!B:B,'2024-NAT-02'!H:H,0,0)</f>
        <v>0</v>
      </c>
      <c r="AD176" s="335">
        <f t="shared" si="4"/>
        <v>9</v>
      </c>
      <c r="AE176" s="336">
        <f t="shared" si="5"/>
        <v>18.930000000000003</v>
      </c>
    </row>
    <row r="177" spans="1:31" ht="15.6" x14ac:dyDescent="0.25">
      <c r="A177" s="343" t="s">
        <v>1582</v>
      </c>
      <c r="B177" s="344" t="s">
        <v>48</v>
      </c>
      <c r="C177" s="344" t="s">
        <v>391</v>
      </c>
      <c r="D177" s="344" t="s">
        <v>1612</v>
      </c>
      <c r="E177" s="345" t="s">
        <v>1258</v>
      </c>
      <c r="F177" s="312">
        <v>3</v>
      </c>
      <c r="G177" s="313">
        <v>7</v>
      </c>
      <c r="H177" s="313">
        <v>10</v>
      </c>
      <c r="I177" s="314">
        <v>34.4</v>
      </c>
      <c r="J177" s="346">
        <v>7.6400000000000006</v>
      </c>
      <c r="K177" s="316"/>
      <c r="L177" s="331"/>
      <c r="M177" s="316"/>
      <c r="N177" s="317"/>
      <c r="O177" s="317"/>
      <c r="P177" s="318"/>
      <c r="Q177" s="319"/>
      <c r="R177" s="306"/>
      <c r="S177" s="306"/>
      <c r="T177" s="320"/>
      <c r="U177" s="321"/>
      <c r="V177" s="322"/>
      <c r="W177" s="323"/>
      <c r="X177" s="324"/>
      <c r="Y177" s="326"/>
      <c r="Z177" s="335">
        <f>_xlfn.XLOOKUP(A177,'2024-NAT-01'!B:B,'2024-NAT-01'!F:F,0,0)+_xlfn.XLOOKUP(A177,'2024-NAT-01'!B:B,'2024-NAT-01'!G:G,0,0)</f>
        <v>3</v>
      </c>
      <c r="AA177" s="336">
        <f>_xlfn.XLOOKUP(A177,'2024-NAT-01'!B:B,'2024-NAT-01'!H:H,0,0)</f>
        <v>10.799999999999999</v>
      </c>
      <c r="AB177" s="335">
        <f>_xlfn.XLOOKUP(A177,'2024-NAT-02'!B:B,'2024-NAT-02'!F:F,0,0)+_xlfn.XLOOKUP(A177,'2024-NAT-02'!B:B,'2024-NAT-02'!G:G,0,0)</f>
        <v>0</v>
      </c>
      <c r="AC177" s="337">
        <f>_xlfn.XLOOKUP(A177,'2024-NAT-02'!B:B,'2024-NAT-02'!H:H,0,0)</f>
        <v>0</v>
      </c>
      <c r="AD177" s="335">
        <f t="shared" si="4"/>
        <v>13</v>
      </c>
      <c r="AE177" s="336">
        <f t="shared" si="5"/>
        <v>18.439999999999998</v>
      </c>
    </row>
    <row r="178" spans="1:31" ht="15.6" x14ac:dyDescent="0.25">
      <c r="A178" s="340" t="s">
        <v>1564</v>
      </c>
      <c r="B178" s="341" t="s">
        <v>2151</v>
      </c>
      <c r="C178" s="341" t="s">
        <v>1597</v>
      </c>
      <c r="D178" s="341" t="s">
        <v>1598</v>
      </c>
      <c r="E178" s="342" t="s">
        <v>1261</v>
      </c>
      <c r="F178" s="312">
        <v>3</v>
      </c>
      <c r="G178" s="313">
        <v>9</v>
      </c>
      <c r="H178" s="313">
        <v>12</v>
      </c>
      <c r="I178" s="314">
        <v>66.099999999999994</v>
      </c>
      <c r="J178" s="315">
        <v>18.439999999999998</v>
      </c>
      <c r="K178" s="316"/>
      <c r="L178" s="331"/>
      <c r="M178" s="316"/>
      <c r="N178" s="317"/>
      <c r="O178" s="317"/>
      <c r="P178" s="318"/>
      <c r="Q178" s="319"/>
      <c r="R178" s="306"/>
      <c r="S178" s="306"/>
      <c r="T178" s="320"/>
      <c r="U178" s="321"/>
      <c r="V178" s="322"/>
      <c r="W178" s="323"/>
      <c r="X178" s="324"/>
      <c r="Y178" s="326"/>
      <c r="Z178" s="335">
        <f>_xlfn.XLOOKUP(A178,'2024-NAT-01'!B:B,'2024-NAT-01'!F:F,0,0)+_xlfn.XLOOKUP(Nominations!A764,'2024-NAT-01'!B:B,'2024-NAT-01'!G:G,0,0)</f>
        <v>0</v>
      </c>
      <c r="AA178" s="336">
        <f>_xlfn.XLOOKUP(A178,'2024-NAT-01'!B:B,'2024-NAT-01'!H:H,0,0)</f>
        <v>0</v>
      </c>
      <c r="AB178" s="335">
        <f>_xlfn.XLOOKUP(A178,'2024-NAT-02'!B:B,'2024-NAT-02'!F:F,0,0)+_xlfn.XLOOKUP(A178,'2024-NAT-02'!B:B,'2024-NAT-02'!G:G,0,0)</f>
        <v>0</v>
      </c>
      <c r="AC178" s="337">
        <f>_xlfn.XLOOKUP(A178,'2024-NAT-02'!B:B,'2024-NAT-02'!H:H,0,0)</f>
        <v>0</v>
      </c>
      <c r="AD178" s="338">
        <f t="shared" si="4"/>
        <v>12</v>
      </c>
      <c r="AE178" s="339">
        <f t="shared" si="5"/>
        <v>18.439999999999998</v>
      </c>
    </row>
    <row r="179" spans="1:31" ht="15.6" x14ac:dyDescent="0.25">
      <c r="A179" s="343" t="s">
        <v>715</v>
      </c>
      <c r="B179" s="344" t="s">
        <v>1947</v>
      </c>
      <c r="C179" s="344" t="s">
        <v>2010</v>
      </c>
      <c r="D179" s="344" t="s">
        <v>327</v>
      </c>
      <c r="E179" s="345" t="s">
        <v>1260</v>
      </c>
      <c r="F179" s="312">
        <v>0</v>
      </c>
      <c r="G179" s="313">
        <v>0</v>
      </c>
      <c r="H179" s="313">
        <v>0</v>
      </c>
      <c r="I179" s="314">
        <v>0</v>
      </c>
      <c r="J179" s="346">
        <v>0</v>
      </c>
      <c r="K179" s="316"/>
      <c r="L179" s="331"/>
      <c r="M179" s="316"/>
      <c r="N179" s="317"/>
      <c r="O179" s="317"/>
      <c r="P179" s="318"/>
      <c r="Q179" s="319"/>
      <c r="R179" s="306"/>
      <c r="S179" s="306"/>
      <c r="T179" s="320"/>
      <c r="U179" s="321"/>
      <c r="V179" s="322"/>
      <c r="W179" s="323"/>
      <c r="X179" s="324"/>
      <c r="Y179" s="326"/>
      <c r="Z179" s="335">
        <f>_xlfn.XLOOKUP(A179,'2024-NAT-01'!B:B,'2024-NAT-01'!F:F,0,0)+_xlfn.XLOOKUP(A179,'2024-NAT-01'!B:B,'2024-NAT-01'!G:G,0,0)</f>
        <v>3</v>
      </c>
      <c r="AA179" s="336">
        <f>_xlfn.XLOOKUP(A179,'2024-NAT-01'!B:B,'2024-NAT-01'!H:H,0,0)</f>
        <v>9.1</v>
      </c>
      <c r="AB179" s="335">
        <f>_xlfn.XLOOKUP(A179,'2024-NAT-02'!B:B,'2024-NAT-02'!F:F,0,0)+_xlfn.XLOOKUP(A179,'2024-NAT-02'!B:B,'2024-NAT-02'!G:G,0,0)</f>
        <v>3</v>
      </c>
      <c r="AC179" s="337">
        <f>_xlfn.XLOOKUP(A179,'2024-NAT-02'!B:B,'2024-NAT-02'!H:H,0,0)</f>
        <v>9.1</v>
      </c>
      <c r="AD179" s="335">
        <f t="shared" si="4"/>
        <v>6</v>
      </c>
      <c r="AE179" s="336">
        <f t="shared" si="5"/>
        <v>18.2</v>
      </c>
    </row>
    <row r="180" spans="1:31" ht="15.6" x14ac:dyDescent="0.25">
      <c r="A180" s="343" t="s">
        <v>1389</v>
      </c>
      <c r="B180" s="344" t="s">
        <v>43</v>
      </c>
      <c r="C180" s="344" t="s">
        <v>391</v>
      </c>
      <c r="D180" s="344" t="s">
        <v>1838</v>
      </c>
      <c r="E180" s="345" t="s">
        <v>2079</v>
      </c>
      <c r="F180" s="312">
        <v>4</v>
      </c>
      <c r="G180" s="313">
        <v>5</v>
      </c>
      <c r="H180" s="313">
        <v>9</v>
      </c>
      <c r="I180" s="314">
        <v>59.7</v>
      </c>
      <c r="J180" s="346">
        <v>18.189999999999998</v>
      </c>
      <c r="K180" s="316"/>
      <c r="L180" s="331"/>
      <c r="M180" s="316"/>
      <c r="N180" s="317"/>
      <c r="O180" s="317"/>
      <c r="P180" s="318"/>
      <c r="Q180" s="319"/>
      <c r="R180" s="306"/>
      <c r="S180" s="306"/>
      <c r="T180" s="320"/>
      <c r="U180" s="321"/>
      <c r="V180" s="322"/>
      <c r="W180" s="323"/>
      <c r="X180" s="324"/>
      <c r="Y180" s="326"/>
      <c r="Z180" s="335">
        <f>_xlfn.XLOOKUP(A180,'2024-NAT-01'!B:B,'2024-NAT-01'!F:F,0,0)+_xlfn.XLOOKUP(A180,'2024-NAT-01'!B:B,'2024-NAT-01'!G:G,0,0)</f>
        <v>0</v>
      </c>
      <c r="AA180" s="336">
        <f>_xlfn.XLOOKUP(A180,'2024-NAT-01'!B:B,'2024-NAT-01'!H:H,0,0)</f>
        <v>0</v>
      </c>
      <c r="AB180" s="335">
        <f>_xlfn.XLOOKUP(A180,'2024-NAT-02'!B:B,'2024-NAT-02'!F:F,0,0)+_xlfn.XLOOKUP(A180,'2024-NAT-02'!B:B,'2024-NAT-02'!G:G,0,0)</f>
        <v>0</v>
      </c>
      <c r="AC180" s="337">
        <f>_xlfn.XLOOKUP(A180,'2024-NAT-02'!B:B,'2024-NAT-02'!H:H,0,0)</f>
        <v>0</v>
      </c>
      <c r="AD180" s="335">
        <f t="shared" si="4"/>
        <v>9</v>
      </c>
      <c r="AE180" s="336">
        <f t="shared" si="5"/>
        <v>18.189999999999998</v>
      </c>
    </row>
    <row r="181" spans="1:31" ht="15.6" x14ac:dyDescent="0.25">
      <c r="A181" s="343" t="s">
        <v>612</v>
      </c>
      <c r="B181" s="344" t="s">
        <v>40</v>
      </c>
      <c r="C181" s="344" t="s">
        <v>217</v>
      </c>
      <c r="D181" s="344" t="s">
        <v>312</v>
      </c>
      <c r="E181" s="345" t="s">
        <v>1261</v>
      </c>
      <c r="F181" s="312">
        <v>1</v>
      </c>
      <c r="G181" s="313">
        <v>4</v>
      </c>
      <c r="H181" s="313">
        <v>5</v>
      </c>
      <c r="I181" s="314">
        <v>36</v>
      </c>
      <c r="J181" s="346">
        <v>7.6400000000000006</v>
      </c>
      <c r="K181" s="316"/>
      <c r="L181" s="331"/>
      <c r="M181" s="316"/>
      <c r="N181" s="317"/>
      <c r="O181" s="317"/>
      <c r="P181" s="318"/>
      <c r="Q181" s="319"/>
      <c r="R181" s="306"/>
      <c r="S181" s="306"/>
      <c r="T181" s="320"/>
      <c r="U181" s="321"/>
      <c r="V181" s="322"/>
      <c r="W181" s="323"/>
      <c r="X181" s="324"/>
      <c r="Y181" s="326"/>
      <c r="Z181" s="335">
        <f>_xlfn.XLOOKUP(A181,'2024-NAT-01'!B:B,'2024-NAT-01'!F:F,0,0)+_xlfn.XLOOKUP(A181,'2024-NAT-01'!B:B,'2024-NAT-01'!G:G,0,0)</f>
        <v>4</v>
      </c>
      <c r="AA181" s="336">
        <f>_xlfn.XLOOKUP(A181,'2024-NAT-01'!B:B,'2024-NAT-01'!H:H,0,0)</f>
        <v>8.6999999999999993</v>
      </c>
      <c r="AB181" s="335">
        <f>_xlfn.XLOOKUP(A181,'2024-NAT-02'!B:B,'2024-NAT-02'!F:F,0,0)+_xlfn.XLOOKUP(A181,'2024-NAT-02'!B:B,'2024-NAT-02'!G:G,0,0)</f>
        <v>1</v>
      </c>
      <c r="AC181" s="337">
        <f>_xlfn.XLOOKUP(A181,'2024-NAT-02'!B:B,'2024-NAT-02'!H:H,0,0)</f>
        <v>1.6</v>
      </c>
      <c r="AD181" s="335">
        <f t="shared" si="4"/>
        <v>10</v>
      </c>
      <c r="AE181" s="336">
        <f t="shared" si="5"/>
        <v>17.940000000000001</v>
      </c>
    </row>
    <row r="182" spans="1:31" ht="15.6" x14ac:dyDescent="0.25">
      <c r="A182" s="340" t="s">
        <v>1793</v>
      </c>
      <c r="B182" s="341" t="s">
        <v>1473</v>
      </c>
      <c r="C182" s="341" t="s">
        <v>401</v>
      </c>
      <c r="D182" s="341" t="s">
        <v>1840</v>
      </c>
      <c r="E182" s="342" t="s">
        <v>1259</v>
      </c>
      <c r="F182" s="312">
        <v>0</v>
      </c>
      <c r="G182" s="313">
        <v>1</v>
      </c>
      <c r="H182" s="313">
        <v>1</v>
      </c>
      <c r="I182" s="314">
        <v>89.7</v>
      </c>
      <c r="J182" s="315">
        <v>17.940000000000001</v>
      </c>
      <c r="K182" s="316"/>
      <c r="L182" s="331"/>
      <c r="M182" s="316"/>
      <c r="N182" s="317"/>
      <c r="O182" s="317"/>
      <c r="P182" s="318"/>
      <c r="Q182" s="319"/>
      <c r="R182" s="306"/>
      <c r="S182" s="306"/>
      <c r="T182" s="320"/>
      <c r="U182" s="321"/>
      <c r="V182" s="322"/>
      <c r="W182" s="323"/>
      <c r="X182" s="324"/>
      <c r="Y182" s="326"/>
      <c r="Z182" s="335">
        <f>_xlfn.XLOOKUP(A182,'2024-NAT-01'!B:B,'2024-NAT-01'!F:F,0,0)+_xlfn.XLOOKUP(Nominations!A883,'2024-NAT-01'!B:B,'2024-NAT-01'!G:G,0,0)</f>
        <v>0</v>
      </c>
      <c r="AA182" s="336">
        <f>_xlfn.XLOOKUP(A182,'2024-NAT-01'!B:B,'2024-NAT-01'!H:H,0,0)</f>
        <v>0</v>
      </c>
      <c r="AB182" s="335">
        <f>_xlfn.XLOOKUP(A182,'2024-NAT-02'!B:B,'2024-NAT-02'!F:F,0,0)+_xlfn.XLOOKUP(A182,'2024-NAT-02'!B:B,'2024-NAT-02'!G:G,0,0)</f>
        <v>0</v>
      </c>
      <c r="AC182" s="337">
        <f>_xlfn.XLOOKUP(A182,'2024-NAT-02'!B:B,'2024-NAT-02'!H:H,0,0)</f>
        <v>0</v>
      </c>
      <c r="AD182" s="338">
        <f t="shared" si="4"/>
        <v>1</v>
      </c>
      <c r="AE182" s="339">
        <f t="shared" si="5"/>
        <v>17.940000000000001</v>
      </c>
    </row>
    <row r="183" spans="1:31" ht="15.6" x14ac:dyDescent="0.25">
      <c r="A183" s="340" t="s">
        <v>551</v>
      </c>
      <c r="B183" s="341" t="s">
        <v>1243</v>
      </c>
      <c r="C183" s="341" t="s">
        <v>225</v>
      </c>
      <c r="D183" s="341" t="s">
        <v>1945</v>
      </c>
      <c r="E183" s="342" t="s">
        <v>1261</v>
      </c>
      <c r="F183" s="312">
        <v>0</v>
      </c>
      <c r="G183" s="313">
        <v>6</v>
      </c>
      <c r="H183" s="313">
        <v>6</v>
      </c>
      <c r="I183" s="314">
        <v>59.8</v>
      </c>
      <c r="J183" s="315">
        <v>17.939999999999998</v>
      </c>
      <c r="K183" s="316"/>
      <c r="L183" s="331"/>
      <c r="M183" s="316"/>
      <c r="N183" s="317"/>
      <c r="O183" s="317"/>
      <c r="P183" s="318"/>
      <c r="Q183" s="319"/>
      <c r="R183" s="306"/>
      <c r="S183" s="306"/>
      <c r="T183" s="320"/>
      <c r="U183" s="321"/>
      <c r="V183" s="322"/>
      <c r="W183" s="323"/>
      <c r="X183" s="324"/>
      <c r="Y183" s="326"/>
      <c r="Z183" s="335">
        <f>_xlfn.XLOOKUP(A183,'2024-NAT-01'!B:B,'2024-NAT-01'!F:F,0,0)+_xlfn.XLOOKUP(Nominations!A100,'2024-NAT-01'!B:B,'2024-NAT-01'!G:G,0,0)</f>
        <v>3</v>
      </c>
      <c r="AA183" s="336">
        <f>_xlfn.XLOOKUP(A183,'2024-NAT-01'!B:B,'2024-NAT-01'!H:H,0,0)</f>
        <v>0</v>
      </c>
      <c r="AB183" s="335">
        <f>_xlfn.XLOOKUP(A183,'2024-NAT-02'!B:B,'2024-NAT-02'!F:F,0,0)+_xlfn.XLOOKUP(A183,'2024-NAT-02'!B:B,'2024-NAT-02'!G:G,0,0)</f>
        <v>0</v>
      </c>
      <c r="AC183" s="337">
        <f>_xlfn.XLOOKUP(A183,'2024-NAT-02'!B:B,'2024-NAT-02'!H:H,0,0)</f>
        <v>0</v>
      </c>
      <c r="AD183" s="338">
        <f t="shared" si="4"/>
        <v>9</v>
      </c>
      <c r="AE183" s="339">
        <f t="shared" si="5"/>
        <v>17.939999999999998</v>
      </c>
    </row>
    <row r="184" spans="1:31" ht="15.6" x14ac:dyDescent="0.25">
      <c r="A184" s="340" t="s">
        <v>1644</v>
      </c>
      <c r="B184" s="341" t="s">
        <v>2161</v>
      </c>
      <c r="C184" s="341" t="s">
        <v>87</v>
      </c>
      <c r="D184" s="341" t="s">
        <v>196</v>
      </c>
      <c r="E184" s="342" t="s">
        <v>2079</v>
      </c>
      <c r="F184" s="312">
        <v>0</v>
      </c>
      <c r="G184" s="313">
        <v>5</v>
      </c>
      <c r="H184" s="313">
        <v>5</v>
      </c>
      <c r="I184" s="314">
        <v>64.099999999999994</v>
      </c>
      <c r="J184" s="315">
        <v>17.709999999999997</v>
      </c>
      <c r="K184" s="316"/>
      <c r="L184" s="331"/>
      <c r="M184" s="316"/>
      <c r="N184" s="317"/>
      <c r="O184" s="317"/>
      <c r="P184" s="318"/>
      <c r="Q184" s="319"/>
      <c r="R184" s="306"/>
      <c r="S184" s="306"/>
      <c r="T184" s="320"/>
      <c r="U184" s="321"/>
      <c r="V184" s="322"/>
      <c r="W184" s="323"/>
      <c r="X184" s="324"/>
      <c r="Y184" s="326"/>
      <c r="Z184" s="335">
        <f>_xlfn.XLOOKUP(A184,'2024-NAT-01'!B:B,'2024-NAT-01'!F:F,0,0)+_xlfn.XLOOKUP(Nominations!A814,'2024-NAT-01'!B:B,'2024-NAT-01'!G:G,0,0)</f>
        <v>0</v>
      </c>
      <c r="AA184" s="336">
        <f>_xlfn.XLOOKUP(A184,'2024-NAT-01'!B:B,'2024-NAT-01'!H:H,0,0)</f>
        <v>0</v>
      </c>
      <c r="AB184" s="335">
        <f>_xlfn.XLOOKUP(A184,'2024-NAT-02'!B:B,'2024-NAT-02'!F:F,0,0)+_xlfn.XLOOKUP(A184,'2024-NAT-02'!B:B,'2024-NAT-02'!G:G,0,0)</f>
        <v>0</v>
      </c>
      <c r="AC184" s="337">
        <f>_xlfn.XLOOKUP(A184,'2024-NAT-02'!B:B,'2024-NAT-02'!H:H,0,0)</f>
        <v>0</v>
      </c>
      <c r="AD184" s="338">
        <f t="shared" si="4"/>
        <v>5</v>
      </c>
      <c r="AE184" s="339">
        <f t="shared" si="5"/>
        <v>17.709999999999997</v>
      </c>
    </row>
    <row r="185" spans="1:31" ht="15.6" x14ac:dyDescent="0.25">
      <c r="A185" s="343" t="s">
        <v>545</v>
      </c>
      <c r="B185" s="344" t="s">
        <v>50</v>
      </c>
      <c r="C185" s="344" t="s">
        <v>90</v>
      </c>
      <c r="D185" s="344" t="s">
        <v>319</v>
      </c>
      <c r="E185" s="345" t="s">
        <v>2078</v>
      </c>
      <c r="F185" s="312">
        <v>0</v>
      </c>
      <c r="G185" s="313">
        <v>5</v>
      </c>
      <c r="H185" s="313">
        <v>5</v>
      </c>
      <c r="I185" s="314">
        <v>84.5</v>
      </c>
      <c r="J185" s="346">
        <v>16.900000000000002</v>
      </c>
      <c r="K185" s="316"/>
      <c r="L185" s="331"/>
      <c r="M185" s="316"/>
      <c r="N185" s="317"/>
      <c r="O185" s="317"/>
      <c r="P185" s="318"/>
      <c r="Q185" s="319"/>
      <c r="R185" s="306"/>
      <c r="S185" s="306"/>
      <c r="T185" s="320"/>
      <c r="U185" s="321"/>
      <c r="V185" s="322"/>
      <c r="W185" s="323"/>
      <c r="X185" s="324"/>
      <c r="Y185" s="326"/>
      <c r="Z185" s="335">
        <f>_xlfn.XLOOKUP(A185,'2024-NAT-01'!B:B,'2024-NAT-01'!F:F,0,0)+_xlfn.XLOOKUP(A185,'2024-NAT-01'!B:B,'2024-NAT-01'!G:G,0,0)</f>
        <v>0</v>
      </c>
      <c r="AA185" s="336">
        <f>_xlfn.XLOOKUP(A185,'2024-NAT-01'!B:B,'2024-NAT-01'!H:H,0,0)</f>
        <v>0</v>
      </c>
      <c r="AB185" s="335">
        <f>_xlfn.XLOOKUP(A185,'2024-NAT-02'!B:B,'2024-NAT-02'!F:F,0,0)+_xlfn.XLOOKUP(A185,'2024-NAT-02'!B:B,'2024-NAT-02'!G:G,0,0)</f>
        <v>0</v>
      </c>
      <c r="AC185" s="337">
        <f>_xlfn.XLOOKUP(A185,'2024-NAT-02'!B:B,'2024-NAT-02'!H:H,0,0)</f>
        <v>0</v>
      </c>
      <c r="AD185" s="335">
        <f t="shared" si="4"/>
        <v>5</v>
      </c>
      <c r="AE185" s="336">
        <f t="shared" si="5"/>
        <v>16.900000000000002</v>
      </c>
    </row>
    <row r="186" spans="1:31" ht="15.6" x14ac:dyDescent="0.25">
      <c r="A186" s="343" t="s">
        <v>1119</v>
      </c>
      <c r="B186" s="344" t="s">
        <v>47</v>
      </c>
      <c r="C186" s="344" t="s">
        <v>225</v>
      </c>
      <c r="D186" s="344" t="s">
        <v>1126</v>
      </c>
      <c r="E186" s="345" t="s">
        <v>1261</v>
      </c>
      <c r="F186" s="312">
        <v>1</v>
      </c>
      <c r="G186" s="313">
        <v>5</v>
      </c>
      <c r="H186" s="313">
        <v>6</v>
      </c>
      <c r="I186" s="314">
        <v>37.499999999999993</v>
      </c>
      <c r="J186" s="346">
        <v>8.08</v>
      </c>
      <c r="K186" s="316"/>
      <c r="L186" s="331"/>
      <c r="M186" s="316"/>
      <c r="N186" s="317"/>
      <c r="O186" s="317"/>
      <c r="P186" s="318"/>
      <c r="Q186" s="319"/>
      <c r="R186" s="306"/>
      <c r="S186" s="306"/>
      <c r="T186" s="320"/>
      <c r="U186" s="321"/>
      <c r="V186" s="322"/>
      <c r="W186" s="323"/>
      <c r="X186" s="324"/>
      <c r="Y186" s="326"/>
      <c r="Z186" s="335">
        <f>_xlfn.XLOOKUP(A186,'2024-NAT-01'!B:B,'2024-NAT-01'!F:F,0,0)+_xlfn.XLOOKUP(A186,'2024-NAT-01'!B:B,'2024-NAT-01'!G:G,0,0)</f>
        <v>3</v>
      </c>
      <c r="AA186" s="336">
        <f>_xlfn.XLOOKUP(A186,'2024-NAT-01'!B:B,'2024-NAT-01'!H:H,0,0)</f>
        <v>8.8000000000000007</v>
      </c>
      <c r="AB186" s="335">
        <f>_xlfn.XLOOKUP(A186,'2024-NAT-02'!B:B,'2024-NAT-02'!F:F,0,0)+_xlfn.XLOOKUP(A186,'2024-NAT-02'!B:B,'2024-NAT-02'!G:G,0,0)</f>
        <v>0</v>
      </c>
      <c r="AC186" s="337">
        <f>_xlfn.XLOOKUP(A186,'2024-NAT-02'!B:B,'2024-NAT-02'!H:H,0,0)</f>
        <v>0</v>
      </c>
      <c r="AD186" s="335">
        <f t="shared" si="4"/>
        <v>9</v>
      </c>
      <c r="AE186" s="336">
        <f t="shared" si="5"/>
        <v>16.880000000000003</v>
      </c>
    </row>
    <row r="187" spans="1:31" ht="15.6" x14ac:dyDescent="0.25">
      <c r="A187" s="340" t="s">
        <v>511</v>
      </c>
      <c r="B187" s="341" t="s">
        <v>1331</v>
      </c>
      <c r="C187" s="341" t="s">
        <v>432</v>
      </c>
      <c r="D187" s="341" t="s">
        <v>158</v>
      </c>
      <c r="E187" s="342" t="s">
        <v>2078</v>
      </c>
      <c r="F187" s="312">
        <v>3</v>
      </c>
      <c r="G187" s="313">
        <v>6</v>
      </c>
      <c r="H187" s="313">
        <v>9</v>
      </c>
      <c r="I187" s="314">
        <v>73.599999999999994</v>
      </c>
      <c r="J187" s="315">
        <v>16.46</v>
      </c>
      <c r="K187" s="316">
        <f>I187/H187</f>
        <v>8.1777777777777771</v>
      </c>
      <c r="L187" s="331">
        <f>U187+Y187+Q187</f>
        <v>1123</v>
      </c>
      <c r="M187" s="316">
        <f>(U187*0.3)+(Y187*0.2)+(Q187*0.5)</f>
        <v>408.6</v>
      </c>
      <c r="N187" s="317">
        <v>2</v>
      </c>
      <c r="O187" s="317">
        <v>0</v>
      </c>
      <c r="P187" s="318">
        <v>5.7</v>
      </c>
      <c r="Q187" s="319">
        <v>449</v>
      </c>
      <c r="R187" s="306">
        <v>0</v>
      </c>
      <c r="S187" s="306">
        <v>2</v>
      </c>
      <c r="T187" s="320">
        <v>18.899999999999999</v>
      </c>
      <c r="U187" s="321">
        <v>493</v>
      </c>
      <c r="V187" s="322">
        <v>0</v>
      </c>
      <c r="W187" s="323">
        <v>2</v>
      </c>
      <c r="X187" s="324">
        <v>4</v>
      </c>
      <c r="Y187" s="326">
        <v>181</v>
      </c>
      <c r="Z187" s="335">
        <f>_xlfn.XLOOKUP(A187,'2024-NAT-01'!B:B,'2024-NAT-01'!F:F,0,0)+_xlfn.XLOOKUP(Nominations!A60,'2024-NAT-01'!B:B,'2024-NAT-01'!G:G,0,0)</f>
        <v>7</v>
      </c>
      <c r="AA187" s="336">
        <f>_xlfn.XLOOKUP(A187,'2024-NAT-01'!B:B,'2024-NAT-01'!H:H,0,0)</f>
        <v>0</v>
      </c>
      <c r="AB187" s="335">
        <f>_xlfn.XLOOKUP(A187,'2024-NAT-02'!B:B,'2024-NAT-02'!F:F,0,0)+_xlfn.XLOOKUP(A187,'2024-NAT-02'!B:B,'2024-NAT-02'!G:G,0,0)</f>
        <v>0</v>
      </c>
      <c r="AC187" s="337">
        <f>_xlfn.XLOOKUP(A187,'2024-NAT-02'!B:B,'2024-NAT-02'!H:H,0,0)</f>
        <v>0</v>
      </c>
      <c r="AD187" s="338">
        <f t="shared" si="4"/>
        <v>16</v>
      </c>
      <c r="AE187" s="339">
        <f t="shared" si="5"/>
        <v>16.46</v>
      </c>
    </row>
    <row r="188" spans="1:31" ht="15.6" x14ac:dyDescent="0.25">
      <c r="A188" s="340" t="s">
        <v>915</v>
      </c>
      <c r="B188" s="341" t="s">
        <v>2156</v>
      </c>
      <c r="C188" s="341" t="s">
        <v>412</v>
      </c>
      <c r="D188" s="341" t="s">
        <v>319</v>
      </c>
      <c r="E188" s="342" t="s">
        <v>1258</v>
      </c>
      <c r="F188" s="312">
        <v>4</v>
      </c>
      <c r="G188" s="313">
        <v>6</v>
      </c>
      <c r="H188" s="313">
        <v>10</v>
      </c>
      <c r="I188" s="314">
        <v>62.5</v>
      </c>
      <c r="J188" s="315">
        <v>16.330000000000002</v>
      </c>
      <c r="K188" s="316"/>
      <c r="L188" s="331"/>
      <c r="M188" s="316"/>
      <c r="N188" s="317"/>
      <c r="O188" s="317"/>
      <c r="P188" s="318"/>
      <c r="Q188" s="319"/>
      <c r="R188" s="306"/>
      <c r="S188" s="306"/>
      <c r="T188" s="320"/>
      <c r="U188" s="321"/>
      <c r="V188" s="322"/>
      <c r="W188" s="323"/>
      <c r="X188" s="324"/>
      <c r="Y188" s="326"/>
      <c r="Z188" s="335">
        <f>_xlfn.XLOOKUP(A188,'2024-NAT-01'!B:B,'2024-NAT-01'!F:F,0,0)+_xlfn.XLOOKUP(Nominations!A468,'2024-NAT-01'!B:B,'2024-NAT-01'!G:G,0,0)</f>
        <v>0</v>
      </c>
      <c r="AA188" s="336">
        <f>_xlfn.XLOOKUP(A188,'2024-NAT-01'!B:B,'2024-NAT-01'!H:H,0,0)</f>
        <v>0</v>
      </c>
      <c r="AB188" s="335">
        <f>_xlfn.XLOOKUP(A188,'2024-NAT-02'!B:B,'2024-NAT-02'!F:F,0,0)+_xlfn.XLOOKUP(A188,'2024-NAT-02'!B:B,'2024-NAT-02'!G:G,0,0)</f>
        <v>0</v>
      </c>
      <c r="AC188" s="337">
        <f>_xlfn.XLOOKUP(A188,'2024-NAT-02'!B:B,'2024-NAT-02'!H:H,0,0)</f>
        <v>0</v>
      </c>
      <c r="AD188" s="338">
        <f t="shared" si="4"/>
        <v>10</v>
      </c>
      <c r="AE188" s="339">
        <f t="shared" si="5"/>
        <v>16.330000000000002</v>
      </c>
    </row>
    <row r="189" spans="1:31" ht="15.6" x14ac:dyDescent="0.25">
      <c r="A189" s="340" t="s">
        <v>1584</v>
      </c>
      <c r="B189" s="341" t="s">
        <v>2160</v>
      </c>
      <c r="C189" s="341" t="s">
        <v>1398</v>
      </c>
      <c r="D189" s="341" t="s">
        <v>1654</v>
      </c>
      <c r="E189" s="342" t="s">
        <v>1258</v>
      </c>
      <c r="F189" s="312">
        <v>4</v>
      </c>
      <c r="G189" s="313">
        <v>7</v>
      </c>
      <c r="H189" s="313">
        <v>11</v>
      </c>
      <c r="I189" s="314">
        <v>34.299999999999997</v>
      </c>
      <c r="J189" s="315">
        <v>8.8999999999999986</v>
      </c>
      <c r="K189" s="316"/>
      <c r="L189" s="331"/>
      <c r="M189" s="316"/>
      <c r="N189" s="317"/>
      <c r="O189" s="317"/>
      <c r="P189" s="318"/>
      <c r="Q189" s="319"/>
      <c r="R189" s="306"/>
      <c r="S189" s="306"/>
      <c r="T189" s="320"/>
      <c r="U189" s="321"/>
      <c r="V189" s="322"/>
      <c r="W189" s="323"/>
      <c r="X189" s="324"/>
      <c r="Y189" s="326"/>
      <c r="Z189" s="335">
        <f>_xlfn.XLOOKUP(A189,'2024-NAT-01'!B:B,'2024-NAT-01'!F:F,0,0)+_xlfn.XLOOKUP(Nominations!A782,'2024-NAT-01'!B:B,'2024-NAT-01'!G:G,0,0)</f>
        <v>0</v>
      </c>
      <c r="AA189" s="336">
        <f>_xlfn.XLOOKUP(A189,'2024-NAT-01'!B:B,'2024-NAT-01'!H:H,0,0)</f>
        <v>4.7</v>
      </c>
      <c r="AB189" s="335">
        <f>_xlfn.XLOOKUP(A189,'2024-NAT-02'!B:B,'2024-NAT-02'!F:F,0,0)+_xlfn.XLOOKUP(A189,'2024-NAT-02'!B:B,'2024-NAT-02'!G:G,0,0)</f>
        <v>2</v>
      </c>
      <c r="AC189" s="337">
        <f>_xlfn.XLOOKUP(A189,'2024-NAT-02'!B:B,'2024-NAT-02'!H:H,0,0)</f>
        <v>2.6</v>
      </c>
      <c r="AD189" s="338">
        <f t="shared" si="4"/>
        <v>13</v>
      </c>
      <c r="AE189" s="339">
        <f t="shared" si="5"/>
        <v>16.2</v>
      </c>
    </row>
    <row r="190" spans="1:31" ht="15.6" x14ac:dyDescent="0.25">
      <c r="A190" s="340" t="s">
        <v>998</v>
      </c>
      <c r="B190" s="341" t="s">
        <v>2161</v>
      </c>
      <c r="C190" s="341" t="s">
        <v>1855</v>
      </c>
      <c r="D190" s="341" t="s">
        <v>287</v>
      </c>
      <c r="E190" s="342" t="s">
        <v>1258</v>
      </c>
      <c r="F190" s="312">
        <v>2</v>
      </c>
      <c r="G190" s="313">
        <v>3</v>
      </c>
      <c r="H190" s="313">
        <v>5</v>
      </c>
      <c r="I190" s="314">
        <v>45.2</v>
      </c>
      <c r="J190" s="315">
        <v>16.100000000000001</v>
      </c>
      <c r="K190" s="316"/>
      <c r="L190" s="331"/>
      <c r="M190" s="316"/>
      <c r="N190" s="317"/>
      <c r="O190" s="317"/>
      <c r="P190" s="318"/>
      <c r="Q190" s="319"/>
      <c r="R190" s="306"/>
      <c r="S190" s="306"/>
      <c r="T190" s="320"/>
      <c r="U190" s="321"/>
      <c r="V190" s="322"/>
      <c r="W190" s="323"/>
      <c r="X190" s="324"/>
      <c r="Y190" s="326"/>
      <c r="Z190" s="335">
        <f>_xlfn.XLOOKUP(A190,'2024-NAT-01'!B:B,'2024-NAT-01'!F:F,0,0)+_xlfn.XLOOKUP(Nominations!A510,'2024-NAT-01'!B:B,'2024-NAT-01'!G:G,0,0)</f>
        <v>0</v>
      </c>
      <c r="AA190" s="336">
        <f>_xlfn.XLOOKUP(A190,'2024-NAT-01'!B:B,'2024-NAT-01'!H:H,0,0)</f>
        <v>0</v>
      </c>
      <c r="AB190" s="335">
        <f>_xlfn.XLOOKUP(A190,'2024-NAT-02'!B:B,'2024-NAT-02'!F:F,0,0)+_xlfn.XLOOKUP(A190,'2024-NAT-02'!B:B,'2024-NAT-02'!G:G,0,0)</f>
        <v>0</v>
      </c>
      <c r="AC190" s="337">
        <f>_xlfn.XLOOKUP(A190,'2024-NAT-02'!B:B,'2024-NAT-02'!H:H,0,0)</f>
        <v>0</v>
      </c>
      <c r="AD190" s="338">
        <f t="shared" si="4"/>
        <v>5</v>
      </c>
      <c r="AE190" s="339">
        <f t="shared" si="5"/>
        <v>16.100000000000001</v>
      </c>
    </row>
    <row r="191" spans="1:31" ht="15.6" x14ac:dyDescent="0.25">
      <c r="A191" s="343" t="s">
        <v>910</v>
      </c>
      <c r="B191" s="344" t="s">
        <v>42</v>
      </c>
      <c r="C191" s="344" t="s">
        <v>94</v>
      </c>
      <c r="D191" s="344" t="s">
        <v>228</v>
      </c>
      <c r="E191" s="345" t="s">
        <v>2079</v>
      </c>
      <c r="F191" s="312">
        <v>1</v>
      </c>
      <c r="G191" s="313">
        <v>7</v>
      </c>
      <c r="H191" s="313">
        <v>8</v>
      </c>
      <c r="I191" s="314">
        <v>61.7</v>
      </c>
      <c r="J191" s="346">
        <v>15.8</v>
      </c>
      <c r="K191" s="316"/>
      <c r="L191" s="331"/>
      <c r="M191" s="316"/>
      <c r="N191" s="317"/>
      <c r="O191" s="317"/>
      <c r="P191" s="318"/>
      <c r="Q191" s="319"/>
      <c r="R191" s="306"/>
      <c r="S191" s="306"/>
      <c r="T191" s="320"/>
      <c r="U191" s="321"/>
      <c r="V191" s="322"/>
      <c r="W191" s="323"/>
      <c r="X191" s="324"/>
      <c r="Y191" s="326"/>
      <c r="Z191" s="335">
        <f>_xlfn.XLOOKUP(A191,'2024-NAT-01'!B:B,'2024-NAT-01'!F:F,0,0)+_xlfn.XLOOKUP(A191,'2024-NAT-01'!B:B,'2024-NAT-01'!G:G,0,0)</f>
        <v>0</v>
      </c>
      <c r="AA191" s="336">
        <f>_xlfn.XLOOKUP(A191,'2024-NAT-01'!B:B,'2024-NAT-01'!H:H,0,0)</f>
        <v>0</v>
      </c>
      <c r="AB191" s="335">
        <f>_xlfn.XLOOKUP(A191,'2024-NAT-02'!B:B,'2024-NAT-02'!F:F,0,0)+_xlfn.XLOOKUP(A191,'2024-NAT-02'!B:B,'2024-NAT-02'!G:G,0,0)</f>
        <v>0</v>
      </c>
      <c r="AC191" s="337">
        <f>_xlfn.XLOOKUP(A191,'2024-NAT-02'!B:B,'2024-NAT-02'!H:H,0,0)</f>
        <v>0</v>
      </c>
      <c r="AD191" s="335">
        <f t="shared" si="4"/>
        <v>8</v>
      </c>
      <c r="AE191" s="336">
        <f t="shared" si="5"/>
        <v>15.8</v>
      </c>
    </row>
    <row r="192" spans="1:31" ht="15.6" x14ac:dyDescent="0.25">
      <c r="A192" s="343" t="s">
        <v>1335</v>
      </c>
      <c r="B192" s="344" t="s">
        <v>40</v>
      </c>
      <c r="C192" s="344" t="s">
        <v>268</v>
      </c>
      <c r="D192" s="344" t="s">
        <v>1850</v>
      </c>
      <c r="E192" s="345" t="s">
        <v>1259</v>
      </c>
      <c r="F192" s="312">
        <v>4</v>
      </c>
      <c r="G192" s="313">
        <v>2</v>
      </c>
      <c r="H192" s="313">
        <v>6</v>
      </c>
      <c r="I192" s="314">
        <v>11.2</v>
      </c>
      <c r="J192" s="346">
        <v>3.1900000000000004</v>
      </c>
      <c r="K192" s="316"/>
      <c r="L192" s="331"/>
      <c r="M192" s="316"/>
      <c r="N192" s="317"/>
      <c r="O192" s="317"/>
      <c r="P192" s="318"/>
      <c r="Q192" s="319"/>
      <c r="R192" s="306"/>
      <c r="S192" s="306"/>
      <c r="T192" s="320"/>
      <c r="U192" s="321"/>
      <c r="V192" s="322"/>
      <c r="W192" s="323"/>
      <c r="X192" s="324"/>
      <c r="Y192" s="326"/>
      <c r="Z192" s="335">
        <f>_xlfn.XLOOKUP(A192,'2024-NAT-01'!B:B,'2024-NAT-01'!F:F,0,0)+_xlfn.XLOOKUP(A192,'2024-NAT-01'!B:B,'2024-NAT-01'!G:G,0,0)</f>
        <v>4</v>
      </c>
      <c r="AA192" s="336">
        <f>_xlfn.XLOOKUP(A192,'2024-NAT-01'!B:B,'2024-NAT-01'!H:H,0,0)</f>
        <v>9.5</v>
      </c>
      <c r="AB192" s="335">
        <f>_xlfn.XLOOKUP(A192,'2024-NAT-02'!B:B,'2024-NAT-02'!F:F,0,0)+_xlfn.XLOOKUP(A192,'2024-NAT-02'!B:B,'2024-NAT-02'!G:G,0,0)</f>
        <v>1</v>
      </c>
      <c r="AC192" s="337">
        <f>_xlfn.XLOOKUP(A192,'2024-NAT-02'!B:B,'2024-NAT-02'!H:H,0,0)</f>
        <v>2.8</v>
      </c>
      <c r="AD192" s="335">
        <f t="shared" si="4"/>
        <v>11</v>
      </c>
      <c r="AE192" s="336">
        <f t="shared" si="5"/>
        <v>15.490000000000002</v>
      </c>
    </row>
    <row r="193" spans="1:31" ht="15.6" x14ac:dyDescent="0.25">
      <c r="A193" s="340" t="s">
        <v>1236</v>
      </c>
      <c r="B193" s="341" t="s">
        <v>2156</v>
      </c>
      <c r="C193" s="341" t="s">
        <v>1866</v>
      </c>
      <c r="D193" s="341" t="s">
        <v>1225</v>
      </c>
      <c r="E193" s="342" t="s">
        <v>1258</v>
      </c>
      <c r="F193" s="312">
        <v>7</v>
      </c>
      <c r="G193" s="313">
        <v>5</v>
      </c>
      <c r="H193" s="313">
        <v>12</v>
      </c>
      <c r="I193" s="314">
        <v>48.5</v>
      </c>
      <c r="J193" s="315">
        <v>14.979999999999997</v>
      </c>
      <c r="K193" s="316"/>
      <c r="L193" s="331"/>
      <c r="M193" s="316"/>
      <c r="N193" s="317"/>
      <c r="O193" s="317"/>
      <c r="P193" s="318"/>
      <c r="Q193" s="319"/>
      <c r="R193" s="306"/>
      <c r="S193" s="306"/>
      <c r="T193" s="320"/>
      <c r="U193" s="321"/>
      <c r="V193" s="322"/>
      <c r="W193" s="323"/>
      <c r="X193" s="324"/>
      <c r="Y193" s="326"/>
      <c r="Z193" s="335">
        <f>_xlfn.XLOOKUP(A193,'2024-NAT-01'!B:B,'2024-NAT-01'!F:F,0,0)+_xlfn.XLOOKUP(Nominations!A632,'2024-NAT-01'!B:B,'2024-NAT-01'!G:G,0,0)</f>
        <v>0</v>
      </c>
      <c r="AA193" s="336">
        <f>_xlfn.XLOOKUP(A193,'2024-NAT-01'!B:B,'2024-NAT-01'!H:H,0,0)</f>
        <v>0</v>
      </c>
      <c r="AB193" s="335">
        <f>_xlfn.XLOOKUP(A193,'2024-NAT-02'!B:B,'2024-NAT-02'!F:F,0,0)+_xlfn.XLOOKUP(A193,'2024-NAT-02'!B:B,'2024-NAT-02'!G:G,0,0)</f>
        <v>0</v>
      </c>
      <c r="AC193" s="337">
        <f>_xlfn.XLOOKUP(A193,'2024-NAT-02'!B:B,'2024-NAT-02'!H:H,0,0)</f>
        <v>0</v>
      </c>
      <c r="AD193" s="338">
        <f t="shared" si="4"/>
        <v>12</v>
      </c>
      <c r="AE193" s="339">
        <f t="shared" si="5"/>
        <v>14.979999999999997</v>
      </c>
    </row>
    <row r="194" spans="1:31" ht="15.6" x14ac:dyDescent="0.25">
      <c r="A194" s="340" t="s">
        <v>507</v>
      </c>
      <c r="B194" s="341" t="s">
        <v>2161</v>
      </c>
      <c r="C194" s="341" t="s">
        <v>285</v>
      </c>
      <c r="D194" s="341" t="s">
        <v>1213</v>
      </c>
      <c r="E194" s="342" t="s">
        <v>2079</v>
      </c>
      <c r="F194" s="312">
        <v>3</v>
      </c>
      <c r="G194" s="313">
        <v>4</v>
      </c>
      <c r="H194" s="313">
        <v>7</v>
      </c>
      <c r="I194" s="314">
        <v>31.6</v>
      </c>
      <c r="J194" s="315">
        <v>14.9</v>
      </c>
      <c r="K194" s="316">
        <f>I194/H194</f>
        <v>4.5142857142857142</v>
      </c>
      <c r="L194" s="331">
        <f>U194+Y194+Q194</f>
        <v>734</v>
      </c>
      <c r="M194" s="316">
        <f>(U194*0.3)+(Y194*0.2)+(Q194*0.5)</f>
        <v>324.60000000000002</v>
      </c>
      <c r="N194" s="317">
        <v>0</v>
      </c>
      <c r="O194" s="317">
        <v>4</v>
      </c>
      <c r="P194" s="318">
        <v>39</v>
      </c>
      <c r="Q194" s="319">
        <v>522</v>
      </c>
      <c r="R194" s="306">
        <v>1</v>
      </c>
      <c r="S194" s="306">
        <v>0</v>
      </c>
      <c r="T194" s="320">
        <v>3</v>
      </c>
      <c r="U194" s="321">
        <v>212</v>
      </c>
      <c r="V194" s="322">
        <v>0</v>
      </c>
      <c r="W194" s="323">
        <v>0</v>
      </c>
      <c r="X194" s="324">
        <v>0</v>
      </c>
      <c r="Y194" s="326">
        <v>0</v>
      </c>
      <c r="Z194" s="335">
        <f>_xlfn.XLOOKUP(A194,'2024-NAT-01'!B:B,'2024-NAT-01'!F:F,0,0)+_xlfn.XLOOKUP(Nominations!A56,'2024-NAT-01'!B:B,'2024-NAT-01'!G:G,0,0)</f>
        <v>7</v>
      </c>
      <c r="AA194" s="336">
        <f>_xlfn.XLOOKUP(A194,'2024-NAT-01'!B:B,'2024-NAT-01'!H:H,0,0)</f>
        <v>0</v>
      </c>
      <c r="AB194" s="335">
        <f>_xlfn.XLOOKUP(A194,'2024-NAT-02'!B:B,'2024-NAT-02'!F:F,0,0)+_xlfn.XLOOKUP(A194,'2024-NAT-02'!B:B,'2024-NAT-02'!G:G,0,0)</f>
        <v>0</v>
      </c>
      <c r="AC194" s="337">
        <f>_xlfn.XLOOKUP(A194,'2024-NAT-02'!B:B,'2024-NAT-02'!H:H,0,0)</f>
        <v>0</v>
      </c>
      <c r="AD194" s="338">
        <f t="shared" si="4"/>
        <v>14</v>
      </c>
      <c r="AE194" s="339">
        <f t="shared" si="5"/>
        <v>14.9</v>
      </c>
    </row>
    <row r="195" spans="1:31" ht="15.6" x14ac:dyDescent="0.25">
      <c r="A195" s="340" t="s">
        <v>508</v>
      </c>
      <c r="B195" s="341" t="s">
        <v>2160</v>
      </c>
      <c r="C195" s="341" t="s">
        <v>96</v>
      </c>
      <c r="D195" s="341" t="s">
        <v>1820</v>
      </c>
      <c r="E195" s="342" t="s">
        <v>1258</v>
      </c>
      <c r="F195" s="312">
        <v>0</v>
      </c>
      <c r="G195" s="313">
        <v>2</v>
      </c>
      <c r="H195" s="313">
        <v>2</v>
      </c>
      <c r="I195" s="314">
        <v>74</v>
      </c>
      <c r="J195" s="315">
        <v>14.8</v>
      </c>
      <c r="K195" s="316">
        <f>I195/H195</f>
        <v>37</v>
      </c>
      <c r="L195" s="331">
        <f>U195+Y195+Q195</f>
        <v>825</v>
      </c>
      <c r="M195" s="316">
        <f>(U195*0.3)+(Y195*0.2)+(Q195*0.5)</f>
        <v>285.89999999999998</v>
      </c>
      <c r="N195" s="317">
        <v>0</v>
      </c>
      <c r="O195" s="317">
        <v>4</v>
      </c>
      <c r="P195" s="318">
        <v>29</v>
      </c>
      <c r="Q195" s="319">
        <v>280</v>
      </c>
      <c r="R195" s="306">
        <v>2</v>
      </c>
      <c r="S195" s="306">
        <v>1</v>
      </c>
      <c r="T195" s="320">
        <v>1.6</v>
      </c>
      <c r="U195" s="321">
        <v>369</v>
      </c>
      <c r="V195" s="322">
        <v>0</v>
      </c>
      <c r="W195" s="323">
        <v>1</v>
      </c>
      <c r="X195" s="324">
        <v>3.3</v>
      </c>
      <c r="Y195" s="326">
        <v>176</v>
      </c>
      <c r="Z195" s="335">
        <f>_xlfn.XLOOKUP(A195,'2024-NAT-01'!B:B,'2024-NAT-01'!F:F,0,0)+_xlfn.XLOOKUP(Nominations!A57,'2024-NAT-01'!B:B,'2024-NAT-01'!G:G,0,0)</f>
        <v>6</v>
      </c>
      <c r="AA195" s="336">
        <f>_xlfn.XLOOKUP(A195,'2024-NAT-01'!B:B,'2024-NAT-01'!H:H,0,0)</f>
        <v>0</v>
      </c>
      <c r="AB195" s="335">
        <f>_xlfn.XLOOKUP(A195,'2024-NAT-02'!B:B,'2024-NAT-02'!F:F,0,0)+_xlfn.XLOOKUP(A195,'2024-NAT-02'!B:B,'2024-NAT-02'!G:G,0,0)</f>
        <v>0</v>
      </c>
      <c r="AC195" s="337">
        <f>_xlfn.XLOOKUP(A195,'2024-NAT-02'!B:B,'2024-NAT-02'!H:H,0,0)</f>
        <v>0</v>
      </c>
      <c r="AD195" s="338">
        <f t="shared" si="4"/>
        <v>8</v>
      </c>
      <c r="AE195" s="339">
        <f t="shared" si="5"/>
        <v>14.8</v>
      </c>
    </row>
    <row r="196" spans="1:31" ht="15.6" x14ac:dyDescent="0.25">
      <c r="A196" s="340" t="s">
        <v>991</v>
      </c>
      <c r="B196" s="341" t="s">
        <v>2150</v>
      </c>
      <c r="C196" s="341" t="s">
        <v>74</v>
      </c>
      <c r="D196" s="341" t="s">
        <v>154</v>
      </c>
      <c r="E196" s="342" t="s">
        <v>2079</v>
      </c>
      <c r="F196" s="312">
        <v>0</v>
      </c>
      <c r="G196" s="313">
        <v>3</v>
      </c>
      <c r="H196" s="313">
        <v>3</v>
      </c>
      <c r="I196" s="314">
        <v>4.7</v>
      </c>
      <c r="J196" s="315">
        <v>1.7200000000000002</v>
      </c>
      <c r="K196" s="316"/>
      <c r="L196" s="331"/>
      <c r="M196" s="316"/>
      <c r="N196" s="317"/>
      <c r="O196" s="317"/>
      <c r="P196" s="318"/>
      <c r="Q196" s="319"/>
      <c r="R196" s="306"/>
      <c r="S196" s="306"/>
      <c r="T196" s="320"/>
      <c r="U196" s="321"/>
      <c r="V196" s="322"/>
      <c r="W196" s="323"/>
      <c r="X196" s="324"/>
      <c r="Y196" s="326"/>
      <c r="Z196" s="335">
        <f>_xlfn.XLOOKUP(A196,'2024-NAT-01'!B:B,'2024-NAT-01'!F:F,0,0)+_xlfn.XLOOKUP(Nominations!A505,'2024-NAT-01'!B:B,'2024-NAT-01'!G:G,0,0)</f>
        <v>0</v>
      </c>
      <c r="AA196" s="336">
        <f>_xlfn.XLOOKUP(A196,'2024-NAT-01'!B:B,'2024-NAT-01'!H:H,0,0)</f>
        <v>10.100000000000001</v>
      </c>
      <c r="AB196" s="335">
        <f>_xlfn.XLOOKUP(A196,'2024-NAT-02'!B:B,'2024-NAT-02'!F:F,0,0)+_xlfn.XLOOKUP(A196,'2024-NAT-02'!B:B,'2024-NAT-02'!G:G,0,0)</f>
        <v>1</v>
      </c>
      <c r="AC196" s="337">
        <f>_xlfn.XLOOKUP(A196,'2024-NAT-02'!B:B,'2024-NAT-02'!H:H,0,0)</f>
        <v>2.7</v>
      </c>
      <c r="AD196" s="338">
        <f t="shared" ref="AD196:AD259" si="6">H196+Z196+AB196</f>
        <v>4</v>
      </c>
      <c r="AE196" s="339">
        <f t="shared" ref="AE196:AE259" si="7">J196+AA196+AC196</f>
        <v>14.520000000000003</v>
      </c>
    </row>
    <row r="197" spans="1:31" ht="15.6" x14ac:dyDescent="0.25">
      <c r="A197" s="340" t="s">
        <v>1560</v>
      </c>
      <c r="B197" s="341" t="s">
        <v>1473</v>
      </c>
      <c r="C197" s="341" t="s">
        <v>1595</v>
      </c>
      <c r="D197" s="341" t="s">
        <v>377</v>
      </c>
      <c r="E197" s="342" t="s">
        <v>1258</v>
      </c>
      <c r="F197" s="312">
        <v>0</v>
      </c>
      <c r="G197" s="313">
        <v>11</v>
      </c>
      <c r="H197" s="313">
        <v>11</v>
      </c>
      <c r="I197" s="314">
        <v>72.400000000000006</v>
      </c>
      <c r="J197" s="315">
        <v>14.480000000000002</v>
      </c>
      <c r="K197" s="316"/>
      <c r="L197" s="331"/>
      <c r="M197" s="316"/>
      <c r="N197" s="317"/>
      <c r="O197" s="317"/>
      <c r="P197" s="318"/>
      <c r="Q197" s="319"/>
      <c r="R197" s="306"/>
      <c r="S197" s="306"/>
      <c r="T197" s="320"/>
      <c r="U197" s="321"/>
      <c r="V197" s="322"/>
      <c r="W197" s="323"/>
      <c r="X197" s="324"/>
      <c r="Y197" s="326"/>
      <c r="Z197" s="335">
        <f>_xlfn.XLOOKUP(A197,'2024-NAT-01'!B:B,'2024-NAT-01'!F:F,0,0)+_xlfn.XLOOKUP(Nominations!A760,'2024-NAT-01'!B:B,'2024-NAT-01'!G:G,0,0)</f>
        <v>0</v>
      </c>
      <c r="AA197" s="336">
        <f>_xlfn.XLOOKUP(A197,'2024-NAT-01'!B:B,'2024-NAT-01'!H:H,0,0)</f>
        <v>0</v>
      </c>
      <c r="AB197" s="335">
        <f>_xlfn.XLOOKUP(A197,'2024-NAT-02'!B:B,'2024-NAT-02'!F:F,0,0)+_xlfn.XLOOKUP(A197,'2024-NAT-02'!B:B,'2024-NAT-02'!G:G,0,0)</f>
        <v>0</v>
      </c>
      <c r="AC197" s="337">
        <f>_xlfn.XLOOKUP(A197,'2024-NAT-02'!B:B,'2024-NAT-02'!H:H,0,0)</f>
        <v>0</v>
      </c>
      <c r="AD197" s="338">
        <f t="shared" si="6"/>
        <v>11</v>
      </c>
      <c r="AE197" s="339">
        <f t="shared" si="7"/>
        <v>14.480000000000002</v>
      </c>
    </row>
    <row r="198" spans="1:31" ht="15.6" x14ac:dyDescent="0.25">
      <c r="A198" s="343" t="s">
        <v>632</v>
      </c>
      <c r="B198" s="344" t="s">
        <v>37</v>
      </c>
      <c r="C198" s="344" t="s">
        <v>1779</v>
      </c>
      <c r="D198" s="344" t="s">
        <v>169</v>
      </c>
      <c r="E198" s="345" t="s">
        <v>1259</v>
      </c>
      <c r="F198" s="312">
        <v>2</v>
      </c>
      <c r="G198" s="313">
        <v>7</v>
      </c>
      <c r="H198" s="313">
        <v>9</v>
      </c>
      <c r="I198" s="314">
        <v>59.1</v>
      </c>
      <c r="J198" s="346">
        <v>14.440000000000001</v>
      </c>
      <c r="K198" s="316"/>
      <c r="L198" s="331"/>
      <c r="M198" s="316"/>
      <c r="N198" s="317"/>
      <c r="O198" s="317"/>
      <c r="P198" s="318"/>
      <c r="Q198" s="319"/>
      <c r="R198" s="306"/>
      <c r="S198" s="306"/>
      <c r="T198" s="320"/>
      <c r="U198" s="321"/>
      <c r="V198" s="322"/>
      <c r="W198" s="323"/>
      <c r="X198" s="324"/>
      <c r="Y198" s="326"/>
      <c r="Z198" s="335">
        <f>_xlfn.XLOOKUP(A198,'2024-NAT-01'!B:B,'2024-NAT-01'!F:F,0,0)+_xlfn.XLOOKUP(A198,'2024-NAT-01'!B:B,'2024-NAT-01'!G:G,0,0)</f>
        <v>0</v>
      </c>
      <c r="AA198" s="336">
        <f>_xlfn.XLOOKUP(A198,'2024-NAT-01'!B:B,'2024-NAT-01'!H:H,0,0)</f>
        <v>0</v>
      </c>
      <c r="AB198" s="335">
        <f>_xlfn.XLOOKUP(A198,'2024-NAT-02'!B:B,'2024-NAT-02'!F:F,0,0)+_xlfn.XLOOKUP(A198,'2024-NAT-02'!B:B,'2024-NAT-02'!G:G,0,0)</f>
        <v>0</v>
      </c>
      <c r="AC198" s="337">
        <f>_xlfn.XLOOKUP(A198,'2024-NAT-02'!B:B,'2024-NAT-02'!H:H,0,0)</f>
        <v>0</v>
      </c>
      <c r="AD198" s="335">
        <f t="shared" si="6"/>
        <v>9</v>
      </c>
      <c r="AE198" s="336">
        <f t="shared" si="7"/>
        <v>14.440000000000001</v>
      </c>
    </row>
    <row r="199" spans="1:31" ht="15.6" x14ac:dyDescent="0.25">
      <c r="A199" s="340" t="s">
        <v>699</v>
      </c>
      <c r="B199" s="341" t="s">
        <v>2152</v>
      </c>
      <c r="C199" s="341" t="s">
        <v>1946</v>
      </c>
      <c r="D199" s="341" t="s">
        <v>1761</v>
      </c>
      <c r="E199" s="342" t="s">
        <v>2079</v>
      </c>
      <c r="F199" s="312">
        <v>2</v>
      </c>
      <c r="G199" s="313">
        <v>5</v>
      </c>
      <c r="H199" s="313">
        <v>7</v>
      </c>
      <c r="I199" s="314">
        <v>36.5</v>
      </c>
      <c r="J199" s="346">
        <v>14.030000000000001</v>
      </c>
      <c r="K199" s="316"/>
      <c r="L199" s="331"/>
      <c r="M199" s="316"/>
      <c r="N199" s="317"/>
      <c r="O199" s="317"/>
      <c r="P199" s="318"/>
      <c r="Q199" s="319"/>
      <c r="R199" s="306"/>
      <c r="S199" s="306"/>
      <c r="T199" s="320"/>
      <c r="U199" s="321"/>
      <c r="V199" s="322"/>
      <c r="W199" s="323"/>
      <c r="X199" s="324"/>
      <c r="Y199" s="326"/>
      <c r="Z199" s="335">
        <f>_xlfn.XLOOKUP(A199,'2024-NAT-01'!B:B,'2024-NAT-01'!F:F,0,0)+_xlfn.XLOOKUP(Nominations!A249,'2024-NAT-01'!B:B,'2024-NAT-01'!G:G,0,0)</f>
        <v>0</v>
      </c>
      <c r="AA199" s="336">
        <f>_xlfn.XLOOKUP(A199,'2024-NAT-01'!B:B,'2024-NAT-01'!H:H,0,0)</f>
        <v>0</v>
      </c>
      <c r="AB199" s="335">
        <f>_xlfn.XLOOKUP(A199,'2024-NAT-02'!B:B,'2024-NAT-02'!F:F,0,0)+_xlfn.XLOOKUP(A199,'2024-NAT-02'!B:B,'2024-NAT-02'!G:G,0,0)</f>
        <v>0</v>
      </c>
      <c r="AC199" s="337">
        <f>_xlfn.XLOOKUP(A199,'2024-NAT-02'!B:B,'2024-NAT-02'!H:H,0,0)</f>
        <v>0</v>
      </c>
      <c r="AD199" s="335">
        <f t="shared" si="6"/>
        <v>7</v>
      </c>
      <c r="AE199" s="336">
        <f t="shared" si="7"/>
        <v>14.030000000000001</v>
      </c>
    </row>
    <row r="200" spans="1:31" ht="15.6" x14ac:dyDescent="0.25">
      <c r="A200" s="340" t="s">
        <v>684</v>
      </c>
      <c r="B200" s="341" t="s">
        <v>2150</v>
      </c>
      <c r="C200" s="341" t="s">
        <v>126</v>
      </c>
      <c r="D200" s="341" t="s">
        <v>78</v>
      </c>
      <c r="E200" s="342" t="s">
        <v>1258</v>
      </c>
      <c r="F200" s="312">
        <v>0</v>
      </c>
      <c r="G200" s="313">
        <v>8</v>
      </c>
      <c r="H200" s="313">
        <v>8</v>
      </c>
      <c r="I200" s="314">
        <v>51.7</v>
      </c>
      <c r="J200" s="315">
        <v>13.81</v>
      </c>
      <c r="K200" s="316"/>
      <c r="L200" s="331"/>
      <c r="M200" s="316"/>
      <c r="N200" s="317"/>
      <c r="O200" s="317"/>
      <c r="P200" s="318"/>
      <c r="Q200" s="319"/>
      <c r="R200" s="306"/>
      <c r="S200" s="306"/>
      <c r="T200" s="320"/>
      <c r="U200" s="321"/>
      <c r="V200" s="322"/>
      <c r="W200" s="323"/>
      <c r="X200" s="324"/>
      <c r="Y200" s="326"/>
      <c r="Z200" s="335">
        <f>_xlfn.XLOOKUP(A200,'2024-NAT-01'!B:B,'2024-NAT-01'!F:F,0,0)+_xlfn.XLOOKUP(Nominations!A234,'2024-NAT-01'!B:B,'2024-NAT-01'!G:G,0,0)</f>
        <v>0</v>
      </c>
      <c r="AA200" s="336">
        <f>_xlfn.XLOOKUP(A200,'2024-NAT-01'!B:B,'2024-NAT-01'!H:H,0,0)</f>
        <v>0</v>
      </c>
      <c r="AB200" s="335">
        <f>_xlfn.XLOOKUP(A200,'2024-NAT-02'!B:B,'2024-NAT-02'!F:F,0,0)+_xlfn.XLOOKUP(A200,'2024-NAT-02'!B:B,'2024-NAT-02'!G:G,0,0)</f>
        <v>0</v>
      </c>
      <c r="AC200" s="337">
        <f>_xlfn.XLOOKUP(A200,'2024-NAT-02'!B:B,'2024-NAT-02'!H:H,0,0)</f>
        <v>0</v>
      </c>
      <c r="AD200" s="338">
        <f t="shared" si="6"/>
        <v>8</v>
      </c>
      <c r="AE200" s="339">
        <f t="shared" si="7"/>
        <v>13.81</v>
      </c>
    </row>
    <row r="201" spans="1:31" ht="15.6" x14ac:dyDescent="0.25">
      <c r="A201" s="340" t="s">
        <v>721</v>
      </c>
      <c r="B201" s="341" t="s">
        <v>2159</v>
      </c>
      <c r="C201" s="341" t="s">
        <v>175</v>
      </c>
      <c r="D201" s="341" t="s">
        <v>75</v>
      </c>
      <c r="E201" s="342" t="s">
        <v>1261</v>
      </c>
      <c r="F201" s="312">
        <v>3</v>
      </c>
      <c r="G201" s="313">
        <v>6</v>
      </c>
      <c r="H201" s="313">
        <v>9</v>
      </c>
      <c r="I201" s="314">
        <v>42.699999999999996</v>
      </c>
      <c r="J201" s="315">
        <v>13.36</v>
      </c>
      <c r="K201" s="316"/>
      <c r="L201" s="331"/>
      <c r="M201" s="316"/>
      <c r="N201" s="317"/>
      <c r="O201" s="317"/>
      <c r="P201" s="318"/>
      <c r="Q201" s="319"/>
      <c r="R201" s="306"/>
      <c r="S201" s="306"/>
      <c r="T201" s="320"/>
      <c r="U201" s="321"/>
      <c r="V201" s="322"/>
      <c r="W201" s="323"/>
      <c r="X201" s="324"/>
      <c r="Y201" s="326"/>
      <c r="Z201" s="335">
        <f>_xlfn.XLOOKUP(A201,'2024-NAT-01'!B:B,'2024-NAT-01'!F:F,0,0)+_xlfn.XLOOKUP(Nominations!A271,'2024-NAT-01'!B:B,'2024-NAT-01'!G:G,0,0)</f>
        <v>0</v>
      </c>
      <c r="AA201" s="336">
        <f>_xlfn.XLOOKUP(A201,'2024-NAT-01'!B:B,'2024-NAT-01'!H:H,0,0)</f>
        <v>0</v>
      </c>
      <c r="AB201" s="335">
        <f>_xlfn.XLOOKUP(A201,'2024-NAT-02'!B:B,'2024-NAT-02'!F:F,0,0)+_xlfn.XLOOKUP(A201,'2024-NAT-02'!B:B,'2024-NAT-02'!G:G,0,0)</f>
        <v>0</v>
      </c>
      <c r="AC201" s="337">
        <f>_xlfn.XLOOKUP(A201,'2024-NAT-02'!B:B,'2024-NAT-02'!H:H,0,0)</f>
        <v>0</v>
      </c>
      <c r="AD201" s="338">
        <f t="shared" si="6"/>
        <v>9</v>
      </c>
      <c r="AE201" s="339">
        <f t="shared" si="7"/>
        <v>13.36</v>
      </c>
    </row>
    <row r="202" spans="1:31" ht="15.6" x14ac:dyDescent="0.25">
      <c r="A202" s="340" t="s">
        <v>800</v>
      </c>
      <c r="B202" s="341" t="s">
        <v>2152</v>
      </c>
      <c r="C202" s="341" t="s">
        <v>1986</v>
      </c>
      <c r="D202" s="341" t="s">
        <v>1987</v>
      </c>
      <c r="E202" s="342" t="s">
        <v>1258</v>
      </c>
      <c r="F202" s="312">
        <v>2</v>
      </c>
      <c r="G202" s="313">
        <v>5</v>
      </c>
      <c r="H202" s="313">
        <v>7</v>
      </c>
      <c r="I202" s="314">
        <v>44</v>
      </c>
      <c r="J202" s="315">
        <v>13.2</v>
      </c>
      <c r="K202" s="316"/>
      <c r="L202" s="331"/>
      <c r="M202" s="316"/>
      <c r="N202" s="317"/>
      <c r="O202" s="317"/>
      <c r="P202" s="318"/>
      <c r="Q202" s="319"/>
      <c r="R202" s="306"/>
      <c r="S202" s="306"/>
      <c r="T202" s="320"/>
      <c r="U202" s="321"/>
      <c r="V202" s="322"/>
      <c r="W202" s="323"/>
      <c r="X202" s="324"/>
      <c r="Y202" s="326"/>
      <c r="Z202" s="335">
        <f>_xlfn.XLOOKUP(A202,'2024-NAT-01'!B:B,'2024-NAT-01'!F:F,0,0)+_xlfn.XLOOKUP(Nominations!A356,'2024-NAT-01'!B:B,'2024-NAT-01'!G:G,0,0)</f>
        <v>0</v>
      </c>
      <c r="AA202" s="336">
        <f>_xlfn.XLOOKUP(A202,'2024-NAT-01'!B:B,'2024-NAT-01'!H:H,0,0)</f>
        <v>0</v>
      </c>
      <c r="AB202" s="335">
        <f>_xlfn.XLOOKUP(A202,'2024-NAT-02'!B:B,'2024-NAT-02'!F:F,0,0)+_xlfn.XLOOKUP(A202,'2024-NAT-02'!B:B,'2024-NAT-02'!G:G,0,0)</f>
        <v>0</v>
      </c>
      <c r="AC202" s="337">
        <f>_xlfn.XLOOKUP(A202,'2024-NAT-02'!B:B,'2024-NAT-02'!H:H,0,0)</f>
        <v>0</v>
      </c>
      <c r="AD202" s="338">
        <f t="shared" si="6"/>
        <v>7</v>
      </c>
      <c r="AE202" s="339">
        <f t="shared" si="7"/>
        <v>13.2</v>
      </c>
    </row>
    <row r="203" spans="1:31" ht="15.6" x14ac:dyDescent="0.25">
      <c r="A203" s="343" t="s">
        <v>700</v>
      </c>
      <c r="B203" s="344" t="s">
        <v>48</v>
      </c>
      <c r="C203" s="344" t="s">
        <v>1853</v>
      </c>
      <c r="D203" s="344" t="s">
        <v>1854</v>
      </c>
      <c r="E203" s="345" t="s">
        <v>1258</v>
      </c>
      <c r="F203" s="312">
        <v>4</v>
      </c>
      <c r="G203" s="313">
        <v>7</v>
      </c>
      <c r="H203" s="313">
        <v>11</v>
      </c>
      <c r="I203" s="314">
        <v>51.2</v>
      </c>
      <c r="J203" s="346">
        <v>13.120000000000001</v>
      </c>
      <c r="K203" s="316"/>
      <c r="L203" s="331"/>
      <c r="M203" s="316"/>
      <c r="N203" s="317"/>
      <c r="O203" s="317"/>
      <c r="P203" s="318"/>
      <c r="Q203" s="319"/>
      <c r="R203" s="306"/>
      <c r="S203" s="306"/>
      <c r="T203" s="320"/>
      <c r="U203" s="321"/>
      <c r="V203" s="322"/>
      <c r="W203" s="323"/>
      <c r="X203" s="324"/>
      <c r="Y203" s="326"/>
      <c r="Z203" s="335">
        <f>_xlfn.XLOOKUP(A203,'2024-NAT-01'!B:B,'2024-NAT-01'!F:F,0,0)+_xlfn.XLOOKUP(A203,'2024-NAT-01'!B:B,'2024-NAT-01'!G:G,0,0)</f>
        <v>0</v>
      </c>
      <c r="AA203" s="336">
        <f>_xlfn.XLOOKUP(A203,'2024-NAT-01'!B:B,'2024-NAT-01'!H:H,0,0)</f>
        <v>0</v>
      </c>
      <c r="AB203" s="335">
        <f>_xlfn.XLOOKUP(A203,'2024-NAT-02'!B:B,'2024-NAT-02'!F:F,0,0)+_xlfn.XLOOKUP(A203,'2024-NAT-02'!B:B,'2024-NAT-02'!G:G,0,0)</f>
        <v>0</v>
      </c>
      <c r="AC203" s="337">
        <f>_xlfn.XLOOKUP(A203,'2024-NAT-02'!B:B,'2024-NAT-02'!H:H,0,0)</f>
        <v>0</v>
      </c>
      <c r="AD203" s="335">
        <f t="shared" si="6"/>
        <v>11</v>
      </c>
      <c r="AE203" s="336">
        <f t="shared" si="7"/>
        <v>13.120000000000001</v>
      </c>
    </row>
    <row r="204" spans="1:31" ht="15.6" x14ac:dyDescent="0.25">
      <c r="A204" s="340" t="s">
        <v>465</v>
      </c>
      <c r="B204" s="341" t="s">
        <v>2151</v>
      </c>
      <c r="C204" s="341" t="s">
        <v>99</v>
      </c>
      <c r="D204" s="341" t="s">
        <v>375</v>
      </c>
      <c r="E204" s="342" t="s">
        <v>1261</v>
      </c>
      <c r="F204" s="312">
        <v>1</v>
      </c>
      <c r="G204" s="313">
        <v>3</v>
      </c>
      <c r="H204" s="313">
        <v>4</v>
      </c>
      <c r="I204" s="314">
        <v>39</v>
      </c>
      <c r="J204" s="315">
        <v>13.02</v>
      </c>
      <c r="K204" s="316">
        <f>I204/H204</f>
        <v>9.75</v>
      </c>
      <c r="L204" s="331">
        <f>U204+Y204+Q204</f>
        <v>1480</v>
      </c>
      <c r="M204" s="316">
        <f>(U204*0.3)+(Y204*0.2)+(Q204*0.5)</f>
        <v>487</v>
      </c>
      <c r="N204" s="317">
        <v>0</v>
      </c>
      <c r="O204" s="317">
        <v>2</v>
      </c>
      <c r="P204" s="318">
        <v>15.6</v>
      </c>
      <c r="Q204" s="319">
        <v>355</v>
      </c>
      <c r="R204" s="306">
        <v>0</v>
      </c>
      <c r="S204" s="306">
        <v>8</v>
      </c>
      <c r="T204" s="320">
        <v>144.6</v>
      </c>
      <c r="U204" s="321">
        <v>845</v>
      </c>
      <c r="V204" s="322">
        <v>0</v>
      </c>
      <c r="W204" s="323">
        <v>5</v>
      </c>
      <c r="X204" s="324">
        <v>54.1</v>
      </c>
      <c r="Y204" s="326">
        <v>280</v>
      </c>
      <c r="Z204" s="335">
        <f>_xlfn.XLOOKUP(A204,'2024-NAT-01'!B:B,'2024-NAT-01'!F:F,0,0)+_xlfn.XLOOKUP(Nominations!A14,'2024-NAT-01'!B:B,'2024-NAT-01'!G:G,0,0)</f>
        <v>7</v>
      </c>
      <c r="AA204" s="336">
        <f>_xlfn.XLOOKUP(A204,'2024-NAT-01'!B:B,'2024-NAT-01'!H:H,0,0)</f>
        <v>0</v>
      </c>
      <c r="AB204" s="335">
        <f>_xlfn.XLOOKUP(A204,'2024-NAT-02'!B:B,'2024-NAT-02'!F:F,0,0)+_xlfn.XLOOKUP(A204,'2024-NAT-02'!B:B,'2024-NAT-02'!G:G,0,0)</f>
        <v>0</v>
      </c>
      <c r="AC204" s="337">
        <f>_xlfn.XLOOKUP(A204,'2024-NAT-02'!B:B,'2024-NAT-02'!H:H,0,0)</f>
        <v>0</v>
      </c>
      <c r="AD204" s="338">
        <f t="shared" si="6"/>
        <v>11</v>
      </c>
      <c r="AE204" s="339">
        <f t="shared" si="7"/>
        <v>13.02</v>
      </c>
    </row>
    <row r="205" spans="1:31" ht="15.6" x14ac:dyDescent="0.25">
      <c r="A205" s="343" t="s">
        <v>951</v>
      </c>
      <c r="B205" s="344" t="s">
        <v>40</v>
      </c>
      <c r="C205" s="344" t="s">
        <v>99</v>
      </c>
      <c r="D205" s="344" t="s">
        <v>1908</v>
      </c>
      <c r="E205" s="345" t="s">
        <v>1261</v>
      </c>
      <c r="F205" s="312">
        <v>5</v>
      </c>
      <c r="G205" s="313">
        <v>2</v>
      </c>
      <c r="H205" s="313">
        <v>7</v>
      </c>
      <c r="I205" s="314">
        <v>8.6999999999999993</v>
      </c>
      <c r="J205" s="346">
        <v>2.9099999999999997</v>
      </c>
      <c r="K205" s="316"/>
      <c r="L205" s="331"/>
      <c r="M205" s="316"/>
      <c r="N205" s="317"/>
      <c r="O205" s="317"/>
      <c r="P205" s="318"/>
      <c r="Q205" s="319"/>
      <c r="R205" s="306"/>
      <c r="S205" s="306"/>
      <c r="T205" s="320"/>
      <c r="U205" s="321"/>
      <c r="V205" s="322"/>
      <c r="W205" s="323"/>
      <c r="X205" s="324"/>
      <c r="Y205" s="326"/>
      <c r="Z205" s="335">
        <f>_xlfn.XLOOKUP(A205,'2024-NAT-01'!B:B,'2024-NAT-01'!F:F,0,0)+_xlfn.XLOOKUP(A205,'2024-NAT-01'!B:B,'2024-NAT-01'!G:G,0,0)</f>
        <v>3</v>
      </c>
      <c r="AA205" s="336">
        <f>_xlfn.XLOOKUP(A205,'2024-NAT-01'!B:B,'2024-NAT-01'!H:H,0,0)</f>
        <v>8.6999999999999993</v>
      </c>
      <c r="AB205" s="335">
        <f>_xlfn.XLOOKUP(A205,'2024-NAT-02'!B:B,'2024-NAT-02'!F:F,0,0)+_xlfn.XLOOKUP(A205,'2024-NAT-02'!B:B,'2024-NAT-02'!G:G,0,0)</f>
        <v>1</v>
      </c>
      <c r="AC205" s="337">
        <f>_xlfn.XLOOKUP(A205,'2024-NAT-02'!B:B,'2024-NAT-02'!H:H,0,0)</f>
        <v>1.4</v>
      </c>
      <c r="AD205" s="335">
        <f t="shared" si="6"/>
        <v>11</v>
      </c>
      <c r="AE205" s="336">
        <f t="shared" si="7"/>
        <v>13.01</v>
      </c>
    </row>
    <row r="206" spans="1:31" ht="15.6" x14ac:dyDescent="0.25">
      <c r="A206" s="340" t="s">
        <v>1707</v>
      </c>
      <c r="B206" s="341" t="s">
        <v>2151</v>
      </c>
      <c r="C206" s="341" t="s">
        <v>263</v>
      </c>
      <c r="D206" s="341" t="s">
        <v>144</v>
      </c>
      <c r="E206" s="342" t="s">
        <v>1261</v>
      </c>
      <c r="F206" s="312">
        <v>0</v>
      </c>
      <c r="G206" s="313">
        <v>0</v>
      </c>
      <c r="H206" s="313">
        <v>0</v>
      </c>
      <c r="I206" s="314">
        <v>0</v>
      </c>
      <c r="J206" s="315">
        <v>0</v>
      </c>
      <c r="K206" s="316"/>
      <c r="L206" s="331"/>
      <c r="M206" s="316"/>
      <c r="N206" s="317"/>
      <c r="O206" s="317"/>
      <c r="P206" s="318"/>
      <c r="Q206" s="319"/>
      <c r="R206" s="306"/>
      <c r="S206" s="306"/>
      <c r="T206" s="320"/>
      <c r="U206" s="321"/>
      <c r="V206" s="322"/>
      <c r="W206" s="323"/>
      <c r="X206" s="324"/>
      <c r="Y206" s="326"/>
      <c r="Z206" s="335">
        <f>_xlfn.XLOOKUP(A206,'2024-NAT-01'!B:B,'2024-NAT-01'!F:F,0,0)+_xlfn.XLOOKUP(Nominations!A837,'2024-NAT-01'!B:B,'2024-NAT-01'!G:G,0,0)</f>
        <v>0</v>
      </c>
      <c r="AA206" s="336">
        <f>_xlfn.XLOOKUP(A206,'2024-NAT-01'!B:B,'2024-NAT-01'!H:H,0,0)</f>
        <v>13</v>
      </c>
      <c r="AB206" s="335">
        <f>_xlfn.XLOOKUP(A206,'2024-NAT-02'!B:B,'2024-NAT-02'!F:F,0,0)+_xlfn.XLOOKUP(A206,'2024-NAT-02'!B:B,'2024-NAT-02'!G:G,0,0)</f>
        <v>0</v>
      </c>
      <c r="AC206" s="337">
        <f>_xlfn.XLOOKUP(A206,'2024-NAT-02'!B:B,'2024-NAT-02'!H:H,0,0)</f>
        <v>0</v>
      </c>
      <c r="AD206" s="338">
        <f t="shared" si="6"/>
        <v>0</v>
      </c>
      <c r="AE206" s="339">
        <f t="shared" si="7"/>
        <v>13</v>
      </c>
    </row>
    <row r="207" spans="1:31" ht="15.6" x14ac:dyDescent="0.25">
      <c r="A207" s="340" t="s">
        <v>1708</v>
      </c>
      <c r="B207" s="341" t="s">
        <v>2151</v>
      </c>
      <c r="C207" s="341" t="s">
        <v>1406</v>
      </c>
      <c r="D207" s="341" t="s">
        <v>1681</v>
      </c>
      <c r="E207" s="342" t="s">
        <v>2078</v>
      </c>
      <c r="F207" s="312">
        <v>2</v>
      </c>
      <c r="G207" s="313">
        <v>5</v>
      </c>
      <c r="H207" s="313">
        <v>7</v>
      </c>
      <c r="I207" s="314">
        <v>42.4</v>
      </c>
      <c r="J207" s="315">
        <v>12.91</v>
      </c>
      <c r="K207" s="316"/>
      <c r="L207" s="331"/>
      <c r="M207" s="316"/>
      <c r="N207" s="317"/>
      <c r="O207" s="317"/>
      <c r="P207" s="318"/>
      <c r="Q207" s="319"/>
      <c r="R207" s="306"/>
      <c r="S207" s="306"/>
      <c r="T207" s="320"/>
      <c r="U207" s="321"/>
      <c r="V207" s="322"/>
      <c r="W207" s="323"/>
      <c r="X207" s="324"/>
      <c r="Y207" s="326"/>
      <c r="Z207" s="335">
        <f>_xlfn.XLOOKUP(A207,'2024-NAT-01'!B:B,'2024-NAT-01'!F:F,0,0)+_xlfn.XLOOKUP(Nominations!A838,'2024-NAT-01'!B:B,'2024-NAT-01'!G:G,0,0)</f>
        <v>0</v>
      </c>
      <c r="AA207" s="336">
        <f>_xlfn.XLOOKUP(A207,'2024-NAT-01'!B:B,'2024-NAT-01'!H:H,0,0)</f>
        <v>0</v>
      </c>
      <c r="AB207" s="335">
        <f>_xlfn.XLOOKUP(A207,'2024-NAT-02'!B:B,'2024-NAT-02'!F:F,0,0)+_xlfn.XLOOKUP(A207,'2024-NAT-02'!B:B,'2024-NAT-02'!G:G,0,0)</f>
        <v>0</v>
      </c>
      <c r="AC207" s="337">
        <f>_xlfn.XLOOKUP(A207,'2024-NAT-02'!B:B,'2024-NAT-02'!H:H,0,0)</f>
        <v>0</v>
      </c>
      <c r="AD207" s="338">
        <f t="shared" si="6"/>
        <v>7</v>
      </c>
      <c r="AE207" s="339">
        <f t="shared" si="7"/>
        <v>12.91</v>
      </c>
    </row>
    <row r="208" spans="1:31" ht="15.6" x14ac:dyDescent="0.25">
      <c r="A208" s="340" t="s">
        <v>1640</v>
      </c>
      <c r="B208" s="341" t="s">
        <v>2161</v>
      </c>
      <c r="C208" s="341" t="s">
        <v>316</v>
      </c>
      <c r="D208" s="341" t="s">
        <v>1669</v>
      </c>
      <c r="E208" s="342" t="s">
        <v>1261</v>
      </c>
      <c r="F208" s="312">
        <v>2</v>
      </c>
      <c r="G208" s="313">
        <v>2</v>
      </c>
      <c r="H208" s="313">
        <v>4</v>
      </c>
      <c r="I208" s="314">
        <v>37.400000000000006</v>
      </c>
      <c r="J208" s="315">
        <v>12.850000000000001</v>
      </c>
      <c r="K208" s="316"/>
      <c r="L208" s="331"/>
      <c r="M208" s="316"/>
      <c r="N208" s="317"/>
      <c r="O208" s="317"/>
      <c r="P208" s="318"/>
      <c r="Q208" s="319"/>
      <c r="R208" s="306"/>
      <c r="S208" s="306"/>
      <c r="T208" s="320"/>
      <c r="U208" s="321"/>
      <c r="V208" s="322"/>
      <c r="W208" s="323"/>
      <c r="X208" s="324"/>
      <c r="Y208" s="326"/>
      <c r="Z208" s="335">
        <f>_xlfn.XLOOKUP(A208,'2024-NAT-01'!B:B,'2024-NAT-01'!F:F,0,0)+_xlfn.XLOOKUP(Nominations!A810,'2024-NAT-01'!B:B,'2024-NAT-01'!G:G,0,0)</f>
        <v>0</v>
      </c>
      <c r="AA208" s="336">
        <f>_xlfn.XLOOKUP(A208,'2024-NAT-01'!B:B,'2024-NAT-01'!H:H,0,0)</f>
        <v>0</v>
      </c>
      <c r="AB208" s="335">
        <f>_xlfn.XLOOKUP(A208,'2024-NAT-02'!B:B,'2024-NAT-02'!F:F,0,0)+_xlfn.XLOOKUP(A208,'2024-NAT-02'!B:B,'2024-NAT-02'!G:G,0,0)</f>
        <v>0</v>
      </c>
      <c r="AC208" s="337">
        <f>_xlfn.XLOOKUP(A208,'2024-NAT-02'!B:B,'2024-NAT-02'!H:H,0,0)</f>
        <v>0</v>
      </c>
      <c r="AD208" s="338">
        <f t="shared" si="6"/>
        <v>4</v>
      </c>
      <c r="AE208" s="339">
        <f t="shared" si="7"/>
        <v>12.850000000000001</v>
      </c>
    </row>
    <row r="209" spans="1:31" ht="15.6" x14ac:dyDescent="0.25">
      <c r="A209" s="340" t="s">
        <v>1200</v>
      </c>
      <c r="B209" s="341" t="s">
        <v>2155</v>
      </c>
      <c r="C209" s="341" t="s">
        <v>1043</v>
      </c>
      <c r="D209" s="341" t="s">
        <v>219</v>
      </c>
      <c r="E209" s="342" t="s">
        <v>1258</v>
      </c>
      <c r="F209" s="312">
        <v>2</v>
      </c>
      <c r="G209" s="313">
        <v>2</v>
      </c>
      <c r="H209" s="313">
        <v>4</v>
      </c>
      <c r="I209" s="314">
        <v>61.7</v>
      </c>
      <c r="J209" s="315">
        <v>12.760000000000002</v>
      </c>
      <c r="K209" s="316"/>
      <c r="L209" s="331"/>
      <c r="M209" s="316"/>
      <c r="N209" s="317"/>
      <c r="O209" s="317"/>
      <c r="P209" s="318"/>
      <c r="Q209" s="319"/>
      <c r="R209" s="306"/>
      <c r="S209" s="306"/>
      <c r="T209" s="320"/>
      <c r="U209" s="321"/>
      <c r="V209" s="322"/>
      <c r="W209" s="323"/>
      <c r="X209" s="324"/>
      <c r="Y209" s="326"/>
      <c r="Z209" s="335">
        <f>_xlfn.XLOOKUP(A209,'2024-NAT-01'!B:B,'2024-NAT-01'!F:F,0,0)+_xlfn.XLOOKUP(Nominations!A615,'2024-NAT-01'!B:B,'2024-NAT-01'!G:G,0,0)</f>
        <v>0</v>
      </c>
      <c r="AA209" s="336">
        <f>_xlfn.XLOOKUP(A209,'2024-NAT-01'!B:B,'2024-NAT-01'!H:H,0,0)</f>
        <v>0</v>
      </c>
      <c r="AB209" s="335">
        <f>_xlfn.XLOOKUP(A209,'2024-NAT-02'!B:B,'2024-NAT-02'!F:F,0,0)+_xlfn.XLOOKUP(A209,'2024-NAT-02'!B:B,'2024-NAT-02'!G:G,0,0)</f>
        <v>0</v>
      </c>
      <c r="AC209" s="337">
        <f>_xlfn.XLOOKUP(A209,'2024-NAT-02'!B:B,'2024-NAT-02'!H:H,0,0)</f>
        <v>0</v>
      </c>
      <c r="AD209" s="338">
        <f t="shared" si="6"/>
        <v>4</v>
      </c>
      <c r="AE209" s="339">
        <f t="shared" si="7"/>
        <v>12.760000000000002</v>
      </c>
    </row>
    <row r="210" spans="1:31" ht="15.6" x14ac:dyDescent="0.25">
      <c r="A210" s="340" t="s">
        <v>1559</v>
      </c>
      <c r="B210" s="341" t="s">
        <v>2158</v>
      </c>
      <c r="C210" s="341" t="s">
        <v>1593</v>
      </c>
      <c r="D210" s="341" t="s">
        <v>293</v>
      </c>
      <c r="E210" s="342" t="s">
        <v>1259</v>
      </c>
      <c r="F210" s="312">
        <v>3</v>
      </c>
      <c r="G210" s="313">
        <v>3</v>
      </c>
      <c r="H210" s="313">
        <v>6</v>
      </c>
      <c r="I210" s="314">
        <v>42.5</v>
      </c>
      <c r="J210" s="315">
        <v>12.75</v>
      </c>
      <c r="K210" s="316"/>
      <c r="L210" s="331"/>
      <c r="M210" s="316"/>
      <c r="N210" s="317"/>
      <c r="O210" s="317"/>
      <c r="P210" s="318"/>
      <c r="Q210" s="319"/>
      <c r="R210" s="306"/>
      <c r="S210" s="306"/>
      <c r="T210" s="320"/>
      <c r="U210" s="321"/>
      <c r="V210" s="322"/>
      <c r="W210" s="323"/>
      <c r="X210" s="324"/>
      <c r="Y210" s="326"/>
      <c r="Z210" s="335">
        <f>_xlfn.XLOOKUP(A210,'2024-NAT-01'!B:B,'2024-NAT-01'!F:F,0,0)+_xlfn.XLOOKUP(Nominations!A759,'2024-NAT-01'!B:B,'2024-NAT-01'!G:G,0,0)</f>
        <v>0</v>
      </c>
      <c r="AA210" s="336">
        <f>_xlfn.XLOOKUP(A210,'2024-NAT-01'!B:B,'2024-NAT-01'!H:H,0,0)</f>
        <v>0</v>
      </c>
      <c r="AB210" s="335">
        <f>_xlfn.XLOOKUP(A210,'2024-NAT-02'!B:B,'2024-NAT-02'!F:F,0,0)+_xlfn.XLOOKUP(A210,'2024-NAT-02'!B:B,'2024-NAT-02'!G:G,0,0)</f>
        <v>0</v>
      </c>
      <c r="AC210" s="337">
        <f>_xlfn.XLOOKUP(A210,'2024-NAT-02'!B:B,'2024-NAT-02'!H:H,0,0)</f>
        <v>0</v>
      </c>
      <c r="AD210" s="338">
        <f t="shared" si="6"/>
        <v>6</v>
      </c>
      <c r="AE210" s="339">
        <f t="shared" si="7"/>
        <v>12.75</v>
      </c>
    </row>
    <row r="211" spans="1:31" ht="15.6" x14ac:dyDescent="0.25">
      <c r="A211" s="340" t="s">
        <v>650</v>
      </c>
      <c r="B211" s="341" t="s">
        <v>1346</v>
      </c>
      <c r="C211" s="341" t="s">
        <v>1979</v>
      </c>
      <c r="D211" s="341" t="s">
        <v>1980</v>
      </c>
      <c r="E211" s="342" t="s">
        <v>1261</v>
      </c>
      <c r="F211" s="312">
        <v>2</v>
      </c>
      <c r="G211" s="313">
        <v>3</v>
      </c>
      <c r="H211" s="313">
        <v>5</v>
      </c>
      <c r="I211" s="314">
        <v>42.399999999999991</v>
      </c>
      <c r="J211" s="315">
        <v>12.719999999999997</v>
      </c>
      <c r="K211" s="316"/>
      <c r="L211" s="331"/>
      <c r="M211" s="316"/>
      <c r="N211" s="317"/>
      <c r="O211" s="317"/>
      <c r="P211" s="318"/>
      <c r="Q211" s="319"/>
      <c r="R211" s="306"/>
      <c r="S211" s="306"/>
      <c r="T211" s="320"/>
      <c r="U211" s="321"/>
      <c r="V211" s="322"/>
      <c r="W211" s="323"/>
      <c r="X211" s="324"/>
      <c r="Y211" s="326"/>
      <c r="Z211" s="335">
        <f>_xlfn.XLOOKUP(A211,'2024-NAT-01'!B:B,'2024-NAT-01'!F:F,0,0)+_xlfn.XLOOKUP(Nominations!A199,'2024-NAT-01'!B:B,'2024-NAT-01'!G:G,0,0)</f>
        <v>0</v>
      </c>
      <c r="AA211" s="336">
        <f>_xlfn.XLOOKUP(A211,'2024-NAT-01'!B:B,'2024-NAT-01'!H:H,0,0)</f>
        <v>0</v>
      </c>
      <c r="AB211" s="335">
        <f>_xlfn.XLOOKUP(A211,'2024-NAT-02'!B:B,'2024-NAT-02'!F:F,0,0)+_xlfn.XLOOKUP(A211,'2024-NAT-02'!B:B,'2024-NAT-02'!G:G,0,0)</f>
        <v>0</v>
      </c>
      <c r="AC211" s="337">
        <f>_xlfn.XLOOKUP(A211,'2024-NAT-02'!B:B,'2024-NAT-02'!H:H,0,0)</f>
        <v>0</v>
      </c>
      <c r="AD211" s="338">
        <f t="shared" si="6"/>
        <v>5</v>
      </c>
      <c r="AE211" s="339">
        <f t="shared" si="7"/>
        <v>12.719999999999997</v>
      </c>
    </row>
    <row r="212" spans="1:31" ht="15.6" x14ac:dyDescent="0.25">
      <c r="A212" s="340" t="s">
        <v>1449</v>
      </c>
      <c r="B212" s="341" t="s">
        <v>2161</v>
      </c>
      <c r="C212" s="341" t="s">
        <v>226</v>
      </c>
      <c r="D212" s="341" t="s">
        <v>1474</v>
      </c>
      <c r="E212" s="342" t="s">
        <v>1261</v>
      </c>
      <c r="F212" s="312">
        <v>5</v>
      </c>
      <c r="G212" s="313">
        <v>3</v>
      </c>
      <c r="H212" s="313">
        <v>8</v>
      </c>
      <c r="I212" s="314">
        <v>31.9</v>
      </c>
      <c r="J212" s="315">
        <v>12.65</v>
      </c>
      <c r="K212" s="316"/>
      <c r="L212" s="331"/>
      <c r="M212" s="316"/>
      <c r="N212" s="317"/>
      <c r="O212" s="317"/>
      <c r="P212" s="318"/>
      <c r="Q212" s="319"/>
      <c r="R212" s="306"/>
      <c r="S212" s="306"/>
      <c r="T212" s="320"/>
      <c r="U212" s="321"/>
      <c r="V212" s="322"/>
      <c r="W212" s="323"/>
      <c r="X212" s="324"/>
      <c r="Y212" s="326"/>
      <c r="Z212" s="335">
        <f>_xlfn.XLOOKUP(A212,'2024-NAT-01'!B:B,'2024-NAT-01'!F:F,0,0)+_xlfn.XLOOKUP(Nominations!A713,'2024-NAT-01'!B:B,'2024-NAT-01'!G:G,0,0)</f>
        <v>0</v>
      </c>
      <c r="AA212" s="336">
        <f>_xlfn.XLOOKUP(A212,'2024-NAT-01'!B:B,'2024-NAT-01'!H:H,0,0)</f>
        <v>0</v>
      </c>
      <c r="AB212" s="335">
        <f>_xlfn.XLOOKUP(A212,'2024-NAT-02'!B:B,'2024-NAT-02'!F:F,0,0)+_xlfn.XLOOKUP(A212,'2024-NAT-02'!B:B,'2024-NAT-02'!G:G,0,0)</f>
        <v>0</v>
      </c>
      <c r="AC212" s="337">
        <f>_xlfn.XLOOKUP(A212,'2024-NAT-02'!B:B,'2024-NAT-02'!H:H,0,0)</f>
        <v>0</v>
      </c>
      <c r="AD212" s="338">
        <f t="shared" si="6"/>
        <v>8</v>
      </c>
      <c r="AE212" s="339">
        <f t="shared" si="7"/>
        <v>12.65</v>
      </c>
    </row>
    <row r="213" spans="1:31" ht="15.6" x14ac:dyDescent="0.25">
      <c r="A213" s="340" t="s">
        <v>577</v>
      </c>
      <c r="B213" s="341" t="s">
        <v>2152</v>
      </c>
      <c r="C213" s="341" t="s">
        <v>420</v>
      </c>
      <c r="D213" s="341" t="s">
        <v>75</v>
      </c>
      <c r="E213" s="342" t="s">
        <v>1250</v>
      </c>
      <c r="F213" s="312">
        <v>5</v>
      </c>
      <c r="G213" s="313">
        <v>5</v>
      </c>
      <c r="H213" s="313">
        <v>10</v>
      </c>
      <c r="I213" s="314">
        <v>43.199999999999996</v>
      </c>
      <c r="J213" s="315">
        <v>12.629999999999999</v>
      </c>
      <c r="K213" s="316"/>
      <c r="L213" s="331"/>
      <c r="M213" s="316"/>
      <c r="N213" s="317"/>
      <c r="O213" s="317"/>
      <c r="P213" s="318"/>
      <c r="Q213" s="319"/>
      <c r="R213" s="306"/>
      <c r="S213" s="306"/>
      <c r="T213" s="320"/>
      <c r="U213" s="321"/>
      <c r="V213" s="322"/>
      <c r="W213" s="323"/>
      <c r="X213" s="324"/>
      <c r="Y213" s="326"/>
      <c r="Z213" s="335">
        <f>_xlfn.XLOOKUP(A213,'2024-NAT-01'!B:B,'2024-NAT-01'!F:F,0,0)+_xlfn.XLOOKUP(Nominations!A126,'2024-NAT-01'!B:B,'2024-NAT-01'!G:G,0,0)</f>
        <v>6</v>
      </c>
      <c r="AA213" s="336">
        <f>_xlfn.XLOOKUP(A213,'2024-NAT-01'!B:B,'2024-NAT-01'!H:H,0,0)</f>
        <v>0</v>
      </c>
      <c r="AB213" s="335">
        <f>_xlfn.XLOOKUP(A213,'2024-NAT-02'!B:B,'2024-NAT-02'!F:F,0,0)+_xlfn.XLOOKUP(A213,'2024-NAT-02'!B:B,'2024-NAT-02'!G:G,0,0)</f>
        <v>0</v>
      </c>
      <c r="AC213" s="337">
        <f>_xlfn.XLOOKUP(A213,'2024-NAT-02'!B:B,'2024-NAT-02'!H:H,0,0)</f>
        <v>0</v>
      </c>
      <c r="AD213" s="338">
        <f t="shared" si="6"/>
        <v>16</v>
      </c>
      <c r="AE213" s="339">
        <f t="shared" si="7"/>
        <v>12.629999999999999</v>
      </c>
    </row>
    <row r="214" spans="1:31" ht="15.6" x14ac:dyDescent="0.25">
      <c r="A214" s="340" t="s">
        <v>1235</v>
      </c>
      <c r="B214" s="341" t="s">
        <v>2161</v>
      </c>
      <c r="C214" s="341" t="s">
        <v>1909</v>
      </c>
      <c r="D214" s="341" t="s">
        <v>1910</v>
      </c>
      <c r="E214" s="342" t="s">
        <v>1258</v>
      </c>
      <c r="F214" s="312">
        <v>1</v>
      </c>
      <c r="G214" s="313">
        <v>4</v>
      </c>
      <c r="H214" s="313">
        <v>5</v>
      </c>
      <c r="I214" s="314">
        <v>42</v>
      </c>
      <c r="J214" s="315">
        <v>12.299999999999999</v>
      </c>
      <c r="K214" s="316"/>
      <c r="L214" s="331"/>
      <c r="M214" s="316"/>
      <c r="N214" s="317"/>
      <c r="O214" s="317"/>
      <c r="P214" s="318"/>
      <c r="Q214" s="319"/>
      <c r="R214" s="306"/>
      <c r="S214" s="306"/>
      <c r="T214" s="320"/>
      <c r="U214" s="321"/>
      <c r="V214" s="322"/>
      <c r="W214" s="323"/>
      <c r="X214" s="324"/>
      <c r="Y214" s="326"/>
      <c r="Z214" s="335">
        <f>_xlfn.XLOOKUP(A214,'2024-NAT-01'!B:B,'2024-NAT-01'!F:F,0,0)+_xlfn.XLOOKUP(Nominations!A631,'2024-NAT-01'!B:B,'2024-NAT-01'!G:G,0,0)</f>
        <v>0</v>
      </c>
      <c r="AA214" s="336">
        <f>_xlfn.XLOOKUP(A214,'2024-NAT-01'!B:B,'2024-NAT-01'!H:H,0,0)</f>
        <v>0</v>
      </c>
      <c r="AB214" s="335">
        <f>_xlfn.XLOOKUP(A214,'2024-NAT-02'!B:B,'2024-NAT-02'!F:F,0,0)+_xlfn.XLOOKUP(A214,'2024-NAT-02'!B:B,'2024-NAT-02'!G:G,0,0)</f>
        <v>0</v>
      </c>
      <c r="AC214" s="337">
        <f>_xlfn.XLOOKUP(A214,'2024-NAT-02'!B:B,'2024-NAT-02'!H:H,0,0)</f>
        <v>0</v>
      </c>
      <c r="AD214" s="338">
        <f t="shared" si="6"/>
        <v>5</v>
      </c>
      <c r="AE214" s="339">
        <f t="shared" si="7"/>
        <v>12.299999999999999</v>
      </c>
    </row>
    <row r="215" spans="1:31" ht="15.6" x14ac:dyDescent="0.25">
      <c r="A215" s="340" t="s">
        <v>681</v>
      </c>
      <c r="B215" s="341" t="s">
        <v>2156</v>
      </c>
      <c r="C215" s="341" t="s">
        <v>202</v>
      </c>
      <c r="D215" s="341" t="s">
        <v>141</v>
      </c>
      <c r="E215" s="342" t="s">
        <v>1258</v>
      </c>
      <c r="F215" s="312">
        <v>2</v>
      </c>
      <c r="G215" s="313">
        <v>7</v>
      </c>
      <c r="H215" s="313">
        <v>9</v>
      </c>
      <c r="I215" s="314">
        <v>41.4</v>
      </c>
      <c r="J215" s="315">
        <v>12.2</v>
      </c>
      <c r="K215" s="316"/>
      <c r="L215" s="331"/>
      <c r="M215" s="316"/>
      <c r="N215" s="317"/>
      <c r="O215" s="317"/>
      <c r="P215" s="318"/>
      <c r="Q215" s="319"/>
      <c r="R215" s="306"/>
      <c r="S215" s="306"/>
      <c r="T215" s="320"/>
      <c r="U215" s="321"/>
      <c r="V215" s="322"/>
      <c r="W215" s="323"/>
      <c r="X215" s="324"/>
      <c r="Y215" s="326"/>
      <c r="Z215" s="335">
        <f>_xlfn.XLOOKUP(A215,'2024-NAT-01'!B:B,'2024-NAT-01'!F:F,0,0)+_xlfn.XLOOKUP(Nominations!A231,'2024-NAT-01'!B:B,'2024-NAT-01'!G:G,0,0)</f>
        <v>1</v>
      </c>
      <c r="AA215" s="336">
        <f>_xlfn.XLOOKUP(A215,'2024-NAT-01'!B:B,'2024-NAT-01'!H:H,0,0)</f>
        <v>0</v>
      </c>
      <c r="AB215" s="335">
        <f>_xlfn.XLOOKUP(A215,'2024-NAT-02'!B:B,'2024-NAT-02'!F:F,0,0)+_xlfn.XLOOKUP(A215,'2024-NAT-02'!B:B,'2024-NAT-02'!G:G,0,0)</f>
        <v>0</v>
      </c>
      <c r="AC215" s="337">
        <f>_xlfn.XLOOKUP(A215,'2024-NAT-02'!B:B,'2024-NAT-02'!H:H,0,0)</f>
        <v>0</v>
      </c>
      <c r="AD215" s="338">
        <f t="shared" si="6"/>
        <v>10</v>
      </c>
      <c r="AE215" s="339">
        <f t="shared" si="7"/>
        <v>12.2</v>
      </c>
    </row>
    <row r="216" spans="1:31" ht="15.6" x14ac:dyDescent="0.25">
      <c r="A216" s="340" t="s">
        <v>546</v>
      </c>
      <c r="B216" s="341" t="s">
        <v>1241</v>
      </c>
      <c r="C216" s="341" t="s">
        <v>245</v>
      </c>
      <c r="D216" s="341" t="s">
        <v>246</v>
      </c>
      <c r="E216" s="342" t="s">
        <v>1261</v>
      </c>
      <c r="F216" s="312">
        <v>1</v>
      </c>
      <c r="G216" s="313">
        <v>6</v>
      </c>
      <c r="H216" s="313">
        <v>7</v>
      </c>
      <c r="I216" s="314">
        <v>43.5</v>
      </c>
      <c r="J216" s="315">
        <v>11.84</v>
      </c>
      <c r="K216" s="316"/>
      <c r="L216" s="331"/>
      <c r="M216" s="316"/>
      <c r="N216" s="317"/>
      <c r="O216" s="317"/>
      <c r="P216" s="318"/>
      <c r="Q216" s="319"/>
      <c r="R216" s="306"/>
      <c r="S216" s="306"/>
      <c r="T216" s="320"/>
      <c r="U216" s="321"/>
      <c r="V216" s="322"/>
      <c r="W216" s="323"/>
      <c r="X216" s="324"/>
      <c r="Y216" s="326"/>
      <c r="Z216" s="335">
        <f>_xlfn.XLOOKUP(A216,'2024-NAT-01'!B:B,'2024-NAT-01'!F:F,0,0)+_xlfn.XLOOKUP(Nominations!A95,'2024-NAT-01'!B:B,'2024-NAT-01'!G:G,0,0)</f>
        <v>0</v>
      </c>
      <c r="AA216" s="336">
        <f>_xlfn.XLOOKUP(A216,'2024-NAT-01'!B:B,'2024-NAT-01'!H:H,0,0)</f>
        <v>0</v>
      </c>
      <c r="AB216" s="335">
        <f>_xlfn.XLOOKUP(A216,'2024-NAT-02'!B:B,'2024-NAT-02'!F:F,0,0)+_xlfn.XLOOKUP(A216,'2024-NAT-02'!B:B,'2024-NAT-02'!G:G,0,0)</f>
        <v>0</v>
      </c>
      <c r="AC216" s="337">
        <f>_xlfn.XLOOKUP(A216,'2024-NAT-02'!B:B,'2024-NAT-02'!H:H,0,0)</f>
        <v>0</v>
      </c>
      <c r="AD216" s="338">
        <f t="shared" si="6"/>
        <v>7</v>
      </c>
      <c r="AE216" s="339">
        <f t="shared" si="7"/>
        <v>11.84</v>
      </c>
    </row>
    <row r="217" spans="1:31" ht="15.6" x14ac:dyDescent="0.25">
      <c r="A217" s="340" t="s">
        <v>627</v>
      </c>
      <c r="B217" s="341" t="s">
        <v>2152</v>
      </c>
      <c r="C217" s="341" t="s">
        <v>98</v>
      </c>
      <c r="D217" s="341" t="s">
        <v>1075</v>
      </c>
      <c r="E217" s="342" t="s">
        <v>1258</v>
      </c>
      <c r="F217" s="312">
        <v>0</v>
      </c>
      <c r="G217" s="313">
        <v>6</v>
      </c>
      <c r="H217" s="313">
        <v>6</v>
      </c>
      <c r="I217" s="314">
        <v>38.699999999999996</v>
      </c>
      <c r="J217" s="315">
        <v>11.809999999999999</v>
      </c>
      <c r="K217" s="316"/>
      <c r="L217" s="331"/>
      <c r="M217" s="316"/>
      <c r="N217" s="317"/>
      <c r="O217" s="317"/>
      <c r="P217" s="318"/>
      <c r="Q217" s="319"/>
      <c r="R217" s="306"/>
      <c r="S217" s="306"/>
      <c r="T217" s="320"/>
      <c r="U217" s="321"/>
      <c r="V217" s="322"/>
      <c r="W217" s="323"/>
      <c r="X217" s="324"/>
      <c r="Y217" s="326"/>
      <c r="Z217" s="335">
        <f>_xlfn.XLOOKUP(A217,'2024-NAT-01'!B:B,'2024-NAT-01'!F:F,0,0)+_xlfn.XLOOKUP(Nominations!A176,'2024-NAT-01'!B:B,'2024-NAT-01'!G:G,0,0)</f>
        <v>0</v>
      </c>
      <c r="AA217" s="336">
        <f>_xlfn.XLOOKUP(A217,'2024-NAT-01'!B:B,'2024-NAT-01'!H:H,0,0)</f>
        <v>0</v>
      </c>
      <c r="AB217" s="335">
        <f>_xlfn.XLOOKUP(A217,'2024-NAT-02'!B:B,'2024-NAT-02'!F:F,0,0)+_xlfn.XLOOKUP(A217,'2024-NAT-02'!B:B,'2024-NAT-02'!G:G,0,0)</f>
        <v>0</v>
      </c>
      <c r="AC217" s="337">
        <f>_xlfn.XLOOKUP(A217,'2024-NAT-02'!B:B,'2024-NAT-02'!H:H,0,0)</f>
        <v>0</v>
      </c>
      <c r="AD217" s="338">
        <f t="shared" si="6"/>
        <v>6</v>
      </c>
      <c r="AE217" s="339">
        <f t="shared" si="7"/>
        <v>11.809999999999999</v>
      </c>
    </row>
    <row r="218" spans="1:31" ht="15.6" x14ac:dyDescent="0.25">
      <c r="A218" s="343" t="s">
        <v>631</v>
      </c>
      <c r="B218" s="344" t="s">
        <v>37</v>
      </c>
      <c r="C218" s="344" t="s">
        <v>202</v>
      </c>
      <c r="D218" s="344" t="s">
        <v>169</v>
      </c>
      <c r="E218" s="345" t="s">
        <v>1259</v>
      </c>
      <c r="F218" s="312">
        <v>0</v>
      </c>
      <c r="G218" s="313">
        <v>3</v>
      </c>
      <c r="H218" s="313">
        <v>3</v>
      </c>
      <c r="I218" s="314">
        <v>58.1</v>
      </c>
      <c r="J218" s="346">
        <v>11.620000000000001</v>
      </c>
      <c r="K218" s="316"/>
      <c r="L218" s="331"/>
      <c r="M218" s="316"/>
      <c r="N218" s="317"/>
      <c r="O218" s="317"/>
      <c r="P218" s="318"/>
      <c r="Q218" s="319"/>
      <c r="R218" s="306"/>
      <c r="S218" s="306"/>
      <c r="T218" s="320"/>
      <c r="U218" s="321"/>
      <c r="V218" s="322"/>
      <c r="W218" s="323"/>
      <c r="X218" s="324"/>
      <c r="Y218" s="326"/>
      <c r="Z218" s="335">
        <f>_xlfn.XLOOKUP(A218,'2024-NAT-01'!B:B,'2024-NAT-01'!F:F,0,0)+_xlfn.XLOOKUP(A218,'2024-NAT-01'!B:B,'2024-NAT-01'!G:G,0,0)</f>
        <v>0</v>
      </c>
      <c r="AA218" s="336">
        <f>_xlfn.XLOOKUP(A218,'2024-NAT-01'!B:B,'2024-NAT-01'!H:H,0,0)</f>
        <v>0</v>
      </c>
      <c r="AB218" s="335">
        <f>_xlfn.XLOOKUP(A218,'2024-NAT-02'!B:B,'2024-NAT-02'!F:F,0,0)+_xlfn.XLOOKUP(A218,'2024-NAT-02'!B:B,'2024-NAT-02'!G:G,0,0)</f>
        <v>0</v>
      </c>
      <c r="AC218" s="337">
        <f>_xlfn.XLOOKUP(A218,'2024-NAT-02'!B:B,'2024-NAT-02'!H:H,0,0)</f>
        <v>0</v>
      </c>
      <c r="AD218" s="335">
        <f t="shared" si="6"/>
        <v>3</v>
      </c>
      <c r="AE218" s="336">
        <f t="shared" si="7"/>
        <v>11.620000000000001</v>
      </c>
    </row>
    <row r="219" spans="1:31" ht="15.6" x14ac:dyDescent="0.25">
      <c r="A219" s="343" t="s">
        <v>764</v>
      </c>
      <c r="B219" s="344" t="s">
        <v>49</v>
      </c>
      <c r="C219" s="344" t="s">
        <v>1675</v>
      </c>
      <c r="D219" s="344" t="s">
        <v>1225</v>
      </c>
      <c r="E219" s="345" t="s">
        <v>1251</v>
      </c>
      <c r="F219" s="312">
        <v>1</v>
      </c>
      <c r="G219" s="313">
        <v>0</v>
      </c>
      <c r="H219" s="313">
        <v>1</v>
      </c>
      <c r="I219" s="314">
        <v>2.8</v>
      </c>
      <c r="J219" s="346">
        <v>1.4</v>
      </c>
      <c r="K219" s="316"/>
      <c r="L219" s="331"/>
      <c r="M219" s="316"/>
      <c r="N219" s="317"/>
      <c r="O219" s="317"/>
      <c r="P219" s="318"/>
      <c r="Q219" s="319"/>
      <c r="R219" s="306"/>
      <c r="S219" s="306"/>
      <c r="T219" s="320"/>
      <c r="U219" s="321"/>
      <c r="V219" s="322"/>
      <c r="W219" s="323"/>
      <c r="X219" s="324"/>
      <c r="Y219" s="326"/>
      <c r="Z219" s="335">
        <f>_xlfn.XLOOKUP(A219,'2024-NAT-01'!B:B,'2024-NAT-01'!F:F,0,0)+_xlfn.XLOOKUP(A219,'2024-NAT-01'!B:B,'2024-NAT-01'!G:G,0,0)</f>
        <v>4</v>
      </c>
      <c r="AA219" s="336">
        <f>_xlfn.XLOOKUP(A219,'2024-NAT-01'!B:B,'2024-NAT-01'!H:H,0,0)</f>
        <v>8.1999999999999993</v>
      </c>
      <c r="AB219" s="335">
        <f>_xlfn.XLOOKUP(A219,'2024-NAT-02'!B:B,'2024-NAT-02'!F:F,0,0)+_xlfn.XLOOKUP(A219,'2024-NAT-02'!B:B,'2024-NAT-02'!G:G,0,0)</f>
        <v>1</v>
      </c>
      <c r="AC219" s="337">
        <f>_xlfn.XLOOKUP(A219,'2024-NAT-02'!B:B,'2024-NAT-02'!H:H,0,0)</f>
        <v>1.9</v>
      </c>
      <c r="AD219" s="335">
        <f t="shared" si="6"/>
        <v>6</v>
      </c>
      <c r="AE219" s="336">
        <f t="shared" si="7"/>
        <v>11.5</v>
      </c>
    </row>
    <row r="220" spans="1:31" ht="15.6" x14ac:dyDescent="0.25">
      <c r="A220" s="340" t="s">
        <v>487</v>
      </c>
      <c r="B220" s="341" t="s">
        <v>2152</v>
      </c>
      <c r="C220" s="341" t="s">
        <v>250</v>
      </c>
      <c r="D220" s="341" t="s">
        <v>75</v>
      </c>
      <c r="E220" s="342" t="s">
        <v>2079</v>
      </c>
      <c r="F220" s="312">
        <v>5</v>
      </c>
      <c r="G220" s="313">
        <v>4</v>
      </c>
      <c r="H220" s="313">
        <v>9</v>
      </c>
      <c r="I220" s="314">
        <v>34.6</v>
      </c>
      <c r="J220" s="315">
        <v>11.260000000000002</v>
      </c>
      <c r="K220" s="316">
        <f>I220/H220</f>
        <v>3.8444444444444446</v>
      </c>
      <c r="L220" s="331">
        <f>U220+Y220+Q220</f>
        <v>491</v>
      </c>
      <c r="M220" s="316">
        <f>(U220*0.3)+(Y220*0.2)+(Q220*0.5)</f>
        <v>195.89999999999998</v>
      </c>
      <c r="N220" s="317">
        <v>0</v>
      </c>
      <c r="O220" s="317">
        <v>7</v>
      </c>
      <c r="P220" s="318">
        <v>34.700000000000003</v>
      </c>
      <c r="Q220" s="319">
        <v>253</v>
      </c>
      <c r="R220" s="306">
        <v>0</v>
      </c>
      <c r="S220" s="306">
        <v>1</v>
      </c>
      <c r="T220" s="320">
        <v>17</v>
      </c>
      <c r="U220" s="321">
        <v>218</v>
      </c>
      <c r="V220" s="322">
        <v>0</v>
      </c>
      <c r="W220" s="323">
        <v>0</v>
      </c>
      <c r="X220" s="324">
        <v>0</v>
      </c>
      <c r="Y220" s="326">
        <v>20</v>
      </c>
      <c r="Z220" s="335">
        <f>_xlfn.XLOOKUP(A220,'2024-NAT-01'!B:B,'2024-NAT-01'!F:F,0,0)+_xlfn.XLOOKUP(Nominations!A36,'2024-NAT-01'!B:B,'2024-NAT-01'!G:G,0,0)</f>
        <v>6</v>
      </c>
      <c r="AA220" s="336">
        <f>_xlfn.XLOOKUP(A220,'2024-NAT-01'!B:B,'2024-NAT-01'!H:H,0,0)</f>
        <v>0</v>
      </c>
      <c r="AB220" s="335">
        <f>_xlfn.XLOOKUP(A220,'2024-NAT-02'!B:B,'2024-NAT-02'!F:F,0,0)+_xlfn.XLOOKUP(A220,'2024-NAT-02'!B:B,'2024-NAT-02'!G:G,0,0)</f>
        <v>0</v>
      </c>
      <c r="AC220" s="337">
        <f>_xlfn.XLOOKUP(A220,'2024-NAT-02'!B:B,'2024-NAT-02'!H:H,0,0)</f>
        <v>0</v>
      </c>
      <c r="AD220" s="338">
        <f t="shared" si="6"/>
        <v>15</v>
      </c>
      <c r="AE220" s="339">
        <f t="shared" si="7"/>
        <v>11.260000000000002</v>
      </c>
    </row>
    <row r="221" spans="1:31" ht="15.6" x14ac:dyDescent="0.25">
      <c r="A221" s="343" t="s">
        <v>885</v>
      </c>
      <c r="B221" s="344" t="s">
        <v>41</v>
      </c>
      <c r="C221" s="344" t="s">
        <v>1997</v>
      </c>
      <c r="D221" s="344" t="s">
        <v>1996</v>
      </c>
      <c r="E221" s="345" t="s">
        <v>1250</v>
      </c>
      <c r="F221" s="312">
        <v>0</v>
      </c>
      <c r="G221" s="313">
        <v>0</v>
      </c>
      <c r="H221" s="313">
        <v>0</v>
      </c>
      <c r="I221" s="314">
        <v>0</v>
      </c>
      <c r="J221" s="346">
        <v>0</v>
      </c>
      <c r="K221" s="316"/>
      <c r="L221" s="331"/>
      <c r="M221" s="316"/>
      <c r="N221" s="317"/>
      <c r="O221" s="317"/>
      <c r="P221" s="318"/>
      <c r="Q221" s="319"/>
      <c r="R221" s="306"/>
      <c r="S221" s="306"/>
      <c r="T221" s="320"/>
      <c r="U221" s="321"/>
      <c r="V221" s="322"/>
      <c r="W221" s="323"/>
      <c r="X221" s="324"/>
      <c r="Y221" s="326"/>
      <c r="Z221" s="335">
        <f>_xlfn.XLOOKUP(A221,'2024-NAT-01'!B:B,'2024-NAT-01'!F:F,0,0)+_xlfn.XLOOKUP(A221,'2024-NAT-01'!B:B,'2024-NAT-01'!G:G,0,0)</f>
        <v>2</v>
      </c>
      <c r="AA221" s="336">
        <f>_xlfn.XLOOKUP(A221,'2024-NAT-01'!B:B,'2024-NAT-01'!H:H,0,0)</f>
        <v>11.100000000000001</v>
      </c>
      <c r="AB221" s="335">
        <f>_xlfn.XLOOKUP(A221,'2024-NAT-02'!B:B,'2024-NAT-02'!F:F,0,0)+_xlfn.XLOOKUP(A221,'2024-NAT-02'!B:B,'2024-NAT-02'!G:G,0,0)</f>
        <v>0</v>
      </c>
      <c r="AC221" s="337">
        <f>_xlfn.XLOOKUP(A221,'2024-NAT-02'!B:B,'2024-NAT-02'!H:H,0,0)</f>
        <v>0</v>
      </c>
      <c r="AD221" s="335">
        <f t="shared" si="6"/>
        <v>2</v>
      </c>
      <c r="AE221" s="336">
        <f t="shared" si="7"/>
        <v>11.100000000000001</v>
      </c>
    </row>
    <row r="222" spans="1:31" ht="15.6" x14ac:dyDescent="0.25">
      <c r="A222" s="340" t="s">
        <v>490</v>
      </c>
      <c r="B222" s="341" t="s">
        <v>2153</v>
      </c>
      <c r="C222" s="341" t="s">
        <v>345</v>
      </c>
      <c r="D222" s="341" t="s">
        <v>233</v>
      </c>
      <c r="E222" s="342" t="s">
        <v>1258</v>
      </c>
      <c r="F222" s="312">
        <v>0</v>
      </c>
      <c r="G222" s="313">
        <v>5</v>
      </c>
      <c r="H222" s="313">
        <v>5</v>
      </c>
      <c r="I222" s="314">
        <v>54.5</v>
      </c>
      <c r="J222" s="315">
        <v>10.9</v>
      </c>
      <c r="K222" s="316">
        <f>I222/H222</f>
        <v>10.9</v>
      </c>
      <c r="L222" s="331">
        <f>U222+Y222+Q222</f>
        <v>1973</v>
      </c>
      <c r="M222" s="316">
        <f>(U222*0.3)+(Y222*0.2)+(Q222*0.5)</f>
        <v>678.1</v>
      </c>
      <c r="N222" s="317">
        <v>0</v>
      </c>
      <c r="O222" s="317">
        <v>10</v>
      </c>
      <c r="P222" s="318">
        <v>112</v>
      </c>
      <c r="Q222" s="319">
        <v>577</v>
      </c>
      <c r="R222" s="306">
        <v>0</v>
      </c>
      <c r="S222" s="306">
        <v>12</v>
      </c>
      <c r="T222" s="320">
        <v>158.90000000000003</v>
      </c>
      <c r="U222" s="321">
        <v>1104</v>
      </c>
      <c r="V222" s="322">
        <v>0</v>
      </c>
      <c r="W222" s="323">
        <v>4</v>
      </c>
      <c r="X222" s="324">
        <v>50.2</v>
      </c>
      <c r="Y222" s="326">
        <v>292</v>
      </c>
      <c r="Z222" s="335">
        <f>_xlfn.XLOOKUP(A222,'2024-NAT-01'!B:B,'2024-NAT-01'!F:F,0,0)+_xlfn.XLOOKUP(Nominations!A39,'2024-NAT-01'!B:B,'2024-NAT-01'!G:G,0,0)</f>
        <v>6</v>
      </c>
      <c r="AA222" s="336">
        <f>_xlfn.XLOOKUP(A222,'2024-NAT-01'!B:B,'2024-NAT-01'!H:H,0,0)</f>
        <v>0</v>
      </c>
      <c r="AB222" s="335">
        <f>_xlfn.XLOOKUP(A222,'2024-NAT-02'!B:B,'2024-NAT-02'!F:F,0,0)+_xlfn.XLOOKUP(A222,'2024-NAT-02'!B:B,'2024-NAT-02'!G:G,0,0)</f>
        <v>0</v>
      </c>
      <c r="AC222" s="337">
        <f>_xlfn.XLOOKUP(A222,'2024-NAT-02'!B:B,'2024-NAT-02'!H:H,0,0)</f>
        <v>0</v>
      </c>
      <c r="AD222" s="338">
        <f t="shared" si="6"/>
        <v>11</v>
      </c>
      <c r="AE222" s="339">
        <f t="shared" si="7"/>
        <v>10.9</v>
      </c>
    </row>
    <row r="223" spans="1:31" ht="15.6" x14ac:dyDescent="0.25">
      <c r="A223" s="343" t="s">
        <v>1443</v>
      </c>
      <c r="B223" s="344" t="s">
        <v>44</v>
      </c>
      <c r="C223" s="344" t="s">
        <v>1461</v>
      </c>
      <c r="D223" s="344" t="s">
        <v>1460</v>
      </c>
      <c r="E223" s="345" t="s">
        <v>1259</v>
      </c>
      <c r="F223" s="312">
        <v>1</v>
      </c>
      <c r="G223" s="313">
        <v>6</v>
      </c>
      <c r="H223" s="313">
        <v>7</v>
      </c>
      <c r="I223" s="314">
        <v>54.400000000000006</v>
      </c>
      <c r="J223" s="346">
        <v>10.880000000000003</v>
      </c>
      <c r="K223" s="316"/>
      <c r="L223" s="331"/>
      <c r="M223" s="316"/>
      <c r="N223" s="317"/>
      <c r="O223" s="317"/>
      <c r="P223" s="318"/>
      <c r="Q223" s="319"/>
      <c r="R223" s="306"/>
      <c r="S223" s="306"/>
      <c r="T223" s="320"/>
      <c r="U223" s="321"/>
      <c r="V223" s="322"/>
      <c r="W223" s="323"/>
      <c r="X223" s="324"/>
      <c r="Y223" s="326"/>
      <c r="Z223" s="335">
        <f>_xlfn.XLOOKUP(A223,'2024-NAT-01'!B:B,'2024-NAT-01'!F:F,0,0)+_xlfn.XLOOKUP(A223,'2024-NAT-01'!B:B,'2024-NAT-01'!G:G,0,0)</f>
        <v>0</v>
      </c>
      <c r="AA223" s="336">
        <f>_xlfn.XLOOKUP(A223,'2024-NAT-01'!B:B,'2024-NAT-01'!H:H,0,0)</f>
        <v>0</v>
      </c>
      <c r="AB223" s="335">
        <f>_xlfn.XLOOKUP(A223,'2024-NAT-02'!B:B,'2024-NAT-02'!F:F,0,0)+_xlfn.XLOOKUP(A223,'2024-NAT-02'!B:B,'2024-NAT-02'!G:G,0,0)</f>
        <v>0</v>
      </c>
      <c r="AC223" s="337">
        <f>_xlfn.XLOOKUP(A223,'2024-NAT-02'!B:B,'2024-NAT-02'!H:H,0,0)</f>
        <v>0</v>
      </c>
      <c r="AD223" s="335">
        <f t="shared" si="6"/>
        <v>7</v>
      </c>
      <c r="AE223" s="336">
        <f t="shared" si="7"/>
        <v>10.880000000000003</v>
      </c>
    </row>
    <row r="224" spans="1:31" ht="15.6" x14ac:dyDescent="0.25">
      <c r="A224" s="340" t="s">
        <v>611</v>
      </c>
      <c r="B224" s="341" t="s">
        <v>2155</v>
      </c>
      <c r="C224" s="341" t="s">
        <v>229</v>
      </c>
      <c r="D224" s="341" t="s">
        <v>109</v>
      </c>
      <c r="E224" s="342" t="s">
        <v>2078</v>
      </c>
      <c r="F224" s="312">
        <v>2</v>
      </c>
      <c r="G224" s="313">
        <v>6</v>
      </c>
      <c r="H224" s="313">
        <v>8</v>
      </c>
      <c r="I224" s="314">
        <v>49.6</v>
      </c>
      <c r="J224" s="315">
        <v>10.760000000000002</v>
      </c>
      <c r="K224" s="316"/>
      <c r="L224" s="331"/>
      <c r="M224" s="316"/>
      <c r="N224" s="317"/>
      <c r="O224" s="317"/>
      <c r="P224" s="318"/>
      <c r="Q224" s="319"/>
      <c r="R224" s="306"/>
      <c r="S224" s="306"/>
      <c r="T224" s="320"/>
      <c r="U224" s="321"/>
      <c r="V224" s="322"/>
      <c r="W224" s="323"/>
      <c r="X224" s="324"/>
      <c r="Y224" s="326"/>
      <c r="Z224" s="335">
        <f>_xlfn.XLOOKUP(A224,'2024-NAT-01'!B:B,'2024-NAT-01'!F:F,0,0)+_xlfn.XLOOKUP(Nominations!A160,'2024-NAT-01'!B:B,'2024-NAT-01'!G:G,0,0)</f>
        <v>0</v>
      </c>
      <c r="AA224" s="336">
        <f>_xlfn.XLOOKUP(A224,'2024-NAT-01'!B:B,'2024-NAT-01'!H:H,0,0)</f>
        <v>0</v>
      </c>
      <c r="AB224" s="335">
        <f>_xlfn.XLOOKUP(A224,'2024-NAT-02'!B:B,'2024-NAT-02'!F:F,0,0)+_xlfn.XLOOKUP(A224,'2024-NAT-02'!B:B,'2024-NAT-02'!G:G,0,0)</f>
        <v>0</v>
      </c>
      <c r="AC224" s="337">
        <f>_xlfn.XLOOKUP(A224,'2024-NAT-02'!B:B,'2024-NAT-02'!H:H,0,0)</f>
        <v>0</v>
      </c>
      <c r="AD224" s="338">
        <f t="shared" si="6"/>
        <v>8</v>
      </c>
      <c r="AE224" s="339">
        <f t="shared" si="7"/>
        <v>10.760000000000002</v>
      </c>
    </row>
    <row r="225" spans="1:31" ht="15.6" x14ac:dyDescent="0.25">
      <c r="A225" s="340" t="s">
        <v>731</v>
      </c>
      <c r="B225" s="341" t="s">
        <v>1340</v>
      </c>
      <c r="C225" s="341" t="s">
        <v>1880</v>
      </c>
      <c r="D225" s="341" t="s">
        <v>1881</v>
      </c>
      <c r="E225" s="342" t="s">
        <v>1261</v>
      </c>
      <c r="F225" s="312">
        <v>1</v>
      </c>
      <c r="G225" s="313">
        <v>4</v>
      </c>
      <c r="H225" s="313">
        <v>5</v>
      </c>
      <c r="I225" s="314">
        <v>42.9</v>
      </c>
      <c r="J225" s="315">
        <v>10.71</v>
      </c>
      <c r="K225" s="316"/>
      <c r="L225" s="331"/>
      <c r="M225" s="316"/>
      <c r="N225" s="317"/>
      <c r="O225" s="317"/>
      <c r="P225" s="318"/>
      <c r="Q225" s="319"/>
      <c r="R225" s="306"/>
      <c r="S225" s="306"/>
      <c r="T225" s="320"/>
      <c r="U225" s="321"/>
      <c r="V225" s="322"/>
      <c r="W225" s="323"/>
      <c r="X225" s="324"/>
      <c r="Y225" s="326"/>
      <c r="Z225" s="335">
        <f>_xlfn.XLOOKUP(A225,'2024-NAT-01'!B:B,'2024-NAT-01'!F:F,0,0)+_xlfn.XLOOKUP(Nominations!A281,'2024-NAT-01'!B:B,'2024-NAT-01'!G:G,0,0)</f>
        <v>0</v>
      </c>
      <c r="AA225" s="336">
        <f>_xlfn.XLOOKUP(A225,'2024-NAT-01'!B:B,'2024-NAT-01'!H:H,0,0)</f>
        <v>0</v>
      </c>
      <c r="AB225" s="335">
        <f>_xlfn.XLOOKUP(A225,'2024-NAT-02'!B:B,'2024-NAT-02'!F:F,0,0)+_xlfn.XLOOKUP(A225,'2024-NAT-02'!B:B,'2024-NAT-02'!G:G,0,0)</f>
        <v>0</v>
      </c>
      <c r="AC225" s="337">
        <f>_xlfn.XLOOKUP(A225,'2024-NAT-02'!B:B,'2024-NAT-02'!H:H,0,0)</f>
        <v>0</v>
      </c>
      <c r="AD225" s="338">
        <f t="shared" si="6"/>
        <v>5</v>
      </c>
      <c r="AE225" s="339">
        <f t="shared" si="7"/>
        <v>10.71</v>
      </c>
    </row>
    <row r="226" spans="1:31" ht="15.6" x14ac:dyDescent="0.25">
      <c r="A226" s="340" t="s">
        <v>540</v>
      </c>
      <c r="B226" s="341" t="s">
        <v>2153</v>
      </c>
      <c r="C226" s="341" t="s">
        <v>302</v>
      </c>
      <c r="D226" s="341" t="s">
        <v>303</v>
      </c>
      <c r="E226" s="342" t="s">
        <v>1261</v>
      </c>
      <c r="F226" s="312">
        <v>1</v>
      </c>
      <c r="G226" s="313">
        <v>3</v>
      </c>
      <c r="H226" s="313">
        <v>4</v>
      </c>
      <c r="I226" s="314">
        <v>42.1</v>
      </c>
      <c r="J226" s="315">
        <v>10.68</v>
      </c>
      <c r="K226" s="316"/>
      <c r="L226" s="331"/>
      <c r="M226" s="316"/>
      <c r="N226" s="317"/>
      <c r="O226" s="317"/>
      <c r="P226" s="318"/>
      <c r="Q226" s="319"/>
      <c r="R226" s="306"/>
      <c r="S226" s="306"/>
      <c r="T226" s="320"/>
      <c r="U226" s="321"/>
      <c r="V226" s="322"/>
      <c r="W226" s="323"/>
      <c r="X226" s="324"/>
      <c r="Y226" s="326"/>
      <c r="Z226" s="335">
        <f>_xlfn.XLOOKUP(A226,'2024-NAT-01'!B:B,'2024-NAT-01'!F:F,0,0)+_xlfn.XLOOKUP(Nominations!A89,'2024-NAT-01'!B:B,'2024-NAT-01'!G:G,0,0)</f>
        <v>5</v>
      </c>
      <c r="AA226" s="336">
        <f>_xlfn.XLOOKUP(A226,'2024-NAT-01'!B:B,'2024-NAT-01'!H:H,0,0)</f>
        <v>0</v>
      </c>
      <c r="AB226" s="335">
        <f>_xlfn.XLOOKUP(A226,'2024-NAT-02'!B:B,'2024-NAT-02'!F:F,0,0)+_xlfn.XLOOKUP(A226,'2024-NAT-02'!B:B,'2024-NAT-02'!G:G,0,0)</f>
        <v>0</v>
      </c>
      <c r="AC226" s="337">
        <f>_xlfn.XLOOKUP(A226,'2024-NAT-02'!B:B,'2024-NAT-02'!H:H,0,0)</f>
        <v>0</v>
      </c>
      <c r="AD226" s="338">
        <f t="shared" si="6"/>
        <v>9</v>
      </c>
      <c r="AE226" s="339">
        <f t="shared" si="7"/>
        <v>10.68</v>
      </c>
    </row>
    <row r="227" spans="1:31" ht="15.6" x14ac:dyDescent="0.25">
      <c r="A227" s="340" t="s">
        <v>1330</v>
      </c>
      <c r="B227" s="341" t="s">
        <v>2155</v>
      </c>
      <c r="C227" s="341" t="s">
        <v>402</v>
      </c>
      <c r="D227" s="341" t="s">
        <v>219</v>
      </c>
      <c r="E227" s="342" t="s">
        <v>1258</v>
      </c>
      <c r="F227" s="312">
        <v>2</v>
      </c>
      <c r="G227" s="313">
        <v>6</v>
      </c>
      <c r="H227" s="313">
        <v>8</v>
      </c>
      <c r="I227" s="314">
        <v>33.700000000000003</v>
      </c>
      <c r="J227" s="315">
        <v>10.57</v>
      </c>
      <c r="K227" s="316"/>
      <c r="L227" s="331"/>
      <c r="M227" s="316"/>
      <c r="N227" s="317"/>
      <c r="O227" s="317"/>
      <c r="P227" s="318"/>
      <c r="Q227" s="319"/>
      <c r="R227" s="306"/>
      <c r="S227" s="306"/>
      <c r="T227" s="320"/>
      <c r="U227" s="321"/>
      <c r="V227" s="322"/>
      <c r="W227" s="323"/>
      <c r="X227" s="324"/>
      <c r="Y227" s="326"/>
      <c r="Z227" s="335">
        <f>_xlfn.XLOOKUP(A227,'2024-NAT-01'!B:B,'2024-NAT-01'!F:F,0,0)+_xlfn.XLOOKUP(Nominations!A645,'2024-NAT-01'!B:B,'2024-NAT-01'!G:G,0,0)</f>
        <v>0</v>
      </c>
      <c r="AA227" s="336">
        <f>_xlfn.XLOOKUP(A227,'2024-NAT-01'!B:B,'2024-NAT-01'!H:H,0,0)</f>
        <v>0</v>
      </c>
      <c r="AB227" s="335">
        <f>_xlfn.XLOOKUP(A227,'2024-NAT-02'!B:B,'2024-NAT-02'!F:F,0,0)+_xlfn.XLOOKUP(A227,'2024-NAT-02'!B:B,'2024-NAT-02'!G:G,0,0)</f>
        <v>0</v>
      </c>
      <c r="AC227" s="337">
        <f>_xlfn.XLOOKUP(A227,'2024-NAT-02'!B:B,'2024-NAT-02'!H:H,0,0)</f>
        <v>0</v>
      </c>
      <c r="AD227" s="338">
        <f t="shared" si="6"/>
        <v>8</v>
      </c>
      <c r="AE227" s="339">
        <f t="shared" si="7"/>
        <v>10.57</v>
      </c>
    </row>
    <row r="228" spans="1:31" ht="15.6" x14ac:dyDescent="0.25">
      <c r="A228" s="340" t="s">
        <v>869</v>
      </c>
      <c r="B228" s="341" t="s">
        <v>2156</v>
      </c>
      <c r="C228" s="341" t="s">
        <v>207</v>
      </c>
      <c r="D228" s="341" t="s">
        <v>208</v>
      </c>
      <c r="E228" s="342" t="s">
        <v>1258</v>
      </c>
      <c r="F228" s="312">
        <v>1</v>
      </c>
      <c r="G228" s="313">
        <v>5</v>
      </c>
      <c r="H228" s="313">
        <v>6</v>
      </c>
      <c r="I228" s="314">
        <v>33.4</v>
      </c>
      <c r="J228" s="315">
        <v>10.45</v>
      </c>
      <c r="K228" s="316"/>
      <c r="L228" s="331"/>
      <c r="M228" s="316"/>
      <c r="N228" s="317"/>
      <c r="O228" s="317"/>
      <c r="P228" s="318"/>
      <c r="Q228" s="319"/>
      <c r="R228" s="306"/>
      <c r="S228" s="306"/>
      <c r="T228" s="320"/>
      <c r="U228" s="321"/>
      <c r="V228" s="322"/>
      <c r="W228" s="323"/>
      <c r="X228" s="324"/>
      <c r="Y228" s="326"/>
      <c r="Z228" s="335">
        <f>_xlfn.XLOOKUP(A228,'2024-NAT-01'!B:B,'2024-NAT-01'!F:F,0,0)+_xlfn.XLOOKUP(Nominations!A430,'2024-NAT-01'!B:B,'2024-NAT-01'!G:G,0,0)</f>
        <v>0</v>
      </c>
      <c r="AA228" s="336">
        <f>_xlfn.XLOOKUP(A228,'2024-NAT-01'!B:B,'2024-NAT-01'!H:H,0,0)</f>
        <v>0</v>
      </c>
      <c r="AB228" s="335">
        <f>_xlfn.XLOOKUP(A228,'2024-NAT-02'!B:B,'2024-NAT-02'!F:F,0,0)+_xlfn.XLOOKUP(A228,'2024-NAT-02'!B:B,'2024-NAT-02'!G:G,0,0)</f>
        <v>0</v>
      </c>
      <c r="AC228" s="337">
        <f>_xlfn.XLOOKUP(A228,'2024-NAT-02'!B:B,'2024-NAT-02'!H:H,0,0)</f>
        <v>0</v>
      </c>
      <c r="AD228" s="338">
        <f t="shared" si="6"/>
        <v>6</v>
      </c>
      <c r="AE228" s="339">
        <f t="shared" si="7"/>
        <v>10.45</v>
      </c>
    </row>
    <row r="229" spans="1:31" ht="15.6" x14ac:dyDescent="0.25">
      <c r="A229" s="343" t="s">
        <v>879</v>
      </c>
      <c r="B229" s="344" t="s">
        <v>38</v>
      </c>
      <c r="C229" s="344" t="s">
        <v>227</v>
      </c>
      <c r="D229" s="344" t="s">
        <v>1225</v>
      </c>
      <c r="E229" s="345" t="s">
        <v>1258</v>
      </c>
      <c r="F229" s="312">
        <v>0</v>
      </c>
      <c r="G229" s="313">
        <v>4</v>
      </c>
      <c r="H229" s="313">
        <v>4</v>
      </c>
      <c r="I229" s="314">
        <v>21.099999999999998</v>
      </c>
      <c r="J229" s="346">
        <v>10.45</v>
      </c>
      <c r="K229" s="316"/>
      <c r="L229" s="331"/>
      <c r="M229" s="316"/>
      <c r="N229" s="317"/>
      <c r="O229" s="317"/>
      <c r="P229" s="318"/>
      <c r="Q229" s="319"/>
      <c r="R229" s="306"/>
      <c r="S229" s="306"/>
      <c r="T229" s="320"/>
      <c r="U229" s="321"/>
      <c r="V229" s="322"/>
      <c r="W229" s="323"/>
      <c r="X229" s="324"/>
      <c r="Y229" s="326"/>
      <c r="Z229" s="335">
        <f>_xlfn.XLOOKUP(A229,'2024-NAT-01'!B:B,'2024-NAT-01'!F:F,0,0)+_xlfn.XLOOKUP(A229,'2024-NAT-01'!B:B,'2024-NAT-01'!G:G,0,0)</f>
        <v>0</v>
      </c>
      <c r="AA229" s="336">
        <f>_xlfn.XLOOKUP(A229,'2024-NAT-01'!B:B,'2024-NAT-01'!H:H,0,0)</f>
        <v>0</v>
      </c>
      <c r="AB229" s="335">
        <f>_xlfn.XLOOKUP(A229,'2024-NAT-02'!B:B,'2024-NAT-02'!F:F,0,0)+_xlfn.XLOOKUP(A229,'2024-NAT-02'!B:B,'2024-NAT-02'!G:G,0,0)</f>
        <v>0</v>
      </c>
      <c r="AC229" s="337">
        <f>_xlfn.XLOOKUP(A229,'2024-NAT-02'!B:B,'2024-NAT-02'!H:H,0,0)</f>
        <v>0</v>
      </c>
      <c r="AD229" s="335">
        <f t="shared" si="6"/>
        <v>4</v>
      </c>
      <c r="AE229" s="336">
        <f t="shared" si="7"/>
        <v>10.45</v>
      </c>
    </row>
    <row r="230" spans="1:31" ht="15.6" x14ac:dyDescent="0.25">
      <c r="A230" s="340" t="s">
        <v>788</v>
      </c>
      <c r="B230" s="341" t="s">
        <v>2159</v>
      </c>
      <c r="C230" s="341" t="s">
        <v>435</v>
      </c>
      <c r="D230" s="341" t="s">
        <v>1850</v>
      </c>
      <c r="E230" s="342" t="s">
        <v>1258</v>
      </c>
      <c r="F230" s="312">
        <v>0</v>
      </c>
      <c r="G230" s="313">
        <v>1</v>
      </c>
      <c r="H230" s="313">
        <v>1</v>
      </c>
      <c r="I230" s="314">
        <v>20.399999999999999</v>
      </c>
      <c r="J230" s="315">
        <v>10.199999999999999</v>
      </c>
      <c r="K230" s="316"/>
      <c r="L230" s="331"/>
      <c r="M230" s="316"/>
      <c r="N230" s="317"/>
      <c r="O230" s="317"/>
      <c r="P230" s="318"/>
      <c r="Q230" s="319"/>
      <c r="R230" s="306"/>
      <c r="S230" s="306"/>
      <c r="T230" s="320"/>
      <c r="U230" s="321"/>
      <c r="V230" s="322"/>
      <c r="W230" s="323"/>
      <c r="X230" s="324"/>
      <c r="Y230" s="326"/>
      <c r="Z230" s="335">
        <f>_xlfn.XLOOKUP(A230,'2024-NAT-01'!B:B,'2024-NAT-01'!F:F,0,0)+_xlfn.XLOOKUP(Nominations!A343,'2024-NAT-01'!B:B,'2024-NAT-01'!G:G,0,0)</f>
        <v>0</v>
      </c>
      <c r="AA230" s="336">
        <f>_xlfn.XLOOKUP(A230,'2024-NAT-01'!B:B,'2024-NAT-01'!H:H,0,0)</f>
        <v>0</v>
      </c>
      <c r="AB230" s="335">
        <f>_xlfn.XLOOKUP(A230,'2024-NAT-02'!B:B,'2024-NAT-02'!F:F,0,0)+_xlfn.XLOOKUP(A230,'2024-NAT-02'!B:B,'2024-NAT-02'!G:G,0,0)</f>
        <v>0</v>
      </c>
      <c r="AC230" s="337">
        <f>_xlfn.XLOOKUP(A230,'2024-NAT-02'!B:B,'2024-NAT-02'!H:H,0,0)</f>
        <v>0</v>
      </c>
      <c r="AD230" s="338">
        <f t="shared" si="6"/>
        <v>1</v>
      </c>
      <c r="AE230" s="339">
        <f t="shared" si="7"/>
        <v>10.199999999999999</v>
      </c>
    </row>
    <row r="231" spans="1:31" ht="15.6" x14ac:dyDescent="0.25">
      <c r="A231" s="343" t="s">
        <v>538</v>
      </c>
      <c r="B231" s="344" t="s">
        <v>43</v>
      </c>
      <c r="C231" s="344" t="s">
        <v>1907</v>
      </c>
      <c r="D231" s="344" t="s">
        <v>1066</v>
      </c>
      <c r="E231" s="345" t="s">
        <v>1250</v>
      </c>
      <c r="F231" s="312">
        <v>1</v>
      </c>
      <c r="G231" s="313">
        <v>4</v>
      </c>
      <c r="H231" s="313">
        <v>5</v>
      </c>
      <c r="I231" s="314">
        <v>11.5</v>
      </c>
      <c r="J231" s="346">
        <v>4.07</v>
      </c>
      <c r="K231" s="316"/>
      <c r="L231" s="331"/>
      <c r="M231" s="316"/>
      <c r="N231" s="317"/>
      <c r="O231" s="317"/>
      <c r="P231" s="318"/>
      <c r="Q231" s="319"/>
      <c r="R231" s="306"/>
      <c r="S231" s="306"/>
      <c r="T231" s="320"/>
      <c r="U231" s="321"/>
      <c r="V231" s="322"/>
      <c r="W231" s="323"/>
      <c r="X231" s="324"/>
      <c r="Y231" s="326"/>
      <c r="Z231" s="335">
        <f>_xlfn.XLOOKUP(A231,'2024-NAT-01'!B:B,'2024-NAT-01'!F:F,0,0)+_xlfn.XLOOKUP(A231,'2024-NAT-01'!B:B,'2024-NAT-01'!G:G,0,0)</f>
        <v>2</v>
      </c>
      <c r="AA231" s="336">
        <f>_xlfn.XLOOKUP(A231,'2024-NAT-01'!B:B,'2024-NAT-01'!H:H,0,0)</f>
        <v>2.9000000000000004</v>
      </c>
      <c r="AB231" s="335">
        <f>_xlfn.XLOOKUP(A231,'2024-NAT-02'!B:B,'2024-NAT-02'!F:F,0,0)+_xlfn.XLOOKUP(A231,'2024-NAT-02'!B:B,'2024-NAT-02'!G:G,0,0)</f>
        <v>2</v>
      </c>
      <c r="AC231" s="337">
        <f>_xlfn.XLOOKUP(A231,'2024-NAT-02'!B:B,'2024-NAT-02'!H:H,0,0)</f>
        <v>2.9000000000000004</v>
      </c>
      <c r="AD231" s="335">
        <f t="shared" si="6"/>
        <v>9</v>
      </c>
      <c r="AE231" s="336">
        <f t="shared" si="7"/>
        <v>9.870000000000001</v>
      </c>
    </row>
    <row r="232" spans="1:31" ht="15.6" x14ac:dyDescent="0.25">
      <c r="A232" s="340" t="s">
        <v>1009</v>
      </c>
      <c r="B232" s="341" t="s">
        <v>1948</v>
      </c>
      <c r="C232" s="341" t="s">
        <v>1990</v>
      </c>
      <c r="D232" s="341" t="s">
        <v>1991</v>
      </c>
      <c r="E232" s="342" t="s">
        <v>1258</v>
      </c>
      <c r="F232" s="312">
        <v>1</v>
      </c>
      <c r="G232" s="313">
        <v>0</v>
      </c>
      <c r="H232" s="313">
        <v>1</v>
      </c>
      <c r="I232" s="314">
        <v>19.3</v>
      </c>
      <c r="J232" s="315">
        <v>9.65</v>
      </c>
      <c r="K232" s="316"/>
      <c r="L232" s="331"/>
      <c r="M232" s="316"/>
      <c r="N232" s="317"/>
      <c r="O232" s="317"/>
      <c r="P232" s="318"/>
      <c r="Q232" s="319"/>
      <c r="R232" s="306"/>
      <c r="S232" s="306"/>
      <c r="T232" s="320"/>
      <c r="U232" s="321"/>
      <c r="V232" s="322"/>
      <c r="W232" s="323"/>
      <c r="X232" s="324"/>
      <c r="Y232" s="326"/>
      <c r="Z232" s="335">
        <f>_xlfn.XLOOKUP(A232,'2024-NAT-01'!B:B,'2024-NAT-01'!F:F,0,0)+_xlfn.XLOOKUP(Nominations!A283,'2024-NAT-01'!B:B,'2024-NAT-01'!G:G,0,0)</f>
        <v>0</v>
      </c>
      <c r="AA232" s="336">
        <f>_xlfn.XLOOKUP(A232,'2024-NAT-01'!B:B,'2024-NAT-01'!H:H,0,0)</f>
        <v>0</v>
      </c>
      <c r="AB232" s="335">
        <f>_xlfn.XLOOKUP(A232,'2024-NAT-02'!B:B,'2024-NAT-02'!F:F,0,0)+_xlfn.XLOOKUP(A232,'2024-NAT-02'!B:B,'2024-NAT-02'!G:G,0,0)</f>
        <v>0</v>
      </c>
      <c r="AC232" s="337">
        <f>_xlfn.XLOOKUP(A232,'2024-NAT-02'!B:B,'2024-NAT-02'!H:H,0,0)</f>
        <v>0</v>
      </c>
      <c r="AD232" s="338">
        <f t="shared" si="6"/>
        <v>1</v>
      </c>
      <c r="AE232" s="339">
        <f t="shared" si="7"/>
        <v>9.65</v>
      </c>
    </row>
    <row r="233" spans="1:31" ht="15.6" x14ac:dyDescent="0.25">
      <c r="A233" s="340" t="s">
        <v>639</v>
      </c>
      <c r="B233" s="341" t="s">
        <v>2153</v>
      </c>
      <c r="C233" s="341" t="s">
        <v>421</v>
      </c>
      <c r="D233" s="341" t="s">
        <v>158</v>
      </c>
      <c r="E233" s="342" t="s">
        <v>2080</v>
      </c>
      <c r="F233" s="312">
        <v>1</v>
      </c>
      <c r="G233" s="313">
        <v>4</v>
      </c>
      <c r="H233" s="313">
        <v>5</v>
      </c>
      <c r="I233" s="314">
        <v>38</v>
      </c>
      <c r="J233" s="315">
        <v>9.59</v>
      </c>
      <c r="K233" s="316"/>
      <c r="L233" s="331"/>
      <c r="M233" s="316"/>
      <c r="N233" s="317"/>
      <c r="O233" s="317"/>
      <c r="P233" s="318"/>
      <c r="Q233" s="319"/>
      <c r="R233" s="306"/>
      <c r="S233" s="306"/>
      <c r="T233" s="320"/>
      <c r="U233" s="321"/>
      <c r="V233" s="322"/>
      <c r="W233" s="323"/>
      <c r="X233" s="324"/>
      <c r="Y233" s="326"/>
      <c r="Z233" s="335">
        <f>_xlfn.XLOOKUP(A233,'2024-NAT-01'!B:B,'2024-NAT-01'!F:F,0,0)+_xlfn.XLOOKUP(Nominations!A188,'2024-NAT-01'!B:B,'2024-NAT-01'!G:G,0,0)</f>
        <v>0</v>
      </c>
      <c r="AA233" s="336">
        <f>_xlfn.XLOOKUP(A233,'2024-NAT-01'!B:B,'2024-NAT-01'!H:H,0,0)</f>
        <v>0</v>
      </c>
      <c r="AB233" s="335">
        <f>_xlfn.XLOOKUP(A233,'2024-NAT-02'!B:B,'2024-NAT-02'!F:F,0,0)+_xlfn.XLOOKUP(A233,'2024-NAT-02'!B:B,'2024-NAT-02'!G:G,0,0)</f>
        <v>0</v>
      </c>
      <c r="AC233" s="337">
        <f>_xlfn.XLOOKUP(A233,'2024-NAT-02'!B:B,'2024-NAT-02'!H:H,0,0)</f>
        <v>0</v>
      </c>
      <c r="AD233" s="338">
        <f t="shared" si="6"/>
        <v>5</v>
      </c>
      <c r="AE233" s="339">
        <f t="shared" si="7"/>
        <v>9.59</v>
      </c>
    </row>
    <row r="234" spans="1:31" ht="15.6" x14ac:dyDescent="0.25">
      <c r="A234" s="340" t="s">
        <v>688</v>
      </c>
      <c r="B234" s="341" t="s">
        <v>2153</v>
      </c>
      <c r="C234" s="341" t="s">
        <v>348</v>
      </c>
      <c r="D234" s="341" t="s">
        <v>142</v>
      </c>
      <c r="E234" s="342" t="s">
        <v>2079</v>
      </c>
      <c r="F234" s="312">
        <v>1</v>
      </c>
      <c r="G234" s="313">
        <v>5</v>
      </c>
      <c r="H234" s="313">
        <v>6</v>
      </c>
      <c r="I234" s="314">
        <v>32.799999999999997</v>
      </c>
      <c r="J234" s="315">
        <v>9.4899999999999984</v>
      </c>
      <c r="K234" s="316"/>
      <c r="L234" s="331"/>
      <c r="M234" s="316"/>
      <c r="N234" s="317"/>
      <c r="O234" s="317"/>
      <c r="P234" s="318"/>
      <c r="Q234" s="319"/>
      <c r="R234" s="306"/>
      <c r="S234" s="306"/>
      <c r="T234" s="320"/>
      <c r="U234" s="321"/>
      <c r="V234" s="322"/>
      <c r="W234" s="323"/>
      <c r="X234" s="324"/>
      <c r="Y234" s="326"/>
      <c r="Z234" s="335">
        <f>_xlfn.XLOOKUP(A234,'2024-NAT-01'!B:B,'2024-NAT-01'!F:F,0,0)+_xlfn.XLOOKUP(Nominations!A238,'2024-NAT-01'!B:B,'2024-NAT-01'!G:G,0,0)</f>
        <v>0</v>
      </c>
      <c r="AA234" s="336">
        <f>_xlfn.XLOOKUP(A234,'2024-NAT-01'!B:B,'2024-NAT-01'!H:H,0,0)</f>
        <v>0</v>
      </c>
      <c r="AB234" s="335">
        <f>_xlfn.XLOOKUP(A234,'2024-NAT-02'!B:B,'2024-NAT-02'!F:F,0,0)+_xlfn.XLOOKUP(A234,'2024-NAT-02'!B:B,'2024-NAT-02'!G:G,0,0)</f>
        <v>0</v>
      </c>
      <c r="AC234" s="337">
        <f>_xlfn.XLOOKUP(A234,'2024-NAT-02'!B:B,'2024-NAT-02'!H:H,0,0)</f>
        <v>0</v>
      </c>
      <c r="AD234" s="338">
        <f t="shared" si="6"/>
        <v>6</v>
      </c>
      <c r="AE234" s="339">
        <f t="shared" si="7"/>
        <v>9.4899999999999984</v>
      </c>
    </row>
    <row r="235" spans="1:31" ht="15.6" x14ac:dyDescent="0.25">
      <c r="A235" s="340" t="s">
        <v>1359</v>
      </c>
      <c r="B235" s="341" t="s">
        <v>2157</v>
      </c>
      <c r="C235" s="341" t="s">
        <v>1700</v>
      </c>
      <c r="D235" s="341" t="s">
        <v>237</v>
      </c>
      <c r="E235" s="342" t="s">
        <v>1260</v>
      </c>
      <c r="F235" s="312">
        <v>3</v>
      </c>
      <c r="G235" s="313">
        <v>2</v>
      </c>
      <c r="H235" s="313">
        <v>5</v>
      </c>
      <c r="I235" s="314">
        <v>4.5999999999999996</v>
      </c>
      <c r="J235" s="315">
        <v>1.72</v>
      </c>
      <c r="K235" s="316"/>
      <c r="L235" s="331"/>
      <c r="M235" s="316"/>
      <c r="N235" s="317"/>
      <c r="O235" s="317"/>
      <c r="P235" s="318"/>
      <c r="Q235" s="319"/>
      <c r="R235" s="306"/>
      <c r="S235" s="306"/>
      <c r="T235" s="320"/>
      <c r="U235" s="321"/>
      <c r="V235" s="322"/>
      <c r="W235" s="323"/>
      <c r="X235" s="324"/>
      <c r="Y235" s="326"/>
      <c r="Z235" s="335">
        <f>_xlfn.XLOOKUP(A235,'2024-NAT-01'!B:B,'2024-NAT-01'!F:F,0,0)+_xlfn.XLOOKUP(Nominations!A661,'2024-NAT-01'!B:B,'2024-NAT-01'!G:G,0,0)</f>
        <v>1</v>
      </c>
      <c r="AA235" s="336">
        <f>_xlfn.XLOOKUP(A235,'2024-NAT-01'!B:B,'2024-NAT-01'!H:H,0,0)</f>
        <v>6</v>
      </c>
      <c r="AB235" s="335">
        <f>_xlfn.XLOOKUP(A235,'2024-NAT-02'!B:B,'2024-NAT-02'!F:F,0,0)+_xlfn.XLOOKUP(A235,'2024-NAT-02'!B:B,'2024-NAT-02'!G:G,0,0)</f>
        <v>1</v>
      </c>
      <c r="AC235" s="337">
        <f>_xlfn.XLOOKUP(A235,'2024-NAT-02'!B:B,'2024-NAT-02'!H:H,0,0)</f>
        <v>1.6</v>
      </c>
      <c r="AD235" s="338">
        <f t="shared" si="6"/>
        <v>7</v>
      </c>
      <c r="AE235" s="339">
        <f t="shared" si="7"/>
        <v>9.32</v>
      </c>
    </row>
    <row r="236" spans="1:31" ht="15.6" x14ac:dyDescent="0.25">
      <c r="A236" s="340" t="s">
        <v>586</v>
      </c>
      <c r="B236" s="341" t="s">
        <v>2152</v>
      </c>
      <c r="C236" s="341" t="s">
        <v>146</v>
      </c>
      <c r="D236" s="341" t="s">
        <v>358</v>
      </c>
      <c r="E236" s="342" t="s">
        <v>1261</v>
      </c>
      <c r="F236" s="312">
        <v>0</v>
      </c>
      <c r="G236" s="313">
        <v>2</v>
      </c>
      <c r="H236" s="313">
        <v>2</v>
      </c>
      <c r="I236" s="314">
        <v>46.4</v>
      </c>
      <c r="J236" s="315">
        <v>9.2799999999999994</v>
      </c>
      <c r="K236" s="316"/>
      <c r="L236" s="331"/>
      <c r="M236" s="316"/>
      <c r="N236" s="317"/>
      <c r="O236" s="317"/>
      <c r="P236" s="318"/>
      <c r="Q236" s="319"/>
      <c r="R236" s="306"/>
      <c r="S236" s="306"/>
      <c r="T236" s="320"/>
      <c r="U236" s="321"/>
      <c r="V236" s="322"/>
      <c r="W236" s="323"/>
      <c r="X236" s="324"/>
      <c r="Y236" s="326"/>
      <c r="Z236" s="335">
        <f>_xlfn.XLOOKUP(A236,'2024-NAT-01'!B:B,'2024-NAT-01'!F:F,0,0)+_xlfn.XLOOKUP(Nominations!A135,'2024-NAT-01'!B:B,'2024-NAT-01'!G:G,0,0)</f>
        <v>0</v>
      </c>
      <c r="AA236" s="336">
        <f>_xlfn.XLOOKUP(A236,'2024-NAT-01'!B:B,'2024-NAT-01'!H:H,0,0)</f>
        <v>0</v>
      </c>
      <c r="AB236" s="335">
        <f>_xlfn.XLOOKUP(A236,'2024-NAT-02'!B:B,'2024-NAT-02'!F:F,0,0)+_xlfn.XLOOKUP(A236,'2024-NAT-02'!B:B,'2024-NAT-02'!G:G,0,0)</f>
        <v>0</v>
      </c>
      <c r="AC236" s="337">
        <f>_xlfn.XLOOKUP(A236,'2024-NAT-02'!B:B,'2024-NAT-02'!H:H,0,0)</f>
        <v>0</v>
      </c>
      <c r="AD236" s="338">
        <f t="shared" si="6"/>
        <v>2</v>
      </c>
      <c r="AE236" s="339">
        <f t="shared" si="7"/>
        <v>9.2799999999999994</v>
      </c>
    </row>
    <row r="237" spans="1:31" ht="15.6" x14ac:dyDescent="0.25">
      <c r="A237" s="340" t="s">
        <v>1436</v>
      </c>
      <c r="B237" s="341" t="s">
        <v>2158</v>
      </c>
      <c r="C237" s="341" t="s">
        <v>1450</v>
      </c>
      <c r="D237" s="341" t="s">
        <v>265</v>
      </c>
      <c r="E237" s="342" t="s">
        <v>1251</v>
      </c>
      <c r="F237" s="312">
        <v>2</v>
      </c>
      <c r="G237" s="313">
        <v>3</v>
      </c>
      <c r="H237" s="313">
        <v>5</v>
      </c>
      <c r="I237" s="314">
        <v>34.4</v>
      </c>
      <c r="J237" s="315">
        <v>9.0300000000000011</v>
      </c>
      <c r="K237" s="316"/>
      <c r="L237" s="331"/>
      <c r="M237" s="316"/>
      <c r="N237" s="317"/>
      <c r="O237" s="317"/>
      <c r="P237" s="318"/>
      <c r="Q237" s="319"/>
      <c r="R237" s="306"/>
      <c r="S237" s="306"/>
      <c r="T237" s="320"/>
      <c r="U237" s="321"/>
      <c r="V237" s="322"/>
      <c r="W237" s="323"/>
      <c r="X237" s="324"/>
      <c r="Y237" s="326"/>
      <c r="Z237" s="335">
        <f>_xlfn.XLOOKUP(A237,'2024-NAT-01'!B:B,'2024-NAT-01'!F:F,0,0)+_xlfn.XLOOKUP(Nominations!A700,'2024-NAT-01'!B:B,'2024-NAT-01'!G:G,0,0)</f>
        <v>0</v>
      </c>
      <c r="AA237" s="336">
        <f>_xlfn.XLOOKUP(A237,'2024-NAT-01'!B:B,'2024-NAT-01'!H:H,0,0)</f>
        <v>0</v>
      </c>
      <c r="AB237" s="335">
        <f>_xlfn.XLOOKUP(A237,'2024-NAT-02'!B:B,'2024-NAT-02'!F:F,0,0)+_xlfn.XLOOKUP(A237,'2024-NAT-02'!B:B,'2024-NAT-02'!G:G,0,0)</f>
        <v>0</v>
      </c>
      <c r="AC237" s="337">
        <f>_xlfn.XLOOKUP(A237,'2024-NAT-02'!B:B,'2024-NAT-02'!H:H,0,0)</f>
        <v>0</v>
      </c>
      <c r="AD237" s="338">
        <f t="shared" si="6"/>
        <v>5</v>
      </c>
      <c r="AE237" s="339">
        <f t="shared" si="7"/>
        <v>9.0300000000000011</v>
      </c>
    </row>
    <row r="238" spans="1:31" ht="15.6" x14ac:dyDescent="0.25">
      <c r="A238" s="340" t="s">
        <v>505</v>
      </c>
      <c r="B238" s="341" t="s">
        <v>2158</v>
      </c>
      <c r="C238" s="341" t="s">
        <v>381</v>
      </c>
      <c r="D238" s="341" t="s">
        <v>77</v>
      </c>
      <c r="E238" s="342" t="s">
        <v>2079</v>
      </c>
      <c r="F238" s="312">
        <v>0</v>
      </c>
      <c r="G238" s="313">
        <v>3</v>
      </c>
      <c r="H238" s="313">
        <v>3</v>
      </c>
      <c r="I238" s="314">
        <v>25.4</v>
      </c>
      <c r="J238" s="315">
        <v>8.86</v>
      </c>
      <c r="K238" s="316">
        <f>I238/H238</f>
        <v>8.4666666666666668</v>
      </c>
      <c r="L238" s="331">
        <f>U238+Y238+Q238</f>
        <v>2419</v>
      </c>
      <c r="M238" s="316">
        <f>(U238*0.3)+(Y238*0.2)+(Q238*0.5)</f>
        <v>933.9</v>
      </c>
      <c r="N238" s="317">
        <v>0</v>
      </c>
      <c r="O238" s="317">
        <v>12</v>
      </c>
      <c r="P238" s="318">
        <v>160.30000000000001</v>
      </c>
      <c r="Q238" s="319">
        <v>1153</v>
      </c>
      <c r="R238" s="306">
        <v>0</v>
      </c>
      <c r="S238" s="306">
        <v>12</v>
      </c>
      <c r="T238" s="320">
        <v>182.9</v>
      </c>
      <c r="U238" s="321">
        <v>1042</v>
      </c>
      <c r="V238" s="322">
        <v>0</v>
      </c>
      <c r="W238" s="323">
        <v>4</v>
      </c>
      <c r="X238" s="324">
        <v>21.9</v>
      </c>
      <c r="Y238" s="326">
        <v>224</v>
      </c>
      <c r="Z238" s="335">
        <f>_xlfn.XLOOKUP(A238,'2024-NAT-01'!B:B,'2024-NAT-01'!F:F,0,0)+_xlfn.XLOOKUP(Nominations!A54,'2024-NAT-01'!B:B,'2024-NAT-01'!G:G,0,0)</f>
        <v>11</v>
      </c>
      <c r="AA238" s="336">
        <f>_xlfn.XLOOKUP(A238,'2024-NAT-01'!B:B,'2024-NAT-01'!H:H,0,0)</f>
        <v>0</v>
      </c>
      <c r="AB238" s="335">
        <f>_xlfn.XLOOKUP(A238,'2024-NAT-02'!B:B,'2024-NAT-02'!F:F,0,0)+_xlfn.XLOOKUP(A238,'2024-NAT-02'!B:B,'2024-NAT-02'!G:G,0,0)</f>
        <v>0</v>
      </c>
      <c r="AC238" s="337">
        <f>_xlfn.XLOOKUP(A238,'2024-NAT-02'!B:B,'2024-NAT-02'!H:H,0,0)</f>
        <v>0</v>
      </c>
      <c r="AD238" s="338">
        <f t="shared" si="6"/>
        <v>14</v>
      </c>
      <c r="AE238" s="339">
        <f t="shared" si="7"/>
        <v>8.86</v>
      </c>
    </row>
    <row r="239" spans="1:31" ht="15.6" x14ac:dyDescent="0.25">
      <c r="A239" s="340" t="s">
        <v>1517</v>
      </c>
      <c r="B239" s="341" t="s">
        <v>2152</v>
      </c>
      <c r="C239" s="341" t="s">
        <v>408</v>
      </c>
      <c r="D239" s="341" t="s">
        <v>88</v>
      </c>
      <c r="E239" s="342" t="s">
        <v>2079</v>
      </c>
      <c r="F239" s="312">
        <v>3</v>
      </c>
      <c r="G239" s="313">
        <v>3</v>
      </c>
      <c r="H239" s="313">
        <v>6</v>
      </c>
      <c r="I239" s="314">
        <v>17.399999999999999</v>
      </c>
      <c r="J239" s="315">
        <v>8.6999999999999993</v>
      </c>
      <c r="K239" s="316"/>
      <c r="L239" s="331"/>
      <c r="M239" s="316"/>
      <c r="N239" s="317"/>
      <c r="O239" s="317"/>
      <c r="P239" s="318"/>
      <c r="Q239" s="319"/>
      <c r="R239" s="306"/>
      <c r="S239" s="306"/>
      <c r="T239" s="320"/>
      <c r="U239" s="321"/>
      <c r="V239" s="322"/>
      <c r="W239" s="323"/>
      <c r="X239" s="324"/>
      <c r="Y239" s="326"/>
      <c r="Z239" s="335">
        <f>_xlfn.XLOOKUP(A239,'2024-NAT-01'!B:B,'2024-NAT-01'!F:F,0,0)+_xlfn.XLOOKUP(Nominations!A738,'2024-NAT-01'!B:B,'2024-NAT-01'!G:G,0,0)</f>
        <v>0</v>
      </c>
      <c r="AA239" s="336">
        <f>_xlfn.XLOOKUP(A239,'2024-NAT-01'!B:B,'2024-NAT-01'!H:H,0,0)</f>
        <v>0</v>
      </c>
      <c r="AB239" s="335">
        <f>_xlfn.XLOOKUP(A239,'2024-NAT-02'!B:B,'2024-NAT-02'!F:F,0,0)+_xlfn.XLOOKUP(A239,'2024-NAT-02'!B:B,'2024-NAT-02'!G:G,0,0)</f>
        <v>0</v>
      </c>
      <c r="AC239" s="337">
        <f>_xlfn.XLOOKUP(A239,'2024-NAT-02'!B:B,'2024-NAT-02'!H:H,0,0)</f>
        <v>0</v>
      </c>
      <c r="AD239" s="338">
        <f t="shared" si="6"/>
        <v>6</v>
      </c>
      <c r="AE239" s="339">
        <f t="shared" si="7"/>
        <v>8.6999999999999993</v>
      </c>
    </row>
    <row r="240" spans="1:31" ht="15.6" x14ac:dyDescent="0.25">
      <c r="A240" s="340" t="s">
        <v>1493</v>
      </c>
      <c r="B240" s="341" t="s">
        <v>1948</v>
      </c>
      <c r="C240" s="341" t="s">
        <v>282</v>
      </c>
      <c r="D240" s="341" t="s">
        <v>1863</v>
      </c>
      <c r="E240" s="342" t="s">
        <v>1258</v>
      </c>
      <c r="F240" s="312">
        <v>1</v>
      </c>
      <c r="G240" s="313">
        <v>3</v>
      </c>
      <c r="H240" s="313">
        <v>4</v>
      </c>
      <c r="I240" s="314">
        <v>43.3</v>
      </c>
      <c r="J240" s="315">
        <v>8.66</v>
      </c>
      <c r="K240" s="316"/>
      <c r="L240" s="331"/>
      <c r="M240" s="316"/>
      <c r="N240" s="317"/>
      <c r="O240" s="317"/>
      <c r="P240" s="318"/>
      <c r="Q240" s="319"/>
      <c r="R240" s="306"/>
      <c r="S240" s="306"/>
      <c r="T240" s="320"/>
      <c r="U240" s="321"/>
      <c r="V240" s="322"/>
      <c r="W240" s="323"/>
      <c r="X240" s="324"/>
      <c r="Y240" s="326"/>
      <c r="Z240" s="335">
        <f>_xlfn.XLOOKUP(A240,'2024-NAT-01'!B:B,'2024-NAT-01'!F:F,0,0)+_xlfn.XLOOKUP(Nominations!A730,'2024-NAT-01'!B:B,'2024-NAT-01'!G:G,0,0)</f>
        <v>0</v>
      </c>
      <c r="AA240" s="336">
        <f>_xlfn.XLOOKUP(A240,'2024-NAT-01'!B:B,'2024-NAT-01'!H:H,0,0)</f>
        <v>0</v>
      </c>
      <c r="AB240" s="335">
        <f>_xlfn.XLOOKUP(A240,'2024-NAT-02'!B:B,'2024-NAT-02'!F:F,0,0)+_xlfn.XLOOKUP(A240,'2024-NAT-02'!B:B,'2024-NAT-02'!G:G,0,0)</f>
        <v>0</v>
      </c>
      <c r="AC240" s="337">
        <f>_xlfn.XLOOKUP(A240,'2024-NAT-02'!B:B,'2024-NAT-02'!H:H,0,0)</f>
        <v>0</v>
      </c>
      <c r="AD240" s="338">
        <f t="shared" si="6"/>
        <v>4</v>
      </c>
      <c r="AE240" s="339">
        <f t="shared" si="7"/>
        <v>8.66</v>
      </c>
    </row>
    <row r="241" spans="1:31" ht="15.6" x14ac:dyDescent="0.25">
      <c r="A241" s="340" t="s">
        <v>567</v>
      </c>
      <c r="B241" s="341" t="s">
        <v>1319</v>
      </c>
      <c r="C241" s="341" t="s">
        <v>85</v>
      </c>
      <c r="D241" s="341" t="s">
        <v>86</v>
      </c>
      <c r="E241" s="342" t="s">
        <v>1261</v>
      </c>
      <c r="F241" s="312">
        <v>0</v>
      </c>
      <c r="G241" s="313">
        <v>4</v>
      </c>
      <c r="H241" s="313">
        <v>4</v>
      </c>
      <c r="I241" s="314">
        <v>27.8</v>
      </c>
      <c r="J241" s="315">
        <v>8.64</v>
      </c>
      <c r="K241" s="316"/>
      <c r="L241" s="331"/>
      <c r="M241" s="316"/>
      <c r="N241" s="317"/>
      <c r="O241" s="317"/>
      <c r="P241" s="318"/>
      <c r="Q241" s="319"/>
      <c r="R241" s="306"/>
      <c r="S241" s="306"/>
      <c r="T241" s="320"/>
      <c r="U241" s="321"/>
      <c r="V241" s="322"/>
      <c r="W241" s="323"/>
      <c r="X241" s="324"/>
      <c r="Y241" s="326"/>
      <c r="Z241" s="335">
        <f>_xlfn.XLOOKUP(A241,'2024-NAT-01'!B:B,'2024-NAT-01'!F:F,0,0)+_xlfn.XLOOKUP(Nominations!A116,'2024-NAT-01'!B:B,'2024-NAT-01'!G:G,0,0)</f>
        <v>0</v>
      </c>
      <c r="AA241" s="336">
        <f>_xlfn.XLOOKUP(A241,'2024-NAT-01'!B:B,'2024-NAT-01'!H:H,0,0)</f>
        <v>0</v>
      </c>
      <c r="AB241" s="335">
        <f>_xlfn.XLOOKUP(A241,'2024-NAT-02'!B:B,'2024-NAT-02'!F:F,0,0)+_xlfn.XLOOKUP(A241,'2024-NAT-02'!B:B,'2024-NAT-02'!G:G,0,0)</f>
        <v>0</v>
      </c>
      <c r="AC241" s="337">
        <f>_xlfn.XLOOKUP(A241,'2024-NAT-02'!B:B,'2024-NAT-02'!H:H,0,0)</f>
        <v>0</v>
      </c>
      <c r="AD241" s="338">
        <f t="shared" si="6"/>
        <v>4</v>
      </c>
      <c r="AE241" s="339">
        <f t="shared" si="7"/>
        <v>8.64</v>
      </c>
    </row>
    <row r="242" spans="1:31" ht="15.6" x14ac:dyDescent="0.25">
      <c r="A242" s="340" t="s">
        <v>1055</v>
      </c>
      <c r="B242" s="341" t="s">
        <v>2161</v>
      </c>
      <c r="C242" s="341" t="s">
        <v>1893</v>
      </c>
      <c r="D242" s="341" t="s">
        <v>141</v>
      </c>
      <c r="E242" s="342" t="s">
        <v>1258</v>
      </c>
      <c r="F242" s="312">
        <v>2</v>
      </c>
      <c r="G242" s="313">
        <v>5</v>
      </c>
      <c r="H242" s="313">
        <v>7</v>
      </c>
      <c r="I242" s="314">
        <v>25.5</v>
      </c>
      <c r="J242" s="315">
        <v>8.4499999999999993</v>
      </c>
      <c r="K242" s="316"/>
      <c r="L242" s="331"/>
      <c r="M242" s="316"/>
      <c r="N242" s="317"/>
      <c r="O242" s="317"/>
      <c r="P242" s="318"/>
      <c r="Q242" s="319"/>
      <c r="R242" s="306"/>
      <c r="S242" s="306"/>
      <c r="T242" s="320"/>
      <c r="U242" s="321"/>
      <c r="V242" s="322"/>
      <c r="W242" s="323"/>
      <c r="X242" s="324"/>
      <c r="Y242" s="326"/>
      <c r="Z242" s="335">
        <f>_xlfn.XLOOKUP(A242,'2024-NAT-01'!B:B,'2024-NAT-01'!F:F,0,0)+_xlfn.XLOOKUP(Nominations!A528,'2024-NAT-01'!B:B,'2024-NAT-01'!G:G,0,0)</f>
        <v>0</v>
      </c>
      <c r="AA242" s="336">
        <f>_xlfn.XLOOKUP(A242,'2024-NAT-01'!B:B,'2024-NAT-01'!H:H,0,0)</f>
        <v>0</v>
      </c>
      <c r="AB242" s="335">
        <f>_xlfn.XLOOKUP(A242,'2024-NAT-02'!B:B,'2024-NAT-02'!F:F,0,0)+_xlfn.XLOOKUP(A242,'2024-NAT-02'!B:B,'2024-NAT-02'!G:G,0,0)</f>
        <v>0</v>
      </c>
      <c r="AC242" s="337">
        <f>_xlfn.XLOOKUP(A242,'2024-NAT-02'!B:B,'2024-NAT-02'!H:H,0,0)</f>
        <v>0</v>
      </c>
      <c r="AD242" s="338">
        <f t="shared" si="6"/>
        <v>7</v>
      </c>
      <c r="AE242" s="339">
        <f t="shared" si="7"/>
        <v>8.4499999999999993</v>
      </c>
    </row>
    <row r="243" spans="1:31" ht="15.6" x14ac:dyDescent="0.25">
      <c r="A243" s="343" t="s">
        <v>730</v>
      </c>
      <c r="B243" s="344" t="s">
        <v>1947</v>
      </c>
      <c r="C243" s="344" t="s">
        <v>2012</v>
      </c>
      <c r="D243" s="344" t="s">
        <v>321</v>
      </c>
      <c r="E243" s="345" t="s">
        <v>1260</v>
      </c>
      <c r="F243" s="312">
        <v>3</v>
      </c>
      <c r="G243" s="313">
        <v>1</v>
      </c>
      <c r="H243" s="313">
        <v>4</v>
      </c>
      <c r="I243" s="314">
        <v>9.1999999999999993</v>
      </c>
      <c r="J243" s="346">
        <v>4.5999999999999996</v>
      </c>
      <c r="K243" s="316"/>
      <c r="L243" s="331"/>
      <c r="M243" s="316"/>
      <c r="N243" s="317"/>
      <c r="O243" s="317"/>
      <c r="P243" s="318"/>
      <c r="Q243" s="319"/>
      <c r="R243" s="306"/>
      <c r="S243" s="306"/>
      <c r="T243" s="320"/>
      <c r="U243" s="321"/>
      <c r="V243" s="322"/>
      <c r="W243" s="323"/>
      <c r="X243" s="324"/>
      <c r="Y243" s="326"/>
      <c r="Z243" s="335">
        <f>_xlfn.XLOOKUP(A243,'2024-NAT-01'!B:B,'2024-NAT-01'!F:F,0,0)+_xlfn.XLOOKUP(A243,'2024-NAT-01'!B:B,'2024-NAT-01'!G:G,0,0)</f>
        <v>1</v>
      </c>
      <c r="AA243" s="336">
        <f>_xlfn.XLOOKUP(A243,'2024-NAT-01'!B:B,'2024-NAT-01'!H:H,0,0)</f>
        <v>1.8</v>
      </c>
      <c r="AB243" s="335">
        <f>_xlfn.XLOOKUP(A243,'2024-NAT-02'!B:B,'2024-NAT-02'!F:F,0,0)+_xlfn.XLOOKUP(A243,'2024-NAT-02'!B:B,'2024-NAT-02'!G:G,0,0)</f>
        <v>1</v>
      </c>
      <c r="AC243" s="337">
        <f>_xlfn.XLOOKUP(A243,'2024-NAT-02'!B:B,'2024-NAT-02'!H:H,0,0)</f>
        <v>1.8</v>
      </c>
      <c r="AD243" s="335">
        <f t="shared" si="6"/>
        <v>6</v>
      </c>
      <c r="AE243" s="336">
        <f t="shared" si="7"/>
        <v>8.1999999999999993</v>
      </c>
    </row>
    <row r="244" spans="1:31" ht="15.6" x14ac:dyDescent="0.25">
      <c r="A244" s="340" t="s">
        <v>1109</v>
      </c>
      <c r="B244" s="341" t="s">
        <v>1346</v>
      </c>
      <c r="C244" s="341" t="s">
        <v>1116</v>
      </c>
      <c r="D244" s="341" t="s">
        <v>1117</v>
      </c>
      <c r="E244" s="342" t="s">
        <v>1258</v>
      </c>
      <c r="F244" s="312">
        <v>3</v>
      </c>
      <c r="G244" s="313">
        <v>2</v>
      </c>
      <c r="H244" s="313">
        <v>5</v>
      </c>
      <c r="I244" s="314">
        <v>39.799999999999997</v>
      </c>
      <c r="J244" s="315">
        <v>8.0500000000000007</v>
      </c>
      <c r="K244" s="316"/>
      <c r="L244" s="331"/>
      <c r="M244" s="316"/>
      <c r="N244" s="317"/>
      <c r="O244" s="317"/>
      <c r="P244" s="318"/>
      <c r="Q244" s="319"/>
      <c r="R244" s="306"/>
      <c r="S244" s="306"/>
      <c r="T244" s="320"/>
      <c r="U244" s="321"/>
      <c r="V244" s="322"/>
      <c r="W244" s="323"/>
      <c r="X244" s="324"/>
      <c r="Y244" s="326"/>
      <c r="Z244" s="335">
        <f>_xlfn.XLOOKUP(A244,'2024-NAT-01'!B:B,'2024-NAT-01'!F:F,0,0)+_xlfn.XLOOKUP(Nominations!A558,'2024-NAT-01'!B:B,'2024-NAT-01'!G:G,0,0)</f>
        <v>0</v>
      </c>
      <c r="AA244" s="336">
        <f>_xlfn.XLOOKUP(A244,'2024-NAT-01'!B:B,'2024-NAT-01'!H:H,0,0)</f>
        <v>0</v>
      </c>
      <c r="AB244" s="335">
        <f>_xlfn.XLOOKUP(A244,'2024-NAT-02'!B:B,'2024-NAT-02'!F:F,0,0)+_xlfn.XLOOKUP(A244,'2024-NAT-02'!B:B,'2024-NAT-02'!G:G,0,0)</f>
        <v>0</v>
      </c>
      <c r="AC244" s="337">
        <f>_xlfn.XLOOKUP(A244,'2024-NAT-02'!B:B,'2024-NAT-02'!H:H,0,0)</f>
        <v>0</v>
      </c>
      <c r="AD244" s="338">
        <f t="shared" si="6"/>
        <v>5</v>
      </c>
      <c r="AE244" s="339">
        <f t="shared" si="7"/>
        <v>8.0500000000000007</v>
      </c>
    </row>
    <row r="245" spans="1:31" ht="15.6" x14ac:dyDescent="0.25">
      <c r="A245" s="340" t="s">
        <v>1689</v>
      </c>
      <c r="B245" s="341" t="s">
        <v>1226</v>
      </c>
      <c r="C245" s="341" t="s">
        <v>103</v>
      </c>
      <c r="D245" s="341" t="s">
        <v>219</v>
      </c>
      <c r="E245" s="342" t="s">
        <v>1258</v>
      </c>
      <c r="F245" s="312">
        <v>0</v>
      </c>
      <c r="G245" s="313">
        <v>5</v>
      </c>
      <c r="H245" s="313">
        <v>5</v>
      </c>
      <c r="I245" s="314">
        <v>26.7</v>
      </c>
      <c r="J245" s="315">
        <v>8.01</v>
      </c>
      <c r="K245" s="316"/>
      <c r="L245" s="331"/>
      <c r="M245" s="316"/>
      <c r="N245" s="317"/>
      <c r="O245" s="317"/>
      <c r="P245" s="318"/>
      <c r="Q245" s="319"/>
      <c r="R245" s="306"/>
      <c r="S245" s="306"/>
      <c r="T245" s="320"/>
      <c r="U245" s="321"/>
      <c r="V245" s="322"/>
      <c r="W245" s="323"/>
      <c r="X245" s="324"/>
      <c r="Y245" s="326"/>
      <c r="Z245" s="335">
        <f>_xlfn.XLOOKUP(A245,'2024-NAT-01'!B:B,'2024-NAT-01'!F:F,0,0)+_xlfn.XLOOKUP(Nominations!A831,'2024-NAT-01'!B:B,'2024-NAT-01'!G:G,0,0)</f>
        <v>0</v>
      </c>
      <c r="AA245" s="336">
        <f>_xlfn.XLOOKUP(A245,'2024-NAT-01'!B:B,'2024-NAT-01'!H:H,0,0)</f>
        <v>0</v>
      </c>
      <c r="AB245" s="335">
        <f>_xlfn.XLOOKUP(A245,'2024-NAT-02'!B:B,'2024-NAT-02'!F:F,0,0)+_xlfn.XLOOKUP(A245,'2024-NAT-02'!B:B,'2024-NAT-02'!G:G,0,0)</f>
        <v>0</v>
      </c>
      <c r="AC245" s="337">
        <f>_xlfn.XLOOKUP(A245,'2024-NAT-02'!B:B,'2024-NAT-02'!H:H,0,0)</f>
        <v>0</v>
      </c>
      <c r="AD245" s="338">
        <f t="shared" si="6"/>
        <v>5</v>
      </c>
      <c r="AE245" s="339">
        <f t="shared" si="7"/>
        <v>8.01</v>
      </c>
    </row>
    <row r="246" spans="1:31" ht="15.6" x14ac:dyDescent="0.25">
      <c r="A246" s="340" t="s">
        <v>524</v>
      </c>
      <c r="B246" s="341" t="s">
        <v>2159</v>
      </c>
      <c r="C246" s="341" t="s">
        <v>348</v>
      </c>
      <c r="D246" s="341" t="s">
        <v>917</v>
      </c>
      <c r="E246" s="342" t="s">
        <v>2079</v>
      </c>
      <c r="F246" s="312">
        <v>1</v>
      </c>
      <c r="G246" s="313">
        <v>4</v>
      </c>
      <c r="H246" s="313">
        <v>5</v>
      </c>
      <c r="I246" s="314">
        <v>28.2</v>
      </c>
      <c r="J246" s="346">
        <v>7.9499999999999993</v>
      </c>
      <c r="K246" s="316">
        <f>I246/H246</f>
        <v>5.64</v>
      </c>
      <c r="L246" s="331">
        <f>U246+Y246+Q246</f>
        <v>1109</v>
      </c>
      <c r="M246" s="316">
        <f>(U246*0.3)+(Y246*0.2)+(Q246*0.5)</f>
        <v>415.2</v>
      </c>
      <c r="N246" s="317">
        <v>0</v>
      </c>
      <c r="O246" s="317">
        <v>4</v>
      </c>
      <c r="P246" s="318">
        <v>57.300000000000004</v>
      </c>
      <c r="Q246" s="319">
        <v>499</v>
      </c>
      <c r="R246" s="306">
        <v>0</v>
      </c>
      <c r="S246" s="306">
        <v>4</v>
      </c>
      <c r="T246" s="320">
        <v>28.7</v>
      </c>
      <c r="U246" s="321">
        <v>437</v>
      </c>
      <c r="V246" s="322">
        <v>0</v>
      </c>
      <c r="W246" s="323">
        <v>1</v>
      </c>
      <c r="X246" s="324">
        <v>2.8</v>
      </c>
      <c r="Y246" s="326">
        <v>173</v>
      </c>
      <c r="Z246" s="335">
        <f>_xlfn.XLOOKUP(A246,'2024-NAT-01'!B:B,'2024-NAT-01'!F:F,0,0)+_xlfn.XLOOKUP(Nominations!A73,'2024-NAT-01'!B:B,'2024-NAT-01'!G:G,0,0)</f>
        <v>3</v>
      </c>
      <c r="AA246" s="336">
        <f>_xlfn.XLOOKUP(A246,'2024-NAT-01'!B:B,'2024-NAT-01'!H:H,0,0)</f>
        <v>0</v>
      </c>
      <c r="AB246" s="335">
        <f>_xlfn.XLOOKUP(A246,'2024-NAT-02'!B:B,'2024-NAT-02'!F:F,0,0)+_xlfn.XLOOKUP(A246,'2024-NAT-02'!B:B,'2024-NAT-02'!G:G,0,0)</f>
        <v>0</v>
      </c>
      <c r="AC246" s="337">
        <f>_xlfn.XLOOKUP(A246,'2024-NAT-02'!B:B,'2024-NAT-02'!H:H,0,0)</f>
        <v>0</v>
      </c>
      <c r="AD246" s="335">
        <f t="shared" si="6"/>
        <v>8</v>
      </c>
      <c r="AE246" s="336">
        <f t="shared" si="7"/>
        <v>7.9499999999999993</v>
      </c>
    </row>
    <row r="247" spans="1:31" ht="15.6" x14ac:dyDescent="0.25">
      <c r="A247" s="340" t="s">
        <v>1622</v>
      </c>
      <c r="B247" s="341" t="s">
        <v>1241</v>
      </c>
      <c r="C247" s="341" t="s">
        <v>368</v>
      </c>
      <c r="D247" s="341" t="s">
        <v>1660</v>
      </c>
      <c r="E247" s="342" t="s">
        <v>2079</v>
      </c>
      <c r="F247" s="312">
        <v>0</v>
      </c>
      <c r="G247" s="313">
        <v>2</v>
      </c>
      <c r="H247" s="313">
        <v>2</v>
      </c>
      <c r="I247" s="314">
        <v>25.9</v>
      </c>
      <c r="J247" s="315">
        <v>7.77</v>
      </c>
      <c r="K247" s="316"/>
      <c r="L247" s="331"/>
      <c r="M247" s="316"/>
      <c r="N247" s="317"/>
      <c r="O247" s="317"/>
      <c r="P247" s="318"/>
      <c r="Q247" s="319"/>
      <c r="R247" s="306"/>
      <c r="S247" s="306"/>
      <c r="T247" s="320"/>
      <c r="U247" s="321"/>
      <c r="V247" s="322"/>
      <c r="W247" s="323"/>
      <c r="X247" s="324"/>
      <c r="Y247" s="326"/>
      <c r="Z247" s="335">
        <f>_xlfn.XLOOKUP(A247,'2024-NAT-01'!B:B,'2024-NAT-01'!F:F,0,0)+_xlfn.XLOOKUP(Nominations!A792,'2024-NAT-01'!B:B,'2024-NAT-01'!G:G,0,0)</f>
        <v>0</v>
      </c>
      <c r="AA247" s="336">
        <f>_xlfn.XLOOKUP(A247,'2024-NAT-01'!B:B,'2024-NAT-01'!H:H,0,0)</f>
        <v>0</v>
      </c>
      <c r="AB247" s="335">
        <f>_xlfn.XLOOKUP(A247,'2024-NAT-02'!B:B,'2024-NAT-02'!F:F,0,0)+_xlfn.XLOOKUP(A247,'2024-NAT-02'!B:B,'2024-NAT-02'!G:G,0,0)</f>
        <v>0</v>
      </c>
      <c r="AC247" s="337">
        <f>_xlfn.XLOOKUP(A247,'2024-NAT-02'!B:B,'2024-NAT-02'!H:H,0,0)</f>
        <v>0</v>
      </c>
      <c r="AD247" s="338">
        <f t="shared" si="6"/>
        <v>2</v>
      </c>
      <c r="AE247" s="339">
        <f t="shared" si="7"/>
        <v>7.77</v>
      </c>
    </row>
    <row r="248" spans="1:31" ht="15.6" x14ac:dyDescent="0.25">
      <c r="A248" s="340" t="s">
        <v>1480</v>
      </c>
      <c r="B248" s="341" t="s">
        <v>2159</v>
      </c>
      <c r="C248" s="341" t="s">
        <v>94</v>
      </c>
      <c r="D248" s="341" t="s">
        <v>1482</v>
      </c>
      <c r="E248" s="342" t="s">
        <v>1258</v>
      </c>
      <c r="F248" s="312">
        <v>1</v>
      </c>
      <c r="G248" s="313">
        <v>3</v>
      </c>
      <c r="H248" s="313">
        <v>4</v>
      </c>
      <c r="I248" s="314">
        <v>33.200000000000003</v>
      </c>
      <c r="J248" s="315">
        <v>7.6800000000000006</v>
      </c>
      <c r="K248" s="316"/>
      <c r="L248" s="331"/>
      <c r="M248" s="316"/>
      <c r="N248" s="317"/>
      <c r="O248" s="317"/>
      <c r="P248" s="318"/>
      <c r="Q248" s="319"/>
      <c r="R248" s="306"/>
      <c r="S248" s="306"/>
      <c r="T248" s="320"/>
      <c r="U248" s="321"/>
      <c r="V248" s="322"/>
      <c r="W248" s="323"/>
      <c r="X248" s="324"/>
      <c r="Y248" s="326"/>
      <c r="Z248" s="335">
        <f>_xlfn.XLOOKUP(A248,'2024-NAT-01'!B:B,'2024-NAT-01'!F:F,0,0)+_xlfn.XLOOKUP(Nominations!A719,'2024-NAT-01'!B:B,'2024-NAT-01'!G:G,0,0)</f>
        <v>0</v>
      </c>
      <c r="AA248" s="336">
        <f>_xlfn.XLOOKUP(A248,'2024-NAT-01'!B:B,'2024-NAT-01'!H:H,0,0)</f>
        <v>0</v>
      </c>
      <c r="AB248" s="335">
        <f>_xlfn.XLOOKUP(A248,'2024-NAT-02'!B:B,'2024-NAT-02'!F:F,0,0)+_xlfn.XLOOKUP(A248,'2024-NAT-02'!B:B,'2024-NAT-02'!G:G,0,0)</f>
        <v>0</v>
      </c>
      <c r="AC248" s="337">
        <f>_xlfn.XLOOKUP(A248,'2024-NAT-02'!B:B,'2024-NAT-02'!H:H,0,0)</f>
        <v>0</v>
      </c>
      <c r="AD248" s="338">
        <f t="shared" si="6"/>
        <v>4</v>
      </c>
      <c r="AE248" s="339">
        <f t="shared" si="7"/>
        <v>7.6800000000000006</v>
      </c>
    </row>
    <row r="249" spans="1:31" ht="15.6" x14ac:dyDescent="0.25">
      <c r="A249" s="340" t="s">
        <v>763</v>
      </c>
      <c r="B249" s="341" t="s">
        <v>1226</v>
      </c>
      <c r="C249" s="341" t="s">
        <v>250</v>
      </c>
      <c r="D249" s="341" t="s">
        <v>375</v>
      </c>
      <c r="E249" s="342" t="s">
        <v>1258</v>
      </c>
      <c r="F249" s="312">
        <v>0</v>
      </c>
      <c r="G249" s="313">
        <v>3</v>
      </c>
      <c r="H249" s="313">
        <v>3</v>
      </c>
      <c r="I249" s="314">
        <v>38.300000000000004</v>
      </c>
      <c r="J249" s="315">
        <v>7.660000000000001</v>
      </c>
      <c r="K249" s="316"/>
      <c r="L249" s="331"/>
      <c r="M249" s="316"/>
      <c r="N249" s="317"/>
      <c r="O249" s="317"/>
      <c r="P249" s="318"/>
      <c r="Q249" s="319"/>
      <c r="R249" s="306"/>
      <c r="S249" s="306"/>
      <c r="T249" s="320"/>
      <c r="U249" s="321"/>
      <c r="V249" s="322"/>
      <c r="W249" s="323"/>
      <c r="X249" s="324"/>
      <c r="Y249" s="326"/>
      <c r="Z249" s="335">
        <f>_xlfn.XLOOKUP(A249,'2024-NAT-01'!B:B,'2024-NAT-01'!F:F,0,0)+_xlfn.XLOOKUP(Nominations!A317,'2024-NAT-01'!B:B,'2024-NAT-01'!G:G,0,0)</f>
        <v>0</v>
      </c>
      <c r="AA249" s="336">
        <f>_xlfn.XLOOKUP(A249,'2024-NAT-01'!B:B,'2024-NAT-01'!H:H,0,0)</f>
        <v>0</v>
      </c>
      <c r="AB249" s="335">
        <f>_xlfn.XLOOKUP(A249,'2024-NAT-02'!B:B,'2024-NAT-02'!F:F,0,0)+_xlfn.XLOOKUP(A249,'2024-NAT-02'!B:B,'2024-NAT-02'!G:G,0,0)</f>
        <v>0</v>
      </c>
      <c r="AC249" s="337">
        <f>_xlfn.XLOOKUP(A249,'2024-NAT-02'!B:B,'2024-NAT-02'!H:H,0,0)</f>
        <v>0</v>
      </c>
      <c r="AD249" s="338">
        <f t="shared" si="6"/>
        <v>3</v>
      </c>
      <c r="AE249" s="339">
        <f t="shared" si="7"/>
        <v>7.660000000000001</v>
      </c>
    </row>
    <row r="250" spans="1:31" ht="15.6" x14ac:dyDescent="0.25">
      <c r="A250" s="340" t="s">
        <v>1526</v>
      </c>
      <c r="B250" s="341" t="s">
        <v>2155</v>
      </c>
      <c r="C250" s="341" t="s">
        <v>1544</v>
      </c>
      <c r="D250" s="341" t="s">
        <v>916</v>
      </c>
      <c r="E250" s="342" t="s">
        <v>1261</v>
      </c>
      <c r="F250" s="312">
        <v>0</v>
      </c>
      <c r="G250" s="313">
        <v>5</v>
      </c>
      <c r="H250" s="313">
        <v>5</v>
      </c>
      <c r="I250" s="314">
        <v>26.8</v>
      </c>
      <c r="J250" s="315">
        <v>7.62</v>
      </c>
      <c r="K250" s="316"/>
      <c r="L250" s="331"/>
      <c r="M250" s="316"/>
      <c r="N250" s="317"/>
      <c r="O250" s="317"/>
      <c r="P250" s="318"/>
      <c r="Q250" s="319"/>
      <c r="R250" s="306"/>
      <c r="S250" s="306"/>
      <c r="T250" s="320"/>
      <c r="U250" s="321"/>
      <c r="V250" s="322"/>
      <c r="W250" s="323"/>
      <c r="X250" s="324"/>
      <c r="Y250" s="326"/>
      <c r="Z250" s="335">
        <f>_xlfn.XLOOKUP(A250,'2024-NAT-01'!B:B,'2024-NAT-01'!F:F,0,0)+_xlfn.XLOOKUP(Nominations!A747,'2024-NAT-01'!B:B,'2024-NAT-01'!G:G,0,0)</f>
        <v>0</v>
      </c>
      <c r="AA250" s="336">
        <f>_xlfn.XLOOKUP(A250,'2024-NAT-01'!B:B,'2024-NAT-01'!H:H,0,0)</f>
        <v>0</v>
      </c>
      <c r="AB250" s="335">
        <f>_xlfn.XLOOKUP(A250,'2024-NAT-02'!B:B,'2024-NAT-02'!F:F,0,0)+_xlfn.XLOOKUP(A250,'2024-NAT-02'!B:B,'2024-NAT-02'!G:G,0,0)</f>
        <v>0</v>
      </c>
      <c r="AC250" s="337">
        <f>_xlfn.XLOOKUP(A250,'2024-NAT-02'!B:B,'2024-NAT-02'!H:H,0,0)</f>
        <v>0</v>
      </c>
      <c r="AD250" s="338">
        <f t="shared" si="6"/>
        <v>5</v>
      </c>
      <c r="AE250" s="339">
        <f t="shared" si="7"/>
        <v>7.62</v>
      </c>
    </row>
    <row r="251" spans="1:31" ht="15.6" x14ac:dyDescent="0.25">
      <c r="A251" s="340" t="s">
        <v>515</v>
      </c>
      <c r="B251" s="341" t="s">
        <v>2158</v>
      </c>
      <c r="C251" s="341" t="s">
        <v>263</v>
      </c>
      <c r="D251" s="341" t="s">
        <v>264</v>
      </c>
      <c r="E251" s="342" t="s">
        <v>2078</v>
      </c>
      <c r="F251" s="312">
        <v>1</v>
      </c>
      <c r="G251" s="313">
        <v>3</v>
      </c>
      <c r="H251" s="313">
        <v>4</v>
      </c>
      <c r="I251" s="314">
        <v>27.099999999999998</v>
      </c>
      <c r="J251" s="315">
        <v>7.6099999999999994</v>
      </c>
      <c r="K251" s="316">
        <f>I251/H251</f>
        <v>6.7749999999999995</v>
      </c>
      <c r="L251" s="331">
        <f>U251+Y251+Q251</f>
        <v>2376</v>
      </c>
      <c r="M251" s="316">
        <f>(U251*0.3)+(Y251*0.2)+(Q251*0.5)</f>
        <v>893.5</v>
      </c>
      <c r="N251" s="317">
        <v>1</v>
      </c>
      <c r="O251" s="317">
        <v>10</v>
      </c>
      <c r="P251" s="318">
        <v>122.1</v>
      </c>
      <c r="Q251" s="319">
        <v>1049</v>
      </c>
      <c r="R251" s="306">
        <v>1</v>
      </c>
      <c r="S251" s="306">
        <v>15</v>
      </c>
      <c r="T251" s="320">
        <v>145.69999999999999</v>
      </c>
      <c r="U251" s="321">
        <v>1036</v>
      </c>
      <c r="V251" s="322">
        <v>0</v>
      </c>
      <c r="W251" s="323">
        <v>7</v>
      </c>
      <c r="X251" s="324">
        <v>79.900000000000006</v>
      </c>
      <c r="Y251" s="326">
        <v>291</v>
      </c>
      <c r="Z251" s="335">
        <f>_xlfn.XLOOKUP(A251,'2024-NAT-01'!B:B,'2024-NAT-01'!F:F,0,0)+_xlfn.XLOOKUP(Nominations!A64,'2024-NAT-01'!B:B,'2024-NAT-01'!G:G,0,0)</f>
        <v>8</v>
      </c>
      <c r="AA251" s="336">
        <f>_xlfn.XLOOKUP(A251,'2024-NAT-01'!B:B,'2024-NAT-01'!H:H,0,0)</f>
        <v>0</v>
      </c>
      <c r="AB251" s="335">
        <f>_xlfn.XLOOKUP(A251,'2024-NAT-02'!B:B,'2024-NAT-02'!F:F,0,0)+_xlfn.XLOOKUP(A251,'2024-NAT-02'!B:B,'2024-NAT-02'!G:G,0,0)</f>
        <v>0</v>
      </c>
      <c r="AC251" s="337">
        <f>_xlfn.XLOOKUP(A251,'2024-NAT-02'!B:B,'2024-NAT-02'!H:H,0,0)</f>
        <v>0</v>
      </c>
      <c r="AD251" s="338">
        <f t="shared" si="6"/>
        <v>12</v>
      </c>
      <c r="AE251" s="339">
        <f t="shared" si="7"/>
        <v>7.6099999999999994</v>
      </c>
    </row>
    <row r="252" spans="1:31" ht="15.6" x14ac:dyDescent="0.25">
      <c r="A252" s="340" t="s">
        <v>527</v>
      </c>
      <c r="B252" s="341" t="s">
        <v>1319</v>
      </c>
      <c r="C252" s="341" t="s">
        <v>424</v>
      </c>
      <c r="D252" s="341" t="s">
        <v>141</v>
      </c>
      <c r="E252" s="342" t="s">
        <v>1250</v>
      </c>
      <c r="F252" s="312">
        <v>0</v>
      </c>
      <c r="G252" s="313">
        <v>5</v>
      </c>
      <c r="H252" s="313">
        <v>5</v>
      </c>
      <c r="I252" s="314">
        <v>37.300000000000004</v>
      </c>
      <c r="J252" s="315">
        <v>7.4600000000000009</v>
      </c>
      <c r="K252" s="316"/>
      <c r="L252" s="331"/>
      <c r="M252" s="316"/>
      <c r="N252" s="317"/>
      <c r="O252" s="317"/>
      <c r="P252" s="318"/>
      <c r="Q252" s="319"/>
      <c r="R252" s="306"/>
      <c r="S252" s="306"/>
      <c r="T252" s="320"/>
      <c r="U252" s="321"/>
      <c r="V252" s="322"/>
      <c r="W252" s="323"/>
      <c r="X252" s="324"/>
      <c r="Y252" s="326"/>
      <c r="Z252" s="335">
        <f>_xlfn.XLOOKUP(A252,'2024-NAT-01'!B:B,'2024-NAT-01'!F:F,0,0)+_xlfn.XLOOKUP(Nominations!A76,'2024-NAT-01'!B:B,'2024-NAT-01'!G:G,0,0)</f>
        <v>0</v>
      </c>
      <c r="AA252" s="336">
        <f>_xlfn.XLOOKUP(A252,'2024-NAT-01'!B:B,'2024-NAT-01'!H:H,0,0)</f>
        <v>0</v>
      </c>
      <c r="AB252" s="335">
        <f>_xlfn.XLOOKUP(A252,'2024-NAT-02'!B:B,'2024-NAT-02'!F:F,0,0)+_xlfn.XLOOKUP(A252,'2024-NAT-02'!B:B,'2024-NAT-02'!G:G,0,0)</f>
        <v>0</v>
      </c>
      <c r="AC252" s="337">
        <f>_xlfn.XLOOKUP(A252,'2024-NAT-02'!B:B,'2024-NAT-02'!H:H,0,0)</f>
        <v>0</v>
      </c>
      <c r="AD252" s="338">
        <f t="shared" si="6"/>
        <v>5</v>
      </c>
      <c r="AE252" s="339">
        <f t="shared" si="7"/>
        <v>7.4600000000000009</v>
      </c>
    </row>
    <row r="253" spans="1:31" ht="15.6" x14ac:dyDescent="0.25">
      <c r="A253" s="340" t="s">
        <v>714</v>
      </c>
      <c r="B253" s="341" t="s">
        <v>2156</v>
      </c>
      <c r="C253" s="341" t="s">
        <v>1964</v>
      </c>
      <c r="D253" s="341" t="s">
        <v>1065</v>
      </c>
      <c r="E253" s="342" t="s">
        <v>1261</v>
      </c>
      <c r="F253" s="312">
        <v>0</v>
      </c>
      <c r="G253" s="313">
        <v>2</v>
      </c>
      <c r="H253" s="313">
        <v>2</v>
      </c>
      <c r="I253" s="314">
        <v>24.5</v>
      </c>
      <c r="J253" s="315">
        <v>7.35</v>
      </c>
      <c r="K253" s="316"/>
      <c r="L253" s="331"/>
      <c r="M253" s="316"/>
      <c r="N253" s="317"/>
      <c r="O253" s="317"/>
      <c r="P253" s="318"/>
      <c r="Q253" s="319"/>
      <c r="R253" s="306"/>
      <c r="S253" s="306"/>
      <c r="T253" s="320"/>
      <c r="U253" s="321"/>
      <c r="V253" s="322"/>
      <c r="W253" s="323"/>
      <c r="X253" s="324"/>
      <c r="Y253" s="326"/>
      <c r="Z253" s="335">
        <f>_xlfn.XLOOKUP(A253,'2024-NAT-01'!B:B,'2024-NAT-01'!F:F,0,0)+_xlfn.XLOOKUP(Nominations!A264,'2024-NAT-01'!B:B,'2024-NAT-01'!G:G,0,0)</f>
        <v>0</v>
      </c>
      <c r="AA253" s="336">
        <f>_xlfn.XLOOKUP(A253,'2024-NAT-01'!B:B,'2024-NAT-01'!H:H,0,0)</f>
        <v>0</v>
      </c>
      <c r="AB253" s="335">
        <f>_xlfn.XLOOKUP(A253,'2024-NAT-02'!B:B,'2024-NAT-02'!F:F,0,0)+_xlfn.XLOOKUP(A253,'2024-NAT-02'!B:B,'2024-NAT-02'!G:G,0,0)</f>
        <v>0</v>
      </c>
      <c r="AC253" s="337">
        <f>_xlfn.XLOOKUP(A253,'2024-NAT-02'!B:B,'2024-NAT-02'!H:H,0,0)</f>
        <v>0</v>
      </c>
      <c r="AD253" s="338">
        <f t="shared" si="6"/>
        <v>2</v>
      </c>
      <c r="AE253" s="339">
        <f t="shared" si="7"/>
        <v>7.35</v>
      </c>
    </row>
    <row r="254" spans="1:31" ht="15.6" x14ac:dyDescent="0.25">
      <c r="A254" s="340" t="s">
        <v>1688</v>
      </c>
      <c r="B254" s="341" t="s">
        <v>1241</v>
      </c>
      <c r="C254" s="341" t="s">
        <v>1700</v>
      </c>
      <c r="D254" s="341" t="s">
        <v>1660</v>
      </c>
      <c r="E254" s="342" t="s">
        <v>1258</v>
      </c>
      <c r="F254" s="312">
        <v>0</v>
      </c>
      <c r="G254" s="313">
        <v>3</v>
      </c>
      <c r="H254" s="313">
        <v>3</v>
      </c>
      <c r="I254" s="314">
        <v>25.8</v>
      </c>
      <c r="J254" s="315">
        <v>7.29</v>
      </c>
      <c r="K254" s="316"/>
      <c r="L254" s="331"/>
      <c r="M254" s="316"/>
      <c r="N254" s="317"/>
      <c r="O254" s="317"/>
      <c r="P254" s="318"/>
      <c r="Q254" s="319"/>
      <c r="R254" s="306"/>
      <c r="S254" s="306"/>
      <c r="T254" s="320"/>
      <c r="U254" s="321"/>
      <c r="V254" s="322"/>
      <c r="W254" s="323"/>
      <c r="X254" s="324"/>
      <c r="Y254" s="326"/>
      <c r="Z254" s="335">
        <f>_xlfn.XLOOKUP(A254,'2024-NAT-01'!B:B,'2024-NAT-01'!F:F,0,0)+_xlfn.XLOOKUP(Nominations!A830,'2024-NAT-01'!B:B,'2024-NAT-01'!G:G,0,0)</f>
        <v>0</v>
      </c>
      <c r="AA254" s="336">
        <f>_xlfn.XLOOKUP(A254,'2024-NAT-01'!B:B,'2024-NAT-01'!H:H,0,0)</f>
        <v>0</v>
      </c>
      <c r="AB254" s="335">
        <f>_xlfn.XLOOKUP(A254,'2024-NAT-02'!B:B,'2024-NAT-02'!F:F,0,0)+_xlfn.XLOOKUP(A254,'2024-NAT-02'!B:B,'2024-NAT-02'!G:G,0,0)</f>
        <v>0</v>
      </c>
      <c r="AC254" s="337">
        <f>_xlfn.XLOOKUP(A254,'2024-NAT-02'!B:B,'2024-NAT-02'!H:H,0,0)</f>
        <v>0</v>
      </c>
      <c r="AD254" s="338">
        <f t="shared" si="6"/>
        <v>3</v>
      </c>
      <c r="AE254" s="339">
        <f t="shared" si="7"/>
        <v>7.29</v>
      </c>
    </row>
    <row r="255" spans="1:31" ht="15.6" x14ac:dyDescent="0.25">
      <c r="A255" s="340" t="s">
        <v>993</v>
      </c>
      <c r="B255" s="341" t="s">
        <v>1346</v>
      </c>
      <c r="C255" s="341" t="s">
        <v>218</v>
      </c>
      <c r="D255" s="341" t="s">
        <v>1117</v>
      </c>
      <c r="E255" s="342" t="s">
        <v>1258</v>
      </c>
      <c r="F255" s="312">
        <v>3</v>
      </c>
      <c r="G255" s="313">
        <v>1</v>
      </c>
      <c r="H255" s="313">
        <v>4</v>
      </c>
      <c r="I255" s="314">
        <v>24.3</v>
      </c>
      <c r="J255" s="315">
        <v>7.14</v>
      </c>
      <c r="K255" s="316"/>
      <c r="L255" s="331"/>
      <c r="M255" s="316"/>
      <c r="N255" s="317"/>
      <c r="O255" s="317"/>
      <c r="P255" s="318"/>
      <c r="Q255" s="319"/>
      <c r="R255" s="306"/>
      <c r="S255" s="306"/>
      <c r="T255" s="320"/>
      <c r="U255" s="321"/>
      <c r="V255" s="322"/>
      <c r="W255" s="323"/>
      <c r="X255" s="324"/>
      <c r="Y255" s="326"/>
      <c r="Z255" s="335">
        <f>_xlfn.XLOOKUP(A255,'2024-NAT-01'!B:B,'2024-NAT-01'!F:F,0,0)+_xlfn.XLOOKUP(Nominations!A507,'2024-NAT-01'!B:B,'2024-NAT-01'!G:G,0,0)</f>
        <v>0</v>
      </c>
      <c r="AA255" s="336">
        <f>_xlfn.XLOOKUP(A255,'2024-NAT-01'!B:B,'2024-NAT-01'!H:H,0,0)</f>
        <v>0</v>
      </c>
      <c r="AB255" s="335">
        <f>_xlfn.XLOOKUP(A255,'2024-NAT-02'!B:B,'2024-NAT-02'!F:F,0,0)+_xlfn.XLOOKUP(A255,'2024-NAT-02'!B:B,'2024-NAT-02'!G:G,0,0)</f>
        <v>0</v>
      </c>
      <c r="AC255" s="337">
        <f>_xlfn.XLOOKUP(A255,'2024-NAT-02'!B:B,'2024-NAT-02'!H:H,0,0)</f>
        <v>0</v>
      </c>
      <c r="AD255" s="338">
        <f t="shared" si="6"/>
        <v>4</v>
      </c>
      <c r="AE255" s="339">
        <f t="shared" si="7"/>
        <v>7.14</v>
      </c>
    </row>
    <row r="256" spans="1:31" ht="15.6" x14ac:dyDescent="0.25">
      <c r="A256" s="340" t="s">
        <v>1444</v>
      </c>
      <c r="B256" s="341" t="s">
        <v>2158</v>
      </c>
      <c r="C256" s="341" t="s">
        <v>1466</v>
      </c>
      <c r="D256" s="341" t="s">
        <v>79</v>
      </c>
      <c r="E256" s="342" t="s">
        <v>1258</v>
      </c>
      <c r="F256" s="312">
        <v>0</v>
      </c>
      <c r="G256" s="313">
        <v>3</v>
      </c>
      <c r="H256" s="313">
        <v>3</v>
      </c>
      <c r="I256" s="314">
        <v>34.1</v>
      </c>
      <c r="J256" s="315">
        <v>6.82</v>
      </c>
      <c r="K256" s="316"/>
      <c r="L256" s="331"/>
      <c r="M256" s="316"/>
      <c r="N256" s="317"/>
      <c r="O256" s="317"/>
      <c r="P256" s="318"/>
      <c r="Q256" s="319"/>
      <c r="R256" s="306"/>
      <c r="S256" s="306"/>
      <c r="T256" s="320"/>
      <c r="U256" s="321"/>
      <c r="V256" s="322"/>
      <c r="W256" s="323"/>
      <c r="X256" s="324"/>
      <c r="Y256" s="326"/>
      <c r="Z256" s="335">
        <f>_xlfn.XLOOKUP(A256,'2024-NAT-01'!B:B,'2024-NAT-01'!F:F,0,0)+_xlfn.XLOOKUP(Nominations!A708,'2024-NAT-01'!B:B,'2024-NAT-01'!G:G,0,0)</f>
        <v>0</v>
      </c>
      <c r="AA256" s="336">
        <f>_xlfn.XLOOKUP(A256,'2024-NAT-01'!B:B,'2024-NAT-01'!H:H,0,0)</f>
        <v>0</v>
      </c>
      <c r="AB256" s="335">
        <f>_xlfn.XLOOKUP(A256,'2024-NAT-02'!B:B,'2024-NAT-02'!F:F,0,0)+_xlfn.XLOOKUP(A256,'2024-NAT-02'!B:B,'2024-NAT-02'!G:G,0,0)</f>
        <v>0</v>
      </c>
      <c r="AC256" s="337">
        <f>_xlfn.XLOOKUP(A256,'2024-NAT-02'!B:B,'2024-NAT-02'!H:H,0,0)</f>
        <v>0</v>
      </c>
      <c r="AD256" s="338">
        <f t="shared" si="6"/>
        <v>3</v>
      </c>
      <c r="AE256" s="339">
        <f t="shared" si="7"/>
        <v>6.82</v>
      </c>
    </row>
    <row r="257" spans="1:31" ht="15.6" x14ac:dyDescent="0.25">
      <c r="A257" s="340" t="s">
        <v>623</v>
      </c>
      <c r="B257" s="341" t="s">
        <v>2161</v>
      </c>
      <c r="C257" s="341" t="s">
        <v>161</v>
      </c>
      <c r="D257" s="341" t="s">
        <v>259</v>
      </c>
      <c r="E257" s="342" t="s">
        <v>1261</v>
      </c>
      <c r="F257" s="312">
        <v>6</v>
      </c>
      <c r="G257" s="313">
        <v>2</v>
      </c>
      <c r="H257" s="313">
        <v>8</v>
      </c>
      <c r="I257" s="314">
        <v>26.8</v>
      </c>
      <c r="J257" s="315">
        <v>6.8100000000000005</v>
      </c>
      <c r="K257" s="316"/>
      <c r="L257" s="331"/>
      <c r="M257" s="316"/>
      <c r="N257" s="317"/>
      <c r="O257" s="317"/>
      <c r="P257" s="318"/>
      <c r="Q257" s="319"/>
      <c r="R257" s="306"/>
      <c r="S257" s="306"/>
      <c r="T257" s="320"/>
      <c r="U257" s="321"/>
      <c r="V257" s="322"/>
      <c r="W257" s="323"/>
      <c r="X257" s="324"/>
      <c r="Y257" s="326"/>
      <c r="Z257" s="335">
        <f>_xlfn.XLOOKUP(A257,'2024-NAT-01'!B:B,'2024-NAT-01'!F:F,0,0)+_xlfn.XLOOKUP(Nominations!A172,'2024-NAT-01'!B:B,'2024-NAT-01'!G:G,0,0)</f>
        <v>0</v>
      </c>
      <c r="AA257" s="336">
        <f>_xlfn.XLOOKUP(A257,'2024-NAT-01'!B:B,'2024-NAT-01'!H:H,0,0)</f>
        <v>0</v>
      </c>
      <c r="AB257" s="335">
        <f>_xlfn.XLOOKUP(A257,'2024-NAT-02'!B:B,'2024-NAT-02'!F:F,0,0)+_xlfn.XLOOKUP(A257,'2024-NAT-02'!B:B,'2024-NAT-02'!G:G,0,0)</f>
        <v>0</v>
      </c>
      <c r="AC257" s="337">
        <f>_xlfn.XLOOKUP(A257,'2024-NAT-02'!B:B,'2024-NAT-02'!H:H,0,0)</f>
        <v>0</v>
      </c>
      <c r="AD257" s="338">
        <f t="shared" si="6"/>
        <v>8</v>
      </c>
      <c r="AE257" s="339">
        <f t="shared" si="7"/>
        <v>6.8100000000000005</v>
      </c>
    </row>
    <row r="258" spans="1:31" ht="15.6" x14ac:dyDescent="0.25">
      <c r="A258" s="340" t="s">
        <v>1059</v>
      </c>
      <c r="B258" s="341" t="s">
        <v>2150</v>
      </c>
      <c r="C258" s="341" t="s">
        <v>1941</v>
      </c>
      <c r="D258" s="341" t="s">
        <v>112</v>
      </c>
      <c r="E258" s="342" t="s">
        <v>1258</v>
      </c>
      <c r="F258" s="312">
        <v>0</v>
      </c>
      <c r="G258" s="313">
        <v>2</v>
      </c>
      <c r="H258" s="313">
        <v>2</v>
      </c>
      <c r="I258" s="314">
        <v>22.3</v>
      </c>
      <c r="J258" s="315">
        <v>6.69</v>
      </c>
      <c r="K258" s="316"/>
      <c r="L258" s="331"/>
      <c r="M258" s="316"/>
      <c r="N258" s="317"/>
      <c r="O258" s="317"/>
      <c r="P258" s="318"/>
      <c r="Q258" s="319"/>
      <c r="R258" s="306"/>
      <c r="S258" s="306"/>
      <c r="T258" s="320"/>
      <c r="U258" s="321"/>
      <c r="V258" s="322"/>
      <c r="W258" s="323"/>
      <c r="X258" s="324"/>
      <c r="Y258" s="326"/>
      <c r="Z258" s="335">
        <f>_xlfn.XLOOKUP(A258,'2024-NAT-01'!B:B,'2024-NAT-01'!F:F,0,0)+_xlfn.XLOOKUP(Nominations!A532,'2024-NAT-01'!B:B,'2024-NAT-01'!G:G,0,0)</f>
        <v>0</v>
      </c>
      <c r="AA258" s="336">
        <f>_xlfn.XLOOKUP(A258,'2024-NAT-01'!B:B,'2024-NAT-01'!H:H,0,0)</f>
        <v>0</v>
      </c>
      <c r="AB258" s="335">
        <f>_xlfn.XLOOKUP(A258,'2024-NAT-02'!B:B,'2024-NAT-02'!F:F,0,0)+_xlfn.XLOOKUP(A258,'2024-NAT-02'!B:B,'2024-NAT-02'!G:G,0,0)</f>
        <v>0</v>
      </c>
      <c r="AC258" s="337">
        <f>_xlfn.XLOOKUP(A258,'2024-NAT-02'!B:B,'2024-NAT-02'!H:H,0,0)</f>
        <v>0</v>
      </c>
      <c r="AD258" s="338">
        <f t="shared" si="6"/>
        <v>2</v>
      </c>
      <c r="AE258" s="339">
        <f t="shared" si="7"/>
        <v>6.69</v>
      </c>
    </row>
    <row r="259" spans="1:31" ht="15.6" x14ac:dyDescent="0.25">
      <c r="A259" s="340" t="s">
        <v>1018</v>
      </c>
      <c r="B259" s="341" t="s">
        <v>2162</v>
      </c>
      <c r="C259" s="341" t="s">
        <v>1938</v>
      </c>
      <c r="D259" s="341" t="s">
        <v>1937</v>
      </c>
      <c r="E259" s="342" t="s">
        <v>1258</v>
      </c>
      <c r="F259" s="312">
        <v>2</v>
      </c>
      <c r="G259" s="313">
        <v>1</v>
      </c>
      <c r="H259" s="313">
        <v>3</v>
      </c>
      <c r="I259" s="314">
        <v>12.000000000000002</v>
      </c>
      <c r="J259" s="315">
        <v>5.5200000000000005</v>
      </c>
      <c r="K259" s="316"/>
      <c r="L259" s="331"/>
      <c r="M259" s="316"/>
      <c r="N259" s="317"/>
      <c r="O259" s="317"/>
      <c r="P259" s="318"/>
      <c r="Q259" s="319"/>
      <c r="R259" s="306"/>
      <c r="S259" s="306"/>
      <c r="T259" s="320"/>
      <c r="U259" s="321"/>
      <c r="V259" s="322"/>
      <c r="W259" s="323"/>
      <c r="X259" s="324"/>
      <c r="Y259" s="326"/>
      <c r="Z259" s="335">
        <f>_xlfn.XLOOKUP(A259,'2024-NAT-01'!B:B,'2024-NAT-01'!F:F,0,0)+_xlfn.XLOOKUP(Nominations!A372,'2024-NAT-01'!B:B,'2024-NAT-01'!G:G,0,0)</f>
        <v>0</v>
      </c>
      <c r="AA259" s="336">
        <f>_xlfn.XLOOKUP(A259,'2024-NAT-01'!B:B,'2024-NAT-01'!H:H,0,0)</f>
        <v>1.1000000000000001</v>
      </c>
      <c r="AB259" s="335">
        <f>_xlfn.XLOOKUP(A259,'2024-NAT-02'!B:B,'2024-NAT-02'!F:F,0,0)+_xlfn.XLOOKUP(A259,'2024-NAT-02'!B:B,'2024-NAT-02'!G:G,0,0)</f>
        <v>0</v>
      </c>
      <c r="AC259" s="337">
        <f>_xlfn.XLOOKUP(A259,'2024-NAT-02'!B:B,'2024-NAT-02'!H:H,0,0)</f>
        <v>0</v>
      </c>
      <c r="AD259" s="338">
        <f t="shared" si="6"/>
        <v>3</v>
      </c>
      <c r="AE259" s="339">
        <f t="shared" si="7"/>
        <v>6.620000000000001</v>
      </c>
    </row>
    <row r="260" spans="1:31" ht="15.6" x14ac:dyDescent="0.25">
      <c r="A260" s="343" t="s">
        <v>1518</v>
      </c>
      <c r="B260" s="344" t="s">
        <v>39</v>
      </c>
      <c r="C260" s="344" t="s">
        <v>1538</v>
      </c>
      <c r="D260" s="344" t="s">
        <v>88</v>
      </c>
      <c r="E260" s="345" t="s">
        <v>1250</v>
      </c>
      <c r="F260" s="312">
        <v>2</v>
      </c>
      <c r="G260" s="313">
        <v>0</v>
      </c>
      <c r="H260" s="313">
        <v>2</v>
      </c>
      <c r="I260" s="314">
        <v>2.2000000000000002</v>
      </c>
      <c r="J260" s="346">
        <v>1.1000000000000001</v>
      </c>
      <c r="K260" s="316"/>
      <c r="L260" s="331"/>
      <c r="M260" s="316"/>
      <c r="N260" s="317"/>
      <c r="O260" s="317"/>
      <c r="P260" s="318"/>
      <c r="Q260" s="319"/>
      <c r="R260" s="306"/>
      <c r="S260" s="306"/>
      <c r="T260" s="320"/>
      <c r="U260" s="321"/>
      <c r="V260" s="322"/>
      <c r="W260" s="323"/>
      <c r="X260" s="324"/>
      <c r="Y260" s="326"/>
      <c r="Z260" s="335">
        <f>_xlfn.XLOOKUP(A260,'2024-NAT-01'!B:B,'2024-NAT-01'!F:F,0,0)+_xlfn.XLOOKUP(A260,'2024-NAT-01'!B:B,'2024-NAT-01'!G:G,0,0)</f>
        <v>2</v>
      </c>
      <c r="AA260" s="336">
        <f>_xlfn.XLOOKUP(A260,'2024-NAT-01'!B:B,'2024-NAT-01'!H:H,0,0)</f>
        <v>3.9</v>
      </c>
      <c r="AB260" s="335">
        <f>_xlfn.XLOOKUP(A260,'2024-NAT-02'!B:B,'2024-NAT-02'!F:F,0,0)+_xlfn.XLOOKUP(A260,'2024-NAT-02'!B:B,'2024-NAT-02'!G:G,0,0)</f>
        <v>1</v>
      </c>
      <c r="AC260" s="337">
        <f>_xlfn.XLOOKUP(A260,'2024-NAT-02'!B:B,'2024-NAT-02'!H:H,0,0)</f>
        <v>1.5</v>
      </c>
      <c r="AD260" s="335">
        <f t="shared" ref="AD260:AD323" si="8">H260+Z260+AB260</f>
        <v>5</v>
      </c>
      <c r="AE260" s="336">
        <f t="shared" ref="AE260:AE323" si="9">J260+AA260+AC260</f>
        <v>6.5</v>
      </c>
    </row>
    <row r="261" spans="1:31" ht="15.6" x14ac:dyDescent="0.25">
      <c r="A261" s="340" t="s">
        <v>767</v>
      </c>
      <c r="B261" s="341" t="s">
        <v>2160</v>
      </c>
      <c r="C261" s="341" t="s">
        <v>311</v>
      </c>
      <c r="D261" s="341" t="s">
        <v>307</v>
      </c>
      <c r="E261" s="342" t="s">
        <v>1258</v>
      </c>
      <c r="F261" s="312">
        <v>0</v>
      </c>
      <c r="G261" s="313">
        <v>2</v>
      </c>
      <c r="H261" s="313">
        <v>2</v>
      </c>
      <c r="I261" s="314">
        <v>20.2</v>
      </c>
      <c r="J261" s="315">
        <v>6.06</v>
      </c>
      <c r="K261" s="316"/>
      <c r="L261" s="331"/>
      <c r="M261" s="316"/>
      <c r="N261" s="317"/>
      <c r="O261" s="317"/>
      <c r="P261" s="318"/>
      <c r="Q261" s="319"/>
      <c r="R261" s="306"/>
      <c r="S261" s="306"/>
      <c r="T261" s="320"/>
      <c r="U261" s="321"/>
      <c r="V261" s="322"/>
      <c r="W261" s="323"/>
      <c r="X261" s="324"/>
      <c r="Y261" s="326"/>
      <c r="Z261" s="335">
        <f>_xlfn.XLOOKUP(A261,'2024-NAT-01'!B:B,'2024-NAT-01'!F:F,0,0)+_xlfn.XLOOKUP(Nominations!A322,'2024-NAT-01'!B:B,'2024-NAT-01'!G:G,0,0)</f>
        <v>0</v>
      </c>
      <c r="AA261" s="336">
        <f>_xlfn.XLOOKUP(A261,'2024-NAT-01'!B:B,'2024-NAT-01'!H:H,0,0)</f>
        <v>0</v>
      </c>
      <c r="AB261" s="335">
        <f>_xlfn.XLOOKUP(A261,'2024-NAT-02'!B:B,'2024-NAT-02'!F:F,0,0)+_xlfn.XLOOKUP(A261,'2024-NAT-02'!B:B,'2024-NAT-02'!G:G,0,0)</f>
        <v>0</v>
      </c>
      <c r="AC261" s="337">
        <f>_xlfn.XLOOKUP(A261,'2024-NAT-02'!B:B,'2024-NAT-02'!H:H,0,0)</f>
        <v>0</v>
      </c>
      <c r="AD261" s="338">
        <f t="shared" si="8"/>
        <v>2</v>
      </c>
      <c r="AE261" s="339">
        <f t="shared" si="9"/>
        <v>6.06</v>
      </c>
    </row>
    <row r="262" spans="1:31" ht="15.6" x14ac:dyDescent="0.25">
      <c r="A262" s="340" t="s">
        <v>532</v>
      </c>
      <c r="B262" s="341" t="s">
        <v>2159</v>
      </c>
      <c r="C262" s="341" t="s">
        <v>207</v>
      </c>
      <c r="D262" s="341" t="s">
        <v>122</v>
      </c>
      <c r="E262" s="342" t="s">
        <v>2078</v>
      </c>
      <c r="F262" s="312">
        <v>9</v>
      </c>
      <c r="G262" s="313">
        <v>1</v>
      </c>
      <c r="H262" s="313">
        <v>10</v>
      </c>
      <c r="I262" s="314">
        <v>24.1</v>
      </c>
      <c r="J262" s="315">
        <v>5.99</v>
      </c>
      <c r="K262" s="316"/>
      <c r="L262" s="331"/>
      <c r="M262" s="316"/>
      <c r="N262" s="317"/>
      <c r="O262" s="317"/>
      <c r="P262" s="318"/>
      <c r="Q262" s="319"/>
      <c r="R262" s="306"/>
      <c r="S262" s="306"/>
      <c r="T262" s="320"/>
      <c r="U262" s="321"/>
      <c r="V262" s="322"/>
      <c r="W262" s="323"/>
      <c r="X262" s="324"/>
      <c r="Y262" s="326"/>
      <c r="Z262" s="335">
        <f>_xlfn.XLOOKUP(A262,'2024-NAT-01'!B:B,'2024-NAT-01'!F:F,0,0)+_xlfn.XLOOKUP(Nominations!A81,'2024-NAT-01'!B:B,'2024-NAT-01'!G:G,0,0)</f>
        <v>3</v>
      </c>
      <c r="AA262" s="336">
        <f>_xlfn.XLOOKUP(A262,'2024-NAT-01'!B:B,'2024-NAT-01'!H:H,0,0)</f>
        <v>0</v>
      </c>
      <c r="AB262" s="335">
        <f>_xlfn.XLOOKUP(A262,'2024-NAT-02'!B:B,'2024-NAT-02'!F:F,0,0)+_xlfn.XLOOKUP(A262,'2024-NAT-02'!B:B,'2024-NAT-02'!G:G,0,0)</f>
        <v>0</v>
      </c>
      <c r="AC262" s="337">
        <f>_xlfn.XLOOKUP(A262,'2024-NAT-02'!B:B,'2024-NAT-02'!H:H,0,0)</f>
        <v>0</v>
      </c>
      <c r="AD262" s="338">
        <f t="shared" si="8"/>
        <v>13</v>
      </c>
      <c r="AE262" s="339">
        <f t="shared" si="9"/>
        <v>5.99</v>
      </c>
    </row>
    <row r="263" spans="1:31" ht="15.6" x14ac:dyDescent="0.25">
      <c r="A263" s="340" t="s">
        <v>1565</v>
      </c>
      <c r="B263" s="341" t="s">
        <v>1331</v>
      </c>
      <c r="C263" s="341" t="s">
        <v>176</v>
      </c>
      <c r="D263" s="341" t="s">
        <v>75</v>
      </c>
      <c r="E263" s="342" t="s">
        <v>1258</v>
      </c>
      <c r="F263" s="312">
        <v>0</v>
      </c>
      <c r="G263" s="313">
        <v>2</v>
      </c>
      <c r="H263" s="313">
        <v>2</v>
      </c>
      <c r="I263" s="314">
        <v>19.7</v>
      </c>
      <c r="J263" s="315">
        <v>5.9099999999999993</v>
      </c>
      <c r="K263" s="316"/>
      <c r="L263" s="331"/>
      <c r="M263" s="316"/>
      <c r="N263" s="317"/>
      <c r="O263" s="317"/>
      <c r="P263" s="318"/>
      <c r="Q263" s="319"/>
      <c r="R263" s="306"/>
      <c r="S263" s="306"/>
      <c r="T263" s="320"/>
      <c r="U263" s="321"/>
      <c r="V263" s="322"/>
      <c r="W263" s="323"/>
      <c r="X263" s="324"/>
      <c r="Y263" s="326"/>
      <c r="Z263" s="335">
        <f>_xlfn.XLOOKUP(A263,'2024-NAT-01'!B:B,'2024-NAT-01'!F:F,0,0)+_xlfn.XLOOKUP(Nominations!A765,'2024-NAT-01'!B:B,'2024-NAT-01'!G:G,0,0)</f>
        <v>0</v>
      </c>
      <c r="AA263" s="336">
        <f>_xlfn.XLOOKUP(A263,'2024-NAT-01'!B:B,'2024-NAT-01'!H:H,0,0)</f>
        <v>0</v>
      </c>
      <c r="AB263" s="335">
        <f>_xlfn.XLOOKUP(A263,'2024-NAT-02'!B:B,'2024-NAT-02'!F:F,0,0)+_xlfn.XLOOKUP(A263,'2024-NAT-02'!B:B,'2024-NAT-02'!G:G,0,0)</f>
        <v>0</v>
      </c>
      <c r="AC263" s="337">
        <f>_xlfn.XLOOKUP(A263,'2024-NAT-02'!B:B,'2024-NAT-02'!H:H,0,0)</f>
        <v>0</v>
      </c>
      <c r="AD263" s="338">
        <f t="shared" si="8"/>
        <v>2</v>
      </c>
      <c r="AE263" s="339">
        <f t="shared" si="9"/>
        <v>5.9099999999999993</v>
      </c>
    </row>
    <row r="264" spans="1:31" ht="15.6" x14ac:dyDescent="0.25">
      <c r="A264" s="340" t="s">
        <v>1011</v>
      </c>
      <c r="B264" s="341" t="s">
        <v>1331</v>
      </c>
      <c r="C264" s="341" t="s">
        <v>1700</v>
      </c>
      <c r="D264" s="341" t="s">
        <v>241</v>
      </c>
      <c r="E264" s="342" t="s">
        <v>1258</v>
      </c>
      <c r="F264" s="312">
        <v>0</v>
      </c>
      <c r="G264" s="313">
        <v>4</v>
      </c>
      <c r="H264" s="313">
        <v>4</v>
      </c>
      <c r="I264" s="314">
        <v>29.200000000000003</v>
      </c>
      <c r="J264" s="315">
        <v>5.8400000000000007</v>
      </c>
      <c r="K264" s="316"/>
      <c r="L264" s="331"/>
      <c r="M264" s="316"/>
      <c r="N264" s="317"/>
      <c r="O264" s="317"/>
      <c r="P264" s="318"/>
      <c r="Q264" s="319"/>
      <c r="R264" s="306"/>
      <c r="S264" s="306"/>
      <c r="T264" s="320"/>
      <c r="U264" s="321"/>
      <c r="V264" s="322"/>
      <c r="W264" s="323"/>
      <c r="X264" s="324"/>
      <c r="Y264" s="326"/>
      <c r="Z264" s="335">
        <f>_xlfn.XLOOKUP(A264,'2024-NAT-01'!B:B,'2024-NAT-01'!F:F,0,0)+_xlfn.XLOOKUP(Nominations!A313,'2024-NAT-01'!B:B,'2024-NAT-01'!G:G,0,0)</f>
        <v>0</v>
      </c>
      <c r="AA264" s="336">
        <f>_xlfn.XLOOKUP(A264,'2024-NAT-01'!B:B,'2024-NAT-01'!H:H,0,0)</f>
        <v>0</v>
      </c>
      <c r="AB264" s="335">
        <f>_xlfn.XLOOKUP(A264,'2024-NAT-02'!B:B,'2024-NAT-02'!F:F,0,0)+_xlfn.XLOOKUP(A264,'2024-NAT-02'!B:B,'2024-NAT-02'!G:G,0,0)</f>
        <v>0</v>
      </c>
      <c r="AC264" s="337">
        <f>_xlfn.XLOOKUP(A264,'2024-NAT-02'!B:B,'2024-NAT-02'!H:H,0,0)</f>
        <v>0</v>
      </c>
      <c r="AD264" s="338">
        <f t="shared" si="8"/>
        <v>4</v>
      </c>
      <c r="AE264" s="339">
        <f t="shared" si="9"/>
        <v>5.8400000000000007</v>
      </c>
    </row>
    <row r="265" spans="1:31" ht="15.6" x14ac:dyDescent="0.25">
      <c r="A265" s="340" t="s">
        <v>1787</v>
      </c>
      <c r="B265" s="341" t="s">
        <v>1473</v>
      </c>
      <c r="C265" s="341" t="s">
        <v>1103</v>
      </c>
      <c r="D265" s="341" t="s">
        <v>1830</v>
      </c>
      <c r="E265" s="342" t="s">
        <v>1258</v>
      </c>
      <c r="F265" s="312">
        <v>0</v>
      </c>
      <c r="G265" s="313">
        <v>4</v>
      </c>
      <c r="H265" s="313">
        <v>4</v>
      </c>
      <c r="I265" s="314">
        <v>28.800000000000004</v>
      </c>
      <c r="J265" s="315">
        <v>5.7600000000000016</v>
      </c>
      <c r="K265" s="316"/>
      <c r="L265" s="331"/>
      <c r="M265" s="316"/>
      <c r="N265" s="317"/>
      <c r="O265" s="317"/>
      <c r="P265" s="318"/>
      <c r="Q265" s="319"/>
      <c r="R265" s="306"/>
      <c r="S265" s="306"/>
      <c r="T265" s="320"/>
      <c r="U265" s="321"/>
      <c r="V265" s="322"/>
      <c r="W265" s="323"/>
      <c r="X265" s="324"/>
      <c r="Y265" s="326"/>
      <c r="Z265" s="335">
        <f>_xlfn.XLOOKUP(A265,'2024-NAT-01'!B:B,'2024-NAT-01'!F:F,0,0)+_xlfn.XLOOKUP(Nominations!A877,'2024-NAT-01'!B:B,'2024-NAT-01'!G:G,0,0)</f>
        <v>0</v>
      </c>
      <c r="AA265" s="336">
        <f>_xlfn.XLOOKUP(A265,'2024-NAT-01'!B:B,'2024-NAT-01'!H:H,0,0)</f>
        <v>0</v>
      </c>
      <c r="AB265" s="335">
        <f>_xlfn.XLOOKUP(A265,'2024-NAT-02'!B:B,'2024-NAT-02'!F:F,0,0)+_xlfn.XLOOKUP(A265,'2024-NAT-02'!B:B,'2024-NAT-02'!G:G,0,0)</f>
        <v>0</v>
      </c>
      <c r="AC265" s="337">
        <f>_xlfn.XLOOKUP(A265,'2024-NAT-02'!B:B,'2024-NAT-02'!H:H,0,0)</f>
        <v>0</v>
      </c>
      <c r="AD265" s="338">
        <f t="shared" si="8"/>
        <v>4</v>
      </c>
      <c r="AE265" s="339">
        <f t="shared" si="9"/>
        <v>5.7600000000000016</v>
      </c>
    </row>
    <row r="266" spans="1:31" ht="15.6" x14ac:dyDescent="0.25">
      <c r="A266" s="340" t="s">
        <v>724</v>
      </c>
      <c r="B266" s="341" t="s">
        <v>1340</v>
      </c>
      <c r="C266" s="341" t="s">
        <v>99</v>
      </c>
      <c r="D266" s="341" t="s">
        <v>1879</v>
      </c>
      <c r="E266" s="342" t="s">
        <v>1258</v>
      </c>
      <c r="F266" s="312">
        <v>1</v>
      </c>
      <c r="G266" s="313">
        <v>1</v>
      </c>
      <c r="H266" s="313">
        <v>2</v>
      </c>
      <c r="I266" s="314">
        <v>26.9</v>
      </c>
      <c r="J266" s="315">
        <v>5.74</v>
      </c>
      <c r="K266" s="316"/>
      <c r="L266" s="331"/>
      <c r="M266" s="316"/>
      <c r="N266" s="317"/>
      <c r="O266" s="317"/>
      <c r="P266" s="318"/>
      <c r="Q266" s="319"/>
      <c r="R266" s="306"/>
      <c r="S266" s="306"/>
      <c r="T266" s="320"/>
      <c r="U266" s="321"/>
      <c r="V266" s="322"/>
      <c r="W266" s="323"/>
      <c r="X266" s="324"/>
      <c r="Y266" s="326"/>
      <c r="Z266" s="335">
        <f>_xlfn.XLOOKUP(A266,'2024-NAT-01'!B:B,'2024-NAT-01'!F:F,0,0)+_xlfn.XLOOKUP(Nominations!A274,'2024-NAT-01'!B:B,'2024-NAT-01'!G:G,0,0)</f>
        <v>0</v>
      </c>
      <c r="AA266" s="336">
        <f>_xlfn.XLOOKUP(A266,'2024-NAT-01'!B:B,'2024-NAT-01'!H:H,0,0)</f>
        <v>0</v>
      </c>
      <c r="AB266" s="335">
        <f>_xlfn.XLOOKUP(A266,'2024-NAT-02'!B:B,'2024-NAT-02'!F:F,0,0)+_xlfn.XLOOKUP(A266,'2024-NAT-02'!B:B,'2024-NAT-02'!G:G,0,0)</f>
        <v>0</v>
      </c>
      <c r="AC266" s="337">
        <f>_xlfn.XLOOKUP(A266,'2024-NAT-02'!B:B,'2024-NAT-02'!H:H,0,0)</f>
        <v>0</v>
      </c>
      <c r="AD266" s="338">
        <f t="shared" si="8"/>
        <v>2</v>
      </c>
      <c r="AE266" s="339">
        <f t="shared" si="9"/>
        <v>5.74</v>
      </c>
    </row>
    <row r="267" spans="1:31" ht="15.6" x14ac:dyDescent="0.25">
      <c r="A267" s="340" t="s">
        <v>1653</v>
      </c>
      <c r="B267" s="341" t="s">
        <v>2151</v>
      </c>
      <c r="C267" s="341" t="s">
        <v>1680</v>
      </c>
      <c r="D267" s="341" t="s">
        <v>1681</v>
      </c>
      <c r="E267" s="342" t="s">
        <v>1261</v>
      </c>
      <c r="F267" s="312">
        <v>2</v>
      </c>
      <c r="G267" s="313">
        <v>3</v>
      </c>
      <c r="H267" s="313">
        <v>5</v>
      </c>
      <c r="I267" s="314">
        <v>28.499999999999996</v>
      </c>
      <c r="J267" s="315">
        <v>5.6999999999999993</v>
      </c>
      <c r="K267" s="316"/>
      <c r="L267" s="331"/>
      <c r="M267" s="316"/>
      <c r="N267" s="317"/>
      <c r="O267" s="317"/>
      <c r="P267" s="318"/>
      <c r="Q267" s="319"/>
      <c r="R267" s="306"/>
      <c r="S267" s="306"/>
      <c r="T267" s="320"/>
      <c r="U267" s="321"/>
      <c r="V267" s="322"/>
      <c r="W267" s="323"/>
      <c r="X267" s="324"/>
      <c r="Y267" s="326"/>
      <c r="Z267" s="335">
        <f>_xlfn.XLOOKUP(A267,'2024-NAT-01'!B:B,'2024-NAT-01'!F:F,0,0)+_xlfn.XLOOKUP(Nominations!A823,'2024-NAT-01'!B:B,'2024-NAT-01'!G:G,0,0)</f>
        <v>0</v>
      </c>
      <c r="AA267" s="336">
        <f>_xlfn.XLOOKUP(A267,'2024-NAT-01'!B:B,'2024-NAT-01'!H:H,0,0)</f>
        <v>0</v>
      </c>
      <c r="AB267" s="335">
        <f>_xlfn.XLOOKUP(A267,'2024-NAT-02'!B:B,'2024-NAT-02'!F:F,0,0)+_xlfn.XLOOKUP(A267,'2024-NAT-02'!B:B,'2024-NAT-02'!G:G,0,0)</f>
        <v>0</v>
      </c>
      <c r="AC267" s="337">
        <f>_xlfn.XLOOKUP(A267,'2024-NAT-02'!B:B,'2024-NAT-02'!H:H,0,0)</f>
        <v>0</v>
      </c>
      <c r="AD267" s="338">
        <f t="shared" si="8"/>
        <v>5</v>
      </c>
      <c r="AE267" s="339">
        <f t="shared" si="9"/>
        <v>5.6999999999999993</v>
      </c>
    </row>
    <row r="268" spans="1:31" ht="15.6" x14ac:dyDescent="0.25">
      <c r="A268" s="340" t="s">
        <v>658</v>
      </c>
      <c r="B268" s="341" t="s">
        <v>2153</v>
      </c>
      <c r="C268" s="341" t="s">
        <v>300</v>
      </c>
      <c r="D268" s="341" t="s">
        <v>301</v>
      </c>
      <c r="E268" s="342" t="s">
        <v>1258</v>
      </c>
      <c r="F268" s="312">
        <v>0</v>
      </c>
      <c r="G268" s="313">
        <v>5</v>
      </c>
      <c r="H268" s="313">
        <v>5</v>
      </c>
      <c r="I268" s="314">
        <v>27.3</v>
      </c>
      <c r="J268" s="315">
        <v>5.4600000000000009</v>
      </c>
      <c r="K268" s="316"/>
      <c r="L268" s="331"/>
      <c r="M268" s="316"/>
      <c r="N268" s="317"/>
      <c r="O268" s="317"/>
      <c r="P268" s="318"/>
      <c r="Q268" s="319"/>
      <c r="R268" s="306"/>
      <c r="S268" s="306"/>
      <c r="T268" s="320"/>
      <c r="U268" s="321"/>
      <c r="V268" s="322"/>
      <c r="W268" s="323"/>
      <c r="X268" s="324"/>
      <c r="Y268" s="326"/>
      <c r="Z268" s="335">
        <f>_xlfn.XLOOKUP(A268,'2024-NAT-01'!B:B,'2024-NAT-01'!F:F,0,0)+_xlfn.XLOOKUP(Nominations!A207,'2024-NAT-01'!B:B,'2024-NAT-01'!G:G,0,0)</f>
        <v>0</v>
      </c>
      <c r="AA268" s="336">
        <f>_xlfn.XLOOKUP(A268,'2024-NAT-01'!B:B,'2024-NAT-01'!H:H,0,0)</f>
        <v>0</v>
      </c>
      <c r="AB268" s="335">
        <f>_xlfn.XLOOKUP(A268,'2024-NAT-02'!B:B,'2024-NAT-02'!F:F,0,0)+_xlfn.XLOOKUP(A268,'2024-NAT-02'!B:B,'2024-NAT-02'!G:G,0,0)</f>
        <v>0</v>
      </c>
      <c r="AC268" s="337">
        <f>_xlfn.XLOOKUP(A268,'2024-NAT-02'!B:B,'2024-NAT-02'!H:H,0,0)</f>
        <v>0</v>
      </c>
      <c r="AD268" s="338">
        <f t="shared" si="8"/>
        <v>5</v>
      </c>
      <c r="AE268" s="339">
        <f t="shared" si="9"/>
        <v>5.4600000000000009</v>
      </c>
    </row>
    <row r="269" spans="1:31" ht="15.6" x14ac:dyDescent="0.25">
      <c r="A269" s="340" t="s">
        <v>597</v>
      </c>
      <c r="B269" s="341" t="s">
        <v>2153</v>
      </c>
      <c r="C269" s="341" t="s">
        <v>175</v>
      </c>
      <c r="D269" s="341" t="s">
        <v>148</v>
      </c>
      <c r="E269" s="342" t="s">
        <v>1261</v>
      </c>
      <c r="F269" s="312">
        <v>0</v>
      </c>
      <c r="G269" s="313">
        <v>2</v>
      </c>
      <c r="H269" s="313">
        <v>2</v>
      </c>
      <c r="I269" s="314">
        <v>23.5</v>
      </c>
      <c r="J269" s="315">
        <v>5.46</v>
      </c>
      <c r="K269" s="316"/>
      <c r="L269" s="331"/>
      <c r="M269" s="316"/>
      <c r="N269" s="317"/>
      <c r="O269" s="317"/>
      <c r="P269" s="318"/>
      <c r="Q269" s="319"/>
      <c r="R269" s="306"/>
      <c r="S269" s="306"/>
      <c r="T269" s="320"/>
      <c r="U269" s="321"/>
      <c r="V269" s="322"/>
      <c r="W269" s="323"/>
      <c r="X269" s="324"/>
      <c r="Y269" s="326"/>
      <c r="Z269" s="335">
        <f>_xlfn.XLOOKUP(A269,'2024-NAT-01'!B:B,'2024-NAT-01'!F:F,0,0)+_xlfn.XLOOKUP(Nominations!A146,'2024-NAT-01'!B:B,'2024-NAT-01'!G:G,0,0)</f>
        <v>0</v>
      </c>
      <c r="AA269" s="336">
        <f>_xlfn.XLOOKUP(A269,'2024-NAT-01'!B:B,'2024-NAT-01'!H:H,0,0)</f>
        <v>0</v>
      </c>
      <c r="AB269" s="335">
        <f>_xlfn.XLOOKUP(A269,'2024-NAT-02'!B:B,'2024-NAT-02'!F:F,0,0)+_xlfn.XLOOKUP(A269,'2024-NAT-02'!B:B,'2024-NAT-02'!G:G,0,0)</f>
        <v>0</v>
      </c>
      <c r="AC269" s="337">
        <f>_xlfn.XLOOKUP(A269,'2024-NAT-02'!B:B,'2024-NAT-02'!H:H,0,0)</f>
        <v>0</v>
      </c>
      <c r="AD269" s="338">
        <f t="shared" si="8"/>
        <v>2</v>
      </c>
      <c r="AE269" s="339">
        <f t="shared" si="9"/>
        <v>5.46</v>
      </c>
    </row>
    <row r="270" spans="1:31" ht="15.6" x14ac:dyDescent="0.25">
      <c r="A270" s="340" t="s">
        <v>506</v>
      </c>
      <c r="B270" s="341" t="s">
        <v>2151</v>
      </c>
      <c r="C270" s="341" t="s">
        <v>2092</v>
      </c>
      <c r="D270" s="341" t="s">
        <v>2093</v>
      </c>
      <c r="E270" s="342" t="s">
        <v>1261</v>
      </c>
      <c r="F270" s="312">
        <v>0</v>
      </c>
      <c r="G270" s="313">
        <v>2</v>
      </c>
      <c r="H270" s="313">
        <v>2</v>
      </c>
      <c r="I270" s="314">
        <v>6.1</v>
      </c>
      <c r="J270" s="315">
        <v>1.22</v>
      </c>
      <c r="K270" s="316">
        <f>I270/H270</f>
        <v>3.05</v>
      </c>
      <c r="L270" s="331">
        <f>U270+Y270+Q270</f>
        <v>2416</v>
      </c>
      <c r="M270" s="316">
        <f>(U270*0.3)+(Y270*0.2)+(Q270*0.5)</f>
        <v>918</v>
      </c>
      <c r="N270" s="317">
        <v>0</v>
      </c>
      <c r="O270" s="317">
        <v>17</v>
      </c>
      <c r="P270" s="318">
        <v>152</v>
      </c>
      <c r="Q270" s="319">
        <v>1113</v>
      </c>
      <c r="R270" s="306">
        <v>0</v>
      </c>
      <c r="S270" s="306">
        <v>10</v>
      </c>
      <c r="T270" s="320">
        <v>133.10000000000002</v>
      </c>
      <c r="U270" s="321">
        <v>1009</v>
      </c>
      <c r="V270" s="322">
        <v>0</v>
      </c>
      <c r="W270" s="323">
        <v>7</v>
      </c>
      <c r="X270" s="324">
        <v>81.8</v>
      </c>
      <c r="Y270" s="326">
        <v>294</v>
      </c>
      <c r="Z270" s="335">
        <f>_xlfn.XLOOKUP(A270,'2024-NAT-01'!B:B,'2024-NAT-01'!F:F,0,0)+_xlfn.XLOOKUP(Nominations!A55,'2024-NAT-01'!B:B,'2024-NAT-01'!G:G,0,0)</f>
        <v>4</v>
      </c>
      <c r="AA270" s="336">
        <f>_xlfn.XLOOKUP(A270,'2024-NAT-01'!B:B,'2024-NAT-01'!H:H,0,0)</f>
        <v>4.2</v>
      </c>
      <c r="AB270" s="335">
        <f>_xlfn.XLOOKUP(A270,'2024-NAT-02'!B:B,'2024-NAT-02'!F:F,0,0)+_xlfn.XLOOKUP(A270,'2024-NAT-02'!B:B,'2024-NAT-02'!G:G,0,0)</f>
        <v>0</v>
      </c>
      <c r="AC270" s="337">
        <f>_xlfn.XLOOKUP(A270,'2024-NAT-02'!B:B,'2024-NAT-02'!H:H,0,0)</f>
        <v>0</v>
      </c>
      <c r="AD270" s="338">
        <f t="shared" si="8"/>
        <v>6</v>
      </c>
      <c r="AE270" s="339">
        <f t="shared" si="9"/>
        <v>5.42</v>
      </c>
    </row>
    <row r="271" spans="1:31" ht="15.6" x14ac:dyDescent="0.25">
      <c r="A271" s="340" t="s">
        <v>1419</v>
      </c>
      <c r="B271" s="341" t="s">
        <v>2150</v>
      </c>
      <c r="C271" s="341" t="s">
        <v>1426</v>
      </c>
      <c r="D271" s="341" t="s">
        <v>299</v>
      </c>
      <c r="E271" s="342" t="s">
        <v>2078</v>
      </c>
      <c r="F271" s="312">
        <v>11</v>
      </c>
      <c r="G271" s="313">
        <v>1</v>
      </c>
      <c r="H271" s="313">
        <v>12</v>
      </c>
      <c r="I271" s="314">
        <v>19.8</v>
      </c>
      <c r="J271" s="315">
        <v>5.41</v>
      </c>
      <c r="K271" s="316"/>
      <c r="L271" s="331"/>
      <c r="M271" s="316"/>
      <c r="N271" s="317"/>
      <c r="O271" s="317"/>
      <c r="P271" s="318"/>
      <c r="Q271" s="319"/>
      <c r="R271" s="306"/>
      <c r="S271" s="306"/>
      <c r="T271" s="320"/>
      <c r="U271" s="321"/>
      <c r="V271" s="322"/>
      <c r="W271" s="323"/>
      <c r="X271" s="324"/>
      <c r="Y271" s="326"/>
      <c r="Z271" s="335">
        <f>_xlfn.XLOOKUP(A271,'2024-NAT-01'!B:B,'2024-NAT-01'!F:F,0,0)+_xlfn.XLOOKUP(Nominations!A692,'2024-NAT-01'!B:B,'2024-NAT-01'!G:G,0,0)</f>
        <v>0</v>
      </c>
      <c r="AA271" s="336">
        <f>_xlfn.XLOOKUP(A271,'2024-NAT-01'!B:B,'2024-NAT-01'!H:H,0,0)</f>
        <v>0</v>
      </c>
      <c r="AB271" s="335">
        <f>_xlfn.XLOOKUP(A271,'2024-NAT-02'!B:B,'2024-NAT-02'!F:F,0,0)+_xlfn.XLOOKUP(A271,'2024-NAT-02'!B:B,'2024-NAT-02'!G:G,0,0)</f>
        <v>0</v>
      </c>
      <c r="AC271" s="337">
        <f>_xlfn.XLOOKUP(A271,'2024-NAT-02'!B:B,'2024-NAT-02'!H:H,0,0)</f>
        <v>0</v>
      </c>
      <c r="AD271" s="338">
        <f t="shared" si="8"/>
        <v>12</v>
      </c>
      <c r="AE271" s="339">
        <f t="shared" si="9"/>
        <v>5.41</v>
      </c>
    </row>
    <row r="272" spans="1:31" ht="15.6" x14ac:dyDescent="0.25">
      <c r="A272" s="340" t="s">
        <v>516</v>
      </c>
      <c r="B272" s="341" t="s">
        <v>2150</v>
      </c>
      <c r="C272" s="341" t="s">
        <v>102</v>
      </c>
      <c r="D272" s="341" t="s">
        <v>385</v>
      </c>
      <c r="E272" s="342" t="s">
        <v>2078</v>
      </c>
      <c r="F272" s="312">
        <v>0</v>
      </c>
      <c r="G272" s="313">
        <v>2</v>
      </c>
      <c r="H272" s="313">
        <v>2</v>
      </c>
      <c r="I272" s="314">
        <v>20</v>
      </c>
      <c r="J272" s="315">
        <v>5.3</v>
      </c>
      <c r="K272" s="316">
        <f>I272/H272</f>
        <v>10</v>
      </c>
      <c r="L272" s="331">
        <f>U272+Y272+Q272</f>
        <v>2033</v>
      </c>
      <c r="M272" s="316">
        <f>(U272*0.3)+(Y272*0.2)+(Q272*0.5)</f>
        <v>738.7</v>
      </c>
      <c r="N272" s="317">
        <v>1</v>
      </c>
      <c r="O272" s="317">
        <v>6</v>
      </c>
      <c r="P272" s="318">
        <v>92.800000000000011</v>
      </c>
      <c r="Q272" s="319">
        <v>778</v>
      </c>
      <c r="R272" s="306">
        <v>1</v>
      </c>
      <c r="S272" s="306">
        <v>6</v>
      </c>
      <c r="T272" s="320">
        <v>67.099999999999994</v>
      </c>
      <c r="U272" s="321">
        <v>987</v>
      </c>
      <c r="V272" s="322">
        <v>1</v>
      </c>
      <c r="W272" s="323">
        <v>7</v>
      </c>
      <c r="X272" s="324">
        <v>23.700000000000003</v>
      </c>
      <c r="Y272" s="326">
        <v>268</v>
      </c>
      <c r="Z272" s="335">
        <f>_xlfn.XLOOKUP(A272,'2024-NAT-01'!B:B,'2024-NAT-01'!F:F,0,0)+_xlfn.XLOOKUP(Nominations!A65,'2024-NAT-01'!B:B,'2024-NAT-01'!G:G,0,0)</f>
        <v>12</v>
      </c>
      <c r="AA272" s="336">
        <f>_xlfn.XLOOKUP(A272,'2024-NAT-01'!B:B,'2024-NAT-01'!H:H,0,0)</f>
        <v>0</v>
      </c>
      <c r="AB272" s="335">
        <f>_xlfn.XLOOKUP(A272,'2024-NAT-02'!B:B,'2024-NAT-02'!F:F,0,0)+_xlfn.XLOOKUP(A272,'2024-NAT-02'!B:B,'2024-NAT-02'!G:G,0,0)</f>
        <v>0</v>
      </c>
      <c r="AC272" s="337">
        <f>_xlfn.XLOOKUP(A272,'2024-NAT-02'!B:B,'2024-NAT-02'!H:H,0,0)</f>
        <v>0</v>
      </c>
      <c r="AD272" s="338">
        <f t="shared" si="8"/>
        <v>14</v>
      </c>
      <c r="AE272" s="339">
        <f t="shared" si="9"/>
        <v>5.3</v>
      </c>
    </row>
    <row r="273" spans="1:31" ht="15.6" x14ac:dyDescent="0.25">
      <c r="A273" s="340" t="s">
        <v>625</v>
      </c>
      <c r="B273" s="341" t="s">
        <v>2158</v>
      </c>
      <c r="C273" s="341" t="s">
        <v>202</v>
      </c>
      <c r="D273" s="341" t="s">
        <v>917</v>
      </c>
      <c r="E273" s="342" t="s">
        <v>1258</v>
      </c>
      <c r="F273" s="312">
        <v>1</v>
      </c>
      <c r="G273" s="313">
        <v>4</v>
      </c>
      <c r="H273" s="313">
        <v>5</v>
      </c>
      <c r="I273" s="314">
        <v>24.7</v>
      </c>
      <c r="J273" s="315">
        <v>5.29</v>
      </c>
      <c r="K273" s="316"/>
      <c r="L273" s="331"/>
      <c r="M273" s="316"/>
      <c r="N273" s="317"/>
      <c r="O273" s="317"/>
      <c r="P273" s="318"/>
      <c r="Q273" s="319"/>
      <c r="R273" s="306"/>
      <c r="S273" s="306"/>
      <c r="T273" s="320"/>
      <c r="U273" s="321"/>
      <c r="V273" s="322"/>
      <c r="W273" s="323"/>
      <c r="X273" s="324"/>
      <c r="Y273" s="326"/>
      <c r="Z273" s="335">
        <f>_xlfn.XLOOKUP(A273,'2024-NAT-01'!B:B,'2024-NAT-01'!F:F,0,0)+_xlfn.XLOOKUP(Nominations!A174,'2024-NAT-01'!B:B,'2024-NAT-01'!G:G,0,0)</f>
        <v>0</v>
      </c>
      <c r="AA273" s="336">
        <f>_xlfn.XLOOKUP(A273,'2024-NAT-01'!B:B,'2024-NAT-01'!H:H,0,0)</f>
        <v>0</v>
      </c>
      <c r="AB273" s="335">
        <f>_xlfn.XLOOKUP(A273,'2024-NAT-02'!B:B,'2024-NAT-02'!F:F,0,0)+_xlfn.XLOOKUP(A273,'2024-NAT-02'!B:B,'2024-NAT-02'!G:G,0,0)</f>
        <v>0</v>
      </c>
      <c r="AC273" s="337">
        <f>_xlfn.XLOOKUP(A273,'2024-NAT-02'!B:B,'2024-NAT-02'!H:H,0,0)</f>
        <v>0</v>
      </c>
      <c r="AD273" s="338">
        <f t="shared" si="8"/>
        <v>5</v>
      </c>
      <c r="AE273" s="339">
        <f t="shared" si="9"/>
        <v>5.29</v>
      </c>
    </row>
    <row r="274" spans="1:31" ht="15.6" x14ac:dyDescent="0.25">
      <c r="A274" s="340" t="s">
        <v>568</v>
      </c>
      <c r="B274" s="341" t="s">
        <v>2152</v>
      </c>
      <c r="C274" s="341" t="s">
        <v>888</v>
      </c>
      <c r="D274" s="341" t="s">
        <v>453</v>
      </c>
      <c r="E274" s="342" t="s">
        <v>2080</v>
      </c>
      <c r="F274" s="312">
        <v>3</v>
      </c>
      <c r="G274" s="313">
        <v>2</v>
      </c>
      <c r="H274" s="313">
        <v>5</v>
      </c>
      <c r="I274" s="314">
        <v>21.9</v>
      </c>
      <c r="J274" s="315">
        <v>5.1099999999999994</v>
      </c>
      <c r="K274" s="316"/>
      <c r="L274" s="331"/>
      <c r="M274" s="316"/>
      <c r="N274" s="317"/>
      <c r="O274" s="317"/>
      <c r="P274" s="318"/>
      <c r="Q274" s="319"/>
      <c r="R274" s="306"/>
      <c r="S274" s="306"/>
      <c r="T274" s="320"/>
      <c r="U274" s="321"/>
      <c r="V274" s="322"/>
      <c r="W274" s="323"/>
      <c r="X274" s="324"/>
      <c r="Y274" s="326"/>
      <c r="Z274" s="335">
        <f>_xlfn.XLOOKUP(A274,'2024-NAT-01'!B:B,'2024-NAT-01'!F:F,0,0)+_xlfn.XLOOKUP(Nominations!A117,'2024-NAT-01'!B:B,'2024-NAT-01'!G:G,0,0)</f>
        <v>0</v>
      </c>
      <c r="AA274" s="336">
        <f>_xlfn.XLOOKUP(A274,'2024-NAT-01'!B:B,'2024-NAT-01'!H:H,0,0)</f>
        <v>0</v>
      </c>
      <c r="AB274" s="335">
        <f>_xlfn.XLOOKUP(A274,'2024-NAT-02'!B:B,'2024-NAT-02'!F:F,0,0)+_xlfn.XLOOKUP(A274,'2024-NAT-02'!B:B,'2024-NAT-02'!G:G,0,0)</f>
        <v>0</v>
      </c>
      <c r="AC274" s="337">
        <f>_xlfn.XLOOKUP(A274,'2024-NAT-02'!B:B,'2024-NAT-02'!H:H,0,0)</f>
        <v>0</v>
      </c>
      <c r="AD274" s="338">
        <f t="shared" si="8"/>
        <v>5</v>
      </c>
      <c r="AE274" s="339">
        <f t="shared" si="9"/>
        <v>5.1099999999999994</v>
      </c>
    </row>
    <row r="275" spans="1:31" ht="15.6" x14ac:dyDescent="0.25">
      <c r="A275" s="340" t="s">
        <v>1060</v>
      </c>
      <c r="B275" s="341" t="s">
        <v>2155</v>
      </c>
      <c r="C275" s="341" t="s">
        <v>226</v>
      </c>
      <c r="D275" s="341" t="s">
        <v>1852</v>
      </c>
      <c r="E275" s="342" t="s">
        <v>2078</v>
      </c>
      <c r="F275" s="312">
        <v>1</v>
      </c>
      <c r="G275" s="313">
        <v>5</v>
      </c>
      <c r="H275" s="313">
        <v>6</v>
      </c>
      <c r="I275" s="314">
        <v>17.600000000000001</v>
      </c>
      <c r="J275" s="315">
        <v>4.9899999999999993</v>
      </c>
      <c r="K275" s="316"/>
      <c r="L275" s="331"/>
      <c r="M275" s="316"/>
      <c r="N275" s="317"/>
      <c r="O275" s="317"/>
      <c r="P275" s="318"/>
      <c r="Q275" s="319"/>
      <c r="R275" s="306"/>
      <c r="S275" s="306"/>
      <c r="T275" s="320"/>
      <c r="U275" s="321"/>
      <c r="V275" s="322"/>
      <c r="W275" s="323"/>
      <c r="X275" s="324"/>
      <c r="Y275" s="326"/>
      <c r="Z275" s="335">
        <f>_xlfn.XLOOKUP(A275,'2024-NAT-01'!B:B,'2024-NAT-01'!F:F,0,0)+_xlfn.XLOOKUP(Nominations!A533,'2024-NAT-01'!B:B,'2024-NAT-01'!G:G,0,0)</f>
        <v>0</v>
      </c>
      <c r="AA275" s="336">
        <f>_xlfn.XLOOKUP(A275,'2024-NAT-01'!B:B,'2024-NAT-01'!H:H,0,0)</f>
        <v>0</v>
      </c>
      <c r="AB275" s="335">
        <f>_xlfn.XLOOKUP(A275,'2024-NAT-02'!B:B,'2024-NAT-02'!F:F,0,0)+_xlfn.XLOOKUP(A275,'2024-NAT-02'!B:B,'2024-NAT-02'!G:G,0,0)</f>
        <v>0</v>
      </c>
      <c r="AC275" s="337">
        <f>_xlfn.XLOOKUP(A275,'2024-NAT-02'!B:B,'2024-NAT-02'!H:H,0,0)</f>
        <v>0</v>
      </c>
      <c r="AD275" s="338">
        <f t="shared" si="8"/>
        <v>6</v>
      </c>
      <c r="AE275" s="339">
        <f t="shared" si="9"/>
        <v>4.9899999999999993</v>
      </c>
    </row>
    <row r="276" spans="1:31" ht="15.6" x14ac:dyDescent="0.25">
      <c r="A276" s="340" t="s">
        <v>973</v>
      </c>
      <c r="B276" s="341" t="s">
        <v>2161</v>
      </c>
      <c r="C276" s="341" t="s">
        <v>980</v>
      </c>
      <c r="D276" s="341" t="s">
        <v>259</v>
      </c>
      <c r="E276" s="342" t="s">
        <v>1259</v>
      </c>
      <c r="F276" s="312">
        <v>0</v>
      </c>
      <c r="G276" s="313">
        <v>1</v>
      </c>
      <c r="H276" s="313">
        <v>1</v>
      </c>
      <c r="I276" s="314">
        <v>16.2</v>
      </c>
      <c r="J276" s="315">
        <v>4.8599999999999994</v>
      </c>
      <c r="K276" s="316"/>
      <c r="L276" s="331"/>
      <c r="M276" s="316"/>
      <c r="N276" s="317"/>
      <c r="O276" s="317"/>
      <c r="P276" s="318"/>
      <c r="Q276" s="319"/>
      <c r="R276" s="306"/>
      <c r="S276" s="306"/>
      <c r="T276" s="320"/>
      <c r="U276" s="321"/>
      <c r="V276" s="322"/>
      <c r="W276" s="323"/>
      <c r="X276" s="324"/>
      <c r="Y276" s="326"/>
      <c r="Z276" s="335">
        <f>_xlfn.XLOOKUP(A276,'2024-NAT-01'!B:B,'2024-NAT-01'!F:F,0,0)+_xlfn.XLOOKUP(Nominations!A498,'2024-NAT-01'!B:B,'2024-NAT-01'!G:G,0,0)</f>
        <v>0</v>
      </c>
      <c r="AA276" s="336">
        <f>_xlfn.XLOOKUP(A276,'2024-NAT-01'!B:B,'2024-NAT-01'!H:H,0,0)</f>
        <v>0</v>
      </c>
      <c r="AB276" s="335">
        <f>_xlfn.XLOOKUP(A276,'2024-NAT-02'!B:B,'2024-NAT-02'!F:F,0,0)+_xlfn.XLOOKUP(A276,'2024-NAT-02'!B:B,'2024-NAT-02'!G:G,0,0)</f>
        <v>0</v>
      </c>
      <c r="AC276" s="337">
        <f>_xlfn.XLOOKUP(A276,'2024-NAT-02'!B:B,'2024-NAT-02'!H:H,0,0)</f>
        <v>0</v>
      </c>
      <c r="AD276" s="338">
        <f t="shared" si="8"/>
        <v>1</v>
      </c>
      <c r="AE276" s="339">
        <f t="shared" si="9"/>
        <v>4.8599999999999994</v>
      </c>
    </row>
    <row r="277" spans="1:31" ht="15.6" x14ac:dyDescent="0.25">
      <c r="A277" s="340" t="s">
        <v>1629</v>
      </c>
      <c r="B277" s="341" t="s">
        <v>2150</v>
      </c>
      <c r="C277" s="341" t="s">
        <v>1074</v>
      </c>
      <c r="D277" s="341" t="s">
        <v>299</v>
      </c>
      <c r="E277" s="342" t="s">
        <v>1261</v>
      </c>
      <c r="F277" s="312">
        <v>3</v>
      </c>
      <c r="G277" s="313">
        <v>1</v>
      </c>
      <c r="H277" s="313">
        <v>4</v>
      </c>
      <c r="I277" s="314">
        <v>22.6</v>
      </c>
      <c r="J277" s="315">
        <v>4.62</v>
      </c>
      <c r="K277" s="316"/>
      <c r="L277" s="331"/>
      <c r="M277" s="316"/>
      <c r="N277" s="317"/>
      <c r="O277" s="317"/>
      <c r="P277" s="318"/>
      <c r="Q277" s="319"/>
      <c r="R277" s="306"/>
      <c r="S277" s="306"/>
      <c r="T277" s="320"/>
      <c r="U277" s="321"/>
      <c r="V277" s="322"/>
      <c r="W277" s="323"/>
      <c r="X277" s="324"/>
      <c r="Y277" s="326"/>
      <c r="Z277" s="335">
        <f>_xlfn.XLOOKUP(A277,'2024-NAT-01'!B:B,'2024-NAT-01'!F:F,0,0)+_xlfn.XLOOKUP(Nominations!A799,'2024-NAT-01'!B:B,'2024-NAT-01'!G:G,0,0)</f>
        <v>0</v>
      </c>
      <c r="AA277" s="336">
        <f>_xlfn.XLOOKUP(A277,'2024-NAT-01'!B:B,'2024-NAT-01'!H:H,0,0)</f>
        <v>0</v>
      </c>
      <c r="AB277" s="335">
        <f>_xlfn.XLOOKUP(A277,'2024-NAT-02'!B:B,'2024-NAT-02'!F:F,0,0)+_xlfn.XLOOKUP(A277,'2024-NAT-02'!B:B,'2024-NAT-02'!G:G,0,0)</f>
        <v>0</v>
      </c>
      <c r="AC277" s="337">
        <f>_xlfn.XLOOKUP(A277,'2024-NAT-02'!B:B,'2024-NAT-02'!H:H,0,0)</f>
        <v>0</v>
      </c>
      <c r="AD277" s="338">
        <f t="shared" si="8"/>
        <v>4</v>
      </c>
      <c r="AE277" s="339">
        <f t="shared" si="9"/>
        <v>4.62</v>
      </c>
    </row>
    <row r="278" spans="1:31" ht="15.6" x14ac:dyDescent="0.25">
      <c r="A278" s="340" t="s">
        <v>497</v>
      </c>
      <c r="B278" s="341" t="s">
        <v>1663</v>
      </c>
      <c r="C278" s="341" t="s">
        <v>419</v>
      </c>
      <c r="D278" s="341" t="s">
        <v>452</v>
      </c>
      <c r="E278" s="342" t="s">
        <v>1250</v>
      </c>
      <c r="F278" s="312">
        <v>2</v>
      </c>
      <c r="G278" s="313">
        <v>2</v>
      </c>
      <c r="H278" s="313">
        <v>4</v>
      </c>
      <c r="I278" s="314">
        <v>20.2</v>
      </c>
      <c r="J278" s="315">
        <v>4.4400000000000004</v>
      </c>
      <c r="K278" s="316">
        <f>I278/H278</f>
        <v>5.05</v>
      </c>
      <c r="L278" s="331">
        <f>U278+Y278+Q278</f>
        <v>1721</v>
      </c>
      <c r="M278" s="316">
        <f>(U278*0.3)+(Y278*0.2)+(Q278*0.5)</f>
        <v>590.70000000000005</v>
      </c>
      <c r="N278" s="317">
        <v>1</v>
      </c>
      <c r="O278" s="317">
        <v>2</v>
      </c>
      <c r="P278" s="318">
        <v>15.7</v>
      </c>
      <c r="Q278" s="319">
        <v>485</v>
      </c>
      <c r="R278" s="306">
        <v>3</v>
      </c>
      <c r="S278" s="306">
        <v>4</v>
      </c>
      <c r="T278" s="320">
        <v>142.30000000000001</v>
      </c>
      <c r="U278" s="321">
        <v>1010</v>
      </c>
      <c r="V278" s="322">
        <v>0</v>
      </c>
      <c r="W278" s="323">
        <v>2</v>
      </c>
      <c r="X278" s="324">
        <v>23.200000000000003</v>
      </c>
      <c r="Y278" s="326">
        <v>226</v>
      </c>
      <c r="Z278" s="335">
        <f>_xlfn.XLOOKUP(A278,'2024-NAT-01'!B:B,'2024-NAT-01'!F:F,0,0)+_xlfn.XLOOKUP(Nominations!A46,'2024-NAT-01'!B:B,'2024-NAT-01'!G:G,0,0)</f>
        <v>5</v>
      </c>
      <c r="AA278" s="336">
        <f>_xlfn.XLOOKUP(A278,'2024-NAT-01'!B:B,'2024-NAT-01'!H:H,0,0)</f>
        <v>0</v>
      </c>
      <c r="AB278" s="335">
        <f>_xlfn.XLOOKUP(A278,'2024-NAT-02'!B:B,'2024-NAT-02'!F:F,0,0)+_xlfn.XLOOKUP(A278,'2024-NAT-02'!B:B,'2024-NAT-02'!G:G,0,0)</f>
        <v>0</v>
      </c>
      <c r="AC278" s="337">
        <f>_xlfn.XLOOKUP(A278,'2024-NAT-02'!B:B,'2024-NAT-02'!H:H,0,0)</f>
        <v>0</v>
      </c>
      <c r="AD278" s="338">
        <f t="shared" si="8"/>
        <v>9</v>
      </c>
      <c r="AE278" s="339">
        <f t="shared" si="9"/>
        <v>4.4400000000000004</v>
      </c>
    </row>
    <row r="279" spans="1:31" ht="15.6" x14ac:dyDescent="0.25">
      <c r="A279" s="340" t="s">
        <v>619</v>
      </c>
      <c r="B279" s="341" t="s">
        <v>2150</v>
      </c>
      <c r="C279" s="341" t="s">
        <v>1889</v>
      </c>
      <c r="D279" s="341" t="s">
        <v>1977</v>
      </c>
      <c r="E279" s="342" t="s">
        <v>1261</v>
      </c>
      <c r="F279" s="312">
        <v>7</v>
      </c>
      <c r="G279" s="313">
        <v>1</v>
      </c>
      <c r="H279" s="313">
        <v>8</v>
      </c>
      <c r="I279" s="314">
        <v>10.5</v>
      </c>
      <c r="J279" s="315">
        <v>4.2699999999999996</v>
      </c>
      <c r="K279" s="316"/>
      <c r="L279" s="331"/>
      <c r="M279" s="316"/>
      <c r="N279" s="317"/>
      <c r="O279" s="317"/>
      <c r="P279" s="318"/>
      <c r="Q279" s="319"/>
      <c r="R279" s="306"/>
      <c r="S279" s="306"/>
      <c r="T279" s="320"/>
      <c r="U279" s="321"/>
      <c r="V279" s="322"/>
      <c r="W279" s="323"/>
      <c r="X279" s="324"/>
      <c r="Y279" s="326"/>
      <c r="Z279" s="335">
        <f>_xlfn.XLOOKUP(A279,'2024-NAT-01'!B:B,'2024-NAT-01'!F:F,0,0)+_xlfn.XLOOKUP(Nominations!A168,'2024-NAT-01'!B:B,'2024-NAT-01'!G:G,0,0)</f>
        <v>3</v>
      </c>
      <c r="AA279" s="336">
        <f>_xlfn.XLOOKUP(A279,'2024-NAT-01'!B:B,'2024-NAT-01'!H:H,0,0)</f>
        <v>0</v>
      </c>
      <c r="AB279" s="335">
        <f>_xlfn.XLOOKUP(A279,'2024-NAT-02'!B:B,'2024-NAT-02'!F:F,0,0)+_xlfn.XLOOKUP(A279,'2024-NAT-02'!B:B,'2024-NAT-02'!G:G,0,0)</f>
        <v>0</v>
      </c>
      <c r="AC279" s="337">
        <f>_xlfn.XLOOKUP(A279,'2024-NAT-02'!B:B,'2024-NAT-02'!H:H,0,0)</f>
        <v>0</v>
      </c>
      <c r="AD279" s="338">
        <f t="shared" si="8"/>
        <v>11</v>
      </c>
      <c r="AE279" s="339">
        <f t="shared" si="9"/>
        <v>4.2699999999999996</v>
      </c>
    </row>
    <row r="280" spans="1:31" ht="15.6" x14ac:dyDescent="0.25">
      <c r="A280" s="340" t="s">
        <v>860</v>
      </c>
      <c r="B280" s="341" t="s">
        <v>1226</v>
      </c>
      <c r="C280" s="341" t="s">
        <v>128</v>
      </c>
      <c r="D280" s="341" t="s">
        <v>129</v>
      </c>
      <c r="E280" s="342" t="s">
        <v>2079</v>
      </c>
      <c r="F280" s="312">
        <v>0</v>
      </c>
      <c r="G280" s="313">
        <v>1</v>
      </c>
      <c r="H280" s="313">
        <v>1</v>
      </c>
      <c r="I280" s="314">
        <v>21.3</v>
      </c>
      <c r="J280" s="315">
        <v>4.2600000000000007</v>
      </c>
      <c r="K280" s="316"/>
      <c r="L280" s="331"/>
      <c r="M280" s="316"/>
      <c r="N280" s="317"/>
      <c r="O280" s="317"/>
      <c r="P280" s="318"/>
      <c r="Q280" s="319"/>
      <c r="R280" s="306"/>
      <c r="S280" s="306"/>
      <c r="T280" s="320"/>
      <c r="U280" s="321"/>
      <c r="V280" s="322"/>
      <c r="W280" s="323"/>
      <c r="X280" s="324"/>
      <c r="Y280" s="326"/>
      <c r="Z280" s="335">
        <f>_xlfn.XLOOKUP(A280,'2024-NAT-01'!B:B,'2024-NAT-01'!F:F,0,0)+_xlfn.XLOOKUP(Nominations!A421,'2024-NAT-01'!B:B,'2024-NAT-01'!G:G,0,0)</f>
        <v>0</v>
      </c>
      <c r="AA280" s="336">
        <f>_xlfn.XLOOKUP(A280,'2024-NAT-01'!B:B,'2024-NAT-01'!H:H,0,0)</f>
        <v>0</v>
      </c>
      <c r="AB280" s="335">
        <f>_xlfn.XLOOKUP(A280,'2024-NAT-02'!B:B,'2024-NAT-02'!F:F,0,0)+_xlfn.XLOOKUP(A280,'2024-NAT-02'!B:B,'2024-NAT-02'!G:G,0,0)</f>
        <v>0</v>
      </c>
      <c r="AC280" s="337">
        <f>_xlfn.XLOOKUP(A280,'2024-NAT-02'!B:B,'2024-NAT-02'!H:H,0,0)</f>
        <v>0</v>
      </c>
      <c r="AD280" s="338">
        <f t="shared" si="8"/>
        <v>1</v>
      </c>
      <c r="AE280" s="339">
        <f t="shared" si="9"/>
        <v>4.2600000000000007</v>
      </c>
    </row>
    <row r="281" spans="1:31" ht="15.6" x14ac:dyDescent="0.25">
      <c r="A281" s="340" t="s">
        <v>1164</v>
      </c>
      <c r="B281" s="341" t="s">
        <v>2161</v>
      </c>
      <c r="C281" s="341" t="s">
        <v>140</v>
      </c>
      <c r="D281" s="341" t="s">
        <v>1173</v>
      </c>
      <c r="E281" s="342" t="s">
        <v>2079</v>
      </c>
      <c r="F281" s="312">
        <v>2</v>
      </c>
      <c r="G281" s="313">
        <v>2</v>
      </c>
      <c r="H281" s="313">
        <v>4</v>
      </c>
      <c r="I281" s="314">
        <v>20.8</v>
      </c>
      <c r="J281" s="315">
        <v>4.16</v>
      </c>
      <c r="K281" s="316"/>
      <c r="L281" s="331"/>
      <c r="M281" s="316"/>
      <c r="N281" s="317"/>
      <c r="O281" s="317"/>
      <c r="P281" s="318"/>
      <c r="Q281" s="319"/>
      <c r="R281" s="306"/>
      <c r="S281" s="306"/>
      <c r="T281" s="320"/>
      <c r="U281" s="321"/>
      <c r="V281" s="322"/>
      <c r="W281" s="323"/>
      <c r="X281" s="324"/>
      <c r="Y281" s="326"/>
      <c r="Z281" s="335">
        <f>_xlfn.XLOOKUP(A281,'2024-NAT-01'!B:B,'2024-NAT-01'!F:F,0,0)+_xlfn.XLOOKUP(Nominations!A590,'2024-NAT-01'!B:B,'2024-NAT-01'!G:G,0,0)</f>
        <v>0</v>
      </c>
      <c r="AA281" s="336">
        <f>_xlfn.XLOOKUP(A281,'2024-NAT-01'!B:B,'2024-NAT-01'!H:H,0,0)</f>
        <v>0</v>
      </c>
      <c r="AB281" s="335">
        <f>_xlfn.XLOOKUP(A281,'2024-NAT-02'!B:B,'2024-NAT-02'!F:F,0,0)+_xlfn.XLOOKUP(A281,'2024-NAT-02'!B:B,'2024-NAT-02'!G:G,0,0)</f>
        <v>0</v>
      </c>
      <c r="AC281" s="337">
        <f>_xlfn.XLOOKUP(A281,'2024-NAT-02'!B:B,'2024-NAT-02'!H:H,0,0)</f>
        <v>0</v>
      </c>
      <c r="AD281" s="338">
        <f t="shared" si="8"/>
        <v>4</v>
      </c>
      <c r="AE281" s="339">
        <f t="shared" si="9"/>
        <v>4.16</v>
      </c>
    </row>
    <row r="282" spans="1:31" ht="15.6" x14ac:dyDescent="0.25">
      <c r="A282" s="340" t="s">
        <v>1784</v>
      </c>
      <c r="B282" s="341" t="s">
        <v>1226</v>
      </c>
      <c r="C282" s="341" t="s">
        <v>324</v>
      </c>
      <c r="D282" s="341" t="s">
        <v>1133</v>
      </c>
      <c r="E282" s="342" t="s">
        <v>2079</v>
      </c>
      <c r="F282" s="312">
        <v>0</v>
      </c>
      <c r="G282" s="313">
        <v>2</v>
      </c>
      <c r="H282" s="313">
        <v>2</v>
      </c>
      <c r="I282" s="314">
        <v>13.8</v>
      </c>
      <c r="J282" s="315">
        <v>4.1399999999999997</v>
      </c>
      <c r="K282" s="316"/>
      <c r="L282" s="331"/>
      <c r="M282" s="316"/>
      <c r="N282" s="317"/>
      <c r="O282" s="317"/>
      <c r="P282" s="318"/>
      <c r="Q282" s="319"/>
      <c r="R282" s="306"/>
      <c r="S282" s="306"/>
      <c r="T282" s="320"/>
      <c r="U282" s="321"/>
      <c r="V282" s="322"/>
      <c r="W282" s="323"/>
      <c r="X282" s="324"/>
      <c r="Y282" s="326"/>
      <c r="Z282" s="335">
        <f>_xlfn.XLOOKUP(A282,'2024-NAT-01'!B:B,'2024-NAT-01'!F:F,0,0)+_xlfn.XLOOKUP(Nominations!A874,'2024-NAT-01'!B:B,'2024-NAT-01'!G:G,0,0)</f>
        <v>0</v>
      </c>
      <c r="AA282" s="336">
        <f>_xlfn.XLOOKUP(A282,'2024-NAT-01'!B:B,'2024-NAT-01'!H:H,0,0)</f>
        <v>0</v>
      </c>
      <c r="AB282" s="335">
        <f>_xlfn.XLOOKUP(A282,'2024-NAT-02'!B:B,'2024-NAT-02'!F:F,0,0)+_xlfn.XLOOKUP(A282,'2024-NAT-02'!B:B,'2024-NAT-02'!G:G,0,0)</f>
        <v>0</v>
      </c>
      <c r="AC282" s="337">
        <f>_xlfn.XLOOKUP(A282,'2024-NAT-02'!B:B,'2024-NAT-02'!H:H,0,0)</f>
        <v>0</v>
      </c>
      <c r="AD282" s="338">
        <f t="shared" si="8"/>
        <v>2</v>
      </c>
      <c r="AE282" s="339">
        <f t="shared" si="9"/>
        <v>4.1399999999999997</v>
      </c>
    </row>
    <row r="283" spans="1:31" ht="15.6" x14ac:dyDescent="0.25">
      <c r="A283" s="340" t="s">
        <v>1326</v>
      </c>
      <c r="B283" s="341" t="s">
        <v>2150</v>
      </c>
      <c r="C283" s="341" t="s">
        <v>904</v>
      </c>
      <c r="D283" s="341" t="s">
        <v>1882</v>
      </c>
      <c r="E283" s="342" t="s">
        <v>1261</v>
      </c>
      <c r="F283" s="312">
        <v>1</v>
      </c>
      <c r="G283" s="313">
        <v>2</v>
      </c>
      <c r="H283" s="313">
        <v>3</v>
      </c>
      <c r="I283" s="314">
        <v>13.100000000000001</v>
      </c>
      <c r="J283" s="315">
        <v>4.1100000000000003</v>
      </c>
      <c r="K283" s="316"/>
      <c r="L283" s="331"/>
      <c r="M283" s="316"/>
      <c r="N283" s="317"/>
      <c r="O283" s="317"/>
      <c r="P283" s="318"/>
      <c r="Q283" s="319"/>
      <c r="R283" s="306"/>
      <c r="S283" s="306"/>
      <c r="T283" s="320"/>
      <c r="U283" s="321"/>
      <c r="V283" s="322"/>
      <c r="W283" s="323"/>
      <c r="X283" s="324"/>
      <c r="Y283" s="326"/>
      <c r="Z283" s="335">
        <f>_xlfn.XLOOKUP(A283,'2024-NAT-01'!B:B,'2024-NAT-01'!F:F,0,0)+_xlfn.XLOOKUP(Nominations!A641,'2024-NAT-01'!B:B,'2024-NAT-01'!G:G,0,0)</f>
        <v>0</v>
      </c>
      <c r="AA283" s="336">
        <f>_xlfn.XLOOKUP(A283,'2024-NAT-01'!B:B,'2024-NAT-01'!H:H,0,0)</f>
        <v>0</v>
      </c>
      <c r="AB283" s="335">
        <f>_xlfn.XLOOKUP(A283,'2024-NAT-02'!B:B,'2024-NAT-02'!F:F,0,0)+_xlfn.XLOOKUP(A283,'2024-NAT-02'!B:B,'2024-NAT-02'!G:G,0,0)</f>
        <v>0</v>
      </c>
      <c r="AC283" s="337">
        <f>_xlfn.XLOOKUP(A283,'2024-NAT-02'!B:B,'2024-NAT-02'!H:H,0,0)</f>
        <v>0</v>
      </c>
      <c r="AD283" s="338">
        <f t="shared" si="8"/>
        <v>3</v>
      </c>
      <c r="AE283" s="339">
        <f t="shared" si="9"/>
        <v>4.1100000000000003</v>
      </c>
    </row>
    <row r="284" spans="1:31" ht="15.6" x14ac:dyDescent="0.25">
      <c r="A284" s="340" t="s">
        <v>1008</v>
      </c>
      <c r="B284" s="341" t="s">
        <v>2150</v>
      </c>
      <c r="C284" s="341" t="s">
        <v>1539</v>
      </c>
      <c r="D284" s="341" t="s">
        <v>1540</v>
      </c>
      <c r="E284" s="342" t="s">
        <v>1261</v>
      </c>
      <c r="F284" s="312">
        <v>0</v>
      </c>
      <c r="G284" s="313">
        <v>5</v>
      </c>
      <c r="H284" s="313">
        <v>5</v>
      </c>
      <c r="I284" s="314">
        <v>20.5</v>
      </c>
      <c r="J284" s="315">
        <v>4.1000000000000005</v>
      </c>
      <c r="K284" s="316"/>
      <c r="L284" s="331"/>
      <c r="M284" s="316"/>
      <c r="N284" s="317"/>
      <c r="O284" s="317"/>
      <c r="P284" s="318"/>
      <c r="Q284" s="319"/>
      <c r="R284" s="306"/>
      <c r="S284" s="306"/>
      <c r="T284" s="320"/>
      <c r="U284" s="321"/>
      <c r="V284" s="322"/>
      <c r="W284" s="323"/>
      <c r="X284" s="324"/>
      <c r="Y284" s="326"/>
      <c r="Z284" s="335">
        <f>_xlfn.XLOOKUP(A284,'2024-NAT-01'!B:B,'2024-NAT-01'!F:F,0,0)+_xlfn.XLOOKUP(Nominations!A228,'2024-NAT-01'!B:B,'2024-NAT-01'!G:G,0,0)</f>
        <v>0</v>
      </c>
      <c r="AA284" s="336">
        <f>_xlfn.XLOOKUP(A284,'2024-NAT-01'!B:B,'2024-NAT-01'!H:H,0,0)</f>
        <v>0</v>
      </c>
      <c r="AB284" s="335">
        <f>_xlfn.XLOOKUP(A284,'2024-NAT-02'!B:B,'2024-NAT-02'!F:F,0,0)+_xlfn.XLOOKUP(A284,'2024-NAT-02'!B:B,'2024-NAT-02'!G:G,0,0)</f>
        <v>0</v>
      </c>
      <c r="AC284" s="337">
        <f>_xlfn.XLOOKUP(A284,'2024-NAT-02'!B:B,'2024-NAT-02'!H:H,0,0)</f>
        <v>0</v>
      </c>
      <c r="AD284" s="338">
        <f t="shared" si="8"/>
        <v>5</v>
      </c>
      <c r="AE284" s="339">
        <f t="shared" si="9"/>
        <v>4.1000000000000005</v>
      </c>
    </row>
    <row r="285" spans="1:31" ht="15.6" x14ac:dyDescent="0.25">
      <c r="A285" s="343" t="s">
        <v>646</v>
      </c>
      <c r="B285" s="344" t="s">
        <v>48</v>
      </c>
      <c r="C285" s="344" t="s">
        <v>222</v>
      </c>
      <c r="D285" s="344" t="s">
        <v>308</v>
      </c>
      <c r="E285" s="345" t="s">
        <v>2078</v>
      </c>
      <c r="F285" s="312">
        <v>3</v>
      </c>
      <c r="G285" s="313">
        <v>2</v>
      </c>
      <c r="H285" s="313">
        <v>5</v>
      </c>
      <c r="I285" s="314">
        <v>14.200000000000001</v>
      </c>
      <c r="J285" s="346">
        <v>4.01</v>
      </c>
      <c r="K285" s="316"/>
      <c r="L285" s="331"/>
      <c r="M285" s="316"/>
      <c r="N285" s="317"/>
      <c r="O285" s="317"/>
      <c r="P285" s="318"/>
      <c r="Q285" s="319"/>
      <c r="R285" s="306"/>
      <c r="S285" s="306"/>
      <c r="T285" s="320"/>
      <c r="U285" s="321"/>
      <c r="V285" s="322"/>
      <c r="W285" s="323"/>
      <c r="X285" s="324"/>
      <c r="Y285" s="326"/>
      <c r="Z285" s="335">
        <f>_xlfn.XLOOKUP(A285,'2024-NAT-01'!B:B,'2024-NAT-01'!F:F,0,0)+_xlfn.XLOOKUP(A285,'2024-NAT-01'!B:B,'2024-NAT-01'!G:G,0,0)</f>
        <v>0</v>
      </c>
      <c r="AA285" s="336">
        <f>_xlfn.XLOOKUP(A285,'2024-NAT-01'!B:B,'2024-NAT-01'!H:H,0,0)</f>
        <v>0</v>
      </c>
      <c r="AB285" s="335">
        <f>_xlfn.XLOOKUP(A285,'2024-NAT-02'!B:B,'2024-NAT-02'!F:F,0,0)+_xlfn.XLOOKUP(A285,'2024-NAT-02'!B:B,'2024-NAT-02'!G:G,0,0)</f>
        <v>0</v>
      </c>
      <c r="AC285" s="337">
        <f>_xlfn.XLOOKUP(A285,'2024-NAT-02'!B:B,'2024-NAT-02'!H:H,0,0)</f>
        <v>0</v>
      </c>
      <c r="AD285" s="335">
        <f t="shared" si="8"/>
        <v>5</v>
      </c>
      <c r="AE285" s="336">
        <f t="shared" si="9"/>
        <v>4.01</v>
      </c>
    </row>
    <row r="286" spans="1:31" ht="15.6" x14ac:dyDescent="0.25">
      <c r="A286" s="340" t="s">
        <v>636</v>
      </c>
      <c r="B286" s="341" t="s">
        <v>2160</v>
      </c>
      <c r="C286" s="341" t="s">
        <v>96</v>
      </c>
      <c r="D286" s="341" t="s">
        <v>1850</v>
      </c>
      <c r="E286" s="342" t="s">
        <v>2078</v>
      </c>
      <c r="F286" s="312">
        <v>4</v>
      </c>
      <c r="G286" s="313">
        <v>5</v>
      </c>
      <c r="H286" s="313">
        <v>9</v>
      </c>
      <c r="I286" s="314">
        <v>16.899999999999999</v>
      </c>
      <c r="J286" s="315">
        <v>3.95</v>
      </c>
      <c r="K286" s="316"/>
      <c r="L286" s="331"/>
      <c r="M286" s="316"/>
      <c r="N286" s="317"/>
      <c r="O286" s="317"/>
      <c r="P286" s="318"/>
      <c r="Q286" s="319"/>
      <c r="R286" s="306"/>
      <c r="S286" s="306"/>
      <c r="T286" s="320"/>
      <c r="U286" s="321"/>
      <c r="V286" s="322"/>
      <c r="W286" s="323"/>
      <c r="X286" s="324"/>
      <c r="Y286" s="326"/>
      <c r="Z286" s="335">
        <f>_xlfn.XLOOKUP(A286,'2024-NAT-01'!B:B,'2024-NAT-01'!F:F,0,0)+_xlfn.XLOOKUP(Nominations!A185,'2024-NAT-01'!B:B,'2024-NAT-01'!G:G,0,0)</f>
        <v>0</v>
      </c>
      <c r="AA286" s="336">
        <f>_xlfn.XLOOKUP(A286,'2024-NAT-01'!B:B,'2024-NAT-01'!H:H,0,0)</f>
        <v>0</v>
      </c>
      <c r="AB286" s="335">
        <f>_xlfn.XLOOKUP(A286,'2024-NAT-02'!B:B,'2024-NAT-02'!F:F,0,0)+_xlfn.XLOOKUP(A286,'2024-NAT-02'!B:B,'2024-NAT-02'!G:G,0,0)</f>
        <v>0</v>
      </c>
      <c r="AC286" s="337">
        <f>_xlfn.XLOOKUP(A286,'2024-NAT-02'!B:B,'2024-NAT-02'!H:H,0,0)</f>
        <v>0</v>
      </c>
      <c r="AD286" s="338">
        <f t="shared" si="8"/>
        <v>9</v>
      </c>
      <c r="AE286" s="339">
        <f t="shared" si="9"/>
        <v>3.95</v>
      </c>
    </row>
    <row r="287" spans="1:31" ht="15.6" x14ac:dyDescent="0.25">
      <c r="A287" s="340" t="s">
        <v>747</v>
      </c>
      <c r="B287" s="341" t="s">
        <v>1346</v>
      </c>
      <c r="C287" s="341" t="s">
        <v>87</v>
      </c>
      <c r="D287" s="341" t="s">
        <v>201</v>
      </c>
      <c r="E287" s="342" t="s">
        <v>1258</v>
      </c>
      <c r="F287" s="312">
        <v>0</v>
      </c>
      <c r="G287" s="313">
        <v>3</v>
      </c>
      <c r="H287" s="313">
        <v>3</v>
      </c>
      <c r="I287" s="314">
        <v>13.8</v>
      </c>
      <c r="J287" s="315">
        <v>3.9099999999999997</v>
      </c>
      <c r="K287" s="316"/>
      <c r="L287" s="331"/>
      <c r="M287" s="316"/>
      <c r="N287" s="317"/>
      <c r="O287" s="317"/>
      <c r="P287" s="318"/>
      <c r="Q287" s="319"/>
      <c r="R287" s="306"/>
      <c r="S287" s="306"/>
      <c r="T287" s="320"/>
      <c r="U287" s="321"/>
      <c r="V287" s="322"/>
      <c r="W287" s="323"/>
      <c r="X287" s="324"/>
      <c r="Y287" s="326"/>
      <c r="Z287" s="335">
        <f>_xlfn.XLOOKUP(A287,'2024-NAT-01'!B:B,'2024-NAT-01'!F:F,0,0)+_xlfn.XLOOKUP(Nominations!A299,'2024-NAT-01'!B:B,'2024-NAT-01'!G:G,0,0)</f>
        <v>0</v>
      </c>
      <c r="AA287" s="336">
        <f>_xlfn.XLOOKUP(A287,'2024-NAT-01'!B:B,'2024-NAT-01'!H:H,0,0)</f>
        <v>0</v>
      </c>
      <c r="AB287" s="335">
        <f>_xlfn.XLOOKUP(A287,'2024-NAT-02'!B:B,'2024-NAT-02'!F:F,0,0)+_xlfn.XLOOKUP(A287,'2024-NAT-02'!B:B,'2024-NAT-02'!G:G,0,0)</f>
        <v>0</v>
      </c>
      <c r="AC287" s="337">
        <f>_xlfn.XLOOKUP(A287,'2024-NAT-02'!B:B,'2024-NAT-02'!H:H,0,0)</f>
        <v>0</v>
      </c>
      <c r="AD287" s="338">
        <f t="shared" si="8"/>
        <v>3</v>
      </c>
      <c r="AE287" s="339">
        <f t="shared" si="9"/>
        <v>3.9099999999999997</v>
      </c>
    </row>
    <row r="288" spans="1:31" ht="15.6" x14ac:dyDescent="0.25">
      <c r="A288" s="340" t="s">
        <v>1322</v>
      </c>
      <c r="B288" s="341" t="s">
        <v>1319</v>
      </c>
      <c r="C288" s="341" t="s">
        <v>416</v>
      </c>
      <c r="D288" s="341" t="s">
        <v>1323</v>
      </c>
      <c r="E288" s="342" t="s">
        <v>1251</v>
      </c>
      <c r="F288" s="312">
        <v>0</v>
      </c>
      <c r="G288" s="313">
        <v>3</v>
      </c>
      <c r="H288" s="313">
        <v>3</v>
      </c>
      <c r="I288" s="314">
        <v>19.5</v>
      </c>
      <c r="J288" s="315">
        <v>3.9000000000000004</v>
      </c>
      <c r="K288" s="316"/>
      <c r="L288" s="331"/>
      <c r="M288" s="316"/>
      <c r="N288" s="317"/>
      <c r="O288" s="317"/>
      <c r="P288" s="318"/>
      <c r="Q288" s="319"/>
      <c r="R288" s="306"/>
      <c r="S288" s="306"/>
      <c r="T288" s="320"/>
      <c r="U288" s="321"/>
      <c r="V288" s="322"/>
      <c r="W288" s="323"/>
      <c r="X288" s="324"/>
      <c r="Y288" s="326"/>
      <c r="Z288" s="335">
        <f>_xlfn.XLOOKUP(A288,'2024-NAT-01'!B:B,'2024-NAT-01'!F:F,0,0)+_xlfn.XLOOKUP(Nominations!A639,'2024-NAT-01'!B:B,'2024-NAT-01'!G:G,0,0)</f>
        <v>0</v>
      </c>
      <c r="AA288" s="336">
        <f>_xlfn.XLOOKUP(A288,'2024-NAT-01'!B:B,'2024-NAT-01'!H:H,0,0)</f>
        <v>0</v>
      </c>
      <c r="AB288" s="335">
        <f>_xlfn.XLOOKUP(A288,'2024-NAT-02'!B:B,'2024-NAT-02'!F:F,0,0)+_xlfn.XLOOKUP(A288,'2024-NAT-02'!B:B,'2024-NAT-02'!G:G,0,0)</f>
        <v>0</v>
      </c>
      <c r="AC288" s="337">
        <f>_xlfn.XLOOKUP(A288,'2024-NAT-02'!B:B,'2024-NAT-02'!H:H,0,0)</f>
        <v>0</v>
      </c>
      <c r="AD288" s="338">
        <f t="shared" si="8"/>
        <v>3</v>
      </c>
      <c r="AE288" s="339">
        <f t="shared" si="9"/>
        <v>3.9000000000000004</v>
      </c>
    </row>
    <row r="289" spans="1:31" ht="15.6" x14ac:dyDescent="0.25">
      <c r="A289" s="340" t="s">
        <v>1158</v>
      </c>
      <c r="B289" s="341" t="s">
        <v>1240</v>
      </c>
      <c r="C289" s="341" t="s">
        <v>1916</v>
      </c>
      <c r="D289" s="341" t="s">
        <v>79</v>
      </c>
      <c r="E289" s="342" t="s">
        <v>1253</v>
      </c>
      <c r="F289" s="312">
        <v>1</v>
      </c>
      <c r="G289" s="313">
        <v>3</v>
      </c>
      <c r="H289" s="313">
        <v>4</v>
      </c>
      <c r="I289" s="314">
        <v>12.7</v>
      </c>
      <c r="J289" s="315">
        <v>3.8099999999999996</v>
      </c>
      <c r="K289" s="316"/>
      <c r="L289" s="331"/>
      <c r="M289" s="316"/>
      <c r="N289" s="317"/>
      <c r="O289" s="317"/>
      <c r="P289" s="318"/>
      <c r="Q289" s="319"/>
      <c r="R289" s="306"/>
      <c r="S289" s="306"/>
      <c r="T289" s="320"/>
      <c r="U289" s="321"/>
      <c r="V289" s="322"/>
      <c r="W289" s="323"/>
      <c r="X289" s="324"/>
      <c r="Y289" s="326"/>
      <c r="Z289" s="335">
        <f>_xlfn.XLOOKUP(A289,'2024-NAT-01'!B:B,'2024-NAT-01'!F:F,0,0)+_xlfn.XLOOKUP(Nominations!A587,'2024-NAT-01'!B:B,'2024-NAT-01'!G:G,0,0)</f>
        <v>0</v>
      </c>
      <c r="AA289" s="336">
        <f>_xlfn.XLOOKUP(A289,'2024-NAT-01'!B:B,'2024-NAT-01'!H:H,0,0)</f>
        <v>0</v>
      </c>
      <c r="AB289" s="335">
        <f>_xlfn.XLOOKUP(A289,'2024-NAT-02'!B:B,'2024-NAT-02'!F:F,0,0)+_xlfn.XLOOKUP(A289,'2024-NAT-02'!B:B,'2024-NAT-02'!G:G,0,0)</f>
        <v>0</v>
      </c>
      <c r="AC289" s="337">
        <f>_xlfn.XLOOKUP(A289,'2024-NAT-02'!B:B,'2024-NAT-02'!H:H,0,0)</f>
        <v>0</v>
      </c>
      <c r="AD289" s="338">
        <f t="shared" si="8"/>
        <v>4</v>
      </c>
      <c r="AE289" s="339">
        <f t="shared" si="9"/>
        <v>3.8099999999999996</v>
      </c>
    </row>
    <row r="290" spans="1:31" ht="15.6" x14ac:dyDescent="0.25">
      <c r="A290" s="340" t="s">
        <v>667</v>
      </c>
      <c r="B290" s="341" t="s">
        <v>2161</v>
      </c>
      <c r="C290" s="341" t="s">
        <v>262</v>
      </c>
      <c r="D290" s="341" t="s">
        <v>2097</v>
      </c>
      <c r="E290" s="342" t="s">
        <v>1261</v>
      </c>
      <c r="F290" s="312">
        <v>0</v>
      </c>
      <c r="G290" s="313">
        <v>3</v>
      </c>
      <c r="H290" s="313">
        <v>3</v>
      </c>
      <c r="I290" s="314">
        <v>15</v>
      </c>
      <c r="J290" s="315">
        <v>3.7800000000000002</v>
      </c>
      <c r="K290" s="316"/>
      <c r="L290" s="331"/>
      <c r="M290" s="316"/>
      <c r="N290" s="317"/>
      <c r="O290" s="317"/>
      <c r="P290" s="318"/>
      <c r="Q290" s="319"/>
      <c r="R290" s="306"/>
      <c r="S290" s="306"/>
      <c r="T290" s="320"/>
      <c r="U290" s="321"/>
      <c r="V290" s="322"/>
      <c r="W290" s="323"/>
      <c r="X290" s="324"/>
      <c r="Y290" s="326"/>
      <c r="Z290" s="335">
        <f>_xlfn.XLOOKUP(A290,'2024-NAT-01'!B:B,'2024-NAT-01'!F:F,0,0)+_xlfn.XLOOKUP(Nominations!A216,'2024-NAT-01'!B:B,'2024-NAT-01'!G:G,0,0)</f>
        <v>0</v>
      </c>
      <c r="AA290" s="336">
        <f>_xlfn.XLOOKUP(A290,'2024-NAT-01'!B:B,'2024-NAT-01'!H:H,0,0)</f>
        <v>0</v>
      </c>
      <c r="AB290" s="335">
        <f>_xlfn.XLOOKUP(A290,'2024-NAT-02'!B:B,'2024-NAT-02'!F:F,0,0)+_xlfn.XLOOKUP(A290,'2024-NAT-02'!B:B,'2024-NAT-02'!G:G,0,0)</f>
        <v>0</v>
      </c>
      <c r="AC290" s="337">
        <f>_xlfn.XLOOKUP(A290,'2024-NAT-02'!B:B,'2024-NAT-02'!H:H,0,0)</f>
        <v>0</v>
      </c>
      <c r="AD290" s="338">
        <f t="shared" si="8"/>
        <v>3</v>
      </c>
      <c r="AE290" s="339">
        <f t="shared" si="9"/>
        <v>3.7800000000000002</v>
      </c>
    </row>
    <row r="291" spans="1:31" ht="15.6" x14ac:dyDescent="0.25">
      <c r="A291" s="340" t="s">
        <v>598</v>
      </c>
      <c r="B291" s="341" t="s">
        <v>2151</v>
      </c>
      <c r="C291" s="341" t="s">
        <v>382</v>
      </c>
      <c r="D291" s="341" t="s">
        <v>79</v>
      </c>
      <c r="E291" s="342" t="s">
        <v>2080</v>
      </c>
      <c r="F291" s="312">
        <v>2</v>
      </c>
      <c r="G291" s="313">
        <v>4</v>
      </c>
      <c r="H291" s="313">
        <v>6</v>
      </c>
      <c r="I291" s="314">
        <v>12.6</v>
      </c>
      <c r="J291" s="315">
        <v>3.78</v>
      </c>
      <c r="K291" s="316"/>
      <c r="L291" s="331"/>
      <c r="M291" s="316"/>
      <c r="N291" s="317"/>
      <c r="O291" s="317"/>
      <c r="P291" s="318"/>
      <c r="Q291" s="319"/>
      <c r="R291" s="306"/>
      <c r="S291" s="306"/>
      <c r="T291" s="320"/>
      <c r="U291" s="321"/>
      <c r="V291" s="322"/>
      <c r="W291" s="323"/>
      <c r="X291" s="324"/>
      <c r="Y291" s="326"/>
      <c r="Z291" s="335">
        <f>_xlfn.XLOOKUP(A291,'2024-NAT-01'!B:B,'2024-NAT-01'!F:F,0,0)+_xlfn.XLOOKUP(Nominations!A147,'2024-NAT-01'!B:B,'2024-NAT-01'!G:G,0,0)</f>
        <v>0</v>
      </c>
      <c r="AA291" s="336">
        <f>_xlfn.XLOOKUP(A291,'2024-NAT-01'!B:B,'2024-NAT-01'!H:H,0,0)</f>
        <v>0</v>
      </c>
      <c r="AB291" s="335">
        <f>_xlfn.XLOOKUP(A291,'2024-NAT-02'!B:B,'2024-NAT-02'!F:F,0,0)+_xlfn.XLOOKUP(A291,'2024-NAT-02'!B:B,'2024-NAT-02'!G:G,0,0)</f>
        <v>0</v>
      </c>
      <c r="AC291" s="337">
        <f>_xlfn.XLOOKUP(A291,'2024-NAT-02'!B:B,'2024-NAT-02'!H:H,0,0)</f>
        <v>0</v>
      </c>
      <c r="AD291" s="338">
        <f t="shared" si="8"/>
        <v>6</v>
      </c>
      <c r="AE291" s="339">
        <f t="shared" si="9"/>
        <v>3.78</v>
      </c>
    </row>
    <row r="292" spans="1:31" ht="15.6" x14ac:dyDescent="0.25">
      <c r="A292" s="340" t="s">
        <v>1238</v>
      </c>
      <c r="B292" s="341" t="s">
        <v>1948</v>
      </c>
      <c r="C292" s="341" t="s">
        <v>1378</v>
      </c>
      <c r="D292" s="341" t="s">
        <v>133</v>
      </c>
      <c r="E292" s="342" t="s">
        <v>1258</v>
      </c>
      <c r="F292" s="312">
        <v>0</v>
      </c>
      <c r="G292" s="313">
        <v>4</v>
      </c>
      <c r="H292" s="313">
        <v>4</v>
      </c>
      <c r="I292" s="314">
        <v>18.500000000000004</v>
      </c>
      <c r="J292" s="315">
        <v>3.7000000000000011</v>
      </c>
      <c r="K292" s="316"/>
      <c r="L292" s="331"/>
      <c r="M292" s="316"/>
      <c r="N292" s="317"/>
      <c r="O292" s="317"/>
      <c r="P292" s="318"/>
      <c r="Q292" s="319"/>
      <c r="R292" s="306"/>
      <c r="S292" s="306"/>
      <c r="T292" s="320"/>
      <c r="U292" s="321"/>
      <c r="V292" s="322"/>
      <c r="W292" s="323"/>
      <c r="X292" s="324"/>
      <c r="Y292" s="326"/>
      <c r="Z292" s="335">
        <f>_xlfn.XLOOKUP(A292,'2024-NAT-01'!B:B,'2024-NAT-01'!F:F,0,0)+_xlfn.XLOOKUP(Nominations!A634,'2024-NAT-01'!B:B,'2024-NAT-01'!G:G,0,0)</f>
        <v>0</v>
      </c>
      <c r="AA292" s="336">
        <f>_xlfn.XLOOKUP(A292,'2024-NAT-01'!B:B,'2024-NAT-01'!H:H,0,0)</f>
        <v>0</v>
      </c>
      <c r="AB292" s="335">
        <f>_xlfn.XLOOKUP(A292,'2024-NAT-02'!B:B,'2024-NAT-02'!F:F,0,0)+_xlfn.XLOOKUP(A292,'2024-NAT-02'!B:B,'2024-NAT-02'!G:G,0,0)</f>
        <v>0</v>
      </c>
      <c r="AC292" s="337">
        <f>_xlfn.XLOOKUP(A292,'2024-NAT-02'!B:B,'2024-NAT-02'!H:H,0,0)</f>
        <v>0</v>
      </c>
      <c r="AD292" s="338">
        <f t="shared" si="8"/>
        <v>4</v>
      </c>
      <c r="AE292" s="339">
        <f t="shared" si="9"/>
        <v>3.7000000000000011</v>
      </c>
    </row>
    <row r="293" spans="1:31" ht="15.6" x14ac:dyDescent="0.25">
      <c r="A293" s="340" t="s">
        <v>1001</v>
      </c>
      <c r="B293" s="341" t="s">
        <v>2160</v>
      </c>
      <c r="C293" s="341" t="s">
        <v>2024</v>
      </c>
      <c r="D293" s="341" t="s">
        <v>307</v>
      </c>
      <c r="E293" s="342" t="s">
        <v>2078</v>
      </c>
      <c r="F293" s="312">
        <v>1</v>
      </c>
      <c r="G293" s="313">
        <v>3</v>
      </c>
      <c r="H293" s="313">
        <v>4</v>
      </c>
      <c r="I293" s="314">
        <v>17.2</v>
      </c>
      <c r="J293" s="315">
        <v>3.6300000000000003</v>
      </c>
      <c r="K293" s="316"/>
      <c r="L293" s="331"/>
      <c r="M293" s="316"/>
      <c r="N293" s="317"/>
      <c r="O293" s="317"/>
      <c r="P293" s="318"/>
      <c r="Q293" s="319"/>
      <c r="R293" s="306"/>
      <c r="S293" s="306"/>
      <c r="T293" s="320"/>
      <c r="U293" s="321"/>
      <c r="V293" s="322"/>
      <c r="W293" s="323"/>
      <c r="X293" s="324"/>
      <c r="Y293" s="326"/>
      <c r="Z293" s="335">
        <f>_xlfn.XLOOKUP(A293,'2024-NAT-01'!B:B,'2024-NAT-01'!F:F,0,0)+_xlfn.XLOOKUP(Nominations!A513,'2024-NAT-01'!B:B,'2024-NAT-01'!G:G,0,0)</f>
        <v>0</v>
      </c>
      <c r="AA293" s="336">
        <f>_xlfn.XLOOKUP(A293,'2024-NAT-01'!B:B,'2024-NAT-01'!H:H,0,0)</f>
        <v>0</v>
      </c>
      <c r="AB293" s="335">
        <f>_xlfn.XLOOKUP(A293,'2024-NAT-02'!B:B,'2024-NAT-02'!F:F,0,0)+_xlfn.XLOOKUP(A293,'2024-NAT-02'!B:B,'2024-NAT-02'!G:G,0,0)</f>
        <v>0</v>
      </c>
      <c r="AC293" s="337">
        <f>_xlfn.XLOOKUP(A293,'2024-NAT-02'!B:B,'2024-NAT-02'!H:H,0,0)</f>
        <v>0</v>
      </c>
      <c r="AD293" s="338">
        <f t="shared" si="8"/>
        <v>4</v>
      </c>
      <c r="AE293" s="339">
        <f t="shared" si="9"/>
        <v>3.6300000000000003</v>
      </c>
    </row>
    <row r="294" spans="1:31" ht="15.6" x14ac:dyDescent="0.25">
      <c r="A294" s="340" t="s">
        <v>913</v>
      </c>
      <c r="B294" s="341" t="s">
        <v>2162</v>
      </c>
      <c r="C294" s="341" t="s">
        <v>1871</v>
      </c>
      <c r="D294" s="341" t="s">
        <v>919</v>
      </c>
      <c r="E294" s="342" t="s">
        <v>1261</v>
      </c>
      <c r="F294" s="312">
        <v>7</v>
      </c>
      <c r="G294" s="313">
        <v>1</v>
      </c>
      <c r="H294" s="313">
        <v>8</v>
      </c>
      <c r="I294" s="314">
        <v>9.3000000000000007</v>
      </c>
      <c r="J294" s="315">
        <v>3.61</v>
      </c>
      <c r="K294" s="316"/>
      <c r="L294" s="331"/>
      <c r="M294" s="316"/>
      <c r="N294" s="317"/>
      <c r="O294" s="317"/>
      <c r="P294" s="318"/>
      <c r="Q294" s="319"/>
      <c r="R294" s="306"/>
      <c r="S294" s="306"/>
      <c r="T294" s="320"/>
      <c r="U294" s="321"/>
      <c r="V294" s="322"/>
      <c r="W294" s="323"/>
      <c r="X294" s="324"/>
      <c r="Y294" s="326"/>
      <c r="Z294" s="335">
        <f>_xlfn.XLOOKUP(A294,'2024-NAT-01'!B:B,'2024-NAT-01'!F:F,0,0)+_xlfn.XLOOKUP(Nominations!A466,'2024-NAT-01'!B:B,'2024-NAT-01'!G:G,0,0)</f>
        <v>0</v>
      </c>
      <c r="AA294" s="336">
        <f>_xlfn.XLOOKUP(A294,'2024-NAT-01'!B:B,'2024-NAT-01'!H:H,0,0)</f>
        <v>0</v>
      </c>
      <c r="AB294" s="335">
        <f>_xlfn.XLOOKUP(A294,'2024-NAT-02'!B:B,'2024-NAT-02'!F:F,0,0)+_xlfn.XLOOKUP(A294,'2024-NAT-02'!B:B,'2024-NAT-02'!G:G,0,0)</f>
        <v>0</v>
      </c>
      <c r="AC294" s="337">
        <f>_xlfn.XLOOKUP(A294,'2024-NAT-02'!B:B,'2024-NAT-02'!H:H,0,0)</f>
        <v>0</v>
      </c>
      <c r="AD294" s="338">
        <f t="shared" si="8"/>
        <v>8</v>
      </c>
      <c r="AE294" s="339">
        <f t="shared" si="9"/>
        <v>3.61</v>
      </c>
    </row>
    <row r="295" spans="1:31" ht="15.6" x14ac:dyDescent="0.25">
      <c r="A295" s="340" t="s">
        <v>596</v>
      </c>
      <c r="B295" s="341" t="s">
        <v>2154</v>
      </c>
      <c r="C295" s="341" t="s">
        <v>167</v>
      </c>
      <c r="D295" s="341" t="s">
        <v>181</v>
      </c>
      <c r="E295" s="342" t="s">
        <v>2078</v>
      </c>
      <c r="F295" s="312">
        <v>0</v>
      </c>
      <c r="G295" s="313">
        <v>1</v>
      </c>
      <c r="H295" s="313">
        <v>1</v>
      </c>
      <c r="I295" s="314">
        <v>17.8</v>
      </c>
      <c r="J295" s="315">
        <v>3.5600000000000005</v>
      </c>
      <c r="K295" s="316"/>
      <c r="L295" s="331"/>
      <c r="M295" s="316"/>
      <c r="N295" s="317"/>
      <c r="O295" s="317"/>
      <c r="P295" s="318"/>
      <c r="Q295" s="319"/>
      <c r="R295" s="306"/>
      <c r="S295" s="306"/>
      <c r="T295" s="320"/>
      <c r="U295" s="321"/>
      <c r="V295" s="322"/>
      <c r="W295" s="323"/>
      <c r="X295" s="324"/>
      <c r="Y295" s="326"/>
      <c r="Z295" s="335">
        <f>_xlfn.XLOOKUP(A295,'2024-NAT-01'!B:B,'2024-NAT-01'!F:F,0,0)+_xlfn.XLOOKUP(Nominations!A145,'2024-NAT-01'!B:B,'2024-NAT-01'!G:G,0,0)</f>
        <v>0</v>
      </c>
      <c r="AA295" s="336">
        <f>_xlfn.XLOOKUP(A295,'2024-NAT-01'!B:B,'2024-NAT-01'!H:H,0,0)</f>
        <v>0</v>
      </c>
      <c r="AB295" s="335">
        <f>_xlfn.XLOOKUP(A295,'2024-NAT-02'!B:B,'2024-NAT-02'!F:F,0,0)+_xlfn.XLOOKUP(A295,'2024-NAT-02'!B:B,'2024-NAT-02'!G:G,0,0)</f>
        <v>0</v>
      </c>
      <c r="AC295" s="337">
        <f>_xlfn.XLOOKUP(A295,'2024-NAT-02'!B:B,'2024-NAT-02'!H:H,0,0)</f>
        <v>0</v>
      </c>
      <c r="AD295" s="338">
        <f t="shared" si="8"/>
        <v>1</v>
      </c>
      <c r="AE295" s="339">
        <f t="shared" si="9"/>
        <v>3.5600000000000005</v>
      </c>
    </row>
    <row r="296" spans="1:31" ht="15.6" x14ac:dyDescent="0.25">
      <c r="A296" s="340" t="s">
        <v>1129</v>
      </c>
      <c r="B296" s="341" t="s">
        <v>2159</v>
      </c>
      <c r="C296" s="341" t="s">
        <v>1136</v>
      </c>
      <c r="D296" s="341" t="s">
        <v>78</v>
      </c>
      <c r="E296" s="342" t="s">
        <v>1258</v>
      </c>
      <c r="F296" s="312">
        <v>0</v>
      </c>
      <c r="G296" s="313">
        <v>1</v>
      </c>
      <c r="H296" s="313">
        <v>1</v>
      </c>
      <c r="I296" s="314">
        <v>17.8</v>
      </c>
      <c r="J296" s="315">
        <v>3.5600000000000005</v>
      </c>
      <c r="K296" s="316"/>
      <c r="L296" s="331"/>
      <c r="M296" s="316"/>
      <c r="N296" s="317"/>
      <c r="O296" s="317"/>
      <c r="P296" s="318"/>
      <c r="Q296" s="319"/>
      <c r="R296" s="306"/>
      <c r="S296" s="306"/>
      <c r="T296" s="320"/>
      <c r="U296" s="321"/>
      <c r="V296" s="322"/>
      <c r="W296" s="323"/>
      <c r="X296" s="324"/>
      <c r="Y296" s="326"/>
      <c r="Z296" s="335">
        <f>_xlfn.XLOOKUP(A296,'2024-NAT-01'!B:B,'2024-NAT-01'!F:F,0,0)+_xlfn.XLOOKUP(Nominations!A569,'2024-NAT-01'!B:B,'2024-NAT-01'!G:G,0,0)</f>
        <v>0</v>
      </c>
      <c r="AA296" s="336">
        <f>_xlfn.XLOOKUP(A296,'2024-NAT-01'!B:B,'2024-NAT-01'!H:H,0,0)</f>
        <v>0</v>
      </c>
      <c r="AB296" s="335">
        <f>_xlfn.XLOOKUP(A296,'2024-NAT-02'!B:B,'2024-NAT-02'!F:F,0,0)+_xlfn.XLOOKUP(A296,'2024-NAT-02'!B:B,'2024-NAT-02'!G:G,0,0)</f>
        <v>0</v>
      </c>
      <c r="AC296" s="337">
        <f>_xlfn.XLOOKUP(A296,'2024-NAT-02'!B:B,'2024-NAT-02'!H:H,0,0)</f>
        <v>0</v>
      </c>
      <c r="AD296" s="338">
        <f t="shared" si="8"/>
        <v>1</v>
      </c>
      <c r="AE296" s="339">
        <f t="shared" si="9"/>
        <v>3.5600000000000005</v>
      </c>
    </row>
    <row r="297" spans="1:31" ht="15.6" x14ac:dyDescent="0.25">
      <c r="A297" s="340" t="s">
        <v>488</v>
      </c>
      <c r="B297" s="341" t="s">
        <v>1346</v>
      </c>
      <c r="C297" s="341" t="s">
        <v>1815</v>
      </c>
      <c r="D297" s="341" t="s">
        <v>88</v>
      </c>
      <c r="E297" s="342" t="s">
        <v>2081</v>
      </c>
      <c r="F297" s="312">
        <v>0</v>
      </c>
      <c r="G297" s="313">
        <v>1</v>
      </c>
      <c r="H297" s="313">
        <v>1</v>
      </c>
      <c r="I297" s="314">
        <v>17.399999999999999</v>
      </c>
      <c r="J297" s="315">
        <v>3.48</v>
      </c>
      <c r="K297" s="316">
        <f>I297/H297</f>
        <v>17.399999999999999</v>
      </c>
      <c r="L297" s="331">
        <f>U297+Y297+Q297</f>
        <v>1434</v>
      </c>
      <c r="M297" s="316">
        <f>(U297*0.3)+(Y297*0.2)+(Q297*0.5)</f>
        <v>471.3</v>
      </c>
      <c r="N297" s="317">
        <v>1</v>
      </c>
      <c r="O297" s="317">
        <v>3</v>
      </c>
      <c r="P297" s="318">
        <v>34.799999999999997</v>
      </c>
      <c r="Q297" s="319">
        <v>342</v>
      </c>
      <c r="R297" s="306">
        <v>1</v>
      </c>
      <c r="S297" s="306">
        <v>5</v>
      </c>
      <c r="T297" s="320">
        <v>27</v>
      </c>
      <c r="U297" s="321">
        <v>819</v>
      </c>
      <c r="V297" s="322">
        <v>0</v>
      </c>
      <c r="W297" s="323">
        <v>4</v>
      </c>
      <c r="X297" s="324">
        <v>48.6</v>
      </c>
      <c r="Y297" s="326">
        <v>273</v>
      </c>
      <c r="Z297" s="335">
        <f>_xlfn.XLOOKUP(A297,'2024-NAT-01'!B:B,'2024-NAT-01'!F:F,0,0)+_xlfn.XLOOKUP(Nominations!A37,'2024-NAT-01'!B:B,'2024-NAT-01'!G:G,0,0)</f>
        <v>13</v>
      </c>
      <c r="AA297" s="336">
        <f>_xlfn.XLOOKUP(A297,'2024-NAT-01'!B:B,'2024-NAT-01'!H:H,0,0)</f>
        <v>0</v>
      </c>
      <c r="AB297" s="335">
        <f>_xlfn.XLOOKUP(A297,'2024-NAT-02'!B:B,'2024-NAT-02'!F:F,0,0)+_xlfn.XLOOKUP(A297,'2024-NAT-02'!B:B,'2024-NAT-02'!G:G,0,0)</f>
        <v>0</v>
      </c>
      <c r="AC297" s="337">
        <f>_xlfn.XLOOKUP(A297,'2024-NAT-02'!B:B,'2024-NAT-02'!H:H,0,0)</f>
        <v>0</v>
      </c>
      <c r="AD297" s="338">
        <f t="shared" si="8"/>
        <v>14</v>
      </c>
      <c r="AE297" s="339">
        <f t="shared" si="9"/>
        <v>3.48</v>
      </c>
    </row>
    <row r="298" spans="1:31" ht="15.6" x14ac:dyDescent="0.25">
      <c r="A298" s="340" t="s">
        <v>1643</v>
      </c>
      <c r="B298" s="341" t="s">
        <v>2162</v>
      </c>
      <c r="C298" s="341" t="s">
        <v>164</v>
      </c>
      <c r="D298" s="341" t="s">
        <v>1172</v>
      </c>
      <c r="E298" s="342" t="s">
        <v>1258</v>
      </c>
      <c r="F298" s="312">
        <v>1</v>
      </c>
      <c r="G298" s="313">
        <v>1</v>
      </c>
      <c r="H298" s="313">
        <v>2</v>
      </c>
      <c r="I298" s="314">
        <v>11.700000000000001</v>
      </c>
      <c r="J298" s="315">
        <v>3.43</v>
      </c>
      <c r="K298" s="316"/>
      <c r="L298" s="331"/>
      <c r="M298" s="316"/>
      <c r="N298" s="317"/>
      <c r="O298" s="317"/>
      <c r="P298" s="318"/>
      <c r="Q298" s="319"/>
      <c r="R298" s="306"/>
      <c r="S298" s="306"/>
      <c r="T298" s="320"/>
      <c r="U298" s="321"/>
      <c r="V298" s="322"/>
      <c r="W298" s="323"/>
      <c r="X298" s="324"/>
      <c r="Y298" s="326"/>
      <c r="Z298" s="335">
        <f>_xlfn.XLOOKUP(A298,'2024-NAT-01'!B:B,'2024-NAT-01'!F:F,0,0)+_xlfn.XLOOKUP(Nominations!A813,'2024-NAT-01'!B:B,'2024-NAT-01'!G:G,0,0)</f>
        <v>0</v>
      </c>
      <c r="AA298" s="336">
        <f>_xlfn.XLOOKUP(A298,'2024-NAT-01'!B:B,'2024-NAT-01'!H:H,0,0)</f>
        <v>0</v>
      </c>
      <c r="AB298" s="335">
        <f>_xlfn.XLOOKUP(A298,'2024-NAT-02'!B:B,'2024-NAT-02'!F:F,0,0)+_xlfn.XLOOKUP(A298,'2024-NAT-02'!B:B,'2024-NAT-02'!G:G,0,0)</f>
        <v>0</v>
      </c>
      <c r="AC298" s="337">
        <f>_xlfn.XLOOKUP(A298,'2024-NAT-02'!B:B,'2024-NAT-02'!H:H,0,0)</f>
        <v>0</v>
      </c>
      <c r="AD298" s="338">
        <f t="shared" si="8"/>
        <v>2</v>
      </c>
      <c r="AE298" s="339">
        <f t="shared" si="9"/>
        <v>3.43</v>
      </c>
    </row>
    <row r="299" spans="1:31" ht="15.6" x14ac:dyDescent="0.25">
      <c r="A299" s="340" t="s">
        <v>1723</v>
      </c>
      <c r="B299" s="341" t="s">
        <v>2154</v>
      </c>
      <c r="C299" s="341" t="s">
        <v>1423</v>
      </c>
      <c r="D299" s="341" t="s">
        <v>1053</v>
      </c>
      <c r="E299" s="342" t="s">
        <v>2081</v>
      </c>
      <c r="F299" s="312">
        <v>6</v>
      </c>
      <c r="G299" s="313">
        <v>3</v>
      </c>
      <c r="H299" s="313">
        <v>9</v>
      </c>
      <c r="I299" s="314">
        <v>14</v>
      </c>
      <c r="J299" s="315">
        <v>3.31</v>
      </c>
      <c r="K299" s="316"/>
      <c r="L299" s="331"/>
      <c r="M299" s="316"/>
      <c r="N299" s="317"/>
      <c r="O299" s="317"/>
      <c r="P299" s="318"/>
      <c r="Q299" s="319"/>
      <c r="R299" s="306"/>
      <c r="S299" s="306"/>
      <c r="T299" s="320"/>
      <c r="U299" s="321"/>
      <c r="V299" s="322"/>
      <c r="W299" s="323"/>
      <c r="X299" s="324"/>
      <c r="Y299" s="326"/>
      <c r="Z299" s="335">
        <f>_xlfn.XLOOKUP(A299,'2024-NAT-01'!B:B,'2024-NAT-01'!F:F,0,0)+_xlfn.XLOOKUP(Nominations!A853,'2024-NAT-01'!B:B,'2024-NAT-01'!G:G,0,0)</f>
        <v>0</v>
      </c>
      <c r="AA299" s="336">
        <f>_xlfn.XLOOKUP(A299,'2024-NAT-01'!B:B,'2024-NAT-01'!H:H,0,0)</f>
        <v>0</v>
      </c>
      <c r="AB299" s="335">
        <f>_xlfn.XLOOKUP(A299,'2024-NAT-02'!B:B,'2024-NAT-02'!F:F,0,0)+_xlfn.XLOOKUP(A299,'2024-NAT-02'!B:B,'2024-NAT-02'!G:G,0,0)</f>
        <v>0</v>
      </c>
      <c r="AC299" s="337">
        <f>_xlfn.XLOOKUP(A299,'2024-NAT-02'!B:B,'2024-NAT-02'!H:H,0,0)</f>
        <v>0</v>
      </c>
      <c r="AD299" s="338">
        <f t="shared" si="8"/>
        <v>9</v>
      </c>
      <c r="AE299" s="339">
        <f t="shared" si="9"/>
        <v>3.31</v>
      </c>
    </row>
    <row r="300" spans="1:31" ht="15.6" x14ac:dyDescent="0.25">
      <c r="A300" s="340" t="s">
        <v>1234</v>
      </c>
      <c r="B300" s="341" t="s">
        <v>1473</v>
      </c>
      <c r="C300" s="341" t="s">
        <v>415</v>
      </c>
      <c r="D300" s="341" t="s">
        <v>115</v>
      </c>
      <c r="E300" s="342" t="s">
        <v>1258</v>
      </c>
      <c r="F300" s="312">
        <v>0</v>
      </c>
      <c r="G300" s="313">
        <v>3</v>
      </c>
      <c r="H300" s="313">
        <v>3</v>
      </c>
      <c r="I300" s="314">
        <v>16.100000000000001</v>
      </c>
      <c r="J300" s="315">
        <v>3.2200000000000006</v>
      </c>
      <c r="K300" s="316"/>
      <c r="L300" s="331"/>
      <c r="M300" s="316"/>
      <c r="N300" s="317"/>
      <c r="O300" s="317"/>
      <c r="P300" s="318"/>
      <c r="Q300" s="319"/>
      <c r="R300" s="306"/>
      <c r="S300" s="306"/>
      <c r="T300" s="320"/>
      <c r="U300" s="321"/>
      <c r="V300" s="322"/>
      <c r="W300" s="323"/>
      <c r="X300" s="324"/>
      <c r="Y300" s="326"/>
      <c r="Z300" s="335">
        <f>_xlfn.XLOOKUP(A300,'2024-NAT-01'!B:B,'2024-NAT-01'!F:F,0,0)+_xlfn.XLOOKUP(Nominations!A630,'2024-NAT-01'!B:B,'2024-NAT-01'!G:G,0,0)</f>
        <v>0</v>
      </c>
      <c r="AA300" s="336">
        <f>_xlfn.XLOOKUP(A300,'2024-NAT-01'!B:B,'2024-NAT-01'!H:H,0,0)</f>
        <v>0</v>
      </c>
      <c r="AB300" s="335">
        <f>_xlfn.XLOOKUP(A300,'2024-NAT-02'!B:B,'2024-NAT-02'!F:F,0,0)+_xlfn.XLOOKUP(A300,'2024-NAT-02'!B:B,'2024-NAT-02'!G:G,0,0)</f>
        <v>0</v>
      </c>
      <c r="AC300" s="337">
        <f>_xlfn.XLOOKUP(A300,'2024-NAT-02'!B:B,'2024-NAT-02'!H:H,0,0)</f>
        <v>0</v>
      </c>
      <c r="AD300" s="338">
        <f t="shared" si="8"/>
        <v>3</v>
      </c>
      <c r="AE300" s="339">
        <f t="shared" si="9"/>
        <v>3.2200000000000006</v>
      </c>
    </row>
    <row r="301" spans="1:31" ht="15.6" x14ac:dyDescent="0.25">
      <c r="A301" s="340" t="s">
        <v>1120</v>
      </c>
      <c r="B301" s="341" t="s">
        <v>2159</v>
      </c>
      <c r="C301" s="341" t="s">
        <v>1127</v>
      </c>
      <c r="D301" s="341" t="s">
        <v>135</v>
      </c>
      <c r="E301" s="342" t="s">
        <v>1261</v>
      </c>
      <c r="F301" s="312">
        <v>12</v>
      </c>
      <c r="G301" s="313">
        <v>1</v>
      </c>
      <c r="H301" s="313">
        <v>13</v>
      </c>
      <c r="I301" s="314">
        <v>11.4</v>
      </c>
      <c r="J301" s="315">
        <v>3.1500000000000004</v>
      </c>
      <c r="K301" s="316"/>
      <c r="L301" s="331"/>
      <c r="M301" s="316"/>
      <c r="N301" s="317"/>
      <c r="O301" s="317"/>
      <c r="P301" s="318"/>
      <c r="Q301" s="319"/>
      <c r="R301" s="306"/>
      <c r="S301" s="306"/>
      <c r="T301" s="320"/>
      <c r="U301" s="321"/>
      <c r="V301" s="322"/>
      <c r="W301" s="323"/>
      <c r="X301" s="324"/>
      <c r="Y301" s="326"/>
      <c r="Z301" s="335">
        <f>_xlfn.XLOOKUP(A301,'2024-NAT-01'!B:B,'2024-NAT-01'!F:F,0,0)+_xlfn.XLOOKUP(Nominations!A564,'2024-NAT-01'!B:B,'2024-NAT-01'!G:G,0,0)</f>
        <v>0</v>
      </c>
      <c r="AA301" s="336">
        <f>_xlfn.XLOOKUP(A301,'2024-NAT-01'!B:B,'2024-NAT-01'!H:H,0,0)</f>
        <v>0</v>
      </c>
      <c r="AB301" s="335">
        <f>_xlfn.XLOOKUP(A301,'2024-NAT-02'!B:B,'2024-NAT-02'!F:F,0,0)+_xlfn.XLOOKUP(A301,'2024-NAT-02'!B:B,'2024-NAT-02'!G:G,0,0)</f>
        <v>0</v>
      </c>
      <c r="AC301" s="337">
        <f>_xlfn.XLOOKUP(A301,'2024-NAT-02'!B:B,'2024-NAT-02'!H:H,0,0)</f>
        <v>0</v>
      </c>
      <c r="AD301" s="338">
        <f t="shared" si="8"/>
        <v>13</v>
      </c>
      <c r="AE301" s="339">
        <f t="shared" si="9"/>
        <v>3.1500000000000004</v>
      </c>
    </row>
    <row r="302" spans="1:31" ht="15.6" x14ac:dyDescent="0.25">
      <c r="A302" s="340" t="s">
        <v>544</v>
      </c>
      <c r="B302" s="341" t="s">
        <v>1340</v>
      </c>
      <c r="C302" s="341" t="s">
        <v>357</v>
      </c>
      <c r="D302" s="341" t="s">
        <v>358</v>
      </c>
      <c r="E302" s="342" t="s">
        <v>1261</v>
      </c>
      <c r="F302" s="312">
        <v>0</v>
      </c>
      <c r="G302" s="313">
        <v>1</v>
      </c>
      <c r="H302" s="313">
        <v>1</v>
      </c>
      <c r="I302" s="314">
        <v>15.5</v>
      </c>
      <c r="J302" s="315">
        <v>3.1</v>
      </c>
      <c r="K302" s="316"/>
      <c r="L302" s="331"/>
      <c r="M302" s="316"/>
      <c r="N302" s="317"/>
      <c r="O302" s="317"/>
      <c r="P302" s="318"/>
      <c r="Q302" s="319"/>
      <c r="R302" s="306"/>
      <c r="S302" s="306"/>
      <c r="T302" s="320"/>
      <c r="U302" s="321"/>
      <c r="V302" s="322"/>
      <c r="W302" s="323"/>
      <c r="X302" s="324"/>
      <c r="Y302" s="326"/>
      <c r="Z302" s="335">
        <f>_xlfn.XLOOKUP(A302,'2024-NAT-01'!B:B,'2024-NAT-01'!F:F,0,0)+_xlfn.XLOOKUP(Nominations!A93,'2024-NAT-01'!B:B,'2024-NAT-01'!G:G,0,0)</f>
        <v>6</v>
      </c>
      <c r="AA302" s="336">
        <f>_xlfn.XLOOKUP(A302,'2024-NAT-01'!B:B,'2024-NAT-01'!H:H,0,0)</f>
        <v>0</v>
      </c>
      <c r="AB302" s="335">
        <f>_xlfn.XLOOKUP(A302,'2024-NAT-02'!B:B,'2024-NAT-02'!F:F,0,0)+_xlfn.XLOOKUP(A302,'2024-NAT-02'!B:B,'2024-NAT-02'!G:G,0,0)</f>
        <v>0</v>
      </c>
      <c r="AC302" s="337">
        <f>_xlfn.XLOOKUP(A302,'2024-NAT-02'!B:B,'2024-NAT-02'!H:H,0,0)</f>
        <v>0</v>
      </c>
      <c r="AD302" s="338">
        <f t="shared" si="8"/>
        <v>7</v>
      </c>
      <c r="AE302" s="339">
        <f t="shared" si="9"/>
        <v>3.1</v>
      </c>
    </row>
    <row r="303" spans="1:31" ht="15.6" x14ac:dyDescent="0.25">
      <c r="A303" s="340" t="s">
        <v>1741</v>
      </c>
      <c r="B303" s="341" t="s">
        <v>1243</v>
      </c>
      <c r="C303" s="341" t="s">
        <v>1043</v>
      </c>
      <c r="D303" s="341" t="s">
        <v>1781</v>
      </c>
      <c r="E303" s="342" t="s">
        <v>1258</v>
      </c>
      <c r="F303" s="312">
        <v>0</v>
      </c>
      <c r="G303" s="313">
        <v>1</v>
      </c>
      <c r="H303" s="313">
        <v>1</v>
      </c>
      <c r="I303" s="314">
        <v>15.1</v>
      </c>
      <c r="J303" s="315">
        <v>3.02</v>
      </c>
      <c r="K303" s="316"/>
      <c r="L303" s="331"/>
      <c r="M303" s="316"/>
      <c r="N303" s="317"/>
      <c r="O303" s="317"/>
      <c r="P303" s="318"/>
      <c r="Q303" s="319"/>
      <c r="R303" s="306"/>
      <c r="S303" s="306"/>
      <c r="T303" s="320"/>
      <c r="U303" s="321"/>
      <c r="V303" s="322"/>
      <c r="W303" s="323"/>
      <c r="X303" s="324"/>
      <c r="Y303" s="326"/>
      <c r="Z303" s="335">
        <f>_xlfn.XLOOKUP(A303,'2024-NAT-01'!B:B,'2024-NAT-01'!F:F,0,0)+_xlfn.XLOOKUP(Nominations!A871,'2024-NAT-01'!B:B,'2024-NAT-01'!G:G,0,0)</f>
        <v>0</v>
      </c>
      <c r="AA303" s="336">
        <f>_xlfn.XLOOKUP(A303,'2024-NAT-01'!B:B,'2024-NAT-01'!H:H,0,0)</f>
        <v>0</v>
      </c>
      <c r="AB303" s="335">
        <f>_xlfn.XLOOKUP(A303,'2024-NAT-02'!B:B,'2024-NAT-02'!F:F,0,0)+_xlfn.XLOOKUP(A303,'2024-NAT-02'!B:B,'2024-NAT-02'!G:G,0,0)</f>
        <v>0</v>
      </c>
      <c r="AC303" s="337">
        <f>_xlfn.XLOOKUP(A303,'2024-NAT-02'!B:B,'2024-NAT-02'!H:H,0,0)</f>
        <v>0</v>
      </c>
      <c r="AD303" s="338">
        <f t="shared" si="8"/>
        <v>1</v>
      </c>
      <c r="AE303" s="339">
        <f t="shared" si="9"/>
        <v>3.02</v>
      </c>
    </row>
    <row r="304" spans="1:31" ht="15.6" x14ac:dyDescent="0.25">
      <c r="A304" s="340" t="s">
        <v>748</v>
      </c>
      <c r="B304" s="341" t="s">
        <v>2160</v>
      </c>
      <c r="C304" s="341" t="s">
        <v>114</v>
      </c>
      <c r="D304" s="341" t="s">
        <v>115</v>
      </c>
      <c r="E304" s="342" t="s">
        <v>1261</v>
      </c>
      <c r="F304" s="312">
        <v>6</v>
      </c>
      <c r="G304" s="313">
        <v>3</v>
      </c>
      <c r="H304" s="313">
        <v>9</v>
      </c>
      <c r="I304" s="314">
        <v>12.699999999999998</v>
      </c>
      <c r="J304" s="346">
        <v>2.96</v>
      </c>
      <c r="K304" s="316"/>
      <c r="L304" s="331"/>
      <c r="M304" s="316"/>
      <c r="N304" s="317"/>
      <c r="O304" s="317"/>
      <c r="P304" s="318"/>
      <c r="Q304" s="319"/>
      <c r="R304" s="306"/>
      <c r="S304" s="306"/>
      <c r="T304" s="320"/>
      <c r="U304" s="321"/>
      <c r="V304" s="322"/>
      <c r="W304" s="323"/>
      <c r="X304" s="324"/>
      <c r="Y304" s="326"/>
      <c r="Z304" s="335">
        <f>_xlfn.XLOOKUP(A304,'2024-NAT-01'!B:B,'2024-NAT-01'!F:F,0,0)+_xlfn.XLOOKUP(Nominations!A300,'2024-NAT-01'!B:B,'2024-NAT-01'!G:G,0,0)</f>
        <v>0</v>
      </c>
      <c r="AA304" s="336">
        <f>_xlfn.XLOOKUP(A304,'2024-NAT-01'!B:B,'2024-NAT-01'!H:H,0,0)</f>
        <v>0</v>
      </c>
      <c r="AB304" s="335">
        <f>_xlfn.XLOOKUP(A304,'2024-NAT-02'!B:B,'2024-NAT-02'!F:F,0,0)+_xlfn.XLOOKUP(A304,'2024-NAT-02'!B:B,'2024-NAT-02'!G:G,0,0)</f>
        <v>0</v>
      </c>
      <c r="AC304" s="337">
        <f>_xlfn.XLOOKUP(A304,'2024-NAT-02'!B:B,'2024-NAT-02'!H:H,0,0)</f>
        <v>0</v>
      </c>
      <c r="AD304" s="335">
        <f t="shared" si="8"/>
        <v>9</v>
      </c>
      <c r="AE304" s="336">
        <f t="shared" si="9"/>
        <v>2.96</v>
      </c>
    </row>
    <row r="305" spans="1:31" ht="15.6" x14ac:dyDescent="0.25">
      <c r="A305" s="340" t="s">
        <v>742</v>
      </c>
      <c r="B305" s="341" t="s">
        <v>2160</v>
      </c>
      <c r="C305" s="341" t="s">
        <v>2020</v>
      </c>
      <c r="D305" s="341" t="s">
        <v>2021</v>
      </c>
      <c r="E305" s="342" t="s">
        <v>1258</v>
      </c>
      <c r="F305" s="312">
        <v>2</v>
      </c>
      <c r="G305" s="313">
        <v>0</v>
      </c>
      <c r="H305" s="313">
        <v>2</v>
      </c>
      <c r="I305" s="314">
        <v>5.8000000000000007</v>
      </c>
      <c r="J305" s="315">
        <v>2.9000000000000004</v>
      </c>
      <c r="K305" s="316"/>
      <c r="L305" s="331"/>
      <c r="M305" s="316"/>
      <c r="N305" s="317"/>
      <c r="O305" s="317"/>
      <c r="P305" s="318"/>
      <c r="Q305" s="319"/>
      <c r="R305" s="306"/>
      <c r="S305" s="306"/>
      <c r="T305" s="320"/>
      <c r="U305" s="321"/>
      <c r="V305" s="322"/>
      <c r="W305" s="323"/>
      <c r="X305" s="324"/>
      <c r="Y305" s="326"/>
      <c r="Z305" s="335">
        <f>_xlfn.XLOOKUP(A305,'2024-NAT-01'!B:B,'2024-NAT-01'!F:F,0,0)+_xlfn.XLOOKUP(Nominations!A294,'2024-NAT-01'!B:B,'2024-NAT-01'!G:G,0,0)</f>
        <v>0</v>
      </c>
      <c r="AA305" s="336">
        <f>_xlfn.XLOOKUP(A305,'2024-NAT-01'!B:B,'2024-NAT-01'!H:H,0,0)</f>
        <v>0</v>
      </c>
      <c r="AB305" s="335">
        <f>_xlfn.XLOOKUP(A305,'2024-NAT-02'!B:B,'2024-NAT-02'!F:F,0,0)+_xlfn.XLOOKUP(A305,'2024-NAT-02'!B:B,'2024-NAT-02'!G:G,0,0)</f>
        <v>0</v>
      </c>
      <c r="AC305" s="337">
        <f>_xlfn.XLOOKUP(A305,'2024-NAT-02'!B:B,'2024-NAT-02'!H:H,0,0)</f>
        <v>0</v>
      </c>
      <c r="AD305" s="338">
        <f t="shared" si="8"/>
        <v>2</v>
      </c>
      <c r="AE305" s="339">
        <f t="shared" si="9"/>
        <v>2.9000000000000004</v>
      </c>
    </row>
    <row r="306" spans="1:31" ht="15.6" x14ac:dyDescent="0.25">
      <c r="A306" s="340" t="s">
        <v>607</v>
      </c>
      <c r="B306" s="341" t="s">
        <v>2159</v>
      </c>
      <c r="C306" s="341" t="s">
        <v>87</v>
      </c>
      <c r="D306" s="341" t="s">
        <v>349</v>
      </c>
      <c r="E306" s="342" t="s">
        <v>1258</v>
      </c>
      <c r="F306" s="312">
        <v>1</v>
      </c>
      <c r="G306" s="313">
        <v>1</v>
      </c>
      <c r="H306" s="313">
        <v>2</v>
      </c>
      <c r="I306" s="314">
        <v>14.399999999999999</v>
      </c>
      <c r="J306" s="315">
        <v>2.88</v>
      </c>
      <c r="K306" s="316"/>
      <c r="L306" s="331"/>
      <c r="M306" s="316"/>
      <c r="N306" s="317"/>
      <c r="O306" s="317"/>
      <c r="P306" s="318"/>
      <c r="Q306" s="319"/>
      <c r="R306" s="306"/>
      <c r="S306" s="306"/>
      <c r="T306" s="320"/>
      <c r="U306" s="321"/>
      <c r="V306" s="322"/>
      <c r="W306" s="323"/>
      <c r="X306" s="324"/>
      <c r="Y306" s="326"/>
      <c r="Z306" s="335">
        <f>_xlfn.XLOOKUP(A306,'2024-NAT-01'!B:B,'2024-NAT-01'!F:F,0,0)+_xlfn.XLOOKUP(Nominations!A156,'2024-NAT-01'!B:B,'2024-NAT-01'!G:G,0,0)</f>
        <v>0</v>
      </c>
      <c r="AA306" s="336">
        <f>_xlfn.XLOOKUP(A306,'2024-NAT-01'!B:B,'2024-NAT-01'!H:H,0,0)</f>
        <v>0</v>
      </c>
      <c r="AB306" s="335">
        <f>_xlfn.XLOOKUP(A306,'2024-NAT-02'!B:B,'2024-NAT-02'!F:F,0,0)+_xlfn.XLOOKUP(A306,'2024-NAT-02'!B:B,'2024-NAT-02'!G:G,0,0)</f>
        <v>0</v>
      </c>
      <c r="AC306" s="337">
        <f>_xlfn.XLOOKUP(A306,'2024-NAT-02'!B:B,'2024-NAT-02'!H:H,0,0)</f>
        <v>0</v>
      </c>
      <c r="AD306" s="338">
        <f t="shared" si="8"/>
        <v>2</v>
      </c>
      <c r="AE306" s="339">
        <f t="shared" si="9"/>
        <v>2.88</v>
      </c>
    </row>
    <row r="307" spans="1:31" ht="15.6" x14ac:dyDescent="0.25">
      <c r="A307" s="340" t="s">
        <v>656</v>
      </c>
      <c r="B307" s="341" t="s">
        <v>2160</v>
      </c>
      <c r="C307" s="341" t="s">
        <v>2026</v>
      </c>
      <c r="D307" s="341" t="s">
        <v>1850</v>
      </c>
      <c r="E307" s="342" t="s">
        <v>2078</v>
      </c>
      <c r="F307" s="312">
        <v>1</v>
      </c>
      <c r="G307" s="313">
        <v>3</v>
      </c>
      <c r="H307" s="313">
        <v>4</v>
      </c>
      <c r="I307" s="314">
        <v>13.000000000000002</v>
      </c>
      <c r="J307" s="315">
        <v>2.8700000000000006</v>
      </c>
      <c r="K307" s="316"/>
      <c r="L307" s="331"/>
      <c r="M307" s="316"/>
      <c r="N307" s="317"/>
      <c r="O307" s="317"/>
      <c r="P307" s="318"/>
      <c r="Q307" s="319"/>
      <c r="R307" s="306"/>
      <c r="S307" s="306"/>
      <c r="T307" s="320"/>
      <c r="U307" s="321"/>
      <c r="V307" s="322"/>
      <c r="W307" s="323"/>
      <c r="X307" s="324"/>
      <c r="Y307" s="326"/>
      <c r="Z307" s="335">
        <f>_xlfn.XLOOKUP(A307,'2024-NAT-01'!B:B,'2024-NAT-01'!F:F,0,0)+_xlfn.XLOOKUP(Nominations!A205,'2024-NAT-01'!B:B,'2024-NAT-01'!G:G,0,0)</f>
        <v>3</v>
      </c>
      <c r="AA307" s="336">
        <f>_xlfn.XLOOKUP(A307,'2024-NAT-01'!B:B,'2024-NAT-01'!H:H,0,0)</f>
        <v>0</v>
      </c>
      <c r="AB307" s="335">
        <f>_xlfn.XLOOKUP(A307,'2024-NAT-02'!B:B,'2024-NAT-02'!F:F,0,0)+_xlfn.XLOOKUP(A307,'2024-NAT-02'!B:B,'2024-NAT-02'!G:G,0,0)</f>
        <v>0</v>
      </c>
      <c r="AC307" s="337">
        <f>_xlfn.XLOOKUP(A307,'2024-NAT-02'!B:B,'2024-NAT-02'!H:H,0,0)</f>
        <v>0</v>
      </c>
      <c r="AD307" s="338">
        <f t="shared" si="8"/>
        <v>7</v>
      </c>
      <c r="AE307" s="339">
        <f t="shared" si="9"/>
        <v>2.8700000000000006</v>
      </c>
    </row>
    <row r="308" spans="1:31" ht="15.6" x14ac:dyDescent="0.25">
      <c r="A308" s="340" t="s">
        <v>1563</v>
      </c>
      <c r="B308" s="341" t="s">
        <v>2162</v>
      </c>
      <c r="C308" s="341" t="s">
        <v>414</v>
      </c>
      <c r="D308" s="341" t="s">
        <v>77</v>
      </c>
      <c r="E308" s="342" t="s">
        <v>1258</v>
      </c>
      <c r="F308" s="312">
        <v>1</v>
      </c>
      <c r="G308" s="313">
        <v>1</v>
      </c>
      <c r="H308" s="313">
        <v>2</v>
      </c>
      <c r="I308" s="314">
        <v>14.200000000000001</v>
      </c>
      <c r="J308" s="315">
        <v>2.8400000000000003</v>
      </c>
      <c r="K308" s="316"/>
      <c r="L308" s="331"/>
      <c r="M308" s="316"/>
      <c r="N308" s="317"/>
      <c r="O308" s="317"/>
      <c r="P308" s="318"/>
      <c r="Q308" s="319"/>
      <c r="R308" s="306"/>
      <c r="S308" s="306"/>
      <c r="T308" s="320"/>
      <c r="U308" s="321"/>
      <c r="V308" s="322"/>
      <c r="W308" s="323"/>
      <c r="X308" s="324"/>
      <c r="Y308" s="326"/>
      <c r="Z308" s="335">
        <f>_xlfn.XLOOKUP(A308,'2024-NAT-01'!B:B,'2024-NAT-01'!F:F,0,0)+_xlfn.XLOOKUP(Nominations!A763,'2024-NAT-01'!B:B,'2024-NAT-01'!G:G,0,0)</f>
        <v>0</v>
      </c>
      <c r="AA308" s="336">
        <f>_xlfn.XLOOKUP(A308,'2024-NAT-01'!B:B,'2024-NAT-01'!H:H,0,0)</f>
        <v>0</v>
      </c>
      <c r="AB308" s="335">
        <f>_xlfn.XLOOKUP(A308,'2024-NAT-02'!B:B,'2024-NAT-02'!F:F,0,0)+_xlfn.XLOOKUP(A308,'2024-NAT-02'!B:B,'2024-NAT-02'!G:G,0,0)</f>
        <v>0</v>
      </c>
      <c r="AC308" s="337">
        <f>_xlfn.XLOOKUP(A308,'2024-NAT-02'!B:B,'2024-NAT-02'!H:H,0,0)</f>
        <v>0</v>
      </c>
      <c r="AD308" s="338">
        <f t="shared" si="8"/>
        <v>2</v>
      </c>
      <c r="AE308" s="339">
        <f t="shared" si="9"/>
        <v>2.8400000000000003</v>
      </c>
    </row>
    <row r="309" spans="1:31" ht="15.6" x14ac:dyDescent="0.25">
      <c r="A309" s="340" t="s">
        <v>672</v>
      </c>
      <c r="B309" s="341" t="s">
        <v>1319</v>
      </c>
      <c r="C309" s="341" t="s">
        <v>94</v>
      </c>
      <c r="D309" s="341" t="s">
        <v>147</v>
      </c>
      <c r="E309" s="342" t="s">
        <v>1261</v>
      </c>
      <c r="F309" s="312">
        <v>1</v>
      </c>
      <c r="G309" s="313">
        <v>1</v>
      </c>
      <c r="H309" s="313">
        <v>2</v>
      </c>
      <c r="I309" s="314">
        <v>14.2</v>
      </c>
      <c r="J309" s="315">
        <v>2.84</v>
      </c>
      <c r="K309" s="316"/>
      <c r="L309" s="331"/>
      <c r="M309" s="316"/>
      <c r="N309" s="317"/>
      <c r="O309" s="317"/>
      <c r="P309" s="318"/>
      <c r="Q309" s="319"/>
      <c r="R309" s="306"/>
      <c r="S309" s="306"/>
      <c r="T309" s="320"/>
      <c r="U309" s="321"/>
      <c r="V309" s="322"/>
      <c r="W309" s="323"/>
      <c r="X309" s="324"/>
      <c r="Y309" s="326"/>
      <c r="Z309" s="335">
        <f>_xlfn.XLOOKUP(A309,'2024-NAT-01'!B:B,'2024-NAT-01'!F:F,0,0)+_xlfn.XLOOKUP(Nominations!A221,'2024-NAT-01'!B:B,'2024-NAT-01'!G:G,0,0)</f>
        <v>2</v>
      </c>
      <c r="AA309" s="336">
        <f>_xlfn.XLOOKUP(A309,'2024-NAT-01'!B:B,'2024-NAT-01'!H:H,0,0)</f>
        <v>0</v>
      </c>
      <c r="AB309" s="335">
        <f>_xlfn.XLOOKUP(A309,'2024-NAT-02'!B:B,'2024-NAT-02'!F:F,0,0)+_xlfn.XLOOKUP(A309,'2024-NAT-02'!B:B,'2024-NAT-02'!G:G,0,0)</f>
        <v>0</v>
      </c>
      <c r="AC309" s="337">
        <f>_xlfn.XLOOKUP(A309,'2024-NAT-02'!B:B,'2024-NAT-02'!H:H,0,0)</f>
        <v>0</v>
      </c>
      <c r="AD309" s="338">
        <f t="shared" si="8"/>
        <v>4</v>
      </c>
      <c r="AE309" s="339">
        <f t="shared" si="9"/>
        <v>2.84</v>
      </c>
    </row>
    <row r="310" spans="1:31" ht="15.6" x14ac:dyDescent="0.25">
      <c r="A310" s="340" t="s">
        <v>682</v>
      </c>
      <c r="B310" s="341" t="s">
        <v>1319</v>
      </c>
      <c r="C310" s="341" t="s">
        <v>438</v>
      </c>
      <c r="D310" s="341" t="s">
        <v>141</v>
      </c>
      <c r="E310" s="342" t="s">
        <v>2079</v>
      </c>
      <c r="F310" s="312">
        <v>0</v>
      </c>
      <c r="G310" s="313">
        <v>3</v>
      </c>
      <c r="H310" s="313">
        <v>3</v>
      </c>
      <c r="I310" s="314">
        <v>13.7</v>
      </c>
      <c r="J310" s="315">
        <v>2.74</v>
      </c>
      <c r="K310" s="316"/>
      <c r="L310" s="331"/>
      <c r="M310" s="316"/>
      <c r="N310" s="317"/>
      <c r="O310" s="317"/>
      <c r="P310" s="318"/>
      <c r="Q310" s="319"/>
      <c r="R310" s="306"/>
      <c r="S310" s="306"/>
      <c r="T310" s="320"/>
      <c r="U310" s="321"/>
      <c r="V310" s="322"/>
      <c r="W310" s="323"/>
      <c r="X310" s="324"/>
      <c r="Y310" s="326"/>
      <c r="Z310" s="335">
        <f>_xlfn.XLOOKUP(A310,'2024-NAT-01'!B:B,'2024-NAT-01'!F:F,0,0)+_xlfn.XLOOKUP(Nominations!A232,'2024-NAT-01'!B:B,'2024-NAT-01'!G:G,0,0)</f>
        <v>0</v>
      </c>
      <c r="AA310" s="336">
        <f>_xlfn.XLOOKUP(A310,'2024-NAT-01'!B:B,'2024-NAT-01'!H:H,0,0)</f>
        <v>0</v>
      </c>
      <c r="AB310" s="335">
        <f>_xlfn.XLOOKUP(A310,'2024-NAT-02'!B:B,'2024-NAT-02'!F:F,0,0)+_xlfn.XLOOKUP(A310,'2024-NAT-02'!B:B,'2024-NAT-02'!G:G,0,0)</f>
        <v>0</v>
      </c>
      <c r="AC310" s="337">
        <f>_xlfn.XLOOKUP(A310,'2024-NAT-02'!B:B,'2024-NAT-02'!H:H,0,0)</f>
        <v>0</v>
      </c>
      <c r="AD310" s="338">
        <f t="shared" si="8"/>
        <v>3</v>
      </c>
      <c r="AE310" s="339">
        <f t="shared" si="9"/>
        <v>2.74</v>
      </c>
    </row>
    <row r="311" spans="1:31" ht="15.6" x14ac:dyDescent="0.25">
      <c r="A311" s="340" t="s">
        <v>883</v>
      </c>
      <c r="B311" s="341" t="s">
        <v>1473</v>
      </c>
      <c r="C311" s="341" t="s">
        <v>99</v>
      </c>
      <c r="D311" s="341" t="s">
        <v>183</v>
      </c>
      <c r="E311" s="342" t="s">
        <v>1261</v>
      </c>
      <c r="F311" s="312">
        <v>0</v>
      </c>
      <c r="G311" s="313">
        <v>1</v>
      </c>
      <c r="H311" s="313">
        <v>1</v>
      </c>
      <c r="I311" s="314">
        <v>13.7</v>
      </c>
      <c r="J311" s="315">
        <v>2.74</v>
      </c>
      <c r="K311" s="316"/>
      <c r="L311" s="331"/>
      <c r="M311" s="316"/>
      <c r="N311" s="317"/>
      <c r="O311" s="317"/>
      <c r="P311" s="318"/>
      <c r="Q311" s="319"/>
      <c r="R311" s="306"/>
      <c r="S311" s="306"/>
      <c r="T311" s="320"/>
      <c r="U311" s="321"/>
      <c r="V311" s="322"/>
      <c r="W311" s="323"/>
      <c r="X311" s="324"/>
      <c r="Y311" s="326"/>
      <c r="Z311" s="335">
        <f>_xlfn.XLOOKUP(A311,'2024-NAT-01'!B:B,'2024-NAT-01'!F:F,0,0)+_xlfn.XLOOKUP(Nominations!A445,'2024-NAT-01'!B:B,'2024-NAT-01'!G:G,0,0)</f>
        <v>0</v>
      </c>
      <c r="AA311" s="336">
        <f>_xlfn.XLOOKUP(A311,'2024-NAT-01'!B:B,'2024-NAT-01'!H:H,0,0)</f>
        <v>0</v>
      </c>
      <c r="AB311" s="335">
        <f>_xlfn.XLOOKUP(A311,'2024-NAT-02'!B:B,'2024-NAT-02'!F:F,0,0)+_xlfn.XLOOKUP(A311,'2024-NAT-02'!B:B,'2024-NAT-02'!G:G,0,0)</f>
        <v>0</v>
      </c>
      <c r="AC311" s="337">
        <f>_xlfn.XLOOKUP(A311,'2024-NAT-02'!B:B,'2024-NAT-02'!H:H,0,0)</f>
        <v>0</v>
      </c>
      <c r="AD311" s="338">
        <f t="shared" si="8"/>
        <v>1</v>
      </c>
      <c r="AE311" s="339">
        <f t="shared" si="9"/>
        <v>2.74</v>
      </c>
    </row>
    <row r="312" spans="1:31" ht="15.6" x14ac:dyDescent="0.25">
      <c r="A312" s="343" t="s">
        <v>654</v>
      </c>
      <c r="B312" s="344" t="s">
        <v>48</v>
      </c>
      <c r="C312" s="344" t="s">
        <v>1904</v>
      </c>
      <c r="D312" s="344" t="s">
        <v>1854</v>
      </c>
      <c r="E312" s="345" t="s">
        <v>2081</v>
      </c>
      <c r="F312" s="312">
        <v>5</v>
      </c>
      <c r="G312" s="313">
        <v>2</v>
      </c>
      <c r="H312" s="313">
        <v>7</v>
      </c>
      <c r="I312" s="314">
        <v>9.8000000000000007</v>
      </c>
      <c r="J312" s="346">
        <v>2.7199999999999998</v>
      </c>
      <c r="K312" s="316"/>
      <c r="L312" s="331"/>
      <c r="M312" s="316"/>
      <c r="N312" s="317"/>
      <c r="O312" s="317"/>
      <c r="P312" s="318"/>
      <c r="Q312" s="319"/>
      <c r="R312" s="306"/>
      <c r="S312" s="306"/>
      <c r="T312" s="320"/>
      <c r="U312" s="321"/>
      <c r="V312" s="322"/>
      <c r="W312" s="323"/>
      <c r="X312" s="324"/>
      <c r="Y312" s="326"/>
      <c r="Z312" s="335">
        <f>_xlfn.XLOOKUP(A312,'2024-NAT-01'!B:B,'2024-NAT-01'!F:F,0,0)+_xlfn.XLOOKUP(A312,'2024-NAT-01'!B:B,'2024-NAT-01'!G:G,0,0)</f>
        <v>0</v>
      </c>
      <c r="AA312" s="336">
        <f>_xlfn.XLOOKUP(A312,'2024-NAT-01'!B:B,'2024-NAT-01'!H:H,0,0)</f>
        <v>0</v>
      </c>
      <c r="AB312" s="335">
        <f>_xlfn.XLOOKUP(A312,'2024-NAT-02'!B:B,'2024-NAT-02'!F:F,0,0)+_xlfn.XLOOKUP(A312,'2024-NAT-02'!B:B,'2024-NAT-02'!G:G,0,0)</f>
        <v>0</v>
      </c>
      <c r="AC312" s="337">
        <f>_xlfn.XLOOKUP(A312,'2024-NAT-02'!B:B,'2024-NAT-02'!H:H,0,0)</f>
        <v>0</v>
      </c>
      <c r="AD312" s="335">
        <f t="shared" si="8"/>
        <v>7</v>
      </c>
      <c r="AE312" s="336">
        <f t="shared" si="9"/>
        <v>2.7199999999999998</v>
      </c>
    </row>
    <row r="313" spans="1:31" ht="15.6" x14ac:dyDescent="0.25">
      <c r="A313" s="340" t="s">
        <v>1573</v>
      </c>
      <c r="B313" s="341" t="s">
        <v>2150</v>
      </c>
      <c r="C313" s="341" t="s">
        <v>1606</v>
      </c>
      <c r="D313" s="341" t="s">
        <v>1607</v>
      </c>
      <c r="E313" s="342" t="s">
        <v>1251</v>
      </c>
      <c r="F313" s="312">
        <v>3</v>
      </c>
      <c r="G313" s="313">
        <v>2</v>
      </c>
      <c r="H313" s="313">
        <v>5</v>
      </c>
      <c r="I313" s="314">
        <v>11.799999999999999</v>
      </c>
      <c r="J313" s="315">
        <v>2.63</v>
      </c>
      <c r="K313" s="316"/>
      <c r="L313" s="331"/>
      <c r="M313" s="316"/>
      <c r="N313" s="317"/>
      <c r="O313" s="317"/>
      <c r="P313" s="318"/>
      <c r="Q313" s="319"/>
      <c r="R313" s="306"/>
      <c r="S313" s="306"/>
      <c r="T313" s="320"/>
      <c r="U313" s="321"/>
      <c r="V313" s="322"/>
      <c r="W313" s="323"/>
      <c r="X313" s="324"/>
      <c r="Y313" s="326"/>
      <c r="Z313" s="335">
        <f>_xlfn.XLOOKUP(A313,'2024-NAT-01'!B:B,'2024-NAT-01'!F:F,0,0)+_xlfn.XLOOKUP(Nominations!A771,'2024-NAT-01'!B:B,'2024-NAT-01'!G:G,0,0)</f>
        <v>0</v>
      </c>
      <c r="AA313" s="336">
        <f>_xlfn.XLOOKUP(A313,'2024-NAT-01'!B:B,'2024-NAT-01'!H:H,0,0)</f>
        <v>0</v>
      </c>
      <c r="AB313" s="335">
        <f>_xlfn.XLOOKUP(A313,'2024-NAT-02'!B:B,'2024-NAT-02'!F:F,0,0)+_xlfn.XLOOKUP(A313,'2024-NAT-02'!B:B,'2024-NAT-02'!G:G,0,0)</f>
        <v>0</v>
      </c>
      <c r="AC313" s="337">
        <f>_xlfn.XLOOKUP(A313,'2024-NAT-02'!B:B,'2024-NAT-02'!H:H,0,0)</f>
        <v>0</v>
      </c>
      <c r="AD313" s="338">
        <f t="shared" si="8"/>
        <v>5</v>
      </c>
      <c r="AE313" s="339">
        <f t="shared" si="9"/>
        <v>2.63</v>
      </c>
    </row>
    <row r="314" spans="1:31" ht="15.6" x14ac:dyDescent="0.25">
      <c r="A314" s="340" t="s">
        <v>866</v>
      </c>
      <c r="B314" s="341" t="s">
        <v>2153</v>
      </c>
      <c r="C314" s="341" t="s">
        <v>247</v>
      </c>
      <c r="D314" s="341" t="s">
        <v>1994</v>
      </c>
      <c r="E314" s="342" t="s">
        <v>1261</v>
      </c>
      <c r="F314" s="312">
        <v>0</v>
      </c>
      <c r="G314" s="313">
        <v>2</v>
      </c>
      <c r="H314" s="313">
        <v>2</v>
      </c>
      <c r="I314" s="314">
        <v>8.4</v>
      </c>
      <c r="J314" s="315">
        <v>2.52</v>
      </c>
      <c r="K314" s="316"/>
      <c r="L314" s="331"/>
      <c r="M314" s="316"/>
      <c r="N314" s="317"/>
      <c r="O314" s="317"/>
      <c r="P314" s="318"/>
      <c r="Q314" s="319"/>
      <c r="R314" s="306"/>
      <c r="S314" s="306"/>
      <c r="T314" s="320"/>
      <c r="U314" s="321"/>
      <c r="V314" s="322"/>
      <c r="W314" s="323"/>
      <c r="X314" s="324"/>
      <c r="Y314" s="326"/>
      <c r="Z314" s="335">
        <f>_xlfn.XLOOKUP(A314,'2024-NAT-01'!B:B,'2024-NAT-01'!F:F,0,0)+_xlfn.XLOOKUP(Nominations!A427,'2024-NAT-01'!B:B,'2024-NAT-01'!G:G,0,0)</f>
        <v>0</v>
      </c>
      <c r="AA314" s="336">
        <f>_xlfn.XLOOKUP(A314,'2024-NAT-01'!B:B,'2024-NAT-01'!H:H,0,0)</f>
        <v>0</v>
      </c>
      <c r="AB314" s="335">
        <f>_xlfn.XLOOKUP(A314,'2024-NAT-02'!B:B,'2024-NAT-02'!F:F,0,0)+_xlfn.XLOOKUP(A314,'2024-NAT-02'!B:B,'2024-NAT-02'!G:G,0,0)</f>
        <v>0</v>
      </c>
      <c r="AC314" s="337">
        <f>_xlfn.XLOOKUP(A314,'2024-NAT-02'!B:B,'2024-NAT-02'!H:H,0,0)</f>
        <v>0</v>
      </c>
      <c r="AD314" s="338">
        <f t="shared" si="8"/>
        <v>2</v>
      </c>
      <c r="AE314" s="339">
        <f t="shared" si="9"/>
        <v>2.52</v>
      </c>
    </row>
    <row r="315" spans="1:31" ht="15.6" x14ac:dyDescent="0.25">
      <c r="A315" s="340" t="s">
        <v>1184</v>
      </c>
      <c r="B315" s="341" t="s">
        <v>1241</v>
      </c>
      <c r="C315" s="341" t="s">
        <v>1859</v>
      </c>
      <c r="D315" s="341" t="s">
        <v>1696</v>
      </c>
      <c r="E315" s="342" t="s">
        <v>1258</v>
      </c>
      <c r="F315" s="312">
        <v>3</v>
      </c>
      <c r="G315" s="313">
        <v>2</v>
      </c>
      <c r="H315" s="313">
        <v>5</v>
      </c>
      <c r="I315" s="314">
        <v>12.6</v>
      </c>
      <c r="J315" s="315">
        <v>2.52</v>
      </c>
      <c r="K315" s="316"/>
      <c r="L315" s="331"/>
      <c r="M315" s="316"/>
      <c r="N315" s="317"/>
      <c r="O315" s="317"/>
      <c r="P315" s="318"/>
      <c r="Q315" s="319"/>
      <c r="R315" s="306"/>
      <c r="S315" s="306"/>
      <c r="T315" s="320"/>
      <c r="U315" s="321"/>
      <c r="V315" s="322"/>
      <c r="W315" s="323"/>
      <c r="X315" s="324"/>
      <c r="Y315" s="326"/>
      <c r="Z315" s="335">
        <f>_xlfn.XLOOKUP(A315,'2024-NAT-01'!B:B,'2024-NAT-01'!F:F,0,0)+_xlfn.XLOOKUP(Nominations!A603,'2024-NAT-01'!B:B,'2024-NAT-01'!G:G,0,0)</f>
        <v>0</v>
      </c>
      <c r="AA315" s="336">
        <f>_xlfn.XLOOKUP(A315,'2024-NAT-01'!B:B,'2024-NAT-01'!H:H,0,0)</f>
        <v>0</v>
      </c>
      <c r="AB315" s="335">
        <f>_xlfn.XLOOKUP(A315,'2024-NAT-02'!B:B,'2024-NAT-02'!F:F,0,0)+_xlfn.XLOOKUP(A315,'2024-NAT-02'!B:B,'2024-NAT-02'!G:G,0,0)</f>
        <v>0</v>
      </c>
      <c r="AC315" s="337">
        <f>_xlfn.XLOOKUP(A315,'2024-NAT-02'!B:B,'2024-NAT-02'!H:H,0,0)</f>
        <v>0</v>
      </c>
      <c r="AD315" s="338">
        <f t="shared" si="8"/>
        <v>5</v>
      </c>
      <c r="AE315" s="339">
        <f t="shared" si="9"/>
        <v>2.52</v>
      </c>
    </row>
    <row r="316" spans="1:31" ht="15.6" x14ac:dyDescent="0.25">
      <c r="A316" s="340" t="s">
        <v>1137</v>
      </c>
      <c r="B316" s="341" t="s">
        <v>2154</v>
      </c>
      <c r="C316" s="341" t="s">
        <v>124</v>
      </c>
      <c r="D316" s="341" t="s">
        <v>299</v>
      </c>
      <c r="E316" s="342" t="s">
        <v>2079</v>
      </c>
      <c r="F316" s="312">
        <v>0</v>
      </c>
      <c r="G316" s="313">
        <v>1</v>
      </c>
      <c r="H316" s="313">
        <v>1</v>
      </c>
      <c r="I316" s="314">
        <v>8.3000000000000007</v>
      </c>
      <c r="J316" s="315">
        <v>2.4900000000000002</v>
      </c>
      <c r="K316" s="316"/>
      <c r="L316" s="331"/>
      <c r="M316" s="316"/>
      <c r="N316" s="317"/>
      <c r="O316" s="317"/>
      <c r="P316" s="318"/>
      <c r="Q316" s="319"/>
      <c r="R316" s="306"/>
      <c r="S316" s="306"/>
      <c r="T316" s="320"/>
      <c r="U316" s="321"/>
      <c r="V316" s="322"/>
      <c r="W316" s="323"/>
      <c r="X316" s="324"/>
      <c r="Y316" s="326"/>
      <c r="Z316" s="335">
        <f>_xlfn.XLOOKUP(A316,'2024-NAT-01'!B:B,'2024-NAT-01'!F:F,0,0)+_xlfn.XLOOKUP(Nominations!A572,'2024-NAT-01'!B:B,'2024-NAT-01'!G:G,0,0)</f>
        <v>0</v>
      </c>
      <c r="AA316" s="336">
        <f>_xlfn.XLOOKUP(A316,'2024-NAT-01'!B:B,'2024-NAT-01'!H:H,0,0)</f>
        <v>0</v>
      </c>
      <c r="AB316" s="335">
        <f>_xlfn.XLOOKUP(A316,'2024-NAT-02'!B:B,'2024-NAT-02'!F:F,0,0)+_xlfn.XLOOKUP(A316,'2024-NAT-02'!B:B,'2024-NAT-02'!G:G,0,0)</f>
        <v>0</v>
      </c>
      <c r="AC316" s="337">
        <f>_xlfn.XLOOKUP(A316,'2024-NAT-02'!B:B,'2024-NAT-02'!H:H,0,0)</f>
        <v>0</v>
      </c>
      <c r="AD316" s="338">
        <f t="shared" si="8"/>
        <v>1</v>
      </c>
      <c r="AE316" s="339">
        <f t="shared" si="9"/>
        <v>2.4900000000000002</v>
      </c>
    </row>
    <row r="317" spans="1:31" ht="15.6" x14ac:dyDescent="0.25">
      <c r="A317" s="343" t="s">
        <v>1012</v>
      </c>
      <c r="B317" s="344" t="s">
        <v>44</v>
      </c>
      <c r="C317" s="344" t="s">
        <v>1933</v>
      </c>
      <c r="D317" s="344" t="s">
        <v>1934</v>
      </c>
      <c r="E317" s="345" t="s">
        <v>1258</v>
      </c>
      <c r="F317" s="312">
        <v>1</v>
      </c>
      <c r="G317" s="313">
        <v>1</v>
      </c>
      <c r="H317" s="313">
        <v>2</v>
      </c>
      <c r="I317" s="314">
        <v>8.1999999999999993</v>
      </c>
      <c r="J317" s="346">
        <v>2.4599999999999995</v>
      </c>
      <c r="K317" s="316"/>
      <c r="L317" s="331"/>
      <c r="M317" s="316"/>
      <c r="N317" s="317"/>
      <c r="O317" s="317"/>
      <c r="P317" s="318"/>
      <c r="Q317" s="319"/>
      <c r="R317" s="306"/>
      <c r="S317" s="306"/>
      <c r="T317" s="320"/>
      <c r="U317" s="321"/>
      <c r="V317" s="322"/>
      <c r="W317" s="323"/>
      <c r="X317" s="324"/>
      <c r="Y317" s="326"/>
      <c r="Z317" s="335">
        <f>_xlfn.XLOOKUP(A317,'2024-NAT-01'!B:B,'2024-NAT-01'!F:F,0,0)+_xlfn.XLOOKUP(A317,'2024-NAT-01'!B:B,'2024-NAT-01'!G:G,0,0)</f>
        <v>0</v>
      </c>
      <c r="AA317" s="336">
        <f>_xlfn.XLOOKUP(A317,'2024-NAT-01'!B:B,'2024-NAT-01'!H:H,0,0)</f>
        <v>0</v>
      </c>
      <c r="AB317" s="335">
        <f>_xlfn.XLOOKUP(A317,'2024-NAT-02'!B:B,'2024-NAT-02'!F:F,0,0)+_xlfn.XLOOKUP(A317,'2024-NAT-02'!B:B,'2024-NAT-02'!G:G,0,0)</f>
        <v>0</v>
      </c>
      <c r="AC317" s="337">
        <f>_xlfn.XLOOKUP(A317,'2024-NAT-02'!B:B,'2024-NAT-02'!H:H,0,0)</f>
        <v>0</v>
      </c>
      <c r="AD317" s="335">
        <f t="shared" si="8"/>
        <v>2</v>
      </c>
      <c r="AE317" s="336">
        <f t="shared" si="9"/>
        <v>2.4599999999999995</v>
      </c>
    </row>
    <row r="318" spans="1:31" ht="15.6" x14ac:dyDescent="0.25">
      <c r="A318" s="340" t="s">
        <v>722</v>
      </c>
      <c r="B318" s="341" t="s">
        <v>2151</v>
      </c>
      <c r="C318" s="341" t="s">
        <v>249</v>
      </c>
      <c r="D318" s="341" t="s">
        <v>242</v>
      </c>
      <c r="E318" s="342" t="s">
        <v>2078</v>
      </c>
      <c r="F318" s="312">
        <v>3</v>
      </c>
      <c r="G318" s="313">
        <v>2</v>
      </c>
      <c r="H318" s="313">
        <v>5</v>
      </c>
      <c r="I318" s="314">
        <v>11.500000000000002</v>
      </c>
      <c r="J318" s="315">
        <v>2.3900000000000006</v>
      </c>
      <c r="K318" s="316"/>
      <c r="L318" s="331"/>
      <c r="M318" s="316"/>
      <c r="N318" s="317"/>
      <c r="O318" s="317"/>
      <c r="P318" s="318"/>
      <c r="Q318" s="319"/>
      <c r="R318" s="306"/>
      <c r="S318" s="306"/>
      <c r="T318" s="320"/>
      <c r="U318" s="321"/>
      <c r="V318" s="322"/>
      <c r="W318" s="323"/>
      <c r="X318" s="324"/>
      <c r="Y318" s="326"/>
      <c r="Z318" s="335">
        <f>_xlfn.XLOOKUP(A318,'2024-NAT-01'!B:B,'2024-NAT-01'!F:F,0,0)+_xlfn.XLOOKUP(Nominations!A272,'2024-NAT-01'!B:B,'2024-NAT-01'!G:G,0,0)</f>
        <v>0</v>
      </c>
      <c r="AA318" s="336">
        <f>_xlfn.XLOOKUP(A318,'2024-NAT-01'!B:B,'2024-NAT-01'!H:H,0,0)</f>
        <v>0</v>
      </c>
      <c r="AB318" s="335">
        <f>_xlfn.XLOOKUP(A318,'2024-NAT-02'!B:B,'2024-NAT-02'!F:F,0,0)+_xlfn.XLOOKUP(A318,'2024-NAT-02'!B:B,'2024-NAT-02'!G:G,0,0)</f>
        <v>0</v>
      </c>
      <c r="AC318" s="337">
        <f>_xlfn.XLOOKUP(A318,'2024-NAT-02'!B:B,'2024-NAT-02'!H:H,0,0)</f>
        <v>0</v>
      </c>
      <c r="AD318" s="338">
        <f t="shared" si="8"/>
        <v>5</v>
      </c>
      <c r="AE318" s="339">
        <f t="shared" si="9"/>
        <v>2.3900000000000006</v>
      </c>
    </row>
    <row r="319" spans="1:31" ht="15.6" x14ac:dyDescent="0.25">
      <c r="A319" s="340" t="s">
        <v>514</v>
      </c>
      <c r="B319" s="341" t="s">
        <v>2158</v>
      </c>
      <c r="C319" s="341" t="s">
        <v>436</v>
      </c>
      <c r="D319" s="341" t="s">
        <v>109</v>
      </c>
      <c r="E319" s="342" t="s">
        <v>2078</v>
      </c>
      <c r="F319" s="312">
        <v>0</v>
      </c>
      <c r="G319" s="313">
        <v>2</v>
      </c>
      <c r="H319" s="313">
        <v>2</v>
      </c>
      <c r="I319" s="314">
        <v>7.6999999999999993</v>
      </c>
      <c r="J319" s="315">
        <v>2.3099999999999996</v>
      </c>
      <c r="K319" s="316">
        <f>I319/H319</f>
        <v>3.8499999999999996</v>
      </c>
      <c r="L319" s="331">
        <f>U319+Y319+Q319</f>
        <v>1347</v>
      </c>
      <c r="M319" s="316">
        <f>(U319*0.3)+(Y319*0.2)+(Q319*0.5)</f>
        <v>491.09999999999997</v>
      </c>
      <c r="N319" s="317">
        <v>1</v>
      </c>
      <c r="O319" s="317">
        <v>1</v>
      </c>
      <c r="P319" s="318">
        <v>5.0999999999999996</v>
      </c>
      <c r="Q319" s="319">
        <v>445</v>
      </c>
      <c r="R319" s="306">
        <v>1</v>
      </c>
      <c r="S319" s="306">
        <v>7</v>
      </c>
      <c r="T319" s="320">
        <v>45.3</v>
      </c>
      <c r="U319" s="321">
        <v>882</v>
      </c>
      <c r="V319" s="322">
        <v>0</v>
      </c>
      <c r="W319" s="323">
        <v>0</v>
      </c>
      <c r="X319" s="324">
        <v>0</v>
      </c>
      <c r="Y319" s="326">
        <v>20</v>
      </c>
      <c r="Z319" s="335">
        <f>_xlfn.XLOOKUP(A319,'2024-NAT-01'!B:B,'2024-NAT-01'!F:F,0,0)+_xlfn.XLOOKUP(Nominations!A63,'2024-NAT-01'!B:B,'2024-NAT-01'!G:G,0,0)</f>
        <v>6</v>
      </c>
      <c r="AA319" s="336">
        <f>_xlfn.XLOOKUP(A319,'2024-NAT-01'!B:B,'2024-NAT-01'!H:H,0,0)</f>
        <v>0</v>
      </c>
      <c r="AB319" s="335">
        <f>_xlfn.XLOOKUP(A319,'2024-NAT-02'!B:B,'2024-NAT-02'!F:F,0,0)+_xlfn.XLOOKUP(A319,'2024-NAT-02'!B:B,'2024-NAT-02'!G:G,0,0)</f>
        <v>0</v>
      </c>
      <c r="AC319" s="337">
        <f>_xlfn.XLOOKUP(A319,'2024-NAT-02'!B:B,'2024-NAT-02'!H:H,0,0)</f>
        <v>0</v>
      </c>
      <c r="AD319" s="338">
        <f t="shared" si="8"/>
        <v>8</v>
      </c>
      <c r="AE319" s="339">
        <f t="shared" si="9"/>
        <v>2.3099999999999996</v>
      </c>
    </row>
    <row r="320" spans="1:31" ht="15.6" x14ac:dyDescent="0.25">
      <c r="A320" s="340" t="s">
        <v>677</v>
      </c>
      <c r="B320" s="341" t="s">
        <v>1226</v>
      </c>
      <c r="C320" s="341" t="s">
        <v>1502</v>
      </c>
      <c r="D320" s="341" t="s">
        <v>386</v>
      </c>
      <c r="E320" s="342" t="s">
        <v>1258</v>
      </c>
      <c r="F320" s="312">
        <v>0</v>
      </c>
      <c r="G320" s="313">
        <v>1</v>
      </c>
      <c r="H320" s="313">
        <v>1</v>
      </c>
      <c r="I320" s="314">
        <v>4.5999999999999996</v>
      </c>
      <c r="J320" s="315">
        <v>2.2999999999999998</v>
      </c>
      <c r="K320" s="316"/>
      <c r="L320" s="331"/>
      <c r="M320" s="316"/>
      <c r="N320" s="317"/>
      <c r="O320" s="317"/>
      <c r="P320" s="318"/>
      <c r="Q320" s="319"/>
      <c r="R320" s="306"/>
      <c r="S320" s="306"/>
      <c r="T320" s="320"/>
      <c r="U320" s="321"/>
      <c r="V320" s="322"/>
      <c r="W320" s="323"/>
      <c r="X320" s="324"/>
      <c r="Y320" s="326"/>
      <c r="Z320" s="335">
        <f>_xlfn.XLOOKUP(A320,'2024-NAT-01'!B:B,'2024-NAT-01'!F:F,0,0)+_xlfn.XLOOKUP(Nominations!A226,'2024-NAT-01'!B:B,'2024-NAT-01'!G:G,0,0)</f>
        <v>0</v>
      </c>
      <c r="AA320" s="336">
        <f>_xlfn.XLOOKUP(A320,'2024-NAT-01'!B:B,'2024-NAT-01'!H:H,0,0)</f>
        <v>0</v>
      </c>
      <c r="AB320" s="335">
        <f>_xlfn.XLOOKUP(A320,'2024-NAT-02'!B:B,'2024-NAT-02'!F:F,0,0)+_xlfn.XLOOKUP(A320,'2024-NAT-02'!B:B,'2024-NAT-02'!G:G,0,0)</f>
        <v>0</v>
      </c>
      <c r="AC320" s="337">
        <f>_xlfn.XLOOKUP(A320,'2024-NAT-02'!B:B,'2024-NAT-02'!H:H,0,0)</f>
        <v>0</v>
      </c>
      <c r="AD320" s="338">
        <f t="shared" si="8"/>
        <v>1</v>
      </c>
      <c r="AE320" s="339">
        <f t="shared" si="9"/>
        <v>2.2999999999999998</v>
      </c>
    </row>
    <row r="321" spans="1:31" ht="15.6" x14ac:dyDescent="0.25">
      <c r="A321" s="340" t="s">
        <v>1883</v>
      </c>
      <c r="B321" s="341" t="s">
        <v>2161</v>
      </c>
      <c r="C321" s="341" t="s">
        <v>1844</v>
      </c>
      <c r="D321" s="341" t="s">
        <v>902</v>
      </c>
      <c r="E321" s="342" t="s">
        <v>1258</v>
      </c>
      <c r="F321" s="312">
        <v>1</v>
      </c>
      <c r="G321" s="313">
        <v>2</v>
      </c>
      <c r="H321" s="313">
        <v>3</v>
      </c>
      <c r="I321" s="314">
        <v>8.1999999999999993</v>
      </c>
      <c r="J321" s="315">
        <v>2.2999999999999998</v>
      </c>
      <c r="K321" s="316"/>
      <c r="L321" s="331"/>
      <c r="M321" s="316"/>
      <c r="N321" s="317"/>
      <c r="O321" s="317"/>
      <c r="P321" s="318"/>
      <c r="Q321" s="319"/>
      <c r="R321" s="306"/>
      <c r="S321" s="306"/>
      <c r="T321" s="320"/>
      <c r="U321" s="321"/>
      <c r="V321" s="322"/>
      <c r="W321" s="323"/>
      <c r="X321" s="324"/>
      <c r="Y321" s="326"/>
      <c r="Z321" s="335">
        <f>_xlfn.XLOOKUP(A321,'2024-NAT-01'!B:B,'2024-NAT-01'!F:F,0,0)+_xlfn.XLOOKUP(Nominations!A886,'2024-NAT-01'!B:B,'2024-NAT-01'!G:G,0,0)</f>
        <v>0</v>
      </c>
      <c r="AA321" s="336">
        <f>_xlfn.XLOOKUP(A321,'2024-NAT-01'!B:B,'2024-NAT-01'!H:H,0,0)</f>
        <v>0</v>
      </c>
      <c r="AB321" s="335">
        <f>_xlfn.XLOOKUP(A321,'2024-NAT-02'!B:B,'2024-NAT-02'!F:F,0,0)+_xlfn.XLOOKUP(Nominations!A886,'2024-NAT-02'!B:B,'2024-NAT-02'!G:G,0,0)</f>
        <v>0</v>
      </c>
      <c r="AC321" s="337">
        <f>_xlfn.XLOOKUP(A321,'2024-NAT-02'!B:B,'2024-NAT-02'!H:H,0,0)</f>
        <v>0</v>
      </c>
      <c r="AD321" s="338">
        <f t="shared" si="8"/>
        <v>3</v>
      </c>
      <c r="AE321" s="339">
        <f t="shared" si="9"/>
        <v>2.2999999999999998</v>
      </c>
    </row>
    <row r="322" spans="1:31" ht="15.6" x14ac:dyDescent="0.25">
      <c r="A322" s="340" t="s">
        <v>848</v>
      </c>
      <c r="B322" s="341" t="s">
        <v>2160</v>
      </c>
      <c r="C322" s="341" t="s">
        <v>1920</v>
      </c>
      <c r="D322" s="341" t="s">
        <v>1921</v>
      </c>
      <c r="E322" s="342" t="s">
        <v>1261</v>
      </c>
      <c r="F322" s="312">
        <v>0</v>
      </c>
      <c r="G322" s="313">
        <v>1</v>
      </c>
      <c r="H322" s="313">
        <v>1</v>
      </c>
      <c r="I322" s="314">
        <v>7.6</v>
      </c>
      <c r="J322" s="315">
        <v>2.2799999999999998</v>
      </c>
      <c r="K322" s="316"/>
      <c r="L322" s="331"/>
      <c r="M322" s="316"/>
      <c r="N322" s="317"/>
      <c r="O322" s="317"/>
      <c r="P322" s="318"/>
      <c r="Q322" s="319"/>
      <c r="R322" s="306"/>
      <c r="S322" s="306"/>
      <c r="T322" s="320"/>
      <c r="U322" s="321"/>
      <c r="V322" s="322"/>
      <c r="W322" s="323"/>
      <c r="X322" s="324"/>
      <c r="Y322" s="326"/>
      <c r="Z322" s="335">
        <f>_xlfn.XLOOKUP(A322,'2024-NAT-01'!B:B,'2024-NAT-01'!F:F,0,0)+_xlfn.XLOOKUP(Nominations!A409,'2024-NAT-01'!B:B,'2024-NAT-01'!G:G,0,0)</f>
        <v>0</v>
      </c>
      <c r="AA322" s="336">
        <f>_xlfn.XLOOKUP(A322,'2024-NAT-01'!B:B,'2024-NAT-01'!H:H,0,0)</f>
        <v>0</v>
      </c>
      <c r="AB322" s="335">
        <f>_xlfn.XLOOKUP(A322,'2024-NAT-02'!B:B,'2024-NAT-02'!F:F,0,0)+_xlfn.XLOOKUP(A322,'2024-NAT-02'!B:B,'2024-NAT-02'!G:G,0,0)</f>
        <v>0</v>
      </c>
      <c r="AC322" s="337">
        <f>_xlfn.XLOOKUP(A322,'2024-NAT-02'!B:B,'2024-NAT-02'!H:H,0,0)</f>
        <v>0</v>
      </c>
      <c r="AD322" s="338">
        <f t="shared" si="8"/>
        <v>1</v>
      </c>
      <c r="AE322" s="339">
        <f t="shared" si="9"/>
        <v>2.2799999999999998</v>
      </c>
    </row>
    <row r="323" spans="1:31" ht="15.6" x14ac:dyDescent="0.25">
      <c r="A323" s="340" t="s">
        <v>1566</v>
      </c>
      <c r="B323" s="341" t="s">
        <v>1331</v>
      </c>
      <c r="C323" s="341" t="s">
        <v>1599</v>
      </c>
      <c r="D323" s="341" t="s">
        <v>1600</v>
      </c>
      <c r="E323" s="342" t="s">
        <v>2081</v>
      </c>
      <c r="F323" s="312">
        <v>1</v>
      </c>
      <c r="G323" s="313">
        <v>2</v>
      </c>
      <c r="H323" s="313">
        <v>3</v>
      </c>
      <c r="I323" s="314">
        <v>11.3</v>
      </c>
      <c r="J323" s="315">
        <v>2.2600000000000002</v>
      </c>
      <c r="K323" s="316"/>
      <c r="L323" s="331"/>
      <c r="M323" s="316"/>
      <c r="N323" s="317"/>
      <c r="O323" s="317"/>
      <c r="P323" s="318"/>
      <c r="Q323" s="319"/>
      <c r="R323" s="306"/>
      <c r="S323" s="306"/>
      <c r="T323" s="320"/>
      <c r="U323" s="321"/>
      <c r="V323" s="322"/>
      <c r="W323" s="323"/>
      <c r="X323" s="324"/>
      <c r="Y323" s="326"/>
      <c r="Z323" s="335">
        <f>_xlfn.XLOOKUP(A323,'2024-NAT-01'!B:B,'2024-NAT-01'!F:F,0,0)+_xlfn.XLOOKUP(Nominations!A766,'2024-NAT-01'!B:B,'2024-NAT-01'!G:G,0,0)</f>
        <v>0</v>
      </c>
      <c r="AA323" s="336">
        <f>_xlfn.XLOOKUP(A323,'2024-NAT-01'!B:B,'2024-NAT-01'!H:H,0,0)</f>
        <v>0</v>
      </c>
      <c r="AB323" s="335">
        <f>_xlfn.XLOOKUP(A323,'2024-NAT-02'!B:B,'2024-NAT-02'!F:F,0,0)+_xlfn.XLOOKUP(A323,'2024-NAT-02'!B:B,'2024-NAT-02'!G:G,0,0)</f>
        <v>0</v>
      </c>
      <c r="AC323" s="337">
        <f>_xlfn.XLOOKUP(A323,'2024-NAT-02'!B:B,'2024-NAT-02'!H:H,0,0)</f>
        <v>0</v>
      </c>
      <c r="AD323" s="338">
        <f t="shared" si="8"/>
        <v>3</v>
      </c>
      <c r="AE323" s="339">
        <f t="shared" si="9"/>
        <v>2.2600000000000002</v>
      </c>
    </row>
    <row r="324" spans="1:31" ht="15.6" x14ac:dyDescent="0.25">
      <c r="A324" s="340" t="s">
        <v>1080</v>
      </c>
      <c r="B324" s="341" t="s">
        <v>2153</v>
      </c>
      <c r="C324" s="341" t="s">
        <v>1088</v>
      </c>
      <c r="D324" s="341" t="s">
        <v>1089</v>
      </c>
      <c r="E324" s="342" t="s">
        <v>1261</v>
      </c>
      <c r="F324" s="312">
        <v>1</v>
      </c>
      <c r="G324" s="313">
        <v>3</v>
      </c>
      <c r="H324" s="313">
        <v>4</v>
      </c>
      <c r="I324" s="314">
        <v>9.1999999999999993</v>
      </c>
      <c r="J324" s="315">
        <v>2.2400000000000002</v>
      </c>
      <c r="K324" s="316"/>
      <c r="L324" s="331"/>
      <c r="M324" s="316"/>
      <c r="N324" s="317"/>
      <c r="O324" s="317"/>
      <c r="P324" s="318"/>
      <c r="Q324" s="319"/>
      <c r="R324" s="306"/>
      <c r="S324" s="306"/>
      <c r="T324" s="320"/>
      <c r="U324" s="321"/>
      <c r="V324" s="322"/>
      <c r="W324" s="323"/>
      <c r="X324" s="324"/>
      <c r="Y324" s="326"/>
      <c r="Z324" s="335">
        <f>_xlfn.XLOOKUP(A324,'2024-NAT-01'!B:B,'2024-NAT-01'!F:F,0,0)+_xlfn.XLOOKUP(Nominations!A542,'2024-NAT-01'!B:B,'2024-NAT-01'!G:G,0,0)</f>
        <v>0</v>
      </c>
      <c r="AA324" s="336">
        <f>_xlfn.XLOOKUP(A324,'2024-NAT-01'!B:B,'2024-NAT-01'!H:H,0,0)</f>
        <v>0</v>
      </c>
      <c r="AB324" s="335">
        <f>_xlfn.XLOOKUP(A324,'2024-NAT-02'!B:B,'2024-NAT-02'!F:F,0,0)+_xlfn.XLOOKUP(A324,'2024-NAT-02'!B:B,'2024-NAT-02'!G:G,0,0)</f>
        <v>0</v>
      </c>
      <c r="AC324" s="337">
        <f>_xlfn.XLOOKUP(A324,'2024-NAT-02'!B:B,'2024-NAT-02'!H:H,0,0)</f>
        <v>0</v>
      </c>
      <c r="AD324" s="338">
        <f t="shared" ref="AD324:AD387" si="10">H324+Z324+AB324</f>
        <v>4</v>
      </c>
      <c r="AE324" s="339">
        <f t="shared" ref="AE324:AE387" si="11">J324+AA324+AC324</f>
        <v>2.2400000000000002</v>
      </c>
    </row>
    <row r="325" spans="1:31" ht="15.6" x14ac:dyDescent="0.25">
      <c r="A325" s="340" t="s">
        <v>670</v>
      </c>
      <c r="B325" s="341" t="s">
        <v>1319</v>
      </c>
      <c r="C325" s="341" t="s">
        <v>149</v>
      </c>
      <c r="D325" s="341" t="s">
        <v>295</v>
      </c>
      <c r="E325" s="342" t="s">
        <v>2078</v>
      </c>
      <c r="F325" s="312">
        <v>1</v>
      </c>
      <c r="G325" s="313">
        <v>2</v>
      </c>
      <c r="H325" s="313">
        <v>3</v>
      </c>
      <c r="I325" s="314">
        <v>10.5</v>
      </c>
      <c r="J325" s="315">
        <v>2.19</v>
      </c>
      <c r="K325" s="316"/>
      <c r="L325" s="331"/>
      <c r="M325" s="316"/>
      <c r="N325" s="317"/>
      <c r="O325" s="317"/>
      <c r="P325" s="318"/>
      <c r="Q325" s="319"/>
      <c r="R325" s="306"/>
      <c r="S325" s="306"/>
      <c r="T325" s="320"/>
      <c r="U325" s="321"/>
      <c r="V325" s="322"/>
      <c r="W325" s="323"/>
      <c r="X325" s="324"/>
      <c r="Y325" s="326"/>
      <c r="Z325" s="335">
        <f>_xlfn.XLOOKUP(A325,'2024-NAT-01'!B:B,'2024-NAT-01'!F:F,0,0)+_xlfn.XLOOKUP(Nominations!A219,'2024-NAT-01'!B:B,'2024-NAT-01'!G:G,0,0)</f>
        <v>4</v>
      </c>
      <c r="AA325" s="336">
        <f>_xlfn.XLOOKUP(A325,'2024-NAT-01'!B:B,'2024-NAT-01'!H:H,0,0)</f>
        <v>0</v>
      </c>
      <c r="AB325" s="335">
        <f>_xlfn.XLOOKUP(A325,'2024-NAT-02'!B:B,'2024-NAT-02'!F:F,0,0)+_xlfn.XLOOKUP(A325,'2024-NAT-02'!B:B,'2024-NAT-02'!G:G,0,0)</f>
        <v>0</v>
      </c>
      <c r="AC325" s="337">
        <f>_xlfn.XLOOKUP(A325,'2024-NAT-02'!B:B,'2024-NAT-02'!H:H,0,0)</f>
        <v>0</v>
      </c>
      <c r="AD325" s="338">
        <f t="shared" si="10"/>
        <v>7</v>
      </c>
      <c r="AE325" s="339">
        <f t="shared" si="11"/>
        <v>2.19</v>
      </c>
    </row>
    <row r="326" spans="1:31" ht="15.6" x14ac:dyDescent="0.25">
      <c r="A326" s="340" t="s">
        <v>1078</v>
      </c>
      <c r="B326" s="341" t="s">
        <v>2161</v>
      </c>
      <c r="C326" s="341" t="s">
        <v>1082</v>
      </c>
      <c r="D326" s="341" t="s">
        <v>1081</v>
      </c>
      <c r="E326" s="342" t="s">
        <v>1261</v>
      </c>
      <c r="F326" s="312">
        <v>0</v>
      </c>
      <c r="G326" s="313">
        <v>1</v>
      </c>
      <c r="H326" s="313">
        <v>1</v>
      </c>
      <c r="I326" s="314">
        <v>4.3</v>
      </c>
      <c r="J326" s="315">
        <v>2.15</v>
      </c>
      <c r="K326" s="316"/>
      <c r="L326" s="331"/>
      <c r="M326" s="316"/>
      <c r="N326" s="317"/>
      <c r="O326" s="317"/>
      <c r="P326" s="318"/>
      <c r="Q326" s="319"/>
      <c r="R326" s="306"/>
      <c r="S326" s="306"/>
      <c r="T326" s="320"/>
      <c r="U326" s="321"/>
      <c r="V326" s="322"/>
      <c r="W326" s="323"/>
      <c r="X326" s="324"/>
      <c r="Y326" s="326"/>
      <c r="Z326" s="335">
        <f>_xlfn.XLOOKUP(A326,'2024-NAT-01'!B:B,'2024-NAT-01'!F:F,0,0)+_xlfn.XLOOKUP(Nominations!A540,'2024-NAT-01'!B:B,'2024-NAT-01'!G:G,0,0)</f>
        <v>0</v>
      </c>
      <c r="AA326" s="336">
        <f>_xlfn.XLOOKUP(A326,'2024-NAT-01'!B:B,'2024-NAT-01'!H:H,0,0)</f>
        <v>0</v>
      </c>
      <c r="AB326" s="335">
        <f>_xlfn.XLOOKUP(A326,'2024-NAT-02'!B:B,'2024-NAT-02'!F:F,0,0)+_xlfn.XLOOKUP(A326,'2024-NAT-02'!B:B,'2024-NAT-02'!G:G,0,0)</f>
        <v>0</v>
      </c>
      <c r="AC326" s="337">
        <f>_xlfn.XLOOKUP(A326,'2024-NAT-02'!B:B,'2024-NAT-02'!H:H,0,0)</f>
        <v>0</v>
      </c>
      <c r="AD326" s="338">
        <f t="shared" si="10"/>
        <v>1</v>
      </c>
      <c r="AE326" s="339">
        <f t="shared" si="11"/>
        <v>2.15</v>
      </c>
    </row>
    <row r="327" spans="1:31" ht="15.6" x14ac:dyDescent="0.25">
      <c r="A327" s="340" t="s">
        <v>606</v>
      </c>
      <c r="B327" s="341" t="s">
        <v>2159</v>
      </c>
      <c r="C327" s="341" t="s">
        <v>324</v>
      </c>
      <c r="D327" s="341" t="s">
        <v>321</v>
      </c>
      <c r="E327" s="342" t="s">
        <v>2078</v>
      </c>
      <c r="F327" s="312">
        <v>2</v>
      </c>
      <c r="G327" s="313">
        <v>1</v>
      </c>
      <c r="H327" s="313">
        <v>3</v>
      </c>
      <c r="I327" s="314">
        <v>7.9</v>
      </c>
      <c r="J327" s="315">
        <v>2.0900000000000003</v>
      </c>
      <c r="K327" s="316"/>
      <c r="L327" s="331"/>
      <c r="M327" s="316"/>
      <c r="N327" s="317"/>
      <c r="O327" s="317"/>
      <c r="P327" s="318"/>
      <c r="Q327" s="319"/>
      <c r="R327" s="306"/>
      <c r="S327" s="306"/>
      <c r="T327" s="320"/>
      <c r="U327" s="321"/>
      <c r="V327" s="322"/>
      <c r="W327" s="323"/>
      <c r="X327" s="324"/>
      <c r="Y327" s="326"/>
      <c r="Z327" s="335">
        <f>_xlfn.XLOOKUP(A327,'2024-NAT-01'!B:B,'2024-NAT-01'!F:F,0,0)+_xlfn.XLOOKUP(Nominations!A155,'2024-NAT-01'!B:B,'2024-NAT-01'!G:G,0,0)</f>
        <v>1</v>
      </c>
      <c r="AA327" s="336">
        <f>_xlfn.XLOOKUP(A327,'2024-NAT-01'!B:B,'2024-NAT-01'!H:H,0,0)</f>
        <v>0</v>
      </c>
      <c r="AB327" s="335">
        <f>_xlfn.XLOOKUP(A327,'2024-NAT-02'!B:B,'2024-NAT-02'!F:F,0,0)+_xlfn.XLOOKUP(A327,'2024-NAT-02'!B:B,'2024-NAT-02'!G:G,0,0)</f>
        <v>0</v>
      </c>
      <c r="AC327" s="337">
        <f>_xlfn.XLOOKUP(A327,'2024-NAT-02'!B:B,'2024-NAT-02'!H:H,0,0)</f>
        <v>0</v>
      </c>
      <c r="AD327" s="338">
        <f t="shared" si="10"/>
        <v>4</v>
      </c>
      <c r="AE327" s="339">
        <f t="shared" si="11"/>
        <v>2.0900000000000003</v>
      </c>
    </row>
    <row r="328" spans="1:31" ht="15.6" x14ac:dyDescent="0.25">
      <c r="A328" s="340" t="s">
        <v>760</v>
      </c>
      <c r="B328" s="341" t="s">
        <v>1473</v>
      </c>
      <c r="C328" s="341" t="s">
        <v>257</v>
      </c>
      <c r="D328" s="341" t="s">
        <v>258</v>
      </c>
      <c r="E328" s="342" t="s">
        <v>1261</v>
      </c>
      <c r="F328" s="312">
        <v>0</v>
      </c>
      <c r="G328" s="313">
        <v>2</v>
      </c>
      <c r="H328" s="313">
        <v>2</v>
      </c>
      <c r="I328" s="314">
        <v>10.4</v>
      </c>
      <c r="J328" s="315">
        <v>2.08</v>
      </c>
      <c r="K328" s="316"/>
      <c r="L328" s="331"/>
      <c r="M328" s="316"/>
      <c r="N328" s="317"/>
      <c r="O328" s="317"/>
      <c r="P328" s="318"/>
      <c r="Q328" s="319"/>
      <c r="R328" s="306"/>
      <c r="S328" s="306"/>
      <c r="T328" s="320"/>
      <c r="U328" s="321"/>
      <c r="V328" s="322"/>
      <c r="W328" s="323"/>
      <c r="X328" s="324"/>
      <c r="Y328" s="326"/>
      <c r="Z328" s="335">
        <f>_xlfn.XLOOKUP(A328,'2024-NAT-01'!B:B,'2024-NAT-01'!F:F,0,0)+_xlfn.XLOOKUP(Nominations!A314,'2024-NAT-01'!B:B,'2024-NAT-01'!G:G,0,0)</f>
        <v>0</v>
      </c>
      <c r="AA328" s="336">
        <f>_xlfn.XLOOKUP(A328,'2024-NAT-01'!B:B,'2024-NAT-01'!H:H,0,0)</f>
        <v>0</v>
      </c>
      <c r="AB328" s="335">
        <f>_xlfn.XLOOKUP(A328,'2024-NAT-02'!B:B,'2024-NAT-02'!F:F,0,0)+_xlfn.XLOOKUP(A328,'2024-NAT-02'!B:B,'2024-NAT-02'!G:G,0,0)</f>
        <v>0</v>
      </c>
      <c r="AC328" s="337">
        <f>_xlfn.XLOOKUP(A328,'2024-NAT-02'!B:B,'2024-NAT-02'!H:H,0,0)</f>
        <v>0</v>
      </c>
      <c r="AD328" s="338">
        <f t="shared" si="10"/>
        <v>2</v>
      </c>
      <c r="AE328" s="339">
        <f t="shared" si="11"/>
        <v>2.08</v>
      </c>
    </row>
    <row r="329" spans="1:31" ht="15.6" x14ac:dyDescent="0.25">
      <c r="A329" s="340" t="s">
        <v>875</v>
      </c>
      <c r="B329" s="341" t="s">
        <v>2157</v>
      </c>
      <c r="C329" s="341" t="s">
        <v>1601</v>
      </c>
      <c r="D329" s="341" t="s">
        <v>93</v>
      </c>
      <c r="E329" s="342" t="s">
        <v>2079</v>
      </c>
      <c r="F329" s="312">
        <v>3</v>
      </c>
      <c r="G329" s="313">
        <v>0</v>
      </c>
      <c r="H329" s="313">
        <v>3</v>
      </c>
      <c r="I329" s="314">
        <v>4</v>
      </c>
      <c r="J329" s="315">
        <v>2</v>
      </c>
      <c r="K329" s="316"/>
      <c r="L329" s="331"/>
      <c r="M329" s="316"/>
      <c r="N329" s="317"/>
      <c r="O329" s="317"/>
      <c r="P329" s="318"/>
      <c r="Q329" s="319"/>
      <c r="R329" s="306"/>
      <c r="S329" s="306"/>
      <c r="T329" s="320"/>
      <c r="U329" s="321"/>
      <c r="V329" s="322"/>
      <c r="W329" s="323"/>
      <c r="X329" s="324"/>
      <c r="Y329" s="326"/>
      <c r="Z329" s="335">
        <f>_xlfn.XLOOKUP(A329,'2024-NAT-01'!B:B,'2024-NAT-01'!F:F,0,0)+_xlfn.XLOOKUP(Nominations!A437,'2024-NAT-01'!B:B,'2024-NAT-01'!G:G,0,0)</f>
        <v>0</v>
      </c>
      <c r="AA329" s="336">
        <f>_xlfn.XLOOKUP(A329,'2024-NAT-01'!B:B,'2024-NAT-01'!H:H,0,0)</f>
        <v>0</v>
      </c>
      <c r="AB329" s="335">
        <f>_xlfn.XLOOKUP(A329,'2024-NAT-02'!B:B,'2024-NAT-02'!F:F,0,0)+_xlfn.XLOOKUP(A329,'2024-NAT-02'!B:B,'2024-NAT-02'!G:G,0,0)</f>
        <v>0</v>
      </c>
      <c r="AC329" s="337">
        <f>_xlfn.XLOOKUP(A329,'2024-NAT-02'!B:B,'2024-NAT-02'!H:H,0,0)</f>
        <v>0</v>
      </c>
      <c r="AD329" s="338">
        <f t="shared" si="10"/>
        <v>3</v>
      </c>
      <c r="AE329" s="339">
        <f t="shared" si="11"/>
        <v>2</v>
      </c>
    </row>
    <row r="330" spans="1:31" ht="15.6" x14ac:dyDescent="0.25">
      <c r="A330" s="343" t="s">
        <v>575</v>
      </c>
      <c r="B330" s="344" t="s">
        <v>50</v>
      </c>
      <c r="C330" s="344" t="s">
        <v>427</v>
      </c>
      <c r="D330" s="344" t="s">
        <v>330</v>
      </c>
      <c r="E330" s="345" t="s">
        <v>1251</v>
      </c>
      <c r="F330" s="312">
        <v>1</v>
      </c>
      <c r="G330" s="313">
        <v>2</v>
      </c>
      <c r="H330" s="313">
        <v>3</v>
      </c>
      <c r="I330" s="314">
        <v>9.3999999999999986</v>
      </c>
      <c r="J330" s="346">
        <v>1.95</v>
      </c>
      <c r="K330" s="316"/>
      <c r="L330" s="331"/>
      <c r="M330" s="316"/>
      <c r="N330" s="317"/>
      <c r="O330" s="317"/>
      <c r="P330" s="318"/>
      <c r="Q330" s="319"/>
      <c r="R330" s="306"/>
      <c r="S330" s="306"/>
      <c r="T330" s="320"/>
      <c r="U330" s="321"/>
      <c r="V330" s="322"/>
      <c r="W330" s="323"/>
      <c r="X330" s="324"/>
      <c r="Y330" s="326"/>
      <c r="Z330" s="335">
        <f>_xlfn.XLOOKUP(A330,'2024-NAT-01'!B:B,'2024-NAT-01'!F:F,0,0)+_xlfn.XLOOKUP(A330,'2024-NAT-01'!B:B,'2024-NAT-01'!G:G,0,0)</f>
        <v>0</v>
      </c>
      <c r="AA330" s="336">
        <f>_xlfn.XLOOKUP(A330,'2024-NAT-01'!B:B,'2024-NAT-01'!H:H,0,0)</f>
        <v>0</v>
      </c>
      <c r="AB330" s="335">
        <f>_xlfn.XLOOKUP(A330,'2024-NAT-02'!B:B,'2024-NAT-02'!F:F,0,0)+_xlfn.XLOOKUP(A330,'2024-NAT-02'!B:B,'2024-NAT-02'!G:G,0,0)</f>
        <v>0</v>
      </c>
      <c r="AC330" s="337">
        <f>_xlfn.XLOOKUP(A330,'2024-NAT-02'!B:B,'2024-NAT-02'!H:H,0,0)</f>
        <v>0</v>
      </c>
      <c r="AD330" s="335">
        <f t="shared" si="10"/>
        <v>3</v>
      </c>
      <c r="AE330" s="336">
        <f t="shared" si="11"/>
        <v>1.95</v>
      </c>
    </row>
    <row r="331" spans="1:31" ht="15.6" x14ac:dyDescent="0.25">
      <c r="A331" s="340" t="s">
        <v>1478</v>
      </c>
      <c r="B331" s="341" t="s">
        <v>1948</v>
      </c>
      <c r="C331" s="341" t="s">
        <v>175</v>
      </c>
      <c r="D331" s="341" t="s">
        <v>372</v>
      </c>
      <c r="E331" s="342" t="s">
        <v>1258</v>
      </c>
      <c r="F331" s="312">
        <v>3</v>
      </c>
      <c r="G331" s="313">
        <v>2</v>
      </c>
      <c r="H331" s="313">
        <v>5</v>
      </c>
      <c r="I331" s="314">
        <v>9.6999999999999993</v>
      </c>
      <c r="J331" s="315">
        <v>1.94</v>
      </c>
      <c r="K331" s="316"/>
      <c r="L331" s="331"/>
      <c r="M331" s="316"/>
      <c r="N331" s="317"/>
      <c r="O331" s="317"/>
      <c r="P331" s="318"/>
      <c r="Q331" s="319"/>
      <c r="R331" s="306"/>
      <c r="S331" s="306"/>
      <c r="T331" s="320"/>
      <c r="U331" s="321"/>
      <c r="V331" s="322"/>
      <c r="W331" s="323"/>
      <c r="X331" s="324"/>
      <c r="Y331" s="326"/>
      <c r="Z331" s="335">
        <f>_xlfn.XLOOKUP(A331,'2024-NAT-01'!B:B,'2024-NAT-01'!F:F,0,0)+_xlfn.XLOOKUP(Nominations!A717,'2024-NAT-01'!B:B,'2024-NAT-01'!G:G,0,0)</f>
        <v>0</v>
      </c>
      <c r="AA331" s="336">
        <f>_xlfn.XLOOKUP(A331,'2024-NAT-01'!B:B,'2024-NAT-01'!H:H,0,0)</f>
        <v>0</v>
      </c>
      <c r="AB331" s="335">
        <f>_xlfn.XLOOKUP(A331,'2024-NAT-02'!B:B,'2024-NAT-02'!F:F,0,0)+_xlfn.XLOOKUP(A331,'2024-NAT-02'!B:B,'2024-NAT-02'!G:G,0,0)</f>
        <v>0</v>
      </c>
      <c r="AC331" s="337">
        <f>_xlfn.XLOOKUP(A331,'2024-NAT-02'!B:B,'2024-NAT-02'!H:H,0,0)</f>
        <v>0</v>
      </c>
      <c r="AD331" s="338">
        <f t="shared" si="10"/>
        <v>5</v>
      </c>
      <c r="AE331" s="339">
        <f t="shared" si="11"/>
        <v>1.94</v>
      </c>
    </row>
    <row r="332" spans="1:31" ht="15.6" x14ac:dyDescent="0.25">
      <c r="A332" s="340" t="s">
        <v>880</v>
      </c>
      <c r="B332" s="341" t="s">
        <v>2159</v>
      </c>
      <c r="C332" s="341" t="s">
        <v>110</v>
      </c>
      <c r="D332" s="341" t="s">
        <v>331</v>
      </c>
      <c r="E332" s="342" t="s">
        <v>2079</v>
      </c>
      <c r="F332" s="312">
        <v>1</v>
      </c>
      <c r="G332" s="313">
        <v>1</v>
      </c>
      <c r="H332" s="313">
        <v>2</v>
      </c>
      <c r="I332" s="314">
        <v>5</v>
      </c>
      <c r="J332" s="315">
        <v>1.9</v>
      </c>
      <c r="K332" s="316"/>
      <c r="L332" s="331"/>
      <c r="M332" s="316"/>
      <c r="N332" s="317"/>
      <c r="O332" s="317"/>
      <c r="P332" s="318"/>
      <c r="Q332" s="319"/>
      <c r="R332" s="306"/>
      <c r="S332" s="306"/>
      <c r="T332" s="320"/>
      <c r="U332" s="321"/>
      <c r="V332" s="322"/>
      <c r="W332" s="323"/>
      <c r="X332" s="324"/>
      <c r="Y332" s="326"/>
      <c r="Z332" s="335">
        <f>_xlfn.XLOOKUP(A332,'2024-NAT-01'!B:B,'2024-NAT-01'!F:F,0,0)+_xlfn.XLOOKUP(Nominations!A442,'2024-NAT-01'!B:B,'2024-NAT-01'!G:G,0,0)</f>
        <v>0</v>
      </c>
      <c r="AA332" s="336">
        <f>_xlfn.XLOOKUP(A332,'2024-NAT-01'!B:B,'2024-NAT-01'!H:H,0,0)</f>
        <v>0</v>
      </c>
      <c r="AB332" s="335">
        <f>_xlfn.XLOOKUP(A332,'2024-NAT-02'!B:B,'2024-NAT-02'!F:F,0,0)+_xlfn.XLOOKUP(A332,'2024-NAT-02'!B:B,'2024-NAT-02'!G:G,0,0)</f>
        <v>0</v>
      </c>
      <c r="AC332" s="337">
        <f>_xlfn.XLOOKUP(A332,'2024-NAT-02'!B:B,'2024-NAT-02'!H:H,0,0)</f>
        <v>0</v>
      </c>
      <c r="AD332" s="338">
        <f t="shared" si="10"/>
        <v>2</v>
      </c>
      <c r="AE332" s="339">
        <f t="shared" si="11"/>
        <v>1.9</v>
      </c>
    </row>
    <row r="333" spans="1:31" ht="15.6" x14ac:dyDescent="0.25">
      <c r="A333" s="340" t="s">
        <v>526</v>
      </c>
      <c r="B333" s="341" t="s">
        <v>2160</v>
      </c>
      <c r="C333" s="341" t="s">
        <v>74</v>
      </c>
      <c r="D333" s="341" t="s">
        <v>308</v>
      </c>
      <c r="E333" s="342" t="s">
        <v>2078</v>
      </c>
      <c r="F333" s="312">
        <v>0</v>
      </c>
      <c r="G333" s="313">
        <v>3</v>
      </c>
      <c r="H333" s="313">
        <v>3</v>
      </c>
      <c r="I333" s="314">
        <v>8.8000000000000007</v>
      </c>
      <c r="J333" s="315">
        <v>1.7600000000000002</v>
      </c>
      <c r="K333" s="316">
        <f>I333/H333</f>
        <v>2.9333333333333336</v>
      </c>
      <c r="L333" s="331">
        <f>U333+Y333+Q333</f>
        <v>767</v>
      </c>
      <c r="M333" s="316">
        <f>(U333*0.3)+(Y333*0.2)+(Q333*0.5)</f>
        <v>287.29999999999995</v>
      </c>
      <c r="N333" s="317">
        <v>1</v>
      </c>
      <c r="O333" s="317">
        <v>1</v>
      </c>
      <c r="P333" s="318">
        <v>16.7</v>
      </c>
      <c r="Q333" s="319">
        <v>286</v>
      </c>
      <c r="R333" s="306">
        <v>1</v>
      </c>
      <c r="S333" s="306">
        <v>2</v>
      </c>
      <c r="T333" s="320">
        <v>7.3999999999999995</v>
      </c>
      <c r="U333" s="321">
        <v>481</v>
      </c>
      <c r="V333" s="322"/>
      <c r="W333" s="323"/>
      <c r="X333" s="324"/>
      <c r="Y333" s="326"/>
      <c r="Z333" s="335">
        <f>_xlfn.XLOOKUP(A333,'2024-NAT-01'!B:B,'2024-NAT-01'!F:F,0,0)+_xlfn.XLOOKUP(Nominations!A75,'2024-NAT-01'!B:B,'2024-NAT-01'!G:G,0,0)</f>
        <v>0</v>
      </c>
      <c r="AA333" s="336">
        <f>_xlfn.XLOOKUP(A333,'2024-NAT-01'!B:B,'2024-NAT-01'!H:H,0,0)</f>
        <v>0</v>
      </c>
      <c r="AB333" s="335">
        <f>_xlfn.XLOOKUP(A333,'2024-NAT-02'!B:B,'2024-NAT-02'!F:F,0,0)+_xlfn.XLOOKUP(A333,'2024-NAT-02'!B:B,'2024-NAT-02'!G:G,0,0)</f>
        <v>0</v>
      </c>
      <c r="AC333" s="337">
        <f>_xlfn.XLOOKUP(A333,'2024-NAT-02'!B:B,'2024-NAT-02'!H:H,0,0)</f>
        <v>0</v>
      </c>
      <c r="AD333" s="338">
        <f t="shared" si="10"/>
        <v>3</v>
      </c>
      <c r="AE333" s="339">
        <f t="shared" si="11"/>
        <v>1.7600000000000002</v>
      </c>
    </row>
    <row r="334" spans="1:31" ht="15.6" x14ac:dyDescent="0.25">
      <c r="A334" s="340" t="s">
        <v>1790</v>
      </c>
      <c r="B334" s="341" t="s">
        <v>1240</v>
      </c>
      <c r="C334" s="341" t="s">
        <v>72</v>
      </c>
      <c r="D334" s="341" t="s">
        <v>1836</v>
      </c>
      <c r="E334" s="342" t="s">
        <v>1258</v>
      </c>
      <c r="F334" s="312">
        <v>0</v>
      </c>
      <c r="G334" s="313">
        <v>3</v>
      </c>
      <c r="H334" s="313">
        <v>3</v>
      </c>
      <c r="I334" s="314">
        <v>8.8000000000000007</v>
      </c>
      <c r="J334" s="315">
        <v>1.7600000000000002</v>
      </c>
      <c r="K334" s="316"/>
      <c r="L334" s="331"/>
      <c r="M334" s="316"/>
      <c r="N334" s="317"/>
      <c r="O334" s="317"/>
      <c r="P334" s="318"/>
      <c r="Q334" s="319"/>
      <c r="R334" s="306"/>
      <c r="S334" s="306"/>
      <c r="T334" s="320"/>
      <c r="U334" s="321"/>
      <c r="V334" s="322"/>
      <c r="W334" s="323"/>
      <c r="X334" s="324"/>
      <c r="Y334" s="326"/>
      <c r="Z334" s="335">
        <f>_xlfn.XLOOKUP(A334,'2024-NAT-01'!B:B,'2024-NAT-01'!F:F,0,0)+_xlfn.XLOOKUP(Nominations!A880,'2024-NAT-01'!B:B,'2024-NAT-01'!G:G,0,0)</f>
        <v>0</v>
      </c>
      <c r="AA334" s="336">
        <f>_xlfn.XLOOKUP(A334,'2024-NAT-01'!B:B,'2024-NAT-01'!H:H,0,0)</f>
        <v>0</v>
      </c>
      <c r="AB334" s="335">
        <f>_xlfn.XLOOKUP(A334,'2024-NAT-02'!B:B,'2024-NAT-02'!F:F,0,0)+_xlfn.XLOOKUP(A334,'2024-NAT-02'!B:B,'2024-NAT-02'!G:G,0,0)</f>
        <v>0</v>
      </c>
      <c r="AC334" s="337">
        <f>_xlfn.XLOOKUP(A334,'2024-NAT-02'!B:B,'2024-NAT-02'!H:H,0,0)</f>
        <v>0</v>
      </c>
      <c r="AD334" s="338">
        <f t="shared" si="10"/>
        <v>3</v>
      </c>
      <c r="AE334" s="339">
        <f t="shared" si="11"/>
        <v>1.7600000000000002</v>
      </c>
    </row>
    <row r="335" spans="1:31" ht="15.6" x14ac:dyDescent="0.25">
      <c r="A335" s="340" t="s">
        <v>647</v>
      </c>
      <c r="B335" s="341" t="s">
        <v>2160</v>
      </c>
      <c r="C335" s="341" t="s">
        <v>296</v>
      </c>
      <c r="D335" s="341" t="s">
        <v>307</v>
      </c>
      <c r="E335" s="342" t="s">
        <v>1261</v>
      </c>
      <c r="F335" s="312">
        <v>1</v>
      </c>
      <c r="G335" s="313">
        <v>3</v>
      </c>
      <c r="H335" s="313">
        <v>4</v>
      </c>
      <c r="I335" s="314">
        <v>7.1</v>
      </c>
      <c r="J335" s="315">
        <v>1.75</v>
      </c>
      <c r="K335" s="316"/>
      <c r="L335" s="331"/>
      <c r="M335" s="316"/>
      <c r="N335" s="317"/>
      <c r="O335" s="317"/>
      <c r="P335" s="318"/>
      <c r="Q335" s="319"/>
      <c r="R335" s="306"/>
      <c r="S335" s="306"/>
      <c r="T335" s="320"/>
      <c r="U335" s="321"/>
      <c r="V335" s="322"/>
      <c r="W335" s="323"/>
      <c r="X335" s="324"/>
      <c r="Y335" s="326"/>
      <c r="Z335" s="335">
        <f>_xlfn.XLOOKUP(A335,'2024-NAT-01'!B:B,'2024-NAT-01'!F:F,0,0)+_xlfn.XLOOKUP(Nominations!A196,'2024-NAT-01'!B:B,'2024-NAT-01'!G:G,0,0)</f>
        <v>3</v>
      </c>
      <c r="AA335" s="336">
        <f>_xlfn.XLOOKUP(A335,'2024-NAT-01'!B:B,'2024-NAT-01'!H:H,0,0)</f>
        <v>0</v>
      </c>
      <c r="AB335" s="335">
        <f>_xlfn.XLOOKUP(A335,'2024-NAT-02'!B:B,'2024-NAT-02'!F:F,0,0)+_xlfn.XLOOKUP(A335,'2024-NAT-02'!B:B,'2024-NAT-02'!G:G,0,0)</f>
        <v>0</v>
      </c>
      <c r="AC335" s="337">
        <f>_xlfn.XLOOKUP(A335,'2024-NAT-02'!B:B,'2024-NAT-02'!H:H,0,0)</f>
        <v>0</v>
      </c>
      <c r="AD335" s="338">
        <f t="shared" si="10"/>
        <v>7</v>
      </c>
      <c r="AE335" s="339">
        <f t="shared" si="11"/>
        <v>1.75</v>
      </c>
    </row>
    <row r="336" spans="1:31" ht="15.6" x14ac:dyDescent="0.25">
      <c r="A336" s="340" t="s">
        <v>852</v>
      </c>
      <c r="B336" s="341" t="s">
        <v>1240</v>
      </c>
      <c r="C336" s="341" t="s">
        <v>94</v>
      </c>
      <c r="D336" s="341" t="s">
        <v>1930</v>
      </c>
      <c r="E336" s="342" t="s">
        <v>2079</v>
      </c>
      <c r="F336" s="312">
        <v>0</v>
      </c>
      <c r="G336" s="313">
        <v>1</v>
      </c>
      <c r="H336" s="313">
        <v>1</v>
      </c>
      <c r="I336" s="314">
        <v>8.5</v>
      </c>
      <c r="J336" s="315">
        <v>1.7000000000000002</v>
      </c>
      <c r="K336" s="316"/>
      <c r="L336" s="331"/>
      <c r="M336" s="316"/>
      <c r="N336" s="317"/>
      <c r="O336" s="317"/>
      <c r="P336" s="318"/>
      <c r="Q336" s="319"/>
      <c r="R336" s="306"/>
      <c r="S336" s="306"/>
      <c r="T336" s="320"/>
      <c r="U336" s="321"/>
      <c r="V336" s="322"/>
      <c r="W336" s="323"/>
      <c r="X336" s="324"/>
      <c r="Y336" s="326"/>
      <c r="Z336" s="335">
        <f>_xlfn.XLOOKUP(A336,'2024-NAT-01'!B:B,'2024-NAT-01'!F:F,0,0)+_xlfn.XLOOKUP(Nominations!A413,'2024-NAT-01'!B:B,'2024-NAT-01'!G:G,0,0)</f>
        <v>0</v>
      </c>
      <c r="AA336" s="336">
        <f>_xlfn.XLOOKUP(A336,'2024-NAT-01'!B:B,'2024-NAT-01'!H:H,0,0)</f>
        <v>0</v>
      </c>
      <c r="AB336" s="335">
        <f>_xlfn.XLOOKUP(A336,'2024-NAT-02'!B:B,'2024-NAT-02'!F:F,0,0)+_xlfn.XLOOKUP(A336,'2024-NAT-02'!B:B,'2024-NAT-02'!G:G,0,0)</f>
        <v>0</v>
      </c>
      <c r="AC336" s="337">
        <f>_xlfn.XLOOKUP(A336,'2024-NAT-02'!B:B,'2024-NAT-02'!H:H,0,0)</f>
        <v>0</v>
      </c>
      <c r="AD336" s="338">
        <f t="shared" si="10"/>
        <v>1</v>
      </c>
      <c r="AE336" s="339">
        <f t="shared" si="11"/>
        <v>1.7000000000000002</v>
      </c>
    </row>
    <row r="337" spans="1:31" ht="15.6" x14ac:dyDescent="0.25">
      <c r="A337" s="340" t="s">
        <v>865</v>
      </c>
      <c r="B337" s="341" t="s">
        <v>2153</v>
      </c>
      <c r="C337" s="341" t="s">
        <v>2032</v>
      </c>
      <c r="D337" s="341" t="s">
        <v>2033</v>
      </c>
      <c r="E337" s="342" t="s">
        <v>1258</v>
      </c>
      <c r="F337" s="312">
        <v>0</v>
      </c>
      <c r="G337" s="313">
        <v>1</v>
      </c>
      <c r="H337" s="313">
        <v>1</v>
      </c>
      <c r="I337" s="314">
        <v>3.4</v>
      </c>
      <c r="J337" s="315">
        <v>1.7</v>
      </c>
      <c r="K337" s="316"/>
      <c r="L337" s="331"/>
      <c r="M337" s="316"/>
      <c r="N337" s="317"/>
      <c r="O337" s="317"/>
      <c r="P337" s="318"/>
      <c r="Q337" s="319"/>
      <c r="R337" s="306"/>
      <c r="S337" s="306"/>
      <c r="T337" s="320"/>
      <c r="U337" s="321"/>
      <c r="V337" s="322"/>
      <c r="W337" s="323"/>
      <c r="X337" s="324"/>
      <c r="Y337" s="326"/>
      <c r="Z337" s="335">
        <f>_xlfn.XLOOKUP(A337,'2024-NAT-01'!B:B,'2024-NAT-01'!F:F,0,0)+_xlfn.XLOOKUP(Nominations!A426,'2024-NAT-01'!B:B,'2024-NAT-01'!G:G,0,0)</f>
        <v>0</v>
      </c>
      <c r="AA337" s="336">
        <f>_xlfn.XLOOKUP(A337,'2024-NAT-01'!B:B,'2024-NAT-01'!H:H,0,0)</f>
        <v>0</v>
      </c>
      <c r="AB337" s="335">
        <f>_xlfn.XLOOKUP(A337,'2024-NAT-02'!B:B,'2024-NAT-02'!F:F,0,0)+_xlfn.XLOOKUP(A337,'2024-NAT-02'!B:B,'2024-NAT-02'!G:G,0,0)</f>
        <v>0</v>
      </c>
      <c r="AC337" s="337">
        <f>_xlfn.XLOOKUP(A337,'2024-NAT-02'!B:B,'2024-NAT-02'!H:H,0,0)</f>
        <v>0</v>
      </c>
      <c r="AD337" s="338">
        <f t="shared" si="10"/>
        <v>1</v>
      </c>
      <c r="AE337" s="339">
        <f t="shared" si="11"/>
        <v>1.7</v>
      </c>
    </row>
    <row r="338" spans="1:31" ht="15.6" x14ac:dyDescent="0.25">
      <c r="A338" s="340" t="s">
        <v>593</v>
      </c>
      <c r="B338" s="341" t="s">
        <v>1334</v>
      </c>
      <c r="C338" s="341" t="s">
        <v>367</v>
      </c>
      <c r="D338" s="341" t="s">
        <v>120</v>
      </c>
      <c r="E338" s="342" t="s">
        <v>1261</v>
      </c>
      <c r="F338" s="312">
        <v>2</v>
      </c>
      <c r="G338" s="313">
        <v>0</v>
      </c>
      <c r="H338" s="313">
        <v>2</v>
      </c>
      <c r="I338" s="314">
        <v>3.3</v>
      </c>
      <c r="J338" s="315">
        <v>1.65</v>
      </c>
      <c r="K338" s="316"/>
      <c r="L338" s="331"/>
      <c r="M338" s="316"/>
      <c r="N338" s="317"/>
      <c r="O338" s="317"/>
      <c r="P338" s="318"/>
      <c r="Q338" s="319"/>
      <c r="R338" s="306"/>
      <c r="S338" s="306"/>
      <c r="T338" s="320"/>
      <c r="U338" s="321"/>
      <c r="V338" s="322"/>
      <c r="W338" s="323"/>
      <c r="X338" s="324"/>
      <c r="Y338" s="326"/>
      <c r="Z338" s="335">
        <f>_xlfn.XLOOKUP(A338,'2024-NAT-01'!B:B,'2024-NAT-01'!F:F,0,0)+_xlfn.XLOOKUP(Nominations!A142,'2024-NAT-01'!B:B,'2024-NAT-01'!G:G,0,0)</f>
        <v>0</v>
      </c>
      <c r="AA338" s="336">
        <f>_xlfn.XLOOKUP(A338,'2024-NAT-01'!B:B,'2024-NAT-01'!H:H,0,0)</f>
        <v>0</v>
      </c>
      <c r="AB338" s="335">
        <f>_xlfn.XLOOKUP(A338,'2024-NAT-02'!B:B,'2024-NAT-02'!F:F,0,0)+_xlfn.XLOOKUP(A338,'2024-NAT-02'!B:B,'2024-NAT-02'!G:G,0,0)</f>
        <v>0</v>
      </c>
      <c r="AC338" s="337">
        <f>_xlfn.XLOOKUP(A338,'2024-NAT-02'!B:B,'2024-NAT-02'!H:H,0,0)</f>
        <v>0</v>
      </c>
      <c r="AD338" s="338">
        <f t="shared" si="10"/>
        <v>2</v>
      </c>
      <c r="AE338" s="339">
        <f t="shared" si="11"/>
        <v>1.65</v>
      </c>
    </row>
    <row r="339" spans="1:31" ht="15.6" x14ac:dyDescent="0.25">
      <c r="A339" s="340" t="s">
        <v>833</v>
      </c>
      <c r="B339" s="341" t="s">
        <v>2151</v>
      </c>
      <c r="C339" s="341" t="s">
        <v>921</v>
      </c>
      <c r="D339" s="341" t="s">
        <v>1906</v>
      </c>
      <c r="E339" s="342" t="s">
        <v>1261</v>
      </c>
      <c r="F339" s="312">
        <v>3</v>
      </c>
      <c r="G339" s="313">
        <v>1</v>
      </c>
      <c r="H339" s="313">
        <v>4</v>
      </c>
      <c r="I339" s="314">
        <v>4.2</v>
      </c>
      <c r="J339" s="315">
        <v>1.62</v>
      </c>
      <c r="K339" s="316"/>
      <c r="L339" s="331"/>
      <c r="M339" s="316"/>
      <c r="N339" s="317"/>
      <c r="O339" s="317"/>
      <c r="P339" s="318"/>
      <c r="Q339" s="319"/>
      <c r="R339" s="306"/>
      <c r="S339" s="306"/>
      <c r="T339" s="320"/>
      <c r="U339" s="321"/>
      <c r="V339" s="322"/>
      <c r="W339" s="323"/>
      <c r="X339" s="324"/>
      <c r="Y339" s="326"/>
      <c r="Z339" s="335">
        <f>_xlfn.XLOOKUP(A339,'2024-NAT-01'!B:B,'2024-NAT-01'!F:F,0,0)+_xlfn.XLOOKUP(Nominations!A393,'2024-NAT-01'!B:B,'2024-NAT-01'!G:G,0,0)</f>
        <v>0</v>
      </c>
      <c r="AA339" s="336">
        <f>_xlfn.XLOOKUP(A339,'2024-NAT-01'!B:B,'2024-NAT-01'!H:H,0,0)</f>
        <v>0</v>
      </c>
      <c r="AB339" s="335">
        <f>_xlfn.XLOOKUP(A339,'2024-NAT-02'!B:B,'2024-NAT-02'!F:F,0,0)+_xlfn.XLOOKUP(A339,'2024-NAT-02'!B:B,'2024-NAT-02'!G:G,0,0)</f>
        <v>0</v>
      </c>
      <c r="AC339" s="337">
        <f>_xlfn.XLOOKUP(A339,'2024-NAT-02'!B:B,'2024-NAT-02'!H:H,0,0)</f>
        <v>0</v>
      </c>
      <c r="AD339" s="338">
        <f t="shared" si="10"/>
        <v>4</v>
      </c>
      <c r="AE339" s="339">
        <f t="shared" si="11"/>
        <v>1.62</v>
      </c>
    </row>
    <row r="340" spans="1:31" ht="15.6" x14ac:dyDescent="0.25">
      <c r="A340" s="340" t="s">
        <v>680</v>
      </c>
      <c r="B340" s="341" t="s">
        <v>1242</v>
      </c>
      <c r="C340" s="341" t="s">
        <v>96</v>
      </c>
      <c r="D340" s="341" t="s">
        <v>312</v>
      </c>
      <c r="E340" s="342" t="s">
        <v>1258</v>
      </c>
      <c r="F340" s="312">
        <v>0</v>
      </c>
      <c r="G340" s="313">
        <v>3</v>
      </c>
      <c r="H340" s="313">
        <v>3</v>
      </c>
      <c r="I340" s="314">
        <v>7.8</v>
      </c>
      <c r="J340" s="315">
        <v>1.56</v>
      </c>
      <c r="K340" s="316"/>
      <c r="L340" s="331"/>
      <c r="M340" s="316"/>
      <c r="N340" s="317"/>
      <c r="O340" s="317"/>
      <c r="P340" s="318"/>
      <c r="Q340" s="319"/>
      <c r="R340" s="306"/>
      <c r="S340" s="306"/>
      <c r="T340" s="320"/>
      <c r="U340" s="321"/>
      <c r="V340" s="322"/>
      <c r="W340" s="323"/>
      <c r="X340" s="324"/>
      <c r="Y340" s="326"/>
      <c r="Z340" s="335">
        <f>_xlfn.XLOOKUP(A340,'2024-NAT-01'!B:B,'2024-NAT-01'!F:F,0,0)+_xlfn.XLOOKUP(Nominations!A230,'2024-NAT-01'!B:B,'2024-NAT-01'!G:G,0,0)</f>
        <v>0</v>
      </c>
      <c r="AA340" s="336">
        <f>_xlfn.XLOOKUP(A340,'2024-NAT-01'!B:B,'2024-NAT-01'!H:H,0,0)</f>
        <v>0</v>
      </c>
      <c r="AB340" s="335">
        <f>_xlfn.XLOOKUP(A340,'2024-NAT-02'!B:B,'2024-NAT-02'!F:F,0,0)+_xlfn.XLOOKUP(A340,'2024-NAT-02'!B:B,'2024-NAT-02'!G:G,0,0)</f>
        <v>0</v>
      </c>
      <c r="AC340" s="337">
        <f>_xlfn.XLOOKUP(A340,'2024-NAT-02'!B:B,'2024-NAT-02'!H:H,0,0)</f>
        <v>0</v>
      </c>
      <c r="AD340" s="338">
        <f t="shared" si="10"/>
        <v>3</v>
      </c>
      <c r="AE340" s="339">
        <f t="shared" si="11"/>
        <v>1.56</v>
      </c>
    </row>
    <row r="341" spans="1:31" ht="15.6" x14ac:dyDescent="0.25">
      <c r="A341" s="340" t="s">
        <v>772</v>
      </c>
      <c r="B341" s="341" t="s">
        <v>1242</v>
      </c>
      <c r="C341" s="341" t="s">
        <v>935</v>
      </c>
      <c r="D341" s="341" t="s">
        <v>1065</v>
      </c>
      <c r="E341" s="342" t="s">
        <v>1261</v>
      </c>
      <c r="F341" s="312">
        <v>0</v>
      </c>
      <c r="G341" s="313">
        <v>2</v>
      </c>
      <c r="H341" s="313">
        <v>2</v>
      </c>
      <c r="I341" s="314">
        <v>5.1999999999999993</v>
      </c>
      <c r="J341" s="315">
        <v>1.5599999999999998</v>
      </c>
      <c r="K341" s="316"/>
      <c r="L341" s="331"/>
      <c r="M341" s="316"/>
      <c r="N341" s="317"/>
      <c r="O341" s="317"/>
      <c r="P341" s="318"/>
      <c r="Q341" s="319"/>
      <c r="R341" s="306"/>
      <c r="S341" s="306"/>
      <c r="T341" s="320"/>
      <c r="U341" s="321"/>
      <c r="V341" s="322"/>
      <c r="W341" s="323"/>
      <c r="X341" s="324"/>
      <c r="Y341" s="326"/>
      <c r="Z341" s="335">
        <f>_xlfn.XLOOKUP(A341,'2024-NAT-01'!B:B,'2024-NAT-01'!F:F,0,0)+_xlfn.XLOOKUP(Nominations!A327,'2024-NAT-01'!B:B,'2024-NAT-01'!G:G,0,0)</f>
        <v>0</v>
      </c>
      <c r="AA341" s="336">
        <f>_xlfn.XLOOKUP(A341,'2024-NAT-01'!B:B,'2024-NAT-01'!H:H,0,0)</f>
        <v>0</v>
      </c>
      <c r="AB341" s="335">
        <f>_xlfn.XLOOKUP(A341,'2024-NAT-02'!B:B,'2024-NAT-02'!F:F,0,0)+_xlfn.XLOOKUP(A341,'2024-NAT-02'!B:B,'2024-NAT-02'!G:G,0,0)</f>
        <v>0</v>
      </c>
      <c r="AC341" s="337">
        <f>_xlfn.XLOOKUP(A341,'2024-NAT-02'!B:B,'2024-NAT-02'!H:H,0,0)</f>
        <v>0</v>
      </c>
      <c r="AD341" s="338">
        <f t="shared" si="10"/>
        <v>2</v>
      </c>
      <c r="AE341" s="339">
        <f t="shared" si="11"/>
        <v>1.5599999999999998</v>
      </c>
    </row>
    <row r="342" spans="1:31" ht="15.6" x14ac:dyDescent="0.25">
      <c r="A342" s="343" t="s">
        <v>657</v>
      </c>
      <c r="B342" s="344" t="s">
        <v>41</v>
      </c>
      <c r="C342" s="344" t="s">
        <v>175</v>
      </c>
      <c r="D342" s="344" t="s">
        <v>309</v>
      </c>
      <c r="E342" s="345" t="s">
        <v>2078</v>
      </c>
      <c r="F342" s="312">
        <v>0</v>
      </c>
      <c r="G342" s="313">
        <v>2</v>
      </c>
      <c r="H342" s="313">
        <v>2</v>
      </c>
      <c r="I342" s="314">
        <v>7.6</v>
      </c>
      <c r="J342" s="346">
        <v>1.52</v>
      </c>
      <c r="K342" s="316"/>
      <c r="L342" s="331"/>
      <c r="M342" s="316"/>
      <c r="N342" s="317"/>
      <c r="O342" s="317"/>
      <c r="P342" s="318"/>
      <c r="Q342" s="319"/>
      <c r="R342" s="306"/>
      <c r="S342" s="306"/>
      <c r="T342" s="320"/>
      <c r="U342" s="321"/>
      <c r="V342" s="322"/>
      <c r="W342" s="323"/>
      <c r="X342" s="324"/>
      <c r="Y342" s="326"/>
      <c r="Z342" s="335">
        <f>_xlfn.XLOOKUP(A342,'2024-NAT-01'!B:B,'2024-NAT-01'!F:F,0,0)+_xlfn.XLOOKUP(A342,'2024-NAT-01'!B:B,'2024-NAT-01'!G:G,0,0)</f>
        <v>0</v>
      </c>
      <c r="AA342" s="336">
        <f>_xlfn.XLOOKUP(A342,'2024-NAT-01'!B:B,'2024-NAT-01'!H:H,0,0)</f>
        <v>0</v>
      </c>
      <c r="AB342" s="335">
        <f>_xlfn.XLOOKUP(A342,'2024-NAT-02'!B:B,'2024-NAT-02'!F:F,0,0)+_xlfn.XLOOKUP(A342,'2024-NAT-02'!B:B,'2024-NAT-02'!G:G,0,0)</f>
        <v>0</v>
      </c>
      <c r="AC342" s="337">
        <f>_xlfn.XLOOKUP(A342,'2024-NAT-02'!B:B,'2024-NAT-02'!H:H,0,0)</f>
        <v>0</v>
      </c>
      <c r="AD342" s="335">
        <f t="shared" si="10"/>
        <v>2</v>
      </c>
      <c r="AE342" s="336">
        <f t="shared" si="11"/>
        <v>1.52</v>
      </c>
    </row>
    <row r="343" spans="1:31" ht="15.6" x14ac:dyDescent="0.25">
      <c r="A343" s="340" t="s">
        <v>655</v>
      </c>
      <c r="B343" s="341" t="s">
        <v>2156</v>
      </c>
      <c r="C343" s="341" t="s">
        <v>146</v>
      </c>
      <c r="D343" s="341" t="s">
        <v>135</v>
      </c>
      <c r="E343" s="342" t="s">
        <v>1261</v>
      </c>
      <c r="F343" s="312">
        <v>1</v>
      </c>
      <c r="G343" s="313">
        <v>3</v>
      </c>
      <c r="H343" s="313">
        <v>4</v>
      </c>
      <c r="I343" s="314">
        <v>6.3999999999999995</v>
      </c>
      <c r="J343" s="315">
        <v>1.46</v>
      </c>
      <c r="K343" s="316"/>
      <c r="L343" s="331"/>
      <c r="M343" s="316"/>
      <c r="N343" s="317"/>
      <c r="O343" s="317"/>
      <c r="P343" s="318"/>
      <c r="Q343" s="319"/>
      <c r="R343" s="306"/>
      <c r="S343" s="306"/>
      <c r="T343" s="320"/>
      <c r="U343" s="321"/>
      <c r="V343" s="322"/>
      <c r="W343" s="323"/>
      <c r="X343" s="324"/>
      <c r="Y343" s="326"/>
      <c r="Z343" s="335">
        <f>_xlfn.XLOOKUP(A343,'2024-NAT-01'!B:B,'2024-NAT-01'!F:F,0,0)+_xlfn.XLOOKUP(Nominations!A204,'2024-NAT-01'!B:B,'2024-NAT-01'!G:G,0,0)</f>
        <v>0</v>
      </c>
      <c r="AA343" s="336">
        <f>_xlfn.XLOOKUP(A343,'2024-NAT-01'!B:B,'2024-NAT-01'!H:H,0,0)</f>
        <v>0</v>
      </c>
      <c r="AB343" s="335">
        <f>_xlfn.XLOOKUP(A343,'2024-NAT-02'!B:B,'2024-NAT-02'!F:F,0,0)+_xlfn.XLOOKUP(A343,'2024-NAT-02'!B:B,'2024-NAT-02'!G:G,0,0)</f>
        <v>0</v>
      </c>
      <c r="AC343" s="337">
        <f>_xlfn.XLOOKUP(A343,'2024-NAT-02'!B:B,'2024-NAT-02'!H:H,0,0)</f>
        <v>0</v>
      </c>
      <c r="AD343" s="338">
        <f t="shared" si="10"/>
        <v>4</v>
      </c>
      <c r="AE343" s="339">
        <f t="shared" si="11"/>
        <v>1.46</v>
      </c>
    </row>
    <row r="344" spans="1:31" ht="15.6" x14ac:dyDescent="0.25">
      <c r="A344" s="340" t="s">
        <v>1194</v>
      </c>
      <c r="B344" s="341" t="s">
        <v>2160</v>
      </c>
      <c r="C344" s="341" t="s">
        <v>2015</v>
      </c>
      <c r="D344" s="341" t="s">
        <v>109</v>
      </c>
      <c r="E344" s="342" t="s">
        <v>1254</v>
      </c>
      <c r="F344" s="312">
        <v>2</v>
      </c>
      <c r="G344" s="313">
        <v>0</v>
      </c>
      <c r="H344" s="313">
        <v>2</v>
      </c>
      <c r="I344" s="314">
        <v>2.9000000000000004</v>
      </c>
      <c r="J344" s="315">
        <v>1.4500000000000002</v>
      </c>
      <c r="K344" s="316"/>
      <c r="L344" s="331"/>
      <c r="M344" s="316"/>
      <c r="N344" s="317"/>
      <c r="O344" s="317"/>
      <c r="P344" s="318"/>
      <c r="Q344" s="319"/>
      <c r="R344" s="306"/>
      <c r="S344" s="306"/>
      <c r="T344" s="320"/>
      <c r="U344" s="321"/>
      <c r="V344" s="322"/>
      <c r="W344" s="323"/>
      <c r="X344" s="324"/>
      <c r="Y344" s="326"/>
      <c r="Z344" s="335">
        <f>_xlfn.XLOOKUP(A344,'2024-NAT-01'!B:B,'2024-NAT-01'!F:F,0,0)+_xlfn.XLOOKUP(Nominations!A610,'2024-NAT-01'!B:B,'2024-NAT-01'!G:G,0,0)</f>
        <v>0</v>
      </c>
      <c r="AA344" s="336">
        <f>_xlfn.XLOOKUP(A344,'2024-NAT-01'!B:B,'2024-NAT-01'!H:H,0,0)</f>
        <v>0</v>
      </c>
      <c r="AB344" s="335">
        <f>_xlfn.XLOOKUP(A344,'2024-NAT-02'!B:B,'2024-NAT-02'!F:F,0,0)+_xlfn.XLOOKUP(A344,'2024-NAT-02'!B:B,'2024-NAT-02'!G:G,0,0)</f>
        <v>0</v>
      </c>
      <c r="AC344" s="337">
        <f>_xlfn.XLOOKUP(A344,'2024-NAT-02'!B:B,'2024-NAT-02'!H:H,0,0)</f>
        <v>0</v>
      </c>
      <c r="AD344" s="338">
        <f t="shared" si="10"/>
        <v>2</v>
      </c>
      <c r="AE344" s="339">
        <f t="shared" si="11"/>
        <v>1.4500000000000002</v>
      </c>
    </row>
    <row r="345" spans="1:31" ht="15.6" x14ac:dyDescent="0.25">
      <c r="A345" s="340" t="s">
        <v>887</v>
      </c>
      <c r="B345" s="341" t="s">
        <v>2158</v>
      </c>
      <c r="C345" s="341" t="s">
        <v>1900</v>
      </c>
      <c r="D345" s="341" t="s">
        <v>1901</v>
      </c>
      <c r="E345" s="342" t="s">
        <v>1258</v>
      </c>
      <c r="F345" s="312">
        <v>0</v>
      </c>
      <c r="G345" s="313">
        <v>1</v>
      </c>
      <c r="H345" s="313">
        <v>1</v>
      </c>
      <c r="I345" s="314">
        <v>7.2</v>
      </c>
      <c r="J345" s="315">
        <v>1.4400000000000002</v>
      </c>
      <c r="K345" s="316"/>
      <c r="L345" s="331"/>
      <c r="M345" s="316"/>
      <c r="N345" s="317"/>
      <c r="O345" s="317"/>
      <c r="P345" s="318"/>
      <c r="Q345" s="319"/>
      <c r="R345" s="306"/>
      <c r="S345" s="306"/>
      <c r="T345" s="320"/>
      <c r="U345" s="321"/>
      <c r="V345" s="322"/>
      <c r="W345" s="323"/>
      <c r="X345" s="324"/>
      <c r="Y345" s="326"/>
      <c r="Z345" s="335">
        <f>_xlfn.XLOOKUP(A345,'2024-NAT-01'!B:B,'2024-NAT-01'!F:F,0,0)+_xlfn.XLOOKUP(Nominations!A449,'2024-NAT-01'!B:B,'2024-NAT-01'!G:G,0,0)</f>
        <v>0</v>
      </c>
      <c r="AA345" s="336">
        <f>_xlfn.XLOOKUP(A345,'2024-NAT-01'!B:B,'2024-NAT-01'!H:H,0,0)</f>
        <v>0</v>
      </c>
      <c r="AB345" s="335">
        <f>_xlfn.XLOOKUP(A345,'2024-NAT-02'!B:B,'2024-NAT-02'!F:F,0,0)+_xlfn.XLOOKUP(A345,'2024-NAT-02'!B:B,'2024-NAT-02'!G:G,0,0)</f>
        <v>0</v>
      </c>
      <c r="AC345" s="337">
        <f>_xlfn.XLOOKUP(A345,'2024-NAT-02'!B:B,'2024-NAT-02'!H:H,0,0)</f>
        <v>0</v>
      </c>
      <c r="AD345" s="338">
        <f t="shared" si="10"/>
        <v>1</v>
      </c>
      <c r="AE345" s="339">
        <f t="shared" si="11"/>
        <v>1.4400000000000002</v>
      </c>
    </row>
    <row r="346" spans="1:31" ht="15.6" x14ac:dyDescent="0.25">
      <c r="A346" s="340" t="s">
        <v>1652</v>
      </c>
      <c r="B346" s="341" t="s">
        <v>2162</v>
      </c>
      <c r="C346" s="341" t="s">
        <v>1747</v>
      </c>
      <c r="D346" s="341" t="s">
        <v>2146</v>
      </c>
      <c r="E346" s="342" t="s">
        <v>1259</v>
      </c>
      <c r="F346" s="312">
        <v>4</v>
      </c>
      <c r="G346" s="313">
        <v>0</v>
      </c>
      <c r="H346" s="313">
        <v>4</v>
      </c>
      <c r="I346" s="314">
        <v>3.3</v>
      </c>
      <c r="J346" s="315">
        <v>1.44</v>
      </c>
      <c r="K346" s="316"/>
      <c r="L346" s="331"/>
      <c r="M346" s="316"/>
      <c r="N346" s="317"/>
      <c r="O346" s="317"/>
      <c r="P346" s="318"/>
      <c r="Q346" s="319"/>
      <c r="R346" s="306"/>
      <c r="S346" s="306"/>
      <c r="T346" s="320"/>
      <c r="U346" s="321"/>
      <c r="V346" s="322"/>
      <c r="W346" s="323"/>
      <c r="X346" s="324"/>
      <c r="Y346" s="326"/>
      <c r="Z346" s="335">
        <f>_xlfn.XLOOKUP(A346,'2024-NAT-01'!B:B,'2024-NAT-01'!F:F,0,0)+_xlfn.XLOOKUP(Nominations!A822,'2024-NAT-01'!B:B,'2024-NAT-01'!G:G,0,0)</f>
        <v>0</v>
      </c>
      <c r="AA346" s="336">
        <f>_xlfn.XLOOKUP(A346,'2024-NAT-01'!B:B,'2024-NAT-01'!H:H,0,0)</f>
        <v>0</v>
      </c>
      <c r="AB346" s="335">
        <f>_xlfn.XLOOKUP(A346,'2024-NAT-02'!B:B,'2024-NAT-02'!F:F,0,0)+_xlfn.XLOOKUP(A346,'2024-NAT-02'!B:B,'2024-NAT-02'!G:G,0,0)</f>
        <v>0</v>
      </c>
      <c r="AC346" s="337">
        <f>_xlfn.XLOOKUP(A346,'2024-NAT-02'!B:B,'2024-NAT-02'!H:H,0,0)</f>
        <v>0</v>
      </c>
      <c r="AD346" s="338">
        <f t="shared" si="10"/>
        <v>4</v>
      </c>
      <c r="AE346" s="339">
        <f t="shared" si="11"/>
        <v>1.44</v>
      </c>
    </row>
    <row r="347" spans="1:31" ht="15.6" x14ac:dyDescent="0.25">
      <c r="A347" s="340" t="s">
        <v>579</v>
      </c>
      <c r="B347" s="341" t="s">
        <v>1243</v>
      </c>
      <c r="C347" s="341" t="s">
        <v>317</v>
      </c>
      <c r="D347" s="341" t="s">
        <v>318</v>
      </c>
      <c r="E347" s="342" t="s">
        <v>2078</v>
      </c>
      <c r="F347" s="312">
        <v>1</v>
      </c>
      <c r="G347" s="313">
        <v>1</v>
      </c>
      <c r="H347" s="313">
        <v>2</v>
      </c>
      <c r="I347" s="314">
        <v>5.7</v>
      </c>
      <c r="J347" s="315">
        <v>1.4000000000000001</v>
      </c>
      <c r="K347" s="316"/>
      <c r="L347" s="331"/>
      <c r="M347" s="316"/>
      <c r="N347" s="317"/>
      <c r="O347" s="317"/>
      <c r="P347" s="318"/>
      <c r="Q347" s="319"/>
      <c r="R347" s="306"/>
      <c r="S347" s="306"/>
      <c r="T347" s="320"/>
      <c r="U347" s="321"/>
      <c r="V347" s="322"/>
      <c r="W347" s="323"/>
      <c r="X347" s="324"/>
      <c r="Y347" s="326"/>
      <c r="Z347" s="335">
        <f>_xlfn.XLOOKUP(A347,'2024-NAT-01'!B:B,'2024-NAT-01'!F:F,0,0)+_xlfn.XLOOKUP(Nominations!A128,'2024-NAT-01'!B:B,'2024-NAT-01'!G:G,0,0)</f>
        <v>0</v>
      </c>
      <c r="AA347" s="336">
        <f>_xlfn.XLOOKUP(A347,'2024-NAT-01'!B:B,'2024-NAT-01'!H:H,0,0)</f>
        <v>0</v>
      </c>
      <c r="AB347" s="335">
        <f>_xlfn.XLOOKUP(A347,'2024-NAT-02'!B:B,'2024-NAT-02'!F:F,0,0)+_xlfn.XLOOKUP(A347,'2024-NAT-02'!B:B,'2024-NAT-02'!G:G,0,0)</f>
        <v>0</v>
      </c>
      <c r="AC347" s="337">
        <f>_xlfn.XLOOKUP(A347,'2024-NAT-02'!B:B,'2024-NAT-02'!H:H,0,0)</f>
        <v>0</v>
      </c>
      <c r="AD347" s="338">
        <f t="shared" si="10"/>
        <v>2</v>
      </c>
      <c r="AE347" s="339">
        <f t="shared" si="11"/>
        <v>1.4000000000000001</v>
      </c>
    </row>
    <row r="348" spans="1:31" ht="15.6" x14ac:dyDescent="0.25">
      <c r="A348" s="340" t="s">
        <v>1431</v>
      </c>
      <c r="B348" s="341" t="s">
        <v>1331</v>
      </c>
      <c r="C348" s="341" t="s">
        <v>1432</v>
      </c>
      <c r="D348" s="341" t="s">
        <v>1600</v>
      </c>
      <c r="E348" s="342" t="s">
        <v>2081</v>
      </c>
      <c r="F348" s="312">
        <v>0</v>
      </c>
      <c r="G348" s="313">
        <v>2</v>
      </c>
      <c r="H348" s="313">
        <v>2</v>
      </c>
      <c r="I348" s="314">
        <v>7</v>
      </c>
      <c r="J348" s="315">
        <v>1.4000000000000001</v>
      </c>
      <c r="K348" s="316"/>
      <c r="L348" s="331"/>
      <c r="M348" s="316"/>
      <c r="N348" s="317"/>
      <c r="O348" s="317"/>
      <c r="P348" s="318"/>
      <c r="Q348" s="319"/>
      <c r="R348" s="306"/>
      <c r="S348" s="306"/>
      <c r="T348" s="320"/>
      <c r="U348" s="321"/>
      <c r="V348" s="322"/>
      <c r="W348" s="323"/>
      <c r="X348" s="324"/>
      <c r="Y348" s="326"/>
      <c r="Z348" s="335">
        <f>_xlfn.XLOOKUP(A348,'2024-NAT-01'!B:B,'2024-NAT-01'!F:F,0,0)+_xlfn.XLOOKUP(Nominations!A697,'2024-NAT-01'!B:B,'2024-NAT-01'!G:G,0,0)</f>
        <v>0</v>
      </c>
      <c r="AA348" s="336">
        <f>_xlfn.XLOOKUP(A348,'2024-NAT-01'!B:B,'2024-NAT-01'!H:H,0,0)</f>
        <v>0</v>
      </c>
      <c r="AB348" s="335">
        <f>_xlfn.XLOOKUP(A348,'2024-NAT-02'!B:B,'2024-NAT-02'!F:F,0,0)+_xlfn.XLOOKUP(A348,'2024-NAT-02'!B:B,'2024-NAT-02'!G:G,0,0)</f>
        <v>0</v>
      </c>
      <c r="AC348" s="337">
        <f>_xlfn.XLOOKUP(A348,'2024-NAT-02'!B:B,'2024-NAT-02'!H:H,0,0)</f>
        <v>0</v>
      </c>
      <c r="AD348" s="338">
        <f t="shared" si="10"/>
        <v>2</v>
      </c>
      <c r="AE348" s="339">
        <f t="shared" si="11"/>
        <v>1.4000000000000001</v>
      </c>
    </row>
    <row r="349" spans="1:31" ht="15.6" x14ac:dyDescent="0.25">
      <c r="A349" s="340" t="s">
        <v>1715</v>
      </c>
      <c r="B349" s="341" t="s">
        <v>1340</v>
      </c>
      <c r="C349" s="341" t="s">
        <v>345</v>
      </c>
      <c r="D349" s="341" t="s">
        <v>93</v>
      </c>
      <c r="E349" s="342" t="s">
        <v>1261</v>
      </c>
      <c r="F349" s="312">
        <v>0</v>
      </c>
      <c r="G349" s="313">
        <v>2</v>
      </c>
      <c r="H349" s="313">
        <v>2</v>
      </c>
      <c r="I349" s="314">
        <v>6.8</v>
      </c>
      <c r="J349" s="315">
        <v>1.36</v>
      </c>
      <c r="K349" s="316"/>
      <c r="L349" s="331"/>
      <c r="M349" s="316"/>
      <c r="N349" s="317"/>
      <c r="O349" s="317"/>
      <c r="P349" s="318"/>
      <c r="Q349" s="319"/>
      <c r="R349" s="306"/>
      <c r="S349" s="306"/>
      <c r="T349" s="320"/>
      <c r="U349" s="321"/>
      <c r="V349" s="322"/>
      <c r="W349" s="323"/>
      <c r="X349" s="324"/>
      <c r="Y349" s="326"/>
      <c r="Z349" s="335">
        <f>_xlfn.XLOOKUP(A349,'2024-NAT-01'!B:B,'2024-NAT-01'!F:F,0,0)+_xlfn.XLOOKUP(Nominations!A845,'2024-NAT-01'!B:B,'2024-NAT-01'!G:G,0,0)</f>
        <v>0</v>
      </c>
      <c r="AA349" s="336">
        <f>_xlfn.XLOOKUP(A349,'2024-NAT-01'!B:B,'2024-NAT-01'!H:H,0,0)</f>
        <v>0</v>
      </c>
      <c r="AB349" s="335">
        <f>_xlfn.XLOOKUP(A349,'2024-NAT-02'!B:B,'2024-NAT-02'!F:F,0,0)+_xlfn.XLOOKUP(A349,'2024-NAT-02'!B:B,'2024-NAT-02'!G:G,0,0)</f>
        <v>0</v>
      </c>
      <c r="AC349" s="337">
        <f>_xlfn.XLOOKUP(A349,'2024-NAT-02'!B:B,'2024-NAT-02'!H:H,0,0)</f>
        <v>0</v>
      </c>
      <c r="AD349" s="338">
        <f t="shared" si="10"/>
        <v>2</v>
      </c>
      <c r="AE349" s="339">
        <f t="shared" si="11"/>
        <v>1.36</v>
      </c>
    </row>
    <row r="350" spans="1:31" ht="15.6" x14ac:dyDescent="0.25">
      <c r="A350" s="340" t="s">
        <v>1037</v>
      </c>
      <c r="B350" s="341" t="s">
        <v>2150</v>
      </c>
      <c r="C350" s="341" t="s">
        <v>1045</v>
      </c>
      <c r="D350" s="341" t="s">
        <v>1101</v>
      </c>
      <c r="E350" s="342" t="s">
        <v>2079</v>
      </c>
      <c r="F350" s="312">
        <v>1</v>
      </c>
      <c r="G350" s="313">
        <v>2</v>
      </c>
      <c r="H350" s="313">
        <v>3</v>
      </c>
      <c r="I350" s="314">
        <v>6</v>
      </c>
      <c r="J350" s="315">
        <v>1.35</v>
      </c>
      <c r="K350" s="316"/>
      <c r="L350" s="331"/>
      <c r="M350" s="316"/>
      <c r="N350" s="317"/>
      <c r="O350" s="317"/>
      <c r="P350" s="318"/>
      <c r="Q350" s="319"/>
      <c r="R350" s="306"/>
      <c r="S350" s="306"/>
      <c r="T350" s="320"/>
      <c r="U350" s="321"/>
      <c r="V350" s="322"/>
      <c r="W350" s="323"/>
      <c r="X350" s="324"/>
      <c r="Y350" s="326"/>
      <c r="Z350" s="335">
        <f>_xlfn.XLOOKUP(A350,'2024-NAT-01'!B:B,'2024-NAT-01'!F:F,0,0)+_xlfn.XLOOKUP(Nominations!A521,'2024-NAT-01'!B:B,'2024-NAT-01'!G:G,0,0)</f>
        <v>0</v>
      </c>
      <c r="AA350" s="336">
        <f>_xlfn.XLOOKUP(A350,'2024-NAT-01'!B:B,'2024-NAT-01'!H:H,0,0)</f>
        <v>0</v>
      </c>
      <c r="AB350" s="335">
        <f>_xlfn.XLOOKUP(A350,'2024-NAT-02'!B:B,'2024-NAT-02'!F:F,0,0)+_xlfn.XLOOKUP(A350,'2024-NAT-02'!B:B,'2024-NAT-02'!G:G,0,0)</f>
        <v>0</v>
      </c>
      <c r="AC350" s="337">
        <f>_xlfn.XLOOKUP(A350,'2024-NAT-02'!B:B,'2024-NAT-02'!H:H,0,0)</f>
        <v>0</v>
      </c>
      <c r="AD350" s="338">
        <f t="shared" si="10"/>
        <v>3</v>
      </c>
      <c r="AE350" s="339">
        <f t="shared" si="11"/>
        <v>1.35</v>
      </c>
    </row>
    <row r="351" spans="1:31" ht="15.6" x14ac:dyDescent="0.25">
      <c r="A351" s="340" t="s">
        <v>845</v>
      </c>
      <c r="B351" s="341" t="s">
        <v>2151</v>
      </c>
      <c r="C351" s="341" t="s">
        <v>1914</v>
      </c>
      <c r="D351" s="341" t="s">
        <v>1912</v>
      </c>
      <c r="E351" s="342" t="s">
        <v>2078</v>
      </c>
      <c r="F351" s="312">
        <v>0</v>
      </c>
      <c r="G351" s="313">
        <v>1</v>
      </c>
      <c r="H351" s="313">
        <v>1</v>
      </c>
      <c r="I351" s="314">
        <v>4.5</v>
      </c>
      <c r="J351" s="315">
        <v>1.3499999999999999</v>
      </c>
      <c r="K351" s="316"/>
      <c r="L351" s="331"/>
      <c r="M351" s="316"/>
      <c r="N351" s="317"/>
      <c r="O351" s="317"/>
      <c r="P351" s="318"/>
      <c r="Q351" s="319"/>
      <c r="R351" s="306"/>
      <c r="S351" s="306"/>
      <c r="T351" s="320"/>
      <c r="U351" s="321"/>
      <c r="V351" s="322"/>
      <c r="W351" s="323"/>
      <c r="X351" s="324"/>
      <c r="Y351" s="326"/>
      <c r="Z351" s="335">
        <f>_xlfn.XLOOKUP(A351,'2024-NAT-01'!B:B,'2024-NAT-01'!F:F,0,0)+_xlfn.XLOOKUP(Nominations!A406,'2024-NAT-01'!B:B,'2024-NAT-01'!G:G,0,0)</f>
        <v>0</v>
      </c>
      <c r="AA351" s="336">
        <f>_xlfn.XLOOKUP(A351,'2024-NAT-01'!B:B,'2024-NAT-01'!H:H,0,0)</f>
        <v>0</v>
      </c>
      <c r="AB351" s="335">
        <f>_xlfn.XLOOKUP(A351,'2024-NAT-02'!B:B,'2024-NAT-02'!F:F,0,0)+_xlfn.XLOOKUP(A351,'2024-NAT-02'!B:B,'2024-NAT-02'!G:G,0,0)</f>
        <v>0</v>
      </c>
      <c r="AC351" s="337">
        <f>_xlfn.XLOOKUP(A351,'2024-NAT-02'!B:B,'2024-NAT-02'!H:H,0,0)</f>
        <v>0</v>
      </c>
      <c r="AD351" s="338">
        <f t="shared" si="10"/>
        <v>1</v>
      </c>
      <c r="AE351" s="339">
        <f t="shared" si="11"/>
        <v>1.3499999999999999</v>
      </c>
    </row>
    <row r="352" spans="1:31" ht="15.6" x14ac:dyDescent="0.25">
      <c r="A352" s="340" t="s">
        <v>1036</v>
      </c>
      <c r="B352" s="341" t="s">
        <v>2151</v>
      </c>
      <c r="C352" s="341" t="s">
        <v>1931</v>
      </c>
      <c r="D352" s="341" t="s">
        <v>1598</v>
      </c>
      <c r="E352" s="342" t="s">
        <v>1260</v>
      </c>
      <c r="F352" s="312">
        <v>5</v>
      </c>
      <c r="G352" s="313">
        <v>1</v>
      </c>
      <c r="H352" s="313">
        <v>6</v>
      </c>
      <c r="I352" s="314">
        <v>4.8</v>
      </c>
      <c r="J352" s="315">
        <v>1.3399999999999999</v>
      </c>
      <c r="K352" s="316"/>
      <c r="L352" s="331"/>
      <c r="M352" s="316"/>
      <c r="N352" s="317"/>
      <c r="O352" s="317"/>
      <c r="P352" s="318"/>
      <c r="Q352" s="319"/>
      <c r="R352" s="306"/>
      <c r="S352" s="306"/>
      <c r="T352" s="320"/>
      <c r="U352" s="321"/>
      <c r="V352" s="322"/>
      <c r="W352" s="323"/>
      <c r="X352" s="324"/>
      <c r="Y352" s="326"/>
      <c r="Z352" s="335">
        <f>_xlfn.XLOOKUP(A352,'2024-NAT-01'!B:B,'2024-NAT-01'!F:F,0,0)+_xlfn.XLOOKUP(Nominations!A520,'2024-NAT-01'!B:B,'2024-NAT-01'!G:G,0,0)</f>
        <v>0</v>
      </c>
      <c r="AA352" s="336">
        <f>_xlfn.XLOOKUP(A352,'2024-NAT-01'!B:B,'2024-NAT-01'!H:H,0,0)</f>
        <v>0</v>
      </c>
      <c r="AB352" s="335">
        <f>_xlfn.XLOOKUP(A352,'2024-NAT-02'!B:B,'2024-NAT-02'!F:F,0,0)+_xlfn.XLOOKUP(A352,'2024-NAT-02'!B:B,'2024-NAT-02'!G:G,0,0)</f>
        <v>0</v>
      </c>
      <c r="AC352" s="337">
        <f>_xlfn.XLOOKUP(A352,'2024-NAT-02'!B:B,'2024-NAT-02'!H:H,0,0)</f>
        <v>0</v>
      </c>
      <c r="AD352" s="338">
        <f t="shared" si="10"/>
        <v>6</v>
      </c>
      <c r="AE352" s="339">
        <f t="shared" si="11"/>
        <v>1.3399999999999999</v>
      </c>
    </row>
    <row r="353" spans="1:31" ht="15.6" x14ac:dyDescent="0.25">
      <c r="A353" s="340" t="s">
        <v>641</v>
      </c>
      <c r="B353" s="341" t="s">
        <v>2161</v>
      </c>
      <c r="C353" s="341" t="s">
        <v>1811</v>
      </c>
      <c r="D353" s="341" t="s">
        <v>386</v>
      </c>
      <c r="E353" s="342" t="s">
        <v>1258</v>
      </c>
      <c r="F353" s="312">
        <v>0</v>
      </c>
      <c r="G353" s="313">
        <v>1</v>
      </c>
      <c r="H353" s="313">
        <v>1</v>
      </c>
      <c r="I353" s="314">
        <v>6.6</v>
      </c>
      <c r="J353" s="315">
        <v>1.32</v>
      </c>
      <c r="K353" s="316"/>
      <c r="L353" s="331"/>
      <c r="M353" s="316"/>
      <c r="N353" s="317"/>
      <c r="O353" s="317"/>
      <c r="P353" s="318"/>
      <c r="Q353" s="319"/>
      <c r="R353" s="306"/>
      <c r="S353" s="306"/>
      <c r="T353" s="320"/>
      <c r="U353" s="321"/>
      <c r="V353" s="322"/>
      <c r="W353" s="323"/>
      <c r="X353" s="324"/>
      <c r="Y353" s="326"/>
      <c r="Z353" s="335">
        <f>_xlfn.XLOOKUP(A353,'2024-NAT-01'!B:B,'2024-NAT-01'!F:F,0,0)+_xlfn.XLOOKUP(Nominations!A190,'2024-NAT-01'!B:B,'2024-NAT-01'!G:G,0,0)</f>
        <v>0</v>
      </c>
      <c r="AA353" s="336">
        <f>_xlfn.XLOOKUP(A353,'2024-NAT-01'!B:B,'2024-NAT-01'!H:H,0,0)</f>
        <v>0</v>
      </c>
      <c r="AB353" s="335">
        <f>_xlfn.XLOOKUP(A353,'2024-NAT-02'!B:B,'2024-NAT-02'!F:F,0,0)+_xlfn.XLOOKUP(A353,'2024-NAT-02'!B:B,'2024-NAT-02'!G:G,0,0)</f>
        <v>0</v>
      </c>
      <c r="AC353" s="337">
        <f>_xlfn.XLOOKUP(A353,'2024-NAT-02'!B:B,'2024-NAT-02'!H:H,0,0)</f>
        <v>0</v>
      </c>
      <c r="AD353" s="338">
        <f t="shared" si="10"/>
        <v>1</v>
      </c>
      <c r="AE353" s="339">
        <f t="shared" si="11"/>
        <v>1.32</v>
      </c>
    </row>
    <row r="354" spans="1:31" ht="15.6" x14ac:dyDescent="0.25">
      <c r="A354" s="340" t="s">
        <v>693</v>
      </c>
      <c r="B354" s="341" t="s">
        <v>1240</v>
      </c>
      <c r="C354" s="341" t="s">
        <v>429</v>
      </c>
      <c r="D354" s="341" t="s">
        <v>375</v>
      </c>
      <c r="E354" s="342" t="s">
        <v>2081</v>
      </c>
      <c r="F354" s="312">
        <v>0</v>
      </c>
      <c r="G354" s="313">
        <v>1</v>
      </c>
      <c r="H354" s="313">
        <v>1</v>
      </c>
      <c r="I354" s="314">
        <v>6.6</v>
      </c>
      <c r="J354" s="315">
        <v>1.32</v>
      </c>
      <c r="K354" s="316"/>
      <c r="L354" s="331"/>
      <c r="M354" s="316"/>
      <c r="N354" s="317"/>
      <c r="O354" s="317"/>
      <c r="P354" s="318"/>
      <c r="Q354" s="319"/>
      <c r="R354" s="306"/>
      <c r="S354" s="306"/>
      <c r="T354" s="320"/>
      <c r="U354" s="321"/>
      <c r="V354" s="322"/>
      <c r="W354" s="323"/>
      <c r="X354" s="324"/>
      <c r="Y354" s="326"/>
      <c r="Z354" s="335">
        <f>_xlfn.XLOOKUP(A354,'2024-NAT-01'!B:B,'2024-NAT-01'!F:F,0,0)+_xlfn.XLOOKUP(Nominations!A243,'2024-NAT-01'!B:B,'2024-NAT-01'!G:G,0,0)</f>
        <v>1</v>
      </c>
      <c r="AA354" s="336">
        <f>_xlfn.XLOOKUP(A354,'2024-NAT-01'!B:B,'2024-NAT-01'!H:H,0,0)</f>
        <v>0</v>
      </c>
      <c r="AB354" s="335">
        <f>_xlfn.XLOOKUP(A354,'2024-NAT-02'!B:B,'2024-NAT-02'!F:F,0,0)+_xlfn.XLOOKUP(A354,'2024-NAT-02'!B:B,'2024-NAT-02'!G:G,0,0)</f>
        <v>0</v>
      </c>
      <c r="AC354" s="337">
        <f>_xlfn.XLOOKUP(A354,'2024-NAT-02'!B:B,'2024-NAT-02'!H:H,0,0)</f>
        <v>0</v>
      </c>
      <c r="AD354" s="338">
        <f t="shared" si="10"/>
        <v>2</v>
      </c>
      <c r="AE354" s="339">
        <f t="shared" si="11"/>
        <v>1.32</v>
      </c>
    </row>
    <row r="355" spans="1:31" ht="15.6" x14ac:dyDescent="0.25">
      <c r="A355" s="340" t="s">
        <v>1709</v>
      </c>
      <c r="B355" s="341" t="s">
        <v>1319</v>
      </c>
      <c r="C355" s="341" t="s">
        <v>1749</v>
      </c>
      <c r="D355" s="341" t="s">
        <v>388</v>
      </c>
      <c r="E355" s="342" t="s">
        <v>1258</v>
      </c>
      <c r="F355" s="312">
        <v>0</v>
      </c>
      <c r="G355" s="313">
        <v>3</v>
      </c>
      <c r="H355" s="313">
        <v>3</v>
      </c>
      <c r="I355" s="314">
        <v>5</v>
      </c>
      <c r="J355" s="315">
        <v>1.31</v>
      </c>
      <c r="K355" s="316"/>
      <c r="L355" s="331"/>
      <c r="M355" s="316"/>
      <c r="N355" s="317"/>
      <c r="O355" s="317"/>
      <c r="P355" s="318"/>
      <c r="Q355" s="319"/>
      <c r="R355" s="306"/>
      <c r="S355" s="306"/>
      <c r="T355" s="320"/>
      <c r="U355" s="321"/>
      <c r="V355" s="322"/>
      <c r="W355" s="323"/>
      <c r="X355" s="324"/>
      <c r="Y355" s="326"/>
      <c r="Z355" s="335">
        <f>_xlfn.XLOOKUP(A355,'2024-NAT-01'!B:B,'2024-NAT-01'!F:F,0,0)+_xlfn.XLOOKUP(Nominations!A839,'2024-NAT-01'!B:B,'2024-NAT-01'!G:G,0,0)</f>
        <v>0</v>
      </c>
      <c r="AA355" s="336">
        <f>_xlfn.XLOOKUP(A355,'2024-NAT-01'!B:B,'2024-NAT-01'!H:H,0,0)</f>
        <v>0</v>
      </c>
      <c r="AB355" s="335">
        <f>_xlfn.XLOOKUP(A355,'2024-NAT-02'!B:B,'2024-NAT-02'!F:F,0,0)+_xlfn.XLOOKUP(A355,'2024-NAT-02'!B:B,'2024-NAT-02'!G:G,0,0)</f>
        <v>0</v>
      </c>
      <c r="AC355" s="337">
        <f>_xlfn.XLOOKUP(A355,'2024-NAT-02'!B:B,'2024-NAT-02'!H:H,0,0)</f>
        <v>0</v>
      </c>
      <c r="AD355" s="338">
        <f t="shared" si="10"/>
        <v>3</v>
      </c>
      <c r="AE355" s="339">
        <f t="shared" si="11"/>
        <v>1.31</v>
      </c>
    </row>
    <row r="356" spans="1:31" ht="15.6" x14ac:dyDescent="0.25">
      <c r="A356" s="340" t="s">
        <v>686</v>
      </c>
      <c r="B356" s="341" t="s">
        <v>2153</v>
      </c>
      <c r="C356" s="341" t="s">
        <v>406</v>
      </c>
      <c r="D356" s="341" t="s">
        <v>1875</v>
      </c>
      <c r="E356" s="342" t="s">
        <v>1258</v>
      </c>
      <c r="F356" s="312">
        <v>1</v>
      </c>
      <c r="G356" s="313">
        <v>0</v>
      </c>
      <c r="H356" s="313">
        <v>1</v>
      </c>
      <c r="I356" s="314">
        <v>2.6</v>
      </c>
      <c r="J356" s="315">
        <v>1.3</v>
      </c>
      <c r="K356" s="316"/>
      <c r="L356" s="331"/>
      <c r="M356" s="316"/>
      <c r="N356" s="317"/>
      <c r="O356" s="317"/>
      <c r="P356" s="318"/>
      <c r="Q356" s="319"/>
      <c r="R356" s="306"/>
      <c r="S356" s="306"/>
      <c r="T356" s="320"/>
      <c r="U356" s="321"/>
      <c r="V356" s="322"/>
      <c r="W356" s="323"/>
      <c r="X356" s="324"/>
      <c r="Y356" s="326"/>
      <c r="Z356" s="335">
        <f>_xlfn.XLOOKUP(A356,'2024-NAT-01'!B:B,'2024-NAT-01'!F:F,0,0)+_xlfn.XLOOKUP(Nominations!A236,'2024-NAT-01'!B:B,'2024-NAT-01'!G:G,0,0)</f>
        <v>0</v>
      </c>
      <c r="AA356" s="336">
        <f>_xlfn.XLOOKUP(A356,'2024-NAT-01'!B:B,'2024-NAT-01'!H:H,0,0)</f>
        <v>0</v>
      </c>
      <c r="AB356" s="335">
        <f>_xlfn.XLOOKUP(A356,'2024-NAT-02'!B:B,'2024-NAT-02'!F:F,0,0)+_xlfn.XLOOKUP(A356,'2024-NAT-02'!B:B,'2024-NAT-02'!G:G,0,0)</f>
        <v>0</v>
      </c>
      <c r="AC356" s="337">
        <f>_xlfn.XLOOKUP(A356,'2024-NAT-02'!B:B,'2024-NAT-02'!H:H,0,0)</f>
        <v>0</v>
      </c>
      <c r="AD356" s="338">
        <f t="shared" si="10"/>
        <v>1</v>
      </c>
      <c r="AE356" s="339">
        <f t="shared" si="11"/>
        <v>1.3</v>
      </c>
    </row>
    <row r="357" spans="1:31" ht="15.6" x14ac:dyDescent="0.25">
      <c r="A357" s="340" t="s">
        <v>765</v>
      </c>
      <c r="B357" s="341" t="s">
        <v>2159</v>
      </c>
      <c r="C357" s="341" t="s">
        <v>1655</v>
      </c>
      <c r="D357" s="341" t="s">
        <v>2105</v>
      </c>
      <c r="E357" s="342" t="s">
        <v>2078</v>
      </c>
      <c r="F357" s="312">
        <v>1</v>
      </c>
      <c r="G357" s="313">
        <v>0</v>
      </c>
      <c r="H357" s="313">
        <v>1</v>
      </c>
      <c r="I357" s="314">
        <v>2.6</v>
      </c>
      <c r="J357" s="315">
        <v>1.3</v>
      </c>
      <c r="K357" s="316"/>
      <c r="L357" s="331"/>
      <c r="M357" s="316"/>
      <c r="N357" s="317"/>
      <c r="O357" s="317"/>
      <c r="P357" s="318"/>
      <c r="Q357" s="319"/>
      <c r="R357" s="306"/>
      <c r="S357" s="306"/>
      <c r="T357" s="320"/>
      <c r="U357" s="321"/>
      <c r="V357" s="322"/>
      <c r="W357" s="323"/>
      <c r="X357" s="324"/>
      <c r="Y357" s="326"/>
      <c r="Z357" s="335">
        <f>_xlfn.XLOOKUP(A357,'2024-NAT-01'!B:B,'2024-NAT-01'!F:F,0,0)+_xlfn.XLOOKUP(Nominations!A319,'2024-NAT-01'!B:B,'2024-NAT-01'!G:G,0,0)</f>
        <v>0</v>
      </c>
      <c r="AA357" s="336">
        <f>_xlfn.XLOOKUP(A357,'2024-NAT-01'!B:B,'2024-NAT-01'!H:H,0,0)</f>
        <v>0</v>
      </c>
      <c r="AB357" s="335">
        <f>_xlfn.XLOOKUP(A357,'2024-NAT-02'!B:B,'2024-NAT-02'!F:F,0,0)+_xlfn.XLOOKUP(A357,'2024-NAT-02'!B:B,'2024-NAT-02'!G:G,0,0)</f>
        <v>0</v>
      </c>
      <c r="AC357" s="337">
        <f>_xlfn.XLOOKUP(A357,'2024-NAT-02'!B:B,'2024-NAT-02'!H:H,0,0)</f>
        <v>0</v>
      </c>
      <c r="AD357" s="338">
        <f t="shared" si="10"/>
        <v>1</v>
      </c>
      <c r="AE357" s="339">
        <f t="shared" si="11"/>
        <v>1.3</v>
      </c>
    </row>
    <row r="358" spans="1:31" ht="15.6" x14ac:dyDescent="0.25">
      <c r="A358" s="340" t="s">
        <v>1108</v>
      </c>
      <c r="B358" s="341" t="s">
        <v>2154</v>
      </c>
      <c r="C358" s="341" t="s">
        <v>176</v>
      </c>
      <c r="D358" s="341" t="s">
        <v>79</v>
      </c>
      <c r="E358" s="342" t="s">
        <v>1261</v>
      </c>
      <c r="F358" s="312">
        <v>2</v>
      </c>
      <c r="G358" s="313">
        <v>0</v>
      </c>
      <c r="H358" s="313">
        <v>2</v>
      </c>
      <c r="I358" s="314">
        <v>2.6</v>
      </c>
      <c r="J358" s="315">
        <v>1.3</v>
      </c>
      <c r="K358" s="316"/>
      <c r="L358" s="331"/>
      <c r="M358" s="316"/>
      <c r="N358" s="317"/>
      <c r="O358" s="317"/>
      <c r="P358" s="318"/>
      <c r="Q358" s="319"/>
      <c r="R358" s="306"/>
      <c r="S358" s="306"/>
      <c r="T358" s="320"/>
      <c r="U358" s="321"/>
      <c r="V358" s="322"/>
      <c r="W358" s="323"/>
      <c r="X358" s="324"/>
      <c r="Y358" s="326"/>
      <c r="Z358" s="335">
        <f>_xlfn.XLOOKUP(A358,'2024-NAT-01'!B:B,'2024-NAT-01'!F:F,0,0)+_xlfn.XLOOKUP(Nominations!A557,'2024-NAT-01'!B:B,'2024-NAT-01'!G:G,0,0)</f>
        <v>0</v>
      </c>
      <c r="AA358" s="336">
        <f>_xlfn.XLOOKUP(A358,'2024-NAT-01'!B:B,'2024-NAT-01'!H:H,0,0)</f>
        <v>0</v>
      </c>
      <c r="AB358" s="335">
        <f>_xlfn.XLOOKUP(A358,'2024-NAT-02'!B:B,'2024-NAT-02'!F:F,0,0)+_xlfn.XLOOKUP(A358,'2024-NAT-02'!B:B,'2024-NAT-02'!G:G,0,0)</f>
        <v>0</v>
      </c>
      <c r="AC358" s="337">
        <f>_xlfn.XLOOKUP(A358,'2024-NAT-02'!B:B,'2024-NAT-02'!H:H,0,0)</f>
        <v>0</v>
      </c>
      <c r="AD358" s="338">
        <f t="shared" si="10"/>
        <v>2</v>
      </c>
      <c r="AE358" s="339">
        <f t="shared" si="11"/>
        <v>1.3</v>
      </c>
    </row>
    <row r="359" spans="1:31" ht="15.6" x14ac:dyDescent="0.25">
      <c r="A359" s="340" t="s">
        <v>1195</v>
      </c>
      <c r="B359" s="341" t="s">
        <v>1663</v>
      </c>
      <c r="C359" s="341" t="s">
        <v>414</v>
      </c>
      <c r="D359" s="341" t="s">
        <v>1937</v>
      </c>
      <c r="E359" s="342" t="s">
        <v>1258</v>
      </c>
      <c r="F359" s="312">
        <v>0</v>
      </c>
      <c r="G359" s="313">
        <v>1</v>
      </c>
      <c r="H359" s="313">
        <v>1</v>
      </c>
      <c r="I359" s="314">
        <v>4.3</v>
      </c>
      <c r="J359" s="315">
        <v>1.2899999999999998</v>
      </c>
      <c r="K359" s="316"/>
      <c r="L359" s="331"/>
      <c r="M359" s="316"/>
      <c r="N359" s="317"/>
      <c r="O359" s="317"/>
      <c r="P359" s="318"/>
      <c r="Q359" s="319"/>
      <c r="R359" s="306"/>
      <c r="S359" s="306"/>
      <c r="T359" s="320"/>
      <c r="U359" s="321"/>
      <c r="V359" s="322"/>
      <c r="W359" s="323"/>
      <c r="X359" s="324"/>
      <c r="Y359" s="326"/>
      <c r="Z359" s="335">
        <f>_xlfn.XLOOKUP(A359,'2024-NAT-01'!B:B,'2024-NAT-01'!F:F,0,0)+_xlfn.XLOOKUP(Nominations!A611,'2024-NAT-01'!B:B,'2024-NAT-01'!G:G,0,0)</f>
        <v>0</v>
      </c>
      <c r="AA359" s="336">
        <f>_xlfn.XLOOKUP(A359,'2024-NAT-01'!B:B,'2024-NAT-01'!H:H,0,0)</f>
        <v>0</v>
      </c>
      <c r="AB359" s="335">
        <f>_xlfn.XLOOKUP(A359,'2024-NAT-02'!B:B,'2024-NAT-02'!F:F,0,0)+_xlfn.XLOOKUP(A359,'2024-NAT-02'!B:B,'2024-NAT-02'!G:G,0,0)</f>
        <v>0</v>
      </c>
      <c r="AC359" s="337">
        <f>_xlfn.XLOOKUP(A359,'2024-NAT-02'!B:B,'2024-NAT-02'!H:H,0,0)</f>
        <v>0</v>
      </c>
      <c r="AD359" s="338">
        <f t="shared" si="10"/>
        <v>1</v>
      </c>
      <c r="AE359" s="339">
        <f t="shared" si="11"/>
        <v>1.2899999999999998</v>
      </c>
    </row>
    <row r="360" spans="1:31" ht="15.6" x14ac:dyDescent="0.25">
      <c r="A360" s="340" t="s">
        <v>1495</v>
      </c>
      <c r="B360" s="341" t="s">
        <v>1948</v>
      </c>
      <c r="C360" s="341" t="s">
        <v>316</v>
      </c>
      <c r="D360" s="341" t="s">
        <v>1508</v>
      </c>
      <c r="E360" s="342" t="s">
        <v>1258</v>
      </c>
      <c r="F360" s="312">
        <v>0</v>
      </c>
      <c r="G360" s="313">
        <v>2</v>
      </c>
      <c r="H360" s="313">
        <v>2</v>
      </c>
      <c r="I360" s="314">
        <v>6.3000000000000007</v>
      </c>
      <c r="J360" s="315">
        <v>1.2600000000000002</v>
      </c>
      <c r="K360" s="316"/>
      <c r="L360" s="331"/>
      <c r="M360" s="316"/>
      <c r="N360" s="317"/>
      <c r="O360" s="317"/>
      <c r="P360" s="318"/>
      <c r="Q360" s="319"/>
      <c r="R360" s="306"/>
      <c r="S360" s="306"/>
      <c r="T360" s="320"/>
      <c r="U360" s="321"/>
      <c r="V360" s="322"/>
      <c r="W360" s="323"/>
      <c r="X360" s="324"/>
      <c r="Y360" s="326"/>
      <c r="Z360" s="335">
        <f>_xlfn.XLOOKUP(A360,'2024-NAT-01'!B:B,'2024-NAT-01'!F:F,0,0)+_xlfn.XLOOKUP(Nominations!A732,'2024-NAT-01'!B:B,'2024-NAT-01'!G:G,0,0)</f>
        <v>0</v>
      </c>
      <c r="AA360" s="336">
        <f>_xlfn.XLOOKUP(A360,'2024-NAT-01'!B:B,'2024-NAT-01'!H:H,0,0)</f>
        <v>0</v>
      </c>
      <c r="AB360" s="335">
        <f>_xlfn.XLOOKUP(A360,'2024-NAT-02'!B:B,'2024-NAT-02'!F:F,0,0)+_xlfn.XLOOKUP(A360,'2024-NAT-02'!B:B,'2024-NAT-02'!G:G,0,0)</f>
        <v>0</v>
      </c>
      <c r="AC360" s="337">
        <f>_xlfn.XLOOKUP(A360,'2024-NAT-02'!B:B,'2024-NAT-02'!H:H,0,0)</f>
        <v>0</v>
      </c>
      <c r="AD360" s="338">
        <f t="shared" si="10"/>
        <v>2</v>
      </c>
      <c r="AE360" s="339">
        <f t="shared" si="11"/>
        <v>1.2600000000000002</v>
      </c>
    </row>
    <row r="361" spans="1:31" ht="15.6" x14ac:dyDescent="0.25">
      <c r="A361" s="340" t="s">
        <v>1390</v>
      </c>
      <c r="B361" s="341" t="s">
        <v>1226</v>
      </c>
      <c r="C361" s="341" t="s">
        <v>1219</v>
      </c>
      <c r="D361" s="341" t="s">
        <v>1391</v>
      </c>
      <c r="E361" s="342" t="s">
        <v>1261</v>
      </c>
      <c r="F361" s="312">
        <v>0</v>
      </c>
      <c r="G361" s="313">
        <v>2</v>
      </c>
      <c r="H361" s="313">
        <v>2</v>
      </c>
      <c r="I361" s="314">
        <v>6.1999999999999993</v>
      </c>
      <c r="J361" s="315">
        <v>1.24</v>
      </c>
      <c r="K361" s="316"/>
      <c r="L361" s="331"/>
      <c r="M361" s="316"/>
      <c r="N361" s="317"/>
      <c r="O361" s="317"/>
      <c r="P361" s="318"/>
      <c r="Q361" s="319"/>
      <c r="R361" s="306"/>
      <c r="S361" s="306"/>
      <c r="T361" s="320"/>
      <c r="U361" s="321"/>
      <c r="V361" s="322"/>
      <c r="W361" s="323"/>
      <c r="X361" s="324"/>
      <c r="Y361" s="326"/>
      <c r="Z361" s="335">
        <f>_xlfn.XLOOKUP(A361,'2024-NAT-01'!B:B,'2024-NAT-01'!F:F,0,0)+_xlfn.XLOOKUP(Nominations!A676,'2024-NAT-01'!B:B,'2024-NAT-01'!G:G,0,0)</f>
        <v>0</v>
      </c>
      <c r="AA361" s="336">
        <f>_xlfn.XLOOKUP(A361,'2024-NAT-01'!B:B,'2024-NAT-01'!H:H,0,0)</f>
        <v>0</v>
      </c>
      <c r="AB361" s="335">
        <f>_xlfn.XLOOKUP(A361,'2024-NAT-02'!B:B,'2024-NAT-02'!F:F,0,0)+_xlfn.XLOOKUP(A361,'2024-NAT-02'!B:B,'2024-NAT-02'!G:G,0,0)</f>
        <v>0</v>
      </c>
      <c r="AC361" s="337">
        <f>_xlfn.XLOOKUP(A361,'2024-NAT-02'!B:B,'2024-NAT-02'!H:H,0,0)</f>
        <v>0</v>
      </c>
      <c r="AD361" s="338">
        <f t="shared" si="10"/>
        <v>2</v>
      </c>
      <c r="AE361" s="339">
        <f t="shared" si="11"/>
        <v>1.24</v>
      </c>
    </row>
    <row r="362" spans="1:31" ht="15.6" x14ac:dyDescent="0.25">
      <c r="A362" s="340" t="s">
        <v>675</v>
      </c>
      <c r="B362" s="341" t="s">
        <v>2155</v>
      </c>
      <c r="C362" s="341" t="s">
        <v>367</v>
      </c>
      <c r="D362" s="341" t="s">
        <v>375</v>
      </c>
      <c r="E362" s="342" t="s">
        <v>1258</v>
      </c>
      <c r="F362" s="312">
        <v>1</v>
      </c>
      <c r="G362" s="313">
        <v>1</v>
      </c>
      <c r="H362" s="313">
        <v>2</v>
      </c>
      <c r="I362" s="314">
        <v>5.3000000000000007</v>
      </c>
      <c r="J362" s="315">
        <v>1.2200000000000002</v>
      </c>
      <c r="K362" s="316"/>
      <c r="L362" s="331"/>
      <c r="M362" s="316"/>
      <c r="N362" s="317"/>
      <c r="O362" s="317"/>
      <c r="P362" s="318"/>
      <c r="Q362" s="319"/>
      <c r="R362" s="306"/>
      <c r="S362" s="306"/>
      <c r="T362" s="320"/>
      <c r="U362" s="321"/>
      <c r="V362" s="322"/>
      <c r="W362" s="323"/>
      <c r="X362" s="324"/>
      <c r="Y362" s="326"/>
      <c r="Z362" s="335">
        <f>_xlfn.XLOOKUP(A362,'2024-NAT-01'!B:B,'2024-NAT-01'!F:F,0,0)+_xlfn.XLOOKUP(Nominations!A224,'2024-NAT-01'!B:B,'2024-NAT-01'!G:G,0,0)</f>
        <v>0</v>
      </c>
      <c r="AA362" s="336">
        <f>_xlfn.XLOOKUP(A362,'2024-NAT-01'!B:B,'2024-NAT-01'!H:H,0,0)</f>
        <v>0</v>
      </c>
      <c r="AB362" s="335">
        <f>_xlfn.XLOOKUP(A362,'2024-NAT-02'!B:B,'2024-NAT-02'!F:F,0,0)+_xlfn.XLOOKUP(A362,'2024-NAT-02'!B:B,'2024-NAT-02'!G:G,0,0)</f>
        <v>0</v>
      </c>
      <c r="AC362" s="337">
        <f>_xlfn.XLOOKUP(A362,'2024-NAT-02'!B:B,'2024-NAT-02'!H:H,0,0)</f>
        <v>0</v>
      </c>
      <c r="AD362" s="338">
        <f t="shared" si="10"/>
        <v>2</v>
      </c>
      <c r="AE362" s="339">
        <f t="shared" si="11"/>
        <v>1.2200000000000002</v>
      </c>
    </row>
    <row r="363" spans="1:31" ht="15.6" x14ac:dyDescent="0.25">
      <c r="A363" s="340" t="s">
        <v>1438</v>
      </c>
      <c r="B363" s="341" t="s">
        <v>2160</v>
      </c>
      <c r="C363" s="341" t="s">
        <v>1599</v>
      </c>
      <c r="D363" s="341" t="s">
        <v>307</v>
      </c>
      <c r="E363" s="342" t="s">
        <v>1254</v>
      </c>
      <c r="F363" s="312">
        <v>0</v>
      </c>
      <c r="G363" s="313">
        <v>0</v>
      </c>
      <c r="H363" s="313">
        <v>0</v>
      </c>
      <c r="I363" s="314">
        <v>0</v>
      </c>
      <c r="J363" s="315">
        <v>0</v>
      </c>
      <c r="K363" s="316"/>
      <c r="L363" s="331"/>
      <c r="M363" s="316"/>
      <c r="N363" s="317"/>
      <c r="O363" s="317"/>
      <c r="P363" s="318"/>
      <c r="Q363" s="319"/>
      <c r="R363" s="306"/>
      <c r="S363" s="306"/>
      <c r="T363" s="320"/>
      <c r="U363" s="321"/>
      <c r="V363" s="322"/>
      <c r="W363" s="323"/>
      <c r="X363" s="324"/>
      <c r="Y363" s="326"/>
      <c r="Z363" s="335">
        <f>_xlfn.XLOOKUP(A363,'2024-NAT-01'!B:B,'2024-NAT-01'!F:F,0,0)+_xlfn.XLOOKUP(Nominations!A702,'2024-NAT-01'!B:B,'2024-NAT-01'!G:G,0,0)</f>
        <v>1</v>
      </c>
      <c r="AA363" s="336">
        <f>_xlfn.XLOOKUP(A363,'2024-NAT-01'!B:B,'2024-NAT-01'!H:H,0,0)</f>
        <v>1.1000000000000001</v>
      </c>
      <c r="AB363" s="335">
        <f>_xlfn.XLOOKUP(A363,'2024-NAT-02'!B:B,'2024-NAT-02'!F:F,0,0)+_xlfn.XLOOKUP(A363,'2024-NAT-02'!B:B,'2024-NAT-02'!G:G,0,0)</f>
        <v>0</v>
      </c>
      <c r="AC363" s="337">
        <f>_xlfn.XLOOKUP(A363,'2024-NAT-02'!B:B,'2024-NAT-02'!H:H,0,0)</f>
        <v>0</v>
      </c>
      <c r="AD363" s="338">
        <f t="shared" si="10"/>
        <v>1</v>
      </c>
      <c r="AE363" s="339">
        <f t="shared" si="11"/>
        <v>1.1000000000000001</v>
      </c>
    </row>
    <row r="364" spans="1:31" ht="15.6" x14ac:dyDescent="0.25">
      <c r="A364" s="340" t="s">
        <v>771</v>
      </c>
      <c r="B364" s="341" t="s">
        <v>2150</v>
      </c>
      <c r="C364" s="341" t="s">
        <v>133</v>
      </c>
      <c r="D364" s="341" t="s">
        <v>356</v>
      </c>
      <c r="E364" s="342" t="s">
        <v>1258</v>
      </c>
      <c r="F364" s="312">
        <v>1</v>
      </c>
      <c r="G364" s="313">
        <v>0</v>
      </c>
      <c r="H364" s="313">
        <v>1</v>
      </c>
      <c r="I364" s="314">
        <v>2.2000000000000002</v>
      </c>
      <c r="J364" s="315">
        <v>1.1000000000000001</v>
      </c>
      <c r="K364" s="316"/>
      <c r="L364" s="331"/>
      <c r="M364" s="316"/>
      <c r="N364" s="317"/>
      <c r="O364" s="317"/>
      <c r="P364" s="318"/>
      <c r="Q364" s="319"/>
      <c r="R364" s="306"/>
      <c r="S364" s="306"/>
      <c r="T364" s="320"/>
      <c r="U364" s="321"/>
      <c r="V364" s="322"/>
      <c r="W364" s="323"/>
      <c r="X364" s="324"/>
      <c r="Y364" s="326"/>
      <c r="Z364" s="335">
        <f>_xlfn.XLOOKUP(A364,'2024-NAT-01'!B:B,'2024-NAT-01'!F:F,0,0)+_xlfn.XLOOKUP(Nominations!A326,'2024-NAT-01'!B:B,'2024-NAT-01'!G:G,0,0)</f>
        <v>0</v>
      </c>
      <c r="AA364" s="336">
        <f>_xlfn.XLOOKUP(A364,'2024-NAT-01'!B:B,'2024-NAT-01'!H:H,0,0)</f>
        <v>0</v>
      </c>
      <c r="AB364" s="335">
        <f>_xlfn.XLOOKUP(A364,'2024-NAT-02'!B:B,'2024-NAT-02'!F:F,0,0)+_xlfn.XLOOKUP(A364,'2024-NAT-02'!B:B,'2024-NAT-02'!G:G,0,0)</f>
        <v>0</v>
      </c>
      <c r="AC364" s="337">
        <f>_xlfn.XLOOKUP(A364,'2024-NAT-02'!B:B,'2024-NAT-02'!H:H,0,0)</f>
        <v>0</v>
      </c>
      <c r="AD364" s="338">
        <f t="shared" si="10"/>
        <v>1</v>
      </c>
      <c r="AE364" s="339">
        <f t="shared" si="11"/>
        <v>1.1000000000000001</v>
      </c>
    </row>
    <row r="365" spans="1:31" ht="15.6" x14ac:dyDescent="0.25">
      <c r="A365" s="340" t="s">
        <v>1789</v>
      </c>
      <c r="B365" s="341" t="s">
        <v>1240</v>
      </c>
      <c r="C365" s="341" t="s">
        <v>175</v>
      </c>
      <c r="D365" s="341" t="s">
        <v>1833</v>
      </c>
      <c r="E365" s="342" t="s">
        <v>2078</v>
      </c>
      <c r="F365" s="312">
        <v>5</v>
      </c>
      <c r="G365" s="313">
        <v>1</v>
      </c>
      <c r="H365" s="313">
        <v>6</v>
      </c>
      <c r="I365" s="314">
        <v>4.5999999999999996</v>
      </c>
      <c r="J365" s="315">
        <v>1.0699999999999998</v>
      </c>
      <c r="K365" s="316"/>
      <c r="L365" s="331"/>
      <c r="M365" s="316"/>
      <c r="N365" s="317"/>
      <c r="O365" s="317"/>
      <c r="P365" s="318"/>
      <c r="Q365" s="319"/>
      <c r="R365" s="306"/>
      <c r="S365" s="306"/>
      <c r="T365" s="320"/>
      <c r="U365" s="321"/>
      <c r="V365" s="322"/>
      <c r="W365" s="323"/>
      <c r="X365" s="324"/>
      <c r="Y365" s="326"/>
      <c r="Z365" s="335">
        <f>_xlfn.XLOOKUP(A365,'2024-NAT-01'!B:B,'2024-NAT-01'!F:F,0,0)+_xlfn.XLOOKUP(Nominations!A879,'2024-NAT-01'!B:B,'2024-NAT-01'!G:G,0,0)</f>
        <v>0</v>
      </c>
      <c r="AA365" s="336">
        <f>_xlfn.XLOOKUP(A365,'2024-NAT-01'!B:B,'2024-NAT-01'!H:H,0,0)</f>
        <v>0</v>
      </c>
      <c r="AB365" s="335">
        <f>_xlfn.XLOOKUP(A365,'2024-NAT-02'!B:B,'2024-NAT-02'!F:F,0,0)+_xlfn.XLOOKUP(A365,'2024-NAT-02'!B:B,'2024-NAT-02'!G:G,0,0)</f>
        <v>0</v>
      </c>
      <c r="AC365" s="337">
        <f>_xlfn.XLOOKUP(A365,'2024-NAT-02'!B:B,'2024-NAT-02'!H:H,0,0)</f>
        <v>0</v>
      </c>
      <c r="AD365" s="338">
        <f t="shared" si="10"/>
        <v>6</v>
      </c>
      <c r="AE365" s="339">
        <f t="shared" si="11"/>
        <v>1.0699999999999998</v>
      </c>
    </row>
    <row r="366" spans="1:31" ht="15.6" x14ac:dyDescent="0.25">
      <c r="A366" s="340" t="s">
        <v>536</v>
      </c>
      <c r="B366" s="341" t="s">
        <v>1346</v>
      </c>
      <c r="C366" s="341" t="s">
        <v>99</v>
      </c>
      <c r="D366" s="341" t="s">
        <v>327</v>
      </c>
      <c r="E366" s="342" t="s">
        <v>1258</v>
      </c>
      <c r="F366" s="312">
        <v>1</v>
      </c>
      <c r="G366" s="313">
        <v>0</v>
      </c>
      <c r="H366" s="313">
        <v>1</v>
      </c>
      <c r="I366" s="314">
        <v>5.2</v>
      </c>
      <c r="J366" s="315">
        <v>1.04</v>
      </c>
      <c r="K366" s="316"/>
      <c r="L366" s="331"/>
      <c r="M366" s="316"/>
      <c r="N366" s="317"/>
      <c r="O366" s="317"/>
      <c r="P366" s="318"/>
      <c r="Q366" s="319"/>
      <c r="R366" s="306"/>
      <c r="S366" s="306"/>
      <c r="T366" s="320"/>
      <c r="U366" s="321"/>
      <c r="V366" s="322"/>
      <c r="W366" s="323"/>
      <c r="X366" s="324"/>
      <c r="Y366" s="326"/>
      <c r="Z366" s="335">
        <f>_xlfn.XLOOKUP(A366,'2024-NAT-01'!B:B,'2024-NAT-01'!F:F,0,0)+_xlfn.XLOOKUP(Nominations!A85,'2024-NAT-01'!B:B,'2024-NAT-01'!G:G,0,0)</f>
        <v>6</v>
      </c>
      <c r="AA366" s="336">
        <f>_xlfn.XLOOKUP(A366,'2024-NAT-01'!B:B,'2024-NAT-01'!H:H,0,0)</f>
        <v>0</v>
      </c>
      <c r="AB366" s="335">
        <f>_xlfn.XLOOKUP(A366,'2024-NAT-02'!B:B,'2024-NAT-02'!F:F,0,0)+_xlfn.XLOOKUP(A366,'2024-NAT-02'!B:B,'2024-NAT-02'!G:G,0,0)</f>
        <v>0</v>
      </c>
      <c r="AC366" s="337">
        <f>_xlfn.XLOOKUP(A366,'2024-NAT-02'!B:B,'2024-NAT-02'!H:H,0,0)</f>
        <v>0</v>
      </c>
      <c r="AD366" s="338">
        <f t="shared" si="10"/>
        <v>7</v>
      </c>
      <c r="AE366" s="339">
        <f t="shared" si="11"/>
        <v>1.04</v>
      </c>
    </row>
    <row r="367" spans="1:31" ht="15.6" x14ac:dyDescent="0.25">
      <c r="A367" s="340" t="s">
        <v>518</v>
      </c>
      <c r="B367" s="341" t="s">
        <v>2153</v>
      </c>
      <c r="C367" s="341" t="s">
        <v>198</v>
      </c>
      <c r="D367" s="341" t="s">
        <v>289</v>
      </c>
      <c r="E367" s="342" t="s">
        <v>2079</v>
      </c>
      <c r="F367" s="312">
        <v>0</v>
      </c>
      <c r="G367" s="313">
        <v>1</v>
      </c>
      <c r="H367" s="313">
        <v>1</v>
      </c>
      <c r="I367" s="314">
        <v>1.8</v>
      </c>
      <c r="J367" s="315">
        <v>0.9</v>
      </c>
      <c r="K367" s="316">
        <f>I367/H367</f>
        <v>1.8</v>
      </c>
      <c r="L367" s="331">
        <f>U367+Y367+Q367</f>
        <v>2013</v>
      </c>
      <c r="M367" s="316">
        <f>(U367*0.3)+(Y367*0.2)+(Q367*0.5)</f>
        <v>727.3</v>
      </c>
      <c r="N367" s="317">
        <v>1</v>
      </c>
      <c r="O367" s="317">
        <v>7</v>
      </c>
      <c r="P367" s="318">
        <v>78.8</v>
      </c>
      <c r="Q367" s="319">
        <v>760</v>
      </c>
      <c r="R367" s="306">
        <v>2</v>
      </c>
      <c r="S367" s="306">
        <v>4</v>
      </c>
      <c r="T367" s="320">
        <v>57.1</v>
      </c>
      <c r="U367" s="321">
        <v>967</v>
      </c>
      <c r="V367" s="322">
        <v>0</v>
      </c>
      <c r="W367" s="323">
        <v>5</v>
      </c>
      <c r="X367" s="324">
        <v>45.800000000000004</v>
      </c>
      <c r="Y367" s="326">
        <v>286</v>
      </c>
      <c r="Z367" s="335">
        <f>_xlfn.XLOOKUP(A367,'2024-NAT-01'!B:B,'2024-NAT-01'!F:F,0,0)+_xlfn.XLOOKUP(Nominations!A67,'2024-NAT-01'!B:B,'2024-NAT-01'!G:G,0,0)</f>
        <v>3</v>
      </c>
      <c r="AA367" s="336">
        <f>_xlfn.XLOOKUP(A367,'2024-NAT-01'!B:B,'2024-NAT-01'!H:H,0,0)</f>
        <v>0</v>
      </c>
      <c r="AB367" s="335">
        <f>_xlfn.XLOOKUP(A367,'2024-NAT-02'!B:B,'2024-NAT-02'!F:F,0,0)+_xlfn.XLOOKUP(A367,'2024-NAT-02'!B:B,'2024-NAT-02'!G:G,0,0)</f>
        <v>0</v>
      </c>
      <c r="AC367" s="337">
        <f>_xlfn.XLOOKUP(A367,'2024-NAT-02'!B:B,'2024-NAT-02'!H:H,0,0)</f>
        <v>0</v>
      </c>
      <c r="AD367" s="338">
        <f t="shared" si="10"/>
        <v>4</v>
      </c>
      <c r="AE367" s="339">
        <f t="shared" si="11"/>
        <v>0.9</v>
      </c>
    </row>
    <row r="368" spans="1:31" ht="15.6" x14ac:dyDescent="0.25">
      <c r="A368" s="340" t="s">
        <v>653</v>
      </c>
      <c r="B368" s="341" t="s">
        <v>2150</v>
      </c>
      <c r="C368" s="341" t="s">
        <v>98</v>
      </c>
      <c r="D368" s="341" t="s">
        <v>1847</v>
      </c>
      <c r="E368" s="342" t="s">
        <v>2078</v>
      </c>
      <c r="F368" s="312">
        <v>2</v>
      </c>
      <c r="G368" s="313">
        <v>1</v>
      </c>
      <c r="H368" s="313">
        <v>3</v>
      </c>
      <c r="I368" s="314">
        <v>4.2</v>
      </c>
      <c r="J368" s="315">
        <v>0.84000000000000008</v>
      </c>
      <c r="K368" s="316"/>
      <c r="L368" s="331"/>
      <c r="M368" s="316"/>
      <c r="N368" s="317"/>
      <c r="O368" s="317"/>
      <c r="P368" s="318"/>
      <c r="Q368" s="319"/>
      <c r="R368" s="306"/>
      <c r="S368" s="306"/>
      <c r="T368" s="320"/>
      <c r="U368" s="321"/>
      <c r="V368" s="322"/>
      <c r="W368" s="323"/>
      <c r="X368" s="324"/>
      <c r="Y368" s="326"/>
      <c r="Z368" s="335">
        <f>_xlfn.XLOOKUP(A368,'2024-NAT-01'!B:B,'2024-NAT-01'!F:F,0,0)+_xlfn.XLOOKUP(Nominations!A202,'2024-NAT-01'!B:B,'2024-NAT-01'!G:G,0,0)</f>
        <v>0</v>
      </c>
      <c r="AA368" s="336">
        <f>_xlfn.XLOOKUP(A368,'2024-NAT-01'!B:B,'2024-NAT-01'!H:H,0,0)</f>
        <v>0</v>
      </c>
      <c r="AB368" s="335">
        <f>_xlfn.XLOOKUP(A368,'2024-NAT-02'!B:B,'2024-NAT-02'!F:F,0,0)+_xlfn.XLOOKUP(A368,'2024-NAT-02'!B:B,'2024-NAT-02'!G:G,0,0)</f>
        <v>0</v>
      </c>
      <c r="AC368" s="337">
        <f>_xlfn.XLOOKUP(A368,'2024-NAT-02'!B:B,'2024-NAT-02'!H:H,0,0)</f>
        <v>0</v>
      </c>
      <c r="AD368" s="338">
        <f t="shared" si="10"/>
        <v>3</v>
      </c>
      <c r="AE368" s="339">
        <f t="shared" si="11"/>
        <v>0.84000000000000008</v>
      </c>
    </row>
    <row r="369" spans="1:31" ht="15.6" x14ac:dyDescent="0.25">
      <c r="A369" s="340" t="s">
        <v>1685</v>
      </c>
      <c r="B369" s="341" t="s">
        <v>1241</v>
      </c>
      <c r="C369" s="341" t="s">
        <v>1695</v>
      </c>
      <c r="D369" s="341" t="s">
        <v>1696</v>
      </c>
      <c r="E369" s="342" t="s">
        <v>2078</v>
      </c>
      <c r="F369" s="312">
        <v>4</v>
      </c>
      <c r="G369" s="313">
        <v>0</v>
      </c>
      <c r="H369" s="313">
        <v>4</v>
      </c>
      <c r="I369" s="314">
        <v>3.8</v>
      </c>
      <c r="J369" s="315">
        <v>0.83000000000000007</v>
      </c>
      <c r="K369" s="316"/>
      <c r="L369" s="331"/>
      <c r="M369" s="316"/>
      <c r="N369" s="317"/>
      <c r="O369" s="317"/>
      <c r="P369" s="318"/>
      <c r="Q369" s="319"/>
      <c r="R369" s="306"/>
      <c r="S369" s="306"/>
      <c r="T369" s="320"/>
      <c r="U369" s="321"/>
      <c r="V369" s="322"/>
      <c r="W369" s="323"/>
      <c r="X369" s="324"/>
      <c r="Y369" s="326"/>
      <c r="Z369" s="335">
        <f>_xlfn.XLOOKUP(A369,'2024-NAT-01'!B:B,'2024-NAT-01'!F:F,0,0)+_xlfn.XLOOKUP(Nominations!A827,'2024-NAT-01'!B:B,'2024-NAT-01'!G:G,0,0)</f>
        <v>0</v>
      </c>
      <c r="AA369" s="336">
        <f>_xlfn.XLOOKUP(A369,'2024-NAT-01'!B:B,'2024-NAT-01'!H:H,0,0)</f>
        <v>0</v>
      </c>
      <c r="AB369" s="335">
        <f>_xlfn.XLOOKUP(A369,'2024-NAT-02'!B:B,'2024-NAT-02'!F:F,0,0)+_xlfn.XLOOKUP(A369,'2024-NAT-02'!B:B,'2024-NAT-02'!G:G,0,0)</f>
        <v>0</v>
      </c>
      <c r="AC369" s="337">
        <f>_xlfn.XLOOKUP(A369,'2024-NAT-02'!B:B,'2024-NAT-02'!H:H,0,0)</f>
        <v>0</v>
      </c>
      <c r="AD369" s="338">
        <f t="shared" si="10"/>
        <v>4</v>
      </c>
      <c r="AE369" s="339">
        <f t="shared" si="11"/>
        <v>0.83000000000000007</v>
      </c>
    </row>
    <row r="370" spans="1:31" ht="15.6" x14ac:dyDescent="0.25">
      <c r="A370" s="340" t="s">
        <v>1087</v>
      </c>
      <c r="B370" s="341" t="s">
        <v>2161</v>
      </c>
      <c r="C370" s="341" t="s">
        <v>1999</v>
      </c>
      <c r="D370" s="341" t="s">
        <v>1762</v>
      </c>
      <c r="E370" s="342" t="s">
        <v>2079</v>
      </c>
      <c r="F370" s="312">
        <v>1</v>
      </c>
      <c r="G370" s="313">
        <v>0</v>
      </c>
      <c r="H370" s="313">
        <v>1</v>
      </c>
      <c r="I370" s="314">
        <v>1.6</v>
      </c>
      <c r="J370" s="315">
        <v>0.8</v>
      </c>
      <c r="K370" s="316"/>
      <c r="L370" s="331"/>
      <c r="M370" s="316"/>
      <c r="N370" s="317"/>
      <c r="O370" s="317"/>
      <c r="P370" s="318"/>
      <c r="Q370" s="319"/>
      <c r="R370" s="306"/>
      <c r="S370" s="306"/>
      <c r="T370" s="320"/>
      <c r="U370" s="321"/>
      <c r="V370" s="322"/>
      <c r="W370" s="323"/>
      <c r="X370" s="324"/>
      <c r="Y370" s="326"/>
      <c r="Z370" s="335">
        <f>_xlfn.XLOOKUP(A370,'2024-NAT-01'!B:B,'2024-NAT-01'!F:F,0,0)+_xlfn.XLOOKUP(Nominations!A547,'2024-NAT-01'!B:B,'2024-NAT-01'!G:G,0,0)</f>
        <v>0</v>
      </c>
      <c r="AA370" s="336">
        <f>_xlfn.XLOOKUP(A370,'2024-NAT-01'!B:B,'2024-NAT-01'!H:H,0,0)</f>
        <v>0</v>
      </c>
      <c r="AB370" s="335">
        <f>_xlfn.XLOOKUP(A370,'2024-NAT-02'!B:B,'2024-NAT-02'!F:F,0,0)+_xlfn.XLOOKUP(A370,'2024-NAT-02'!B:B,'2024-NAT-02'!G:G,0,0)</f>
        <v>0</v>
      </c>
      <c r="AC370" s="337">
        <f>_xlfn.XLOOKUP(A370,'2024-NAT-02'!B:B,'2024-NAT-02'!H:H,0,0)</f>
        <v>0</v>
      </c>
      <c r="AD370" s="338">
        <f t="shared" si="10"/>
        <v>1</v>
      </c>
      <c r="AE370" s="339">
        <f t="shared" si="11"/>
        <v>0.8</v>
      </c>
    </row>
    <row r="371" spans="1:31" ht="15.6" x14ac:dyDescent="0.25">
      <c r="A371" s="340" t="s">
        <v>1341</v>
      </c>
      <c r="B371" s="341" t="s">
        <v>1340</v>
      </c>
      <c r="C371" s="341" t="s">
        <v>343</v>
      </c>
      <c r="D371" s="341" t="s">
        <v>144</v>
      </c>
      <c r="E371" s="342" t="s">
        <v>2079</v>
      </c>
      <c r="F371" s="312">
        <v>0</v>
      </c>
      <c r="G371" s="313">
        <v>2</v>
      </c>
      <c r="H371" s="313">
        <v>2</v>
      </c>
      <c r="I371" s="314">
        <v>4</v>
      </c>
      <c r="J371" s="315">
        <v>0.8</v>
      </c>
      <c r="K371" s="316"/>
      <c r="L371" s="331"/>
      <c r="M371" s="316"/>
      <c r="N371" s="317"/>
      <c r="O371" s="317"/>
      <c r="P371" s="318"/>
      <c r="Q371" s="319"/>
      <c r="R371" s="306"/>
      <c r="S371" s="306"/>
      <c r="T371" s="320"/>
      <c r="U371" s="321"/>
      <c r="V371" s="322"/>
      <c r="W371" s="323"/>
      <c r="X371" s="324"/>
      <c r="Y371" s="326"/>
      <c r="Z371" s="335">
        <f>_xlfn.XLOOKUP(A371,'2024-NAT-01'!B:B,'2024-NAT-01'!F:F,0,0)+_xlfn.XLOOKUP(Nominations!A650,'2024-NAT-01'!B:B,'2024-NAT-01'!G:G,0,0)</f>
        <v>0</v>
      </c>
      <c r="AA371" s="336">
        <f>_xlfn.XLOOKUP(A371,'2024-NAT-01'!B:B,'2024-NAT-01'!H:H,0,0)</f>
        <v>0</v>
      </c>
      <c r="AB371" s="335">
        <f>_xlfn.XLOOKUP(A371,'2024-NAT-02'!B:B,'2024-NAT-02'!F:F,0,0)+_xlfn.XLOOKUP(A371,'2024-NAT-02'!B:B,'2024-NAT-02'!G:G,0,0)</f>
        <v>0</v>
      </c>
      <c r="AC371" s="337">
        <f>_xlfn.XLOOKUP(A371,'2024-NAT-02'!B:B,'2024-NAT-02'!H:H,0,0)</f>
        <v>0</v>
      </c>
      <c r="AD371" s="338">
        <f t="shared" si="10"/>
        <v>2</v>
      </c>
      <c r="AE371" s="339">
        <f t="shared" si="11"/>
        <v>0.8</v>
      </c>
    </row>
    <row r="372" spans="1:31" ht="15.6" x14ac:dyDescent="0.25">
      <c r="A372" s="340" t="s">
        <v>1734</v>
      </c>
      <c r="B372" s="341" t="s">
        <v>1319</v>
      </c>
      <c r="C372" s="341" t="s">
        <v>1409</v>
      </c>
      <c r="D372" s="341" t="s">
        <v>1092</v>
      </c>
      <c r="E372" s="342" t="s">
        <v>1258</v>
      </c>
      <c r="F372" s="312">
        <v>1</v>
      </c>
      <c r="G372" s="313">
        <v>2</v>
      </c>
      <c r="H372" s="313">
        <v>3</v>
      </c>
      <c r="I372" s="314">
        <v>4</v>
      </c>
      <c r="J372" s="315">
        <v>0.8</v>
      </c>
      <c r="K372" s="316"/>
      <c r="L372" s="331"/>
      <c r="M372" s="316"/>
      <c r="N372" s="317"/>
      <c r="O372" s="317"/>
      <c r="P372" s="318"/>
      <c r="Q372" s="319"/>
      <c r="R372" s="306"/>
      <c r="S372" s="306"/>
      <c r="T372" s="320"/>
      <c r="U372" s="321"/>
      <c r="V372" s="322"/>
      <c r="W372" s="323"/>
      <c r="X372" s="324"/>
      <c r="Y372" s="326"/>
      <c r="Z372" s="335">
        <f>_xlfn.XLOOKUP(A372,'2024-NAT-01'!B:B,'2024-NAT-01'!F:F,0,0)+_xlfn.XLOOKUP(Nominations!A864,'2024-NAT-01'!B:B,'2024-NAT-01'!G:G,0,0)</f>
        <v>0</v>
      </c>
      <c r="AA372" s="336">
        <f>_xlfn.XLOOKUP(A372,'2024-NAT-01'!B:B,'2024-NAT-01'!H:H,0,0)</f>
        <v>0</v>
      </c>
      <c r="AB372" s="335">
        <f>_xlfn.XLOOKUP(A372,'2024-NAT-02'!B:B,'2024-NAT-02'!F:F,0,0)+_xlfn.XLOOKUP(A372,'2024-NAT-02'!B:B,'2024-NAT-02'!G:G,0,0)</f>
        <v>0</v>
      </c>
      <c r="AC372" s="337">
        <f>_xlfn.XLOOKUP(A372,'2024-NAT-02'!B:B,'2024-NAT-02'!H:H,0,0)</f>
        <v>0</v>
      </c>
      <c r="AD372" s="338">
        <f t="shared" si="10"/>
        <v>3</v>
      </c>
      <c r="AE372" s="339">
        <f t="shared" si="11"/>
        <v>0.8</v>
      </c>
    </row>
    <row r="373" spans="1:31" ht="15.6" x14ac:dyDescent="0.25">
      <c r="A373" s="340" t="s">
        <v>543</v>
      </c>
      <c r="B373" s="341" t="s">
        <v>2162</v>
      </c>
      <c r="C373" s="341" t="s">
        <v>371</v>
      </c>
      <c r="D373" s="341" t="s">
        <v>372</v>
      </c>
      <c r="E373" s="342" t="s">
        <v>1261</v>
      </c>
      <c r="F373" s="312">
        <v>3</v>
      </c>
      <c r="G373" s="313">
        <v>0</v>
      </c>
      <c r="H373" s="313">
        <v>3</v>
      </c>
      <c r="I373" s="314">
        <v>1.5</v>
      </c>
      <c r="J373" s="315">
        <v>0.75</v>
      </c>
      <c r="K373" s="316"/>
      <c r="L373" s="331"/>
      <c r="M373" s="316"/>
      <c r="N373" s="317"/>
      <c r="O373" s="317"/>
      <c r="P373" s="318"/>
      <c r="Q373" s="319"/>
      <c r="R373" s="306"/>
      <c r="S373" s="306"/>
      <c r="T373" s="320"/>
      <c r="U373" s="321"/>
      <c r="V373" s="322"/>
      <c r="W373" s="323"/>
      <c r="X373" s="324"/>
      <c r="Y373" s="326"/>
      <c r="Z373" s="335">
        <f>_xlfn.XLOOKUP(A373,'2024-NAT-01'!B:B,'2024-NAT-01'!F:F,0,0)+_xlfn.XLOOKUP(Nominations!A92,'2024-NAT-01'!B:B,'2024-NAT-01'!G:G,0,0)</f>
        <v>6</v>
      </c>
      <c r="AA373" s="336">
        <f>_xlfn.XLOOKUP(A373,'2024-NAT-01'!B:B,'2024-NAT-01'!H:H,0,0)</f>
        <v>0</v>
      </c>
      <c r="AB373" s="335">
        <f>_xlfn.XLOOKUP(A373,'2024-NAT-02'!B:B,'2024-NAT-02'!F:F,0,0)+_xlfn.XLOOKUP(A373,'2024-NAT-02'!B:B,'2024-NAT-02'!G:G,0,0)</f>
        <v>0</v>
      </c>
      <c r="AC373" s="337">
        <f>_xlfn.XLOOKUP(A373,'2024-NAT-02'!B:B,'2024-NAT-02'!H:H,0,0)</f>
        <v>0</v>
      </c>
      <c r="AD373" s="338">
        <f t="shared" si="10"/>
        <v>9</v>
      </c>
      <c r="AE373" s="339">
        <f t="shared" si="11"/>
        <v>0.75</v>
      </c>
    </row>
    <row r="374" spans="1:31" ht="15.6" x14ac:dyDescent="0.25">
      <c r="A374" s="340" t="s">
        <v>695</v>
      </c>
      <c r="B374" s="341" t="s">
        <v>1948</v>
      </c>
      <c r="C374" s="341" t="s">
        <v>323</v>
      </c>
      <c r="D374" s="341" t="s">
        <v>321</v>
      </c>
      <c r="E374" s="342" t="s">
        <v>2078</v>
      </c>
      <c r="F374" s="312">
        <v>0</v>
      </c>
      <c r="G374" s="313">
        <v>1</v>
      </c>
      <c r="H374" s="313">
        <v>1</v>
      </c>
      <c r="I374" s="314">
        <v>3.5</v>
      </c>
      <c r="J374" s="315">
        <v>0.70000000000000007</v>
      </c>
      <c r="K374" s="316"/>
      <c r="L374" s="331"/>
      <c r="M374" s="316"/>
      <c r="N374" s="317"/>
      <c r="O374" s="317"/>
      <c r="P374" s="318"/>
      <c r="Q374" s="319"/>
      <c r="R374" s="306"/>
      <c r="S374" s="306"/>
      <c r="T374" s="320"/>
      <c r="U374" s="321"/>
      <c r="V374" s="322"/>
      <c r="W374" s="323"/>
      <c r="X374" s="324"/>
      <c r="Y374" s="326"/>
      <c r="Z374" s="335">
        <f>_xlfn.XLOOKUP(A374,'2024-NAT-01'!B:B,'2024-NAT-01'!F:F,0,0)+_xlfn.XLOOKUP(Nominations!A245,'2024-NAT-01'!B:B,'2024-NAT-01'!G:G,0,0)</f>
        <v>0</v>
      </c>
      <c r="AA374" s="336">
        <f>_xlfn.XLOOKUP(A374,'2024-NAT-01'!B:B,'2024-NAT-01'!H:H,0,0)</f>
        <v>0</v>
      </c>
      <c r="AB374" s="335">
        <f>_xlfn.XLOOKUP(A374,'2024-NAT-02'!B:B,'2024-NAT-02'!F:F,0,0)+_xlfn.XLOOKUP(A374,'2024-NAT-02'!B:B,'2024-NAT-02'!G:G,0,0)</f>
        <v>0</v>
      </c>
      <c r="AC374" s="337">
        <f>_xlfn.XLOOKUP(A374,'2024-NAT-02'!B:B,'2024-NAT-02'!H:H,0,0)</f>
        <v>0</v>
      </c>
      <c r="AD374" s="338">
        <f t="shared" si="10"/>
        <v>1</v>
      </c>
      <c r="AE374" s="339">
        <f t="shared" si="11"/>
        <v>0.70000000000000007</v>
      </c>
    </row>
    <row r="375" spans="1:31" ht="15.6" x14ac:dyDescent="0.25">
      <c r="A375" s="340" t="s">
        <v>1646</v>
      </c>
      <c r="B375" s="341" t="s">
        <v>1319</v>
      </c>
      <c r="C375" s="341" t="s">
        <v>1115</v>
      </c>
      <c r="D375" s="341" t="s">
        <v>388</v>
      </c>
      <c r="E375" s="342" t="s">
        <v>1258</v>
      </c>
      <c r="F375" s="312">
        <v>0</v>
      </c>
      <c r="G375" s="313">
        <v>1</v>
      </c>
      <c r="H375" s="313">
        <v>1</v>
      </c>
      <c r="I375" s="314">
        <v>3.5</v>
      </c>
      <c r="J375" s="315">
        <v>0.70000000000000007</v>
      </c>
      <c r="K375" s="316"/>
      <c r="L375" s="331"/>
      <c r="M375" s="316"/>
      <c r="N375" s="317"/>
      <c r="O375" s="317"/>
      <c r="P375" s="318"/>
      <c r="Q375" s="319"/>
      <c r="R375" s="306"/>
      <c r="S375" s="306"/>
      <c r="T375" s="320"/>
      <c r="U375" s="321"/>
      <c r="V375" s="322"/>
      <c r="W375" s="323"/>
      <c r="X375" s="324"/>
      <c r="Y375" s="326"/>
      <c r="Z375" s="335">
        <f>_xlfn.XLOOKUP(A375,'2024-NAT-01'!B:B,'2024-NAT-01'!F:F,0,0)+_xlfn.XLOOKUP(Nominations!A816,'2024-NAT-01'!B:B,'2024-NAT-01'!G:G,0,0)</f>
        <v>0</v>
      </c>
      <c r="AA375" s="336">
        <f>_xlfn.XLOOKUP(A375,'2024-NAT-01'!B:B,'2024-NAT-01'!H:H,0,0)</f>
        <v>0</v>
      </c>
      <c r="AB375" s="335">
        <f>_xlfn.XLOOKUP(A375,'2024-NAT-02'!B:B,'2024-NAT-02'!F:F,0,0)+_xlfn.XLOOKUP(A375,'2024-NAT-02'!B:B,'2024-NAT-02'!G:G,0,0)</f>
        <v>0</v>
      </c>
      <c r="AC375" s="337">
        <f>_xlfn.XLOOKUP(A375,'2024-NAT-02'!B:B,'2024-NAT-02'!H:H,0,0)</f>
        <v>0</v>
      </c>
      <c r="AD375" s="338">
        <f t="shared" si="10"/>
        <v>1</v>
      </c>
      <c r="AE375" s="339">
        <f t="shared" si="11"/>
        <v>0.70000000000000007</v>
      </c>
    </row>
    <row r="376" spans="1:31" ht="15.6" x14ac:dyDescent="0.25">
      <c r="A376" s="340" t="s">
        <v>1576</v>
      </c>
      <c r="B376" s="341" t="s">
        <v>1240</v>
      </c>
      <c r="C376" s="341" t="s">
        <v>80</v>
      </c>
      <c r="D376" s="341" t="s">
        <v>1833</v>
      </c>
      <c r="E376" s="342" t="s">
        <v>2079</v>
      </c>
      <c r="F376" s="312">
        <v>2</v>
      </c>
      <c r="G376" s="313">
        <v>0</v>
      </c>
      <c r="H376" s="313">
        <v>2</v>
      </c>
      <c r="I376" s="314">
        <v>1.4</v>
      </c>
      <c r="J376" s="315">
        <v>0.7</v>
      </c>
      <c r="K376" s="316"/>
      <c r="L376" s="331"/>
      <c r="M376" s="316"/>
      <c r="N376" s="317"/>
      <c r="O376" s="317"/>
      <c r="P376" s="318"/>
      <c r="Q376" s="319"/>
      <c r="R376" s="306"/>
      <c r="S376" s="306"/>
      <c r="T376" s="320"/>
      <c r="U376" s="321"/>
      <c r="V376" s="322"/>
      <c r="W376" s="323"/>
      <c r="X376" s="324"/>
      <c r="Y376" s="326"/>
      <c r="Z376" s="335">
        <f>_xlfn.XLOOKUP(A376,'2024-NAT-01'!B:B,'2024-NAT-01'!F:F,0,0)+_xlfn.XLOOKUP(Nominations!A774,'2024-NAT-01'!B:B,'2024-NAT-01'!G:G,0,0)</f>
        <v>0</v>
      </c>
      <c r="AA376" s="336">
        <f>_xlfn.XLOOKUP(A376,'2024-NAT-01'!B:B,'2024-NAT-01'!H:H,0,0)</f>
        <v>0</v>
      </c>
      <c r="AB376" s="335">
        <f>_xlfn.XLOOKUP(A376,'2024-NAT-02'!B:B,'2024-NAT-02'!F:F,0,0)+_xlfn.XLOOKUP(A376,'2024-NAT-02'!B:B,'2024-NAT-02'!G:G,0,0)</f>
        <v>0</v>
      </c>
      <c r="AC376" s="337">
        <f>_xlfn.XLOOKUP(A376,'2024-NAT-02'!B:B,'2024-NAT-02'!H:H,0,0)</f>
        <v>0</v>
      </c>
      <c r="AD376" s="338">
        <f t="shared" si="10"/>
        <v>2</v>
      </c>
      <c r="AE376" s="339">
        <f t="shared" si="11"/>
        <v>0.7</v>
      </c>
    </row>
    <row r="377" spans="1:31" ht="15.6" x14ac:dyDescent="0.25">
      <c r="A377" s="340" t="s">
        <v>1618</v>
      </c>
      <c r="B377" s="341" t="s">
        <v>2161</v>
      </c>
      <c r="C377" s="341" t="s">
        <v>1873</v>
      </c>
      <c r="D377" s="341" t="s">
        <v>1838</v>
      </c>
      <c r="E377" s="342" t="s">
        <v>1258</v>
      </c>
      <c r="F377" s="312">
        <v>0</v>
      </c>
      <c r="G377" s="313">
        <v>1</v>
      </c>
      <c r="H377" s="313">
        <v>1</v>
      </c>
      <c r="I377" s="314">
        <v>3.3</v>
      </c>
      <c r="J377" s="315">
        <v>0.66</v>
      </c>
      <c r="K377" s="316"/>
      <c r="L377" s="331"/>
      <c r="M377" s="316"/>
      <c r="N377" s="317"/>
      <c r="O377" s="317"/>
      <c r="P377" s="318"/>
      <c r="Q377" s="319"/>
      <c r="R377" s="306"/>
      <c r="S377" s="306"/>
      <c r="T377" s="320"/>
      <c r="U377" s="321"/>
      <c r="V377" s="322"/>
      <c r="W377" s="323"/>
      <c r="X377" s="324"/>
      <c r="Y377" s="326"/>
      <c r="Z377" s="335">
        <f>_xlfn.XLOOKUP(A377,'2024-NAT-01'!B:B,'2024-NAT-01'!F:F,0,0)+_xlfn.XLOOKUP(Nominations!A788,'2024-NAT-01'!B:B,'2024-NAT-01'!G:G,0,0)</f>
        <v>0</v>
      </c>
      <c r="AA377" s="336">
        <f>_xlfn.XLOOKUP(A377,'2024-NAT-01'!B:B,'2024-NAT-01'!H:H,0,0)</f>
        <v>0</v>
      </c>
      <c r="AB377" s="335">
        <f>_xlfn.XLOOKUP(A377,'2024-NAT-02'!B:B,'2024-NAT-02'!F:F,0,0)+_xlfn.XLOOKUP(A377,'2024-NAT-02'!B:B,'2024-NAT-02'!G:G,0,0)</f>
        <v>0</v>
      </c>
      <c r="AC377" s="337">
        <f>_xlfn.XLOOKUP(A377,'2024-NAT-02'!B:B,'2024-NAT-02'!H:H,0,0)</f>
        <v>0</v>
      </c>
      <c r="AD377" s="338">
        <f t="shared" si="10"/>
        <v>1</v>
      </c>
      <c r="AE377" s="339">
        <f t="shared" si="11"/>
        <v>0.66</v>
      </c>
    </row>
    <row r="378" spans="1:31" ht="15.6" x14ac:dyDescent="0.25">
      <c r="A378" s="340" t="s">
        <v>500</v>
      </c>
      <c r="B378" s="341" t="s">
        <v>1243</v>
      </c>
      <c r="C378" s="341" t="s">
        <v>1944</v>
      </c>
      <c r="D378" s="341" t="s">
        <v>141</v>
      </c>
      <c r="E378" s="342" t="s">
        <v>1261</v>
      </c>
      <c r="F378" s="312">
        <v>1</v>
      </c>
      <c r="G378" s="313">
        <v>0</v>
      </c>
      <c r="H378" s="313">
        <v>1</v>
      </c>
      <c r="I378" s="314">
        <v>2.1</v>
      </c>
      <c r="J378" s="315">
        <v>0.63</v>
      </c>
      <c r="K378" s="316">
        <f>I378/H378</f>
        <v>2.1</v>
      </c>
      <c r="L378" s="331">
        <f>U378+Y378+Q378</f>
        <v>675</v>
      </c>
      <c r="M378" s="316">
        <f>(U378*0.3)+(Y378*0.2)+(Q378*0.5)</f>
        <v>265.3</v>
      </c>
      <c r="N378" s="317">
        <v>1</v>
      </c>
      <c r="O378" s="317">
        <v>1</v>
      </c>
      <c r="P378" s="318">
        <v>3.5999999999999996</v>
      </c>
      <c r="Q378" s="319">
        <v>314</v>
      </c>
      <c r="R378" s="306">
        <v>1</v>
      </c>
      <c r="S378" s="306">
        <v>1</v>
      </c>
      <c r="T378" s="320">
        <v>2.2999999999999998</v>
      </c>
      <c r="U378" s="321">
        <v>361</v>
      </c>
      <c r="V378" s="322">
        <v>0</v>
      </c>
      <c r="W378" s="323">
        <v>0</v>
      </c>
      <c r="X378" s="324">
        <v>0</v>
      </c>
      <c r="Y378" s="326">
        <v>0</v>
      </c>
      <c r="Z378" s="335">
        <f>_xlfn.XLOOKUP(A378,'2024-NAT-01'!B:B,'2024-NAT-01'!F:F,0,0)+_xlfn.XLOOKUP(Nominations!A49,'2024-NAT-01'!B:B,'2024-NAT-01'!G:G,0,0)</f>
        <v>9</v>
      </c>
      <c r="AA378" s="336">
        <f>_xlfn.XLOOKUP(A378,'2024-NAT-01'!B:B,'2024-NAT-01'!H:H,0,0)</f>
        <v>0</v>
      </c>
      <c r="AB378" s="335">
        <f>_xlfn.XLOOKUP(A378,'2024-NAT-02'!B:B,'2024-NAT-02'!F:F,0,0)+_xlfn.XLOOKUP(A378,'2024-NAT-02'!B:B,'2024-NAT-02'!G:G,0,0)</f>
        <v>0</v>
      </c>
      <c r="AC378" s="337">
        <f>_xlfn.XLOOKUP(A378,'2024-NAT-02'!B:B,'2024-NAT-02'!H:H,0,0)</f>
        <v>0</v>
      </c>
      <c r="AD378" s="338">
        <f t="shared" si="10"/>
        <v>10</v>
      </c>
      <c r="AE378" s="339">
        <f t="shared" si="11"/>
        <v>0.63</v>
      </c>
    </row>
    <row r="379" spans="1:31" ht="15.6" x14ac:dyDescent="0.25">
      <c r="A379" s="340" t="s">
        <v>1354</v>
      </c>
      <c r="B379" s="341" t="s">
        <v>1241</v>
      </c>
      <c r="C379" s="341" t="s">
        <v>1355</v>
      </c>
      <c r="D379" s="341" t="s">
        <v>1225</v>
      </c>
      <c r="E379" s="342" t="s">
        <v>1261</v>
      </c>
      <c r="F379" s="312">
        <v>0</v>
      </c>
      <c r="G379" s="313">
        <v>1</v>
      </c>
      <c r="H379" s="313">
        <v>1</v>
      </c>
      <c r="I379" s="314">
        <v>3.1</v>
      </c>
      <c r="J379" s="315">
        <v>0.62000000000000011</v>
      </c>
      <c r="K379" s="316"/>
      <c r="L379" s="331"/>
      <c r="M379" s="316"/>
      <c r="N379" s="317"/>
      <c r="O379" s="317"/>
      <c r="P379" s="318"/>
      <c r="Q379" s="319"/>
      <c r="R379" s="306"/>
      <c r="S379" s="306"/>
      <c r="T379" s="320"/>
      <c r="U379" s="321"/>
      <c r="V379" s="322"/>
      <c r="W379" s="323"/>
      <c r="X379" s="324"/>
      <c r="Y379" s="326"/>
      <c r="Z379" s="335">
        <f>_xlfn.XLOOKUP(A379,'2024-NAT-01'!B:B,'2024-NAT-01'!F:F,0,0)+_xlfn.XLOOKUP(Nominations!A658,'2024-NAT-01'!B:B,'2024-NAT-01'!G:G,0,0)</f>
        <v>0</v>
      </c>
      <c r="AA379" s="336">
        <f>_xlfn.XLOOKUP(A379,'2024-NAT-01'!B:B,'2024-NAT-01'!H:H,0,0)</f>
        <v>0</v>
      </c>
      <c r="AB379" s="335">
        <f>_xlfn.XLOOKUP(A379,'2024-NAT-02'!B:B,'2024-NAT-02'!F:F,0,0)+_xlfn.XLOOKUP(A379,'2024-NAT-02'!B:B,'2024-NAT-02'!G:G,0,0)</f>
        <v>0</v>
      </c>
      <c r="AC379" s="337">
        <f>_xlfn.XLOOKUP(A379,'2024-NAT-02'!B:B,'2024-NAT-02'!H:H,0,0)</f>
        <v>0</v>
      </c>
      <c r="AD379" s="338">
        <f t="shared" si="10"/>
        <v>1</v>
      </c>
      <c r="AE379" s="339">
        <f t="shared" si="11"/>
        <v>0.62000000000000011</v>
      </c>
    </row>
    <row r="380" spans="1:31" ht="15.6" x14ac:dyDescent="0.25">
      <c r="A380" s="340" t="s">
        <v>832</v>
      </c>
      <c r="B380" s="341" t="s">
        <v>2159</v>
      </c>
      <c r="C380" s="341" t="s">
        <v>1954</v>
      </c>
      <c r="D380" s="341" t="s">
        <v>1953</v>
      </c>
      <c r="E380" s="342" t="s">
        <v>2079</v>
      </c>
      <c r="F380" s="312">
        <v>1</v>
      </c>
      <c r="G380" s="313">
        <v>0</v>
      </c>
      <c r="H380" s="313">
        <v>1</v>
      </c>
      <c r="I380" s="314">
        <v>1.8</v>
      </c>
      <c r="J380" s="315">
        <v>0.54</v>
      </c>
      <c r="K380" s="316"/>
      <c r="L380" s="331"/>
      <c r="M380" s="316"/>
      <c r="N380" s="317"/>
      <c r="O380" s="317"/>
      <c r="P380" s="318"/>
      <c r="Q380" s="319"/>
      <c r="R380" s="306"/>
      <c r="S380" s="306"/>
      <c r="T380" s="320"/>
      <c r="U380" s="321"/>
      <c r="V380" s="322"/>
      <c r="W380" s="323"/>
      <c r="X380" s="324"/>
      <c r="Y380" s="326"/>
      <c r="Z380" s="335">
        <f>_xlfn.XLOOKUP(A380,'2024-NAT-01'!B:B,'2024-NAT-01'!F:F,0,0)+_xlfn.XLOOKUP(Nominations!A392,'2024-NAT-01'!B:B,'2024-NAT-01'!G:G,0,0)</f>
        <v>0</v>
      </c>
      <c r="AA380" s="336">
        <f>_xlfn.XLOOKUP(A380,'2024-NAT-01'!B:B,'2024-NAT-01'!H:H,0,0)</f>
        <v>0</v>
      </c>
      <c r="AB380" s="335">
        <f>_xlfn.XLOOKUP(A380,'2024-NAT-02'!B:B,'2024-NAT-02'!F:F,0,0)+_xlfn.XLOOKUP(A380,'2024-NAT-02'!B:B,'2024-NAT-02'!G:G,0,0)</f>
        <v>0</v>
      </c>
      <c r="AC380" s="337">
        <f>_xlfn.XLOOKUP(A380,'2024-NAT-02'!B:B,'2024-NAT-02'!H:H,0,0)</f>
        <v>0</v>
      </c>
      <c r="AD380" s="338">
        <f t="shared" si="10"/>
        <v>1</v>
      </c>
      <c r="AE380" s="339">
        <f t="shared" si="11"/>
        <v>0.54</v>
      </c>
    </row>
    <row r="381" spans="1:31" ht="15.6" x14ac:dyDescent="0.25">
      <c r="A381" s="340" t="s">
        <v>997</v>
      </c>
      <c r="B381" s="341" t="s">
        <v>2162</v>
      </c>
      <c r="C381" s="341" t="s">
        <v>280</v>
      </c>
      <c r="D381" s="341" t="s">
        <v>1903</v>
      </c>
      <c r="E381" s="342" t="s">
        <v>1258</v>
      </c>
      <c r="F381" s="312">
        <v>0</v>
      </c>
      <c r="G381" s="313">
        <v>2</v>
      </c>
      <c r="H381" s="313">
        <v>2</v>
      </c>
      <c r="I381" s="314">
        <v>2.7</v>
      </c>
      <c r="J381" s="315">
        <v>0.54</v>
      </c>
      <c r="K381" s="316"/>
      <c r="L381" s="331"/>
      <c r="M381" s="316"/>
      <c r="N381" s="317"/>
      <c r="O381" s="317"/>
      <c r="P381" s="318"/>
      <c r="Q381" s="319"/>
      <c r="R381" s="306"/>
      <c r="S381" s="306"/>
      <c r="T381" s="320"/>
      <c r="U381" s="321"/>
      <c r="V381" s="322"/>
      <c r="W381" s="323"/>
      <c r="X381" s="324"/>
      <c r="Y381" s="326"/>
      <c r="Z381" s="335">
        <f>_xlfn.XLOOKUP(A381,'2024-NAT-01'!B:B,'2024-NAT-01'!F:F,0,0)+_xlfn.XLOOKUP(Nominations!A509,'2024-NAT-01'!B:B,'2024-NAT-01'!G:G,0,0)</f>
        <v>0</v>
      </c>
      <c r="AA381" s="336">
        <f>_xlfn.XLOOKUP(A381,'2024-NAT-01'!B:B,'2024-NAT-01'!H:H,0,0)</f>
        <v>0</v>
      </c>
      <c r="AB381" s="335">
        <f>_xlfn.XLOOKUP(A381,'2024-NAT-02'!B:B,'2024-NAT-02'!F:F,0,0)+_xlfn.XLOOKUP(A381,'2024-NAT-02'!B:B,'2024-NAT-02'!G:G,0,0)</f>
        <v>0</v>
      </c>
      <c r="AC381" s="337">
        <f>_xlfn.XLOOKUP(A381,'2024-NAT-02'!B:B,'2024-NAT-02'!H:H,0,0)</f>
        <v>0</v>
      </c>
      <c r="AD381" s="338">
        <f t="shared" si="10"/>
        <v>2</v>
      </c>
      <c r="AE381" s="339">
        <f t="shared" si="11"/>
        <v>0.54</v>
      </c>
    </row>
    <row r="382" spans="1:31" ht="15.6" x14ac:dyDescent="0.25">
      <c r="A382" s="340" t="s">
        <v>626</v>
      </c>
      <c r="B382" s="341" t="s">
        <v>1319</v>
      </c>
      <c r="C382" s="341" t="s">
        <v>409</v>
      </c>
      <c r="D382" s="341" t="s">
        <v>101</v>
      </c>
      <c r="E382" s="342" t="s">
        <v>1258</v>
      </c>
      <c r="F382" s="312">
        <v>0</v>
      </c>
      <c r="G382" s="313">
        <v>1</v>
      </c>
      <c r="H382" s="313">
        <v>1</v>
      </c>
      <c r="I382" s="314">
        <v>2.6</v>
      </c>
      <c r="J382" s="315">
        <v>0.52</v>
      </c>
      <c r="K382" s="316"/>
      <c r="L382" s="331"/>
      <c r="M382" s="316"/>
      <c r="N382" s="317"/>
      <c r="O382" s="317"/>
      <c r="P382" s="318"/>
      <c r="Q382" s="319"/>
      <c r="R382" s="306"/>
      <c r="S382" s="306"/>
      <c r="T382" s="320"/>
      <c r="U382" s="321"/>
      <c r="V382" s="322"/>
      <c r="W382" s="323"/>
      <c r="X382" s="324"/>
      <c r="Y382" s="326"/>
      <c r="Z382" s="335">
        <f>_xlfn.XLOOKUP(A382,'2024-NAT-01'!B:B,'2024-NAT-01'!F:F,0,0)+_xlfn.XLOOKUP(Nominations!A175,'2024-NAT-01'!B:B,'2024-NAT-01'!G:G,0,0)</f>
        <v>5</v>
      </c>
      <c r="AA382" s="336">
        <f>_xlfn.XLOOKUP(A382,'2024-NAT-01'!B:B,'2024-NAT-01'!H:H,0,0)</f>
        <v>0</v>
      </c>
      <c r="AB382" s="335">
        <f>_xlfn.XLOOKUP(A382,'2024-NAT-02'!B:B,'2024-NAT-02'!F:F,0,0)+_xlfn.XLOOKUP(A382,'2024-NAT-02'!B:B,'2024-NAT-02'!G:G,0,0)</f>
        <v>0</v>
      </c>
      <c r="AC382" s="337">
        <f>_xlfn.XLOOKUP(A382,'2024-NAT-02'!B:B,'2024-NAT-02'!H:H,0,0)</f>
        <v>0</v>
      </c>
      <c r="AD382" s="338">
        <f t="shared" si="10"/>
        <v>6</v>
      </c>
      <c r="AE382" s="339">
        <f t="shared" si="11"/>
        <v>0.52</v>
      </c>
    </row>
    <row r="383" spans="1:31" ht="15.6" x14ac:dyDescent="0.25">
      <c r="A383" s="340" t="s">
        <v>624</v>
      </c>
      <c r="B383" s="341" t="s">
        <v>2158</v>
      </c>
      <c r="C383" s="341" t="s">
        <v>114</v>
      </c>
      <c r="D383" s="341" t="s">
        <v>281</v>
      </c>
      <c r="E383" s="342" t="s">
        <v>2079</v>
      </c>
      <c r="F383" s="312">
        <v>0</v>
      </c>
      <c r="G383" s="313">
        <v>1</v>
      </c>
      <c r="H383" s="313">
        <v>1</v>
      </c>
      <c r="I383" s="314">
        <v>1.7</v>
      </c>
      <c r="J383" s="315">
        <v>0.51</v>
      </c>
      <c r="K383" s="316"/>
      <c r="L383" s="331"/>
      <c r="M383" s="316"/>
      <c r="N383" s="317"/>
      <c r="O383" s="317"/>
      <c r="P383" s="318"/>
      <c r="Q383" s="319"/>
      <c r="R383" s="306"/>
      <c r="S383" s="306"/>
      <c r="T383" s="320"/>
      <c r="U383" s="321"/>
      <c r="V383" s="322"/>
      <c r="W383" s="323"/>
      <c r="X383" s="324"/>
      <c r="Y383" s="326"/>
      <c r="Z383" s="335">
        <f>_xlfn.XLOOKUP(A383,'2024-NAT-01'!B:B,'2024-NAT-01'!F:F,0,0)+_xlfn.XLOOKUP(Nominations!A173,'2024-NAT-01'!B:B,'2024-NAT-01'!G:G,0,0)</f>
        <v>0</v>
      </c>
      <c r="AA383" s="336">
        <f>_xlfn.XLOOKUP(A383,'2024-NAT-01'!B:B,'2024-NAT-01'!H:H,0,0)</f>
        <v>0</v>
      </c>
      <c r="AB383" s="335">
        <f>_xlfn.XLOOKUP(A383,'2024-NAT-02'!B:B,'2024-NAT-02'!F:F,0,0)+_xlfn.XLOOKUP(A383,'2024-NAT-02'!B:B,'2024-NAT-02'!G:G,0,0)</f>
        <v>0</v>
      </c>
      <c r="AC383" s="337">
        <f>_xlfn.XLOOKUP(A383,'2024-NAT-02'!B:B,'2024-NAT-02'!H:H,0,0)</f>
        <v>0</v>
      </c>
      <c r="AD383" s="338">
        <f t="shared" si="10"/>
        <v>1</v>
      </c>
      <c r="AE383" s="339">
        <f t="shared" si="11"/>
        <v>0.51</v>
      </c>
    </row>
    <row r="384" spans="1:31" ht="15.6" x14ac:dyDescent="0.25">
      <c r="A384" s="340" t="s">
        <v>754</v>
      </c>
      <c r="B384" s="341" t="s">
        <v>1340</v>
      </c>
      <c r="C384" s="341" t="s">
        <v>1894</v>
      </c>
      <c r="D384" s="341" t="s">
        <v>1849</v>
      </c>
      <c r="E384" s="342" t="s">
        <v>1254</v>
      </c>
      <c r="F384" s="312">
        <v>2</v>
      </c>
      <c r="G384" s="313">
        <v>0</v>
      </c>
      <c r="H384" s="313">
        <v>2</v>
      </c>
      <c r="I384" s="314">
        <v>2.4</v>
      </c>
      <c r="J384" s="315">
        <v>0.48</v>
      </c>
      <c r="K384" s="316"/>
      <c r="L384" s="331"/>
      <c r="M384" s="316"/>
      <c r="N384" s="317"/>
      <c r="O384" s="317"/>
      <c r="P384" s="318"/>
      <c r="Q384" s="319"/>
      <c r="R384" s="306"/>
      <c r="S384" s="306"/>
      <c r="T384" s="320"/>
      <c r="U384" s="321"/>
      <c r="V384" s="322"/>
      <c r="W384" s="323"/>
      <c r="X384" s="324"/>
      <c r="Y384" s="326"/>
      <c r="Z384" s="335">
        <f>_xlfn.XLOOKUP(A384,'2024-NAT-01'!B:B,'2024-NAT-01'!F:F,0,0)+_xlfn.XLOOKUP(Nominations!A306,'2024-NAT-01'!B:B,'2024-NAT-01'!G:G,0,0)</f>
        <v>0</v>
      </c>
      <c r="AA384" s="336">
        <f>_xlfn.XLOOKUP(A384,'2024-NAT-01'!B:B,'2024-NAT-01'!H:H,0,0)</f>
        <v>0</v>
      </c>
      <c r="AB384" s="335">
        <f>_xlfn.XLOOKUP(A384,'2024-NAT-02'!B:B,'2024-NAT-02'!F:F,0,0)+_xlfn.XLOOKUP(A384,'2024-NAT-02'!B:B,'2024-NAT-02'!G:G,0,0)</f>
        <v>0</v>
      </c>
      <c r="AC384" s="337">
        <f>_xlfn.XLOOKUP(A384,'2024-NAT-02'!B:B,'2024-NAT-02'!H:H,0,0)</f>
        <v>0</v>
      </c>
      <c r="AD384" s="338">
        <f t="shared" si="10"/>
        <v>2</v>
      </c>
      <c r="AE384" s="339">
        <f t="shared" si="11"/>
        <v>0.48</v>
      </c>
    </row>
    <row r="385" spans="1:31" ht="15.6" x14ac:dyDescent="0.25">
      <c r="A385" s="340" t="s">
        <v>1147</v>
      </c>
      <c r="B385" s="341" t="s">
        <v>1241</v>
      </c>
      <c r="C385" s="341" t="s">
        <v>87</v>
      </c>
      <c r="D385" s="341" t="s">
        <v>916</v>
      </c>
      <c r="E385" s="342" t="s">
        <v>1261</v>
      </c>
      <c r="F385" s="312">
        <v>0</v>
      </c>
      <c r="G385" s="313">
        <v>1</v>
      </c>
      <c r="H385" s="313">
        <v>1</v>
      </c>
      <c r="I385" s="314">
        <v>2.2999999999999998</v>
      </c>
      <c r="J385" s="315">
        <v>0.45999999999999996</v>
      </c>
      <c r="K385" s="316"/>
      <c r="L385" s="331"/>
      <c r="M385" s="316"/>
      <c r="N385" s="317"/>
      <c r="O385" s="317"/>
      <c r="P385" s="318"/>
      <c r="Q385" s="319"/>
      <c r="R385" s="306"/>
      <c r="S385" s="306"/>
      <c r="T385" s="320"/>
      <c r="U385" s="321"/>
      <c r="V385" s="322"/>
      <c r="W385" s="323"/>
      <c r="X385" s="324"/>
      <c r="Y385" s="326"/>
      <c r="Z385" s="335">
        <f>_xlfn.XLOOKUP(A385,'2024-NAT-01'!B:B,'2024-NAT-01'!F:F,0,0)+_xlfn.XLOOKUP(Nominations!A579,'2024-NAT-01'!B:B,'2024-NAT-01'!G:G,0,0)</f>
        <v>0</v>
      </c>
      <c r="AA385" s="336">
        <f>_xlfn.XLOOKUP(A385,'2024-NAT-01'!B:B,'2024-NAT-01'!H:H,0,0)</f>
        <v>0</v>
      </c>
      <c r="AB385" s="335">
        <f>_xlfn.XLOOKUP(A385,'2024-NAT-02'!B:B,'2024-NAT-02'!F:F,0,0)+_xlfn.XLOOKUP(A385,'2024-NAT-02'!B:B,'2024-NAT-02'!G:G,0,0)</f>
        <v>0</v>
      </c>
      <c r="AC385" s="337">
        <f>_xlfn.XLOOKUP(A385,'2024-NAT-02'!B:B,'2024-NAT-02'!H:H,0,0)</f>
        <v>0</v>
      </c>
      <c r="AD385" s="338">
        <f t="shared" si="10"/>
        <v>1</v>
      </c>
      <c r="AE385" s="339">
        <f t="shared" si="11"/>
        <v>0.45999999999999996</v>
      </c>
    </row>
    <row r="386" spans="1:31" ht="15.6" x14ac:dyDescent="0.25">
      <c r="A386" s="340" t="s">
        <v>1535</v>
      </c>
      <c r="B386" s="341" t="s">
        <v>2162</v>
      </c>
      <c r="C386" s="341" t="s">
        <v>1590</v>
      </c>
      <c r="D386" s="341" t="s">
        <v>224</v>
      </c>
      <c r="E386" s="342" t="s">
        <v>1258</v>
      </c>
      <c r="F386" s="312">
        <v>3</v>
      </c>
      <c r="G386" s="313">
        <v>0</v>
      </c>
      <c r="H386" s="313">
        <v>3</v>
      </c>
      <c r="I386" s="314">
        <v>2.2999999999999998</v>
      </c>
      <c r="J386" s="315">
        <v>0.45999999999999996</v>
      </c>
      <c r="K386" s="316"/>
      <c r="L386" s="331"/>
      <c r="M386" s="316"/>
      <c r="N386" s="317"/>
      <c r="O386" s="317"/>
      <c r="P386" s="318"/>
      <c r="Q386" s="319"/>
      <c r="R386" s="306"/>
      <c r="S386" s="306"/>
      <c r="T386" s="320"/>
      <c r="U386" s="321"/>
      <c r="V386" s="322"/>
      <c r="W386" s="323"/>
      <c r="X386" s="324"/>
      <c r="Y386" s="326"/>
      <c r="Z386" s="335">
        <f>_xlfn.XLOOKUP(A386,'2024-NAT-01'!B:B,'2024-NAT-01'!F:F,0,0)+_xlfn.XLOOKUP(Nominations!A756,'2024-NAT-01'!B:B,'2024-NAT-01'!G:G,0,0)</f>
        <v>0</v>
      </c>
      <c r="AA386" s="336">
        <f>_xlfn.XLOOKUP(A386,'2024-NAT-01'!B:B,'2024-NAT-01'!H:H,0,0)</f>
        <v>0</v>
      </c>
      <c r="AB386" s="335">
        <f>_xlfn.XLOOKUP(A386,'2024-NAT-02'!B:B,'2024-NAT-02'!F:F,0,0)+_xlfn.XLOOKUP(A386,'2024-NAT-02'!B:B,'2024-NAT-02'!G:G,0,0)</f>
        <v>0</v>
      </c>
      <c r="AC386" s="337">
        <f>_xlfn.XLOOKUP(A386,'2024-NAT-02'!B:B,'2024-NAT-02'!H:H,0,0)</f>
        <v>0</v>
      </c>
      <c r="AD386" s="338">
        <f t="shared" si="10"/>
        <v>3</v>
      </c>
      <c r="AE386" s="339">
        <f t="shared" si="11"/>
        <v>0.45999999999999996</v>
      </c>
    </row>
    <row r="387" spans="1:31" ht="15.6" x14ac:dyDescent="0.25">
      <c r="A387" s="340" t="s">
        <v>542</v>
      </c>
      <c r="B387" s="341" t="s">
        <v>1948</v>
      </c>
      <c r="C387" s="341" t="s">
        <v>232</v>
      </c>
      <c r="D387" s="341" t="s">
        <v>1864</v>
      </c>
      <c r="E387" s="342" t="s">
        <v>1261</v>
      </c>
      <c r="F387" s="312">
        <v>0</v>
      </c>
      <c r="G387" s="313">
        <v>1</v>
      </c>
      <c r="H387" s="313">
        <v>1</v>
      </c>
      <c r="I387" s="314">
        <v>2.2000000000000002</v>
      </c>
      <c r="J387" s="315">
        <v>0.44000000000000006</v>
      </c>
      <c r="K387" s="316"/>
      <c r="L387" s="331"/>
      <c r="M387" s="316"/>
      <c r="N387" s="317"/>
      <c r="O387" s="317"/>
      <c r="P387" s="318"/>
      <c r="Q387" s="319"/>
      <c r="R387" s="306"/>
      <c r="S387" s="306"/>
      <c r="T387" s="320"/>
      <c r="U387" s="321"/>
      <c r="V387" s="322"/>
      <c r="W387" s="323"/>
      <c r="X387" s="324"/>
      <c r="Y387" s="326"/>
      <c r="Z387" s="335">
        <f>_xlfn.XLOOKUP(A387,'2024-NAT-01'!B:B,'2024-NAT-01'!F:F,0,0)+_xlfn.XLOOKUP(Nominations!A91,'2024-NAT-01'!B:B,'2024-NAT-01'!G:G,0,0)</f>
        <v>0</v>
      </c>
      <c r="AA387" s="336">
        <f>_xlfn.XLOOKUP(A387,'2024-NAT-01'!B:B,'2024-NAT-01'!H:H,0,0)</f>
        <v>0</v>
      </c>
      <c r="AB387" s="335">
        <f>_xlfn.XLOOKUP(A387,'2024-NAT-02'!B:B,'2024-NAT-02'!F:F,0,0)+_xlfn.XLOOKUP(A387,'2024-NAT-02'!B:B,'2024-NAT-02'!G:G,0,0)</f>
        <v>0</v>
      </c>
      <c r="AC387" s="337">
        <f>_xlfn.XLOOKUP(A387,'2024-NAT-02'!B:B,'2024-NAT-02'!H:H,0,0)</f>
        <v>0</v>
      </c>
      <c r="AD387" s="338">
        <f t="shared" si="10"/>
        <v>1</v>
      </c>
      <c r="AE387" s="339">
        <f t="shared" si="11"/>
        <v>0.44000000000000006</v>
      </c>
    </row>
    <row r="388" spans="1:31" ht="15.6" x14ac:dyDescent="0.25">
      <c r="A388" s="340" t="s">
        <v>614</v>
      </c>
      <c r="B388" s="341" t="s">
        <v>1243</v>
      </c>
      <c r="C388" s="341" t="s">
        <v>426</v>
      </c>
      <c r="D388" s="341" t="s">
        <v>318</v>
      </c>
      <c r="E388" s="342" t="s">
        <v>1250</v>
      </c>
      <c r="F388" s="312">
        <v>1</v>
      </c>
      <c r="G388" s="313">
        <v>0</v>
      </c>
      <c r="H388" s="313">
        <v>1</v>
      </c>
      <c r="I388" s="314">
        <v>1.4</v>
      </c>
      <c r="J388" s="315">
        <v>0.42</v>
      </c>
      <c r="K388" s="316"/>
      <c r="L388" s="331"/>
      <c r="M388" s="316"/>
      <c r="N388" s="317"/>
      <c r="O388" s="317"/>
      <c r="P388" s="318"/>
      <c r="Q388" s="319"/>
      <c r="R388" s="306"/>
      <c r="S388" s="306"/>
      <c r="T388" s="320"/>
      <c r="U388" s="321"/>
      <c r="V388" s="322"/>
      <c r="W388" s="323"/>
      <c r="X388" s="324"/>
      <c r="Y388" s="326"/>
      <c r="Z388" s="335">
        <f>_xlfn.XLOOKUP(A388,'2024-NAT-01'!B:B,'2024-NAT-01'!F:F,0,0)+_xlfn.XLOOKUP(Nominations!A163,'2024-NAT-01'!B:B,'2024-NAT-01'!G:G,0,0)</f>
        <v>0</v>
      </c>
      <c r="AA388" s="336">
        <f>_xlfn.XLOOKUP(A388,'2024-NAT-01'!B:B,'2024-NAT-01'!H:H,0,0)</f>
        <v>0</v>
      </c>
      <c r="AB388" s="335">
        <f>_xlfn.XLOOKUP(A388,'2024-NAT-02'!B:B,'2024-NAT-02'!F:F,0,0)+_xlfn.XLOOKUP(A388,'2024-NAT-02'!B:B,'2024-NAT-02'!G:G,0,0)</f>
        <v>0</v>
      </c>
      <c r="AC388" s="337">
        <f>_xlfn.XLOOKUP(A388,'2024-NAT-02'!B:B,'2024-NAT-02'!H:H,0,0)</f>
        <v>0</v>
      </c>
      <c r="AD388" s="338">
        <f t="shared" ref="AD388:AD451" si="12">H388+Z388+AB388</f>
        <v>1</v>
      </c>
      <c r="AE388" s="339">
        <f t="shared" ref="AE388:AE451" si="13">J388+AA388+AC388</f>
        <v>0.42</v>
      </c>
    </row>
    <row r="389" spans="1:31" ht="15.6" x14ac:dyDescent="0.25">
      <c r="A389" s="340" t="s">
        <v>1168</v>
      </c>
      <c r="B389" s="341" t="s">
        <v>1948</v>
      </c>
      <c r="C389" s="341" t="s">
        <v>1175</v>
      </c>
      <c r="D389" s="341" t="s">
        <v>1213</v>
      </c>
      <c r="E389" s="342" t="s">
        <v>1258</v>
      </c>
      <c r="F389" s="312">
        <v>1</v>
      </c>
      <c r="G389" s="313">
        <v>0</v>
      </c>
      <c r="H389" s="313">
        <v>1</v>
      </c>
      <c r="I389" s="314">
        <v>1.3</v>
      </c>
      <c r="J389" s="315">
        <v>0.39</v>
      </c>
      <c r="K389" s="316"/>
      <c r="L389" s="331"/>
      <c r="M389" s="316"/>
      <c r="N389" s="317"/>
      <c r="O389" s="317"/>
      <c r="P389" s="318"/>
      <c r="Q389" s="319"/>
      <c r="R389" s="306"/>
      <c r="S389" s="306"/>
      <c r="T389" s="320"/>
      <c r="U389" s="321"/>
      <c r="V389" s="322"/>
      <c r="W389" s="323"/>
      <c r="X389" s="324"/>
      <c r="Y389" s="326"/>
      <c r="Z389" s="335">
        <f>_xlfn.XLOOKUP(A389,'2024-NAT-01'!B:B,'2024-NAT-01'!F:F,0,0)+_xlfn.XLOOKUP(Nominations!A594,'2024-NAT-01'!B:B,'2024-NAT-01'!G:G,0,0)</f>
        <v>0</v>
      </c>
      <c r="AA389" s="336">
        <f>_xlfn.XLOOKUP(A389,'2024-NAT-01'!B:B,'2024-NAT-01'!H:H,0,0)</f>
        <v>0</v>
      </c>
      <c r="AB389" s="335">
        <f>_xlfn.XLOOKUP(A389,'2024-NAT-02'!B:B,'2024-NAT-02'!F:F,0,0)+_xlfn.XLOOKUP(A389,'2024-NAT-02'!B:B,'2024-NAT-02'!G:G,0,0)</f>
        <v>0</v>
      </c>
      <c r="AC389" s="337">
        <f>_xlfn.XLOOKUP(A389,'2024-NAT-02'!B:B,'2024-NAT-02'!H:H,0,0)</f>
        <v>0</v>
      </c>
      <c r="AD389" s="338">
        <f t="shared" si="12"/>
        <v>1</v>
      </c>
      <c r="AE389" s="339">
        <f t="shared" si="13"/>
        <v>0.39</v>
      </c>
    </row>
    <row r="390" spans="1:31" ht="15.6" x14ac:dyDescent="0.25">
      <c r="A390" s="340" t="s">
        <v>791</v>
      </c>
      <c r="B390" s="341" t="s">
        <v>2161</v>
      </c>
      <c r="C390" s="341" t="s">
        <v>2001</v>
      </c>
      <c r="D390" s="341" t="s">
        <v>287</v>
      </c>
      <c r="E390" s="342" t="s">
        <v>1259</v>
      </c>
      <c r="F390" s="312">
        <v>1</v>
      </c>
      <c r="G390" s="313">
        <v>0</v>
      </c>
      <c r="H390" s="313">
        <v>1</v>
      </c>
      <c r="I390" s="314">
        <v>0.7</v>
      </c>
      <c r="J390" s="315">
        <v>0.35</v>
      </c>
      <c r="K390" s="316"/>
      <c r="L390" s="331"/>
      <c r="M390" s="316"/>
      <c r="N390" s="317"/>
      <c r="O390" s="317"/>
      <c r="P390" s="318"/>
      <c r="Q390" s="319"/>
      <c r="R390" s="306"/>
      <c r="S390" s="306"/>
      <c r="T390" s="320"/>
      <c r="U390" s="321"/>
      <c r="V390" s="322"/>
      <c r="W390" s="323"/>
      <c r="X390" s="324"/>
      <c r="Y390" s="326"/>
      <c r="Z390" s="335">
        <f>_xlfn.XLOOKUP(A390,'2024-NAT-01'!B:B,'2024-NAT-01'!F:F,0,0)+_xlfn.XLOOKUP(Nominations!A346,'2024-NAT-01'!B:B,'2024-NAT-01'!G:G,0,0)</f>
        <v>0</v>
      </c>
      <c r="AA390" s="336">
        <f>_xlfn.XLOOKUP(A390,'2024-NAT-01'!B:B,'2024-NAT-01'!H:H,0,0)</f>
        <v>0</v>
      </c>
      <c r="AB390" s="335">
        <f>_xlfn.XLOOKUP(A390,'2024-NAT-02'!B:B,'2024-NAT-02'!F:F,0,0)+_xlfn.XLOOKUP(A390,'2024-NAT-02'!B:B,'2024-NAT-02'!G:G,0,0)</f>
        <v>0</v>
      </c>
      <c r="AC390" s="337">
        <f>_xlfn.XLOOKUP(A390,'2024-NAT-02'!B:B,'2024-NAT-02'!H:H,0,0)</f>
        <v>0</v>
      </c>
      <c r="AD390" s="338">
        <f t="shared" si="12"/>
        <v>1</v>
      </c>
      <c r="AE390" s="339">
        <f t="shared" si="13"/>
        <v>0.35</v>
      </c>
    </row>
    <row r="391" spans="1:31" ht="15.6" x14ac:dyDescent="0.25">
      <c r="A391" s="340" t="s">
        <v>850</v>
      </c>
      <c r="B391" s="341" t="s">
        <v>2156</v>
      </c>
      <c r="C391" s="341" t="s">
        <v>311</v>
      </c>
      <c r="D391" s="341" t="s">
        <v>2045</v>
      </c>
      <c r="E391" s="342" t="s">
        <v>1258</v>
      </c>
      <c r="F391" s="312">
        <v>1</v>
      </c>
      <c r="G391" s="313">
        <v>0</v>
      </c>
      <c r="H391" s="313">
        <v>1</v>
      </c>
      <c r="I391" s="314">
        <v>0.7</v>
      </c>
      <c r="J391" s="315">
        <v>0.35</v>
      </c>
      <c r="K391" s="316"/>
      <c r="L391" s="331"/>
      <c r="M391" s="316"/>
      <c r="N391" s="317"/>
      <c r="O391" s="317"/>
      <c r="P391" s="318"/>
      <c r="Q391" s="319"/>
      <c r="R391" s="306"/>
      <c r="S391" s="306"/>
      <c r="T391" s="320"/>
      <c r="U391" s="321"/>
      <c r="V391" s="322"/>
      <c r="W391" s="323"/>
      <c r="X391" s="324"/>
      <c r="Y391" s="326"/>
      <c r="Z391" s="335">
        <f>_xlfn.XLOOKUP(A391,'2024-NAT-01'!B:B,'2024-NAT-01'!F:F,0,0)+_xlfn.XLOOKUP(Nominations!A411,'2024-NAT-01'!B:B,'2024-NAT-01'!G:G,0,0)</f>
        <v>0</v>
      </c>
      <c r="AA391" s="336">
        <f>_xlfn.XLOOKUP(A391,'2024-NAT-01'!B:B,'2024-NAT-01'!H:H,0,0)</f>
        <v>0</v>
      </c>
      <c r="AB391" s="335">
        <f>_xlfn.XLOOKUP(A391,'2024-NAT-02'!B:B,'2024-NAT-02'!F:F,0,0)+_xlfn.XLOOKUP(A391,'2024-NAT-02'!B:B,'2024-NAT-02'!G:G,0,0)</f>
        <v>0</v>
      </c>
      <c r="AC391" s="337">
        <f>_xlfn.XLOOKUP(A391,'2024-NAT-02'!B:B,'2024-NAT-02'!H:H,0,0)</f>
        <v>0</v>
      </c>
      <c r="AD391" s="338">
        <f t="shared" si="12"/>
        <v>1</v>
      </c>
      <c r="AE391" s="339">
        <f t="shared" si="13"/>
        <v>0.35</v>
      </c>
    </row>
    <row r="392" spans="1:31" ht="15.6" x14ac:dyDescent="0.25">
      <c r="A392" s="340" t="s">
        <v>704</v>
      </c>
      <c r="B392" s="341" t="s">
        <v>2150</v>
      </c>
      <c r="C392" s="341" t="s">
        <v>218</v>
      </c>
      <c r="D392" s="341" t="s">
        <v>1835</v>
      </c>
      <c r="E392" s="342" t="s">
        <v>1258</v>
      </c>
      <c r="F392" s="312">
        <v>1</v>
      </c>
      <c r="G392" s="313">
        <v>0</v>
      </c>
      <c r="H392" s="313">
        <v>1</v>
      </c>
      <c r="I392" s="314">
        <v>0.7</v>
      </c>
      <c r="J392" s="315">
        <v>0.35</v>
      </c>
      <c r="K392" s="316"/>
      <c r="L392" s="331"/>
      <c r="M392" s="316"/>
      <c r="N392" s="317"/>
      <c r="O392" s="317"/>
      <c r="P392" s="318"/>
      <c r="Q392" s="319"/>
      <c r="R392" s="306"/>
      <c r="S392" s="306"/>
      <c r="T392" s="320"/>
      <c r="U392" s="321"/>
      <c r="V392" s="322"/>
      <c r="W392" s="323"/>
      <c r="X392" s="324"/>
      <c r="Y392" s="326"/>
      <c r="Z392" s="335">
        <f>_xlfn.XLOOKUP(A392,'2024-NAT-01'!B:B,'2024-NAT-01'!F:F,0,0)+_xlfn.XLOOKUP(Nominations!A254,'2024-NAT-01'!B:B,'2024-NAT-01'!G:G,0,0)</f>
        <v>0</v>
      </c>
      <c r="AA392" s="336">
        <f>_xlfn.XLOOKUP(A392,'2024-NAT-01'!B:B,'2024-NAT-01'!H:H,0,0)</f>
        <v>0</v>
      </c>
      <c r="AB392" s="335">
        <f>_xlfn.XLOOKUP(A392,'2024-NAT-02'!B:B,'2024-NAT-02'!F:F,0,0)+_xlfn.XLOOKUP(A392,'2024-NAT-02'!B:B,'2024-NAT-02'!G:G,0,0)</f>
        <v>0</v>
      </c>
      <c r="AC392" s="337">
        <f>_xlfn.XLOOKUP(A392,'2024-NAT-02'!B:B,'2024-NAT-02'!H:H,0,0)</f>
        <v>0</v>
      </c>
      <c r="AD392" s="338">
        <f t="shared" si="12"/>
        <v>1</v>
      </c>
      <c r="AE392" s="339">
        <f t="shared" si="13"/>
        <v>0.35</v>
      </c>
    </row>
    <row r="393" spans="1:31" ht="15.6" x14ac:dyDescent="0.25">
      <c r="A393" s="340" t="s">
        <v>564</v>
      </c>
      <c r="B393" s="341" t="s">
        <v>1241</v>
      </c>
      <c r="C393" s="341" t="s">
        <v>1822</v>
      </c>
      <c r="D393" s="341" t="s">
        <v>1860</v>
      </c>
      <c r="E393" s="342" t="s">
        <v>1261</v>
      </c>
      <c r="F393" s="312">
        <v>0</v>
      </c>
      <c r="G393" s="313">
        <v>1</v>
      </c>
      <c r="H393" s="313">
        <v>1</v>
      </c>
      <c r="I393" s="314">
        <v>1.7</v>
      </c>
      <c r="J393" s="346">
        <v>0.34</v>
      </c>
      <c r="K393" s="316"/>
      <c r="L393" s="331"/>
      <c r="M393" s="316"/>
      <c r="N393" s="317"/>
      <c r="O393" s="317"/>
      <c r="P393" s="318"/>
      <c r="Q393" s="319"/>
      <c r="R393" s="306"/>
      <c r="S393" s="306"/>
      <c r="T393" s="320"/>
      <c r="U393" s="321"/>
      <c r="V393" s="322"/>
      <c r="W393" s="323"/>
      <c r="X393" s="324"/>
      <c r="Y393" s="326"/>
      <c r="Z393" s="335">
        <f>_xlfn.XLOOKUP(A393,'2024-NAT-01'!B:B,'2024-NAT-01'!F:F,0,0)+_xlfn.XLOOKUP(Nominations!A113,'2024-NAT-01'!B:B,'2024-NAT-01'!G:G,0,0)</f>
        <v>0</v>
      </c>
      <c r="AA393" s="336">
        <f>_xlfn.XLOOKUP(A393,'2024-NAT-01'!B:B,'2024-NAT-01'!H:H,0,0)</f>
        <v>0</v>
      </c>
      <c r="AB393" s="335">
        <f>_xlfn.XLOOKUP(A393,'2024-NAT-02'!B:B,'2024-NAT-02'!F:F,0,0)+_xlfn.XLOOKUP(A393,'2024-NAT-02'!B:B,'2024-NAT-02'!G:G,0,0)</f>
        <v>0</v>
      </c>
      <c r="AC393" s="337">
        <f>_xlfn.XLOOKUP(A393,'2024-NAT-02'!B:B,'2024-NAT-02'!H:H,0,0)</f>
        <v>0</v>
      </c>
      <c r="AD393" s="335">
        <f t="shared" si="12"/>
        <v>1</v>
      </c>
      <c r="AE393" s="336">
        <f t="shared" si="13"/>
        <v>0.34</v>
      </c>
    </row>
    <row r="394" spans="1:31" ht="15.6" x14ac:dyDescent="0.25">
      <c r="A394" s="340" t="s">
        <v>1738</v>
      </c>
      <c r="B394" s="341" t="s">
        <v>1346</v>
      </c>
      <c r="C394" s="341" t="s">
        <v>1702</v>
      </c>
      <c r="D394" s="341" t="s">
        <v>1603</v>
      </c>
      <c r="E394" s="342" t="s">
        <v>2079</v>
      </c>
      <c r="F394" s="312">
        <v>1</v>
      </c>
      <c r="G394" s="313">
        <v>0</v>
      </c>
      <c r="H394" s="313">
        <v>1</v>
      </c>
      <c r="I394" s="314">
        <v>1.6</v>
      </c>
      <c r="J394" s="315">
        <v>0.32000000000000006</v>
      </c>
      <c r="K394" s="316"/>
      <c r="L394" s="331"/>
      <c r="M394" s="316"/>
      <c r="N394" s="317"/>
      <c r="O394" s="317"/>
      <c r="P394" s="318"/>
      <c r="Q394" s="319"/>
      <c r="R394" s="306"/>
      <c r="S394" s="306"/>
      <c r="T394" s="320"/>
      <c r="U394" s="321"/>
      <c r="V394" s="322"/>
      <c r="W394" s="323"/>
      <c r="X394" s="324"/>
      <c r="Y394" s="326"/>
      <c r="Z394" s="335">
        <f>_xlfn.XLOOKUP(A394,'2024-NAT-01'!B:B,'2024-NAT-01'!F:F,0,0)+_xlfn.XLOOKUP(Nominations!A868,'2024-NAT-01'!B:B,'2024-NAT-01'!G:G,0,0)</f>
        <v>0</v>
      </c>
      <c r="AA394" s="336">
        <f>_xlfn.XLOOKUP(A394,'2024-NAT-01'!B:B,'2024-NAT-01'!H:H,0,0)</f>
        <v>0</v>
      </c>
      <c r="AB394" s="335">
        <f>_xlfn.XLOOKUP(A394,'2024-NAT-02'!B:B,'2024-NAT-02'!F:F,0,0)+_xlfn.XLOOKUP(A394,'2024-NAT-02'!B:B,'2024-NAT-02'!G:G,0,0)</f>
        <v>0</v>
      </c>
      <c r="AC394" s="337">
        <f>_xlfn.XLOOKUP(A394,'2024-NAT-02'!B:B,'2024-NAT-02'!H:H,0,0)</f>
        <v>0</v>
      </c>
      <c r="AD394" s="338">
        <f t="shared" si="12"/>
        <v>1</v>
      </c>
      <c r="AE394" s="339">
        <f t="shared" si="13"/>
        <v>0.32000000000000006</v>
      </c>
    </row>
    <row r="395" spans="1:31" ht="15.6" x14ac:dyDescent="0.25">
      <c r="A395" s="340" t="s">
        <v>787</v>
      </c>
      <c r="B395" s="341" t="s">
        <v>2159</v>
      </c>
      <c r="C395" s="341" t="s">
        <v>89</v>
      </c>
      <c r="D395" s="341" t="s">
        <v>1213</v>
      </c>
      <c r="E395" s="342" t="s">
        <v>2079</v>
      </c>
      <c r="F395" s="312">
        <v>2</v>
      </c>
      <c r="G395" s="313">
        <v>0</v>
      </c>
      <c r="H395" s="313">
        <v>2</v>
      </c>
      <c r="I395" s="314">
        <v>1.2</v>
      </c>
      <c r="J395" s="315">
        <v>0.31</v>
      </c>
      <c r="K395" s="316"/>
      <c r="L395" s="331"/>
      <c r="M395" s="316"/>
      <c r="N395" s="317"/>
      <c r="O395" s="317"/>
      <c r="P395" s="318"/>
      <c r="Q395" s="319"/>
      <c r="R395" s="306"/>
      <c r="S395" s="306"/>
      <c r="T395" s="320"/>
      <c r="U395" s="321"/>
      <c r="V395" s="322"/>
      <c r="W395" s="323"/>
      <c r="X395" s="324"/>
      <c r="Y395" s="326"/>
      <c r="Z395" s="335">
        <f>_xlfn.XLOOKUP(A395,'2024-NAT-01'!B:B,'2024-NAT-01'!F:F,0,0)+_xlfn.XLOOKUP(Nominations!A342,'2024-NAT-01'!B:B,'2024-NAT-01'!G:G,0,0)</f>
        <v>0</v>
      </c>
      <c r="AA395" s="336">
        <f>_xlfn.XLOOKUP(A395,'2024-NAT-01'!B:B,'2024-NAT-01'!H:H,0,0)</f>
        <v>0</v>
      </c>
      <c r="AB395" s="335">
        <f>_xlfn.XLOOKUP(A395,'2024-NAT-02'!B:B,'2024-NAT-02'!F:F,0,0)+_xlfn.XLOOKUP(A395,'2024-NAT-02'!B:B,'2024-NAT-02'!G:G,0,0)</f>
        <v>0</v>
      </c>
      <c r="AC395" s="337">
        <f>_xlfn.XLOOKUP(A395,'2024-NAT-02'!B:B,'2024-NAT-02'!H:H,0,0)</f>
        <v>0</v>
      </c>
      <c r="AD395" s="338">
        <f t="shared" si="12"/>
        <v>2</v>
      </c>
      <c r="AE395" s="339">
        <f t="shared" si="13"/>
        <v>0.31</v>
      </c>
    </row>
    <row r="396" spans="1:31" ht="15.6" x14ac:dyDescent="0.25">
      <c r="A396" s="340" t="s">
        <v>588</v>
      </c>
      <c r="B396" s="341" t="s">
        <v>1319</v>
      </c>
      <c r="C396" s="341" t="s">
        <v>80</v>
      </c>
      <c r="D396" s="341" t="s">
        <v>388</v>
      </c>
      <c r="E396" s="342" t="s">
        <v>2078</v>
      </c>
      <c r="F396" s="312">
        <v>1</v>
      </c>
      <c r="G396" s="313">
        <v>0</v>
      </c>
      <c r="H396" s="313">
        <v>1</v>
      </c>
      <c r="I396" s="314">
        <v>1.5</v>
      </c>
      <c r="J396" s="315">
        <v>0.30000000000000004</v>
      </c>
      <c r="K396" s="316"/>
      <c r="L396" s="331"/>
      <c r="M396" s="316"/>
      <c r="N396" s="317"/>
      <c r="O396" s="317"/>
      <c r="P396" s="318"/>
      <c r="Q396" s="319"/>
      <c r="R396" s="306"/>
      <c r="S396" s="306"/>
      <c r="T396" s="320"/>
      <c r="U396" s="321"/>
      <c r="V396" s="322"/>
      <c r="W396" s="323"/>
      <c r="X396" s="324"/>
      <c r="Y396" s="326"/>
      <c r="Z396" s="335">
        <f>_xlfn.XLOOKUP(A396,'2024-NAT-01'!B:B,'2024-NAT-01'!F:F,0,0)+_xlfn.XLOOKUP(Nominations!A137,'2024-NAT-01'!B:B,'2024-NAT-01'!G:G,0,0)</f>
        <v>0</v>
      </c>
      <c r="AA396" s="336">
        <f>_xlfn.XLOOKUP(A396,'2024-NAT-01'!B:B,'2024-NAT-01'!H:H,0,0)</f>
        <v>0</v>
      </c>
      <c r="AB396" s="335">
        <f>_xlfn.XLOOKUP(A396,'2024-NAT-02'!B:B,'2024-NAT-02'!F:F,0,0)+_xlfn.XLOOKUP(A396,'2024-NAT-02'!B:B,'2024-NAT-02'!G:G,0,0)</f>
        <v>0</v>
      </c>
      <c r="AC396" s="337">
        <f>_xlfn.XLOOKUP(A396,'2024-NAT-02'!B:B,'2024-NAT-02'!H:H,0,0)</f>
        <v>0</v>
      </c>
      <c r="AD396" s="338">
        <f t="shared" si="12"/>
        <v>1</v>
      </c>
      <c r="AE396" s="339">
        <f t="shared" si="13"/>
        <v>0.30000000000000004</v>
      </c>
    </row>
    <row r="397" spans="1:31" ht="15.6" x14ac:dyDescent="0.25">
      <c r="A397" s="340" t="s">
        <v>779</v>
      </c>
      <c r="B397" s="341" t="s">
        <v>1319</v>
      </c>
      <c r="C397" s="341" t="s">
        <v>146</v>
      </c>
      <c r="D397" s="341" t="s">
        <v>79</v>
      </c>
      <c r="E397" s="342" t="s">
        <v>2078</v>
      </c>
      <c r="F397" s="312">
        <v>2</v>
      </c>
      <c r="G397" s="313">
        <v>0</v>
      </c>
      <c r="H397" s="313">
        <v>2</v>
      </c>
      <c r="I397" s="314">
        <v>1.5</v>
      </c>
      <c r="J397" s="315">
        <v>0.30000000000000004</v>
      </c>
      <c r="K397" s="316"/>
      <c r="L397" s="331"/>
      <c r="M397" s="316"/>
      <c r="N397" s="317"/>
      <c r="O397" s="317"/>
      <c r="P397" s="318"/>
      <c r="Q397" s="319"/>
      <c r="R397" s="306"/>
      <c r="S397" s="306"/>
      <c r="T397" s="320"/>
      <c r="U397" s="321"/>
      <c r="V397" s="322"/>
      <c r="W397" s="323"/>
      <c r="X397" s="324"/>
      <c r="Y397" s="326"/>
      <c r="Z397" s="335">
        <f>_xlfn.XLOOKUP(A397,'2024-NAT-01'!B:B,'2024-NAT-01'!F:F,0,0)+_xlfn.XLOOKUP(Nominations!A334,'2024-NAT-01'!B:B,'2024-NAT-01'!G:G,0,0)</f>
        <v>0</v>
      </c>
      <c r="AA397" s="336">
        <f>_xlfn.XLOOKUP(A397,'2024-NAT-01'!B:B,'2024-NAT-01'!H:H,0,0)</f>
        <v>0</v>
      </c>
      <c r="AB397" s="335">
        <f>_xlfn.XLOOKUP(A397,'2024-NAT-02'!B:B,'2024-NAT-02'!F:F,0,0)+_xlfn.XLOOKUP(A397,'2024-NAT-02'!B:B,'2024-NAT-02'!G:G,0,0)</f>
        <v>0</v>
      </c>
      <c r="AC397" s="337">
        <f>_xlfn.XLOOKUP(A397,'2024-NAT-02'!B:B,'2024-NAT-02'!H:H,0,0)</f>
        <v>0</v>
      </c>
      <c r="AD397" s="338">
        <f t="shared" si="12"/>
        <v>2</v>
      </c>
      <c r="AE397" s="339">
        <f t="shared" si="13"/>
        <v>0.30000000000000004</v>
      </c>
    </row>
    <row r="398" spans="1:31" ht="15.6" x14ac:dyDescent="0.25">
      <c r="A398" s="340" t="s">
        <v>663</v>
      </c>
      <c r="B398" s="341" t="s">
        <v>2150</v>
      </c>
      <c r="C398" s="341" t="s">
        <v>94</v>
      </c>
      <c r="D398" s="341" t="s">
        <v>108</v>
      </c>
      <c r="E398" s="342" t="s">
        <v>2079</v>
      </c>
      <c r="F398" s="312">
        <v>2</v>
      </c>
      <c r="G398" s="313">
        <v>0</v>
      </c>
      <c r="H398" s="313">
        <v>2</v>
      </c>
      <c r="I398" s="314">
        <v>1.5</v>
      </c>
      <c r="J398" s="315">
        <v>0.30000000000000004</v>
      </c>
      <c r="K398" s="316"/>
      <c r="L398" s="331"/>
      <c r="M398" s="316"/>
      <c r="N398" s="317"/>
      <c r="O398" s="317"/>
      <c r="P398" s="318"/>
      <c r="Q398" s="319"/>
      <c r="R398" s="306"/>
      <c r="S398" s="306"/>
      <c r="T398" s="320"/>
      <c r="U398" s="321"/>
      <c r="V398" s="322"/>
      <c r="W398" s="323"/>
      <c r="X398" s="324"/>
      <c r="Y398" s="326"/>
      <c r="Z398" s="335">
        <f>_xlfn.XLOOKUP(A398,'2024-NAT-01'!B:B,'2024-NAT-01'!F:F,0,0)+_xlfn.XLOOKUP(Nominations!A212,'2024-NAT-01'!B:B,'2024-NAT-01'!G:G,0,0)</f>
        <v>0</v>
      </c>
      <c r="AA398" s="336">
        <f>_xlfn.XLOOKUP(A398,'2024-NAT-01'!B:B,'2024-NAT-01'!H:H,0,0)</f>
        <v>0</v>
      </c>
      <c r="AB398" s="335">
        <f>_xlfn.XLOOKUP(A398,'2024-NAT-02'!B:B,'2024-NAT-02'!F:F,0,0)+_xlfn.XLOOKUP(A398,'2024-NAT-02'!B:B,'2024-NAT-02'!G:G,0,0)</f>
        <v>0</v>
      </c>
      <c r="AC398" s="337">
        <f>_xlfn.XLOOKUP(A398,'2024-NAT-02'!B:B,'2024-NAT-02'!H:H,0,0)</f>
        <v>0</v>
      </c>
      <c r="AD398" s="338">
        <f t="shared" si="12"/>
        <v>2</v>
      </c>
      <c r="AE398" s="339">
        <f t="shared" si="13"/>
        <v>0.30000000000000004</v>
      </c>
    </row>
    <row r="399" spans="1:31" ht="15.6" x14ac:dyDescent="0.25">
      <c r="A399" s="340" t="s">
        <v>830</v>
      </c>
      <c r="B399" s="341" t="s">
        <v>2154</v>
      </c>
      <c r="C399" s="341" t="s">
        <v>164</v>
      </c>
      <c r="D399" s="341" t="s">
        <v>1950</v>
      </c>
      <c r="E399" s="342" t="s">
        <v>2079</v>
      </c>
      <c r="F399" s="312">
        <v>1</v>
      </c>
      <c r="G399" s="313">
        <v>0</v>
      </c>
      <c r="H399" s="313">
        <v>1</v>
      </c>
      <c r="I399" s="314">
        <v>0.6</v>
      </c>
      <c r="J399" s="315">
        <v>0.3</v>
      </c>
      <c r="K399" s="316"/>
      <c r="L399" s="331"/>
      <c r="M399" s="316"/>
      <c r="N399" s="317"/>
      <c r="O399" s="317"/>
      <c r="P399" s="318"/>
      <c r="Q399" s="319"/>
      <c r="R399" s="306"/>
      <c r="S399" s="306"/>
      <c r="T399" s="320"/>
      <c r="U399" s="321"/>
      <c r="V399" s="322"/>
      <c r="W399" s="323"/>
      <c r="X399" s="324"/>
      <c r="Y399" s="326"/>
      <c r="Z399" s="335">
        <f>_xlfn.XLOOKUP(A399,'2024-NAT-01'!B:B,'2024-NAT-01'!F:F,0,0)+_xlfn.XLOOKUP(Nominations!A390,'2024-NAT-01'!B:B,'2024-NAT-01'!G:G,0,0)</f>
        <v>0</v>
      </c>
      <c r="AA399" s="336">
        <f>_xlfn.XLOOKUP(A399,'2024-NAT-01'!B:B,'2024-NAT-01'!H:H,0,0)</f>
        <v>0</v>
      </c>
      <c r="AB399" s="335">
        <f>_xlfn.XLOOKUP(A399,'2024-NAT-02'!B:B,'2024-NAT-02'!F:F,0,0)+_xlfn.XLOOKUP(A399,'2024-NAT-02'!B:B,'2024-NAT-02'!G:G,0,0)</f>
        <v>0</v>
      </c>
      <c r="AC399" s="337">
        <f>_xlfn.XLOOKUP(A399,'2024-NAT-02'!B:B,'2024-NAT-02'!H:H,0,0)</f>
        <v>0</v>
      </c>
      <c r="AD399" s="338">
        <f t="shared" si="12"/>
        <v>1</v>
      </c>
      <c r="AE399" s="339">
        <f t="shared" si="13"/>
        <v>0.3</v>
      </c>
    </row>
    <row r="400" spans="1:31" ht="15.6" x14ac:dyDescent="0.25">
      <c r="A400" s="340" t="s">
        <v>1181</v>
      </c>
      <c r="B400" s="341" t="s">
        <v>2161</v>
      </c>
      <c r="C400" s="341" t="s">
        <v>2000</v>
      </c>
      <c r="D400" s="341" t="s">
        <v>1917</v>
      </c>
      <c r="E400" s="342" t="s">
        <v>1258</v>
      </c>
      <c r="F400" s="312">
        <v>1</v>
      </c>
      <c r="G400" s="313">
        <v>0</v>
      </c>
      <c r="H400" s="313">
        <v>1</v>
      </c>
      <c r="I400" s="314">
        <v>0.6</v>
      </c>
      <c r="J400" s="315">
        <v>0.3</v>
      </c>
      <c r="K400" s="316"/>
      <c r="L400" s="331"/>
      <c r="M400" s="316"/>
      <c r="N400" s="317"/>
      <c r="O400" s="317"/>
      <c r="P400" s="318"/>
      <c r="Q400" s="319"/>
      <c r="R400" s="306"/>
      <c r="S400" s="306"/>
      <c r="T400" s="320"/>
      <c r="U400" s="321"/>
      <c r="V400" s="322"/>
      <c r="W400" s="323"/>
      <c r="X400" s="324"/>
      <c r="Y400" s="326"/>
      <c r="Z400" s="335">
        <f>_xlfn.XLOOKUP(A400,'2024-NAT-01'!B:B,'2024-NAT-01'!F:F,0,0)+_xlfn.XLOOKUP(Nominations!A600,'2024-NAT-01'!B:B,'2024-NAT-01'!G:G,0,0)</f>
        <v>0</v>
      </c>
      <c r="AA400" s="336">
        <f>_xlfn.XLOOKUP(A400,'2024-NAT-01'!B:B,'2024-NAT-01'!H:H,0,0)</f>
        <v>0</v>
      </c>
      <c r="AB400" s="335">
        <f>_xlfn.XLOOKUP(A400,'2024-NAT-02'!B:B,'2024-NAT-02'!F:F,0,0)+_xlfn.XLOOKUP(A400,'2024-NAT-02'!B:B,'2024-NAT-02'!G:G,0,0)</f>
        <v>0</v>
      </c>
      <c r="AC400" s="337">
        <f>_xlfn.XLOOKUP(A400,'2024-NAT-02'!B:B,'2024-NAT-02'!H:H,0,0)</f>
        <v>0</v>
      </c>
      <c r="AD400" s="338">
        <f t="shared" si="12"/>
        <v>1</v>
      </c>
      <c r="AE400" s="339">
        <f t="shared" si="13"/>
        <v>0.3</v>
      </c>
    </row>
    <row r="401" spans="1:31" ht="15.6" x14ac:dyDescent="0.25">
      <c r="A401" s="340" t="s">
        <v>740</v>
      </c>
      <c r="B401" s="341" t="s">
        <v>1242</v>
      </c>
      <c r="C401" s="341" t="s">
        <v>146</v>
      </c>
      <c r="D401" s="341" t="s">
        <v>144</v>
      </c>
      <c r="E401" s="342" t="s">
        <v>1258</v>
      </c>
      <c r="F401" s="312">
        <v>1</v>
      </c>
      <c r="G401" s="313">
        <v>0</v>
      </c>
      <c r="H401" s="313">
        <v>1</v>
      </c>
      <c r="I401" s="314">
        <v>1.4</v>
      </c>
      <c r="J401" s="315">
        <v>0.27999999999999997</v>
      </c>
      <c r="K401" s="316"/>
      <c r="L401" s="331"/>
      <c r="M401" s="316"/>
      <c r="N401" s="317"/>
      <c r="O401" s="317"/>
      <c r="P401" s="318"/>
      <c r="Q401" s="319"/>
      <c r="R401" s="306"/>
      <c r="S401" s="306"/>
      <c r="T401" s="320"/>
      <c r="U401" s="321"/>
      <c r="V401" s="322"/>
      <c r="W401" s="323"/>
      <c r="X401" s="324"/>
      <c r="Y401" s="326"/>
      <c r="Z401" s="335">
        <f>_xlfn.XLOOKUP(A401,'2024-NAT-01'!B:B,'2024-NAT-01'!F:F,0,0)+_xlfn.XLOOKUP(Nominations!A292,'2024-NAT-01'!B:B,'2024-NAT-01'!G:G,0,0)</f>
        <v>0</v>
      </c>
      <c r="AA401" s="336">
        <f>_xlfn.XLOOKUP(A401,'2024-NAT-01'!B:B,'2024-NAT-01'!H:H,0,0)</f>
        <v>0</v>
      </c>
      <c r="AB401" s="335">
        <f>_xlfn.XLOOKUP(A401,'2024-NAT-02'!B:B,'2024-NAT-02'!F:F,0,0)+_xlfn.XLOOKUP(A401,'2024-NAT-02'!B:B,'2024-NAT-02'!G:G,0,0)</f>
        <v>0</v>
      </c>
      <c r="AC401" s="337">
        <f>_xlfn.XLOOKUP(A401,'2024-NAT-02'!B:B,'2024-NAT-02'!H:H,0,0)</f>
        <v>0</v>
      </c>
      <c r="AD401" s="338">
        <f t="shared" si="12"/>
        <v>1</v>
      </c>
      <c r="AE401" s="339">
        <f t="shared" si="13"/>
        <v>0.27999999999999997</v>
      </c>
    </row>
    <row r="402" spans="1:31" ht="15.6" x14ac:dyDescent="0.25">
      <c r="A402" s="343" t="s">
        <v>857</v>
      </c>
      <c r="B402" s="344" t="s">
        <v>41</v>
      </c>
      <c r="C402" s="344" t="s">
        <v>1995</v>
      </c>
      <c r="D402" s="344" t="s">
        <v>1996</v>
      </c>
      <c r="E402" s="345" t="s">
        <v>2079</v>
      </c>
      <c r="F402" s="312">
        <v>1</v>
      </c>
      <c r="G402" s="313">
        <v>0</v>
      </c>
      <c r="H402" s="313">
        <v>1</v>
      </c>
      <c r="I402" s="314">
        <v>0.5</v>
      </c>
      <c r="J402" s="346">
        <v>0.25</v>
      </c>
      <c r="K402" s="316"/>
      <c r="L402" s="331"/>
      <c r="M402" s="316"/>
      <c r="N402" s="317"/>
      <c r="O402" s="317"/>
      <c r="P402" s="318"/>
      <c r="Q402" s="319"/>
      <c r="R402" s="306"/>
      <c r="S402" s="306"/>
      <c r="T402" s="320"/>
      <c r="U402" s="321"/>
      <c r="V402" s="322"/>
      <c r="W402" s="323"/>
      <c r="X402" s="324"/>
      <c r="Y402" s="326"/>
      <c r="Z402" s="335">
        <f>_xlfn.XLOOKUP(A402,'2024-NAT-01'!B:B,'2024-NAT-01'!F:F,0,0)+_xlfn.XLOOKUP(A402,'2024-NAT-01'!B:B,'2024-NAT-01'!G:G,0,0)</f>
        <v>0</v>
      </c>
      <c r="AA402" s="336">
        <f>_xlfn.XLOOKUP(A402,'2024-NAT-01'!B:B,'2024-NAT-01'!H:H,0,0)</f>
        <v>0</v>
      </c>
      <c r="AB402" s="335">
        <f>_xlfn.XLOOKUP(A402,'2024-NAT-02'!B:B,'2024-NAT-02'!F:F,0,0)+_xlfn.XLOOKUP(A402,'2024-NAT-02'!B:B,'2024-NAT-02'!G:G,0,0)</f>
        <v>0</v>
      </c>
      <c r="AC402" s="337">
        <f>_xlfn.XLOOKUP(A402,'2024-NAT-02'!B:B,'2024-NAT-02'!H:H,0,0)</f>
        <v>0</v>
      </c>
      <c r="AD402" s="335">
        <f t="shared" si="12"/>
        <v>1</v>
      </c>
      <c r="AE402" s="336">
        <f t="shared" si="13"/>
        <v>0.25</v>
      </c>
    </row>
    <row r="403" spans="1:31" ht="15.6" x14ac:dyDescent="0.25">
      <c r="A403" s="340" t="s">
        <v>937</v>
      </c>
      <c r="B403" s="341" t="s">
        <v>1948</v>
      </c>
      <c r="C403" s="341" t="s">
        <v>943</v>
      </c>
      <c r="D403" s="341" t="s">
        <v>163</v>
      </c>
      <c r="E403" s="342" t="s">
        <v>1261</v>
      </c>
      <c r="F403" s="312">
        <v>1</v>
      </c>
      <c r="G403" s="313">
        <v>0</v>
      </c>
      <c r="H403" s="313">
        <v>1</v>
      </c>
      <c r="I403" s="314">
        <v>0.8</v>
      </c>
      <c r="J403" s="315">
        <v>0.24</v>
      </c>
      <c r="K403" s="316"/>
      <c r="L403" s="331"/>
      <c r="M403" s="316"/>
      <c r="N403" s="317"/>
      <c r="O403" s="317"/>
      <c r="P403" s="318"/>
      <c r="Q403" s="319"/>
      <c r="R403" s="306"/>
      <c r="S403" s="306"/>
      <c r="T403" s="320"/>
      <c r="U403" s="321"/>
      <c r="V403" s="322"/>
      <c r="W403" s="323"/>
      <c r="X403" s="324"/>
      <c r="Y403" s="326"/>
      <c r="Z403" s="335">
        <f>_xlfn.XLOOKUP(A403,'2024-NAT-01'!B:B,'2024-NAT-01'!F:F,0,0)+_xlfn.XLOOKUP(Nominations!A479,'2024-NAT-01'!B:B,'2024-NAT-01'!G:G,0,0)</f>
        <v>0</v>
      </c>
      <c r="AA403" s="336">
        <f>_xlfn.XLOOKUP(A403,'2024-NAT-01'!B:B,'2024-NAT-01'!H:H,0,0)</f>
        <v>0</v>
      </c>
      <c r="AB403" s="335">
        <f>_xlfn.XLOOKUP(A403,'2024-NAT-02'!B:B,'2024-NAT-02'!F:F,0,0)+_xlfn.XLOOKUP(A403,'2024-NAT-02'!B:B,'2024-NAT-02'!G:G,0,0)</f>
        <v>0</v>
      </c>
      <c r="AC403" s="337">
        <f>_xlfn.XLOOKUP(A403,'2024-NAT-02'!B:B,'2024-NAT-02'!H:H,0,0)</f>
        <v>0</v>
      </c>
      <c r="AD403" s="338">
        <f t="shared" si="12"/>
        <v>1</v>
      </c>
      <c r="AE403" s="339">
        <f t="shared" si="13"/>
        <v>0.24</v>
      </c>
    </row>
    <row r="404" spans="1:31" ht="15.6" x14ac:dyDescent="0.25">
      <c r="A404" s="340" t="s">
        <v>1318</v>
      </c>
      <c r="B404" s="341" t="s">
        <v>1319</v>
      </c>
      <c r="C404" s="341" t="s">
        <v>96</v>
      </c>
      <c r="D404" s="341" t="s">
        <v>1320</v>
      </c>
      <c r="E404" s="342" t="s">
        <v>2078</v>
      </c>
      <c r="F404" s="312">
        <v>1</v>
      </c>
      <c r="G404" s="313">
        <v>0</v>
      </c>
      <c r="H404" s="313">
        <v>1</v>
      </c>
      <c r="I404" s="314">
        <v>1.2</v>
      </c>
      <c r="J404" s="315">
        <v>0.24</v>
      </c>
      <c r="K404" s="316"/>
      <c r="L404" s="331"/>
      <c r="M404" s="316"/>
      <c r="N404" s="317"/>
      <c r="O404" s="317"/>
      <c r="P404" s="318"/>
      <c r="Q404" s="319"/>
      <c r="R404" s="306"/>
      <c r="S404" s="306"/>
      <c r="T404" s="320"/>
      <c r="U404" s="321"/>
      <c r="V404" s="322"/>
      <c r="W404" s="323"/>
      <c r="X404" s="324"/>
      <c r="Y404" s="326"/>
      <c r="Z404" s="335">
        <f>_xlfn.XLOOKUP(A404,'2024-NAT-01'!B:B,'2024-NAT-01'!F:F,0,0)+_xlfn.XLOOKUP(Nominations!A637,'2024-NAT-01'!B:B,'2024-NAT-01'!G:G,0,0)</f>
        <v>0</v>
      </c>
      <c r="AA404" s="336">
        <f>_xlfn.XLOOKUP(A404,'2024-NAT-01'!B:B,'2024-NAT-01'!H:H,0,0)</f>
        <v>0</v>
      </c>
      <c r="AB404" s="335">
        <f>_xlfn.XLOOKUP(A404,'2024-NAT-02'!B:B,'2024-NAT-02'!F:F,0,0)+_xlfn.XLOOKUP(A404,'2024-NAT-02'!B:B,'2024-NAT-02'!G:G,0,0)</f>
        <v>0</v>
      </c>
      <c r="AC404" s="337">
        <f>_xlfn.XLOOKUP(A404,'2024-NAT-02'!B:B,'2024-NAT-02'!H:H,0,0)</f>
        <v>0</v>
      </c>
      <c r="AD404" s="338">
        <f t="shared" si="12"/>
        <v>1</v>
      </c>
      <c r="AE404" s="339">
        <f t="shared" si="13"/>
        <v>0.24</v>
      </c>
    </row>
    <row r="405" spans="1:31" ht="15.6" x14ac:dyDescent="0.25">
      <c r="A405" s="340" t="s">
        <v>777</v>
      </c>
      <c r="B405" s="341" t="s">
        <v>2150</v>
      </c>
      <c r="C405" s="341" t="s">
        <v>383</v>
      </c>
      <c r="D405" s="341" t="s">
        <v>215</v>
      </c>
      <c r="E405" s="342" t="s">
        <v>1261</v>
      </c>
      <c r="F405" s="312">
        <v>1</v>
      </c>
      <c r="G405" s="313">
        <v>0</v>
      </c>
      <c r="H405" s="313">
        <v>1</v>
      </c>
      <c r="I405" s="314">
        <v>0.8</v>
      </c>
      <c r="J405" s="315">
        <v>0.24</v>
      </c>
      <c r="K405" s="316"/>
      <c r="L405" s="331"/>
      <c r="M405" s="316"/>
      <c r="N405" s="317"/>
      <c r="O405" s="317"/>
      <c r="P405" s="318"/>
      <c r="Q405" s="319"/>
      <c r="R405" s="306"/>
      <c r="S405" s="306"/>
      <c r="T405" s="320"/>
      <c r="U405" s="321"/>
      <c r="V405" s="322"/>
      <c r="W405" s="323"/>
      <c r="X405" s="324"/>
      <c r="Y405" s="326"/>
      <c r="Z405" s="335">
        <f>_xlfn.XLOOKUP(A405,'2024-NAT-01'!B:B,'2024-NAT-01'!F:F,0,0)+_xlfn.XLOOKUP(Nominations!A332,'2024-NAT-01'!B:B,'2024-NAT-01'!G:G,0,0)</f>
        <v>0</v>
      </c>
      <c r="AA405" s="336">
        <f>_xlfn.XLOOKUP(A405,'2024-NAT-01'!B:B,'2024-NAT-01'!H:H,0,0)</f>
        <v>0</v>
      </c>
      <c r="AB405" s="335">
        <f>_xlfn.XLOOKUP(A405,'2024-NAT-02'!B:B,'2024-NAT-02'!F:F,0,0)+_xlfn.XLOOKUP(A405,'2024-NAT-02'!B:B,'2024-NAT-02'!G:G,0,0)</f>
        <v>0</v>
      </c>
      <c r="AC405" s="337">
        <f>_xlfn.XLOOKUP(A405,'2024-NAT-02'!B:B,'2024-NAT-02'!H:H,0,0)</f>
        <v>0</v>
      </c>
      <c r="AD405" s="338">
        <f t="shared" si="12"/>
        <v>1</v>
      </c>
      <c r="AE405" s="339">
        <f t="shared" si="13"/>
        <v>0.24</v>
      </c>
    </row>
    <row r="406" spans="1:31" ht="15.6" x14ac:dyDescent="0.25">
      <c r="A406" s="340" t="s">
        <v>1205</v>
      </c>
      <c r="B406" s="341" t="s">
        <v>1334</v>
      </c>
      <c r="C406" s="341" t="s">
        <v>1224</v>
      </c>
      <c r="D406" s="341" t="s">
        <v>916</v>
      </c>
      <c r="E406" s="342" t="s">
        <v>1261</v>
      </c>
      <c r="F406" s="312">
        <v>0</v>
      </c>
      <c r="G406" s="313">
        <v>1</v>
      </c>
      <c r="H406" s="313">
        <v>1</v>
      </c>
      <c r="I406" s="314">
        <v>1.1000000000000001</v>
      </c>
      <c r="J406" s="315">
        <v>0.22000000000000003</v>
      </c>
      <c r="K406" s="316"/>
      <c r="L406" s="331"/>
      <c r="M406" s="316"/>
      <c r="N406" s="317"/>
      <c r="O406" s="317"/>
      <c r="P406" s="318"/>
      <c r="Q406" s="319"/>
      <c r="R406" s="306"/>
      <c r="S406" s="306"/>
      <c r="T406" s="320"/>
      <c r="U406" s="321"/>
      <c r="V406" s="322"/>
      <c r="W406" s="323"/>
      <c r="X406" s="324"/>
      <c r="Y406" s="326"/>
      <c r="Z406" s="335">
        <f>_xlfn.XLOOKUP(A406,'2024-NAT-01'!B:B,'2024-NAT-01'!F:F,0,0)+_xlfn.XLOOKUP(Nominations!A620,'2024-NAT-01'!B:B,'2024-NAT-01'!G:G,0,0)</f>
        <v>0</v>
      </c>
      <c r="AA406" s="336">
        <f>_xlfn.XLOOKUP(A406,'2024-NAT-01'!B:B,'2024-NAT-01'!H:H,0,0)</f>
        <v>0</v>
      </c>
      <c r="AB406" s="335">
        <f>_xlfn.XLOOKUP(A406,'2024-NAT-02'!B:B,'2024-NAT-02'!F:F,0,0)+_xlfn.XLOOKUP(A406,'2024-NAT-02'!B:B,'2024-NAT-02'!G:G,0,0)</f>
        <v>0</v>
      </c>
      <c r="AC406" s="337">
        <f>_xlfn.XLOOKUP(A406,'2024-NAT-02'!B:B,'2024-NAT-02'!H:H,0,0)</f>
        <v>0</v>
      </c>
      <c r="AD406" s="338">
        <f t="shared" si="12"/>
        <v>1</v>
      </c>
      <c r="AE406" s="339">
        <f t="shared" si="13"/>
        <v>0.22000000000000003</v>
      </c>
    </row>
    <row r="407" spans="1:31" ht="15.6" x14ac:dyDescent="0.25">
      <c r="A407" s="340" t="s">
        <v>1193</v>
      </c>
      <c r="B407" s="341" t="s">
        <v>2160</v>
      </c>
      <c r="C407" s="341" t="s">
        <v>1217</v>
      </c>
      <c r="D407" s="341" t="s">
        <v>1218</v>
      </c>
      <c r="E407" s="342" t="s">
        <v>2079</v>
      </c>
      <c r="F407" s="312">
        <v>1</v>
      </c>
      <c r="G407" s="313">
        <v>0</v>
      </c>
      <c r="H407" s="313">
        <v>1</v>
      </c>
      <c r="I407" s="314">
        <v>0.7</v>
      </c>
      <c r="J407" s="315">
        <v>0.21</v>
      </c>
      <c r="K407" s="316"/>
      <c r="L407" s="331"/>
      <c r="M407" s="316"/>
      <c r="N407" s="317"/>
      <c r="O407" s="317"/>
      <c r="P407" s="318"/>
      <c r="Q407" s="319"/>
      <c r="R407" s="306"/>
      <c r="S407" s="306"/>
      <c r="T407" s="320"/>
      <c r="U407" s="321"/>
      <c r="V407" s="322"/>
      <c r="W407" s="323"/>
      <c r="X407" s="324"/>
      <c r="Y407" s="326"/>
      <c r="Z407" s="335">
        <f>_xlfn.XLOOKUP(A407,'2024-NAT-01'!B:B,'2024-NAT-01'!F:F,0,0)+_xlfn.XLOOKUP(Nominations!A609,'2024-NAT-01'!B:B,'2024-NAT-01'!G:G,0,0)</f>
        <v>0</v>
      </c>
      <c r="AA407" s="336">
        <f>_xlfn.XLOOKUP(A407,'2024-NAT-01'!B:B,'2024-NAT-01'!H:H,0,0)</f>
        <v>0</v>
      </c>
      <c r="AB407" s="335">
        <f>_xlfn.XLOOKUP(A407,'2024-NAT-02'!B:B,'2024-NAT-02'!F:F,0,0)+_xlfn.XLOOKUP(A407,'2024-NAT-02'!B:B,'2024-NAT-02'!G:G,0,0)</f>
        <v>0</v>
      </c>
      <c r="AC407" s="337">
        <f>_xlfn.XLOOKUP(A407,'2024-NAT-02'!B:B,'2024-NAT-02'!H:H,0,0)</f>
        <v>0</v>
      </c>
      <c r="AD407" s="338">
        <f t="shared" si="12"/>
        <v>1</v>
      </c>
      <c r="AE407" s="339">
        <f t="shared" si="13"/>
        <v>0.21</v>
      </c>
    </row>
    <row r="408" spans="1:31" ht="15.6" x14ac:dyDescent="0.25">
      <c r="A408" s="340" t="s">
        <v>668</v>
      </c>
      <c r="B408" s="341" t="s">
        <v>1319</v>
      </c>
      <c r="C408" s="341" t="s">
        <v>1826</v>
      </c>
      <c r="D408" s="341" t="s">
        <v>1827</v>
      </c>
      <c r="E408" s="342" t="s">
        <v>2078</v>
      </c>
      <c r="F408" s="312">
        <v>1</v>
      </c>
      <c r="G408" s="313">
        <v>0</v>
      </c>
      <c r="H408" s="313">
        <v>1</v>
      </c>
      <c r="I408" s="314">
        <v>0.9</v>
      </c>
      <c r="J408" s="315">
        <v>0.18000000000000002</v>
      </c>
      <c r="K408" s="316"/>
      <c r="L408" s="331"/>
      <c r="M408" s="316"/>
      <c r="N408" s="317"/>
      <c r="O408" s="317"/>
      <c r="P408" s="318"/>
      <c r="Q408" s="319"/>
      <c r="R408" s="306"/>
      <c r="S408" s="306"/>
      <c r="T408" s="320"/>
      <c r="U408" s="321"/>
      <c r="V408" s="322"/>
      <c r="W408" s="323"/>
      <c r="X408" s="324"/>
      <c r="Y408" s="326"/>
      <c r="Z408" s="335">
        <f>_xlfn.XLOOKUP(A408,'2024-NAT-01'!B:B,'2024-NAT-01'!F:F,0,0)+_xlfn.XLOOKUP(Nominations!A217,'2024-NAT-01'!B:B,'2024-NAT-01'!G:G,0,0)</f>
        <v>0</v>
      </c>
      <c r="AA408" s="336">
        <f>_xlfn.XLOOKUP(A408,'2024-NAT-01'!B:B,'2024-NAT-01'!H:H,0,0)</f>
        <v>0</v>
      </c>
      <c r="AB408" s="335">
        <f>_xlfn.XLOOKUP(A408,'2024-NAT-02'!B:B,'2024-NAT-02'!F:F,0,0)+_xlfn.XLOOKUP(A408,'2024-NAT-02'!B:B,'2024-NAT-02'!G:G,0,0)</f>
        <v>0</v>
      </c>
      <c r="AC408" s="337">
        <f>_xlfn.XLOOKUP(A408,'2024-NAT-02'!B:B,'2024-NAT-02'!H:H,0,0)</f>
        <v>0</v>
      </c>
      <c r="AD408" s="338">
        <f t="shared" si="12"/>
        <v>1</v>
      </c>
      <c r="AE408" s="339">
        <f t="shared" si="13"/>
        <v>0.18000000000000002</v>
      </c>
    </row>
    <row r="409" spans="1:31" ht="15.6" x14ac:dyDescent="0.25">
      <c r="A409" s="340" t="s">
        <v>960</v>
      </c>
      <c r="B409" s="341" t="s">
        <v>2160</v>
      </c>
      <c r="C409" s="341" t="s">
        <v>968</v>
      </c>
      <c r="D409" s="341" t="s">
        <v>1850</v>
      </c>
      <c r="E409" s="342" t="s">
        <v>2078</v>
      </c>
      <c r="F409" s="312">
        <v>1</v>
      </c>
      <c r="G409" s="313">
        <v>0</v>
      </c>
      <c r="H409" s="313">
        <v>1</v>
      </c>
      <c r="I409" s="314">
        <v>0.5</v>
      </c>
      <c r="J409" s="315">
        <v>0.15</v>
      </c>
      <c r="K409" s="316"/>
      <c r="L409" s="331"/>
      <c r="M409" s="316"/>
      <c r="N409" s="317"/>
      <c r="O409" s="317"/>
      <c r="P409" s="318"/>
      <c r="Q409" s="319"/>
      <c r="R409" s="306"/>
      <c r="S409" s="306"/>
      <c r="T409" s="320"/>
      <c r="U409" s="321"/>
      <c r="V409" s="322"/>
      <c r="W409" s="323"/>
      <c r="X409" s="324"/>
      <c r="Y409" s="326"/>
      <c r="Z409" s="335">
        <f>_xlfn.XLOOKUP(A409,'2024-NAT-01'!B:B,'2024-NAT-01'!F:F,0,0)+_xlfn.XLOOKUP(Nominations!A493,'2024-NAT-01'!B:B,'2024-NAT-01'!G:G,0,0)</f>
        <v>0</v>
      </c>
      <c r="AA409" s="336">
        <f>_xlfn.XLOOKUP(A409,'2024-NAT-01'!B:B,'2024-NAT-01'!H:H,0,0)</f>
        <v>0</v>
      </c>
      <c r="AB409" s="335">
        <f>_xlfn.XLOOKUP(A409,'2024-NAT-02'!B:B,'2024-NAT-02'!F:F,0,0)+_xlfn.XLOOKUP(A409,'2024-NAT-02'!B:B,'2024-NAT-02'!G:G,0,0)</f>
        <v>0</v>
      </c>
      <c r="AC409" s="337">
        <f>_xlfn.XLOOKUP(A409,'2024-NAT-02'!B:B,'2024-NAT-02'!H:H,0,0)</f>
        <v>0</v>
      </c>
      <c r="AD409" s="338">
        <f t="shared" si="12"/>
        <v>1</v>
      </c>
      <c r="AE409" s="339">
        <f t="shared" si="13"/>
        <v>0.15</v>
      </c>
    </row>
    <row r="410" spans="1:31" ht="15.6" x14ac:dyDescent="0.25">
      <c r="A410" s="340" t="s">
        <v>805</v>
      </c>
      <c r="B410" s="341" t="s">
        <v>1340</v>
      </c>
      <c r="C410" s="341" t="s">
        <v>372</v>
      </c>
      <c r="D410" s="341" t="s">
        <v>1849</v>
      </c>
      <c r="E410" s="342" t="s">
        <v>1261</v>
      </c>
      <c r="F410" s="312">
        <v>1</v>
      </c>
      <c r="G410" s="313">
        <v>0</v>
      </c>
      <c r="H410" s="313">
        <v>1</v>
      </c>
      <c r="I410" s="314">
        <v>0.7</v>
      </c>
      <c r="J410" s="315">
        <v>0.13999999999999999</v>
      </c>
      <c r="K410" s="316"/>
      <c r="L410" s="331"/>
      <c r="M410" s="316"/>
      <c r="N410" s="317"/>
      <c r="O410" s="317"/>
      <c r="P410" s="318"/>
      <c r="Q410" s="319"/>
      <c r="R410" s="306"/>
      <c r="S410" s="306"/>
      <c r="T410" s="320"/>
      <c r="U410" s="321"/>
      <c r="V410" s="322"/>
      <c r="W410" s="323"/>
      <c r="X410" s="324"/>
      <c r="Y410" s="326"/>
      <c r="Z410" s="335">
        <f>_xlfn.XLOOKUP(A410,'2024-NAT-01'!B:B,'2024-NAT-01'!F:F,0,0)+_xlfn.XLOOKUP(Nominations!A363,'2024-NAT-01'!B:B,'2024-NAT-01'!G:G,0,0)</f>
        <v>0</v>
      </c>
      <c r="AA410" s="336">
        <f>_xlfn.XLOOKUP(A410,'2024-NAT-01'!B:B,'2024-NAT-01'!H:H,0,0)</f>
        <v>0</v>
      </c>
      <c r="AB410" s="335">
        <f>_xlfn.XLOOKUP(A410,'2024-NAT-02'!B:B,'2024-NAT-02'!F:F,0,0)+_xlfn.XLOOKUP(A410,'2024-NAT-02'!B:B,'2024-NAT-02'!G:G,0,0)</f>
        <v>0</v>
      </c>
      <c r="AC410" s="337">
        <f>_xlfn.XLOOKUP(A410,'2024-NAT-02'!B:B,'2024-NAT-02'!H:H,0,0)</f>
        <v>0</v>
      </c>
      <c r="AD410" s="338">
        <f t="shared" si="12"/>
        <v>1</v>
      </c>
      <c r="AE410" s="339">
        <f t="shared" si="13"/>
        <v>0.13999999999999999</v>
      </c>
    </row>
    <row r="411" spans="1:31" ht="15.6" x14ac:dyDescent="0.25">
      <c r="A411" s="340" t="s">
        <v>806</v>
      </c>
      <c r="B411" s="341" t="s">
        <v>1243</v>
      </c>
      <c r="C411" s="341" t="s">
        <v>405</v>
      </c>
      <c r="D411" s="341" t="s">
        <v>169</v>
      </c>
      <c r="E411" s="342" t="s">
        <v>1258</v>
      </c>
      <c r="F411" s="312">
        <v>1</v>
      </c>
      <c r="G411" s="313">
        <v>0</v>
      </c>
      <c r="H411" s="313">
        <v>1</v>
      </c>
      <c r="I411" s="314">
        <v>0.7</v>
      </c>
      <c r="J411" s="315">
        <v>0.13999999999999999</v>
      </c>
      <c r="K411" s="316"/>
      <c r="L411" s="331"/>
      <c r="M411" s="316"/>
      <c r="N411" s="317"/>
      <c r="O411" s="317"/>
      <c r="P411" s="318"/>
      <c r="Q411" s="319"/>
      <c r="R411" s="306"/>
      <c r="S411" s="306"/>
      <c r="T411" s="320"/>
      <c r="U411" s="321"/>
      <c r="V411" s="322"/>
      <c r="W411" s="323"/>
      <c r="X411" s="324"/>
      <c r="Y411" s="326"/>
      <c r="Z411" s="335">
        <f>_xlfn.XLOOKUP(A411,'2024-NAT-01'!B:B,'2024-NAT-01'!F:F,0,0)+_xlfn.XLOOKUP(Nominations!A364,'2024-NAT-01'!B:B,'2024-NAT-01'!G:G,0,0)</f>
        <v>0</v>
      </c>
      <c r="AA411" s="336">
        <f>_xlfn.XLOOKUP(A411,'2024-NAT-01'!B:B,'2024-NAT-01'!H:H,0,0)</f>
        <v>0</v>
      </c>
      <c r="AB411" s="335">
        <f>_xlfn.XLOOKUP(A411,'2024-NAT-02'!B:B,'2024-NAT-02'!F:F,0,0)+_xlfn.XLOOKUP(A411,'2024-NAT-02'!B:B,'2024-NAT-02'!G:G,0,0)</f>
        <v>0</v>
      </c>
      <c r="AC411" s="337">
        <f>_xlfn.XLOOKUP(A411,'2024-NAT-02'!B:B,'2024-NAT-02'!H:H,0,0)</f>
        <v>0</v>
      </c>
      <c r="AD411" s="338">
        <f t="shared" si="12"/>
        <v>1</v>
      </c>
      <c r="AE411" s="339">
        <f t="shared" si="13"/>
        <v>0.13999999999999999</v>
      </c>
    </row>
    <row r="412" spans="1:31" ht="15.6" x14ac:dyDescent="0.25">
      <c r="A412" s="340" t="s">
        <v>464</v>
      </c>
      <c r="B412" s="341" t="s">
        <v>1334</v>
      </c>
      <c r="C412" s="341" t="s">
        <v>99</v>
      </c>
      <c r="D412" s="341" t="s">
        <v>1805</v>
      </c>
      <c r="E412" s="342" t="s">
        <v>1261</v>
      </c>
      <c r="F412" s="312">
        <v>0</v>
      </c>
      <c r="G412" s="313">
        <v>0</v>
      </c>
      <c r="H412" s="313">
        <v>0</v>
      </c>
      <c r="I412" s="314">
        <v>0</v>
      </c>
      <c r="J412" s="315">
        <v>0</v>
      </c>
      <c r="K412" s="316" t="e">
        <f t="shared" ref="K412:K429" si="14">I412/H412</f>
        <v>#DIV/0!</v>
      </c>
      <c r="L412" s="331">
        <f t="shared" ref="L412:L429" si="15">U412+Y412+Q412</f>
        <v>1522</v>
      </c>
      <c r="M412" s="316">
        <f t="shared" ref="M412:M429" si="16">(U412*0.3)+(Y412*0.2)+(Q412*0.5)</f>
        <v>588.1</v>
      </c>
      <c r="N412" s="317">
        <v>1</v>
      </c>
      <c r="O412" s="317">
        <v>5</v>
      </c>
      <c r="P412" s="318">
        <v>75.5</v>
      </c>
      <c r="Q412" s="319">
        <v>775</v>
      </c>
      <c r="R412" s="306">
        <v>0</v>
      </c>
      <c r="S412" s="306">
        <v>3</v>
      </c>
      <c r="T412" s="320">
        <v>18.8</v>
      </c>
      <c r="U412" s="321">
        <v>512</v>
      </c>
      <c r="V412" s="322">
        <v>0</v>
      </c>
      <c r="W412" s="323">
        <v>4</v>
      </c>
      <c r="X412" s="324">
        <v>26.8</v>
      </c>
      <c r="Y412" s="326">
        <v>235</v>
      </c>
      <c r="Z412" s="335">
        <f>_xlfn.XLOOKUP(A412,'2024-NAT-01'!B:B,'2024-NAT-01'!F:F,0,0)+_xlfn.XLOOKUP(Nominations!A13,'2024-NAT-01'!B:B,'2024-NAT-01'!G:G,0,0)</f>
        <v>17</v>
      </c>
      <c r="AA412" s="336">
        <f>_xlfn.XLOOKUP(A412,'2024-NAT-01'!B:B,'2024-NAT-01'!H:H,0,0)</f>
        <v>0</v>
      </c>
      <c r="AB412" s="335">
        <f>_xlfn.XLOOKUP(A412,'2024-NAT-02'!B:B,'2024-NAT-02'!F:F,0,0)+_xlfn.XLOOKUP(A412,'2024-NAT-02'!B:B,'2024-NAT-02'!G:G,0,0)</f>
        <v>0</v>
      </c>
      <c r="AC412" s="337">
        <f>_xlfn.XLOOKUP(A412,'2024-NAT-02'!B:B,'2024-NAT-02'!H:H,0,0)</f>
        <v>0</v>
      </c>
      <c r="AD412" s="338">
        <f t="shared" si="12"/>
        <v>17</v>
      </c>
      <c r="AE412" s="339">
        <f t="shared" si="13"/>
        <v>0</v>
      </c>
    </row>
    <row r="413" spans="1:31" ht="15.6" x14ac:dyDescent="0.25">
      <c r="A413" s="340" t="s">
        <v>466</v>
      </c>
      <c r="B413" s="341" t="s">
        <v>1663</v>
      </c>
      <c r="C413" s="341" t="s">
        <v>76</v>
      </c>
      <c r="D413" s="341" t="s">
        <v>370</v>
      </c>
      <c r="E413" s="342" t="s">
        <v>2079</v>
      </c>
      <c r="F413" s="312">
        <v>0</v>
      </c>
      <c r="G413" s="313">
        <v>0</v>
      </c>
      <c r="H413" s="313">
        <v>0</v>
      </c>
      <c r="I413" s="314">
        <v>0</v>
      </c>
      <c r="J413" s="315">
        <v>0</v>
      </c>
      <c r="K413" s="316" t="e">
        <f t="shared" si="14"/>
        <v>#DIV/0!</v>
      </c>
      <c r="L413" s="331">
        <f t="shared" si="15"/>
        <v>2278</v>
      </c>
      <c r="M413" s="316">
        <f t="shared" si="16"/>
        <v>830.5</v>
      </c>
      <c r="N413" s="317">
        <v>0</v>
      </c>
      <c r="O413" s="317">
        <v>11</v>
      </c>
      <c r="P413" s="318">
        <v>140</v>
      </c>
      <c r="Q413" s="319">
        <v>874</v>
      </c>
      <c r="R413" s="306">
        <v>0</v>
      </c>
      <c r="S413" s="306">
        <v>19</v>
      </c>
      <c r="T413" s="320">
        <v>216.59999999999997</v>
      </c>
      <c r="U413" s="321">
        <v>1127</v>
      </c>
      <c r="V413" s="322">
        <v>0</v>
      </c>
      <c r="W413" s="323">
        <v>6</v>
      </c>
      <c r="X413" s="324">
        <v>50.2</v>
      </c>
      <c r="Y413" s="326">
        <v>277</v>
      </c>
      <c r="Z413" s="335">
        <f>_xlfn.XLOOKUP(A413,'2024-NAT-01'!B:B,'2024-NAT-01'!F:F,0,0)+_xlfn.XLOOKUP(Nominations!A15,'2024-NAT-01'!B:B,'2024-NAT-01'!G:G,0,0)</f>
        <v>8</v>
      </c>
      <c r="AA413" s="336">
        <f>_xlfn.XLOOKUP(A413,'2024-NAT-01'!B:B,'2024-NAT-01'!H:H,0,0)</f>
        <v>0</v>
      </c>
      <c r="AB413" s="335">
        <f>_xlfn.XLOOKUP(A413,'2024-NAT-02'!B:B,'2024-NAT-02'!F:F,0,0)+_xlfn.XLOOKUP(A413,'2024-NAT-02'!B:B,'2024-NAT-02'!G:G,0,0)</f>
        <v>0</v>
      </c>
      <c r="AC413" s="337">
        <f>_xlfn.XLOOKUP(A413,'2024-NAT-02'!B:B,'2024-NAT-02'!H:H,0,0)</f>
        <v>0</v>
      </c>
      <c r="AD413" s="338">
        <f t="shared" si="12"/>
        <v>8</v>
      </c>
      <c r="AE413" s="339">
        <f t="shared" si="13"/>
        <v>0</v>
      </c>
    </row>
    <row r="414" spans="1:31" ht="15.6" x14ac:dyDescent="0.25">
      <c r="A414" s="340" t="s">
        <v>475</v>
      </c>
      <c r="B414" s="341" t="s">
        <v>2158</v>
      </c>
      <c r="C414" s="341" t="s">
        <v>251</v>
      </c>
      <c r="D414" s="341" t="s">
        <v>233</v>
      </c>
      <c r="E414" s="342" t="s">
        <v>1258</v>
      </c>
      <c r="F414" s="312">
        <v>0</v>
      </c>
      <c r="G414" s="313">
        <v>0</v>
      </c>
      <c r="H414" s="313">
        <v>0</v>
      </c>
      <c r="I414" s="314">
        <v>0</v>
      </c>
      <c r="J414" s="315">
        <v>0</v>
      </c>
      <c r="K414" s="316" t="e">
        <f t="shared" si="14"/>
        <v>#DIV/0!</v>
      </c>
      <c r="L414" s="331">
        <f t="shared" si="15"/>
        <v>1970</v>
      </c>
      <c r="M414" s="316">
        <f t="shared" si="16"/>
        <v>750.8</v>
      </c>
      <c r="N414" s="317">
        <v>1</v>
      </c>
      <c r="O414" s="317">
        <v>7</v>
      </c>
      <c r="P414" s="318">
        <v>39.5</v>
      </c>
      <c r="Q414" s="319">
        <v>905</v>
      </c>
      <c r="R414" s="306">
        <v>3</v>
      </c>
      <c r="S414" s="306">
        <v>3</v>
      </c>
      <c r="T414" s="320">
        <v>27.2</v>
      </c>
      <c r="U414" s="321">
        <v>853</v>
      </c>
      <c r="V414" s="322">
        <v>0</v>
      </c>
      <c r="W414" s="323">
        <v>2</v>
      </c>
      <c r="X414" s="324">
        <v>7.3</v>
      </c>
      <c r="Y414" s="326">
        <v>212</v>
      </c>
      <c r="Z414" s="335">
        <f>_xlfn.XLOOKUP(A414,'2024-NAT-01'!B:B,'2024-NAT-01'!F:F,0,0)+_xlfn.XLOOKUP(Nominations!A24,'2024-NAT-01'!B:B,'2024-NAT-01'!G:G,0,0)</f>
        <v>6</v>
      </c>
      <c r="AA414" s="336">
        <f>_xlfn.XLOOKUP(A414,'2024-NAT-01'!B:B,'2024-NAT-01'!H:H,0,0)</f>
        <v>0</v>
      </c>
      <c r="AB414" s="335">
        <f>_xlfn.XLOOKUP(A414,'2024-NAT-02'!B:B,'2024-NAT-02'!F:F,0,0)+_xlfn.XLOOKUP(A414,'2024-NAT-02'!B:B,'2024-NAT-02'!G:G,0,0)</f>
        <v>0</v>
      </c>
      <c r="AC414" s="337">
        <f>_xlfn.XLOOKUP(A414,'2024-NAT-02'!B:B,'2024-NAT-02'!H:H,0,0)</f>
        <v>0</v>
      </c>
      <c r="AD414" s="338">
        <f t="shared" si="12"/>
        <v>6</v>
      </c>
      <c r="AE414" s="339">
        <f t="shared" si="13"/>
        <v>0</v>
      </c>
    </row>
    <row r="415" spans="1:31" ht="15.6" x14ac:dyDescent="0.25">
      <c r="A415" s="340" t="s">
        <v>481</v>
      </c>
      <c r="B415" s="341" t="s">
        <v>1227</v>
      </c>
      <c r="C415" s="341" t="s">
        <v>175</v>
      </c>
      <c r="D415" s="341" t="s">
        <v>290</v>
      </c>
      <c r="E415" s="342" t="s">
        <v>2078</v>
      </c>
      <c r="F415" s="312">
        <v>0</v>
      </c>
      <c r="G415" s="313">
        <v>0</v>
      </c>
      <c r="H415" s="313">
        <v>0</v>
      </c>
      <c r="I415" s="314">
        <v>0</v>
      </c>
      <c r="J415" s="315">
        <v>0</v>
      </c>
      <c r="K415" s="316" t="e">
        <f t="shared" si="14"/>
        <v>#DIV/0!</v>
      </c>
      <c r="L415" s="331">
        <f t="shared" si="15"/>
        <v>182</v>
      </c>
      <c r="M415" s="316">
        <f t="shared" si="16"/>
        <v>91</v>
      </c>
      <c r="N415" s="317">
        <v>0</v>
      </c>
      <c r="O415" s="317">
        <v>2</v>
      </c>
      <c r="P415" s="318">
        <v>9.1</v>
      </c>
      <c r="Q415" s="319">
        <v>182</v>
      </c>
      <c r="R415" s="306">
        <v>0</v>
      </c>
      <c r="S415" s="306">
        <v>0</v>
      </c>
      <c r="T415" s="320">
        <v>0</v>
      </c>
      <c r="U415" s="321">
        <v>0</v>
      </c>
      <c r="V415" s="322">
        <v>0</v>
      </c>
      <c r="W415" s="323">
        <v>0</v>
      </c>
      <c r="X415" s="324">
        <v>0</v>
      </c>
      <c r="Y415" s="326">
        <v>0</v>
      </c>
      <c r="Z415" s="335">
        <f>_xlfn.XLOOKUP(A415,'2024-NAT-01'!B:B,'2024-NAT-01'!F:F,0,0)+_xlfn.XLOOKUP(Nominations!A30,'2024-NAT-01'!B:B,'2024-NAT-01'!G:G,0,0)</f>
        <v>12</v>
      </c>
      <c r="AA415" s="336">
        <f>_xlfn.XLOOKUP(A415,'2024-NAT-01'!B:B,'2024-NAT-01'!H:H,0,0)</f>
        <v>0</v>
      </c>
      <c r="AB415" s="335">
        <f>_xlfn.XLOOKUP(A415,'2024-NAT-02'!B:B,'2024-NAT-02'!F:F,0,0)+_xlfn.XLOOKUP(A415,'2024-NAT-02'!B:B,'2024-NAT-02'!G:G,0,0)</f>
        <v>0</v>
      </c>
      <c r="AC415" s="337">
        <f>_xlfn.XLOOKUP(A415,'2024-NAT-02'!B:B,'2024-NAT-02'!H:H,0,0)</f>
        <v>0</v>
      </c>
      <c r="AD415" s="338">
        <f t="shared" si="12"/>
        <v>12</v>
      </c>
      <c r="AE415" s="339">
        <f t="shared" si="13"/>
        <v>0</v>
      </c>
    </row>
    <row r="416" spans="1:31" ht="15.6" x14ac:dyDescent="0.25">
      <c r="A416" s="340" t="s">
        <v>482</v>
      </c>
      <c r="B416" s="341" t="s">
        <v>1240</v>
      </c>
      <c r="C416" s="341" t="s">
        <v>383</v>
      </c>
      <c r="D416" s="341" t="s">
        <v>79</v>
      </c>
      <c r="E416" s="342" t="s">
        <v>2079</v>
      </c>
      <c r="F416" s="312">
        <v>0</v>
      </c>
      <c r="G416" s="313">
        <v>0</v>
      </c>
      <c r="H416" s="313">
        <v>0</v>
      </c>
      <c r="I416" s="314">
        <v>0</v>
      </c>
      <c r="J416" s="315">
        <v>0</v>
      </c>
      <c r="K416" s="316" t="e">
        <f t="shared" si="14"/>
        <v>#DIV/0!</v>
      </c>
      <c r="L416" s="331">
        <f t="shared" si="15"/>
        <v>0</v>
      </c>
      <c r="M416" s="316">
        <f t="shared" si="16"/>
        <v>0</v>
      </c>
      <c r="N416" s="317">
        <v>0</v>
      </c>
      <c r="O416" s="317">
        <v>0</v>
      </c>
      <c r="P416" s="318">
        <v>0</v>
      </c>
      <c r="Q416" s="319">
        <v>0</v>
      </c>
      <c r="R416" s="306">
        <v>0</v>
      </c>
      <c r="S416" s="306">
        <v>0</v>
      </c>
      <c r="T416" s="320">
        <v>0</v>
      </c>
      <c r="U416" s="321">
        <v>0</v>
      </c>
      <c r="V416" s="322">
        <v>0</v>
      </c>
      <c r="W416" s="323">
        <v>0</v>
      </c>
      <c r="X416" s="324">
        <v>0</v>
      </c>
      <c r="Y416" s="326">
        <v>0</v>
      </c>
      <c r="Z416" s="335">
        <f>_xlfn.XLOOKUP(A416,'2024-NAT-01'!B:B,'2024-NAT-01'!F:F,0,0)+_xlfn.XLOOKUP(Nominations!A31,'2024-NAT-01'!B:B,'2024-NAT-01'!G:G,0,0)</f>
        <v>6</v>
      </c>
      <c r="AA416" s="336">
        <f>_xlfn.XLOOKUP(A416,'2024-NAT-01'!B:B,'2024-NAT-01'!H:H,0,0)</f>
        <v>0</v>
      </c>
      <c r="AB416" s="335">
        <f>_xlfn.XLOOKUP(A416,'2024-NAT-02'!B:B,'2024-NAT-02'!F:F,0,0)+_xlfn.XLOOKUP(A416,'2024-NAT-02'!B:B,'2024-NAT-02'!G:G,0,0)</f>
        <v>0</v>
      </c>
      <c r="AC416" s="337">
        <f>_xlfn.XLOOKUP(A416,'2024-NAT-02'!B:B,'2024-NAT-02'!H:H,0,0)</f>
        <v>0</v>
      </c>
      <c r="AD416" s="338">
        <f t="shared" si="12"/>
        <v>6</v>
      </c>
      <c r="AE416" s="339">
        <f t="shared" si="13"/>
        <v>0</v>
      </c>
    </row>
    <row r="417" spans="1:31" ht="15.6" x14ac:dyDescent="0.25">
      <c r="A417" s="340" t="s">
        <v>483</v>
      </c>
      <c r="B417" s="341" t="s">
        <v>1334</v>
      </c>
      <c r="C417" s="341" t="s">
        <v>178</v>
      </c>
      <c r="D417" s="341" t="s">
        <v>1225</v>
      </c>
      <c r="E417" s="342" t="s">
        <v>1261</v>
      </c>
      <c r="F417" s="312">
        <v>0</v>
      </c>
      <c r="G417" s="313">
        <v>0</v>
      </c>
      <c r="H417" s="313">
        <v>0</v>
      </c>
      <c r="I417" s="314">
        <v>0</v>
      </c>
      <c r="J417" s="315">
        <v>0</v>
      </c>
      <c r="K417" s="316" t="e">
        <f t="shared" si="14"/>
        <v>#DIV/0!</v>
      </c>
      <c r="L417" s="331">
        <f t="shared" si="15"/>
        <v>1473</v>
      </c>
      <c r="M417" s="316">
        <f t="shared" si="16"/>
        <v>578.4</v>
      </c>
      <c r="N417" s="317">
        <v>1</v>
      </c>
      <c r="O417" s="317">
        <v>9</v>
      </c>
      <c r="P417" s="318">
        <v>99.5</v>
      </c>
      <c r="Q417" s="319">
        <v>805</v>
      </c>
      <c r="R417" s="306">
        <v>1</v>
      </c>
      <c r="S417" s="306">
        <v>2</v>
      </c>
      <c r="T417" s="320">
        <v>6.5000000000000009</v>
      </c>
      <c r="U417" s="321">
        <v>423</v>
      </c>
      <c r="V417" s="322">
        <v>0</v>
      </c>
      <c r="W417" s="323">
        <v>4</v>
      </c>
      <c r="X417" s="324">
        <v>32.299999999999997</v>
      </c>
      <c r="Y417" s="326">
        <v>245</v>
      </c>
      <c r="Z417" s="335">
        <f>_xlfn.XLOOKUP(A417,'2024-NAT-01'!B:B,'2024-NAT-01'!F:F,0,0)+_xlfn.XLOOKUP(Nominations!A32,'2024-NAT-01'!B:B,'2024-NAT-01'!G:G,0,0)</f>
        <v>11</v>
      </c>
      <c r="AA417" s="336">
        <f>_xlfn.XLOOKUP(A417,'2024-NAT-01'!B:B,'2024-NAT-01'!H:H,0,0)</f>
        <v>0</v>
      </c>
      <c r="AB417" s="335">
        <f>_xlfn.XLOOKUP(A417,'2024-NAT-02'!B:B,'2024-NAT-02'!F:F,0,0)+_xlfn.XLOOKUP(A417,'2024-NAT-02'!B:B,'2024-NAT-02'!G:G,0,0)</f>
        <v>0</v>
      </c>
      <c r="AC417" s="337">
        <f>_xlfn.XLOOKUP(A417,'2024-NAT-02'!B:B,'2024-NAT-02'!H:H,0,0)</f>
        <v>0</v>
      </c>
      <c r="AD417" s="338">
        <f t="shared" si="12"/>
        <v>11</v>
      </c>
      <c r="AE417" s="339">
        <f t="shared" si="13"/>
        <v>0</v>
      </c>
    </row>
    <row r="418" spans="1:31" ht="15.6" x14ac:dyDescent="0.25">
      <c r="A418" s="340" t="s">
        <v>492</v>
      </c>
      <c r="B418" s="341" t="s">
        <v>1331</v>
      </c>
      <c r="C418" s="341" t="s">
        <v>170</v>
      </c>
      <c r="D418" s="341" t="s">
        <v>171</v>
      </c>
      <c r="E418" s="342" t="s">
        <v>1258</v>
      </c>
      <c r="F418" s="312">
        <v>0</v>
      </c>
      <c r="G418" s="313">
        <v>0</v>
      </c>
      <c r="H418" s="313">
        <v>0</v>
      </c>
      <c r="I418" s="314">
        <v>0</v>
      </c>
      <c r="J418" s="315">
        <v>0</v>
      </c>
      <c r="K418" s="316" t="e">
        <f t="shared" si="14"/>
        <v>#DIV/0!</v>
      </c>
      <c r="L418" s="331">
        <f t="shared" si="15"/>
        <v>1181</v>
      </c>
      <c r="M418" s="316">
        <f t="shared" si="16"/>
        <v>412.09999999999997</v>
      </c>
      <c r="N418" s="317">
        <v>0</v>
      </c>
      <c r="O418" s="317">
        <v>6</v>
      </c>
      <c r="P418" s="318">
        <v>32.299999999999997</v>
      </c>
      <c r="Q418" s="319">
        <v>289</v>
      </c>
      <c r="R418" s="306">
        <v>3</v>
      </c>
      <c r="S418" s="306">
        <v>4</v>
      </c>
      <c r="T418" s="320">
        <v>95.100000000000009</v>
      </c>
      <c r="U418" s="321">
        <v>892</v>
      </c>
      <c r="V418" s="322">
        <v>0</v>
      </c>
      <c r="W418" s="323">
        <v>0</v>
      </c>
      <c r="X418" s="324">
        <v>0</v>
      </c>
      <c r="Y418" s="326">
        <v>0</v>
      </c>
      <c r="Z418" s="335">
        <f>_xlfn.XLOOKUP(A418,'2024-NAT-01'!B:B,'2024-NAT-01'!F:F,0,0)+_xlfn.XLOOKUP(Nominations!A41,'2024-NAT-01'!B:B,'2024-NAT-01'!G:G,0,0)</f>
        <v>10</v>
      </c>
      <c r="AA418" s="336">
        <f>_xlfn.XLOOKUP(A418,'2024-NAT-01'!B:B,'2024-NAT-01'!H:H,0,0)</f>
        <v>0</v>
      </c>
      <c r="AB418" s="335">
        <f>_xlfn.XLOOKUP(A418,'2024-NAT-02'!B:B,'2024-NAT-02'!F:F,0,0)+_xlfn.XLOOKUP(A418,'2024-NAT-02'!B:B,'2024-NAT-02'!G:G,0,0)</f>
        <v>0</v>
      </c>
      <c r="AC418" s="337">
        <f>_xlfn.XLOOKUP(A418,'2024-NAT-02'!B:B,'2024-NAT-02'!H:H,0,0)</f>
        <v>0</v>
      </c>
      <c r="AD418" s="338">
        <f t="shared" si="12"/>
        <v>10</v>
      </c>
      <c r="AE418" s="339">
        <f t="shared" si="13"/>
        <v>0</v>
      </c>
    </row>
    <row r="419" spans="1:31" ht="15.6" x14ac:dyDescent="0.25">
      <c r="A419" s="340" t="s">
        <v>493</v>
      </c>
      <c r="B419" s="341" t="s">
        <v>1240</v>
      </c>
      <c r="C419" s="341" t="s">
        <v>82</v>
      </c>
      <c r="D419" s="341" t="s">
        <v>83</v>
      </c>
      <c r="E419" s="342" t="s">
        <v>1261</v>
      </c>
      <c r="F419" s="312">
        <v>0</v>
      </c>
      <c r="G419" s="313">
        <v>0</v>
      </c>
      <c r="H419" s="313">
        <v>0</v>
      </c>
      <c r="I419" s="314">
        <v>0</v>
      </c>
      <c r="J419" s="315">
        <v>0</v>
      </c>
      <c r="K419" s="316" t="e">
        <f t="shared" si="14"/>
        <v>#DIV/0!</v>
      </c>
      <c r="L419" s="331">
        <f t="shared" si="15"/>
        <v>1794</v>
      </c>
      <c r="M419" s="316">
        <f t="shared" si="16"/>
        <v>643.6</v>
      </c>
      <c r="N419" s="317">
        <v>1</v>
      </c>
      <c r="O419" s="317">
        <v>6</v>
      </c>
      <c r="P419" s="318">
        <v>39.600000000000009</v>
      </c>
      <c r="Q419" s="319">
        <v>646</v>
      </c>
      <c r="R419" s="306">
        <v>3</v>
      </c>
      <c r="S419" s="306">
        <v>2</v>
      </c>
      <c r="T419" s="320">
        <v>45.6</v>
      </c>
      <c r="U419" s="321">
        <v>910</v>
      </c>
      <c r="V419" s="322">
        <v>0</v>
      </c>
      <c r="W419" s="323">
        <v>3</v>
      </c>
      <c r="X419" s="324">
        <v>18.600000000000001</v>
      </c>
      <c r="Y419" s="326">
        <v>238</v>
      </c>
      <c r="Z419" s="335">
        <f>_xlfn.XLOOKUP(A419,'2024-NAT-01'!B:B,'2024-NAT-01'!F:F,0,0)+_xlfn.XLOOKUP(Nominations!A42,'2024-NAT-01'!B:B,'2024-NAT-01'!G:G,0,0)</f>
        <v>7</v>
      </c>
      <c r="AA419" s="336">
        <f>_xlfn.XLOOKUP(A419,'2024-NAT-01'!B:B,'2024-NAT-01'!H:H,0,0)</f>
        <v>0</v>
      </c>
      <c r="AB419" s="335">
        <f>_xlfn.XLOOKUP(A419,'2024-NAT-02'!B:B,'2024-NAT-02'!F:F,0,0)+_xlfn.XLOOKUP(A419,'2024-NAT-02'!B:B,'2024-NAT-02'!G:G,0,0)</f>
        <v>0</v>
      </c>
      <c r="AC419" s="337">
        <f>_xlfn.XLOOKUP(A419,'2024-NAT-02'!B:B,'2024-NAT-02'!H:H,0,0)</f>
        <v>0</v>
      </c>
      <c r="AD419" s="338">
        <f t="shared" si="12"/>
        <v>7</v>
      </c>
      <c r="AE419" s="339">
        <f t="shared" si="13"/>
        <v>0</v>
      </c>
    </row>
    <row r="420" spans="1:31" ht="15.6" x14ac:dyDescent="0.25">
      <c r="A420" s="340" t="s">
        <v>494</v>
      </c>
      <c r="B420" s="341" t="s">
        <v>1663</v>
      </c>
      <c r="C420" s="341" t="s">
        <v>161</v>
      </c>
      <c r="D420" s="341" t="s">
        <v>362</v>
      </c>
      <c r="E420" s="342" t="s">
        <v>1261</v>
      </c>
      <c r="F420" s="312">
        <v>0</v>
      </c>
      <c r="G420" s="313">
        <v>0</v>
      </c>
      <c r="H420" s="313">
        <v>0</v>
      </c>
      <c r="I420" s="314">
        <v>0</v>
      </c>
      <c r="J420" s="315">
        <v>0</v>
      </c>
      <c r="K420" s="316" t="e">
        <f t="shared" si="14"/>
        <v>#DIV/0!</v>
      </c>
      <c r="L420" s="331">
        <f t="shared" si="15"/>
        <v>2351</v>
      </c>
      <c r="M420" s="316">
        <f t="shared" si="16"/>
        <v>869.5</v>
      </c>
      <c r="N420" s="317">
        <v>2</v>
      </c>
      <c r="O420" s="317">
        <v>7</v>
      </c>
      <c r="P420" s="318">
        <v>111.9</v>
      </c>
      <c r="Q420" s="319">
        <v>964</v>
      </c>
      <c r="R420" s="306">
        <v>0</v>
      </c>
      <c r="S420" s="306">
        <v>14</v>
      </c>
      <c r="T420" s="320">
        <v>212.5</v>
      </c>
      <c r="U420" s="321">
        <v>1101</v>
      </c>
      <c r="V420" s="322">
        <v>0</v>
      </c>
      <c r="W420" s="323">
        <v>9</v>
      </c>
      <c r="X420" s="324">
        <v>63.900000000000006</v>
      </c>
      <c r="Y420" s="326">
        <v>286</v>
      </c>
      <c r="Z420" s="335">
        <f>_xlfn.XLOOKUP(A420,'2024-NAT-01'!B:B,'2024-NAT-01'!F:F,0,0)+_xlfn.XLOOKUP(Nominations!A43,'2024-NAT-01'!B:B,'2024-NAT-01'!G:G,0,0)</f>
        <v>11</v>
      </c>
      <c r="AA420" s="336">
        <f>_xlfn.XLOOKUP(A420,'2024-NAT-01'!B:B,'2024-NAT-01'!H:H,0,0)</f>
        <v>0</v>
      </c>
      <c r="AB420" s="335">
        <f>_xlfn.XLOOKUP(A420,'2024-NAT-02'!B:B,'2024-NAT-02'!F:F,0,0)+_xlfn.XLOOKUP(A420,'2024-NAT-02'!B:B,'2024-NAT-02'!G:G,0,0)</f>
        <v>0</v>
      </c>
      <c r="AC420" s="337">
        <f>_xlfn.XLOOKUP(A420,'2024-NAT-02'!B:B,'2024-NAT-02'!H:H,0,0)</f>
        <v>0</v>
      </c>
      <c r="AD420" s="338">
        <f t="shared" si="12"/>
        <v>11</v>
      </c>
      <c r="AE420" s="339">
        <f t="shared" si="13"/>
        <v>0</v>
      </c>
    </row>
    <row r="421" spans="1:31" ht="15.6" x14ac:dyDescent="0.25">
      <c r="A421" s="340" t="s">
        <v>496</v>
      </c>
      <c r="B421" s="341" t="s">
        <v>1319</v>
      </c>
      <c r="C421" s="341" t="s">
        <v>106</v>
      </c>
      <c r="D421" s="341" t="s">
        <v>116</v>
      </c>
      <c r="E421" s="342" t="s">
        <v>1258</v>
      </c>
      <c r="F421" s="312">
        <v>0</v>
      </c>
      <c r="G421" s="313">
        <v>0</v>
      </c>
      <c r="H421" s="313">
        <v>0</v>
      </c>
      <c r="I421" s="314">
        <v>0</v>
      </c>
      <c r="J421" s="315">
        <v>0</v>
      </c>
      <c r="K421" s="316" t="e">
        <f t="shared" si="14"/>
        <v>#DIV/0!</v>
      </c>
      <c r="L421" s="331">
        <f t="shared" si="15"/>
        <v>1636</v>
      </c>
      <c r="M421" s="316">
        <f t="shared" si="16"/>
        <v>665.4</v>
      </c>
      <c r="N421" s="317">
        <v>3</v>
      </c>
      <c r="O421" s="317">
        <v>10</v>
      </c>
      <c r="P421" s="318">
        <v>146.9</v>
      </c>
      <c r="Q421" s="319">
        <v>1023</v>
      </c>
      <c r="R421" s="306">
        <v>0</v>
      </c>
      <c r="S421" s="306">
        <v>1</v>
      </c>
      <c r="T421" s="320">
        <v>17.8</v>
      </c>
      <c r="U421" s="321">
        <v>313</v>
      </c>
      <c r="V421" s="322">
        <v>0</v>
      </c>
      <c r="W421" s="323">
        <v>8</v>
      </c>
      <c r="X421" s="324">
        <v>128.1</v>
      </c>
      <c r="Y421" s="326">
        <v>300</v>
      </c>
      <c r="Z421" s="335">
        <f>_xlfn.XLOOKUP(A421,'2024-NAT-01'!B:B,'2024-NAT-01'!F:F,0,0)+_xlfn.XLOOKUP(Nominations!A45,'2024-NAT-01'!B:B,'2024-NAT-01'!G:G,0,0)</f>
        <v>3</v>
      </c>
      <c r="AA421" s="336">
        <f>_xlfn.XLOOKUP(A421,'2024-NAT-01'!B:B,'2024-NAT-01'!H:H,0,0)</f>
        <v>0</v>
      </c>
      <c r="AB421" s="335">
        <f>_xlfn.XLOOKUP(A421,'2024-NAT-02'!B:B,'2024-NAT-02'!F:F,0,0)+_xlfn.XLOOKUP(A421,'2024-NAT-02'!B:B,'2024-NAT-02'!G:G,0,0)</f>
        <v>0</v>
      </c>
      <c r="AC421" s="337">
        <f>_xlfn.XLOOKUP(A421,'2024-NAT-02'!B:B,'2024-NAT-02'!H:H,0,0)</f>
        <v>0</v>
      </c>
      <c r="AD421" s="338">
        <f t="shared" si="12"/>
        <v>3</v>
      </c>
      <c r="AE421" s="339">
        <f t="shared" si="13"/>
        <v>0</v>
      </c>
    </row>
    <row r="422" spans="1:31" ht="15.6" x14ac:dyDescent="0.25">
      <c r="A422" s="340" t="s">
        <v>501</v>
      </c>
      <c r="B422" s="341" t="s">
        <v>1227</v>
      </c>
      <c r="C422" s="341" t="s">
        <v>94</v>
      </c>
      <c r="D422" s="341" t="s">
        <v>295</v>
      </c>
      <c r="E422" s="342" t="s">
        <v>1258</v>
      </c>
      <c r="F422" s="312">
        <v>0</v>
      </c>
      <c r="G422" s="313">
        <v>0</v>
      </c>
      <c r="H422" s="313">
        <v>0</v>
      </c>
      <c r="I422" s="314">
        <v>0</v>
      </c>
      <c r="J422" s="315">
        <v>0</v>
      </c>
      <c r="K422" s="316" t="e">
        <f t="shared" si="14"/>
        <v>#DIV/0!</v>
      </c>
      <c r="L422" s="331">
        <f t="shared" si="15"/>
        <v>269</v>
      </c>
      <c r="M422" s="316">
        <f t="shared" si="16"/>
        <v>73.800000000000011</v>
      </c>
      <c r="N422" s="317">
        <v>0</v>
      </c>
      <c r="O422" s="317">
        <v>0</v>
      </c>
      <c r="P422" s="318">
        <v>0</v>
      </c>
      <c r="Q422" s="319">
        <v>60</v>
      </c>
      <c r="R422" s="306">
        <v>0</v>
      </c>
      <c r="S422" s="306">
        <v>0</v>
      </c>
      <c r="T422" s="320">
        <v>0</v>
      </c>
      <c r="U422" s="321">
        <v>20</v>
      </c>
      <c r="V422" s="322">
        <v>0</v>
      </c>
      <c r="W422" s="323">
        <v>3</v>
      </c>
      <c r="X422" s="324">
        <v>4.8000000000000007</v>
      </c>
      <c r="Y422" s="326">
        <v>189</v>
      </c>
      <c r="Z422" s="335">
        <f>_xlfn.XLOOKUP(A422,'2024-NAT-01'!B:B,'2024-NAT-01'!F:F,0,0)+_xlfn.XLOOKUP(Nominations!A50,'2024-NAT-01'!B:B,'2024-NAT-01'!G:G,0,0)</f>
        <v>0</v>
      </c>
      <c r="AA422" s="336">
        <f>_xlfn.XLOOKUP(A422,'2024-NAT-01'!B:B,'2024-NAT-01'!H:H,0,0)</f>
        <v>0</v>
      </c>
      <c r="AB422" s="335">
        <f>_xlfn.XLOOKUP(A422,'2024-NAT-02'!B:B,'2024-NAT-02'!F:F,0,0)+_xlfn.XLOOKUP(A422,'2024-NAT-02'!B:B,'2024-NAT-02'!G:G,0,0)</f>
        <v>0</v>
      </c>
      <c r="AC422" s="337">
        <f>_xlfn.XLOOKUP(A422,'2024-NAT-02'!B:B,'2024-NAT-02'!H:H,0,0)</f>
        <v>0</v>
      </c>
      <c r="AD422" s="338">
        <f t="shared" si="12"/>
        <v>0</v>
      </c>
      <c r="AE422" s="339">
        <f t="shared" si="13"/>
        <v>0</v>
      </c>
    </row>
    <row r="423" spans="1:31" ht="15.6" x14ac:dyDescent="0.25">
      <c r="A423" s="340" t="s">
        <v>502</v>
      </c>
      <c r="B423" s="341" t="s">
        <v>1243</v>
      </c>
      <c r="C423" s="341" t="s">
        <v>161</v>
      </c>
      <c r="D423" s="341" t="s">
        <v>169</v>
      </c>
      <c r="E423" s="342" t="s">
        <v>1261</v>
      </c>
      <c r="F423" s="312">
        <v>0</v>
      </c>
      <c r="G423" s="313">
        <v>0</v>
      </c>
      <c r="H423" s="313">
        <v>0</v>
      </c>
      <c r="I423" s="314">
        <v>0</v>
      </c>
      <c r="J423" s="315">
        <v>0</v>
      </c>
      <c r="K423" s="316" t="e">
        <f t="shared" si="14"/>
        <v>#DIV/0!</v>
      </c>
      <c r="L423" s="331">
        <f t="shared" si="15"/>
        <v>20</v>
      </c>
      <c r="M423" s="316">
        <f t="shared" si="16"/>
        <v>10</v>
      </c>
      <c r="N423" s="317">
        <v>0</v>
      </c>
      <c r="O423" s="317">
        <v>0</v>
      </c>
      <c r="P423" s="318">
        <v>0</v>
      </c>
      <c r="Q423" s="319">
        <v>20</v>
      </c>
      <c r="R423" s="306">
        <v>0</v>
      </c>
      <c r="S423" s="306">
        <v>0</v>
      </c>
      <c r="T423" s="320">
        <v>0</v>
      </c>
      <c r="U423" s="321">
        <v>0</v>
      </c>
      <c r="V423" s="322">
        <v>0</v>
      </c>
      <c r="W423" s="323">
        <v>0</v>
      </c>
      <c r="X423" s="324">
        <v>0</v>
      </c>
      <c r="Y423" s="326">
        <v>0</v>
      </c>
      <c r="Z423" s="335">
        <f>_xlfn.XLOOKUP(A423,'2024-NAT-01'!B:B,'2024-NAT-01'!F:F,0,0)+_xlfn.XLOOKUP(Nominations!A51,'2024-NAT-01'!B:B,'2024-NAT-01'!G:G,0,0)</f>
        <v>5</v>
      </c>
      <c r="AA423" s="336">
        <f>_xlfn.XLOOKUP(A423,'2024-NAT-01'!B:B,'2024-NAT-01'!H:H,0,0)</f>
        <v>0</v>
      </c>
      <c r="AB423" s="335">
        <f>_xlfn.XLOOKUP(A423,'2024-NAT-02'!B:B,'2024-NAT-02'!F:F,0,0)+_xlfn.XLOOKUP(A423,'2024-NAT-02'!B:B,'2024-NAT-02'!G:G,0,0)</f>
        <v>0</v>
      </c>
      <c r="AC423" s="337">
        <f>_xlfn.XLOOKUP(A423,'2024-NAT-02'!B:B,'2024-NAT-02'!H:H,0,0)</f>
        <v>0</v>
      </c>
      <c r="AD423" s="338">
        <f t="shared" si="12"/>
        <v>5</v>
      </c>
      <c r="AE423" s="339">
        <f t="shared" si="13"/>
        <v>0</v>
      </c>
    </row>
    <row r="424" spans="1:31" ht="15.6" x14ac:dyDescent="0.25">
      <c r="A424" s="340" t="s">
        <v>503</v>
      </c>
      <c r="B424" s="341" t="s">
        <v>1379</v>
      </c>
      <c r="C424" s="341" t="s">
        <v>329</v>
      </c>
      <c r="D424" s="341" t="s">
        <v>185</v>
      </c>
      <c r="E424" s="342" t="s">
        <v>2079</v>
      </c>
      <c r="F424" s="312">
        <v>0</v>
      </c>
      <c r="G424" s="313">
        <v>0</v>
      </c>
      <c r="H424" s="313">
        <v>0</v>
      </c>
      <c r="I424" s="314">
        <v>0</v>
      </c>
      <c r="J424" s="315">
        <v>0</v>
      </c>
      <c r="K424" s="316" t="e">
        <f t="shared" si="14"/>
        <v>#DIV/0!</v>
      </c>
      <c r="L424" s="331">
        <f t="shared" si="15"/>
        <v>1329</v>
      </c>
      <c r="M424" s="316">
        <f t="shared" si="16"/>
        <v>503</v>
      </c>
      <c r="N424" s="317">
        <v>0</v>
      </c>
      <c r="O424" s="317">
        <v>4</v>
      </c>
      <c r="P424" s="318">
        <v>28.3</v>
      </c>
      <c r="Q424" s="319">
        <v>630</v>
      </c>
      <c r="R424" s="306">
        <v>0</v>
      </c>
      <c r="S424" s="306">
        <v>3</v>
      </c>
      <c r="T424" s="320">
        <v>31.3</v>
      </c>
      <c r="U424" s="321">
        <v>482</v>
      </c>
      <c r="V424" s="322">
        <v>0</v>
      </c>
      <c r="W424" s="323">
        <v>3</v>
      </c>
      <c r="X424" s="324">
        <v>9</v>
      </c>
      <c r="Y424" s="326">
        <v>217</v>
      </c>
      <c r="Z424" s="335">
        <f>_xlfn.XLOOKUP(A424,'2024-NAT-01'!B:B,'2024-NAT-01'!F:F,0,0)+_xlfn.XLOOKUP(Nominations!A52,'2024-NAT-01'!B:B,'2024-NAT-01'!G:G,0,0)</f>
        <v>8</v>
      </c>
      <c r="AA424" s="336">
        <f>_xlfn.XLOOKUP(A424,'2024-NAT-01'!B:B,'2024-NAT-01'!H:H,0,0)</f>
        <v>0</v>
      </c>
      <c r="AB424" s="335">
        <f>_xlfn.XLOOKUP(A424,'2024-NAT-02'!B:B,'2024-NAT-02'!F:F,0,0)+_xlfn.XLOOKUP(A424,'2024-NAT-02'!B:B,'2024-NAT-02'!G:G,0,0)</f>
        <v>0</v>
      </c>
      <c r="AC424" s="337">
        <f>_xlfn.XLOOKUP(A424,'2024-NAT-02'!B:B,'2024-NAT-02'!H:H,0,0)</f>
        <v>0</v>
      </c>
      <c r="AD424" s="338">
        <f t="shared" si="12"/>
        <v>8</v>
      </c>
      <c r="AE424" s="339">
        <f t="shared" si="13"/>
        <v>0</v>
      </c>
    </row>
    <row r="425" spans="1:31" ht="15.6" x14ac:dyDescent="0.25">
      <c r="A425" s="340" t="s">
        <v>509</v>
      </c>
      <c r="B425" s="341" t="s">
        <v>1334</v>
      </c>
      <c r="C425" s="341" t="s">
        <v>161</v>
      </c>
      <c r="D425" s="341" t="s">
        <v>83</v>
      </c>
      <c r="E425" s="342" t="s">
        <v>1258</v>
      </c>
      <c r="F425" s="312">
        <v>0</v>
      </c>
      <c r="G425" s="313">
        <v>0</v>
      </c>
      <c r="H425" s="313">
        <v>0</v>
      </c>
      <c r="I425" s="314">
        <v>0</v>
      </c>
      <c r="J425" s="346">
        <v>0</v>
      </c>
      <c r="K425" s="316" t="e">
        <f t="shared" si="14"/>
        <v>#DIV/0!</v>
      </c>
      <c r="L425" s="331">
        <f t="shared" si="15"/>
        <v>1651</v>
      </c>
      <c r="M425" s="316">
        <f t="shared" si="16"/>
        <v>566</v>
      </c>
      <c r="N425" s="317">
        <v>0</v>
      </c>
      <c r="O425" s="317">
        <v>3</v>
      </c>
      <c r="P425" s="318">
        <v>39.9</v>
      </c>
      <c r="Q425" s="319">
        <v>452</v>
      </c>
      <c r="R425" s="306">
        <v>1</v>
      </c>
      <c r="S425" s="306">
        <v>6</v>
      </c>
      <c r="T425" s="320">
        <v>130.6</v>
      </c>
      <c r="U425" s="321">
        <v>1002</v>
      </c>
      <c r="V425" s="322">
        <v>0</v>
      </c>
      <c r="W425" s="323">
        <v>2</v>
      </c>
      <c r="X425" s="324">
        <v>5.5</v>
      </c>
      <c r="Y425" s="326">
        <v>197</v>
      </c>
      <c r="Z425" s="335">
        <f>_xlfn.XLOOKUP(A425,'2024-NAT-01'!B:B,'2024-NAT-01'!F:F,0,0)+_xlfn.XLOOKUP(Nominations!A58,'2024-NAT-01'!B:B,'2024-NAT-01'!G:G,0,0)</f>
        <v>13</v>
      </c>
      <c r="AA425" s="336">
        <f>_xlfn.XLOOKUP(A425,'2024-NAT-01'!B:B,'2024-NAT-01'!H:H,0,0)</f>
        <v>0</v>
      </c>
      <c r="AB425" s="335">
        <f>_xlfn.XLOOKUP(A425,'2024-NAT-02'!B:B,'2024-NAT-02'!F:F,0,0)+_xlfn.XLOOKUP(A425,'2024-NAT-02'!B:B,'2024-NAT-02'!G:G,0,0)</f>
        <v>0</v>
      </c>
      <c r="AC425" s="337">
        <f>_xlfn.XLOOKUP(A425,'2024-NAT-02'!B:B,'2024-NAT-02'!H:H,0,0)</f>
        <v>0</v>
      </c>
      <c r="AD425" s="335">
        <f t="shared" si="12"/>
        <v>13</v>
      </c>
      <c r="AE425" s="336">
        <f t="shared" si="13"/>
        <v>0</v>
      </c>
    </row>
    <row r="426" spans="1:31" ht="15.6" x14ac:dyDescent="0.25">
      <c r="A426" s="340" t="s">
        <v>512</v>
      </c>
      <c r="B426" s="341" t="s">
        <v>1227</v>
      </c>
      <c r="C426" s="341" t="s">
        <v>222</v>
      </c>
      <c r="D426" s="341" t="s">
        <v>288</v>
      </c>
      <c r="E426" s="342" t="s">
        <v>2079</v>
      </c>
      <c r="F426" s="312">
        <v>0</v>
      </c>
      <c r="G426" s="313">
        <v>0</v>
      </c>
      <c r="H426" s="313">
        <v>0</v>
      </c>
      <c r="I426" s="314">
        <v>0</v>
      </c>
      <c r="J426" s="315">
        <v>0</v>
      </c>
      <c r="K426" s="316" t="e">
        <f t="shared" si="14"/>
        <v>#DIV/0!</v>
      </c>
      <c r="L426" s="331">
        <f t="shared" si="15"/>
        <v>100</v>
      </c>
      <c r="M426" s="316">
        <f t="shared" si="16"/>
        <v>32</v>
      </c>
      <c r="N426" s="317">
        <v>0</v>
      </c>
      <c r="O426" s="317">
        <v>0</v>
      </c>
      <c r="P426" s="318">
        <v>0</v>
      </c>
      <c r="Q426" s="319">
        <v>20</v>
      </c>
      <c r="R426" s="306">
        <v>0</v>
      </c>
      <c r="S426" s="306">
        <v>0</v>
      </c>
      <c r="T426" s="320">
        <v>0</v>
      </c>
      <c r="U426" s="321">
        <v>60</v>
      </c>
      <c r="V426" s="322">
        <v>0</v>
      </c>
      <c r="W426" s="323">
        <v>0</v>
      </c>
      <c r="X426" s="324">
        <v>0</v>
      </c>
      <c r="Y426" s="326">
        <v>20</v>
      </c>
      <c r="Z426" s="335">
        <f>_xlfn.XLOOKUP(A426,'2024-NAT-01'!B:B,'2024-NAT-01'!F:F,0,0)+_xlfn.XLOOKUP(Nominations!A61,'2024-NAT-01'!B:B,'2024-NAT-01'!G:G,0,0)</f>
        <v>14</v>
      </c>
      <c r="AA426" s="336">
        <f>_xlfn.XLOOKUP(A426,'2024-NAT-01'!B:B,'2024-NAT-01'!H:H,0,0)</f>
        <v>0</v>
      </c>
      <c r="AB426" s="335">
        <f>_xlfn.XLOOKUP(A426,'2024-NAT-02'!B:B,'2024-NAT-02'!F:F,0,0)+_xlfn.XLOOKUP(A426,'2024-NAT-02'!B:B,'2024-NAT-02'!G:G,0,0)</f>
        <v>0</v>
      </c>
      <c r="AC426" s="337">
        <f>_xlfn.XLOOKUP(A426,'2024-NAT-02'!B:B,'2024-NAT-02'!H:H,0,0)</f>
        <v>0</v>
      </c>
      <c r="AD426" s="338">
        <f t="shared" si="12"/>
        <v>14</v>
      </c>
      <c r="AE426" s="339">
        <f t="shared" si="13"/>
        <v>0</v>
      </c>
    </row>
    <row r="427" spans="1:31" ht="15.6" x14ac:dyDescent="0.25">
      <c r="A427" s="340" t="s">
        <v>513</v>
      </c>
      <c r="B427" s="341" t="s">
        <v>2162</v>
      </c>
      <c r="C427" s="341" t="s">
        <v>80</v>
      </c>
      <c r="D427" s="341" t="s">
        <v>916</v>
      </c>
      <c r="E427" s="342" t="s">
        <v>1261</v>
      </c>
      <c r="F427" s="312">
        <v>0</v>
      </c>
      <c r="G427" s="313">
        <v>0</v>
      </c>
      <c r="H427" s="313">
        <v>0</v>
      </c>
      <c r="I427" s="314">
        <v>0</v>
      </c>
      <c r="J427" s="315">
        <v>0</v>
      </c>
      <c r="K427" s="316" t="e">
        <f t="shared" si="14"/>
        <v>#DIV/0!</v>
      </c>
      <c r="L427" s="331">
        <f t="shared" si="15"/>
        <v>2108</v>
      </c>
      <c r="M427" s="316">
        <f t="shared" si="16"/>
        <v>810.6</v>
      </c>
      <c r="N427" s="317">
        <v>0</v>
      </c>
      <c r="O427" s="317">
        <v>7</v>
      </c>
      <c r="P427" s="318">
        <v>81.099999999999994</v>
      </c>
      <c r="Q427" s="319">
        <v>1007</v>
      </c>
      <c r="R427" s="306">
        <v>0</v>
      </c>
      <c r="S427" s="306">
        <v>11</v>
      </c>
      <c r="T427" s="320">
        <v>189.8</v>
      </c>
      <c r="U427" s="321">
        <v>869</v>
      </c>
      <c r="V427" s="322">
        <v>0</v>
      </c>
      <c r="W427" s="323">
        <v>4</v>
      </c>
      <c r="X427" s="324">
        <v>26.3</v>
      </c>
      <c r="Y427" s="326">
        <v>232</v>
      </c>
      <c r="Z427" s="335">
        <f>_xlfn.XLOOKUP(A427,'2024-NAT-01'!B:B,'2024-NAT-01'!F:F,0,0)+_xlfn.XLOOKUP(Nominations!A62,'2024-NAT-01'!B:B,'2024-NAT-01'!G:G,0,0)</f>
        <v>9</v>
      </c>
      <c r="AA427" s="336">
        <f>_xlfn.XLOOKUP(A427,'2024-NAT-01'!B:B,'2024-NAT-01'!H:H,0,0)</f>
        <v>0</v>
      </c>
      <c r="AB427" s="335">
        <f>_xlfn.XLOOKUP(A427,'2024-NAT-02'!B:B,'2024-NAT-02'!F:F,0,0)+_xlfn.XLOOKUP(A427,'2024-NAT-02'!B:B,'2024-NAT-02'!G:G,0,0)</f>
        <v>0</v>
      </c>
      <c r="AC427" s="337">
        <f>_xlfn.XLOOKUP(A427,'2024-NAT-02'!B:B,'2024-NAT-02'!H:H,0,0)</f>
        <v>0</v>
      </c>
      <c r="AD427" s="338">
        <f t="shared" si="12"/>
        <v>9</v>
      </c>
      <c r="AE427" s="339">
        <f t="shared" si="13"/>
        <v>0</v>
      </c>
    </row>
    <row r="428" spans="1:31" ht="15.6" x14ac:dyDescent="0.25">
      <c r="A428" s="340" t="s">
        <v>517</v>
      </c>
      <c r="B428" s="341" t="s">
        <v>1243</v>
      </c>
      <c r="C428" s="341" t="s">
        <v>407</v>
      </c>
      <c r="D428" s="341" t="s">
        <v>109</v>
      </c>
      <c r="E428" s="342" t="s">
        <v>1258</v>
      </c>
      <c r="F428" s="312">
        <v>0</v>
      </c>
      <c r="G428" s="313">
        <v>0</v>
      </c>
      <c r="H428" s="313">
        <v>0</v>
      </c>
      <c r="I428" s="314">
        <v>0</v>
      </c>
      <c r="J428" s="315">
        <v>0</v>
      </c>
      <c r="K428" s="316" t="e">
        <f t="shared" si="14"/>
        <v>#DIV/0!</v>
      </c>
      <c r="L428" s="331">
        <f t="shared" si="15"/>
        <v>1513</v>
      </c>
      <c r="M428" s="316">
        <f t="shared" si="16"/>
        <v>541.5</v>
      </c>
      <c r="N428" s="317">
        <v>1</v>
      </c>
      <c r="O428" s="317">
        <v>1</v>
      </c>
      <c r="P428" s="318">
        <v>5.5</v>
      </c>
      <c r="Q428" s="319">
        <v>523</v>
      </c>
      <c r="R428" s="306">
        <v>1</v>
      </c>
      <c r="S428" s="306">
        <v>6</v>
      </c>
      <c r="T428" s="320">
        <v>28.2</v>
      </c>
      <c r="U428" s="321">
        <v>820</v>
      </c>
      <c r="V428" s="322">
        <v>0</v>
      </c>
      <c r="W428" s="323">
        <v>1</v>
      </c>
      <c r="X428" s="324">
        <v>3.4</v>
      </c>
      <c r="Y428" s="326">
        <v>170</v>
      </c>
      <c r="Z428" s="335">
        <f>_xlfn.XLOOKUP(A428,'2024-NAT-01'!B:B,'2024-NAT-01'!F:F,0,0)+_xlfn.XLOOKUP(Nominations!A66,'2024-NAT-01'!B:B,'2024-NAT-01'!G:G,0,0)</f>
        <v>10</v>
      </c>
      <c r="AA428" s="336">
        <f>_xlfn.XLOOKUP(A428,'2024-NAT-01'!B:B,'2024-NAT-01'!H:H,0,0)</f>
        <v>0</v>
      </c>
      <c r="AB428" s="335">
        <f>_xlfn.XLOOKUP(A428,'2024-NAT-02'!B:B,'2024-NAT-02'!F:F,0,0)+_xlfn.XLOOKUP(A428,'2024-NAT-02'!B:B,'2024-NAT-02'!G:G,0,0)</f>
        <v>0</v>
      </c>
      <c r="AC428" s="337">
        <f>_xlfn.XLOOKUP(A428,'2024-NAT-02'!B:B,'2024-NAT-02'!H:H,0,0)</f>
        <v>0</v>
      </c>
      <c r="AD428" s="338">
        <f t="shared" si="12"/>
        <v>10</v>
      </c>
      <c r="AE428" s="339">
        <f t="shared" si="13"/>
        <v>0</v>
      </c>
    </row>
    <row r="429" spans="1:31" ht="15.6" x14ac:dyDescent="0.25">
      <c r="A429" s="340" t="s">
        <v>519</v>
      </c>
      <c r="B429" s="341" t="s">
        <v>1334</v>
      </c>
      <c r="C429" s="341" t="s">
        <v>71</v>
      </c>
      <c r="D429" s="341" t="s">
        <v>2014</v>
      </c>
      <c r="E429" s="342" t="s">
        <v>1258</v>
      </c>
      <c r="F429" s="312">
        <v>0</v>
      </c>
      <c r="G429" s="313">
        <v>0</v>
      </c>
      <c r="H429" s="313">
        <v>0</v>
      </c>
      <c r="I429" s="314">
        <v>0</v>
      </c>
      <c r="J429" s="315">
        <v>0</v>
      </c>
      <c r="K429" s="316" t="e">
        <f t="shared" si="14"/>
        <v>#DIV/0!</v>
      </c>
      <c r="L429" s="331">
        <f t="shared" si="15"/>
        <v>1893</v>
      </c>
      <c r="M429" s="316">
        <f t="shared" si="16"/>
        <v>699.2</v>
      </c>
      <c r="N429" s="317">
        <v>0</v>
      </c>
      <c r="O429" s="317">
        <v>6</v>
      </c>
      <c r="P429" s="318">
        <v>46.79999999999999</v>
      </c>
      <c r="Q429" s="319">
        <v>746</v>
      </c>
      <c r="R429" s="306">
        <v>0</v>
      </c>
      <c r="S429" s="306">
        <v>7</v>
      </c>
      <c r="T429" s="320">
        <v>72.300000000000011</v>
      </c>
      <c r="U429" s="321">
        <v>968</v>
      </c>
      <c r="V429" s="322">
        <v>0</v>
      </c>
      <c r="W429" s="323">
        <v>1</v>
      </c>
      <c r="X429" s="324">
        <v>3.8</v>
      </c>
      <c r="Y429" s="326">
        <v>179</v>
      </c>
      <c r="Z429" s="335">
        <f>_xlfn.XLOOKUP(A429,'2024-NAT-01'!B:B,'2024-NAT-01'!F:F,0,0)+_xlfn.XLOOKUP(Nominations!A68,'2024-NAT-01'!B:B,'2024-NAT-01'!G:G,0,0)</f>
        <v>5</v>
      </c>
      <c r="AA429" s="336">
        <f>_xlfn.XLOOKUP(A429,'2024-NAT-01'!B:B,'2024-NAT-01'!H:H,0,0)</f>
        <v>0</v>
      </c>
      <c r="AB429" s="335">
        <f>_xlfn.XLOOKUP(A429,'2024-NAT-02'!B:B,'2024-NAT-02'!F:F,0,0)+_xlfn.XLOOKUP(A429,'2024-NAT-02'!B:B,'2024-NAT-02'!G:G,0,0)</f>
        <v>0</v>
      </c>
      <c r="AC429" s="337">
        <f>_xlfn.XLOOKUP(A429,'2024-NAT-02'!B:B,'2024-NAT-02'!H:H,0,0)</f>
        <v>0</v>
      </c>
      <c r="AD429" s="338">
        <f t="shared" si="12"/>
        <v>5</v>
      </c>
      <c r="AE429" s="339">
        <f t="shared" si="13"/>
        <v>0</v>
      </c>
    </row>
    <row r="430" spans="1:31" ht="15.6" x14ac:dyDescent="0.25">
      <c r="A430" s="340" t="s">
        <v>528</v>
      </c>
      <c r="B430" s="341" t="s">
        <v>1226</v>
      </c>
      <c r="C430" s="341" t="s">
        <v>202</v>
      </c>
      <c r="D430" s="341" t="s">
        <v>1075</v>
      </c>
      <c r="E430" s="342" t="s">
        <v>1258</v>
      </c>
      <c r="F430" s="312">
        <v>0</v>
      </c>
      <c r="G430" s="313">
        <v>0</v>
      </c>
      <c r="H430" s="313">
        <v>0</v>
      </c>
      <c r="I430" s="314">
        <v>0</v>
      </c>
      <c r="J430" s="315">
        <v>0</v>
      </c>
      <c r="K430" s="316"/>
      <c r="L430" s="331"/>
      <c r="M430" s="316"/>
      <c r="N430" s="317"/>
      <c r="O430" s="317"/>
      <c r="P430" s="318"/>
      <c r="Q430" s="319"/>
      <c r="R430" s="306"/>
      <c r="S430" s="306"/>
      <c r="T430" s="320"/>
      <c r="U430" s="321"/>
      <c r="V430" s="322"/>
      <c r="W430" s="323"/>
      <c r="X430" s="324"/>
      <c r="Y430" s="326"/>
      <c r="Z430" s="335">
        <f>_xlfn.XLOOKUP(A430,'2024-NAT-01'!B:B,'2024-NAT-01'!F:F,0,0)+_xlfn.XLOOKUP(Nominations!A77,'2024-NAT-01'!B:B,'2024-NAT-01'!G:G,0,0)</f>
        <v>5</v>
      </c>
      <c r="AA430" s="336">
        <f>_xlfn.XLOOKUP(A430,'2024-NAT-01'!B:B,'2024-NAT-01'!H:H,0,0)</f>
        <v>0</v>
      </c>
      <c r="AB430" s="335">
        <f>_xlfn.XLOOKUP(A430,'2024-NAT-02'!B:B,'2024-NAT-02'!F:F,0,0)+_xlfn.XLOOKUP(A430,'2024-NAT-02'!B:B,'2024-NAT-02'!G:G,0,0)</f>
        <v>0</v>
      </c>
      <c r="AC430" s="337">
        <f>_xlfn.XLOOKUP(A430,'2024-NAT-02'!B:B,'2024-NAT-02'!H:H,0,0)</f>
        <v>0</v>
      </c>
      <c r="AD430" s="338">
        <f t="shared" si="12"/>
        <v>5</v>
      </c>
      <c r="AE430" s="339">
        <f t="shared" si="13"/>
        <v>0</v>
      </c>
    </row>
    <row r="431" spans="1:31" ht="15.6" x14ac:dyDescent="0.25">
      <c r="A431" s="340" t="s">
        <v>529</v>
      </c>
      <c r="B431" s="341" t="s">
        <v>1473</v>
      </c>
      <c r="C431" s="341" t="s">
        <v>184</v>
      </c>
      <c r="D431" s="341" t="s">
        <v>127</v>
      </c>
      <c r="E431" s="342" t="s">
        <v>1261</v>
      </c>
      <c r="F431" s="312">
        <v>0</v>
      </c>
      <c r="G431" s="313">
        <v>0</v>
      </c>
      <c r="H431" s="313">
        <v>0</v>
      </c>
      <c r="I431" s="314">
        <v>0</v>
      </c>
      <c r="J431" s="315">
        <v>0</v>
      </c>
      <c r="K431" s="316"/>
      <c r="L431" s="331"/>
      <c r="M431" s="316"/>
      <c r="N431" s="317"/>
      <c r="O431" s="317"/>
      <c r="P431" s="318"/>
      <c r="Q431" s="319"/>
      <c r="R431" s="306"/>
      <c r="S431" s="306"/>
      <c r="T431" s="320"/>
      <c r="U431" s="321"/>
      <c r="V431" s="322"/>
      <c r="W431" s="323"/>
      <c r="X431" s="324"/>
      <c r="Y431" s="326"/>
      <c r="Z431" s="335">
        <f>_xlfn.XLOOKUP(A431,'2024-NAT-01'!B:B,'2024-NAT-01'!F:F,0,0)+_xlfn.XLOOKUP(Nominations!A78,'2024-NAT-01'!B:B,'2024-NAT-01'!G:G,0,0)</f>
        <v>6</v>
      </c>
      <c r="AA431" s="336">
        <f>_xlfn.XLOOKUP(A431,'2024-NAT-01'!B:B,'2024-NAT-01'!H:H,0,0)</f>
        <v>0</v>
      </c>
      <c r="AB431" s="335">
        <f>_xlfn.XLOOKUP(A431,'2024-NAT-02'!B:B,'2024-NAT-02'!F:F,0,0)+_xlfn.XLOOKUP(A431,'2024-NAT-02'!B:B,'2024-NAT-02'!G:G,0,0)</f>
        <v>0</v>
      </c>
      <c r="AC431" s="337">
        <f>_xlfn.XLOOKUP(A431,'2024-NAT-02'!B:B,'2024-NAT-02'!H:H,0,0)</f>
        <v>0</v>
      </c>
      <c r="AD431" s="338">
        <f t="shared" si="12"/>
        <v>6</v>
      </c>
      <c r="AE431" s="339">
        <f t="shared" si="13"/>
        <v>0</v>
      </c>
    </row>
    <row r="432" spans="1:31" ht="15.6" x14ac:dyDescent="0.25">
      <c r="A432" s="340" t="s">
        <v>530</v>
      </c>
      <c r="B432" s="341" t="s">
        <v>1340</v>
      </c>
      <c r="C432" s="341" t="s">
        <v>216</v>
      </c>
      <c r="D432" s="341" t="s">
        <v>215</v>
      </c>
      <c r="E432" s="342" t="s">
        <v>2078</v>
      </c>
      <c r="F432" s="312">
        <v>0</v>
      </c>
      <c r="G432" s="313">
        <v>0</v>
      </c>
      <c r="H432" s="313">
        <v>0</v>
      </c>
      <c r="I432" s="314">
        <v>0</v>
      </c>
      <c r="J432" s="315">
        <v>0</v>
      </c>
      <c r="K432" s="316"/>
      <c r="L432" s="331"/>
      <c r="M432" s="316"/>
      <c r="N432" s="317"/>
      <c r="O432" s="317"/>
      <c r="P432" s="318"/>
      <c r="Q432" s="319"/>
      <c r="R432" s="306"/>
      <c r="S432" s="306"/>
      <c r="T432" s="320"/>
      <c r="U432" s="321"/>
      <c r="V432" s="322"/>
      <c r="W432" s="323"/>
      <c r="X432" s="324"/>
      <c r="Y432" s="326"/>
      <c r="Z432" s="335">
        <f>_xlfn.XLOOKUP(A432,'2024-NAT-01'!B:B,'2024-NAT-01'!F:F,0,0)+_xlfn.XLOOKUP(Nominations!A79,'2024-NAT-01'!B:B,'2024-NAT-01'!G:G,0,0)</f>
        <v>4</v>
      </c>
      <c r="AA432" s="336">
        <f>_xlfn.XLOOKUP(A432,'2024-NAT-01'!B:B,'2024-NAT-01'!H:H,0,0)</f>
        <v>0</v>
      </c>
      <c r="AB432" s="335">
        <f>_xlfn.XLOOKUP(A432,'2024-NAT-02'!B:B,'2024-NAT-02'!F:F,0,0)+_xlfn.XLOOKUP(A432,'2024-NAT-02'!B:B,'2024-NAT-02'!G:G,0,0)</f>
        <v>0</v>
      </c>
      <c r="AC432" s="337">
        <f>_xlfn.XLOOKUP(A432,'2024-NAT-02'!B:B,'2024-NAT-02'!H:H,0,0)</f>
        <v>0</v>
      </c>
      <c r="AD432" s="338">
        <f t="shared" si="12"/>
        <v>4</v>
      </c>
      <c r="AE432" s="339">
        <f t="shared" si="13"/>
        <v>0</v>
      </c>
    </row>
    <row r="433" spans="1:31" ht="15.6" x14ac:dyDescent="0.25">
      <c r="A433" s="340" t="s">
        <v>531</v>
      </c>
      <c r="B433" s="341" t="s">
        <v>1226</v>
      </c>
      <c r="C433" s="341" t="s">
        <v>1423</v>
      </c>
      <c r="D433" s="341" t="s">
        <v>1424</v>
      </c>
      <c r="E433" s="342" t="s">
        <v>2081</v>
      </c>
      <c r="F433" s="312">
        <v>0</v>
      </c>
      <c r="G433" s="313">
        <v>0</v>
      </c>
      <c r="H433" s="313">
        <v>0</v>
      </c>
      <c r="I433" s="314">
        <v>0</v>
      </c>
      <c r="J433" s="315">
        <v>0</v>
      </c>
      <c r="K433" s="316"/>
      <c r="L433" s="331"/>
      <c r="M433" s="316"/>
      <c r="N433" s="317"/>
      <c r="O433" s="317"/>
      <c r="P433" s="318"/>
      <c r="Q433" s="319"/>
      <c r="R433" s="306"/>
      <c r="S433" s="306"/>
      <c r="T433" s="320"/>
      <c r="U433" s="321"/>
      <c r="V433" s="322"/>
      <c r="W433" s="323"/>
      <c r="X433" s="324"/>
      <c r="Y433" s="326"/>
      <c r="Z433" s="335">
        <f>_xlfn.XLOOKUP(A433,'2024-NAT-01'!B:B,'2024-NAT-01'!F:F,0,0)+_xlfn.XLOOKUP(Nominations!A80,'2024-NAT-01'!B:B,'2024-NAT-01'!G:G,0,0)</f>
        <v>7</v>
      </c>
      <c r="AA433" s="336">
        <f>_xlfn.XLOOKUP(A433,'2024-NAT-01'!B:B,'2024-NAT-01'!H:H,0,0)</f>
        <v>0</v>
      </c>
      <c r="AB433" s="335">
        <f>_xlfn.XLOOKUP(A433,'2024-NAT-02'!B:B,'2024-NAT-02'!F:F,0,0)+_xlfn.XLOOKUP(A433,'2024-NAT-02'!B:B,'2024-NAT-02'!G:G,0,0)</f>
        <v>0</v>
      </c>
      <c r="AC433" s="337">
        <f>_xlfn.XLOOKUP(A433,'2024-NAT-02'!B:B,'2024-NAT-02'!H:H,0,0)</f>
        <v>0</v>
      </c>
      <c r="AD433" s="338">
        <f t="shared" si="12"/>
        <v>7</v>
      </c>
      <c r="AE433" s="339">
        <f t="shared" si="13"/>
        <v>0</v>
      </c>
    </row>
    <row r="434" spans="1:31" ht="15.6" x14ac:dyDescent="0.25">
      <c r="A434" s="340" t="s">
        <v>533</v>
      </c>
      <c r="B434" s="341" t="s">
        <v>1340</v>
      </c>
      <c r="C434" s="341" t="s">
        <v>112</v>
      </c>
      <c r="D434" s="341" t="s">
        <v>220</v>
      </c>
      <c r="E434" s="342" t="s">
        <v>1261</v>
      </c>
      <c r="F434" s="312">
        <v>0</v>
      </c>
      <c r="G434" s="313">
        <v>0</v>
      </c>
      <c r="H434" s="313">
        <v>0</v>
      </c>
      <c r="I434" s="314">
        <v>0</v>
      </c>
      <c r="J434" s="315">
        <v>0</v>
      </c>
      <c r="K434" s="316"/>
      <c r="L434" s="331"/>
      <c r="M434" s="316"/>
      <c r="N434" s="317"/>
      <c r="O434" s="317"/>
      <c r="P434" s="318"/>
      <c r="Q434" s="319"/>
      <c r="R434" s="306"/>
      <c r="S434" s="306"/>
      <c r="T434" s="320"/>
      <c r="U434" s="321"/>
      <c r="V434" s="322"/>
      <c r="W434" s="323"/>
      <c r="X434" s="324"/>
      <c r="Y434" s="326"/>
      <c r="Z434" s="335">
        <f>_xlfn.XLOOKUP(A434,'2024-NAT-01'!B:B,'2024-NAT-01'!F:F,0,0)+_xlfn.XLOOKUP(Nominations!A82,'2024-NAT-01'!B:B,'2024-NAT-01'!G:G,0,0)</f>
        <v>0</v>
      </c>
      <c r="AA434" s="336">
        <f>_xlfn.XLOOKUP(A434,'2024-NAT-01'!B:B,'2024-NAT-01'!H:H,0,0)</f>
        <v>0</v>
      </c>
      <c r="AB434" s="335">
        <f>_xlfn.XLOOKUP(A434,'2024-NAT-02'!B:B,'2024-NAT-02'!F:F,0,0)+_xlfn.XLOOKUP(A434,'2024-NAT-02'!B:B,'2024-NAT-02'!G:G,0,0)</f>
        <v>0</v>
      </c>
      <c r="AC434" s="337">
        <f>_xlfn.XLOOKUP(A434,'2024-NAT-02'!B:B,'2024-NAT-02'!H:H,0,0)</f>
        <v>0</v>
      </c>
      <c r="AD434" s="338">
        <f t="shared" si="12"/>
        <v>0</v>
      </c>
      <c r="AE434" s="339">
        <f t="shared" si="13"/>
        <v>0</v>
      </c>
    </row>
    <row r="435" spans="1:31" ht="15.6" x14ac:dyDescent="0.25">
      <c r="A435" s="340" t="s">
        <v>534</v>
      </c>
      <c r="B435" s="341" t="s">
        <v>1243</v>
      </c>
      <c r="C435" s="341" t="s">
        <v>267</v>
      </c>
      <c r="D435" s="341" t="s">
        <v>187</v>
      </c>
      <c r="E435" s="342" t="s">
        <v>2079</v>
      </c>
      <c r="F435" s="312">
        <v>0</v>
      </c>
      <c r="G435" s="313">
        <v>0</v>
      </c>
      <c r="H435" s="313">
        <v>0</v>
      </c>
      <c r="I435" s="314">
        <v>0</v>
      </c>
      <c r="J435" s="315">
        <v>0</v>
      </c>
      <c r="K435" s="316"/>
      <c r="L435" s="331"/>
      <c r="M435" s="316"/>
      <c r="N435" s="317"/>
      <c r="O435" s="317"/>
      <c r="P435" s="318"/>
      <c r="Q435" s="319"/>
      <c r="R435" s="306"/>
      <c r="S435" s="306"/>
      <c r="T435" s="320"/>
      <c r="U435" s="321"/>
      <c r="V435" s="322"/>
      <c r="W435" s="323"/>
      <c r="X435" s="324"/>
      <c r="Y435" s="326"/>
      <c r="Z435" s="335">
        <f>_xlfn.XLOOKUP(A435,'2024-NAT-01'!B:B,'2024-NAT-01'!F:F,0,0)+_xlfn.XLOOKUP(Nominations!A83,'2024-NAT-01'!B:B,'2024-NAT-01'!G:G,0,0)</f>
        <v>4</v>
      </c>
      <c r="AA435" s="336">
        <f>_xlfn.XLOOKUP(A435,'2024-NAT-01'!B:B,'2024-NAT-01'!H:H,0,0)</f>
        <v>0</v>
      </c>
      <c r="AB435" s="335">
        <f>_xlfn.XLOOKUP(A435,'2024-NAT-02'!B:B,'2024-NAT-02'!F:F,0,0)+_xlfn.XLOOKUP(A435,'2024-NAT-02'!B:B,'2024-NAT-02'!G:G,0,0)</f>
        <v>0</v>
      </c>
      <c r="AC435" s="337">
        <f>_xlfn.XLOOKUP(A435,'2024-NAT-02'!B:B,'2024-NAT-02'!H:H,0,0)</f>
        <v>0</v>
      </c>
      <c r="AD435" s="338">
        <f t="shared" si="12"/>
        <v>4</v>
      </c>
      <c r="AE435" s="339">
        <f t="shared" si="13"/>
        <v>0</v>
      </c>
    </row>
    <row r="436" spans="1:31" ht="15.6" x14ac:dyDescent="0.25">
      <c r="A436" s="340" t="s">
        <v>537</v>
      </c>
      <c r="B436" s="341" t="s">
        <v>1241</v>
      </c>
      <c r="C436" s="341" t="s">
        <v>921</v>
      </c>
      <c r="D436" s="341" t="s">
        <v>1221</v>
      </c>
      <c r="E436" s="342" t="s">
        <v>1261</v>
      </c>
      <c r="F436" s="312">
        <v>0</v>
      </c>
      <c r="G436" s="313">
        <v>0</v>
      </c>
      <c r="H436" s="313">
        <v>0</v>
      </c>
      <c r="I436" s="314">
        <v>0</v>
      </c>
      <c r="J436" s="315">
        <v>0</v>
      </c>
      <c r="K436" s="316"/>
      <c r="L436" s="331"/>
      <c r="M436" s="316"/>
      <c r="N436" s="317"/>
      <c r="O436" s="317"/>
      <c r="P436" s="318"/>
      <c r="Q436" s="319"/>
      <c r="R436" s="306"/>
      <c r="S436" s="306"/>
      <c r="T436" s="320"/>
      <c r="U436" s="321"/>
      <c r="V436" s="322"/>
      <c r="W436" s="323"/>
      <c r="X436" s="324"/>
      <c r="Y436" s="326"/>
      <c r="Z436" s="335">
        <f>_xlfn.XLOOKUP(A436,'2024-NAT-01'!B:B,'2024-NAT-01'!F:F,0,0)+_xlfn.XLOOKUP(Nominations!A86,'2024-NAT-01'!B:B,'2024-NAT-01'!G:G,0,0)</f>
        <v>0</v>
      </c>
      <c r="AA436" s="336">
        <f>_xlfn.XLOOKUP(A436,'2024-NAT-01'!B:B,'2024-NAT-01'!H:H,0,0)</f>
        <v>0</v>
      </c>
      <c r="AB436" s="335">
        <f>_xlfn.XLOOKUP(A436,'2024-NAT-02'!B:B,'2024-NAT-02'!F:F,0,0)+_xlfn.XLOOKUP(A436,'2024-NAT-02'!B:B,'2024-NAT-02'!G:G,0,0)</f>
        <v>0</v>
      </c>
      <c r="AC436" s="337">
        <f>_xlfn.XLOOKUP(A436,'2024-NAT-02'!B:B,'2024-NAT-02'!H:H,0,0)</f>
        <v>0</v>
      </c>
      <c r="AD436" s="338">
        <f t="shared" si="12"/>
        <v>0</v>
      </c>
      <c r="AE436" s="339">
        <f t="shared" si="13"/>
        <v>0</v>
      </c>
    </row>
    <row r="437" spans="1:31" ht="15.6" x14ac:dyDescent="0.25">
      <c r="A437" s="340" t="s">
        <v>539</v>
      </c>
      <c r="B437" s="341" t="s">
        <v>1242</v>
      </c>
      <c r="C437" s="341" t="s">
        <v>2025</v>
      </c>
      <c r="D437" s="341" t="s">
        <v>2017</v>
      </c>
      <c r="E437" s="342" t="s">
        <v>2081</v>
      </c>
      <c r="F437" s="312">
        <v>0</v>
      </c>
      <c r="G437" s="313">
        <v>0</v>
      </c>
      <c r="H437" s="313">
        <v>0</v>
      </c>
      <c r="I437" s="314">
        <v>0</v>
      </c>
      <c r="J437" s="315">
        <v>0</v>
      </c>
      <c r="K437" s="316"/>
      <c r="L437" s="331"/>
      <c r="M437" s="316"/>
      <c r="N437" s="317"/>
      <c r="O437" s="317"/>
      <c r="P437" s="318"/>
      <c r="Q437" s="319"/>
      <c r="R437" s="306"/>
      <c r="S437" s="306"/>
      <c r="T437" s="320"/>
      <c r="U437" s="321"/>
      <c r="V437" s="322"/>
      <c r="W437" s="323"/>
      <c r="X437" s="324"/>
      <c r="Y437" s="326"/>
      <c r="Z437" s="335">
        <f>_xlfn.XLOOKUP(A437,'2024-NAT-01'!B:B,'2024-NAT-01'!F:F,0,0)+_xlfn.XLOOKUP(Nominations!A88,'2024-NAT-01'!B:B,'2024-NAT-01'!G:G,0,0)</f>
        <v>8</v>
      </c>
      <c r="AA437" s="336">
        <f>_xlfn.XLOOKUP(A437,'2024-NAT-01'!B:B,'2024-NAT-01'!H:H,0,0)</f>
        <v>0</v>
      </c>
      <c r="AB437" s="335">
        <f>_xlfn.XLOOKUP(A437,'2024-NAT-02'!B:B,'2024-NAT-02'!F:F,0,0)+_xlfn.XLOOKUP(A437,'2024-NAT-02'!B:B,'2024-NAT-02'!G:G,0,0)</f>
        <v>0</v>
      </c>
      <c r="AC437" s="337">
        <f>_xlfn.XLOOKUP(A437,'2024-NAT-02'!B:B,'2024-NAT-02'!H:H,0,0)</f>
        <v>0</v>
      </c>
      <c r="AD437" s="338">
        <f t="shared" si="12"/>
        <v>8</v>
      </c>
      <c r="AE437" s="339">
        <f t="shared" si="13"/>
        <v>0</v>
      </c>
    </row>
    <row r="438" spans="1:31" ht="15.6" x14ac:dyDescent="0.25">
      <c r="A438" s="340" t="s">
        <v>541</v>
      </c>
      <c r="B438" s="341" t="s">
        <v>1319</v>
      </c>
      <c r="C438" s="341" t="s">
        <v>89</v>
      </c>
      <c r="D438" s="341" t="s">
        <v>384</v>
      </c>
      <c r="E438" s="342" t="s">
        <v>2078</v>
      </c>
      <c r="F438" s="312">
        <v>0</v>
      </c>
      <c r="G438" s="313">
        <v>0</v>
      </c>
      <c r="H438" s="313">
        <v>0</v>
      </c>
      <c r="I438" s="314">
        <v>0</v>
      </c>
      <c r="J438" s="315">
        <v>0</v>
      </c>
      <c r="K438" s="316"/>
      <c r="L438" s="331"/>
      <c r="M438" s="316"/>
      <c r="N438" s="317"/>
      <c r="O438" s="317"/>
      <c r="P438" s="318"/>
      <c r="Q438" s="319"/>
      <c r="R438" s="306"/>
      <c r="S438" s="306"/>
      <c r="T438" s="320"/>
      <c r="U438" s="321"/>
      <c r="V438" s="322"/>
      <c r="W438" s="323"/>
      <c r="X438" s="324"/>
      <c r="Y438" s="326"/>
      <c r="Z438" s="335">
        <f>_xlfn.XLOOKUP(A438,'2024-NAT-01'!B:B,'2024-NAT-01'!F:F,0,0)+_xlfn.XLOOKUP(Nominations!A90,'2024-NAT-01'!B:B,'2024-NAT-01'!G:G,0,0)</f>
        <v>0</v>
      </c>
      <c r="AA438" s="336">
        <f>_xlfn.XLOOKUP(A438,'2024-NAT-01'!B:B,'2024-NAT-01'!H:H,0,0)</f>
        <v>0</v>
      </c>
      <c r="AB438" s="335">
        <f>_xlfn.XLOOKUP(A438,'2024-NAT-02'!B:B,'2024-NAT-02'!F:F,0,0)+_xlfn.XLOOKUP(A438,'2024-NAT-02'!B:B,'2024-NAT-02'!G:G,0,0)</f>
        <v>0</v>
      </c>
      <c r="AC438" s="337">
        <f>_xlfn.XLOOKUP(A438,'2024-NAT-02'!B:B,'2024-NAT-02'!H:H,0,0)</f>
        <v>0</v>
      </c>
      <c r="AD438" s="338">
        <f t="shared" si="12"/>
        <v>0</v>
      </c>
      <c r="AE438" s="339">
        <f t="shared" si="13"/>
        <v>0</v>
      </c>
    </row>
    <row r="439" spans="1:31" ht="15.6" x14ac:dyDescent="0.25">
      <c r="A439" s="340" t="s">
        <v>548</v>
      </c>
      <c r="B439" s="341" t="s">
        <v>1243</v>
      </c>
      <c r="C439" s="341" t="s">
        <v>1806</v>
      </c>
      <c r="D439" s="341" t="s">
        <v>363</v>
      </c>
      <c r="E439" s="342" t="s">
        <v>1258</v>
      </c>
      <c r="F439" s="312">
        <v>0</v>
      </c>
      <c r="G439" s="313">
        <v>0</v>
      </c>
      <c r="H439" s="313">
        <v>0</v>
      </c>
      <c r="I439" s="314">
        <v>0</v>
      </c>
      <c r="J439" s="315">
        <v>0</v>
      </c>
      <c r="K439" s="316"/>
      <c r="L439" s="331"/>
      <c r="M439" s="316"/>
      <c r="N439" s="317"/>
      <c r="O439" s="317"/>
      <c r="P439" s="318"/>
      <c r="Q439" s="319"/>
      <c r="R439" s="306"/>
      <c r="S439" s="306"/>
      <c r="T439" s="320"/>
      <c r="U439" s="321"/>
      <c r="V439" s="322"/>
      <c r="W439" s="323"/>
      <c r="X439" s="324"/>
      <c r="Y439" s="326"/>
      <c r="Z439" s="335">
        <f>_xlfn.XLOOKUP(A439,'2024-NAT-01'!B:B,'2024-NAT-01'!F:F,0,0)+_xlfn.XLOOKUP(Nominations!A97,'2024-NAT-01'!B:B,'2024-NAT-01'!G:G,0,0)</f>
        <v>6</v>
      </c>
      <c r="AA439" s="336">
        <f>_xlfn.XLOOKUP(A439,'2024-NAT-01'!B:B,'2024-NAT-01'!H:H,0,0)</f>
        <v>0</v>
      </c>
      <c r="AB439" s="335">
        <f>_xlfn.XLOOKUP(A439,'2024-NAT-02'!B:B,'2024-NAT-02'!F:F,0,0)+_xlfn.XLOOKUP(A439,'2024-NAT-02'!B:B,'2024-NAT-02'!G:G,0,0)</f>
        <v>0</v>
      </c>
      <c r="AC439" s="337">
        <f>_xlfn.XLOOKUP(A439,'2024-NAT-02'!B:B,'2024-NAT-02'!H:H,0,0)</f>
        <v>0</v>
      </c>
      <c r="AD439" s="338">
        <f t="shared" si="12"/>
        <v>6</v>
      </c>
      <c r="AE439" s="339">
        <f t="shared" si="13"/>
        <v>0</v>
      </c>
    </row>
    <row r="440" spans="1:31" ht="15.6" x14ac:dyDescent="0.25">
      <c r="A440" s="340" t="s">
        <v>552</v>
      </c>
      <c r="B440" s="341" t="s">
        <v>1319</v>
      </c>
      <c r="C440" s="341" t="s">
        <v>99</v>
      </c>
      <c r="D440" s="341" t="s">
        <v>387</v>
      </c>
      <c r="E440" s="342" t="s">
        <v>2078</v>
      </c>
      <c r="F440" s="312">
        <v>0</v>
      </c>
      <c r="G440" s="313">
        <v>0</v>
      </c>
      <c r="H440" s="313">
        <v>0</v>
      </c>
      <c r="I440" s="314">
        <v>0</v>
      </c>
      <c r="J440" s="315">
        <v>0</v>
      </c>
      <c r="K440" s="316"/>
      <c r="L440" s="331"/>
      <c r="M440" s="316"/>
      <c r="N440" s="317"/>
      <c r="O440" s="317"/>
      <c r="P440" s="318"/>
      <c r="Q440" s="319"/>
      <c r="R440" s="306"/>
      <c r="S440" s="306"/>
      <c r="T440" s="320"/>
      <c r="U440" s="321"/>
      <c r="V440" s="322"/>
      <c r="W440" s="323"/>
      <c r="X440" s="324"/>
      <c r="Y440" s="326"/>
      <c r="Z440" s="335">
        <f>_xlfn.XLOOKUP(A440,'2024-NAT-01'!B:B,'2024-NAT-01'!F:F,0,0)+_xlfn.XLOOKUP(Nominations!A101,'2024-NAT-01'!B:B,'2024-NAT-01'!G:G,0,0)</f>
        <v>0</v>
      </c>
      <c r="AA440" s="336">
        <f>_xlfn.XLOOKUP(A440,'2024-NAT-01'!B:B,'2024-NAT-01'!H:H,0,0)</f>
        <v>0</v>
      </c>
      <c r="AB440" s="335">
        <f>_xlfn.XLOOKUP(A440,'2024-NAT-02'!B:B,'2024-NAT-02'!F:F,0,0)+_xlfn.XLOOKUP(A440,'2024-NAT-02'!B:B,'2024-NAT-02'!G:G,0,0)</f>
        <v>0</v>
      </c>
      <c r="AC440" s="337">
        <f>_xlfn.XLOOKUP(A440,'2024-NAT-02'!B:B,'2024-NAT-02'!H:H,0,0)</f>
        <v>0</v>
      </c>
      <c r="AD440" s="338">
        <f t="shared" si="12"/>
        <v>0</v>
      </c>
      <c r="AE440" s="339">
        <f t="shared" si="13"/>
        <v>0</v>
      </c>
    </row>
    <row r="441" spans="1:31" ht="15.6" x14ac:dyDescent="0.25">
      <c r="A441" s="340" t="s">
        <v>553</v>
      </c>
      <c r="B441" s="341" t="s">
        <v>1340</v>
      </c>
      <c r="C441" s="341" t="s">
        <v>1594</v>
      </c>
      <c r="D441" s="341" t="s">
        <v>144</v>
      </c>
      <c r="E441" s="342" t="s">
        <v>1259</v>
      </c>
      <c r="F441" s="312">
        <v>0</v>
      </c>
      <c r="G441" s="313">
        <v>0</v>
      </c>
      <c r="H441" s="313">
        <v>0</v>
      </c>
      <c r="I441" s="314">
        <v>0</v>
      </c>
      <c r="J441" s="315">
        <v>0</v>
      </c>
      <c r="K441" s="316"/>
      <c r="L441" s="331"/>
      <c r="M441" s="316"/>
      <c r="N441" s="317"/>
      <c r="O441" s="317"/>
      <c r="P441" s="318"/>
      <c r="Q441" s="319"/>
      <c r="R441" s="306"/>
      <c r="S441" s="306"/>
      <c r="T441" s="320"/>
      <c r="U441" s="321"/>
      <c r="V441" s="322"/>
      <c r="W441" s="323"/>
      <c r="X441" s="324"/>
      <c r="Y441" s="326"/>
      <c r="Z441" s="335">
        <f>_xlfn.XLOOKUP(A441,'2024-NAT-01'!B:B,'2024-NAT-01'!F:F,0,0)+_xlfn.XLOOKUP(Nominations!A102,'2024-NAT-01'!B:B,'2024-NAT-01'!G:G,0,0)</f>
        <v>9</v>
      </c>
      <c r="AA441" s="336">
        <f>_xlfn.XLOOKUP(A441,'2024-NAT-01'!B:B,'2024-NAT-01'!H:H,0,0)</f>
        <v>0</v>
      </c>
      <c r="AB441" s="335">
        <f>_xlfn.XLOOKUP(A441,'2024-NAT-02'!B:B,'2024-NAT-02'!F:F,0,0)+_xlfn.XLOOKUP(A441,'2024-NAT-02'!B:B,'2024-NAT-02'!G:G,0,0)</f>
        <v>0</v>
      </c>
      <c r="AC441" s="337">
        <f>_xlfn.XLOOKUP(A441,'2024-NAT-02'!B:B,'2024-NAT-02'!H:H,0,0)</f>
        <v>0</v>
      </c>
      <c r="AD441" s="338">
        <f t="shared" si="12"/>
        <v>9</v>
      </c>
      <c r="AE441" s="339">
        <f t="shared" si="13"/>
        <v>0</v>
      </c>
    </row>
    <row r="442" spans="1:31" ht="15.6" x14ac:dyDescent="0.25">
      <c r="A442" s="340" t="s">
        <v>556</v>
      </c>
      <c r="B442" s="341" t="s">
        <v>1663</v>
      </c>
      <c r="C442" s="341" t="s">
        <v>368</v>
      </c>
      <c r="D442" s="341" t="s">
        <v>369</v>
      </c>
      <c r="E442" s="342" t="s">
        <v>1261</v>
      </c>
      <c r="F442" s="312">
        <v>0</v>
      </c>
      <c r="G442" s="313">
        <v>0</v>
      </c>
      <c r="H442" s="313">
        <v>0</v>
      </c>
      <c r="I442" s="314">
        <v>0</v>
      </c>
      <c r="J442" s="315">
        <v>0</v>
      </c>
      <c r="K442" s="316"/>
      <c r="L442" s="331"/>
      <c r="M442" s="316"/>
      <c r="N442" s="317"/>
      <c r="O442" s="317"/>
      <c r="P442" s="318"/>
      <c r="Q442" s="319"/>
      <c r="R442" s="306"/>
      <c r="S442" s="306"/>
      <c r="T442" s="320"/>
      <c r="U442" s="321"/>
      <c r="V442" s="322"/>
      <c r="W442" s="323"/>
      <c r="X442" s="324"/>
      <c r="Y442" s="326"/>
      <c r="Z442" s="335">
        <f>_xlfn.XLOOKUP(A442,'2024-NAT-01'!B:B,'2024-NAT-01'!F:F,0,0)+_xlfn.XLOOKUP(Nominations!A105,'2024-NAT-01'!B:B,'2024-NAT-01'!G:G,0,0)</f>
        <v>0</v>
      </c>
      <c r="AA442" s="336">
        <f>_xlfn.XLOOKUP(A442,'2024-NAT-01'!B:B,'2024-NAT-01'!H:H,0,0)</f>
        <v>0</v>
      </c>
      <c r="AB442" s="335">
        <f>_xlfn.XLOOKUP(A442,'2024-NAT-02'!B:B,'2024-NAT-02'!F:F,0,0)+_xlfn.XLOOKUP(A442,'2024-NAT-02'!B:B,'2024-NAT-02'!G:G,0,0)</f>
        <v>0</v>
      </c>
      <c r="AC442" s="337">
        <f>_xlfn.XLOOKUP(A442,'2024-NAT-02'!B:B,'2024-NAT-02'!H:H,0,0)</f>
        <v>0</v>
      </c>
      <c r="AD442" s="338">
        <f t="shared" si="12"/>
        <v>0</v>
      </c>
      <c r="AE442" s="339">
        <f t="shared" si="13"/>
        <v>0</v>
      </c>
    </row>
    <row r="443" spans="1:31" ht="15.6" x14ac:dyDescent="0.25">
      <c r="A443" s="340" t="s">
        <v>557</v>
      </c>
      <c r="B443" s="341" t="s">
        <v>1227</v>
      </c>
      <c r="C443" s="341" t="s">
        <v>218</v>
      </c>
      <c r="D443" s="341" t="s">
        <v>291</v>
      </c>
      <c r="E443" s="342" t="s">
        <v>1261</v>
      </c>
      <c r="F443" s="312">
        <v>0</v>
      </c>
      <c r="G443" s="313">
        <v>0</v>
      </c>
      <c r="H443" s="313">
        <v>0</v>
      </c>
      <c r="I443" s="314">
        <v>0</v>
      </c>
      <c r="J443" s="315">
        <v>0</v>
      </c>
      <c r="K443" s="316"/>
      <c r="L443" s="331"/>
      <c r="M443" s="316"/>
      <c r="N443" s="317"/>
      <c r="O443" s="317"/>
      <c r="P443" s="318"/>
      <c r="Q443" s="319"/>
      <c r="R443" s="306"/>
      <c r="S443" s="306"/>
      <c r="T443" s="320"/>
      <c r="U443" s="321"/>
      <c r="V443" s="322"/>
      <c r="W443" s="323"/>
      <c r="X443" s="324"/>
      <c r="Y443" s="326"/>
      <c r="Z443" s="335">
        <f>_xlfn.XLOOKUP(A443,'2024-NAT-01'!B:B,'2024-NAT-01'!F:F,0,0)+_xlfn.XLOOKUP(Nominations!A106,'2024-NAT-01'!B:B,'2024-NAT-01'!G:G,0,0)</f>
        <v>7</v>
      </c>
      <c r="AA443" s="336">
        <f>_xlfn.XLOOKUP(A443,'2024-NAT-01'!B:B,'2024-NAT-01'!H:H,0,0)</f>
        <v>0</v>
      </c>
      <c r="AB443" s="335">
        <f>_xlfn.XLOOKUP(A443,'2024-NAT-02'!B:B,'2024-NAT-02'!F:F,0,0)+_xlfn.XLOOKUP(A443,'2024-NAT-02'!B:B,'2024-NAT-02'!G:G,0,0)</f>
        <v>0</v>
      </c>
      <c r="AC443" s="337">
        <f>_xlfn.XLOOKUP(A443,'2024-NAT-02'!B:B,'2024-NAT-02'!H:H,0,0)</f>
        <v>0</v>
      </c>
      <c r="AD443" s="338">
        <f t="shared" si="12"/>
        <v>7</v>
      </c>
      <c r="AE443" s="339">
        <f t="shared" si="13"/>
        <v>0</v>
      </c>
    </row>
    <row r="444" spans="1:31" ht="15.6" x14ac:dyDescent="0.25">
      <c r="A444" s="340" t="s">
        <v>558</v>
      </c>
      <c r="B444" s="341" t="s">
        <v>1340</v>
      </c>
      <c r="C444" s="341" t="s">
        <v>337</v>
      </c>
      <c r="D444" s="341" t="s">
        <v>79</v>
      </c>
      <c r="E444" s="342" t="s">
        <v>2079</v>
      </c>
      <c r="F444" s="312">
        <v>0</v>
      </c>
      <c r="G444" s="313">
        <v>0</v>
      </c>
      <c r="H444" s="313">
        <v>0</v>
      </c>
      <c r="I444" s="314">
        <v>0</v>
      </c>
      <c r="J444" s="315">
        <v>0</v>
      </c>
      <c r="K444" s="316"/>
      <c r="L444" s="331"/>
      <c r="M444" s="316"/>
      <c r="N444" s="317"/>
      <c r="O444" s="317"/>
      <c r="P444" s="318"/>
      <c r="Q444" s="319"/>
      <c r="R444" s="306"/>
      <c r="S444" s="306"/>
      <c r="T444" s="320"/>
      <c r="U444" s="321"/>
      <c r="V444" s="322"/>
      <c r="W444" s="323"/>
      <c r="X444" s="324"/>
      <c r="Y444" s="326"/>
      <c r="Z444" s="335">
        <f>_xlfn.XLOOKUP(A444,'2024-NAT-01'!B:B,'2024-NAT-01'!F:F,0,0)+_xlfn.XLOOKUP(Nominations!A107,'2024-NAT-01'!B:B,'2024-NAT-01'!G:G,0,0)</f>
        <v>6</v>
      </c>
      <c r="AA444" s="336">
        <f>_xlfn.XLOOKUP(A444,'2024-NAT-01'!B:B,'2024-NAT-01'!H:H,0,0)</f>
        <v>0</v>
      </c>
      <c r="AB444" s="335">
        <f>_xlfn.XLOOKUP(A444,'2024-NAT-02'!B:B,'2024-NAT-02'!F:F,0,0)+_xlfn.XLOOKUP(A444,'2024-NAT-02'!B:B,'2024-NAT-02'!G:G,0,0)</f>
        <v>0</v>
      </c>
      <c r="AC444" s="337">
        <f>_xlfn.XLOOKUP(A444,'2024-NAT-02'!B:B,'2024-NAT-02'!H:H,0,0)</f>
        <v>0</v>
      </c>
      <c r="AD444" s="338">
        <f t="shared" si="12"/>
        <v>6</v>
      </c>
      <c r="AE444" s="339">
        <f t="shared" si="13"/>
        <v>0</v>
      </c>
    </row>
    <row r="445" spans="1:31" ht="15.6" x14ac:dyDescent="0.25">
      <c r="A445" s="340" t="s">
        <v>559</v>
      </c>
      <c r="B445" s="341" t="s">
        <v>1241</v>
      </c>
      <c r="C445" s="341" t="s">
        <v>164</v>
      </c>
      <c r="D445" s="341" t="s">
        <v>239</v>
      </c>
      <c r="E445" s="342" t="s">
        <v>1261</v>
      </c>
      <c r="F445" s="312">
        <v>0</v>
      </c>
      <c r="G445" s="313">
        <v>0</v>
      </c>
      <c r="H445" s="313">
        <v>0</v>
      </c>
      <c r="I445" s="314">
        <v>0</v>
      </c>
      <c r="J445" s="315">
        <v>0</v>
      </c>
      <c r="K445" s="316"/>
      <c r="L445" s="331"/>
      <c r="M445" s="316"/>
      <c r="N445" s="317"/>
      <c r="O445" s="317"/>
      <c r="P445" s="318"/>
      <c r="Q445" s="319"/>
      <c r="R445" s="306"/>
      <c r="S445" s="306"/>
      <c r="T445" s="320"/>
      <c r="U445" s="321"/>
      <c r="V445" s="322"/>
      <c r="W445" s="323"/>
      <c r="X445" s="324"/>
      <c r="Y445" s="326"/>
      <c r="Z445" s="335">
        <f>_xlfn.XLOOKUP(A445,'2024-NAT-01'!B:B,'2024-NAT-01'!F:F,0,0)+_xlfn.XLOOKUP(Nominations!A108,'2024-NAT-01'!B:B,'2024-NAT-01'!G:G,0,0)</f>
        <v>6</v>
      </c>
      <c r="AA445" s="336">
        <f>_xlfn.XLOOKUP(A445,'2024-NAT-01'!B:B,'2024-NAT-01'!H:H,0,0)</f>
        <v>0</v>
      </c>
      <c r="AB445" s="335">
        <f>_xlfn.XLOOKUP(A445,'2024-NAT-02'!B:B,'2024-NAT-02'!F:F,0,0)+_xlfn.XLOOKUP(A445,'2024-NAT-02'!B:B,'2024-NAT-02'!G:G,0,0)</f>
        <v>0</v>
      </c>
      <c r="AC445" s="337">
        <f>_xlfn.XLOOKUP(A445,'2024-NAT-02'!B:B,'2024-NAT-02'!H:H,0,0)</f>
        <v>0</v>
      </c>
      <c r="AD445" s="338">
        <f t="shared" si="12"/>
        <v>6</v>
      </c>
      <c r="AE445" s="339">
        <f t="shared" si="13"/>
        <v>0</v>
      </c>
    </row>
    <row r="446" spans="1:31" ht="15.6" x14ac:dyDescent="0.25">
      <c r="A446" s="340" t="s">
        <v>560</v>
      </c>
      <c r="B446" s="341" t="s">
        <v>2162</v>
      </c>
      <c r="C446" s="341" t="s">
        <v>435</v>
      </c>
      <c r="D446" s="341" t="s">
        <v>352</v>
      </c>
      <c r="E446" s="342" t="s">
        <v>2078</v>
      </c>
      <c r="F446" s="312">
        <v>0</v>
      </c>
      <c r="G446" s="313">
        <v>0</v>
      </c>
      <c r="H446" s="313">
        <v>0</v>
      </c>
      <c r="I446" s="314">
        <v>0</v>
      </c>
      <c r="J446" s="315">
        <v>0</v>
      </c>
      <c r="K446" s="316"/>
      <c r="L446" s="331"/>
      <c r="M446" s="316"/>
      <c r="N446" s="317"/>
      <c r="O446" s="317"/>
      <c r="P446" s="318"/>
      <c r="Q446" s="319"/>
      <c r="R446" s="306"/>
      <c r="S446" s="306"/>
      <c r="T446" s="320"/>
      <c r="U446" s="321"/>
      <c r="V446" s="322"/>
      <c r="W446" s="323"/>
      <c r="X446" s="324"/>
      <c r="Y446" s="326"/>
      <c r="Z446" s="335">
        <f>_xlfn.XLOOKUP(A446,'2024-NAT-01'!B:B,'2024-NAT-01'!F:F,0,0)+_xlfn.XLOOKUP(Nominations!A109,'2024-NAT-01'!B:B,'2024-NAT-01'!G:G,0,0)</f>
        <v>4</v>
      </c>
      <c r="AA446" s="336">
        <f>_xlfn.XLOOKUP(A446,'2024-NAT-01'!B:B,'2024-NAT-01'!H:H,0,0)</f>
        <v>0</v>
      </c>
      <c r="AB446" s="335">
        <f>_xlfn.XLOOKUP(A446,'2024-NAT-02'!B:B,'2024-NAT-02'!F:F,0,0)+_xlfn.XLOOKUP(A446,'2024-NAT-02'!B:B,'2024-NAT-02'!G:G,0,0)</f>
        <v>0</v>
      </c>
      <c r="AC446" s="337">
        <f>_xlfn.XLOOKUP(A446,'2024-NAT-02'!B:B,'2024-NAT-02'!H:H,0,0)</f>
        <v>0</v>
      </c>
      <c r="AD446" s="338">
        <f t="shared" si="12"/>
        <v>4</v>
      </c>
      <c r="AE446" s="339">
        <f t="shared" si="13"/>
        <v>0</v>
      </c>
    </row>
    <row r="447" spans="1:31" ht="15.6" x14ac:dyDescent="0.25">
      <c r="A447" s="340" t="s">
        <v>563</v>
      </c>
      <c r="B447" s="341" t="s">
        <v>2153</v>
      </c>
      <c r="C447" s="341" t="s">
        <v>159</v>
      </c>
      <c r="D447" s="341" t="s">
        <v>160</v>
      </c>
      <c r="E447" s="342" t="s">
        <v>2079</v>
      </c>
      <c r="F447" s="312">
        <v>0</v>
      </c>
      <c r="G447" s="313">
        <v>0</v>
      </c>
      <c r="H447" s="313">
        <v>0</v>
      </c>
      <c r="I447" s="314">
        <v>0</v>
      </c>
      <c r="J447" s="315">
        <v>0</v>
      </c>
      <c r="K447" s="316"/>
      <c r="L447" s="331"/>
      <c r="M447" s="316"/>
      <c r="N447" s="317"/>
      <c r="O447" s="317"/>
      <c r="P447" s="318"/>
      <c r="Q447" s="319"/>
      <c r="R447" s="306"/>
      <c r="S447" s="306"/>
      <c r="T447" s="320"/>
      <c r="U447" s="321"/>
      <c r="V447" s="322"/>
      <c r="W447" s="323"/>
      <c r="X447" s="324"/>
      <c r="Y447" s="326"/>
      <c r="Z447" s="335">
        <f>_xlfn.XLOOKUP(A447,'2024-NAT-01'!B:B,'2024-NAT-01'!F:F,0,0)+_xlfn.XLOOKUP(Nominations!A112,'2024-NAT-01'!B:B,'2024-NAT-01'!G:G,0,0)</f>
        <v>2</v>
      </c>
      <c r="AA447" s="336">
        <f>_xlfn.XLOOKUP(A447,'2024-NAT-01'!B:B,'2024-NAT-01'!H:H,0,0)</f>
        <v>0</v>
      </c>
      <c r="AB447" s="335">
        <f>_xlfn.XLOOKUP(A447,'2024-NAT-02'!B:B,'2024-NAT-02'!F:F,0,0)+_xlfn.XLOOKUP(A447,'2024-NAT-02'!B:B,'2024-NAT-02'!G:G,0,0)</f>
        <v>0</v>
      </c>
      <c r="AC447" s="337">
        <f>_xlfn.XLOOKUP(A447,'2024-NAT-02'!B:B,'2024-NAT-02'!H:H,0,0)</f>
        <v>0</v>
      </c>
      <c r="AD447" s="338">
        <f t="shared" si="12"/>
        <v>2</v>
      </c>
      <c r="AE447" s="339">
        <f t="shared" si="13"/>
        <v>0</v>
      </c>
    </row>
    <row r="448" spans="1:31" ht="15.6" x14ac:dyDescent="0.25">
      <c r="A448" s="340" t="s">
        <v>565</v>
      </c>
      <c r="B448" s="341" t="s">
        <v>2161</v>
      </c>
      <c r="C448" s="341" t="s">
        <v>217</v>
      </c>
      <c r="D448" s="341" t="s">
        <v>1474</v>
      </c>
      <c r="E448" s="342" t="s">
        <v>1260</v>
      </c>
      <c r="F448" s="312">
        <v>0</v>
      </c>
      <c r="G448" s="313">
        <v>0</v>
      </c>
      <c r="H448" s="313">
        <v>0</v>
      </c>
      <c r="I448" s="314">
        <v>0</v>
      </c>
      <c r="J448" s="315">
        <v>0</v>
      </c>
      <c r="K448" s="316"/>
      <c r="L448" s="331"/>
      <c r="M448" s="316"/>
      <c r="N448" s="317"/>
      <c r="O448" s="317"/>
      <c r="P448" s="318"/>
      <c r="Q448" s="319"/>
      <c r="R448" s="306"/>
      <c r="S448" s="306"/>
      <c r="T448" s="320"/>
      <c r="U448" s="321"/>
      <c r="V448" s="322"/>
      <c r="W448" s="323"/>
      <c r="X448" s="324"/>
      <c r="Y448" s="326"/>
      <c r="Z448" s="335">
        <f>_xlfn.XLOOKUP(A448,'2024-NAT-01'!B:B,'2024-NAT-01'!F:F,0,0)+_xlfn.XLOOKUP(Nominations!A114,'2024-NAT-01'!B:B,'2024-NAT-01'!G:G,0,0)</f>
        <v>4</v>
      </c>
      <c r="AA448" s="336">
        <f>_xlfn.XLOOKUP(A448,'2024-NAT-01'!B:B,'2024-NAT-01'!H:H,0,0)</f>
        <v>0</v>
      </c>
      <c r="AB448" s="335">
        <f>_xlfn.XLOOKUP(A448,'2024-NAT-02'!B:B,'2024-NAT-02'!F:F,0,0)+_xlfn.XLOOKUP(A448,'2024-NAT-02'!B:B,'2024-NAT-02'!G:G,0,0)</f>
        <v>0</v>
      </c>
      <c r="AC448" s="337">
        <f>_xlfn.XLOOKUP(A448,'2024-NAT-02'!B:B,'2024-NAT-02'!H:H,0,0)</f>
        <v>0</v>
      </c>
      <c r="AD448" s="338">
        <f t="shared" si="12"/>
        <v>4</v>
      </c>
      <c r="AE448" s="339">
        <f t="shared" si="13"/>
        <v>0</v>
      </c>
    </row>
    <row r="449" spans="1:31" ht="15.6" x14ac:dyDescent="0.25">
      <c r="A449" s="340" t="s">
        <v>569</v>
      </c>
      <c r="B449" s="341" t="s">
        <v>2153</v>
      </c>
      <c r="C449" s="341" t="s">
        <v>118</v>
      </c>
      <c r="D449" s="341" t="s">
        <v>917</v>
      </c>
      <c r="E449" s="342" t="s">
        <v>1258</v>
      </c>
      <c r="F449" s="312">
        <v>0</v>
      </c>
      <c r="G449" s="313">
        <v>0</v>
      </c>
      <c r="H449" s="313">
        <v>0</v>
      </c>
      <c r="I449" s="314">
        <v>0</v>
      </c>
      <c r="J449" s="315">
        <v>0</v>
      </c>
      <c r="K449" s="316"/>
      <c r="L449" s="331"/>
      <c r="M449" s="316"/>
      <c r="N449" s="317"/>
      <c r="O449" s="317"/>
      <c r="P449" s="318"/>
      <c r="Q449" s="319"/>
      <c r="R449" s="306"/>
      <c r="S449" s="306"/>
      <c r="T449" s="320"/>
      <c r="U449" s="321"/>
      <c r="V449" s="322"/>
      <c r="W449" s="323"/>
      <c r="X449" s="324"/>
      <c r="Y449" s="326"/>
      <c r="Z449" s="335">
        <f>_xlfn.XLOOKUP(A449,'2024-NAT-01'!B:B,'2024-NAT-01'!F:F,0,0)+_xlfn.XLOOKUP(Nominations!A118,'2024-NAT-01'!B:B,'2024-NAT-01'!G:G,0,0)</f>
        <v>3</v>
      </c>
      <c r="AA449" s="336">
        <f>_xlfn.XLOOKUP(A449,'2024-NAT-01'!B:B,'2024-NAT-01'!H:H,0,0)</f>
        <v>0</v>
      </c>
      <c r="AB449" s="335">
        <f>_xlfn.XLOOKUP(A449,'2024-NAT-02'!B:B,'2024-NAT-02'!F:F,0,0)+_xlfn.XLOOKUP(A449,'2024-NAT-02'!B:B,'2024-NAT-02'!G:G,0,0)</f>
        <v>0</v>
      </c>
      <c r="AC449" s="337">
        <f>_xlfn.XLOOKUP(A449,'2024-NAT-02'!B:B,'2024-NAT-02'!H:H,0,0)</f>
        <v>0</v>
      </c>
      <c r="AD449" s="338">
        <f t="shared" si="12"/>
        <v>3</v>
      </c>
      <c r="AE449" s="339">
        <f t="shared" si="13"/>
        <v>0</v>
      </c>
    </row>
    <row r="450" spans="1:31" ht="15.6" x14ac:dyDescent="0.25">
      <c r="A450" s="340" t="s">
        <v>570</v>
      </c>
      <c r="B450" s="341" t="s">
        <v>1243</v>
      </c>
      <c r="C450" s="341" t="s">
        <v>1807</v>
      </c>
      <c r="D450" s="341" t="s">
        <v>1808</v>
      </c>
      <c r="E450" s="342" t="s">
        <v>1258</v>
      </c>
      <c r="F450" s="312">
        <v>0</v>
      </c>
      <c r="G450" s="313">
        <v>0</v>
      </c>
      <c r="H450" s="313">
        <v>0</v>
      </c>
      <c r="I450" s="314">
        <v>0</v>
      </c>
      <c r="J450" s="315">
        <v>0</v>
      </c>
      <c r="K450" s="316"/>
      <c r="L450" s="331"/>
      <c r="M450" s="316"/>
      <c r="N450" s="317"/>
      <c r="O450" s="317"/>
      <c r="P450" s="318"/>
      <c r="Q450" s="319"/>
      <c r="R450" s="306"/>
      <c r="S450" s="306"/>
      <c r="T450" s="320"/>
      <c r="U450" s="321"/>
      <c r="V450" s="322"/>
      <c r="W450" s="323"/>
      <c r="X450" s="324"/>
      <c r="Y450" s="326"/>
      <c r="Z450" s="335">
        <f>_xlfn.XLOOKUP(A450,'2024-NAT-01'!B:B,'2024-NAT-01'!F:F,0,0)+_xlfn.XLOOKUP(Nominations!A119,'2024-NAT-01'!B:B,'2024-NAT-01'!G:G,0,0)</f>
        <v>0</v>
      </c>
      <c r="AA450" s="336">
        <f>_xlfn.XLOOKUP(A450,'2024-NAT-01'!B:B,'2024-NAT-01'!H:H,0,0)</f>
        <v>0</v>
      </c>
      <c r="AB450" s="335">
        <f>_xlfn.XLOOKUP(A450,'2024-NAT-02'!B:B,'2024-NAT-02'!F:F,0,0)+_xlfn.XLOOKUP(A450,'2024-NAT-02'!B:B,'2024-NAT-02'!G:G,0,0)</f>
        <v>0</v>
      </c>
      <c r="AC450" s="337">
        <f>_xlfn.XLOOKUP(A450,'2024-NAT-02'!B:B,'2024-NAT-02'!H:H,0,0)</f>
        <v>0</v>
      </c>
      <c r="AD450" s="338">
        <f t="shared" si="12"/>
        <v>0</v>
      </c>
      <c r="AE450" s="339">
        <f t="shared" si="13"/>
        <v>0</v>
      </c>
    </row>
    <row r="451" spans="1:31" ht="15.6" x14ac:dyDescent="0.25">
      <c r="A451" s="340" t="s">
        <v>574</v>
      </c>
      <c r="B451" s="341" t="s">
        <v>1948</v>
      </c>
      <c r="C451" s="341" t="s">
        <v>322</v>
      </c>
      <c r="D451" s="341" t="s">
        <v>321</v>
      </c>
      <c r="E451" s="342" t="s">
        <v>1258</v>
      </c>
      <c r="F451" s="312">
        <v>0</v>
      </c>
      <c r="G451" s="313">
        <v>0</v>
      </c>
      <c r="H451" s="313">
        <v>0</v>
      </c>
      <c r="I451" s="314">
        <v>0</v>
      </c>
      <c r="J451" s="315">
        <v>0</v>
      </c>
      <c r="K451" s="316"/>
      <c r="L451" s="331"/>
      <c r="M451" s="316"/>
      <c r="N451" s="317"/>
      <c r="O451" s="317"/>
      <c r="P451" s="318"/>
      <c r="Q451" s="319"/>
      <c r="R451" s="306"/>
      <c r="S451" s="306"/>
      <c r="T451" s="320"/>
      <c r="U451" s="321"/>
      <c r="V451" s="322"/>
      <c r="W451" s="323"/>
      <c r="X451" s="324"/>
      <c r="Y451" s="326"/>
      <c r="Z451" s="335">
        <f>_xlfn.XLOOKUP(A451,'2024-NAT-01'!B:B,'2024-NAT-01'!F:F,0,0)+_xlfn.XLOOKUP(Nominations!A123,'2024-NAT-01'!B:B,'2024-NAT-01'!G:G,0,0)</f>
        <v>0</v>
      </c>
      <c r="AA451" s="336">
        <f>_xlfn.XLOOKUP(A451,'2024-NAT-01'!B:B,'2024-NAT-01'!H:H,0,0)</f>
        <v>0</v>
      </c>
      <c r="AB451" s="335">
        <f>_xlfn.XLOOKUP(A451,'2024-NAT-02'!B:B,'2024-NAT-02'!F:F,0,0)+_xlfn.XLOOKUP(A451,'2024-NAT-02'!B:B,'2024-NAT-02'!G:G,0,0)</f>
        <v>0</v>
      </c>
      <c r="AC451" s="337">
        <f>_xlfn.XLOOKUP(A451,'2024-NAT-02'!B:B,'2024-NAT-02'!H:H,0,0)</f>
        <v>0</v>
      </c>
      <c r="AD451" s="338">
        <f t="shared" si="12"/>
        <v>0</v>
      </c>
      <c r="AE451" s="339">
        <f t="shared" si="13"/>
        <v>0</v>
      </c>
    </row>
    <row r="452" spans="1:31" ht="15.6" x14ac:dyDescent="0.25">
      <c r="A452" s="340" t="s">
        <v>580</v>
      </c>
      <c r="B452" s="341" t="s">
        <v>1663</v>
      </c>
      <c r="C452" s="341" t="s">
        <v>366</v>
      </c>
      <c r="D452" s="341" t="s">
        <v>75</v>
      </c>
      <c r="E452" s="342" t="s">
        <v>2079</v>
      </c>
      <c r="F452" s="312">
        <v>0</v>
      </c>
      <c r="G452" s="313">
        <v>0</v>
      </c>
      <c r="H452" s="313">
        <v>0</v>
      </c>
      <c r="I452" s="314">
        <v>0</v>
      </c>
      <c r="J452" s="315">
        <v>0</v>
      </c>
      <c r="K452" s="316"/>
      <c r="L452" s="331"/>
      <c r="M452" s="316"/>
      <c r="N452" s="317"/>
      <c r="O452" s="317"/>
      <c r="P452" s="318"/>
      <c r="Q452" s="319"/>
      <c r="R452" s="306"/>
      <c r="S452" s="306"/>
      <c r="T452" s="320"/>
      <c r="U452" s="321"/>
      <c r="V452" s="322"/>
      <c r="W452" s="323"/>
      <c r="X452" s="324"/>
      <c r="Y452" s="326"/>
      <c r="Z452" s="335">
        <f>_xlfn.XLOOKUP(A452,'2024-NAT-01'!B:B,'2024-NAT-01'!F:F,0,0)+_xlfn.XLOOKUP(Nominations!A129,'2024-NAT-01'!B:B,'2024-NAT-01'!G:G,0,0)</f>
        <v>7</v>
      </c>
      <c r="AA452" s="336">
        <f>_xlfn.XLOOKUP(A452,'2024-NAT-01'!B:B,'2024-NAT-01'!H:H,0,0)</f>
        <v>0</v>
      </c>
      <c r="AB452" s="335">
        <f>_xlfn.XLOOKUP(A452,'2024-NAT-02'!B:B,'2024-NAT-02'!F:F,0,0)+_xlfn.XLOOKUP(A452,'2024-NAT-02'!B:B,'2024-NAT-02'!G:G,0,0)</f>
        <v>0</v>
      </c>
      <c r="AC452" s="337">
        <f>_xlfn.XLOOKUP(A452,'2024-NAT-02'!B:B,'2024-NAT-02'!H:H,0,0)</f>
        <v>0</v>
      </c>
      <c r="AD452" s="338">
        <f t="shared" ref="AD452:AD515" si="17">H452+Z452+AB452</f>
        <v>7</v>
      </c>
      <c r="AE452" s="339">
        <f t="shared" ref="AE452:AE515" si="18">J452+AA452+AC452</f>
        <v>0</v>
      </c>
    </row>
    <row r="453" spans="1:31" ht="15.6" x14ac:dyDescent="0.25">
      <c r="A453" s="340" t="s">
        <v>582</v>
      </c>
      <c r="B453" s="341" t="s">
        <v>1243</v>
      </c>
      <c r="C453" s="341" t="s">
        <v>146</v>
      </c>
      <c r="D453" s="341" t="s">
        <v>269</v>
      </c>
      <c r="E453" s="342" t="s">
        <v>2078</v>
      </c>
      <c r="F453" s="312">
        <v>0</v>
      </c>
      <c r="G453" s="313">
        <v>0</v>
      </c>
      <c r="H453" s="313">
        <v>0</v>
      </c>
      <c r="I453" s="314">
        <v>0</v>
      </c>
      <c r="J453" s="315">
        <v>0</v>
      </c>
      <c r="K453" s="316"/>
      <c r="L453" s="331"/>
      <c r="M453" s="316"/>
      <c r="N453" s="317"/>
      <c r="O453" s="317"/>
      <c r="P453" s="318"/>
      <c r="Q453" s="319"/>
      <c r="R453" s="306"/>
      <c r="S453" s="306"/>
      <c r="T453" s="320"/>
      <c r="U453" s="321"/>
      <c r="V453" s="322"/>
      <c r="W453" s="323"/>
      <c r="X453" s="324"/>
      <c r="Y453" s="326"/>
      <c r="Z453" s="335">
        <f>_xlfn.XLOOKUP(A453,'2024-NAT-01'!B:B,'2024-NAT-01'!F:F,0,0)+_xlfn.XLOOKUP(Nominations!A131,'2024-NAT-01'!B:B,'2024-NAT-01'!G:G,0,0)</f>
        <v>0</v>
      </c>
      <c r="AA453" s="336">
        <f>_xlfn.XLOOKUP(A453,'2024-NAT-01'!B:B,'2024-NAT-01'!H:H,0,0)</f>
        <v>0</v>
      </c>
      <c r="AB453" s="335">
        <f>_xlfn.XLOOKUP(A453,'2024-NAT-02'!B:B,'2024-NAT-02'!F:F,0,0)+_xlfn.XLOOKUP(A453,'2024-NAT-02'!B:B,'2024-NAT-02'!G:G,0,0)</f>
        <v>0</v>
      </c>
      <c r="AC453" s="337">
        <f>_xlfn.XLOOKUP(A453,'2024-NAT-02'!B:B,'2024-NAT-02'!H:H,0,0)</f>
        <v>0</v>
      </c>
      <c r="AD453" s="338">
        <f t="shared" si="17"/>
        <v>0</v>
      </c>
      <c r="AE453" s="339">
        <f t="shared" si="18"/>
        <v>0</v>
      </c>
    </row>
    <row r="454" spans="1:31" ht="15.6" x14ac:dyDescent="0.25">
      <c r="A454" s="340" t="s">
        <v>585</v>
      </c>
      <c r="B454" s="341" t="s">
        <v>2159</v>
      </c>
      <c r="C454" s="341" t="s">
        <v>176</v>
      </c>
      <c r="D454" s="341" t="s">
        <v>333</v>
      </c>
      <c r="E454" s="342" t="s">
        <v>2079</v>
      </c>
      <c r="F454" s="312">
        <v>0</v>
      </c>
      <c r="G454" s="313">
        <v>0</v>
      </c>
      <c r="H454" s="313">
        <v>0</v>
      </c>
      <c r="I454" s="314">
        <v>0</v>
      </c>
      <c r="J454" s="315">
        <v>0</v>
      </c>
      <c r="K454" s="316"/>
      <c r="L454" s="331"/>
      <c r="M454" s="316"/>
      <c r="N454" s="317"/>
      <c r="O454" s="317"/>
      <c r="P454" s="318"/>
      <c r="Q454" s="319"/>
      <c r="R454" s="306"/>
      <c r="S454" s="306"/>
      <c r="T454" s="320"/>
      <c r="U454" s="321"/>
      <c r="V454" s="322"/>
      <c r="W454" s="323"/>
      <c r="X454" s="324"/>
      <c r="Y454" s="326"/>
      <c r="Z454" s="335">
        <f>_xlfn.XLOOKUP(A454,'2024-NAT-01'!B:B,'2024-NAT-01'!F:F,0,0)+_xlfn.XLOOKUP(Nominations!A134,'2024-NAT-01'!B:B,'2024-NAT-01'!G:G,0,0)</f>
        <v>2</v>
      </c>
      <c r="AA454" s="336">
        <f>_xlfn.XLOOKUP(A454,'2024-NAT-01'!B:B,'2024-NAT-01'!H:H,0,0)</f>
        <v>0</v>
      </c>
      <c r="AB454" s="335">
        <f>_xlfn.XLOOKUP(A454,'2024-NAT-02'!B:B,'2024-NAT-02'!F:F,0,0)+_xlfn.XLOOKUP(A454,'2024-NAT-02'!B:B,'2024-NAT-02'!G:G,0,0)</f>
        <v>0</v>
      </c>
      <c r="AC454" s="337">
        <f>_xlfn.XLOOKUP(A454,'2024-NAT-02'!B:B,'2024-NAT-02'!H:H,0,0)</f>
        <v>0</v>
      </c>
      <c r="AD454" s="338">
        <f t="shared" si="17"/>
        <v>2</v>
      </c>
      <c r="AE454" s="339">
        <f t="shared" si="18"/>
        <v>0</v>
      </c>
    </row>
    <row r="455" spans="1:31" ht="15.6" x14ac:dyDescent="0.25">
      <c r="A455" s="340" t="s">
        <v>587</v>
      </c>
      <c r="B455" s="341" t="s">
        <v>2152</v>
      </c>
      <c r="C455" s="341" t="s">
        <v>1984</v>
      </c>
      <c r="D455" s="341" t="s">
        <v>1985</v>
      </c>
      <c r="E455" s="342" t="s">
        <v>2079</v>
      </c>
      <c r="F455" s="312">
        <v>0</v>
      </c>
      <c r="G455" s="313">
        <v>0</v>
      </c>
      <c r="H455" s="313">
        <v>0</v>
      </c>
      <c r="I455" s="314">
        <v>0</v>
      </c>
      <c r="J455" s="315">
        <v>0</v>
      </c>
      <c r="K455" s="316"/>
      <c r="L455" s="331"/>
      <c r="M455" s="316"/>
      <c r="N455" s="317"/>
      <c r="O455" s="317"/>
      <c r="P455" s="318"/>
      <c r="Q455" s="319"/>
      <c r="R455" s="306"/>
      <c r="S455" s="306"/>
      <c r="T455" s="320"/>
      <c r="U455" s="321"/>
      <c r="V455" s="322"/>
      <c r="W455" s="323"/>
      <c r="X455" s="324"/>
      <c r="Y455" s="326"/>
      <c r="Z455" s="335">
        <f>_xlfn.XLOOKUP(A455,'2024-NAT-01'!B:B,'2024-NAT-01'!F:F,0,0)+_xlfn.XLOOKUP(Nominations!A136,'2024-NAT-01'!B:B,'2024-NAT-01'!G:G,0,0)</f>
        <v>0</v>
      </c>
      <c r="AA455" s="336">
        <f>_xlfn.XLOOKUP(A455,'2024-NAT-01'!B:B,'2024-NAT-01'!H:H,0,0)</f>
        <v>0</v>
      </c>
      <c r="AB455" s="335">
        <f>_xlfn.XLOOKUP(A455,'2024-NAT-02'!B:B,'2024-NAT-02'!F:F,0,0)+_xlfn.XLOOKUP(A455,'2024-NAT-02'!B:B,'2024-NAT-02'!G:G,0,0)</f>
        <v>0</v>
      </c>
      <c r="AC455" s="337">
        <f>_xlfn.XLOOKUP(A455,'2024-NAT-02'!B:B,'2024-NAT-02'!H:H,0,0)</f>
        <v>0</v>
      </c>
      <c r="AD455" s="338">
        <f t="shared" si="17"/>
        <v>0</v>
      </c>
      <c r="AE455" s="339">
        <f t="shared" si="18"/>
        <v>0</v>
      </c>
    </row>
    <row r="456" spans="1:31" ht="15.6" x14ac:dyDescent="0.25">
      <c r="A456" s="340" t="s">
        <v>591</v>
      </c>
      <c r="B456" s="341" t="s">
        <v>1319</v>
      </c>
      <c r="C456" s="341" t="s">
        <v>105</v>
      </c>
      <c r="D456" s="341" t="s">
        <v>387</v>
      </c>
      <c r="E456" s="342" t="s">
        <v>2080</v>
      </c>
      <c r="F456" s="312">
        <v>0</v>
      </c>
      <c r="G456" s="313">
        <v>0</v>
      </c>
      <c r="H456" s="313">
        <v>0</v>
      </c>
      <c r="I456" s="314">
        <v>0</v>
      </c>
      <c r="J456" s="315">
        <v>0</v>
      </c>
      <c r="K456" s="316"/>
      <c r="L456" s="331"/>
      <c r="M456" s="316"/>
      <c r="N456" s="317"/>
      <c r="O456" s="317"/>
      <c r="P456" s="318"/>
      <c r="Q456" s="319"/>
      <c r="R456" s="306"/>
      <c r="S456" s="306"/>
      <c r="T456" s="320"/>
      <c r="U456" s="321"/>
      <c r="V456" s="322"/>
      <c r="W456" s="323"/>
      <c r="X456" s="324"/>
      <c r="Y456" s="326"/>
      <c r="Z456" s="335">
        <f>_xlfn.XLOOKUP(A456,'2024-NAT-01'!B:B,'2024-NAT-01'!F:F,0,0)+_xlfn.XLOOKUP(Nominations!A140,'2024-NAT-01'!B:B,'2024-NAT-01'!G:G,0,0)</f>
        <v>0</v>
      </c>
      <c r="AA456" s="336">
        <f>_xlfn.XLOOKUP(A456,'2024-NAT-01'!B:B,'2024-NAT-01'!H:H,0,0)</f>
        <v>0</v>
      </c>
      <c r="AB456" s="335">
        <f>_xlfn.XLOOKUP(A456,'2024-NAT-02'!B:B,'2024-NAT-02'!F:F,0,0)+_xlfn.XLOOKUP(A456,'2024-NAT-02'!B:B,'2024-NAT-02'!G:G,0,0)</f>
        <v>0</v>
      </c>
      <c r="AC456" s="337">
        <f>_xlfn.XLOOKUP(A456,'2024-NAT-02'!B:B,'2024-NAT-02'!H:H,0,0)</f>
        <v>0</v>
      </c>
      <c r="AD456" s="338">
        <f t="shared" si="17"/>
        <v>0</v>
      </c>
      <c r="AE456" s="339">
        <f t="shared" si="18"/>
        <v>0</v>
      </c>
    </row>
    <row r="457" spans="1:31" ht="15.6" x14ac:dyDescent="0.25">
      <c r="A457" s="340" t="s">
        <v>592</v>
      </c>
      <c r="B457" s="341" t="s">
        <v>2154</v>
      </c>
      <c r="C457" s="341" t="s">
        <v>2030</v>
      </c>
      <c r="D457" s="341" t="s">
        <v>1185</v>
      </c>
      <c r="E457" s="342" t="s">
        <v>1258</v>
      </c>
      <c r="F457" s="312">
        <v>0</v>
      </c>
      <c r="G457" s="313">
        <v>0</v>
      </c>
      <c r="H457" s="313">
        <v>0</v>
      </c>
      <c r="I457" s="314">
        <v>0</v>
      </c>
      <c r="J457" s="315">
        <v>0</v>
      </c>
      <c r="K457" s="316"/>
      <c r="L457" s="331"/>
      <c r="M457" s="316"/>
      <c r="N457" s="317"/>
      <c r="O457" s="317"/>
      <c r="P457" s="318"/>
      <c r="Q457" s="319"/>
      <c r="R457" s="306"/>
      <c r="S457" s="306"/>
      <c r="T457" s="320"/>
      <c r="U457" s="321"/>
      <c r="V457" s="322"/>
      <c r="W457" s="323"/>
      <c r="X457" s="324"/>
      <c r="Y457" s="326"/>
      <c r="Z457" s="335">
        <f>_xlfn.XLOOKUP(A457,'2024-NAT-01'!B:B,'2024-NAT-01'!F:F,0,0)+_xlfn.XLOOKUP(Nominations!A141,'2024-NAT-01'!B:B,'2024-NAT-01'!G:G,0,0)</f>
        <v>0</v>
      </c>
      <c r="AA457" s="336">
        <f>_xlfn.XLOOKUP(A457,'2024-NAT-01'!B:B,'2024-NAT-01'!H:H,0,0)</f>
        <v>0</v>
      </c>
      <c r="AB457" s="335">
        <f>_xlfn.XLOOKUP(A457,'2024-NAT-02'!B:B,'2024-NAT-02'!F:F,0,0)+_xlfn.XLOOKUP(A457,'2024-NAT-02'!B:B,'2024-NAT-02'!G:G,0,0)</f>
        <v>0</v>
      </c>
      <c r="AC457" s="337">
        <f>_xlfn.XLOOKUP(A457,'2024-NAT-02'!B:B,'2024-NAT-02'!H:H,0,0)</f>
        <v>0</v>
      </c>
      <c r="AD457" s="338">
        <f t="shared" si="17"/>
        <v>0</v>
      </c>
      <c r="AE457" s="339">
        <f t="shared" si="18"/>
        <v>0</v>
      </c>
    </row>
    <row r="458" spans="1:31" ht="15.6" x14ac:dyDescent="0.25">
      <c r="A458" s="340" t="s">
        <v>594</v>
      </c>
      <c r="B458" s="341" t="s">
        <v>2159</v>
      </c>
      <c r="C458" s="341" t="s">
        <v>222</v>
      </c>
      <c r="D458" s="341" t="s">
        <v>327</v>
      </c>
      <c r="E458" s="342" t="s">
        <v>1261</v>
      </c>
      <c r="F458" s="312">
        <v>0</v>
      </c>
      <c r="G458" s="313">
        <v>0</v>
      </c>
      <c r="H458" s="313">
        <v>0</v>
      </c>
      <c r="I458" s="314">
        <v>0</v>
      </c>
      <c r="J458" s="346">
        <v>0</v>
      </c>
      <c r="K458" s="316"/>
      <c r="L458" s="331"/>
      <c r="M458" s="316"/>
      <c r="N458" s="317"/>
      <c r="O458" s="317"/>
      <c r="P458" s="318"/>
      <c r="Q458" s="319"/>
      <c r="R458" s="306"/>
      <c r="S458" s="306"/>
      <c r="T458" s="320"/>
      <c r="U458" s="321"/>
      <c r="V458" s="322"/>
      <c r="W458" s="323"/>
      <c r="X458" s="324"/>
      <c r="Y458" s="326"/>
      <c r="Z458" s="335">
        <f>_xlfn.XLOOKUP(A458,'2024-NAT-01'!B:B,'2024-NAT-01'!F:F,0,0)+_xlfn.XLOOKUP(Nominations!A143,'2024-NAT-01'!B:B,'2024-NAT-01'!G:G,0,0)</f>
        <v>0</v>
      </c>
      <c r="AA458" s="336">
        <f>_xlfn.XLOOKUP(A458,'2024-NAT-01'!B:B,'2024-NAT-01'!H:H,0,0)</f>
        <v>0</v>
      </c>
      <c r="AB458" s="335">
        <f>_xlfn.XLOOKUP(A458,'2024-NAT-02'!B:B,'2024-NAT-02'!F:F,0,0)+_xlfn.XLOOKUP(A458,'2024-NAT-02'!B:B,'2024-NAT-02'!G:G,0,0)</f>
        <v>0</v>
      </c>
      <c r="AC458" s="337">
        <f>_xlfn.XLOOKUP(A458,'2024-NAT-02'!B:B,'2024-NAT-02'!H:H,0,0)</f>
        <v>0</v>
      </c>
      <c r="AD458" s="335">
        <f t="shared" si="17"/>
        <v>0</v>
      </c>
      <c r="AE458" s="336">
        <f t="shared" si="18"/>
        <v>0</v>
      </c>
    </row>
    <row r="459" spans="1:31" ht="15.6" x14ac:dyDescent="0.25">
      <c r="A459" s="340" t="s">
        <v>603</v>
      </c>
      <c r="B459" s="341" t="s">
        <v>2154</v>
      </c>
      <c r="C459" s="341" t="s">
        <v>182</v>
      </c>
      <c r="D459" s="341" t="s">
        <v>183</v>
      </c>
      <c r="E459" s="342" t="s">
        <v>1261</v>
      </c>
      <c r="F459" s="312">
        <v>0</v>
      </c>
      <c r="G459" s="313">
        <v>0</v>
      </c>
      <c r="H459" s="313">
        <v>0</v>
      </c>
      <c r="I459" s="314">
        <v>0</v>
      </c>
      <c r="J459" s="315">
        <v>0</v>
      </c>
      <c r="K459" s="316"/>
      <c r="L459" s="331"/>
      <c r="M459" s="316"/>
      <c r="N459" s="317"/>
      <c r="O459" s="317"/>
      <c r="P459" s="318"/>
      <c r="Q459" s="319"/>
      <c r="R459" s="306"/>
      <c r="S459" s="306"/>
      <c r="T459" s="320"/>
      <c r="U459" s="321"/>
      <c r="V459" s="322"/>
      <c r="W459" s="323"/>
      <c r="X459" s="324"/>
      <c r="Y459" s="326"/>
      <c r="Z459" s="335">
        <f>_xlfn.XLOOKUP(A459,'2024-NAT-01'!B:B,'2024-NAT-01'!F:F,0,0)+_xlfn.XLOOKUP(Nominations!A152,'2024-NAT-01'!B:B,'2024-NAT-01'!G:G,0,0)</f>
        <v>0</v>
      </c>
      <c r="AA459" s="336">
        <f>_xlfn.XLOOKUP(A459,'2024-NAT-01'!B:B,'2024-NAT-01'!H:H,0,0)</f>
        <v>0</v>
      </c>
      <c r="AB459" s="335">
        <f>_xlfn.XLOOKUP(A459,'2024-NAT-02'!B:B,'2024-NAT-02'!F:F,0,0)+_xlfn.XLOOKUP(A459,'2024-NAT-02'!B:B,'2024-NAT-02'!G:G,0,0)</f>
        <v>0</v>
      </c>
      <c r="AC459" s="337">
        <f>_xlfn.XLOOKUP(A459,'2024-NAT-02'!B:B,'2024-NAT-02'!H:H,0,0)</f>
        <v>0</v>
      </c>
      <c r="AD459" s="338">
        <f t="shared" si="17"/>
        <v>0</v>
      </c>
      <c r="AE459" s="339">
        <f t="shared" si="18"/>
        <v>0</v>
      </c>
    </row>
    <row r="460" spans="1:31" ht="15.6" x14ac:dyDescent="0.25">
      <c r="A460" s="340" t="s">
        <v>605</v>
      </c>
      <c r="B460" s="341" t="s">
        <v>2159</v>
      </c>
      <c r="C460" s="341" t="s">
        <v>332</v>
      </c>
      <c r="D460" s="341" t="s">
        <v>319</v>
      </c>
      <c r="E460" s="342" t="s">
        <v>2079</v>
      </c>
      <c r="F460" s="312">
        <v>0</v>
      </c>
      <c r="G460" s="313">
        <v>0</v>
      </c>
      <c r="H460" s="313">
        <v>0</v>
      </c>
      <c r="I460" s="314">
        <v>0</v>
      </c>
      <c r="J460" s="315">
        <v>0</v>
      </c>
      <c r="K460" s="316"/>
      <c r="L460" s="331"/>
      <c r="M460" s="316"/>
      <c r="N460" s="317"/>
      <c r="O460" s="317"/>
      <c r="P460" s="318"/>
      <c r="Q460" s="319"/>
      <c r="R460" s="306"/>
      <c r="S460" s="306"/>
      <c r="T460" s="320"/>
      <c r="U460" s="321"/>
      <c r="V460" s="322"/>
      <c r="W460" s="323"/>
      <c r="X460" s="324"/>
      <c r="Y460" s="326"/>
      <c r="Z460" s="335">
        <f>_xlfn.XLOOKUP(A460,'2024-NAT-01'!B:B,'2024-NAT-01'!F:F,0,0)+_xlfn.XLOOKUP(Nominations!A154,'2024-NAT-01'!B:B,'2024-NAT-01'!G:G,0,0)</f>
        <v>0</v>
      </c>
      <c r="AA460" s="336">
        <f>_xlfn.XLOOKUP(A460,'2024-NAT-01'!B:B,'2024-NAT-01'!H:H,0,0)</f>
        <v>0</v>
      </c>
      <c r="AB460" s="335">
        <f>_xlfn.XLOOKUP(A460,'2024-NAT-02'!B:B,'2024-NAT-02'!F:F,0,0)+_xlfn.XLOOKUP(A460,'2024-NAT-02'!B:B,'2024-NAT-02'!G:G,0,0)</f>
        <v>0</v>
      </c>
      <c r="AC460" s="337">
        <f>_xlfn.XLOOKUP(A460,'2024-NAT-02'!B:B,'2024-NAT-02'!H:H,0,0)</f>
        <v>0</v>
      </c>
      <c r="AD460" s="338">
        <f t="shared" si="17"/>
        <v>0</v>
      </c>
      <c r="AE460" s="339">
        <f t="shared" si="18"/>
        <v>0</v>
      </c>
    </row>
    <row r="461" spans="1:31" ht="15.6" x14ac:dyDescent="0.25">
      <c r="A461" s="340" t="s">
        <v>608</v>
      </c>
      <c r="B461" s="341" t="s">
        <v>1226</v>
      </c>
      <c r="C461" s="341" t="s">
        <v>416</v>
      </c>
      <c r="D461" s="341" t="s">
        <v>132</v>
      </c>
      <c r="E461" s="342" t="s">
        <v>1250</v>
      </c>
      <c r="F461" s="312">
        <v>0</v>
      </c>
      <c r="G461" s="313">
        <v>0</v>
      </c>
      <c r="H461" s="313">
        <v>0</v>
      </c>
      <c r="I461" s="314">
        <v>0</v>
      </c>
      <c r="J461" s="315">
        <v>0</v>
      </c>
      <c r="K461" s="316"/>
      <c r="L461" s="331"/>
      <c r="M461" s="316"/>
      <c r="N461" s="317"/>
      <c r="O461" s="317"/>
      <c r="P461" s="318"/>
      <c r="Q461" s="319"/>
      <c r="R461" s="306"/>
      <c r="S461" s="306"/>
      <c r="T461" s="320"/>
      <c r="U461" s="321"/>
      <c r="V461" s="322"/>
      <c r="W461" s="323"/>
      <c r="X461" s="324"/>
      <c r="Y461" s="326"/>
      <c r="Z461" s="335">
        <f>_xlfn.XLOOKUP(A461,'2024-NAT-01'!B:B,'2024-NAT-01'!F:F,0,0)+_xlfn.XLOOKUP(Nominations!A157,'2024-NAT-01'!B:B,'2024-NAT-01'!G:G,0,0)</f>
        <v>0</v>
      </c>
      <c r="AA461" s="336">
        <f>_xlfn.XLOOKUP(A461,'2024-NAT-01'!B:B,'2024-NAT-01'!H:H,0,0)</f>
        <v>0</v>
      </c>
      <c r="AB461" s="335">
        <f>_xlfn.XLOOKUP(A461,'2024-NAT-02'!B:B,'2024-NAT-02'!F:F,0,0)+_xlfn.XLOOKUP(A461,'2024-NAT-02'!B:B,'2024-NAT-02'!G:G,0,0)</f>
        <v>0</v>
      </c>
      <c r="AC461" s="337">
        <f>_xlfn.XLOOKUP(A461,'2024-NAT-02'!B:B,'2024-NAT-02'!H:H,0,0)</f>
        <v>0</v>
      </c>
      <c r="AD461" s="338">
        <f t="shared" si="17"/>
        <v>0</v>
      </c>
      <c r="AE461" s="339">
        <f t="shared" si="18"/>
        <v>0</v>
      </c>
    </row>
    <row r="462" spans="1:31" ht="15.6" x14ac:dyDescent="0.25">
      <c r="A462" s="340" t="s">
        <v>609</v>
      </c>
      <c r="B462" s="341" t="s">
        <v>1340</v>
      </c>
      <c r="C462" s="341" t="s">
        <v>401</v>
      </c>
      <c r="D462" s="341" t="s">
        <v>219</v>
      </c>
      <c r="E462" s="342" t="s">
        <v>1258</v>
      </c>
      <c r="F462" s="312">
        <v>0</v>
      </c>
      <c r="G462" s="313">
        <v>0</v>
      </c>
      <c r="H462" s="313">
        <v>0</v>
      </c>
      <c r="I462" s="314">
        <v>0</v>
      </c>
      <c r="J462" s="315">
        <v>0</v>
      </c>
      <c r="K462" s="316"/>
      <c r="L462" s="331"/>
      <c r="M462" s="316"/>
      <c r="N462" s="317"/>
      <c r="O462" s="317"/>
      <c r="P462" s="318"/>
      <c r="Q462" s="319"/>
      <c r="R462" s="306"/>
      <c r="S462" s="306"/>
      <c r="T462" s="320"/>
      <c r="U462" s="321"/>
      <c r="V462" s="322"/>
      <c r="W462" s="323"/>
      <c r="X462" s="324"/>
      <c r="Y462" s="326"/>
      <c r="Z462" s="335">
        <f>_xlfn.XLOOKUP(A462,'2024-NAT-01'!B:B,'2024-NAT-01'!F:F,0,0)+_xlfn.XLOOKUP(Nominations!A158,'2024-NAT-01'!B:B,'2024-NAT-01'!G:G,0,0)</f>
        <v>3</v>
      </c>
      <c r="AA462" s="336">
        <f>_xlfn.XLOOKUP(A462,'2024-NAT-01'!B:B,'2024-NAT-01'!H:H,0,0)</f>
        <v>0</v>
      </c>
      <c r="AB462" s="335">
        <f>_xlfn.XLOOKUP(A462,'2024-NAT-02'!B:B,'2024-NAT-02'!F:F,0,0)+_xlfn.XLOOKUP(A462,'2024-NAT-02'!B:B,'2024-NAT-02'!G:G,0,0)</f>
        <v>0</v>
      </c>
      <c r="AC462" s="337">
        <f>_xlfn.XLOOKUP(A462,'2024-NAT-02'!B:B,'2024-NAT-02'!H:H,0,0)</f>
        <v>0</v>
      </c>
      <c r="AD462" s="338">
        <f t="shared" si="17"/>
        <v>3</v>
      </c>
      <c r="AE462" s="339">
        <f t="shared" si="18"/>
        <v>0</v>
      </c>
    </row>
    <row r="463" spans="1:31" ht="15.6" x14ac:dyDescent="0.25">
      <c r="A463" s="340" t="s">
        <v>613</v>
      </c>
      <c r="B463" s="341" t="s">
        <v>1340</v>
      </c>
      <c r="C463" s="341" t="s">
        <v>214</v>
      </c>
      <c r="D463" s="341" t="s">
        <v>215</v>
      </c>
      <c r="E463" s="342" t="s">
        <v>1261</v>
      </c>
      <c r="F463" s="312">
        <v>0</v>
      </c>
      <c r="G463" s="313">
        <v>0</v>
      </c>
      <c r="H463" s="313">
        <v>0</v>
      </c>
      <c r="I463" s="314">
        <v>0</v>
      </c>
      <c r="J463" s="315">
        <v>0</v>
      </c>
      <c r="K463" s="316"/>
      <c r="L463" s="331"/>
      <c r="M463" s="316"/>
      <c r="N463" s="317"/>
      <c r="O463" s="317"/>
      <c r="P463" s="318"/>
      <c r="Q463" s="319"/>
      <c r="R463" s="306"/>
      <c r="S463" s="306"/>
      <c r="T463" s="320"/>
      <c r="U463" s="321"/>
      <c r="V463" s="322"/>
      <c r="W463" s="323"/>
      <c r="X463" s="324"/>
      <c r="Y463" s="326"/>
      <c r="Z463" s="335">
        <f>_xlfn.XLOOKUP(A463,'2024-NAT-01'!B:B,'2024-NAT-01'!F:F,0,0)+_xlfn.XLOOKUP(Nominations!A162,'2024-NAT-01'!B:B,'2024-NAT-01'!G:G,0,0)</f>
        <v>1</v>
      </c>
      <c r="AA463" s="336">
        <f>_xlfn.XLOOKUP(A463,'2024-NAT-01'!B:B,'2024-NAT-01'!H:H,0,0)</f>
        <v>0</v>
      </c>
      <c r="AB463" s="335">
        <f>_xlfn.XLOOKUP(A463,'2024-NAT-02'!B:B,'2024-NAT-02'!F:F,0,0)+_xlfn.XLOOKUP(A463,'2024-NAT-02'!B:B,'2024-NAT-02'!G:G,0,0)</f>
        <v>0</v>
      </c>
      <c r="AC463" s="337">
        <f>_xlfn.XLOOKUP(A463,'2024-NAT-02'!B:B,'2024-NAT-02'!H:H,0,0)</f>
        <v>0</v>
      </c>
      <c r="AD463" s="338">
        <f t="shared" si="17"/>
        <v>1</v>
      </c>
      <c r="AE463" s="339">
        <f t="shared" si="18"/>
        <v>0</v>
      </c>
    </row>
    <row r="464" spans="1:31" ht="15.6" x14ac:dyDescent="0.25">
      <c r="A464" s="340" t="s">
        <v>615</v>
      </c>
      <c r="B464" s="341" t="s">
        <v>1380</v>
      </c>
      <c r="C464" s="341" t="s">
        <v>188</v>
      </c>
      <c r="D464" s="341" t="s">
        <v>347</v>
      </c>
      <c r="E464" s="342" t="s">
        <v>1258</v>
      </c>
      <c r="F464" s="312">
        <v>0</v>
      </c>
      <c r="G464" s="313">
        <v>0</v>
      </c>
      <c r="H464" s="313">
        <v>0</v>
      </c>
      <c r="I464" s="314">
        <v>0</v>
      </c>
      <c r="J464" s="315">
        <v>0</v>
      </c>
      <c r="K464" s="316"/>
      <c r="L464" s="331"/>
      <c r="M464" s="316"/>
      <c r="N464" s="317"/>
      <c r="O464" s="317"/>
      <c r="P464" s="318"/>
      <c r="Q464" s="319"/>
      <c r="R464" s="306"/>
      <c r="S464" s="306"/>
      <c r="T464" s="320"/>
      <c r="U464" s="321"/>
      <c r="V464" s="322"/>
      <c r="W464" s="323"/>
      <c r="X464" s="324"/>
      <c r="Y464" s="326"/>
      <c r="Z464" s="335">
        <f>_xlfn.XLOOKUP(A464,'2024-NAT-01'!B:B,'2024-NAT-01'!F:F,0,0)+_xlfn.XLOOKUP(Nominations!A164,'2024-NAT-01'!B:B,'2024-NAT-01'!G:G,0,0)</f>
        <v>0</v>
      </c>
      <c r="AA464" s="336">
        <f>_xlfn.XLOOKUP(A464,'2024-NAT-01'!B:B,'2024-NAT-01'!H:H,0,0)</f>
        <v>0</v>
      </c>
      <c r="AB464" s="335">
        <f>_xlfn.XLOOKUP(A464,'2024-NAT-02'!B:B,'2024-NAT-02'!F:F,0,0)+_xlfn.XLOOKUP(A464,'2024-NAT-02'!B:B,'2024-NAT-02'!G:G,0,0)</f>
        <v>0</v>
      </c>
      <c r="AC464" s="337">
        <f>_xlfn.XLOOKUP(A464,'2024-NAT-02'!B:B,'2024-NAT-02'!H:H,0,0)</f>
        <v>0</v>
      </c>
      <c r="AD464" s="338">
        <f t="shared" si="17"/>
        <v>0</v>
      </c>
      <c r="AE464" s="339">
        <f t="shared" si="18"/>
        <v>0</v>
      </c>
    </row>
    <row r="465" spans="1:31" ht="15.6" x14ac:dyDescent="0.25">
      <c r="A465" s="340" t="s">
        <v>617</v>
      </c>
      <c r="B465" s="341" t="s">
        <v>1241</v>
      </c>
      <c r="C465" s="341" t="s">
        <v>225</v>
      </c>
      <c r="D465" s="341" t="s">
        <v>240</v>
      </c>
      <c r="E465" s="342" t="s">
        <v>2079</v>
      </c>
      <c r="F465" s="312">
        <v>0</v>
      </c>
      <c r="G465" s="313">
        <v>0</v>
      </c>
      <c r="H465" s="313">
        <v>0</v>
      </c>
      <c r="I465" s="314">
        <v>0</v>
      </c>
      <c r="J465" s="315">
        <v>0</v>
      </c>
      <c r="K465" s="316"/>
      <c r="L465" s="331"/>
      <c r="M465" s="316"/>
      <c r="N465" s="317"/>
      <c r="O465" s="317"/>
      <c r="P465" s="318"/>
      <c r="Q465" s="319"/>
      <c r="R465" s="306"/>
      <c r="S465" s="306"/>
      <c r="T465" s="320"/>
      <c r="U465" s="321"/>
      <c r="V465" s="322"/>
      <c r="W465" s="323"/>
      <c r="X465" s="324"/>
      <c r="Y465" s="326"/>
      <c r="Z465" s="335">
        <f>_xlfn.XLOOKUP(A465,'2024-NAT-01'!B:B,'2024-NAT-01'!F:F,0,0)+_xlfn.XLOOKUP(Nominations!A166,'2024-NAT-01'!B:B,'2024-NAT-01'!G:G,0,0)</f>
        <v>0</v>
      </c>
      <c r="AA465" s="336">
        <f>_xlfn.XLOOKUP(A465,'2024-NAT-01'!B:B,'2024-NAT-01'!H:H,0,0)</f>
        <v>0</v>
      </c>
      <c r="AB465" s="335">
        <f>_xlfn.XLOOKUP(A465,'2024-NAT-02'!B:B,'2024-NAT-02'!F:F,0,0)+_xlfn.XLOOKUP(A465,'2024-NAT-02'!B:B,'2024-NAT-02'!G:G,0,0)</f>
        <v>0</v>
      </c>
      <c r="AC465" s="337">
        <f>_xlfn.XLOOKUP(A465,'2024-NAT-02'!B:B,'2024-NAT-02'!H:H,0,0)</f>
        <v>0</v>
      </c>
      <c r="AD465" s="338">
        <f t="shared" si="17"/>
        <v>0</v>
      </c>
      <c r="AE465" s="339">
        <f t="shared" si="18"/>
        <v>0</v>
      </c>
    </row>
    <row r="466" spans="1:31" ht="15.6" x14ac:dyDescent="0.25">
      <c r="A466" s="340" t="s">
        <v>618</v>
      </c>
      <c r="B466" s="341" t="s">
        <v>2159</v>
      </c>
      <c r="C466" s="341" t="s">
        <v>2011</v>
      </c>
      <c r="D466" s="341" t="s">
        <v>1850</v>
      </c>
      <c r="E466" s="342" t="s">
        <v>1258</v>
      </c>
      <c r="F466" s="312">
        <v>0</v>
      </c>
      <c r="G466" s="313">
        <v>0</v>
      </c>
      <c r="H466" s="313">
        <v>0</v>
      </c>
      <c r="I466" s="314">
        <v>0</v>
      </c>
      <c r="J466" s="315">
        <v>0</v>
      </c>
      <c r="K466" s="316"/>
      <c r="L466" s="331"/>
      <c r="M466" s="316"/>
      <c r="N466" s="317"/>
      <c r="O466" s="317"/>
      <c r="P466" s="318"/>
      <c r="Q466" s="319"/>
      <c r="R466" s="306"/>
      <c r="S466" s="306"/>
      <c r="T466" s="320"/>
      <c r="U466" s="321"/>
      <c r="V466" s="322"/>
      <c r="W466" s="323"/>
      <c r="X466" s="324"/>
      <c r="Y466" s="326"/>
      <c r="Z466" s="335">
        <f>_xlfn.XLOOKUP(A466,'2024-NAT-01'!B:B,'2024-NAT-01'!F:F,0,0)+_xlfn.XLOOKUP(Nominations!A167,'2024-NAT-01'!B:B,'2024-NAT-01'!G:G,0,0)</f>
        <v>0</v>
      </c>
      <c r="AA466" s="336">
        <f>_xlfn.XLOOKUP(A466,'2024-NAT-01'!B:B,'2024-NAT-01'!H:H,0,0)</f>
        <v>0</v>
      </c>
      <c r="AB466" s="335">
        <f>_xlfn.XLOOKUP(A466,'2024-NAT-02'!B:B,'2024-NAT-02'!F:F,0,0)+_xlfn.XLOOKUP(A466,'2024-NAT-02'!B:B,'2024-NAT-02'!G:G,0,0)</f>
        <v>0</v>
      </c>
      <c r="AC466" s="337">
        <f>_xlfn.XLOOKUP(A466,'2024-NAT-02'!B:B,'2024-NAT-02'!H:H,0,0)</f>
        <v>0</v>
      </c>
      <c r="AD466" s="338">
        <f t="shared" si="17"/>
        <v>0</v>
      </c>
      <c r="AE466" s="339">
        <f t="shared" si="18"/>
        <v>0</v>
      </c>
    </row>
    <row r="467" spans="1:31" ht="15.6" x14ac:dyDescent="0.25">
      <c r="A467" s="340" t="s">
        <v>620</v>
      </c>
      <c r="B467" s="341" t="s">
        <v>1243</v>
      </c>
      <c r="C467" s="341" t="s">
        <v>253</v>
      </c>
      <c r="D467" s="341" t="s">
        <v>254</v>
      </c>
      <c r="E467" s="342" t="s">
        <v>1261</v>
      </c>
      <c r="F467" s="312">
        <v>0</v>
      </c>
      <c r="G467" s="313">
        <v>0</v>
      </c>
      <c r="H467" s="313">
        <v>0</v>
      </c>
      <c r="I467" s="314">
        <v>0</v>
      </c>
      <c r="J467" s="315">
        <v>0</v>
      </c>
      <c r="K467" s="316"/>
      <c r="L467" s="331"/>
      <c r="M467" s="316"/>
      <c r="N467" s="317"/>
      <c r="O467" s="317"/>
      <c r="P467" s="318"/>
      <c r="Q467" s="319"/>
      <c r="R467" s="306"/>
      <c r="S467" s="306"/>
      <c r="T467" s="320"/>
      <c r="U467" s="321"/>
      <c r="V467" s="322"/>
      <c r="W467" s="323"/>
      <c r="X467" s="324"/>
      <c r="Y467" s="326"/>
      <c r="Z467" s="335">
        <f>_xlfn.XLOOKUP(A467,'2024-NAT-01'!B:B,'2024-NAT-01'!F:F,0,0)+_xlfn.XLOOKUP(Nominations!A169,'2024-NAT-01'!B:B,'2024-NAT-01'!G:G,0,0)</f>
        <v>1</v>
      </c>
      <c r="AA467" s="336">
        <f>_xlfn.XLOOKUP(A467,'2024-NAT-01'!B:B,'2024-NAT-01'!H:H,0,0)</f>
        <v>0</v>
      </c>
      <c r="AB467" s="335">
        <f>_xlfn.XLOOKUP(A467,'2024-NAT-02'!B:B,'2024-NAT-02'!F:F,0,0)+_xlfn.XLOOKUP(A467,'2024-NAT-02'!B:B,'2024-NAT-02'!G:G,0,0)</f>
        <v>0</v>
      </c>
      <c r="AC467" s="337">
        <f>_xlfn.XLOOKUP(A467,'2024-NAT-02'!B:B,'2024-NAT-02'!H:H,0,0)</f>
        <v>0</v>
      </c>
      <c r="AD467" s="338">
        <f t="shared" si="17"/>
        <v>1</v>
      </c>
      <c r="AE467" s="339">
        <f t="shared" si="18"/>
        <v>0</v>
      </c>
    </row>
    <row r="468" spans="1:31" ht="15.6" x14ac:dyDescent="0.25">
      <c r="A468" s="340" t="s">
        <v>621</v>
      </c>
      <c r="B468" s="341" t="s">
        <v>1240</v>
      </c>
      <c r="C468" s="341" t="s">
        <v>2094</v>
      </c>
      <c r="D468" s="341" t="s">
        <v>2095</v>
      </c>
      <c r="E468" s="342" t="s">
        <v>1253</v>
      </c>
      <c r="F468" s="312">
        <v>0</v>
      </c>
      <c r="G468" s="313">
        <v>0</v>
      </c>
      <c r="H468" s="313">
        <v>0</v>
      </c>
      <c r="I468" s="314">
        <v>0</v>
      </c>
      <c r="J468" s="315">
        <v>0</v>
      </c>
      <c r="K468" s="316"/>
      <c r="L468" s="331"/>
      <c r="M468" s="316"/>
      <c r="N468" s="317"/>
      <c r="O468" s="317"/>
      <c r="P468" s="318"/>
      <c r="Q468" s="319"/>
      <c r="R468" s="306"/>
      <c r="S468" s="306"/>
      <c r="T468" s="320"/>
      <c r="U468" s="321"/>
      <c r="V468" s="322"/>
      <c r="W468" s="323"/>
      <c r="X468" s="324"/>
      <c r="Y468" s="326"/>
      <c r="Z468" s="335">
        <f>_xlfn.XLOOKUP(A468,'2024-NAT-01'!B:B,'2024-NAT-01'!F:F,0,0)+_xlfn.XLOOKUP(Nominations!A170,'2024-NAT-01'!B:B,'2024-NAT-01'!G:G,0,0)</f>
        <v>2</v>
      </c>
      <c r="AA468" s="336">
        <f>_xlfn.XLOOKUP(A468,'2024-NAT-01'!B:B,'2024-NAT-01'!H:H,0,0)</f>
        <v>0</v>
      </c>
      <c r="AB468" s="335">
        <f>_xlfn.XLOOKUP(A468,'2024-NAT-02'!B:B,'2024-NAT-02'!F:F,0,0)+_xlfn.XLOOKUP(A468,'2024-NAT-02'!B:B,'2024-NAT-02'!G:G,0,0)</f>
        <v>0</v>
      </c>
      <c r="AC468" s="337">
        <f>_xlfn.XLOOKUP(A468,'2024-NAT-02'!B:B,'2024-NAT-02'!H:H,0,0)</f>
        <v>0</v>
      </c>
      <c r="AD468" s="338">
        <f t="shared" si="17"/>
        <v>2</v>
      </c>
      <c r="AE468" s="339">
        <f t="shared" si="18"/>
        <v>0</v>
      </c>
    </row>
    <row r="469" spans="1:31" ht="15.6" x14ac:dyDescent="0.25">
      <c r="A469" s="340" t="s">
        <v>622</v>
      </c>
      <c r="B469" s="341" t="s">
        <v>1241</v>
      </c>
      <c r="C469" s="341" t="s">
        <v>1905</v>
      </c>
      <c r="D469" s="341" t="s">
        <v>133</v>
      </c>
      <c r="E469" s="342" t="s">
        <v>1261</v>
      </c>
      <c r="F469" s="312">
        <v>0</v>
      </c>
      <c r="G469" s="313">
        <v>0</v>
      </c>
      <c r="H469" s="313">
        <v>0</v>
      </c>
      <c r="I469" s="314">
        <v>0</v>
      </c>
      <c r="J469" s="315">
        <v>0</v>
      </c>
      <c r="K469" s="316"/>
      <c r="L469" s="331"/>
      <c r="M469" s="316"/>
      <c r="N469" s="317"/>
      <c r="O469" s="317"/>
      <c r="P469" s="318"/>
      <c r="Q469" s="319"/>
      <c r="R469" s="306"/>
      <c r="S469" s="306"/>
      <c r="T469" s="320"/>
      <c r="U469" s="321"/>
      <c r="V469" s="322"/>
      <c r="W469" s="323"/>
      <c r="X469" s="324"/>
      <c r="Y469" s="326"/>
      <c r="Z469" s="335">
        <f>_xlfn.XLOOKUP(A469,'2024-NAT-01'!B:B,'2024-NAT-01'!F:F,0,0)+_xlfn.XLOOKUP(Nominations!A171,'2024-NAT-01'!B:B,'2024-NAT-01'!G:G,0,0)</f>
        <v>0</v>
      </c>
      <c r="AA469" s="336">
        <f>_xlfn.XLOOKUP(A469,'2024-NAT-01'!B:B,'2024-NAT-01'!H:H,0,0)</f>
        <v>0</v>
      </c>
      <c r="AB469" s="335">
        <f>_xlfn.XLOOKUP(A469,'2024-NAT-02'!B:B,'2024-NAT-02'!F:F,0,0)+_xlfn.XLOOKUP(A469,'2024-NAT-02'!B:B,'2024-NAT-02'!G:G,0,0)</f>
        <v>0</v>
      </c>
      <c r="AC469" s="337">
        <f>_xlfn.XLOOKUP(A469,'2024-NAT-02'!B:B,'2024-NAT-02'!H:H,0,0)</f>
        <v>0</v>
      </c>
      <c r="AD469" s="338">
        <f t="shared" si="17"/>
        <v>0</v>
      </c>
      <c r="AE469" s="339">
        <f t="shared" si="18"/>
        <v>0</v>
      </c>
    </row>
    <row r="470" spans="1:31" ht="15.6" x14ac:dyDescent="0.25">
      <c r="A470" s="340" t="s">
        <v>628</v>
      </c>
      <c r="B470" s="341" t="s">
        <v>1241</v>
      </c>
      <c r="C470" s="341" t="s">
        <v>95</v>
      </c>
      <c r="D470" s="341" t="s">
        <v>79</v>
      </c>
      <c r="E470" s="342" t="s">
        <v>1261</v>
      </c>
      <c r="F470" s="312">
        <v>0</v>
      </c>
      <c r="G470" s="313">
        <v>0</v>
      </c>
      <c r="H470" s="313">
        <v>0</v>
      </c>
      <c r="I470" s="314">
        <v>0</v>
      </c>
      <c r="J470" s="315">
        <v>0</v>
      </c>
      <c r="K470" s="316"/>
      <c r="L470" s="331"/>
      <c r="M470" s="316"/>
      <c r="N470" s="317"/>
      <c r="O470" s="317"/>
      <c r="P470" s="318"/>
      <c r="Q470" s="319"/>
      <c r="R470" s="306"/>
      <c r="S470" s="306"/>
      <c r="T470" s="320"/>
      <c r="U470" s="321"/>
      <c r="V470" s="322"/>
      <c r="W470" s="323"/>
      <c r="X470" s="324"/>
      <c r="Y470" s="326"/>
      <c r="Z470" s="335">
        <f>_xlfn.XLOOKUP(A470,'2024-NAT-01'!B:B,'2024-NAT-01'!F:F,0,0)+_xlfn.XLOOKUP(Nominations!A177,'2024-NAT-01'!B:B,'2024-NAT-01'!G:G,0,0)</f>
        <v>2</v>
      </c>
      <c r="AA470" s="336">
        <f>_xlfn.XLOOKUP(A470,'2024-NAT-01'!B:B,'2024-NAT-01'!H:H,0,0)</f>
        <v>0</v>
      </c>
      <c r="AB470" s="335">
        <f>_xlfn.XLOOKUP(A470,'2024-NAT-02'!B:B,'2024-NAT-02'!F:F,0,0)+_xlfn.XLOOKUP(A470,'2024-NAT-02'!B:B,'2024-NAT-02'!G:G,0,0)</f>
        <v>0</v>
      </c>
      <c r="AC470" s="337">
        <f>_xlfn.XLOOKUP(A470,'2024-NAT-02'!B:B,'2024-NAT-02'!H:H,0,0)</f>
        <v>0</v>
      </c>
      <c r="AD470" s="338">
        <f t="shared" si="17"/>
        <v>2</v>
      </c>
      <c r="AE470" s="339">
        <f t="shared" si="18"/>
        <v>0</v>
      </c>
    </row>
    <row r="471" spans="1:31" ht="15.6" x14ac:dyDescent="0.25">
      <c r="A471" s="340" t="s">
        <v>629</v>
      </c>
      <c r="B471" s="341" t="s">
        <v>1241</v>
      </c>
      <c r="C471" s="341" t="s">
        <v>1858</v>
      </c>
      <c r="D471" s="341" t="s">
        <v>133</v>
      </c>
      <c r="E471" s="342" t="s">
        <v>1259</v>
      </c>
      <c r="F471" s="312">
        <v>0</v>
      </c>
      <c r="G471" s="313">
        <v>0</v>
      </c>
      <c r="H471" s="313">
        <v>0</v>
      </c>
      <c r="I471" s="314">
        <v>0</v>
      </c>
      <c r="J471" s="315">
        <v>0</v>
      </c>
      <c r="K471" s="316"/>
      <c r="L471" s="331"/>
      <c r="M471" s="316"/>
      <c r="N471" s="317"/>
      <c r="O471" s="317"/>
      <c r="P471" s="318"/>
      <c r="Q471" s="319"/>
      <c r="R471" s="306"/>
      <c r="S471" s="306"/>
      <c r="T471" s="320"/>
      <c r="U471" s="321"/>
      <c r="V471" s="322"/>
      <c r="W471" s="323"/>
      <c r="X471" s="324"/>
      <c r="Y471" s="326"/>
      <c r="Z471" s="335">
        <f>_xlfn.XLOOKUP(A471,'2024-NAT-01'!B:B,'2024-NAT-01'!F:F,0,0)+_xlfn.XLOOKUP(Nominations!A178,'2024-NAT-01'!B:B,'2024-NAT-01'!G:G,0,0)</f>
        <v>0</v>
      </c>
      <c r="AA471" s="336">
        <f>_xlfn.XLOOKUP(A471,'2024-NAT-01'!B:B,'2024-NAT-01'!H:H,0,0)</f>
        <v>0</v>
      </c>
      <c r="AB471" s="335">
        <f>_xlfn.XLOOKUP(A471,'2024-NAT-02'!B:B,'2024-NAT-02'!F:F,0,0)+_xlfn.XLOOKUP(A471,'2024-NAT-02'!B:B,'2024-NAT-02'!G:G,0,0)</f>
        <v>0</v>
      </c>
      <c r="AC471" s="337">
        <f>_xlfn.XLOOKUP(A471,'2024-NAT-02'!B:B,'2024-NAT-02'!H:H,0,0)</f>
        <v>0</v>
      </c>
      <c r="AD471" s="338">
        <f t="shared" si="17"/>
        <v>0</v>
      </c>
      <c r="AE471" s="339">
        <f t="shared" si="18"/>
        <v>0</v>
      </c>
    </row>
    <row r="472" spans="1:31" ht="15.6" x14ac:dyDescent="0.25">
      <c r="A472" s="340" t="s">
        <v>630</v>
      </c>
      <c r="B472" s="341" t="s">
        <v>1240</v>
      </c>
      <c r="C472" s="341" t="s">
        <v>250</v>
      </c>
      <c r="D472" s="341" t="s">
        <v>353</v>
      </c>
      <c r="E472" s="342" t="s">
        <v>1261</v>
      </c>
      <c r="F472" s="312">
        <v>0</v>
      </c>
      <c r="G472" s="313">
        <v>0</v>
      </c>
      <c r="H472" s="313">
        <v>0</v>
      </c>
      <c r="I472" s="314">
        <v>0</v>
      </c>
      <c r="J472" s="315">
        <v>0</v>
      </c>
      <c r="K472" s="316"/>
      <c r="L472" s="331"/>
      <c r="M472" s="316"/>
      <c r="N472" s="317"/>
      <c r="O472" s="317"/>
      <c r="P472" s="318"/>
      <c r="Q472" s="319"/>
      <c r="R472" s="306"/>
      <c r="S472" s="306"/>
      <c r="T472" s="320"/>
      <c r="U472" s="321"/>
      <c r="V472" s="322"/>
      <c r="W472" s="323"/>
      <c r="X472" s="324"/>
      <c r="Y472" s="326"/>
      <c r="Z472" s="335">
        <f>_xlfn.XLOOKUP(A472,'2024-NAT-01'!B:B,'2024-NAT-01'!F:F,0,0)+_xlfn.XLOOKUP(Nominations!A179,'2024-NAT-01'!B:B,'2024-NAT-01'!G:G,0,0)</f>
        <v>3</v>
      </c>
      <c r="AA472" s="336">
        <f>_xlfn.XLOOKUP(A472,'2024-NAT-01'!B:B,'2024-NAT-01'!H:H,0,0)</f>
        <v>0</v>
      </c>
      <c r="AB472" s="335">
        <f>_xlfn.XLOOKUP(A472,'2024-NAT-02'!B:B,'2024-NAT-02'!F:F,0,0)+_xlfn.XLOOKUP(A472,'2024-NAT-02'!B:B,'2024-NAT-02'!G:G,0,0)</f>
        <v>0</v>
      </c>
      <c r="AC472" s="337">
        <f>_xlfn.XLOOKUP(A472,'2024-NAT-02'!B:B,'2024-NAT-02'!H:H,0,0)</f>
        <v>0</v>
      </c>
      <c r="AD472" s="338">
        <f t="shared" si="17"/>
        <v>3</v>
      </c>
      <c r="AE472" s="339">
        <f t="shared" si="18"/>
        <v>0</v>
      </c>
    </row>
    <row r="473" spans="1:31" ht="15.6" x14ac:dyDescent="0.25">
      <c r="A473" s="340" t="s">
        <v>635</v>
      </c>
      <c r="B473" s="341" t="s">
        <v>2162</v>
      </c>
      <c r="C473" s="341" t="s">
        <v>1509</v>
      </c>
      <c r="D473" s="341" t="s">
        <v>352</v>
      </c>
      <c r="E473" s="342" t="s">
        <v>2080</v>
      </c>
      <c r="F473" s="312">
        <v>0</v>
      </c>
      <c r="G473" s="313">
        <v>0</v>
      </c>
      <c r="H473" s="313">
        <v>0</v>
      </c>
      <c r="I473" s="314">
        <v>0</v>
      </c>
      <c r="J473" s="315">
        <v>0</v>
      </c>
      <c r="K473" s="316"/>
      <c r="L473" s="331"/>
      <c r="M473" s="316"/>
      <c r="N473" s="317"/>
      <c r="O473" s="317"/>
      <c r="P473" s="318"/>
      <c r="Q473" s="319"/>
      <c r="R473" s="306"/>
      <c r="S473" s="306"/>
      <c r="T473" s="320"/>
      <c r="U473" s="321"/>
      <c r="V473" s="322"/>
      <c r="W473" s="323"/>
      <c r="X473" s="324"/>
      <c r="Y473" s="326"/>
      <c r="Z473" s="335">
        <f>_xlfn.XLOOKUP(A473,'2024-NAT-01'!B:B,'2024-NAT-01'!F:F,0,0)+_xlfn.XLOOKUP(Nominations!A184,'2024-NAT-01'!B:B,'2024-NAT-01'!G:G,0,0)</f>
        <v>0</v>
      </c>
      <c r="AA473" s="336">
        <f>_xlfn.XLOOKUP(A473,'2024-NAT-01'!B:B,'2024-NAT-01'!H:H,0,0)</f>
        <v>0</v>
      </c>
      <c r="AB473" s="335">
        <f>_xlfn.XLOOKUP(A473,'2024-NAT-02'!B:B,'2024-NAT-02'!F:F,0,0)+_xlfn.XLOOKUP(A473,'2024-NAT-02'!B:B,'2024-NAT-02'!G:G,0,0)</f>
        <v>0</v>
      </c>
      <c r="AC473" s="337">
        <f>_xlfn.XLOOKUP(A473,'2024-NAT-02'!B:B,'2024-NAT-02'!H:H,0,0)</f>
        <v>0</v>
      </c>
      <c r="AD473" s="338">
        <f t="shared" si="17"/>
        <v>0</v>
      </c>
      <c r="AE473" s="339">
        <f t="shared" si="18"/>
        <v>0</v>
      </c>
    </row>
    <row r="474" spans="1:31" ht="15.6" x14ac:dyDescent="0.25">
      <c r="A474" s="340" t="s">
        <v>638</v>
      </c>
      <c r="B474" s="341" t="s">
        <v>1226</v>
      </c>
      <c r="C474" s="341" t="s">
        <v>92</v>
      </c>
      <c r="D474" s="341" t="s">
        <v>93</v>
      </c>
      <c r="E474" s="342" t="s">
        <v>1261</v>
      </c>
      <c r="F474" s="312">
        <v>0</v>
      </c>
      <c r="G474" s="313">
        <v>0</v>
      </c>
      <c r="H474" s="313">
        <v>0</v>
      </c>
      <c r="I474" s="314">
        <v>0</v>
      </c>
      <c r="J474" s="315">
        <v>0</v>
      </c>
      <c r="K474" s="316"/>
      <c r="L474" s="331"/>
      <c r="M474" s="316"/>
      <c r="N474" s="317"/>
      <c r="O474" s="317"/>
      <c r="P474" s="318"/>
      <c r="Q474" s="319"/>
      <c r="R474" s="306"/>
      <c r="S474" s="306"/>
      <c r="T474" s="320"/>
      <c r="U474" s="321"/>
      <c r="V474" s="322"/>
      <c r="W474" s="323"/>
      <c r="X474" s="324"/>
      <c r="Y474" s="326"/>
      <c r="Z474" s="335">
        <f>_xlfn.XLOOKUP(A474,'2024-NAT-01'!B:B,'2024-NAT-01'!F:F,0,0)+_xlfn.XLOOKUP(Nominations!A187,'2024-NAT-01'!B:B,'2024-NAT-01'!G:G,0,0)</f>
        <v>0</v>
      </c>
      <c r="AA474" s="336">
        <f>_xlfn.XLOOKUP(A474,'2024-NAT-01'!B:B,'2024-NAT-01'!H:H,0,0)</f>
        <v>0</v>
      </c>
      <c r="AB474" s="335">
        <f>_xlfn.XLOOKUP(A474,'2024-NAT-02'!B:B,'2024-NAT-02'!F:F,0,0)+_xlfn.XLOOKUP(A474,'2024-NAT-02'!B:B,'2024-NAT-02'!G:G,0,0)</f>
        <v>0</v>
      </c>
      <c r="AC474" s="337">
        <f>_xlfn.XLOOKUP(A474,'2024-NAT-02'!B:B,'2024-NAT-02'!H:H,0,0)</f>
        <v>0</v>
      </c>
      <c r="AD474" s="338">
        <f t="shared" si="17"/>
        <v>0</v>
      </c>
      <c r="AE474" s="339">
        <f t="shared" si="18"/>
        <v>0</v>
      </c>
    </row>
    <row r="475" spans="1:31" ht="15.6" x14ac:dyDescent="0.25">
      <c r="A475" s="340" t="s">
        <v>640</v>
      </c>
      <c r="B475" s="341" t="s">
        <v>983</v>
      </c>
      <c r="C475" s="341" t="s">
        <v>91</v>
      </c>
      <c r="D475" s="341" t="s">
        <v>346</v>
      </c>
      <c r="E475" s="342" t="s">
        <v>2078</v>
      </c>
      <c r="F475" s="312">
        <v>0</v>
      </c>
      <c r="G475" s="313">
        <v>0</v>
      </c>
      <c r="H475" s="313">
        <v>0</v>
      </c>
      <c r="I475" s="314">
        <v>0</v>
      </c>
      <c r="J475" s="315">
        <v>0</v>
      </c>
      <c r="K475" s="316"/>
      <c r="L475" s="331"/>
      <c r="M475" s="316"/>
      <c r="N475" s="317"/>
      <c r="O475" s="317"/>
      <c r="P475" s="318"/>
      <c r="Q475" s="319"/>
      <c r="R475" s="306"/>
      <c r="S475" s="306"/>
      <c r="T475" s="320"/>
      <c r="U475" s="321"/>
      <c r="V475" s="322"/>
      <c r="W475" s="323"/>
      <c r="X475" s="324"/>
      <c r="Y475" s="326"/>
      <c r="Z475" s="335">
        <f>_xlfn.XLOOKUP(A475,'2024-NAT-01'!B:B,'2024-NAT-01'!F:F,0,0)+_xlfn.XLOOKUP(Nominations!A189,'2024-NAT-01'!B:B,'2024-NAT-01'!G:G,0,0)</f>
        <v>4</v>
      </c>
      <c r="AA475" s="336">
        <f>_xlfn.XLOOKUP(A475,'2024-NAT-01'!B:B,'2024-NAT-01'!H:H,0,0)</f>
        <v>0</v>
      </c>
      <c r="AB475" s="335">
        <f>_xlfn.XLOOKUP(A475,'2024-NAT-02'!B:B,'2024-NAT-02'!F:F,0,0)+_xlfn.XLOOKUP(A475,'2024-NAT-02'!B:B,'2024-NAT-02'!G:G,0,0)</f>
        <v>0</v>
      </c>
      <c r="AC475" s="337">
        <f>_xlfn.XLOOKUP(A475,'2024-NAT-02'!B:B,'2024-NAT-02'!H:H,0,0)</f>
        <v>0</v>
      </c>
      <c r="AD475" s="338">
        <f t="shared" si="17"/>
        <v>4</v>
      </c>
      <c r="AE475" s="339">
        <f t="shared" si="18"/>
        <v>0</v>
      </c>
    </row>
    <row r="476" spans="1:31" ht="15.6" x14ac:dyDescent="0.25">
      <c r="A476" s="340" t="s">
        <v>642</v>
      </c>
      <c r="B476" s="341" t="s">
        <v>2158</v>
      </c>
      <c r="C476" s="341" t="s">
        <v>2096</v>
      </c>
      <c r="D476" s="341" t="s">
        <v>103</v>
      </c>
      <c r="E476" s="342" t="s">
        <v>1258</v>
      </c>
      <c r="F476" s="312">
        <v>0</v>
      </c>
      <c r="G476" s="313">
        <v>0</v>
      </c>
      <c r="H476" s="313">
        <v>0</v>
      </c>
      <c r="I476" s="314">
        <v>0</v>
      </c>
      <c r="J476" s="315">
        <v>0</v>
      </c>
      <c r="K476" s="316"/>
      <c r="L476" s="331"/>
      <c r="M476" s="316"/>
      <c r="N476" s="317"/>
      <c r="O476" s="317"/>
      <c r="P476" s="318"/>
      <c r="Q476" s="319"/>
      <c r="R476" s="306"/>
      <c r="S476" s="306"/>
      <c r="T476" s="320"/>
      <c r="U476" s="321"/>
      <c r="V476" s="322"/>
      <c r="W476" s="323"/>
      <c r="X476" s="324"/>
      <c r="Y476" s="326"/>
      <c r="Z476" s="335">
        <f>_xlfn.XLOOKUP(A476,'2024-NAT-01'!B:B,'2024-NAT-01'!F:F,0,0)+_xlfn.XLOOKUP(Nominations!A191,'2024-NAT-01'!B:B,'2024-NAT-01'!G:G,0,0)</f>
        <v>0</v>
      </c>
      <c r="AA476" s="336">
        <f>_xlfn.XLOOKUP(A476,'2024-NAT-01'!B:B,'2024-NAT-01'!H:H,0,0)</f>
        <v>0</v>
      </c>
      <c r="AB476" s="335">
        <f>_xlfn.XLOOKUP(A476,'2024-NAT-02'!B:B,'2024-NAT-02'!F:F,0,0)+_xlfn.XLOOKUP(A476,'2024-NAT-02'!B:B,'2024-NAT-02'!G:G,0,0)</f>
        <v>0</v>
      </c>
      <c r="AC476" s="337">
        <f>_xlfn.XLOOKUP(A476,'2024-NAT-02'!B:B,'2024-NAT-02'!H:H,0,0)</f>
        <v>0</v>
      </c>
      <c r="AD476" s="338">
        <f t="shared" si="17"/>
        <v>0</v>
      </c>
      <c r="AE476" s="339">
        <f t="shared" si="18"/>
        <v>0</v>
      </c>
    </row>
    <row r="477" spans="1:31" ht="15.6" x14ac:dyDescent="0.25">
      <c r="A477" s="340" t="s">
        <v>643</v>
      </c>
      <c r="B477" s="341" t="s">
        <v>2151</v>
      </c>
      <c r="C477" s="341" t="s">
        <v>2006</v>
      </c>
      <c r="D477" s="341" t="s">
        <v>1819</v>
      </c>
      <c r="E477" s="342" t="s">
        <v>1251</v>
      </c>
      <c r="F477" s="312">
        <v>0</v>
      </c>
      <c r="G477" s="313">
        <v>0</v>
      </c>
      <c r="H477" s="313">
        <v>0</v>
      </c>
      <c r="I477" s="314">
        <v>0</v>
      </c>
      <c r="J477" s="315">
        <v>0</v>
      </c>
      <c r="K477" s="316"/>
      <c r="L477" s="331"/>
      <c r="M477" s="316"/>
      <c r="N477" s="317"/>
      <c r="O477" s="317"/>
      <c r="P477" s="318"/>
      <c r="Q477" s="319"/>
      <c r="R477" s="306"/>
      <c r="S477" s="306"/>
      <c r="T477" s="320"/>
      <c r="U477" s="321"/>
      <c r="V477" s="322"/>
      <c r="W477" s="323"/>
      <c r="X477" s="324"/>
      <c r="Y477" s="326"/>
      <c r="Z477" s="335">
        <f>_xlfn.XLOOKUP(A477,'2024-NAT-01'!B:B,'2024-NAT-01'!F:F,0,0)+_xlfn.XLOOKUP(Nominations!A192,'2024-NAT-01'!B:B,'2024-NAT-01'!G:G,0,0)</f>
        <v>4</v>
      </c>
      <c r="AA477" s="336">
        <f>_xlfn.XLOOKUP(A477,'2024-NAT-01'!B:B,'2024-NAT-01'!H:H,0,0)</f>
        <v>0</v>
      </c>
      <c r="AB477" s="335">
        <f>_xlfn.XLOOKUP(A477,'2024-NAT-02'!B:B,'2024-NAT-02'!F:F,0,0)+_xlfn.XLOOKUP(A477,'2024-NAT-02'!B:B,'2024-NAT-02'!G:G,0,0)</f>
        <v>0</v>
      </c>
      <c r="AC477" s="337">
        <f>_xlfn.XLOOKUP(A477,'2024-NAT-02'!B:B,'2024-NAT-02'!H:H,0,0)</f>
        <v>0</v>
      </c>
      <c r="AD477" s="338">
        <f t="shared" si="17"/>
        <v>4</v>
      </c>
      <c r="AE477" s="339">
        <f t="shared" si="18"/>
        <v>0</v>
      </c>
    </row>
    <row r="478" spans="1:31" ht="15.6" x14ac:dyDescent="0.25">
      <c r="A478" s="340" t="s">
        <v>645</v>
      </c>
      <c r="B478" s="341" t="s">
        <v>1242</v>
      </c>
      <c r="C478" s="341" t="s">
        <v>412</v>
      </c>
      <c r="D478" s="341" t="s">
        <v>308</v>
      </c>
      <c r="E478" s="342" t="s">
        <v>1258</v>
      </c>
      <c r="F478" s="312">
        <v>0</v>
      </c>
      <c r="G478" s="313">
        <v>0</v>
      </c>
      <c r="H478" s="313">
        <v>0</v>
      </c>
      <c r="I478" s="314">
        <v>0</v>
      </c>
      <c r="J478" s="315">
        <v>0</v>
      </c>
      <c r="K478" s="316"/>
      <c r="L478" s="331"/>
      <c r="M478" s="316"/>
      <c r="N478" s="317"/>
      <c r="O478" s="317"/>
      <c r="P478" s="318"/>
      <c r="Q478" s="319"/>
      <c r="R478" s="306"/>
      <c r="S478" s="306"/>
      <c r="T478" s="320"/>
      <c r="U478" s="321"/>
      <c r="V478" s="322"/>
      <c r="W478" s="323"/>
      <c r="X478" s="324"/>
      <c r="Y478" s="326"/>
      <c r="Z478" s="335">
        <f>_xlfn.XLOOKUP(A478,'2024-NAT-01'!B:B,'2024-NAT-01'!F:F,0,0)+_xlfn.XLOOKUP(Nominations!A194,'2024-NAT-01'!B:B,'2024-NAT-01'!G:G,0,0)</f>
        <v>0</v>
      </c>
      <c r="AA478" s="336">
        <f>_xlfn.XLOOKUP(A478,'2024-NAT-01'!B:B,'2024-NAT-01'!H:H,0,0)</f>
        <v>0</v>
      </c>
      <c r="AB478" s="335">
        <f>_xlfn.XLOOKUP(A478,'2024-NAT-02'!B:B,'2024-NAT-02'!F:F,0,0)+_xlfn.XLOOKUP(A478,'2024-NAT-02'!B:B,'2024-NAT-02'!G:G,0,0)</f>
        <v>0</v>
      </c>
      <c r="AC478" s="337">
        <f>_xlfn.XLOOKUP(A478,'2024-NAT-02'!B:B,'2024-NAT-02'!H:H,0,0)</f>
        <v>0</v>
      </c>
      <c r="AD478" s="338">
        <f t="shared" si="17"/>
        <v>0</v>
      </c>
      <c r="AE478" s="339">
        <f t="shared" si="18"/>
        <v>0</v>
      </c>
    </row>
    <row r="479" spans="1:31" ht="15.6" x14ac:dyDescent="0.25">
      <c r="A479" s="340" t="s">
        <v>652</v>
      </c>
      <c r="B479" s="341" t="s">
        <v>983</v>
      </c>
      <c r="C479" s="341" t="s">
        <v>335</v>
      </c>
      <c r="D479" s="341" t="s">
        <v>345</v>
      </c>
      <c r="E479" s="342" t="s">
        <v>2078</v>
      </c>
      <c r="F479" s="312">
        <v>0</v>
      </c>
      <c r="G479" s="313">
        <v>0</v>
      </c>
      <c r="H479" s="313">
        <v>0</v>
      </c>
      <c r="I479" s="314">
        <v>0</v>
      </c>
      <c r="J479" s="315">
        <v>0</v>
      </c>
      <c r="K479" s="316"/>
      <c r="L479" s="331"/>
      <c r="M479" s="316"/>
      <c r="N479" s="317"/>
      <c r="O479" s="317"/>
      <c r="P479" s="318"/>
      <c r="Q479" s="319"/>
      <c r="R479" s="306"/>
      <c r="S479" s="306"/>
      <c r="T479" s="320"/>
      <c r="U479" s="321"/>
      <c r="V479" s="322"/>
      <c r="W479" s="323"/>
      <c r="X479" s="324"/>
      <c r="Y479" s="326"/>
      <c r="Z479" s="335">
        <f>_xlfn.XLOOKUP(A479,'2024-NAT-01'!B:B,'2024-NAT-01'!F:F,0,0)+_xlfn.XLOOKUP(Nominations!A201,'2024-NAT-01'!B:B,'2024-NAT-01'!G:G,0,0)</f>
        <v>0</v>
      </c>
      <c r="AA479" s="336">
        <f>_xlfn.XLOOKUP(A479,'2024-NAT-01'!B:B,'2024-NAT-01'!H:H,0,0)</f>
        <v>0</v>
      </c>
      <c r="AB479" s="335">
        <f>_xlfn.XLOOKUP(A479,'2024-NAT-02'!B:B,'2024-NAT-02'!F:F,0,0)+_xlfn.XLOOKUP(A479,'2024-NAT-02'!B:B,'2024-NAT-02'!G:G,0,0)</f>
        <v>0</v>
      </c>
      <c r="AC479" s="337">
        <f>_xlfn.XLOOKUP(A479,'2024-NAT-02'!B:B,'2024-NAT-02'!H:H,0,0)</f>
        <v>0</v>
      </c>
      <c r="AD479" s="338">
        <f t="shared" si="17"/>
        <v>0</v>
      </c>
      <c r="AE479" s="339">
        <f t="shared" si="18"/>
        <v>0</v>
      </c>
    </row>
    <row r="480" spans="1:31" ht="15.6" x14ac:dyDescent="0.25">
      <c r="A480" s="340" t="s">
        <v>659</v>
      </c>
      <c r="B480" s="341" t="s">
        <v>1319</v>
      </c>
      <c r="C480" s="341" t="s">
        <v>89</v>
      </c>
      <c r="D480" s="341" t="s">
        <v>1221</v>
      </c>
      <c r="E480" s="342" t="s">
        <v>2079</v>
      </c>
      <c r="F480" s="312">
        <v>0</v>
      </c>
      <c r="G480" s="313">
        <v>0</v>
      </c>
      <c r="H480" s="313">
        <v>0</v>
      </c>
      <c r="I480" s="314">
        <v>0</v>
      </c>
      <c r="J480" s="315">
        <v>0</v>
      </c>
      <c r="K480" s="316"/>
      <c r="L480" s="331"/>
      <c r="M480" s="316"/>
      <c r="N480" s="317"/>
      <c r="O480" s="317"/>
      <c r="P480" s="318"/>
      <c r="Q480" s="319"/>
      <c r="R480" s="306"/>
      <c r="S480" s="306"/>
      <c r="T480" s="320"/>
      <c r="U480" s="321"/>
      <c r="V480" s="322"/>
      <c r="W480" s="323"/>
      <c r="X480" s="324"/>
      <c r="Y480" s="326"/>
      <c r="Z480" s="335">
        <f>_xlfn.XLOOKUP(A480,'2024-NAT-01'!B:B,'2024-NAT-01'!F:F,0,0)+_xlfn.XLOOKUP(Nominations!A208,'2024-NAT-01'!B:B,'2024-NAT-01'!G:G,0,0)</f>
        <v>0</v>
      </c>
      <c r="AA480" s="336">
        <f>_xlfn.XLOOKUP(A480,'2024-NAT-01'!B:B,'2024-NAT-01'!H:H,0,0)</f>
        <v>0</v>
      </c>
      <c r="AB480" s="335">
        <f>_xlfn.XLOOKUP(A480,'2024-NAT-02'!B:B,'2024-NAT-02'!F:F,0,0)+_xlfn.XLOOKUP(A480,'2024-NAT-02'!B:B,'2024-NAT-02'!G:G,0,0)</f>
        <v>0</v>
      </c>
      <c r="AC480" s="337">
        <f>_xlfn.XLOOKUP(A480,'2024-NAT-02'!B:B,'2024-NAT-02'!H:H,0,0)</f>
        <v>0</v>
      </c>
      <c r="AD480" s="338">
        <f t="shared" si="17"/>
        <v>0</v>
      </c>
      <c r="AE480" s="339">
        <f t="shared" si="18"/>
        <v>0</v>
      </c>
    </row>
    <row r="481" spans="1:31" ht="15.6" x14ac:dyDescent="0.25">
      <c r="A481" s="340" t="s">
        <v>660</v>
      </c>
      <c r="B481" s="341" t="s">
        <v>1241</v>
      </c>
      <c r="C481" s="341" t="s">
        <v>296</v>
      </c>
      <c r="D481" s="341" t="s">
        <v>1051</v>
      </c>
      <c r="E481" s="342" t="s">
        <v>1259</v>
      </c>
      <c r="F481" s="312">
        <v>0</v>
      </c>
      <c r="G481" s="313">
        <v>0</v>
      </c>
      <c r="H481" s="313">
        <v>0</v>
      </c>
      <c r="I481" s="314">
        <v>0</v>
      </c>
      <c r="J481" s="315">
        <v>0</v>
      </c>
      <c r="K481" s="316"/>
      <c r="L481" s="331"/>
      <c r="M481" s="316"/>
      <c r="N481" s="317"/>
      <c r="O481" s="317"/>
      <c r="P481" s="318"/>
      <c r="Q481" s="319"/>
      <c r="R481" s="306"/>
      <c r="S481" s="306"/>
      <c r="T481" s="320"/>
      <c r="U481" s="321"/>
      <c r="V481" s="322"/>
      <c r="W481" s="323"/>
      <c r="X481" s="324"/>
      <c r="Y481" s="326"/>
      <c r="Z481" s="335">
        <f>_xlfn.XLOOKUP(A481,'2024-NAT-01'!B:B,'2024-NAT-01'!F:F,0,0)+_xlfn.XLOOKUP(Nominations!A209,'2024-NAT-01'!B:B,'2024-NAT-01'!G:G,0,0)</f>
        <v>0</v>
      </c>
      <c r="AA481" s="336">
        <f>_xlfn.XLOOKUP(A481,'2024-NAT-01'!B:B,'2024-NAT-01'!H:H,0,0)</f>
        <v>0</v>
      </c>
      <c r="AB481" s="335">
        <f>_xlfn.XLOOKUP(A481,'2024-NAT-02'!B:B,'2024-NAT-02'!F:F,0,0)+_xlfn.XLOOKUP(A481,'2024-NAT-02'!B:B,'2024-NAT-02'!G:G,0,0)</f>
        <v>0</v>
      </c>
      <c r="AC481" s="337">
        <f>_xlfn.XLOOKUP(A481,'2024-NAT-02'!B:B,'2024-NAT-02'!H:H,0,0)</f>
        <v>0</v>
      </c>
      <c r="AD481" s="338">
        <f t="shared" si="17"/>
        <v>0</v>
      </c>
      <c r="AE481" s="339">
        <f t="shared" si="18"/>
        <v>0</v>
      </c>
    </row>
    <row r="482" spans="1:31" ht="15.6" x14ac:dyDescent="0.25">
      <c r="A482" s="340" t="s">
        <v>661</v>
      </c>
      <c r="B482" s="341" t="s">
        <v>2155</v>
      </c>
      <c r="C482" s="341" t="s">
        <v>97</v>
      </c>
      <c r="D482" s="341" t="s">
        <v>221</v>
      </c>
      <c r="E482" s="342" t="s">
        <v>2079</v>
      </c>
      <c r="F482" s="312">
        <v>0</v>
      </c>
      <c r="G482" s="313">
        <v>0</v>
      </c>
      <c r="H482" s="313">
        <v>0</v>
      </c>
      <c r="I482" s="314">
        <v>0</v>
      </c>
      <c r="J482" s="315">
        <v>0</v>
      </c>
      <c r="K482" s="316"/>
      <c r="L482" s="331"/>
      <c r="M482" s="316"/>
      <c r="N482" s="317"/>
      <c r="O482" s="317"/>
      <c r="P482" s="318"/>
      <c r="Q482" s="319"/>
      <c r="R482" s="306"/>
      <c r="S482" s="306"/>
      <c r="T482" s="320"/>
      <c r="U482" s="321"/>
      <c r="V482" s="322"/>
      <c r="W482" s="323"/>
      <c r="X482" s="324"/>
      <c r="Y482" s="326"/>
      <c r="Z482" s="335">
        <f>_xlfn.XLOOKUP(A482,'2024-NAT-01'!B:B,'2024-NAT-01'!F:F,0,0)+_xlfn.XLOOKUP(Nominations!A210,'2024-NAT-01'!B:B,'2024-NAT-01'!G:G,0,0)</f>
        <v>0</v>
      </c>
      <c r="AA482" s="336">
        <f>_xlfn.XLOOKUP(A482,'2024-NAT-01'!B:B,'2024-NAT-01'!H:H,0,0)</f>
        <v>0</v>
      </c>
      <c r="AB482" s="335">
        <f>_xlfn.XLOOKUP(A482,'2024-NAT-02'!B:B,'2024-NAT-02'!F:F,0,0)+_xlfn.XLOOKUP(A482,'2024-NAT-02'!B:B,'2024-NAT-02'!G:G,0,0)</f>
        <v>0</v>
      </c>
      <c r="AC482" s="337">
        <f>_xlfn.XLOOKUP(A482,'2024-NAT-02'!B:B,'2024-NAT-02'!H:H,0,0)</f>
        <v>0</v>
      </c>
      <c r="AD482" s="338">
        <f t="shared" si="17"/>
        <v>0</v>
      </c>
      <c r="AE482" s="339">
        <f t="shared" si="18"/>
        <v>0</v>
      </c>
    </row>
    <row r="483" spans="1:31" ht="15.6" x14ac:dyDescent="0.25">
      <c r="A483" s="340" t="s">
        <v>664</v>
      </c>
      <c r="B483" s="341" t="s">
        <v>1241</v>
      </c>
      <c r="C483" s="341" t="s">
        <v>217</v>
      </c>
      <c r="D483" s="341" t="s">
        <v>353</v>
      </c>
      <c r="E483" s="342" t="s">
        <v>1258</v>
      </c>
      <c r="F483" s="312">
        <v>0</v>
      </c>
      <c r="G483" s="313">
        <v>0</v>
      </c>
      <c r="H483" s="313">
        <v>0</v>
      </c>
      <c r="I483" s="314">
        <v>0</v>
      </c>
      <c r="J483" s="315">
        <v>0</v>
      </c>
      <c r="K483" s="316"/>
      <c r="L483" s="331"/>
      <c r="M483" s="316"/>
      <c r="N483" s="317"/>
      <c r="O483" s="317"/>
      <c r="P483" s="318"/>
      <c r="Q483" s="319"/>
      <c r="R483" s="306"/>
      <c r="S483" s="306"/>
      <c r="T483" s="320"/>
      <c r="U483" s="321"/>
      <c r="V483" s="322"/>
      <c r="W483" s="323"/>
      <c r="X483" s="324"/>
      <c r="Y483" s="326"/>
      <c r="Z483" s="335">
        <f>_xlfn.XLOOKUP(A483,'2024-NAT-01'!B:B,'2024-NAT-01'!F:F,0,0)+_xlfn.XLOOKUP(Nominations!A213,'2024-NAT-01'!B:B,'2024-NAT-01'!G:G,0,0)</f>
        <v>0</v>
      </c>
      <c r="AA483" s="336">
        <f>_xlfn.XLOOKUP(A483,'2024-NAT-01'!B:B,'2024-NAT-01'!H:H,0,0)</f>
        <v>0</v>
      </c>
      <c r="AB483" s="335">
        <f>_xlfn.XLOOKUP(A483,'2024-NAT-02'!B:B,'2024-NAT-02'!F:F,0,0)+_xlfn.XLOOKUP(A483,'2024-NAT-02'!B:B,'2024-NAT-02'!G:G,0,0)</f>
        <v>0</v>
      </c>
      <c r="AC483" s="337">
        <f>_xlfn.XLOOKUP(A483,'2024-NAT-02'!B:B,'2024-NAT-02'!H:H,0,0)</f>
        <v>0</v>
      </c>
      <c r="AD483" s="338">
        <f t="shared" si="17"/>
        <v>0</v>
      </c>
      <c r="AE483" s="339">
        <f t="shared" si="18"/>
        <v>0</v>
      </c>
    </row>
    <row r="484" spans="1:31" ht="15.6" x14ac:dyDescent="0.25">
      <c r="A484" s="340" t="s">
        <v>666</v>
      </c>
      <c r="B484" s="341" t="s">
        <v>1241</v>
      </c>
      <c r="C484" s="341" t="s">
        <v>1824</v>
      </c>
      <c r="D484" s="341" t="s">
        <v>1825</v>
      </c>
      <c r="E484" s="342" t="s">
        <v>2079</v>
      </c>
      <c r="F484" s="312">
        <v>0</v>
      </c>
      <c r="G484" s="313">
        <v>0</v>
      </c>
      <c r="H484" s="313">
        <v>0</v>
      </c>
      <c r="I484" s="314">
        <v>0</v>
      </c>
      <c r="J484" s="315">
        <v>0</v>
      </c>
      <c r="K484" s="316"/>
      <c r="L484" s="331"/>
      <c r="M484" s="316"/>
      <c r="N484" s="317"/>
      <c r="O484" s="317"/>
      <c r="P484" s="318"/>
      <c r="Q484" s="319"/>
      <c r="R484" s="306"/>
      <c r="S484" s="306"/>
      <c r="T484" s="320"/>
      <c r="U484" s="321"/>
      <c r="V484" s="322"/>
      <c r="W484" s="323"/>
      <c r="X484" s="324"/>
      <c r="Y484" s="326"/>
      <c r="Z484" s="335">
        <f>_xlfn.XLOOKUP(A484,'2024-NAT-01'!B:B,'2024-NAT-01'!F:F,0,0)+_xlfn.XLOOKUP(Nominations!A215,'2024-NAT-01'!B:B,'2024-NAT-01'!G:G,0,0)</f>
        <v>0</v>
      </c>
      <c r="AA484" s="336">
        <f>_xlfn.XLOOKUP(A484,'2024-NAT-01'!B:B,'2024-NAT-01'!H:H,0,0)</f>
        <v>0</v>
      </c>
      <c r="AB484" s="335">
        <f>_xlfn.XLOOKUP(A484,'2024-NAT-02'!B:B,'2024-NAT-02'!F:F,0,0)+_xlfn.XLOOKUP(A484,'2024-NAT-02'!B:B,'2024-NAT-02'!G:G,0,0)</f>
        <v>0</v>
      </c>
      <c r="AC484" s="337">
        <f>_xlfn.XLOOKUP(A484,'2024-NAT-02'!B:B,'2024-NAT-02'!H:H,0,0)</f>
        <v>0</v>
      </c>
      <c r="AD484" s="338">
        <f t="shared" si="17"/>
        <v>0</v>
      </c>
      <c r="AE484" s="339">
        <f t="shared" si="18"/>
        <v>0</v>
      </c>
    </row>
    <row r="485" spans="1:31" ht="15.6" x14ac:dyDescent="0.25">
      <c r="A485" s="340" t="s">
        <v>671</v>
      </c>
      <c r="B485" s="341" t="s">
        <v>2157</v>
      </c>
      <c r="C485" s="341" t="s">
        <v>146</v>
      </c>
      <c r="D485" s="341" t="s">
        <v>236</v>
      </c>
      <c r="E485" s="342" t="s">
        <v>1258</v>
      </c>
      <c r="F485" s="312">
        <v>0</v>
      </c>
      <c r="G485" s="313">
        <v>0</v>
      </c>
      <c r="H485" s="313">
        <v>0</v>
      </c>
      <c r="I485" s="314">
        <v>0</v>
      </c>
      <c r="J485" s="315">
        <v>0</v>
      </c>
      <c r="K485" s="316"/>
      <c r="L485" s="331"/>
      <c r="M485" s="316"/>
      <c r="N485" s="317"/>
      <c r="O485" s="317"/>
      <c r="P485" s="318"/>
      <c r="Q485" s="319"/>
      <c r="R485" s="306"/>
      <c r="S485" s="306"/>
      <c r="T485" s="320"/>
      <c r="U485" s="321"/>
      <c r="V485" s="322"/>
      <c r="W485" s="323"/>
      <c r="X485" s="324"/>
      <c r="Y485" s="326"/>
      <c r="Z485" s="335">
        <f>_xlfn.XLOOKUP(A485,'2024-NAT-01'!B:B,'2024-NAT-01'!F:F,0,0)+_xlfn.XLOOKUP(Nominations!A220,'2024-NAT-01'!B:B,'2024-NAT-01'!G:G,0,0)</f>
        <v>0</v>
      </c>
      <c r="AA485" s="336">
        <f>_xlfn.XLOOKUP(A485,'2024-NAT-01'!B:B,'2024-NAT-01'!H:H,0,0)</f>
        <v>0</v>
      </c>
      <c r="AB485" s="335">
        <f>_xlfn.XLOOKUP(A485,'2024-NAT-02'!B:B,'2024-NAT-02'!F:F,0,0)+_xlfn.XLOOKUP(A485,'2024-NAT-02'!B:B,'2024-NAT-02'!G:G,0,0)</f>
        <v>0</v>
      </c>
      <c r="AC485" s="337">
        <f>_xlfn.XLOOKUP(A485,'2024-NAT-02'!B:B,'2024-NAT-02'!H:H,0,0)</f>
        <v>0</v>
      </c>
      <c r="AD485" s="338">
        <f t="shared" si="17"/>
        <v>0</v>
      </c>
      <c r="AE485" s="339">
        <f t="shared" si="18"/>
        <v>0</v>
      </c>
    </row>
    <row r="486" spans="1:31" ht="15.6" x14ac:dyDescent="0.25">
      <c r="A486" s="340" t="s">
        <v>674</v>
      </c>
      <c r="B486" s="341" t="s">
        <v>1379</v>
      </c>
      <c r="C486" s="341" t="s">
        <v>89</v>
      </c>
      <c r="D486" s="341" t="s">
        <v>327</v>
      </c>
      <c r="E486" s="342" t="s">
        <v>1261</v>
      </c>
      <c r="F486" s="312">
        <v>0</v>
      </c>
      <c r="G486" s="313">
        <v>0</v>
      </c>
      <c r="H486" s="313">
        <v>0</v>
      </c>
      <c r="I486" s="314">
        <v>0</v>
      </c>
      <c r="J486" s="315">
        <v>0</v>
      </c>
      <c r="K486" s="316"/>
      <c r="L486" s="331"/>
      <c r="M486" s="316"/>
      <c r="N486" s="317"/>
      <c r="O486" s="317"/>
      <c r="P486" s="318"/>
      <c r="Q486" s="319"/>
      <c r="R486" s="306"/>
      <c r="S486" s="306"/>
      <c r="T486" s="320"/>
      <c r="U486" s="321"/>
      <c r="V486" s="322"/>
      <c r="W486" s="323"/>
      <c r="X486" s="324"/>
      <c r="Y486" s="326"/>
      <c r="Z486" s="335">
        <f>_xlfn.XLOOKUP(A486,'2024-NAT-01'!B:B,'2024-NAT-01'!F:F,0,0)+_xlfn.XLOOKUP(Nominations!A223,'2024-NAT-01'!B:B,'2024-NAT-01'!G:G,0,0)</f>
        <v>0</v>
      </c>
      <c r="AA486" s="336">
        <f>_xlfn.XLOOKUP(A486,'2024-NAT-01'!B:B,'2024-NAT-01'!H:H,0,0)</f>
        <v>0</v>
      </c>
      <c r="AB486" s="335">
        <f>_xlfn.XLOOKUP(A486,'2024-NAT-02'!B:B,'2024-NAT-02'!F:F,0,0)+_xlfn.XLOOKUP(A486,'2024-NAT-02'!B:B,'2024-NAT-02'!G:G,0,0)</f>
        <v>0</v>
      </c>
      <c r="AC486" s="337">
        <f>_xlfn.XLOOKUP(A486,'2024-NAT-02'!B:B,'2024-NAT-02'!H:H,0,0)</f>
        <v>0</v>
      </c>
      <c r="AD486" s="338">
        <f t="shared" si="17"/>
        <v>0</v>
      </c>
      <c r="AE486" s="339">
        <f t="shared" si="18"/>
        <v>0</v>
      </c>
    </row>
    <row r="487" spans="1:31" ht="15.6" x14ac:dyDescent="0.25">
      <c r="A487" s="340" t="s">
        <v>676</v>
      </c>
      <c r="B487" s="341" t="s">
        <v>1227</v>
      </c>
      <c r="C487" s="341" t="s">
        <v>89</v>
      </c>
      <c r="D487" s="341" t="s">
        <v>289</v>
      </c>
      <c r="E487" s="342" t="s">
        <v>1258</v>
      </c>
      <c r="F487" s="312">
        <v>0</v>
      </c>
      <c r="G487" s="313">
        <v>0</v>
      </c>
      <c r="H487" s="313">
        <v>0</v>
      </c>
      <c r="I487" s="314">
        <v>0</v>
      </c>
      <c r="J487" s="346">
        <v>0</v>
      </c>
      <c r="K487" s="316"/>
      <c r="L487" s="331"/>
      <c r="M487" s="316"/>
      <c r="N487" s="317"/>
      <c r="O487" s="317"/>
      <c r="P487" s="318"/>
      <c r="Q487" s="319"/>
      <c r="R487" s="306"/>
      <c r="S487" s="306"/>
      <c r="T487" s="320"/>
      <c r="U487" s="321"/>
      <c r="V487" s="322"/>
      <c r="W487" s="323"/>
      <c r="X487" s="324"/>
      <c r="Y487" s="326"/>
      <c r="Z487" s="335">
        <f>_xlfn.XLOOKUP(A487,'2024-NAT-01'!B:B,'2024-NAT-01'!F:F,0,0)+_xlfn.XLOOKUP(Nominations!A225,'2024-NAT-01'!B:B,'2024-NAT-01'!G:G,0,0)</f>
        <v>0</v>
      </c>
      <c r="AA487" s="336">
        <f>_xlfn.XLOOKUP(A487,'2024-NAT-01'!B:B,'2024-NAT-01'!H:H,0,0)</f>
        <v>0</v>
      </c>
      <c r="AB487" s="335">
        <f>_xlfn.XLOOKUP(A487,'2024-NAT-02'!B:B,'2024-NAT-02'!F:F,0,0)+_xlfn.XLOOKUP(A487,'2024-NAT-02'!B:B,'2024-NAT-02'!G:G,0,0)</f>
        <v>0</v>
      </c>
      <c r="AC487" s="337">
        <f>_xlfn.XLOOKUP(A487,'2024-NAT-02'!B:B,'2024-NAT-02'!H:H,0,0)</f>
        <v>0</v>
      </c>
      <c r="AD487" s="335">
        <f t="shared" si="17"/>
        <v>0</v>
      </c>
      <c r="AE487" s="336">
        <f t="shared" si="18"/>
        <v>0</v>
      </c>
    </row>
    <row r="488" spans="1:31" ht="15.6" x14ac:dyDescent="0.25">
      <c r="A488" s="340" t="s">
        <v>679</v>
      </c>
      <c r="B488" s="341" t="s">
        <v>1346</v>
      </c>
      <c r="C488" s="341" t="s">
        <v>203</v>
      </c>
      <c r="D488" s="341" t="s">
        <v>204</v>
      </c>
      <c r="E488" s="342" t="s">
        <v>1258</v>
      </c>
      <c r="F488" s="312">
        <v>0</v>
      </c>
      <c r="G488" s="313">
        <v>0</v>
      </c>
      <c r="H488" s="313">
        <v>0</v>
      </c>
      <c r="I488" s="314">
        <v>0</v>
      </c>
      <c r="J488" s="315">
        <v>0</v>
      </c>
      <c r="K488" s="316"/>
      <c r="L488" s="331"/>
      <c r="M488" s="316"/>
      <c r="N488" s="317"/>
      <c r="O488" s="317"/>
      <c r="P488" s="318"/>
      <c r="Q488" s="319"/>
      <c r="R488" s="306"/>
      <c r="S488" s="306"/>
      <c r="T488" s="320"/>
      <c r="U488" s="321"/>
      <c r="V488" s="322"/>
      <c r="W488" s="323"/>
      <c r="X488" s="324"/>
      <c r="Y488" s="326"/>
      <c r="Z488" s="335">
        <f>_xlfn.XLOOKUP(A488,'2024-NAT-01'!B:B,'2024-NAT-01'!F:F,0,0)+_xlfn.XLOOKUP(Nominations!A229,'2024-NAT-01'!B:B,'2024-NAT-01'!G:G,0,0)</f>
        <v>0</v>
      </c>
      <c r="AA488" s="336">
        <f>_xlfn.XLOOKUP(A488,'2024-NAT-01'!B:B,'2024-NAT-01'!H:H,0,0)</f>
        <v>0</v>
      </c>
      <c r="AB488" s="335">
        <f>_xlfn.XLOOKUP(A488,'2024-NAT-02'!B:B,'2024-NAT-02'!F:F,0,0)+_xlfn.XLOOKUP(A488,'2024-NAT-02'!B:B,'2024-NAT-02'!G:G,0,0)</f>
        <v>0</v>
      </c>
      <c r="AC488" s="337">
        <f>_xlfn.XLOOKUP(A488,'2024-NAT-02'!B:B,'2024-NAT-02'!H:H,0,0)</f>
        <v>0</v>
      </c>
      <c r="AD488" s="338">
        <f t="shared" si="17"/>
        <v>0</v>
      </c>
      <c r="AE488" s="339">
        <f t="shared" si="18"/>
        <v>0</v>
      </c>
    </row>
    <row r="489" spans="1:31" ht="15.6" x14ac:dyDescent="0.25">
      <c r="A489" s="340" t="s">
        <v>683</v>
      </c>
      <c r="B489" s="341" t="s">
        <v>1464</v>
      </c>
      <c r="C489" s="341" t="s">
        <v>414</v>
      </c>
      <c r="D489" s="341" t="s">
        <v>169</v>
      </c>
      <c r="E489" s="342" t="s">
        <v>1258</v>
      </c>
      <c r="F489" s="312">
        <v>0</v>
      </c>
      <c r="G489" s="313">
        <v>0</v>
      </c>
      <c r="H489" s="313">
        <v>0</v>
      </c>
      <c r="I489" s="314">
        <v>0</v>
      </c>
      <c r="J489" s="315">
        <v>0</v>
      </c>
      <c r="K489" s="316"/>
      <c r="L489" s="331"/>
      <c r="M489" s="316"/>
      <c r="N489" s="317"/>
      <c r="O489" s="317"/>
      <c r="P489" s="318"/>
      <c r="Q489" s="319"/>
      <c r="R489" s="306"/>
      <c r="S489" s="306"/>
      <c r="T489" s="320"/>
      <c r="U489" s="321"/>
      <c r="V489" s="322"/>
      <c r="W489" s="323"/>
      <c r="X489" s="324"/>
      <c r="Y489" s="326"/>
      <c r="Z489" s="335">
        <f>_xlfn.XLOOKUP(A489,'2024-NAT-01'!B:B,'2024-NAT-01'!F:F,0,0)+_xlfn.XLOOKUP(Nominations!A233,'2024-NAT-01'!B:B,'2024-NAT-01'!G:G,0,0)</f>
        <v>0</v>
      </c>
      <c r="AA489" s="336">
        <f>_xlfn.XLOOKUP(A489,'2024-NAT-01'!B:B,'2024-NAT-01'!H:H,0,0)</f>
        <v>0</v>
      </c>
      <c r="AB489" s="335">
        <f>_xlfn.XLOOKUP(A489,'2024-NAT-02'!B:B,'2024-NAT-02'!F:F,0,0)+_xlfn.XLOOKUP(A489,'2024-NAT-02'!B:B,'2024-NAT-02'!G:G,0,0)</f>
        <v>0</v>
      </c>
      <c r="AC489" s="337">
        <f>_xlfn.XLOOKUP(A489,'2024-NAT-02'!B:B,'2024-NAT-02'!H:H,0,0)</f>
        <v>0</v>
      </c>
      <c r="AD489" s="338">
        <f t="shared" si="17"/>
        <v>0</v>
      </c>
      <c r="AE489" s="339">
        <f t="shared" si="18"/>
        <v>0</v>
      </c>
    </row>
    <row r="490" spans="1:31" ht="15.6" x14ac:dyDescent="0.25">
      <c r="A490" s="340" t="s">
        <v>685</v>
      </c>
      <c r="B490" s="341" t="s">
        <v>1319</v>
      </c>
      <c r="C490" s="341" t="s">
        <v>94</v>
      </c>
      <c r="D490" s="341" t="s">
        <v>917</v>
      </c>
      <c r="E490" s="342" t="s">
        <v>2079</v>
      </c>
      <c r="F490" s="312">
        <v>0</v>
      </c>
      <c r="G490" s="313">
        <v>0</v>
      </c>
      <c r="H490" s="313">
        <v>0</v>
      </c>
      <c r="I490" s="314">
        <v>0</v>
      </c>
      <c r="J490" s="315">
        <v>0</v>
      </c>
      <c r="K490" s="316"/>
      <c r="L490" s="331"/>
      <c r="M490" s="316"/>
      <c r="N490" s="317"/>
      <c r="O490" s="317"/>
      <c r="P490" s="318"/>
      <c r="Q490" s="319"/>
      <c r="R490" s="306"/>
      <c r="S490" s="306"/>
      <c r="T490" s="320"/>
      <c r="U490" s="321"/>
      <c r="V490" s="322"/>
      <c r="W490" s="323"/>
      <c r="X490" s="324"/>
      <c r="Y490" s="326"/>
      <c r="Z490" s="335">
        <f>_xlfn.XLOOKUP(A490,'2024-NAT-01'!B:B,'2024-NAT-01'!F:F,0,0)+_xlfn.XLOOKUP(Nominations!A235,'2024-NAT-01'!B:B,'2024-NAT-01'!G:G,0,0)</f>
        <v>2</v>
      </c>
      <c r="AA490" s="336">
        <f>_xlfn.XLOOKUP(A490,'2024-NAT-01'!B:B,'2024-NAT-01'!H:H,0,0)</f>
        <v>0</v>
      </c>
      <c r="AB490" s="335">
        <f>_xlfn.XLOOKUP(A490,'2024-NAT-02'!B:B,'2024-NAT-02'!F:F,0,0)+_xlfn.XLOOKUP(A490,'2024-NAT-02'!B:B,'2024-NAT-02'!G:G,0,0)</f>
        <v>0</v>
      </c>
      <c r="AC490" s="337">
        <f>_xlfn.XLOOKUP(A490,'2024-NAT-02'!B:B,'2024-NAT-02'!H:H,0,0)</f>
        <v>0</v>
      </c>
      <c r="AD490" s="338">
        <f t="shared" si="17"/>
        <v>2</v>
      </c>
      <c r="AE490" s="339">
        <f t="shared" si="18"/>
        <v>0</v>
      </c>
    </row>
    <row r="491" spans="1:31" ht="15.6" x14ac:dyDescent="0.25">
      <c r="A491" s="340" t="s">
        <v>689</v>
      </c>
      <c r="B491" s="341" t="s">
        <v>1242</v>
      </c>
      <c r="C491" s="341" t="s">
        <v>411</v>
      </c>
      <c r="D491" s="341" t="s">
        <v>310</v>
      </c>
      <c r="E491" s="342" t="s">
        <v>1258</v>
      </c>
      <c r="F491" s="312">
        <v>0</v>
      </c>
      <c r="G491" s="313">
        <v>0</v>
      </c>
      <c r="H491" s="313">
        <v>0</v>
      </c>
      <c r="I491" s="314">
        <v>0</v>
      </c>
      <c r="J491" s="315">
        <v>0</v>
      </c>
      <c r="K491" s="316"/>
      <c r="L491" s="331"/>
      <c r="M491" s="316"/>
      <c r="N491" s="317"/>
      <c r="O491" s="317"/>
      <c r="P491" s="318"/>
      <c r="Q491" s="319"/>
      <c r="R491" s="306"/>
      <c r="S491" s="306"/>
      <c r="T491" s="320"/>
      <c r="U491" s="321"/>
      <c r="V491" s="322"/>
      <c r="W491" s="323"/>
      <c r="X491" s="324"/>
      <c r="Y491" s="326"/>
      <c r="Z491" s="335">
        <f>_xlfn.XLOOKUP(A491,'2024-NAT-01'!B:B,'2024-NAT-01'!F:F,0,0)+_xlfn.XLOOKUP(Nominations!A239,'2024-NAT-01'!B:B,'2024-NAT-01'!G:G,0,0)</f>
        <v>0</v>
      </c>
      <c r="AA491" s="336">
        <f>_xlfn.XLOOKUP(A491,'2024-NAT-01'!B:B,'2024-NAT-01'!H:H,0,0)</f>
        <v>0</v>
      </c>
      <c r="AB491" s="335">
        <f>_xlfn.XLOOKUP(A491,'2024-NAT-02'!B:B,'2024-NAT-02'!F:F,0,0)+_xlfn.XLOOKUP(A491,'2024-NAT-02'!B:B,'2024-NAT-02'!G:G,0,0)</f>
        <v>0</v>
      </c>
      <c r="AC491" s="337">
        <f>_xlfn.XLOOKUP(A491,'2024-NAT-02'!B:B,'2024-NAT-02'!H:H,0,0)</f>
        <v>0</v>
      </c>
      <c r="AD491" s="338">
        <f t="shared" si="17"/>
        <v>0</v>
      </c>
      <c r="AE491" s="339">
        <f t="shared" si="18"/>
        <v>0</v>
      </c>
    </row>
    <row r="492" spans="1:31" ht="15.6" x14ac:dyDescent="0.25">
      <c r="A492" s="340" t="s">
        <v>690</v>
      </c>
      <c r="B492" s="341" t="s">
        <v>2158</v>
      </c>
      <c r="C492" s="341" t="s">
        <v>2098</v>
      </c>
      <c r="D492" s="341" t="s">
        <v>79</v>
      </c>
      <c r="E492" s="342" t="s">
        <v>1250</v>
      </c>
      <c r="F492" s="312">
        <v>0</v>
      </c>
      <c r="G492" s="313">
        <v>0</v>
      </c>
      <c r="H492" s="313">
        <v>0</v>
      </c>
      <c r="I492" s="314">
        <v>0</v>
      </c>
      <c r="J492" s="315">
        <v>0</v>
      </c>
      <c r="K492" s="316"/>
      <c r="L492" s="331"/>
      <c r="M492" s="316"/>
      <c r="N492" s="317"/>
      <c r="O492" s="317"/>
      <c r="P492" s="318"/>
      <c r="Q492" s="319"/>
      <c r="R492" s="306"/>
      <c r="S492" s="306"/>
      <c r="T492" s="320"/>
      <c r="U492" s="321"/>
      <c r="V492" s="322"/>
      <c r="W492" s="323"/>
      <c r="X492" s="324"/>
      <c r="Y492" s="326"/>
      <c r="Z492" s="335">
        <f>_xlfn.XLOOKUP(A492,'2024-NAT-01'!B:B,'2024-NAT-01'!F:F,0,0)+_xlfn.XLOOKUP(Nominations!A240,'2024-NAT-01'!B:B,'2024-NAT-01'!G:G,0,0)</f>
        <v>0</v>
      </c>
      <c r="AA492" s="336">
        <f>_xlfn.XLOOKUP(A492,'2024-NAT-01'!B:B,'2024-NAT-01'!H:H,0,0)</f>
        <v>0</v>
      </c>
      <c r="AB492" s="335">
        <f>_xlfn.XLOOKUP(A492,'2024-NAT-02'!B:B,'2024-NAT-02'!F:F,0,0)+_xlfn.XLOOKUP(A492,'2024-NAT-02'!B:B,'2024-NAT-02'!G:G,0,0)</f>
        <v>0</v>
      </c>
      <c r="AC492" s="337">
        <f>_xlfn.XLOOKUP(A492,'2024-NAT-02'!B:B,'2024-NAT-02'!H:H,0,0)</f>
        <v>0</v>
      </c>
      <c r="AD492" s="338">
        <f t="shared" si="17"/>
        <v>0</v>
      </c>
      <c r="AE492" s="339">
        <f t="shared" si="18"/>
        <v>0</v>
      </c>
    </row>
    <row r="493" spans="1:31" ht="15.6" x14ac:dyDescent="0.25">
      <c r="A493" s="340" t="s">
        <v>692</v>
      </c>
      <c r="B493" s="341" t="s">
        <v>983</v>
      </c>
      <c r="C493" s="341" t="s">
        <v>175</v>
      </c>
      <c r="D493" s="341" t="s">
        <v>352</v>
      </c>
      <c r="E493" s="342" t="s">
        <v>2078</v>
      </c>
      <c r="F493" s="312">
        <v>0</v>
      </c>
      <c r="G493" s="313">
        <v>0</v>
      </c>
      <c r="H493" s="313">
        <v>0</v>
      </c>
      <c r="I493" s="314">
        <v>0</v>
      </c>
      <c r="J493" s="315">
        <v>0</v>
      </c>
      <c r="K493" s="316"/>
      <c r="L493" s="331"/>
      <c r="M493" s="316"/>
      <c r="N493" s="317"/>
      <c r="O493" s="317"/>
      <c r="P493" s="318"/>
      <c r="Q493" s="319"/>
      <c r="R493" s="306"/>
      <c r="S493" s="306"/>
      <c r="T493" s="320"/>
      <c r="U493" s="321"/>
      <c r="V493" s="322"/>
      <c r="W493" s="323"/>
      <c r="X493" s="324"/>
      <c r="Y493" s="326"/>
      <c r="Z493" s="335">
        <f>_xlfn.XLOOKUP(A493,'2024-NAT-01'!B:B,'2024-NAT-01'!F:F,0,0)+_xlfn.XLOOKUP(Nominations!A242,'2024-NAT-01'!B:B,'2024-NAT-01'!G:G,0,0)</f>
        <v>0</v>
      </c>
      <c r="AA493" s="336">
        <f>_xlfn.XLOOKUP(A493,'2024-NAT-01'!B:B,'2024-NAT-01'!H:H,0,0)</f>
        <v>0</v>
      </c>
      <c r="AB493" s="335">
        <f>_xlfn.XLOOKUP(A493,'2024-NAT-02'!B:B,'2024-NAT-02'!F:F,0,0)+_xlfn.XLOOKUP(A493,'2024-NAT-02'!B:B,'2024-NAT-02'!G:G,0,0)</f>
        <v>0</v>
      </c>
      <c r="AC493" s="337">
        <f>_xlfn.XLOOKUP(A493,'2024-NAT-02'!B:B,'2024-NAT-02'!H:H,0,0)</f>
        <v>0</v>
      </c>
      <c r="AD493" s="338">
        <f t="shared" si="17"/>
        <v>0</v>
      </c>
      <c r="AE493" s="339">
        <f t="shared" si="18"/>
        <v>0</v>
      </c>
    </row>
    <row r="494" spans="1:31" ht="15.6" x14ac:dyDescent="0.25">
      <c r="A494" s="340" t="s">
        <v>694</v>
      </c>
      <c r="B494" s="341" t="s">
        <v>1241</v>
      </c>
      <c r="C494" s="341" t="s">
        <v>128</v>
      </c>
      <c r="D494" s="341" t="s">
        <v>209</v>
      </c>
      <c r="E494" s="342" t="s">
        <v>2079</v>
      </c>
      <c r="F494" s="312">
        <v>0</v>
      </c>
      <c r="G494" s="313">
        <v>0</v>
      </c>
      <c r="H494" s="313">
        <v>0</v>
      </c>
      <c r="I494" s="314">
        <v>0</v>
      </c>
      <c r="J494" s="315">
        <v>0</v>
      </c>
      <c r="K494" s="316"/>
      <c r="L494" s="331"/>
      <c r="M494" s="316"/>
      <c r="N494" s="317"/>
      <c r="O494" s="317"/>
      <c r="P494" s="318"/>
      <c r="Q494" s="319"/>
      <c r="R494" s="306"/>
      <c r="S494" s="306"/>
      <c r="T494" s="320"/>
      <c r="U494" s="321"/>
      <c r="V494" s="322"/>
      <c r="W494" s="323"/>
      <c r="X494" s="324"/>
      <c r="Y494" s="326"/>
      <c r="Z494" s="335">
        <f>_xlfn.XLOOKUP(A494,'2024-NAT-01'!B:B,'2024-NAT-01'!F:F,0,0)+_xlfn.XLOOKUP(Nominations!A244,'2024-NAT-01'!B:B,'2024-NAT-01'!G:G,0,0)</f>
        <v>0</v>
      </c>
      <c r="AA494" s="336">
        <f>_xlfn.XLOOKUP(A494,'2024-NAT-01'!B:B,'2024-NAT-01'!H:H,0,0)</f>
        <v>0</v>
      </c>
      <c r="AB494" s="335">
        <f>_xlfn.XLOOKUP(A494,'2024-NAT-02'!B:B,'2024-NAT-02'!F:F,0,0)+_xlfn.XLOOKUP(A494,'2024-NAT-02'!B:B,'2024-NAT-02'!G:G,0,0)</f>
        <v>0</v>
      </c>
      <c r="AC494" s="337">
        <f>_xlfn.XLOOKUP(A494,'2024-NAT-02'!B:B,'2024-NAT-02'!H:H,0,0)</f>
        <v>0</v>
      </c>
      <c r="AD494" s="338">
        <f t="shared" si="17"/>
        <v>0</v>
      </c>
      <c r="AE494" s="339">
        <f t="shared" si="18"/>
        <v>0</v>
      </c>
    </row>
    <row r="495" spans="1:31" ht="15.6" x14ac:dyDescent="0.25">
      <c r="A495" s="340" t="s">
        <v>697</v>
      </c>
      <c r="B495" s="341" t="s">
        <v>1243</v>
      </c>
      <c r="C495" s="341" t="s">
        <v>280</v>
      </c>
      <c r="D495" s="341" t="s">
        <v>258</v>
      </c>
      <c r="E495" s="342" t="s">
        <v>2078</v>
      </c>
      <c r="F495" s="312">
        <v>0</v>
      </c>
      <c r="G495" s="313">
        <v>0</v>
      </c>
      <c r="H495" s="313">
        <v>0</v>
      </c>
      <c r="I495" s="314">
        <v>0</v>
      </c>
      <c r="J495" s="315">
        <v>0</v>
      </c>
      <c r="K495" s="316"/>
      <c r="L495" s="331"/>
      <c r="M495" s="316"/>
      <c r="N495" s="317"/>
      <c r="O495" s="317"/>
      <c r="P495" s="318"/>
      <c r="Q495" s="319"/>
      <c r="R495" s="306"/>
      <c r="S495" s="306"/>
      <c r="T495" s="320"/>
      <c r="U495" s="321"/>
      <c r="V495" s="322"/>
      <c r="W495" s="323"/>
      <c r="X495" s="324"/>
      <c r="Y495" s="326"/>
      <c r="Z495" s="335">
        <f>_xlfn.XLOOKUP(A495,'2024-NAT-01'!B:B,'2024-NAT-01'!F:F,0,0)+_xlfn.XLOOKUP(Nominations!A247,'2024-NAT-01'!B:B,'2024-NAT-01'!G:G,0,0)</f>
        <v>0</v>
      </c>
      <c r="AA495" s="336">
        <f>_xlfn.XLOOKUP(A495,'2024-NAT-01'!B:B,'2024-NAT-01'!H:H,0,0)</f>
        <v>0</v>
      </c>
      <c r="AB495" s="335">
        <f>_xlfn.XLOOKUP(A495,'2024-NAT-02'!B:B,'2024-NAT-02'!F:F,0,0)+_xlfn.XLOOKUP(A495,'2024-NAT-02'!B:B,'2024-NAT-02'!G:G,0,0)</f>
        <v>0</v>
      </c>
      <c r="AC495" s="337">
        <f>_xlfn.XLOOKUP(A495,'2024-NAT-02'!B:B,'2024-NAT-02'!H:H,0,0)</f>
        <v>0</v>
      </c>
      <c r="AD495" s="338">
        <f t="shared" si="17"/>
        <v>0</v>
      </c>
      <c r="AE495" s="339">
        <f t="shared" si="18"/>
        <v>0</v>
      </c>
    </row>
    <row r="496" spans="1:31" ht="15.6" x14ac:dyDescent="0.25">
      <c r="A496" s="340" t="s">
        <v>701</v>
      </c>
      <c r="B496" s="341" t="s">
        <v>1379</v>
      </c>
      <c r="C496" s="341" t="s">
        <v>340</v>
      </c>
      <c r="D496" s="341" t="s">
        <v>341</v>
      </c>
      <c r="E496" s="342" t="s">
        <v>2079</v>
      </c>
      <c r="F496" s="312">
        <v>0</v>
      </c>
      <c r="G496" s="313">
        <v>0</v>
      </c>
      <c r="H496" s="313">
        <v>0</v>
      </c>
      <c r="I496" s="314">
        <v>0</v>
      </c>
      <c r="J496" s="315">
        <v>0</v>
      </c>
      <c r="K496" s="316"/>
      <c r="L496" s="331"/>
      <c r="M496" s="316"/>
      <c r="N496" s="317"/>
      <c r="O496" s="317"/>
      <c r="P496" s="318"/>
      <c r="Q496" s="319"/>
      <c r="R496" s="306"/>
      <c r="S496" s="306"/>
      <c r="T496" s="320"/>
      <c r="U496" s="321"/>
      <c r="V496" s="322"/>
      <c r="W496" s="323"/>
      <c r="X496" s="324"/>
      <c r="Y496" s="326"/>
      <c r="Z496" s="335">
        <f>_xlfn.XLOOKUP(A496,'2024-NAT-01'!B:B,'2024-NAT-01'!F:F,0,0)+_xlfn.XLOOKUP(Nominations!A251,'2024-NAT-01'!B:B,'2024-NAT-01'!G:G,0,0)</f>
        <v>0</v>
      </c>
      <c r="AA496" s="336">
        <f>_xlfn.XLOOKUP(A496,'2024-NAT-01'!B:B,'2024-NAT-01'!H:H,0,0)</f>
        <v>0</v>
      </c>
      <c r="AB496" s="335">
        <f>_xlfn.XLOOKUP(A496,'2024-NAT-02'!B:B,'2024-NAT-02'!F:F,0,0)+_xlfn.XLOOKUP(A496,'2024-NAT-02'!B:B,'2024-NAT-02'!G:G,0,0)</f>
        <v>0</v>
      </c>
      <c r="AC496" s="337">
        <f>_xlfn.XLOOKUP(A496,'2024-NAT-02'!B:B,'2024-NAT-02'!H:H,0,0)</f>
        <v>0</v>
      </c>
      <c r="AD496" s="338">
        <f t="shared" si="17"/>
        <v>0</v>
      </c>
      <c r="AE496" s="339">
        <f t="shared" si="18"/>
        <v>0</v>
      </c>
    </row>
    <row r="497" spans="1:31" ht="15.6" x14ac:dyDescent="0.25">
      <c r="A497" s="340" t="s">
        <v>702</v>
      </c>
      <c r="B497" s="341" t="s">
        <v>1948</v>
      </c>
      <c r="C497" s="341" t="s">
        <v>1958</v>
      </c>
      <c r="D497" s="341" t="s">
        <v>1959</v>
      </c>
      <c r="E497" s="342" t="s">
        <v>1250</v>
      </c>
      <c r="F497" s="312">
        <v>0</v>
      </c>
      <c r="G497" s="313">
        <v>0</v>
      </c>
      <c r="H497" s="313">
        <v>0</v>
      </c>
      <c r="I497" s="314">
        <v>0</v>
      </c>
      <c r="J497" s="346">
        <v>0</v>
      </c>
      <c r="K497" s="316"/>
      <c r="L497" s="331"/>
      <c r="M497" s="316"/>
      <c r="N497" s="317"/>
      <c r="O497" s="317"/>
      <c r="P497" s="318"/>
      <c r="Q497" s="319"/>
      <c r="R497" s="306"/>
      <c r="S497" s="306"/>
      <c r="T497" s="320"/>
      <c r="U497" s="321"/>
      <c r="V497" s="322"/>
      <c r="W497" s="323"/>
      <c r="X497" s="324"/>
      <c r="Y497" s="326"/>
      <c r="Z497" s="335">
        <f>_xlfn.XLOOKUP(A497,'2024-NAT-01'!B:B,'2024-NAT-01'!F:F,0,0)+_xlfn.XLOOKUP(Nominations!A252,'2024-NAT-01'!B:B,'2024-NAT-01'!G:G,0,0)</f>
        <v>0</v>
      </c>
      <c r="AA497" s="336">
        <f>_xlfn.XLOOKUP(A497,'2024-NAT-01'!B:B,'2024-NAT-01'!H:H,0,0)</f>
        <v>0</v>
      </c>
      <c r="AB497" s="335">
        <f>_xlfn.XLOOKUP(A497,'2024-NAT-02'!B:B,'2024-NAT-02'!F:F,0,0)+_xlfn.XLOOKUP(A497,'2024-NAT-02'!B:B,'2024-NAT-02'!G:G,0,0)</f>
        <v>0</v>
      </c>
      <c r="AC497" s="337">
        <f>_xlfn.XLOOKUP(A497,'2024-NAT-02'!B:B,'2024-NAT-02'!H:H,0,0)</f>
        <v>0</v>
      </c>
      <c r="AD497" s="335">
        <f t="shared" si="17"/>
        <v>0</v>
      </c>
      <c r="AE497" s="336">
        <f t="shared" si="18"/>
        <v>0</v>
      </c>
    </row>
    <row r="498" spans="1:31" ht="15.6" x14ac:dyDescent="0.25">
      <c r="A498" s="340" t="s">
        <v>703</v>
      </c>
      <c r="B498" s="341" t="s">
        <v>1948</v>
      </c>
      <c r="C498" s="341" t="s">
        <v>335</v>
      </c>
      <c r="D498" s="341" t="s">
        <v>1959</v>
      </c>
      <c r="E498" s="342" t="s">
        <v>2079</v>
      </c>
      <c r="F498" s="312">
        <v>0</v>
      </c>
      <c r="G498" s="313">
        <v>0</v>
      </c>
      <c r="H498" s="313">
        <v>0</v>
      </c>
      <c r="I498" s="314">
        <v>0</v>
      </c>
      <c r="J498" s="315">
        <v>0</v>
      </c>
      <c r="K498" s="316"/>
      <c r="L498" s="331"/>
      <c r="M498" s="316"/>
      <c r="N498" s="317"/>
      <c r="O498" s="317"/>
      <c r="P498" s="318"/>
      <c r="Q498" s="319"/>
      <c r="R498" s="306"/>
      <c r="S498" s="306"/>
      <c r="T498" s="320"/>
      <c r="U498" s="321"/>
      <c r="V498" s="322"/>
      <c r="W498" s="323"/>
      <c r="X498" s="324"/>
      <c r="Y498" s="326"/>
      <c r="Z498" s="335">
        <f>_xlfn.XLOOKUP(A498,'2024-NAT-01'!B:B,'2024-NAT-01'!F:F,0,0)+_xlfn.XLOOKUP(Nominations!A253,'2024-NAT-01'!B:B,'2024-NAT-01'!G:G,0,0)</f>
        <v>0</v>
      </c>
      <c r="AA498" s="336">
        <f>_xlfn.XLOOKUP(A498,'2024-NAT-01'!B:B,'2024-NAT-01'!H:H,0,0)</f>
        <v>0</v>
      </c>
      <c r="AB498" s="335">
        <f>_xlfn.XLOOKUP(A498,'2024-NAT-02'!B:B,'2024-NAT-02'!F:F,0,0)+_xlfn.XLOOKUP(A498,'2024-NAT-02'!B:B,'2024-NAT-02'!G:G,0,0)</f>
        <v>0</v>
      </c>
      <c r="AC498" s="337">
        <f>_xlfn.XLOOKUP(A498,'2024-NAT-02'!B:B,'2024-NAT-02'!H:H,0,0)</f>
        <v>0</v>
      </c>
      <c r="AD498" s="338">
        <f t="shared" si="17"/>
        <v>0</v>
      </c>
      <c r="AE498" s="339">
        <f t="shared" si="18"/>
        <v>0</v>
      </c>
    </row>
    <row r="499" spans="1:31" ht="15.6" x14ac:dyDescent="0.25">
      <c r="A499" s="340" t="s">
        <v>705</v>
      </c>
      <c r="B499" s="341" t="s">
        <v>1319</v>
      </c>
      <c r="C499" s="341" t="s">
        <v>389</v>
      </c>
      <c r="D499" s="341" t="s">
        <v>108</v>
      </c>
      <c r="E499" s="342" t="s">
        <v>1251</v>
      </c>
      <c r="F499" s="312">
        <v>0</v>
      </c>
      <c r="G499" s="313">
        <v>0</v>
      </c>
      <c r="H499" s="313">
        <v>0</v>
      </c>
      <c r="I499" s="314">
        <v>0</v>
      </c>
      <c r="J499" s="315">
        <v>0</v>
      </c>
      <c r="K499" s="316"/>
      <c r="L499" s="331"/>
      <c r="M499" s="316"/>
      <c r="N499" s="317"/>
      <c r="O499" s="317"/>
      <c r="P499" s="318"/>
      <c r="Q499" s="319"/>
      <c r="R499" s="306"/>
      <c r="S499" s="306"/>
      <c r="T499" s="320"/>
      <c r="U499" s="321"/>
      <c r="V499" s="322"/>
      <c r="W499" s="323"/>
      <c r="X499" s="324"/>
      <c r="Y499" s="326"/>
      <c r="Z499" s="335">
        <f>_xlfn.XLOOKUP(A499,'2024-NAT-01'!B:B,'2024-NAT-01'!F:F,0,0)+_xlfn.XLOOKUP(Nominations!A255,'2024-NAT-01'!B:B,'2024-NAT-01'!G:G,0,0)</f>
        <v>0</v>
      </c>
      <c r="AA499" s="336">
        <f>_xlfn.XLOOKUP(A499,'2024-NAT-01'!B:B,'2024-NAT-01'!H:H,0,0)</f>
        <v>0</v>
      </c>
      <c r="AB499" s="335">
        <f>_xlfn.XLOOKUP(A499,'2024-NAT-02'!B:B,'2024-NAT-02'!F:F,0,0)+_xlfn.XLOOKUP(A499,'2024-NAT-02'!B:B,'2024-NAT-02'!G:G,0,0)</f>
        <v>0</v>
      </c>
      <c r="AC499" s="337">
        <f>_xlfn.XLOOKUP(A499,'2024-NAT-02'!B:B,'2024-NAT-02'!H:H,0,0)</f>
        <v>0</v>
      </c>
      <c r="AD499" s="338">
        <f t="shared" si="17"/>
        <v>0</v>
      </c>
      <c r="AE499" s="339">
        <f t="shared" si="18"/>
        <v>0</v>
      </c>
    </row>
    <row r="500" spans="1:31" ht="15.6" x14ac:dyDescent="0.25">
      <c r="A500" s="340" t="s">
        <v>706</v>
      </c>
      <c r="B500" s="341" t="s">
        <v>2161</v>
      </c>
      <c r="C500" s="341" t="s">
        <v>161</v>
      </c>
      <c r="D500" s="341" t="s">
        <v>141</v>
      </c>
      <c r="E500" s="342" t="s">
        <v>1261</v>
      </c>
      <c r="F500" s="312">
        <v>0</v>
      </c>
      <c r="G500" s="313">
        <v>0</v>
      </c>
      <c r="H500" s="313">
        <v>0</v>
      </c>
      <c r="I500" s="314">
        <v>0</v>
      </c>
      <c r="J500" s="315">
        <v>0</v>
      </c>
      <c r="K500" s="316"/>
      <c r="L500" s="331"/>
      <c r="M500" s="316"/>
      <c r="N500" s="317"/>
      <c r="O500" s="317"/>
      <c r="P500" s="318"/>
      <c r="Q500" s="319"/>
      <c r="R500" s="306"/>
      <c r="S500" s="306"/>
      <c r="T500" s="320"/>
      <c r="U500" s="321"/>
      <c r="V500" s="322"/>
      <c r="W500" s="323"/>
      <c r="X500" s="324"/>
      <c r="Y500" s="326"/>
      <c r="Z500" s="335">
        <f>_xlfn.XLOOKUP(A500,'2024-NAT-01'!B:B,'2024-NAT-01'!F:F,0,0)+_xlfn.XLOOKUP(Nominations!A256,'2024-NAT-01'!B:B,'2024-NAT-01'!G:G,0,0)</f>
        <v>0</v>
      </c>
      <c r="AA500" s="336">
        <f>_xlfn.XLOOKUP(A500,'2024-NAT-01'!B:B,'2024-NAT-01'!H:H,0,0)</f>
        <v>0</v>
      </c>
      <c r="AB500" s="335">
        <f>_xlfn.XLOOKUP(A500,'2024-NAT-02'!B:B,'2024-NAT-02'!F:F,0,0)+_xlfn.XLOOKUP(A500,'2024-NAT-02'!B:B,'2024-NAT-02'!G:G,0,0)</f>
        <v>0</v>
      </c>
      <c r="AC500" s="337">
        <f>_xlfn.XLOOKUP(A500,'2024-NAT-02'!B:B,'2024-NAT-02'!H:H,0,0)</f>
        <v>0</v>
      </c>
      <c r="AD500" s="338">
        <f t="shared" si="17"/>
        <v>0</v>
      </c>
      <c r="AE500" s="339">
        <f t="shared" si="18"/>
        <v>0</v>
      </c>
    </row>
    <row r="501" spans="1:31" ht="15.6" x14ac:dyDescent="0.25">
      <c r="A501" s="340" t="s">
        <v>709</v>
      </c>
      <c r="B501" s="341" t="s">
        <v>1319</v>
      </c>
      <c r="C501" s="341" t="s">
        <v>227</v>
      </c>
      <c r="D501" s="341" t="s">
        <v>221</v>
      </c>
      <c r="E501" s="342" t="s">
        <v>2079</v>
      </c>
      <c r="F501" s="312">
        <v>0</v>
      </c>
      <c r="G501" s="313">
        <v>0</v>
      </c>
      <c r="H501" s="313">
        <v>0</v>
      </c>
      <c r="I501" s="314">
        <v>0</v>
      </c>
      <c r="J501" s="315">
        <v>0</v>
      </c>
      <c r="K501" s="316"/>
      <c r="L501" s="331"/>
      <c r="M501" s="316"/>
      <c r="N501" s="317"/>
      <c r="O501" s="317"/>
      <c r="P501" s="318"/>
      <c r="Q501" s="319"/>
      <c r="R501" s="306"/>
      <c r="S501" s="306"/>
      <c r="T501" s="320"/>
      <c r="U501" s="321"/>
      <c r="V501" s="322"/>
      <c r="W501" s="323"/>
      <c r="X501" s="324"/>
      <c r="Y501" s="326"/>
      <c r="Z501" s="335">
        <f>_xlfn.XLOOKUP(A501,'2024-NAT-01'!B:B,'2024-NAT-01'!F:F,0,0)+_xlfn.XLOOKUP(Nominations!A259,'2024-NAT-01'!B:B,'2024-NAT-01'!G:G,0,0)</f>
        <v>1</v>
      </c>
      <c r="AA501" s="336">
        <f>_xlfn.XLOOKUP(A501,'2024-NAT-01'!B:B,'2024-NAT-01'!H:H,0,0)</f>
        <v>0</v>
      </c>
      <c r="AB501" s="335">
        <f>_xlfn.XLOOKUP(A501,'2024-NAT-02'!B:B,'2024-NAT-02'!F:F,0,0)+_xlfn.XLOOKUP(A501,'2024-NAT-02'!B:B,'2024-NAT-02'!G:G,0,0)</f>
        <v>0</v>
      </c>
      <c r="AC501" s="337">
        <f>_xlfn.XLOOKUP(A501,'2024-NAT-02'!B:B,'2024-NAT-02'!H:H,0,0)</f>
        <v>0</v>
      </c>
      <c r="AD501" s="338">
        <f t="shared" si="17"/>
        <v>1</v>
      </c>
      <c r="AE501" s="339">
        <f t="shared" si="18"/>
        <v>0</v>
      </c>
    </row>
    <row r="502" spans="1:31" ht="15.6" x14ac:dyDescent="0.25">
      <c r="A502" s="340" t="s">
        <v>711</v>
      </c>
      <c r="B502" s="341" t="s">
        <v>1243</v>
      </c>
      <c r="C502" s="341" t="s">
        <v>1807</v>
      </c>
      <c r="D502" s="341" t="s">
        <v>2018</v>
      </c>
      <c r="E502" s="342" t="s">
        <v>1258</v>
      </c>
      <c r="F502" s="312">
        <v>0</v>
      </c>
      <c r="G502" s="313">
        <v>0</v>
      </c>
      <c r="H502" s="313">
        <v>0</v>
      </c>
      <c r="I502" s="314">
        <v>0</v>
      </c>
      <c r="J502" s="315">
        <v>0</v>
      </c>
      <c r="K502" s="316"/>
      <c r="L502" s="331"/>
      <c r="M502" s="316"/>
      <c r="N502" s="317"/>
      <c r="O502" s="317"/>
      <c r="P502" s="318"/>
      <c r="Q502" s="319"/>
      <c r="R502" s="306"/>
      <c r="S502" s="306"/>
      <c r="T502" s="320"/>
      <c r="U502" s="321"/>
      <c r="V502" s="322"/>
      <c r="W502" s="323"/>
      <c r="X502" s="324"/>
      <c r="Y502" s="326"/>
      <c r="Z502" s="335">
        <f>_xlfn.XLOOKUP(A502,'2024-NAT-01'!B:B,'2024-NAT-01'!F:F,0,0)+_xlfn.XLOOKUP(Nominations!A261,'2024-NAT-01'!B:B,'2024-NAT-01'!G:G,0,0)</f>
        <v>0</v>
      </c>
      <c r="AA502" s="336">
        <f>_xlfn.XLOOKUP(A502,'2024-NAT-01'!B:B,'2024-NAT-01'!H:H,0,0)</f>
        <v>0</v>
      </c>
      <c r="AB502" s="335">
        <f>_xlfn.XLOOKUP(A502,'2024-NAT-02'!B:B,'2024-NAT-02'!F:F,0,0)+_xlfn.XLOOKUP(A502,'2024-NAT-02'!B:B,'2024-NAT-02'!G:G,0,0)</f>
        <v>0</v>
      </c>
      <c r="AC502" s="337">
        <f>_xlfn.XLOOKUP(A502,'2024-NAT-02'!B:B,'2024-NAT-02'!H:H,0,0)</f>
        <v>0</v>
      </c>
      <c r="AD502" s="338">
        <f t="shared" si="17"/>
        <v>0</v>
      </c>
      <c r="AE502" s="339">
        <f t="shared" si="18"/>
        <v>0</v>
      </c>
    </row>
    <row r="503" spans="1:31" ht="15.6" x14ac:dyDescent="0.25">
      <c r="A503" s="340" t="s">
        <v>713</v>
      </c>
      <c r="B503" s="341" t="s">
        <v>1948</v>
      </c>
      <c r="C503" s="341" t="s">
        <v>74</v>
      </c>
      <c r="D503" s="341" t="s">
        <v>320</v>
      </c>
      <c r="E503" s="342" t="s">
        <v>2079</v>
      </c>
      <c r="F503" s="312">
        <v>0</v>
      </c>
      <c r="G503" s="313">
        <v>0</v>
      </c>
      <c r="H503" s="313">
        <v>0</v>
      </c>
      <c r="I503" s="314">
        <v>0</v>
      </c>
      <c r="J503" s="315">
        <v>0</v>
      </c>
      <c r="K503" s="316"/>
      <c r="L503" s="331"/>
      <c r="M503" s="316"/>
      <c r="N503" s="317"/>
      <c r="O503" s="317"/>
      <c r="P503" s="318"/>
      <c r="Q503" s="319"/>
      <c r="R503" s="306"/>
      <c r="S503" s="306"/>
      <c r="T503" s="320"/>
      <c r="U503" s="321"/>
      <c r="V503" s="322"/>
      <c r="W503" s="323"/>
      <c r="X503" s="324"/>
      <c r="Y503" s="326"/>
      <c r="Z503" s="335">
        <f>_xlfn.XLOOKUP(A503,'2024-NAT-01'!B:B,'2024-NAT-01'!F:F,0,0)+_xlfn.XLOOKUP(Nominations!A263,'2024-NAT-01'!B:B,'2024-NAT-01'!G:G,0,0)</f>
        <v>0</v>
      </c>
      <c r="AA503" s="336">
        <f>_xlfn.XLOOKUP(A503,'2024-NAT-01'!B:B,'2024-NAT-01'!H:H,0,0)</f>
        <v>0</v>
      </c>
      <c r="AB503" s="335">
        <f>_xlfn.XLOOKUP(A503,'2024-NAT-02'!B:B,'2024-NAT-02'!F:F,0,0)+_xlfn.XLOOKUP(A503,'2024-NAT-02'!B:B,'2024-NAT-02'!G:G,0,0)</f>
        <v>0</v>
      </c>
      <c r="AC503" s="337">
        <f>_xlfn.XLOOKUP(A503,'2024-NAT-02'!B:B,'2024-NAT-02'!H:H,0,0)</f>
        <v>0</v>
      </c>
      <c r="AD503" s="338">
        <f t="shared" si="17"/>
        <v>0</v>
      </c>
      <c r="AE503" s="339">
        <f t="shared" si="18"/>
        <v>0</v>
      </c>
    </row>
    <row r="504" spans="1:31" ht="15.6" x14ac:dyDescent="0.25">
      <c r="A504" s="340" t="s">
        <v>717</v>
      </c>
      <c r="B504" s="341" t="s">
        <v>1243</v>
      </c>
      <c r="C504" s="341" t="s">
        <v>249</v>
      </c>
      <c r="D504" s="341" t="s">
        <v>242</v>
      </c>
      <c r="E504" s="342" t="s">
        <v>2078</v>
      </c>
      <c r="F504" s="312">
        <v>0</v>
      </c>
      <c r="G504" s="313">
        <v>0</v>
      </c>
      <c r="H504" s="313">
        <v>0</v>
      </c>
      <c r="I504" s="314">
        <v>0</v>
      </c>
      <c r="J504" s="315">
        <v>0</v>
      </c>
      <c r="K504" s="316"/>
      <c r="L504" s="331"/>
      <c r="M504" s="316"/>
      <c r="N504" s="317"/>
      <c r="O504" s="317"/>
      <c r="P504" s="318"/>
      <c r="Q504" s="319"/>
      <c r="R504" s="306"/>
      <c r="S504" s="306"/>
      <c r="T504" s="320"/>
      <c r="U504" s="321"/>
      <c r="V504" s="322"/>
      <c r="W504" s="323"/>
      <c r="X504" s="324"/>
      <c r="Y504" s="326"/>
      <c r="Z504" s="335">
        <f>_xlfn.XLOOKUP(A504,'2024-NAT-01'!B:B,'2024-NAT-01'!F:F,0,0)+_xlfn.XLOOKUP(Nominations!A267,'2024-NAT-01'!B:B,'2024-NAT-01'!G:G,0,0)</f>
        <v>0</v>
      </c>
      <c r="AA504" s="336">
        <f>_xlfn.XLOOKUP(A504,'2024-NAT-01'!B:B,'2024-NAT-01'!H:H,0,0)</f>
        <v>0</v>
      </c>
      <c r="AB504" s="335">
        <f>_xlfn.XLOOKUP(A504,'2024-NAT-02'!B:B,'2024-NAT-02'!F:F,0,0)+_xlfn.XLOOKUP(A504,'2024-NAT-02'!B:B,'2024-NAT-02'!G:G,0,0)</f>
        <v>0</v>
      </c>
      <c r="AC504" s="337">
        <f>_xlfn.XLOOKUP(A504,'2024-NAT-02'!B:B,'2024-NAT-02'!H:H,0,0)</f>
        <v>0</v>
      </c>
      <c r="AD504" s="338">
        <f t="shared" si="17"/>
        <v>0</v>
      </c>
      <c r="AE504" s="339">
        <f t="shared" si="18"/>
        <v>0</v>
      </c>
    </row>
    <row r="505" spans="1:31" ht="15.6" x14ac:dyDescent="0.25">
      <c r="A505" s="340" t="s">
        <v>718</v>
      </c>
      <c r="B505" s="341" t="s">
        <v>982</v>
      </c>
      <c r="C505" s="341" t="s">
        <v>395</v>
      </c>
      <c r="D505" s="341" t="s">
        <v>123</v>
      </c>
      <c r="E505" s="342" t="s">
        <v>1253</v>
      </c>
      <c r="F505" s="312">
        <v>0</v>
      </c>
      <c r="G505" s="313">
        <v>0</v>
      </c>
      <c r="H505" s="313">
        <v>0</v>
      </c>
      <c r="I505" s="314">
        <v>0</v>
      </c>
      <c r="J505" s="315">
        <v>0</v>
      </c>
      <c r="K505" s="316"/>
      <c r="L505" s="331"/>
      <c r="M505" s="316"/>
      <c r="N505" s="317"/>
      <c r="O505" s="317"/>
      <c r="P505" s="318"/>
      <c r="Q505" s="319"/>
      <c r="R505" s="306"/>
      <c r="S505" s="306"/>
      <c r="T505" s="320"/>
      <c r="U505" s="321"/>
      <c r="V505" s="322"/>
      <c r="W505" s="323"/>
      <c r="X505" s="324"/>
      <c r="Y505" s="326"/>
      <c r="Z505" s="335">
        <f>_xlfn.XLOOKUP(A505,'2024-NAT-01'!B:B,'2024-NAT-01'!F:F,0,0)+_xlfn.XLOOKUP(Nominations!A268,'2024-NAT-01'!B:B,'2024-NAT-01'!G:G,0,0)</f>
        <v>0</v>
      </c>
      <c r="AA505" s="336">
        <f>_xlfn.XLOOKUP(A505,'2024-NAT-01'!B:B,'2024-NAT-01'!H:H,0,0)</f>
        <v>0</v>
      </c>
      <c r="AB505" s="335">
        <f>_xlfn.XLOOKUP(A505,'2024-NAT-02'!B:B,'2024-NAT-02'!F:F,0,0)+_xlfn.XLOOKUP(A505,'2024-NAT-02'!B:B,'2024-NAT-02'!G:G,0,0)</f>
        <v>0</v>
      </c>
      <c r="AC505" s="337">
        <f>_xlfn.XLOOKUP(A505,'2024-NAT-02'!B:B,'2024-NAT-02'!H:H,0,0)</f>
        <v>0</v>
      </c>
      <c r="AD505" s="338">
        <f t="shared" si="17"/>
        <v>0</v>
      </c>
      <c r="AE505" s="339">
        <f t="shared" si="18"/>
        <v>0</v>
      </c>
    </row>
    <row r="506" spans="1:31" ht="15.6" x14ac:dyDescent="0.25">
      <c r="A506" s="340" t="s">
        <v>719</v>
      </c>
      <c r="B506" s="341" t="s">
        <v>1242</v>
      </c>
      <c r="C506" s="341" t="s">
        <v>263</v>
      </c>
      <c r="D506" s="341" t="s">
        <v>295</v>
      </c>
      <c r="E506" s="342" t="s">
        <v>1261</v>
      </c>
      <c r="F506" s="312">
        <v>0</v>
      </c>
      <c r="G506" s="313">
        <v>0</v>
      </c>
      <c r="H506" s="313">
        <v>0</v>
      </c>
      <c r="I506" s="314">
        <v>0</v>
      </c>
      <c r="J506" s="315">
        <v>0</v>
      </c>
      <c r="K506" s="316"/>
      <c r="L506" s="331"/>
      <c r="M506" s="316"/>
      <c r="N506" s="317"/>
      <c r="O506" s="317"/>
      <c r="P506" s="318"/>
      <c r="Q506" s="319"/>
      <c r="R506" s="306"/>
      <c r="S506" s="306"/>
      <c r="T506" s="320"/>
      <c r="U506" s="321"/>
      <c r="V506" s="322"/>
      <c r="W506" s="323"/>
      <c r="X506" s="324"/>
      <c r="Y506" s="326"/>
      <c r="Z506" s="335">
        <f>_xlfn.XLOOKUP(A506,'2024-NAT-01'!B:B,'2024-NAT-01'!F:F,0,0)+_xlfn.XLOOKUP(Nominations!A269,'2024-NAT-01'!B:B,'2024-NAT-01'!G:G,0,0)</f>
        <v>0</v>
      </c>
      <c r="AA506" s="336">
        <f>_xlfn.XLOOKUP(A506,'2024-NAT-01'!B:B,'2024-NAT-01'!H:H,0,0)</f>
        <v>0</v>
      </c>
      <c r="AB506" s="335">
        <f>_xlfn.XLOOKUP(A506,'2024-NAT-02'!B:B,'2024-NAT-02'!F:F,0,0)+_xlfn.XLOOKUP(A506,'2024-NAT-02'!B:B,'2024-NAT-02'!G:G,0,0)</f>
        <v>0</v>
      </c>
      <c r="AC506" s="337">
        <f>_xlfn.XLOOKUP(A506,'2024-NAT-02'!B:B,'2024-NAT-02'!H:H,0,0)</f>
        <v>0</v>
      </c>
      <c r="AD506" s="338">
        <f t="shared" si="17"/>
        <v>0</v>
      </c>
      <c r="AE506" s="339">
        <f t="shared" si="18"/>
        <v>0</v>
      </c>
    </row>
    <row r="507" spans="1:31" ht="15.6" x14ac:dyDescent="0.25">
      <c r="A507" s="340" t="s">
        <v>720</v>
      </c>
      <c r="B507" s="341" t="s">
        <v>2159</v>
      </c>
      <c r="C507" s="341" t="s">
        <v>282</v>
      </c>
      <c r="D507" s="341" t="s">
        <v>177</v>
      </c>
      <c r="E507" s="342" t="s">
        <v>1258</v>
      </c>
      <c r="F507" s="312">
        <v>0</v>
      </c>
      <c r="G507" s="313">
        <v>0</v>
      </c>
      <c r="H507" s="313">
        <v>0</v>
      </c>
      <c r="I507" s="314">
        <v>0</v>
      </c>
      <c r="J507" s="315">
        <v>0</v>
      </c>
      <c r="K507" s="316"/>
      <c r="L507" s="331"/>
      <c r="M507" s="316"/>
      <c r="N507" s="317"/>
      <c r="O507" s="317"/>
      <c r="P507" s="318"/>
      <c r="Q507" s="319"/>
      <c r="R507" s="306"/>
      <c r="S507" s="306"/>
      <c r="T507" s="320"/>
      <c r="U507" s="321"/>
      <c r="V507" s="322"/>
      <c r="W507" s="323"/>
      <c r="X507" s="324"/>
      <c r="Y507" s="326"/>
      <c r="Z507" s="335">
        <f>_xlfn.XLOOKUP(A507,'2024-NAT-01'!B:B,'2024-NAT-01'!F:F,0,0)+_xlfn.XLOOKUP(Nominations!A270,'2024-NAT-01'!B:B,'2024-NAT-01'!G:G,0,0)</f>
        <v>2</v>
      </c>
      <c r="AA507" s="336">
        <f>_xlfn.XLOOKUP(A507,'2024-NAT-01'!B:B,'2024-NAT-01'!H:H,0,0)</f>
        <v>0</v>
      </c>
      <c r="AB507" s="335">
        <f>_xlfn.XLOOKUP(A507,'2024-NAT-02'!B:B,'2024-NAT-02'!F:F,0,0)+_xlfn.XLOOKUP(A507,'2024-NAT-02'!B:B,'2024-NAT-02'!G:G,0,0)</f>
        <v>0</v>
      </c>
      <c r="AC507" s="337">
        <f>_xlfn.XLOOKUP(A507,'2024-NAT-02'!B:B,'2024-NAT-02'!H:H,0,0)</f>
        <v>0</v>
      </c>
      <c r="AD507" s="338">
        <f t="shared" si="17"/>
        <v>2</v>
      </c>
      <c r="AE507" s="339">
        <f t="shared" si="18"/>
        <v>0</v>
      </c>
    </row>
    <row r="508" spans="1:31" ht="15.6" x14ac:dyDescent="0.25">
      <c r="A508" s="340" t="s">
        <v>725</v>
      </c>
      <c r="B508" s="341" t="s">
        <v>1319</v>
      </c>
      <c r="C508" s="341" t="s">
        <v>91</v>
      </c>
      <c r="D508" s="341" t="s">
        <v>104</v>
      </c>
      <c r="E508" s="342" t="s">
        <v>2079</v>
      </c>
      <c r="F508" s="312">
        <v>0</v>
      </c>
      <c r="G508" s="313">
        <v>0</v>
      </c>
      <c r="H508" s="313">
        <v>0</v>
      </c>
      <c r="I508" s="314">
        <v>0</v>
      </c>
      <c r="J508" s="315">
        <v>0</v>
      </c>
      <c r="K508" s="316"/>
      <c r="L508" s="331"/>
      <c r="M508" s="316"/>
      <c r="N508" s="317"/>
      <c r="O508" s="317"/>
      <c r="P508" s="318"/>
      <c r="Q508" s="319"/>
      <c r="R508" s="306"/>
      <c r="S508" s="306"/>
      <c r="T508" s="320"/>
      <c r="U508" s="321"/>
      <c r="V508" s="322"/>
      <c r="W508" s="323"/>
      <c r="X508" s="324"/>
      <c r="Y508" s="326"/>
      <c r="Z508" s="335">
        <f>_xlfn.XLOOKUP(A508,'2024-NAT-01'!B:B,'2024-NAT-01'!F:F,0,0)+_xlfn.XLOOKUP(Nominations!A275,'2024-NAT-01'!B:B,'2024-NAT-01'!G:G,0,0)</f>
        <v>0</v>
      </c>
      <c r="AA508" s="336">
        <f>_xlfn.XLOOKUP(A508,'2024-NAT-01'!B:B,'2024-NAT-01'!H:H,0,0)</f>
        <v>0</v>
      </c>
      <c r="AB508" s="335">
        <f>_xlfn.XLOOKUP(A508,'2024-NAT-02'!B:B,'2024-NAT-02'!F:F,0,0)+_xlfn.XLOOKUP(A508,'2024-NAT-02'!B:B,'2024-NAT-02'!G:G,0,0)</f>
        <v>0</v>
      </c>
      <c r="AC508" s="337">
        <f>_xlfn.XLOOKUP(A508,'2024-NAT-02'!B:B,'2024-NAT-02'!H:H,0,0)</f>
        <v>0</v>
      </c>
      <c r="AD508" s="338">
        <f t="shared" si="17"/>
        <v>0</v>
      </c>
      <c r="AE508" s="339">
        <f t="shared" si="18"/>
        <v>0</v>
      </c>
    </row>
    <row r="509" spans="1:31" ht="15.6" x14ac:dyDescent="0.25">
      <c r="A509" s="340" t="s">
        <v>726</v>
      </c>
      <c r="B509" s="341" t="s">
        <v>2161</v>
      </c>
      <c r="C509" s="341" t="s">
        <v>2099</v>
      </c>
      <c r="D509" s="341" t="s">
        <v>141</v>
      </c>
      <c r="E509" s="342" t="s">
        <v>1260</v>
      </c>
      <c r="F509" s="312">
        <v>0</v>
      </c>
      <c r="G509" s="313">
        <v>0</v>
      </c>
      <c r="H509" s="313">
        <v>0</v>
      </c>
      <c r="I509" s="314">
        <v>0</v>
      </c>
      <c r="J509" s="315">
        <v>0</v>
      </c>
      <c r="K509" s="316"/>
      <c r="L509" s="331"/>
      <c r="M509" s="316"/>
      <c r="N509" s="317"/>
      <c r="O509" s="317"/>
      <c r="P509" s="318"/>
      <c r="Q509" s="319"/>
      <c r="R509" s="306"/>
      <c r="S509" s="306"/>
      <c r="T509" s="320"/>
      <c r="U509" s="321"/>
      <c r="V509" s="322"/>
      <c r="W509" s="323"/>
      <c r="X509" s="324"/>
      <c r="Y509" s="326"/>
      <c r="Z509" s="335">
        <f>_xlfn.XLOOKUP(A509,'2024-NAT-01'!B:B,'2024-NAT-01'!F:F,0,0)+_xlfn.XLOOKUP(Nominations!A276,'2024-NAT-01'!B:B,'2024-NAT-01'!G:G,0,0)</f>
        <v>0</v>
      </c>
      <c r="AA509" s="336">
        <f>_xlfn.XLOOKUP(A509,'2024-NAT-01'!B:B,'2024-NAT-01'!H:H,0,0)</f>
        <v>0</v>
      </c>
      <c r="AB509" s="335">
        <f>_xlfn.XLOOKUP(A509,'2024-NAT-02'!B:B,'2024-NAT-02'!F:F,0,0)+_xlfn.XLOOKUP(A509,'2024-NAT-02'!B:B,'2024-NAT-02'!G:G,0,0)</f>
        <v>0</v>
      </c>
      <c r="AC509" s="337">
        <f>_xlfn.XLOOKUP(A509,'2024-NAT-02'!B:B,'2024-NAT-02'!H:H,0,0)</f>
        <v>0</v>
      </c>
      <c r="AD509" s="338">
        <f t="shared" si="17"/>
        <v>0</v>
      </c>
      <c r="AE509" s="339">
        <f t="shared" si="18"/>
        <v>0</v>
      </c>
    </row>
    <row r="510" spans="1:31" ht="15.6" x14ac:dyDescent="0.25">
      <c r="A510" s="340" t="s">
        <v>727</v>
      </c>
      <c r="B510" s="341" t="s">
        <v>1380</v>
      </c>
      <c r="C510" s="341" t="s">
        <v>188</v>
      </c>
      <c r="D510" s="341" t="s">
        <v>355</v>
      </c>
      <c r="E510" s="342" t="s">
        <v>2078</v>
      </c>
      <c r="F510" s="312">
        <v>0</v>
      </c>
      <c r="G510" s="313">
        <v>0</v>
      </c>
      <c r="H510" s="313">
        <v>0</v>
      </c>
      <c r="I510" s="314">
        <v>0</v>
      </c>
      <c r="J510" s="315">
        <v>0</v>
      </c>
      <c r="K510" s="316"/>
      <c r="L510" s="331"/>
      <c r="M510" s="316"/>
      <c r="N510" s="317"/>
      <c r="O510" s="317"/>
      <c r="P510" s="318"/>
      <c r="Q510" s="319"/>
      <c r="R510" s="306"/>
      <c r="S510" s="306"/>
      <c r="T510" s="320"/>
      <c r="U510" s="321"/>
      <c r="V510" s="322"/>
      <c r="W510" s="323"/>
      <c r="X510" s="324"/>
      <c r="Y510" s="326"/>
      <c r="Z510" s="335">
        <f>_xlfn.XLOOKUP(A510,'2024-NAT-01'!B:B,'2024-NAT-01'!F:F,0,0)+_xlfn.XLOOKUP(Nominations!A277,'2024-NAT-01'!B:B,'2024-NAT-01'!G:G,0,0)</f>
        <v>0</v>
      </c>
      <c r="AA510" s="336">
        <f>_xlfn.XLOOKUP(A510,'2024-NAT-01'!B:B,'2024-NAT-01'!H:H,0,0)</f>
        <v>0</v>
      </c>
      <c r="AB510" s="335">
        <f>_xlfn.XLOOKUP(A510,'2024-NAT-02'!B:B,'2024-NAT-02'!F:F,0,0)+_xlfn.XLOOKUP(A510,'2024-NAT-02'!B:B,'2024-NAT-02'!G:G,0,0)</f>
        <v>0</v>
      </c>
      <c r="AC510" s="337">
        <f>_xlfn.XLOOKUP(A510,'2024-NAT-02'!B:B,'2024-NAT-02'!H:H,0,0)</f>
        <v>0</v>
      </c>
      <c r="AD510" s="338">
        <f t="shared" si="17"/>
        <v>0</v>
      </c>
      <c r="AE510" s="339">
        <f t="shared" si="18"/>
        <v>0</v>
      </c>
    </row>
    <row r="511" spans="1:31" ht="15.6" x14ac:dyDescent="0.25">
      <c r="A511" s="340" t="s">
        <v>729</v>
      </c>
      <c r="B511" s="341" t="s">
        <v>983</v>
      </c>
      <c r="C511" s="341" t="s">
        <v>231</v>
      </c>
      <c r="D511" s="341" t="s">
        <v>186</v>
      </c>
      <c r="E511" s="342" t="s">
        <v>2078</v>
      </c>
      <c r="F511" s="312">
        <v>0</v>
      </c>
      <c r="G511" s="313">
        <v>0</v>
      </c>
      <c r="H511" s="313">
        <v>0</v>
      </c>
      <c r="I511" s="314">
        <v>0</v>
      </c>
      <c r="J511" s="315">
        <v>0</v>
      </c>
      <c r="K511" s="316"/>
      <c r="L511" s="331"/>
      <c r="M511" s="316"/>
      <c r="N511" s="317"/>
      <c r="O511" s="317"/>
      <c r="P511" s="318"/>
      <c r="Q511" s="319"/>
      <c r="R511" s="306"/>
      <c r="S511" s="306"/>
      <c r="T511" s="320"/>
      <c r="U511" s="321"/>
      <c r="V511" s="322"/>
      <c r="W511" s="323"/>
      <c r="X511" s="324"/>
      <c r="Y511" s="326"/>
      <c r="Z511" s="335">
        <f>_xlfn.XLOOKUP(A511,'2024-NAT-01'!B:B,'2024-NAT-01'!F:F,0,0)+_xlfn.XLOOKUP(Nominations!A279,'2024-NAT-01'!B:B,'2024-NAT-01'!G:G,0,0)</f>
        <v>0</v>
      </c>
      <c r="AA511" s="336">
        <f>_xlfn.XLOOKUP(A511,'2024-NAT-01'!B:B,'2024-NAT-01'!H:H,0,0)</f>
        <v>0</v>
      </c>
      <c r="AB511" s="335">
        <f>_xlfn.XLOOKUP(A511,'2024-NAT-02'!B:B,'2024-NAT-02'!F:F,0,0)+_xlfn.XLOOKUP(A511,'2024-NAT-02'!B:B,'2024-NAT-02'!G:G,0,0)</f>
        <v>0</v>
      </c>
      <c r="AC511" s="337">
        <f>_xlfn.XLOOKUP(A511,'2024-NAT-02'!B:B,'2024-NAT-02'!H:H,0,0)</f>
        <v>0</v>
      </c>
      <c r="AD511" s="338">
        <f t="shared" si="17"/>
        <v>0</v>
      </c>
      <c r="AE511" s="339">
        <f t="shared" si="18"/>
        <v>0</v>
      </c>
    </row>
    <row r="512" spans="1:31" ht="15.6" x14ac:dyDescent="0.25">
      <c r="A512" s="340" t="s">
        <v>733</v>
      </c>
      <c r="B512" s="341" t="s">
        <v>1241</v>
      </c>
      <c r="C512" s="341" t="s">
        <v>87</v>
      </c>
      <c r="D512" s="341" t="s">
        <v>331</v>
      </c>
      <c r="E512" s="342" t="s">
        <v>1258</v>
      </c>
      <c r="F512" s="312">
        <v>0</v>
      </c>
      <c r="G512" s="313">
        <v>0</v>
      </c>
      <c r="H512" s="313">
        <v>0</v>
      </c>
      <c r="I512" s="314">
        <v>0</v>
      </c>
      <c r="J512" s="315">
        <v>0</v>
      </c>
      <c r="K512" s="316"/>
      <c r="L512" s="331"/>
      <c r="M512" s="316"/>
      <c r="N512" s="317"/>
      <c r="O512" s="317"/>
      <c r="P512" s="318"/>
      <c r="Q512" s="319"/>
      <c r="R512" s="306"/>
      <c r="S512" s="306"/>
      <c r="T512" s="320"/>
      <c r="U512" s="321"/>
      <c r="V512" s="322"/>
      <c r="W512" s="323"/>
      <c r="X512" s="324"/>
      <c r="Y512" s="326"/>
      <c r="Z512" s="335">
        <f>_xlfn.XLOOKUP(A512,'2024-NAT-01'!B:B,'2024-NAT-01'!F:F,0,0)+_xlfn.XLOOKUP(Nominations!A284,'2024-NAT-01'!B:B,'2024-NAT-01'!G:G,0,0)</f>
        <v>0</v>
      </c>
      <c r="AA512" s="336">
        <f>_xlfn.XLOOKUP(A512,'2024-NAT-01'!B:B,'2024-NAT-01'!H:H,0,0)</f>
        <v>0</v>
      </c>
      <c r="AB512" s="335">
        <f>_xlfn.XLOOKUP(A512,'2024-NAT-02'!B:B,'2024-NAT-02'!F:F,0,0)+_xlfn.XLOOKUP(A512,'2024-NAT-02'!B:B,'2024-NAT-02'!G:G,0,0)</f>
        <v>0</v>
      </c>
      <c r="AC512" s="337">
        <f>_xlfn.XLOOKUP(A512,'2024-NAT-02'!B:B,'2024-NAT-02'!H:H,0,0)</f>
        <v>0</v>
      </c>
      <c r="AD512" s="338">
        <f t="shared" si="17"/>
        <v>0</v>
      </c>
      <c r="AE512" s="339">
        <f t="shared" si="18"/>
        <v>0</v>
      </c>
    </row>
    <row r="513" spans="1:31" ht="15.6" x14ac:dyDescent="0.25">
      <c r="A513" s="340" t="s">
        <v>734</v>
      </c>
      <c r="B513" s="341" t="s">
        <v>1319</v>
      </c>
      <c r="C513" s="341" t="s">
        <v>110</v>
      </c>
      <c r="D513" s="341" t="s">
        <v>133</v>
      </c>
      <c r="E513" s="342" t="s">
        <v>2079</v>
      </c>
      <c r="F513" s="312">
        <v>0</v>
      </c>
      <c r="G513" s="313">
        <v>0</v>
      </c>
      <c r="H513" s="313">
        <v>0</v>
      </c>
      <c r="I513" s="314">
        <v>0</v>
      </c>
      <c r="J513" s="315">
        <v>0</v>
      </c>
      <c r="K513" s="316"/>
      <c r="L513" s="331"/>
      <c r="M513" s="316"/>
      <c r="N513" s="317"/>
      <c r="O513" s="317"/>
      <c r="P513" s="318"/>
      <c r="Q513" s="319"/>
      <c r="R513" s="306"/>
      <c r="S513" s="306"/>
      <c r="T513" s="320"/>
      <c r="U513" s="321"/>
      <c r="V513" s="322"/>
      <c r="W513" s="323"/>
      <c r="X513" s="324"/>
      <c r="Y513" s="326"/>
      <c r="Z513" s="335">
        <f>_xlfn.XLOOKUP(A513,'2024-NAT-01'!B:B,'2024-NAT-01'!F:F,0,0)+_xlfn.XLOOKUP(Nominations!A285,'2024-NAT-01'!B:B,'2024-NAT-01'!G:G,0,0)</f>
        <v>0</v>
      </c>
      <c r="AA513" s="336">
        <f>_xlfn.XLOOKUP(A513,'2024-NAT-01'!B:B,'2024-NAT-01'!H:H,0,0)</f>
        <v>0</v>
      </c>
      <c r="AB513" s="335">
        <f>_xlfn.XLOOKUP(A513,'2024-NAT-02'!B:B,'2024-NAT-02'!F:F,0,0)+_xlfn.XLOOKUP(A513,'2024-NAT-02'!B:B,'2024-NAT-02'!G:G,0,0)</f>
        <v>0</v>
      </c>
      <c r="AC513" s="337">
        <f>_xlfn.XLOOKUP(A513,'2024-NAT-02'!B:B,'2024-NAT-02'!H:H,0,0)</f>
        <v>0</v>
      </c>
      <c r="AD513" s="338">
        <f t="shared" si="17"/>
        <v>0</v>
      </c>
      <c r="AE513" s="339">
        <f t="shared" si="18"/>
        <v>0</v>
      </c>
    </row>
    <row r="514" spans="1:31" ht="15.6" x14ac:dyDescent="0.25">
      <c r="A514" s="340" t="s">
        <v>736</v>
      </c>
      <c r="B514" s="341" t="s">
        <v>982</v>
      </c>
      <c r="C514" s="341" t="s">
        <v>325</v>
      </c>
      <c r="D514" s="341" t="s">
        <v>127</v>
      </c>
      <c r="E514" s="342" t="s">
        <v>2078</v>
      </c>
      <c r="F514" s="312">
        <v>0</v>
      </c>
      <c r="G514" s="313">
        <v>0</v>
      </c>
      <c r="H514" s="313">
        <v>0</v>
      </c>
      <c r="I514" s="314">
        <v>0</v>
      </c>
      <c r="J514" s="315">
        <v>0</v>
      </c>
      <c r="K514" s="316"/>
      <c r="L514" s="331"/>
      <c r="M514" s="316"/>
      <c r="N514" s="317"/>
      <c r="O514" s="317"/>
      <c r="P514" s="318"/>
      <c r="Q514" s="319"/>
      <c r="R514" s="306"/>
      <c r="S514" s="306"/>
      <c r="T514" s="320"/>
      <c r="U514" s="321"/>
      <c r="V514" s="322"/>
      <c r="W514" s="323"/>
      <c r="X514" s="324"/>
      <c r="Y514" s="326"/>
      <c r="Z514" s="335">
        <f>_xlfn.XLOOKUP(A514,'2024-NAT-01'!B:B,'2024-NAT-01'!F:F,0,0)+_xlfn.XLOOKUP(Nominations!A287,'2024-NAT-01'!B:B,'2024-NAT-01'!G:G,0,0)</f>
        <v>0</v>
      </c>
      <c r="AA514" s="336">
        <f>_xlfn.XLOOKUP(A514,'2024-NAT-01'!B:B,'2024-NAT-01'!H:H,0,0)</f>
        <v>0</v>
      </c>
      <c r="AB514" s="335">
        <f>_xlfn.XLOOKUP(A514,'2024-NAT-02'!B:B,'2024-NAT-02'!F:F,0,0)+_xlfn.XLOOKUP(A514,'2024-NAT-02'!B:B,'2024-NAT-02'!G:G,0,0)</f>
        <v>0</v>
      </c>
      <c r="AC514" s="337">
        <f>_xlfn.XLOOKUP(A514,'2024-NAT-02'!B:B,'2024-NAT-02'!H:H,0,0)</f>
        <v>0</v>
      </c>
      <c r="AD514" s="338">
        <f t="shared" si="17"/>
        <v>0</v>
      </c>
      <c r="AE514" s="339">
        <f t="shared" si="18"/>
        <v>0</v>
      </c>
    </row>
    <row r="515" spans="1:31" ht="15.6" x14ac:dyDescent="0.25">
      <c r="A515" s="340" t="s">
        <v>737</v>
      </c>
      <c r="B515" s="341" t="s">
        <v>2157</v>
      </c>
      <c r="C515" s="341" t="s">
        <v>2100</v>
      </c>
      <c r="D515" s="341" t="s">
        <v>112</v>
      </c>
      <c r="E515" s="342" t="s">
        <v>1258</v>
      </c>
      <c r="F515" s="312">
        <v>0</v>
      </c>
      <c r="G515" s="313">
        <v>0</v>
      </c>
      <c r="H515" s="313">
        <v>0</v>
      </c>
      <c r="I515" s="314">
        <v>0</v>
      </c>
      <c r="J515" s="315">
        <v>0</v>
      </c>
      <c r="K515" s="316"/>
      <c r="L515" s="331"/>
      <c r="M515" s="316"/>
      <c r="N515" s="317"/>
      <c r="O515" s="317"/>
      <c r="P515" s="318"/>
      <c r="Q515" s="319"/>
      <c r="R515" s="306"/>
      <c r="S515" s="306"/>
      <c r="T515" s="320"/>
      <c r="U515" s="321"/>
      <c r="V515" s="322"/>
      <c r="W515" s="323"/>
      <c r="X515" s="324"/>
      <c r="Y515" s="326"/>
      <c r="Z515" s="335">
        <f>_xlfn.XLOOKUP(A515,'2024-NAT-01'!B:B,'2024-NAT-01'!F:F,0,0)+_xlfn.XLOOKUP(Nominations!A288,'2024-NAT-01'!B:B,'2024-NAT-01'!G:G,0,0)</f>
        <v>0</v>
      </c>
      <c r="AA515" s="336">
        <f>_xlfn.XLOOKUP(A515,'2024-NAT-01'!B:B,'2024-NAT-01'!H:H,0,0)</f>
        <v>0</v>
      </c>
      <c r="AB515" s="335">
        <f>_xlfn.XLOOKUP(A515,'2024-NAT-02'!B:B,'2024-NAT-02'!F:F,0,0)+_xlfn.XLOOKUP(A515,'2024-NAT-02'!B:B,'2024-NAT-02'!G:G,0,0)</f>
        <v>0</v>
      </c>
      <c r="AC515" s="337">
        <f>_xlfn.XLOOKUP(A515,'2024-NAT-02'!B:B,'2024-NAT-02'!H:H,0,0)</f>
        <v>0</v>
      </c>
      <c r="AD515" s="338">
        <f t="shared" si="17"/>
        <v>0</v>
      </c>
      <c r="AE515" s="339">
        <f t="shared" si="18"/>
        <v>0</v>
      </c>
    </row>
    <row r="516" spans="1:31" ht="15.6" x14ac:dyDescent="0.25">
      <c r="A516" s="340" t="s">
        <v>738</v>
      </c>
      <c r="B516" s="341" t="s">
        <v>982</v>
      </c>
      <c r="C516" s="341" t="s">
        <v>126</v>
      </c>
      <c r="D516" s="341" t="s">
        <v>127</v>
      </c>
      <c r="E516" s="342" t="s">
        <v>2078</v>
      </c>
      <c r="F516" s="312">
        <v>0</v>
      </c>
      <c r="G516" s="313">
        <v>0</v>
      </c>
      <c r="H516" s="313">
        <v>0</v>
      </c>
      <c r="I516" s="314">
        <v>0</v>
      </c>
      <c r="J516" s="315">
        <v>0</v>
      </c>
      <c r="K516" s="316"/>
      <c r="L516" s="331"/>
      <c r="M516" s="316"/>
      <c r="N516" s="317"/>
      <c r="O516" s="317"/>
      <c r="P516" s="318"/>
      <c r="Q516" s="319"/>
      <c r="R516" s="306"/>
      <c r="S516" s="306"/>
      <c r="T516" s="320"/>
      <c r="U516" s="321"/>
      <c r="V516" s="322"/>
      <c r="W516" s="323"/>
      <c r="X516" s="324"/>
      <c r="Y516" s="326"/>
      <c r="Z516" s="335">
        <f>_xlfn.XLOOKUP(A516,'2024-NAT-01'!B:B,'2024-NAT-01'!F:F,0,0)+_xlfn.XLOOKUP(Nominations!A289,'2024-NAT-01'!B:B,'2024-NAT-01'!G:G,0,0)</f>
        <v>0</v>
      </c>
      <c r="AA516" s="336">
        <f>_xlfn.XLOOKUP(A516,'2024-NAT-01'!B:B,'2024-NAT-01'!H:H,0,0)</f>
        <v>0</v>
      </c>
      <c r="AB516" s="335">
        <f>_xlfn.XLOOKUP(A516,'2024-NAT-02'!B:B,'2024-NAT-02'!F:F,0,0)+_xlfn.XLOOKUP(A516,'2024-NAT-02'!B:B,'2024-NAT-02'!G:G,0,0)</f>
        <v>0</v>
      </c>
      <c r="AC516" s="337">
        <f>_xlfn.XLOOKUP(A516,'2024-NAT-02'!B:B,'2024-NAT-02'!H:H,0,0)</f>
        <v>0</v>
      </c>
      <c r="AD516" s="338">
        <f t="shared" ref="AD516:AD579" si="19">H516+Z516+AB516</f>
        <v>0</v>
      </c>
      <c r="AE516" s="339">
        <f t="shared" ref="AE516:AE579" si="20">J516+AA516+AC516</f>
        <v>0</v>
      </c>
    </row>
    <row r="517" spans="1:31" ht="15.6" x14ac:dyDescent="0.25">
      <c r="A517" s="340" t="s">
        <v>739</v>
      </c>
      <c r="B517" s="341" t="s">
        <v>1464</v>
      </c>
      <c r="C517" s="341" t="s">
        <v>298</v>
      </c>
      <c r="D517" s="341" t="s">
        <v>299</v>
      </c>
      <c r="E517" s="342" t="s">
        <v>1261</v>
      </c>
      <c r="F517" s="312">
        <v>0</v>
      </c>
      <c r="G517" s="313">
        <v>0</v>
      </c>
      <c r="H517" s="313">
        <v>0</v>
      </c>
      <c r="I517" s="314">
        <v>0</v>
      </c>
      <c r="J517" s="315">
        <v>0</v>
      </c>
      <c r="K517" s="316"/>
      <c r="L517" s="331"/>
      <c r="M517" s="316"/>
      <c r="N517" s="317"/>
      <c r="O517" s="317"/>
      <c r="P517" s="318"/>
      <c r="Q517" s="319"/>
      <c r="R517" s="306"/>
      <c r="S517" s="306"/>
      <c r="T517" s="320"/>
      <c r="U517" s="321"/>
      <c r="V517" s="322"/>
      <c r="W517" s="323"/>
      <c r="X517" s="324"/>
      <c r="Y517" s="326"/>
      <c r="Z517" s="335">
        <f>_xlfn.XLOOKUP(A517,'2024-NAT-01'!B:B,'2024-NAT-01'!F:F,0,0)+_xlfn.XLOOKUP(Nominations!A291,'2024-NAT-01'!B:B,'2024-NAT-01'!G:G,0,0)</f>
        <v>0</v>
      </c>
      <c r="AA517" s="336">
        <f>_xlfn.XLOOKUP(A517,'2024-NAT-01'!B:B,'2024-NAT-01'!H:H,0,0)</f>
        <v>0</v>
      </c>
      <c r="AB517" s="335">
        <f>_xlfn.XLOOKUP(A517,'2024-NAT-02'!B:B,'2024-NAT-02'!F:F,0,0)+_xlfn.XLOOKUP(A517,'2024-NAT-02'!B:B,'2024-NAT-02'!G:G,0,0)</f>
        <v>0</v>
      </c>
      <c r="AC517" s="337">
        <f>_xlfn.XLOOKUP(A517,'2024-NAT-02'!B:B,'2024-NAT-02'!H:H,0,0)</f>
        <v>0</v>
      </c>
      <c r="AD517" s="338">
        <f t="shared" si="19"/>
        <v>0</v>
      </c>
      <c r="AE517" s="339">
        <f t="shared" si="20"/>
        <v>0</v>
      </c>
    </row>
    <row r="518" spans="1:31" ht="15.6" x14ac:dyDescent="0.25">
      <c r="A518" s="340" t="s">
        <v>743</v>
      </c>
      <c r="B518" s="341" t="s">
        <v>1243</v>
      </c>
      <c r="C518" s="341" t="s">
        <v>149</v>
      </c>
      <c r="D518" s="341" t="s">
        <v>252</v>
      </c>
      <c r="E518" s="342" t="s">
        <v>2078</v>
      </c>
      <c r="F518" s="312">
        <v>0</v>
      </c>
      <c r="G518" s="313">
        <v>0</v>
      </c>
      <c r="H518" s="313">
        <v>0</v>
      </c>
      <c r="I518" s="314">
        <v>0</v>
      </c>
      <c r="J518" s="315">
        <v>0</v>
      </c>
      <c r="K518" s="316"/>
      <c r="L518" s="331"/>
      <c r="M518" s="316"/>
      <c r="N518" s="317"/>
      <c r="O518" s="317"/>
      <c r="P518" s="318"/>
      <c r="Q518" s="319"/>
      <c r="R518" s="306"/>
      <c r="S518" s="306"/>
      <c r="T518" s="320"/>
      <c r="U518" s="321"/>
      <c r="V518" s="322"/>
      <c r="W518" s="323"/>
      <c r="X518" s="324"/>
      <c r="Y518" s="326"/>
      <c r="Z518" s="335">
        <f>_xlfn.XLOOKUP(A518,'2024-NAT-01'!B:B,'2024-NAT-01'!F:F,0,0)+_xlfn.XLOOKUP(Nominations!A295,'2024-NAT-01'!B:B,'2024-NAT-01'!G:G,0,0)</f>
        <v>0</v>
      </c>
      <c r="AA518" s="336">
        <f>_xlfn.XLOOKUP(A518,'2024-NAT-01'!B:B,'2024-NAT-01'!H:H,0,0)</f>
        <v>0</v>
      </c>
      <c r="AB518" s="335">
        <f>_xlfn.XLOOKUP(A518,'2024-NAT-02'!B:B,'2024-NAT-02'!F:F,0,0)+_xlfn.XLOOKUP(A518,'2024-NAT-02'!B:B,'2024-NAT-02'!G:G,0,0)</f>
        <v>0</v>
      </c>
      <c r="AC518" s="337">
        <f>_xlfn.XLOOKUP(A518,'2024-NAT-02'!B:B,'2024-NAT-02'!H:H,0,0)</f>
        <v>0</v>
      </c>
      <c r="AD518" s="338">
        <f t="shared" si="19"/>
        <v>0</v>
      </c>
      <c r="AE518" s="339">
        <f t="shared" si="20"/>
        <v>0</v>
      </c>
    </row>
    <row r="519" spans="1:31" ht="15.6" x14ac:dyDescent="0.25">
      <c r="A519" s="340" t="s">
        <v>744</v>
      </c>
      <c r="B519" s="341" t="s">
        <v>2156</v>
      </c>
      <c r="C519" s="341" t="s">
        <v>2101</v>
      </c>
      <c r="D519" s="341" t="s">
        <v>2102</v>
      </c>
      <c r="E519" s="342" t="s">
        <v>1258</v>
      </c>
      <c r="F519" s="312">
        <v>0</v>
      </c>
      <c r="G519" s="313">
        <v>0</v>
      </c>
      <c r="H519" s="313">
        <v>0</v>
      </c>
      <c r="I519" s="314">
        <v>0</v>
      </c>
      <c r="J519" s="315">
        <v>0</v>
      </c>
      <c r="K519" s="316"/>
      <c r="L519" s="331"/>
      <c r="M519" s="316"/>
      <c r="N519" s="317"/>
      <c r="O519" s="317"/>
      <c r="P519" s="318"/>
      <c r="Q519" s="319"/>
      <c r="R519" s="306"/>
      <c r="S519" s="306"/>
      <c r="T519" s="320"/>
      <c r="U519" s="321"/>
      <c r="V519" s="322"/>
      <c r="W519" s="323"/>
      <c r="X519" s="324"/>
      <c r="Y519" s="326"/>
      <c r="Z519" s="335">
        <f>_xlfn.XLOOKUP(A519,'2024-NAT-01'!B:B,'2024-NAT-01'!F:F,0,0)+_xlfn.XLOOKUP(Nominations!A296,'2024-NAT-01'!B:B,'2024-NAT-01'!G:G,0,0)</f>
        <v>0</v>
      </c>
      <c r="AA519" s="336">
        <f>_xlfn.XLOOKUP(A519,'2024-NAT-01'!B:B,'2024-NAT-01'!H:H,0,0)</f>
        <v>0</v>
      </c>
      <c r="AB519" s="335">
        <f>_xlfn.XLOOKUP(A519,'2024-NAT-02'!B:B,'2024-NAT-02'!F:F,0,0)+_xlfn.XLOOKUP(A519,'2024-NAT-02'!B:B,'2024-NAT-02'!G:G,0,0)</f>
        <v>0</v>
      </c>
      <c r="AC519" s="337">
        <f>_xlfn.XLOOKUP(A519,'2024-NAT-02'!B:B,'2024-NAT-02'!H:H,0,0)</f>
        <v>0</v>
      </c>
      <c r="AD519" s="338">
        <f t="shared" si="19"/>
        <v>0</v>
      </c>
      <c r="AE519" s="339">
        <f t="shared" si="20"/>
        <v>0</v>
      </c>
    </row>
    <row r="520" spans="1:31" ht="15.6" x14ac:dyDescent="0.25">
      <c r="A520" s="340" t="s">
        <v>745</v>
      </c>
      <c r="B520" s="341" t="s">
        <v>1243</v>
      </c>
      <c r="C520" s="341" t="s">
        <v>230</v>
      </c>
      <c r="D520" s="341" t="s">
        <v>169</v>
      </c>
      <c r="E520" s="342" t="s">
        <v>1261</v>
      </c>
      <c r="F520" s="312">
        <v>0</v>
      </c>
      <c r="G520" s="313">
        <v>0</v>
      </c>
      <c r="H520" s="313">
        <v>0</v>
      </c>
      <c r="I520" s="314">
        <v>0</v>
      </c>
      <c r="J520" s="315">
        <v>0</v>
      </c>
      <c r="K520" s="316"/>
      <c r="L520" s="331"/>
      <c r="M520" s="316"/>
      <c r="N520" s="317"/>
      <c r="O520" s="317"/>
      <c r="P520" s="318"/>
      <c r="Q520" s="319"/>
      <c r="R520" s="306"/>
      <c r="S520" s="306"/>
      <c r="T520" s="320"/>
      <c r="U520" s="321"/>
      <c r="V520" s="322"/>
      <c r="W520" s="323"/>
      <c r="X520" s="324"/>
      <c r="Y520" s="326"/>
      <c r="Z520" s="335">
        <f>_xlfn.XLOOKUP(A520,'2024-NAT-01'!B:B,'2024-NAT-01'!F:F,0,0)+_xlfn.XLOOKUP(Nominations!A297,'2024-NAT-01'!B:B,'2024-NAT-01'!G:G,0,0)</f>
        <v>0</v>
      </c>
      <c r="AA520" s="336">
        <f>_xlfn.XLOOKUP(A520,'2024-NAT-01'!B:B,'2024-NAT-01'!H:H,0,0)</f>
        <v>0</v>
      </c>
      <c r="AB520" s="335">
        <f>_xlfn.XLOOKUP(A520,'2024-NAT-02'!B:B,'2024-NAT-02'!F:F,0,0)+_xlfn.XLOOKUP(A520,'2024-NAT-02'!B:B,'2024-NAT-02'!G:G,0,0)</f>
        <v>0</v>
      </c>
      <c r="AC520" s="337">
        <f>_xlfn.XLOOKUP(A520,'2024-NAT-02'!B:B,'2024-NAT-02'!H:H,0,0)</f>
        <v>0</v>
      </c>
      <c r="AD520" s="338">
        <f t="shared" si="19"/>
        <v>0</v>
      </c>
      <c r="AE520" s="339">
        <f t="shared" si="20"/>
        <v>0</v>
      </c>
    </row>
    <row r="521" spans="1:31" ht="15.6" x14ac:dyDescent="0.25">
      <c r="A521" s="340" t="s">
        <v>749</v>
      </c>
      <c r="B521" s="341" t="s">
        <v>1346</v>
      </c>
      <c r="C521" s="341" t="s">
        <v>2027</v>
      </c>
      <c r="D521" s="341" t="s">
        <v>2028</v>
      </c>
      <c r="E521" s="342" t="s">
        <v>1258</v>
      </c>
      <c r="F521" s="312">
        <v>0</v>
      </c>
      <c r="G521" s="313">
        <v>0</v>
      </c>
      <c r="H521" s="313">
        <v>0</v>
      </c>
      <c r="I521" s="314">
        <v>0</v>
      </c>
      <c r="J521" s="315">
        <v>0</v>
      </c>
      <c r="K521" s="316"/>
      <c r="L521" s="331"/>
      <c r="M521" s="316"/>
      <c r="N521" s="317"/>
      <c r="O521" s="317"/>
      <c r="P521" s="318"/>
      <c r="Q521" s="319"/>
      <c r="R521" s="306"/>
      <c r="S521" s="306"/>
      <c r="T521" s="320"/>
      <c r="U521" s="321"/>
      <c r="V521" s="322"/>
      <c r="W521" s="323"/>
      <c r="X521" s="324"/>
      <c r="Y521" s="326"/>
      <c r="Z521" s="335">
        <f>_xlfn.XLOOKUP(A521,'2024-NAT-01'!B:B,'2024-NAT-01'!F:F,0,0)+_xlfn.XLOOKUP(Nominations!A301,'2024-NAT-01'!B:B,'2024-NAT-01'!G:G,0,0)</f>
        <v>0</v>
      </c>
      <c r="AA521" s="336">
        <f>_xlfn.XLOOKUP(A521,'2024-NAT-01'!B:B,'2024-NAT-01'!H:H,0,0)</f>
        <v>0</v>
      </c>
      <c r="AB521" s="335">
        <f>_xlfn.XLOOKUP(A521,'2024-NAT-02'!B:B,'2024-NAT-02'!F:F,0,0)+_xlfn.XLOOKUP(A521,'2024-NAT-02'!B:B,'2024-NAT-02'!G:G,0,0)</f>
        <v>0</v>
      </c>
      <c r="AC521" s="337">
        <f>_xlfn.XLOOKUP(A521,'2024-NAT-02'!B:B,'2024-NAT-02'!H:H,0,0)</f>
        <v>0</v>
      </c>
      <c r="AD521" s="338">
        <f t="shared" si="19"/>
        <v>0</v>
      </c>
      <c r="AE521" s="339">
        <f t="shared" si="20"/>
        <v>0</v>
      </c>
    </row>
    <row r="522" spans="1:31" ht="15.6" x14ac:dyDescent="0.25">
      <c r="A522" s="340" t="s">
        <v>752</v>
      </c>
      <c r="B522" s="341" t="s">
        <v>1243</v>
      </c>
      <c r="C522" s="341" t="s">
        <v>296</v>
      </c>
      <c r="D522" s="341" t="s">
        <v>304</v>
      </c>
      <c r="E522" s="342" t="s">
        <v>1258</v>
      </c>
      <c r="F522" s="312">
        <v>0</v>
      </c>
      <c r="G522" s="313">
        <v>0</v>
      </c>
      <c r="H522" s="313">
        <v>0</v>
      </c>
      <c r="I522" s="314">
        <v>0</v>
      </c>
      <c r="J522" s="315">
        <v>0</v>
      </c>
      <c r="K522" s="316"/>
      <c r="L522" s="331"/>
      <c r="M522" s="316"/>
      <c r="N522" s="317"/>
      <c r="O522" s="317"/>
      <c r="P522" s="318"/>
      <c r="Q522" s="319"/>
      <c r="R522" s="306"/>
      <c r="S522" s="306"/>
      <c r="T522" s="320"/>
      <c r="U522" s="321"/>
      <c r="V522" s="322"/>
      <c r="W522" s="323"/>
      <c r="X522" s="324"/>
      <c r="Y522" s="326"/>
      <c r="Z522" s="335">
        <f>_xlfn.XLOOKUP(A522,'2024-NAT-01'!B:B,'2024-NAT-01'!F:F,0,0)+_xlfn.XLOOKUP(Nominations!A304,'2024-NAT-01'!B:B,'2024-NAT-01'!G:G,0,0)</f>
        <v>0</v>
      </c>
      <c r="AA522" s="336">
        <f>_xlfn.XLOOKUP(A522,'2024-NAT-01'!B:B,'2024-NAT-01'!H:H,0,0)</f>
        <v>0</v>
      </c>
      <c r="AB522" s="335">
        <f>_xlfn.XLOOKUP(A522,'2024-NAT-02'!B:B,'2024-NAT-02'!F:F,0,0)+_xlfn.XLOOKUP(A522,'2024-NAT-02'!B:B,'2024-NAT-02'!G:G,0,0)</f>
        <v>0</v>
      </c>
      <c r="AC522" s="337">
        <f>_xlfn.XLOOKUP(A522,'2024-NAT-02'!B:B,'2024-NAT-02'!H:H,0,0)</f>
        <v>0</v>
      </c>
      <c r="AD522" s="338">
        <f t="shared" si="19"/>
        <v>0</v>
      </c>
      <c r="AE522" s="339">
        <f t="shared" si="20"/>
        <v>0</v>
      </c>
    </row>
    <row r="523" spans="1:31" ht="15.6" x14ac:dyDescent="0.25">
      <c r="A523" s="340" t="s">
        <v>753</v>
      </c>
      <c r="B523" s="341" t="s">
        <v>2162</v>
      </c>
      <c r="C523" s="341" t="s">
        <v>2104</v>
      </c>
      <c r="D523" s="341" t="s">
        <v>2028</v>
      </c>
      <c r="E523" s="342" t="s">
        <v>1258</v>
      </c>
      <c r="F523" s="312">
        <v>0</v>
      </c>
      <c r="G523" s="313">
        <v>0</v>
      </c>
      <c r="H523" s="313">
        <v>0</v>
      </c>
      <c r="I523" s="314">
        <v>0</v>
      </c>
      <c r="J523" s="315">
        <v>0</v>
      </c>
      <c r="K523" s="316"/>
      <c r="L523" s="331"/>
      <c r="M523" s="316"/>
      <c r="N523" s="317"/>
      <c r="O523" s="317"/>
      <c r="P523" s="318"/>
      <c r="Q523" s="319"/>
      <c r="R523" s="306"/>
      <c r="S523" s="306"/>
      <c r="T523" s="320"/>
      <c r="U523" s="321"/>
      <c r="V523" s="322"/>
      <c r="W523" s="323"/>
      <c r="X523" s="324"/>
      <c r="Y523" s="326"/>
      <c r="Z523" s="335">
        <f>_xlfn.XLOOKUP(A523,'2024-NAT-01'!B:B,'2024-NAT-01'!F:F,0,0)+_xlfn.XLOOKUP(Nominations!A305,'2024-NAT-01'!B:B,'2024-NAT-01'!G:G,0,0)</f>
        <v>0</v>
      </c>
      <c r="AA523" s="336">
        <f>_xlfn.XLOOKUP(A523,'2024-NAT-01'!B:B,'2024-NAT-01'!H:H,0,0)</f>
        <v>0</v>
      </c>
      <c r="AB523" s="335">
        <f>_xlfn.XLOOKUP(A523,'2024-NAT-02'!B:B,'2024-NAT-02'!F:F,0,0)+_xlfn.XLOOKUP(A523,'2024-NAT-02'!B:B,'2024-NAT-02'!G:G,0,0)</f>
        <v>0</v>
      </c>
      <c r="AC523" s="337">
        <f>_xlfn.XLOOKUP(A523,'2024-NAT-02'!B:B,'2024-NAT-02'!H:H,0,0)</f>
        <v>0</v>
      </c>
      <c r="AD523" s="338">
        <f t="shared" si="19"/>
        <v>0</v>
      </c>
      <c r="AE523" s="339">
        <f t="shared" si="20"/>
        <v>0</v>
      </c>
    </row>
    <row r="524" spans="1:31" ht="15.6" x14ac:dyDescent="0.25">
      <c r="A524" s="340" t="s">
        <v>1970</v>
      </c>
      <c r="B524" s="341" t="s">
        <v>1240</v>
      </c>
      <c r="C524" s="341" t="s">
        <v>99</v>
      </c>
      <c r="D524" s="341" t="s">
        <v>266</v>
      </c>
      <c r="E524" s="342" t="s">
        <v>2078</v>
      </c>
      <c r="F524" s="312">
        <v>0</v>
      </c>
      <c r="G524" s="313">
        <v>0</v>
      </c>
      <c r="H524" s="313">
        <v>0</v>
      </c>
      <c r="I524" s="314">
        <v>0</v>
      </c>
      <c r="J524" s="315">
        <v>0</v>
      </c>
      <c r="K524" s="316"/>
      <c r="L524" s="331"/>
      <c r="M524" s="316"/>
      <c r="N524" s="317"/>
      <c r="O524" s="317"/>
      <c r="P524" s="318"/>
      <c r="Q524" s="319"/>
      <c r="R524" s="306"/>
      <c r="S524" s="306"/>
      <c r="T524" s="320"/>
      <c r="U524" s="321"/>
      <c r="V524" s="322"/>
      <c r="W524" s="323"/>
      <c r="X524" s="324"/>
      <c r="Y524" s="326"/>
      <c r="Z524" s="335">
        <f>_xlfn.XLOOKUP(A524,'2024-NAT-01'!B:B,'2024-NAT-01'!F:F,0,0)+_xlfn.XLOOKUP(Nominations!A307,'2024-NAT-01'!B:B,'2024-NAT-01'!G:G,0,0)</f>
        <v>0</v>
      </c>
      <c r="AA524" s="336">
        <f>_xlfn.XLOOKUP(A524,'2024-NAT-01'!B:B,'2024-NAT-01'!H:H,0,0)</f>
        <v>0</v>
      </c>
      <c r="AB524" s="335">
        <f>_xlfn.XLOOKUP(A524,'2024-NAT-02'!B:B,'2024-NAT-02'!F:F,0,0)+_xlfn.XLOOKUP(A524,'2024-NAT-02'!B:B,'2024-NAT-02'!G:G,0,0)</f>
        <v>0</v>
      </c>
      <c r="AC524" s="337">
        <f>_xlfn.XLOOKUP(A524,'2024-NAT-02'!B:B,'2024-NAT-02'!H:H,0,0)</f>
        <v>0</v>
      </c>
      <c r="AD524" s="338">
        <f t="shared" si="19"/>
        <v>0</v>
      </c>
      <c r="AE524" s="339">
        <f t="shared" si="20"/>
        <v>0</v>
      </c>
    </row>
    <row r="525" spans="1:31" ht="15.6" x14ac:dyDescent="0.25">
      <c r="A525" s="340" t="s">
        <v>755</v>
      </c>
      <c r="B525" s="341" t="s">
        <v>1241</v>
      </c>
      <c r="C525" s="341" t="s">
        <v>196</v>
      </c>
      <c r="D525" s="341" t="s">
        <v>125</v>
      </c>
      <c r="E525" s="342" t="s">
        <v>1261</v>
      </c>
      <c r="F525" s="312">
        <v>0</v>
      </c>
      <c r="G525" s="313">
        <v>0</v>
      </c>
      <c r="H525" s="313">
        <v>0</v>
      </c>
      <c r="I525" s="314">
        <v>0</v>
      </c>
      <c r="J525" s="315">
        <v>0</v>
      </c>
      <c r="K525" s="316"/>
      <c r="L525" s="331"/>
      <c r="M525" s="316"/>
      <c r="N525" s="317"/>
      <c r="O525" s="317"/>
      <c r="P525" s="318"/>
      <c r="Q525" s="319"/>
      <c r="R525" s="306"/>
      <c r="S525" s="306"/>
      <c r="T525" s="320"/>
      <c r="U525" s="321"/>
      <c r="V525" s="322"/>
      <c r="W525" s="323"/>
      <c r="X525" s="324"/>
      <c r="Y525" s="326"/>
      <c r="Z525" s="335">
        <f>_xlfn.XLOOKUP(A525,'2024-NAT-01'!B:B,'2024-NAT-01'!F:F,0,0)+_xlfn.XLOOKUP(Nominations!A308,'2024-NAT-01'!B:B,'2024-NAT-01'!G:G,0,0)</f>
        <v>0</v>
      </c>
      <c r="AA525" s="336">
        <f>_xlfn.XLOOKUP(A525,'2024-NAT-01'!B:B,'2024-NAT-01'!H:H,0,0)</f>
        <v>0</v>
      </c>
      <c r="AB525" s="335">
        <f>_xlfn.XLOOKUP(A525,'2024-NAT-02'!B:B,'2024-NAT-02'!F:F,0,0)+_xlfn.XLOOKUP(A525,'2024-NAT-02'!B:B,'2024-NAT-02'!G:G,0,0)</f>
        <v>0</v>
      </c>
      <c r="AC525" s="337">
        <f>_xlfn.XLOOKUP(A525,'2024-NAT-02'!B:B,'2024-NAT-02'!H:H,0,0)</f>
        <v>0</v>
      </c>
      <c r="AD525" s="338">
        <f t="shared" si="19"/>
        <v>0</v>
      </c>
      <c r="AE525" s="339">
        <f t="shared" si="20"/>
        <v>0</v>
      </c>
    </row>
    <row r="526" spans="1:31" ht="15.6" x14ac:dyDescent="0.25">
      <c r="A526" s="340" t="s">
        <v>756</v>
      </c>
      <c r="B526" s="341" t="s">
        <v>1379</v>
      </c>
      <c r="C526" s="341" t="s">
        <v>161</v>
      </c>
      <c r="D526" s="341" t="s">
        <v>295</v>
      </c>
      <c r="E526" s="342" t="s">
        <v>1261</v>
      </c>
      <c r="F526" s="312">
        <v>0</v>
      </c>
      <c r="G526" s="313">
        <v>0</v>
      </c>
      <c r="H526" s="313">
        <v>0</v>
      </c>
      <c r="I526" s="314">
        <v>0</v>
      </c>
      <c r="J526" s="315">
        <v>0</v>
      </c>
      <c r="K526" s="316"/>
      <c r="L526" s="331"/>
      <c r="M526" s="316"/>
      <c r="N526" s="317"/>
      <c r="O526" s="317"/>
      <c r="P526" s="318"/>
      <c r="Q526" s="319"/>
      <c r="R526" s="306"/>
      <c r="S526" s="306"/>
      <c r="T526" s="320"/>
      <c r="U526" s="321"/>
      <c r="V526" s="322"/>
      <c r="W526" s="323"/>
      <c r="X526" s="324"/>
      <c r="Y526" s="326"/>
      <c r="Z526" s="335">
        <f>_xlfn.XLOOKUP(A526,'2024-NAT-01'!B:B,'2024-NAT-01'!F:F,0,0)+_xlfn.XLOOKUP(Nominations!A309,'2024-NAT-01'!B:B,'2024-NAT-01'!G:G,0,0)</f>
        <v>0</v>
      </c>
      <c r="AA526" s="336">
        <f>_xlfn.XLOOKUP(A526,'2024-NAT-01'!B:B,'2024-NAT-01'!H:H,0,0)</f>
        <v>0</v>
      </c>
      <c r="AB526" s="335">
        <f>_xlfn.XLOOKUP(A526,'2024-NAT-02'!B:B,'2024-NAT-02'!F:F,0,0)+_xlfn.XLOOKUP(A526,'2024-NAT-02'!B:B,'2024-NAT-02'!G:G,0,0)</f>
        <v>0</v>
      </c>
      <c r="AC526" s="337">
        <f>_xlfn.XLOOKUP(A526,'2024-NAT-02'!B:B,'2024-NAT-02'!H:H,0,0)</f>
        <v>0</v>
      </c>
      <c r="AD526" s="338">
        <f t="shared" si="19"/>
        <v>0</v>
      </c>
      <c r="AE526" s="339">
        <f t="shared" si="20"/>
        <v>0</v>
      </c>
    </row>
    <row r="527" spans="1:31" ht="15.6" x14ac:dyDescent="0.25">
      <c r="A527" s="340" t="s">
        <v>758</v>
      </c>
      <c r="B527" s="341" t="s">
        <v>1226</v>
      </c>
      <c r="C527" s="341" t="s">
        <v>394</v>
      </c>
      <c r="D527" s="341" t="s">
        <v>70</v>
      </c>
      <c r="E527" s="342" t="s">
        <v>2081</v>
      </c>
      <c r="F527" s="312">
        <v>0</v>
      </c>
      <c r="G527" s="313">
        <v>0</v>
      </c>
      <c r="H527" s="313">
        <v>0</v>
      </c>
      <c r="I527" s="314">
        <v>0</v>
      </c>
      <c r="J527" s="346">
        <v>0</v>
      </c>
      <c r="K527" s="316"/>
      <c r="L527" s="331"/>
      <c r="M527" s="316"/>
      <c r="N527" s="317"/>
      <c r="O527" s="317"/>
      <c r="P527" s="318"/>
      <c r="Q527" s="319"/>
      <c r="R527" s="306"/>
      <c r="S527" s="306"/>
      <c r="T527" s="320"/>
      <c r="U527" s="321"/>
      <c r="V527" s="322"/>
      <c r="W527" s="323"/>
      <c r="X527" s="324"/>
      <c r="Y527" s="326"/>
      <c r="Z527" s="335">
        <f>_xlfn.XLOOKUP(A527,'2024-NAT-01'!B:B,'2024-NAT-01'!F:F,0,0)+_xlfn.XLOOKUP(Nominations!A311,'2024-NAT-01'!B:B,'2024-NAT-01'!G:G,0,0)</f>
        <v>0</v>
      </c>
      <c r="AA527" s="336">
        <f>_xlfn.XLOOKUP(A527,'2024-NAT-01'!B:B,'2024-NAT-01'!H:H,0,0)</f>
        <v>0</v>
      </c>
      <c r="AB527" s="335">
        <f>_xlfn.XLOOKUP(A527,'2024-NAT-02'!B:B,'2024-NAT-02'!F:F,0,0)+_xlfn.XLOOKUP(A527,'2024-NAT-02'!B:B,'2024-NAT-02'!G:G,0,0)</f>
        <v>0</v>
      </c>
      <c r="AC527" s="337">
        <f>_xlfn.XLOOKUP(A527,'2024-NAT-02'!B:B,'2024-NAT-02'!H:H,0,0)</f>
        <v>0</v>
      </c>
      <c r="AD527" s="335">
        <f t="shared" si="19"/>
        <v>0</v>
      </c>
      <c r="AE527" s="336">
        <f t="shared" si="20"/>
        <v>0</v>
      </c>
    </row>
    <row r="528" spans="1:31" ht="15.6" x14ac:dyDescent="0.25">
      <c r="A528" s="340" t="s">
        <v>761</v>
      </c>
      <c r="B528" s="341" t="s">
        <v>1346</v>
      </c>
      <c r="C528" s="341" t="s">
        <v>212</v>
      </c>
      <c r="D528" s="341" t="s">
        <v>213</v>
      </c>
      <c r="E528" s="342" t="s">
        <v>1258</v>
      </c>
      <c r="F528" s="312">
        <v>0</v>
      </c>
      <c r="G528" s="313">
        <v>0</v>
      </c>
      <c r="H528" s="313">
        <v>0</v>
      </c>
      <c r="I528" s="314">
        <v>0</v>
      </c>
      <c r="J528" s="315">
        <v>0</v>
      </c>
      <c r="K528" s="316"/>
      <c r="L528" s="331"/>
      <c r="M528" s="316"/>
      <c r="N528" s="317"/>
      <c r="O528" s="317"/>
      <c r="P528" s="318"/>
      <c r="Q528" s="319"/>
      <c r="R528" s="306"/>
      <c r="S528" s="306"/>
      <c r="T528" s="320"/>
      <c r="U528" s="321"/>
      <c r="V528" s="322"/>
      <c r="W528" s="323"/>
      <c r="X528" s="324"/>
      <c r="Y528" s="326"/>
      <c r="Z528" s="335">
        <f>_xlfn.XLOOKUP(A528,'2024-NAT-01'!B:B,'2024-NAT-01'!F:F,0,0)+_xlfn.XLOOKUP(Nominations!A315,'2024-NAT-01'!B:B,'2024-NAT-01'!G:G,0,0)</f>
        <v>0</v>
      </c>
      <c r="AA528" s="336">
        <f>_xlfn.XLOOKUP(A528,'2024-NAT-01'!B:B,'2024-NAT-01'!H:H,0,0)</f>
        <v>0</v>
      </c>
      <c r="AB528" s="335">
        <f>_xlfn.XLOOKUP(A528,'2024-NAT-02'!B:B,'2024-NAT-02'!F:F,0,0)+_xlfn.XLOOKUP(A528,'2024-NAT-02'!B:B,'2024-NAT-02'!G:G,0,0)</f>
        <v>0</v>
      </c>
      <c r="AC528" s="337">
        <f>_xlfn.XLOOKUP(A528,'2024-NAT-02'!B:B,'2024-NAT-02'!H:H,0,0)</f>
        <v>0</v>
      </c>
      <c r="AD528" s="338">
        <f t="shared" si="19"/>
        <v>0</v>
      </c>
      <c r="AE528" s="339">
        <f t="shared" si="20"/>
        <v>0</v>
      </c>
    </row>
    <row r="529" spans="1:31" ht="15.6" x14ac:dyDescent="0.25">
      <c r="A529" s="340" t="s">
        <v>762</v>
      </c>
      <c r="B529" s="341" t="s">
        <v>1243</v>
      </c>
      <c r="C529" s="341" t="s">
        <v>282</v>
      </c>
      <c r="D529" s="341" t="s">
        <v>145</v>
      </c>
      <c r="E529" s="342" t="s">
        <v>2078</v>
      </c>
      <c r="F529" s="312">
        <v>0</v>
      </c>
      <c r="G529" s="313">
        <v>0</v>
      </c>
      <c r="H529" s="313">
        <v>0</v>
      </c>
      <c r="I529" s="314">
        <v>0</v>
      </c>
      <c r="J529" s="315">
        <v>0</v>
      </c>
      <c r="K529" s="316"/>
      <c r="L529" s="331"/>
      <c r="M529" s="316"/>
      <c r="N529" s="317"/>
      <c r="O529" s="317"/>
      <c r="P529" s="318"/>
      <c r="Q529" s="319"/>
      <c r="R529" s="306"/>
      <c r="S529" s="306"/>
      <c r="T529" s="320"/>
      <c r="U529" s="321"/>
      <c r="V529" s="322"/>
      <c r="W529" s="323"/>
      <c r="X529" s="324"/>
      <c r="Y529" s="326"/>
      <c r="Z529" s="335">
        <f>_xlfn.XLOOKUP(A529,'2024-NAT-01'!B:B,'2024-NAT-01'!F:F,0,0)+_xlfn.XLOOKUP(Nominations!A316,'2024-NAT-01'!B:B,'2024-NAT-01'!G:G,0,0)</f>
        <v>0</v>
      </c>
      <c r="AA529" s="336">
        <f>_xlfn.XLOOKUP(A529,'2024-NAT-01'!B:B,'2024-NAT-01'!H:H,0,0)</f>
        <v>0</v>
      </c>
      <c r="AB529" s="335">
        <f>_xlfn.XLOOKUP(A529,'2024-NAT-02'!B:B,'2024-NAT-02'!F:F,0,0)+_xlfn.XLOOKUP(A529,'2024-NAT-02'!B:B,'2024-NAT-02'!G:G,0,0)</f>
        <v>0</v>
      </c>
      <c r="AC529" s="337">
        <f>_xlfn.XLOOKUP(A529,'2024-NAT-02'!B:B,'2024-NAT-02'!H:H,0,0)</f>
        <v>0</v>
      </c>
      <c r="AD529" s="338">
        <f t="shared" si="19"/>
        <v>0</v>
      </c>
      <c r="AE529" s="339">
        <f t="shared" si="20"/>
        <v>0</v>
      </c>
    </row>
    <row r="530" spans="1:31" ht="15.6" x14ac:dyDescent="0.25">
      <c r="A530" s="340" t="s">
        <v>766</v>
      </c>
      <c r="B530" s="341" t="s">
        <v>1243</v>
      </c>
      <c r="C530" s="341" t="s">
        <v>272</v>
      </c>
      <c r="D530" s="341" t="s">
        <v>125</v>
      </c>
      <c r="E530" s="342" t="s">
        <v>1261</v>
      </c>
      <c r="F530" s="312">
        <v>0</v>
      </c>
      <c r="G530" s="313">
        <v>0</v>
      </c>
      <c r="H530" s="313">
        <v>0</v>
      </c>
      <c r="I530" s="314">
        <v>0</v>
      </c>
      <c r="J530" s="315">
        <v>0</v>
      </c>
      <c r="K530" s="316"/>
      <c r="L530" s="331"/>
      <c r="M530" s="316"/>
      <c r="N530" s="317"/>
      <c r="O530" s="317"/>
      <c r="P530" s="318"/>
      <c r="Q530" s="319"/>
      <c r="R530" s="306"/>
      <c r="S530" s="306"/>
      <c r="T530" s="320"/>
      <c r="U530" s="321"/>
      <c r="V530" s="322"/>
      <c r="W530" s="323"/>
      <c r="X530" s="324"/>
      <c r="Y530" s="326"/>
      <c r="Z530" s="335">
        <f>_xlfn.XLOOKUP(A530,'2024-NAT-01'!B:B,'2024-NAT-01'!F:F,0,0)+_xlfn.XLOOKUP(Nominations!A320,'2024-NAT-01'!B:B,'2024-NAT-01'!G:G,0,0)</f>
        <v>0</v>
      </c>
      <c r="AA530" s="336">
        <f>_xlfn.XLOOKUP(A530,'2024-NAT-01'!B:B,'2024-NAT-01'!H:H,0,0)</f>
        <v>0</v>
      </c>
      <c r="AB530" s="335">
        <f>_xlfn.XLOOKUP(A530,'2024-NAT-02'!B:B,'2024-NAT-02'!F:F,0,0)+_xlfn.XLOOKUP(A530,'2024-NAT-02'!B:B,'2024-NAT-02'!G:G,0,0)</f>
        <v>0</v>
      </c>
      <c r="AC530" s="337">
        <f>_xlfn.XLOOKUP(A530,'2024-NAT-02'!B:B,'2024-NAT-02'!H:H,0,0)</f>
        <v>0</v>
      </c>
      <c r="AD530" s="338">
        <f t="shared" si="19"/>
        <v>0</v>
      </c>
      <c r="AE530" s="339">
        <f t="shared" si="20"/>
        <v>0</v>
      </c>
    </row>
    <row r="531" spans="1:31" ht="15.6" x14ac:dyDescent="0.25">
      <c r="A531" s="340" t="s">
        <v>768</v>
      </c>
      <c r="B531" s="341" t="s">
        <v>1948</v>
      </c>
      <c r="C531" s="341" t="s">
        <v>2013</v>
      </c>
      <c r="D531" s="341" t="s">
        <v>1865</v>
      </c>
      <c r="E531" s="342" t="s">
        <v>1260</v>
      </c>
      <c r="F531" s="312">
        <v>0</v>
      </c>
      <c r="G531" s="313">
        <v>0</v>
      </c>
      <c r="H531" s="313">
        <v>0</v>
      </c>
      <c r="I531" s="314">
        <v>0</v>
      </c>
      <c r="J531" s="315">
        <v>0</v>
      </c>
      <c r="K531" s="316"/>
      <c r="L531" s="331"/>
      <c r="M531" s="316"/>
      <c r="N531" s="317"/>
      <c r="O531" s="317"/>
      <c r="P531" s="318"/>
      <c r="Q531" s="319"/>
      <c r="R531" s="306"/>
      <c r="S531" s="306"/>
      <c r="T531" s="320"/>
      <c r="U531" s="321"/>
      <c r="V531" s="322"/>
      <c r="W531" s="323"/>
      <c r="X531" s="324"/>
      <c r="Y531" s="326"/>
      <c r="Z531" s="335">
        <f>_xlfn.XLOOKUP(A531,'2024-NAT-01'!B:B,'2024-NAT-01'!F:F,0,0)+_xlfn.XLOOKUP(Nominations!A323,'2024-NAT-01'!B:B,'2024-NAT-01'!G:G,0,0)</f>
        <v>0</v>
      </c>
      <c r="AA531" s="336">
        <f>_xlfn.XLOOKUP(A531,'2024-NAT-01'!B:B,'2024-NAT-01'!H:H,0,0)</f>
        <v>0</v>
      </c>
      <c r="AB531" s="335">
        <f>_xlfn.XLOOKUP(A531,'2024-NAT-02'!B:B,'2024-NAT-02'!F:F,0,0)+_xlfn.XLOOKUP(A531,'2024-NAT-02'!B:B,'2024-NAT-02'!G:G,0,0)</f>
        <v>0</v>
      </c>
      <c r="AC531" s="337">
        <f>_xlfn.XLOOKUP(A531,'2024-NAT-02'!B:B,'2024-NAT-02'!H:H,0,0)</f>
        <v>0</v>
      </c>
      <c r="AD531" s="338">
        <f t="shared" si="19"/>
        <v>0</v>
      </c>
      <c r="AE531" s="339">
        <f t="shared" si="20"/>
        <v>0</v>
      </c>
    </row>
    <row r="532" spans="1:31" ht="15.6" x14ac:dyDescent="0.25">
      <c r="A532" s="340" t="s">
        <v>769</v>
      </c>
      <c r="B532" s="341" t="s">
        <v>1948</v>
      </c>
      <c r="C532" s="341" t="s">
        <v>89</v>
      </c>
      <c r="D532" s="341" t="s">
        <v>331</v>
      </c>
      <c r="E532" s="342" t="s">
        <v>2079</v>
      </c>
      <c r="F532" s="312">
        <v>0</v>
      </c>
      <c r="G532" s="313">
        <v>0</v>
      </c>
      <c r="H532" s="313">
        <v>0</v>
      </c>
      <c r="I532" s="314">
        <v>0</v>
      </c>
      <c r="J532" s="315">
        <v>0</v>
      </c>
      <c r="K532" s="316"/>
      <c r="L532" s="331"/>
      <c r="M532" s="316"/>
      <c r="N532" s="317"/>
      <c r="O532" s="317"/>
      <c r="P532" s="318"/>
      <c r="Q532" s="319"/>
      <c r="R532" s="306"/>
      <c r="S532" s="306"/>
      <c r="T532" s="320"/>
      <c r="U532" s="321"/>
      <c r="V532" s="322"/>
      <c r="W532" s="323"/>
      <c r="X532" s="324"/>
      <c r="Y532" s="326"/>
      <c r="Z532" s="335">
        <f>_xlfn.XLOOKUP(A532,'2024-NAT-01'!B:B,'2024-NAT-01'!F:F,0,0)+_xlfn.XLOOKUP(Nominations!A324,'2024-NAT-01'!B:B,'2024-NAT-01'!G:G,0,0)</f>
        <v>0</v>
      </c>
      <c r="AA532" s="336">
        <f>_xlfn.XLOOKUP(A532,'2024-NAT-01'!B:B,'2024-NAT-01'!H:H,0,0)</f>
        <v>0</v>
      </c>
      <c r="AB532" s="335">
        <f>_xlfn.XLOOKUP(A532,'2024-NAT-02'!B:B,'2024-NAT-02'!F:F,0,0)+_xlfn.XLOOKUP(A532,'2024-NAT-02'!B:B,'2024-NAT-02'!G:G,0,0)</f>
        <v>0</v>
      </c>
      <c r="AC532" s="337">
        <f>_xlfn.XLOOKUP(A532,'2024-NAT-02'!B:B,'2024-NAT-02'!H:H,0,0)</f>
        <v>0</v>
      </c>
      <c r="AD532" s="338">
        <f t="shared" si="19"/>
        <v>0</v>
      </c>
      <c r="AE532" s="339">
        <f t="shared" si="20"/>
        <v>0</v>
      </c>
    </row>
    <row r="533" spans="1:31" ht="15.6" x14ac:dyDescent="0.25">
      <c r="A533" s="340" t="s">
        <v>770</v>
      </c>
      <c r="B533" s="341" t="s">
        <v>1331</v>
      </c>
      <c r="C533" s="341" t="s">
        <v>1974</v>
      </c>
      <c r="D533" s="341" t="s">
        <v>129</v>
      </c>
      <c r="E533" s="342" t="s">
        <v>1261</v>
      </c>
      <c r="F533" s="312">
        <v>0</v>
      </c>
      <c r="G533" s="313">
        <v>0</v>
      </c>
      <c r="H533" s="313">
        <v>0</v>
      </c>
      <c r="I533" s="314">
        <v>0</v>
      </c>
      <c r="J533" s="315">
        <v>0</v>
      </c>
      <c r="K533" s="316"/>
      <c r="L533" s="331"/>
      <c r="M533" s="316"/>
      <c r="N533" s="317"/>
      <c r="O533" s="317"/>
      <c r="P533" s="318"/>
      <c r="Q533" s="319"/>
      <c r="R533" s="306"/>
      <c r="S533" s="306"/>
      <c r="T533" s="320"/>
      <c r="U533" s="321"/>
      <c r="V533" s="322"/>
      <c r="W533" s="323"/>
      <c r="X533" s="324"/>
      <c r="Y533" s="326"/>
      <c r="Z533" s="335">
        <f>_xlfn.XLOOKUP(A533,'2024-NAT-01'!B:B,'2024-NAT-01'!F:F,0,0)+_xlfn.XLOOKUP(Nominations!A325,'2024-NAT-01'!B:B,'2024-NAT-01'!G:G,0,0)</f>
        <v>0</v>
      </c>
      <c r="AA533" s="336">
        <f>_xlfn.XLOOKUP(A533,'2024-NAT-01'!B:B,'2024-NAT-01'!H:H,0,0)</f>
        <v>0</v>
      </c>
      <c r="AB533" s="335">
        <f>_xlfn.XLOOKUP(A533,'2024-NAT-02'!B:B,'2024-NAT-02'!F:F,0,0)+_xlfn.XLOOKUP(A533,'2024-NAT-02'!B:B,'2024-NAT-02'!G:G,0,0)</f>
        <v>0</v>
      </c>
      <c r="AC533" s="337">
        <f>_xlfn.XLOOKUP(A533,'2024-NAT-02'!B:B,'2024-NAT-02'!H:H,0,0)</f>
        <v>0</v>
      </c>
      <c r="AD533" s="338">
        <f t="shared" si="19"/>
        <v>0</v>
      </c>
      <c r="AE533" s="339">
        <f t="shared" si="20"/>
        <v>0</v>
      </c>
    </row>
    <row r="534" spans="1:31" ht="15.6" x14ac:dyDescent="0.25">
      <c r="A534" s="340" t="s">
        <v>773</v>
      </c>
      <c r="B534" s="341" t="s">
        <v>2154</v>
      </c>
      <c r="C534" s="341" t="s">
        <v>1889</v>
      </c>
      <c r="D534" s="341" t="s">
        <v>2106</v>
      </c>
      <c r="E534" s="342" t="s">
        <v>1258</v>
      </c>
      <c r="F534" s="312">
        <v>0</v>
      </c>
      <c r="G534" s="313">
        <v>0</v>
      </c>
      <c r="H534" s="313">
        <v>0</v>
      </c>
      <c r="I534" s="314">
        <v>0</v>
      </c>
      <c r="J534" s="315">
        <v>0</v>
      </c>
      <c r="K534" s="316"/>
      <c r="L534" s="331"/>
      <c r="M534" s="316"/>
      <c r="N534" s="317"/>
      <c r="O534" s="317"/>
      <c r="P534" s="318"/>
      <c r="Q534" s="319"/>
      <c r="R534" s="306"/>
      <c r="S534" s="306"/>
      <c r="T534" s="320"/>
      <c r="U534" s="321"/>
      <c r="V534" s="322"/>
      <c r="W534" s="323"/>
      <c r="X534" s="324"/>
      <c r="Y534" s="326"/>
      <c r="Z534" s="335">
        <f>_xlfn.XLOOKUP(A534,'2024-NAT-01'!B:B,'2024-NAT-01'!F:F,0,0)+_xlfn.XLOOKUP(Nominations!A328,'2024-NAT-01'!B:B,'2024-NAT-01'!G:G,0,0)</f>
        <v>0</v>
      </c>
      <c r="AA534" s="336">
        <f>_xlfn.XLOOKUP(A534,'2024-NAT-01'!B:B,'2024-NAT-01'!H:H,0,0)</f>
        <v>0</v>
      </c>
      <c r="AB534" s="335">
        <f>_xlfn.XLOOKUP(A534,'2024-NAT-02'!B:B,'2024-NAT-02'!F:F,0,0)+_xlfn.XLOOKUP(A534,'2024-NAT-02'!B:B,'2024-NAT-02'!G:G,0,0)</f>
        <v>0</v>
      </c>
      <c r="AC534" s="337">
        <f>_xlfn.XLOOKUP(A534,'2024-NAT-02'!B:B,'2024-NAT-02'!H:H,0,0)</f>
        <v>0</v>
      </c>
      <c r="AD534" s="338">
        <f t="shared" si="19"/>
        <v>0</v>
      </c>
      <c r="AE534" s="339">
        <f t="shared" si="20"/>
        <v>0</v>
      </c>
    </row>
    <row r="535" spans="1:31" ht="15.6" x14ac:dyDescent="0.25">
      <c r="A535" s="340" t="s">
        <v>774</v>
      </c>
      <c r="B535" s="341" t="s">
        <v>2161</v>
      </c>
      <c r="C535" s="341" t="s">
        <v>229</v>
      </c>
      <c r="D535" s="341" t="s">
        <v>1829</v>
      </c>
      <c r="E535" s="342" t="s">
        <v>1261</v>
      </c>
      <c r="F535" s="312">
        <v>0</v>
      </c>
      <c r="G535" s="313">
        <v>0</v>
      </c>
      <c r="H535" s="313">
        <v>0</v>
      </c>
      <c r="I535" s="314">
        <v>0</v>
      </c>
      <c r="J535" s="315">
        <v>0</v>
      </c>
      <c r="K535" s="316"/>
      <c r="L535" s="331"/>
      <c r="M535" s="316"/>
      <c r="N535" s="317"/>
      <c r="O535" s="317"/>
      <c r="P535" s="318"/>
      <c r="Q535" s="319"/>
      <c r="R535" s="306"/>
      <c r="S535" s="306"/>
      <c r="T535" s="320"/>
      <c r="U535" s="321"/>
      <c r="V535" s="322"/>
      <c r="W535" s="323"/>
      <c r="X535" s="324"/>
      <c r="Y535" s="326"/>
      <c r="Z535" s="335">
        <f>_xlfn.XLOOKUP(A535,'2024-NAT-01'!B:B,'2024-NAT-01'!F:F,0,0)+_xlfn.XLOOKUP(Nominations!A329,'2024-NAT-01'!B:B,'2024-NAT-01'!G:G,0,0)</f>
        <v>0</v>
      </c>
      <c r="AA535" s="336">
        <f>_xlfn.XLOOKUP(A535,'2024-NAT-01'!B:B,'2024-NAT-01'!H:H,0,0)</f>
        <v>0</v>
      </c>
      <c r="AB535" s="335">
        <f>_xlfn.XLOOKUP(A535,'2024-NAT-02'!B:B,'2024-NAT-02'!F:F,0,0)+_xlfn.XLOOKUP(A535,'2024-NAT-02'!B:B,'2024-NAT-02'!G:G,0,0)</f>
        <v>0</v>
      </c>
      <c r="AC535" s="337">
        <f>_xlfn.XLOOKUP(A535,'2024-NAT-02'!B:B,'2024-NAT-02'!H:H,0,0)</f>
        <v>0</v>
      </c>
      <c r="AD535" s="338">
        <f t="shared" si="19"/>
        <v>0</v>
      </c>
      <c r="AE535" s="339">
        <f t="shared" si="20"/>
        <v>0</v>
      </c>
    </row>
    <row r="536" spans="1:31" ht="15.6" x14ac:dyDescent="0.25">
      <c r="A536" s="340" t="s">
        <v>775</v>
      </c>
      <c r="B536" s="341" t="s">
        <v>1243</v>
      </c>
      <c r="C536" s="341" t="s">
        <v>423</v>
      </c>
      <c r="D536" s="341" t="s">
        <v>79</v>
      </c>
      <c r="E536" s="342" t="s">
        <v>2080</v>
      </c>
      <c r="F536" s="312">
        <v>0</v>
      </c>
      <c r="G536" s="313">
        <v>0</v>
      </c>
      <c r="H536" s="313">
        <v>0</v>
      </c>
      <c r="I536" s="314">
        <v>0</v>
      </c>
      <c r="J536" s="315">
        <v>0</v>
      </c>
      <c r="K536" s="316"/>
      <c r="L536" s="331"/>
      <c r="M536" s="316"/>
      <c r="N536" s="317"/>
      <c r="O536" s="317"/>
      <c r="P536" s="318"/>
      <c r="Q536" s="319"/>
      <c r="R536" s="306"/>
      <c r="S536" s="306"/>
      <c r="T536" s="320"/>
      <c r="U536" s="321"/>
      <c r="V536" s="322"/>
      <c r="W536" s="323"/>
      <c r="X536" s="324"/>
      <c r="Y536" s="326"/>
      <c r="Z536" s="335">
        <f>_xlfn.XLOOKUP(A536,'2024-NAT-01'!B:B,'2024-NAT-01'!F:F,0,0)+_xlfn.XLOOKUP(Nominations!A330,'2024-NAT-01'!B:B,'2024-NAT-01'!G:G,0,0)</f>
        <v>0</v>
      </c>
      <c r="AA536" s="336">
        <f>_xlfn.XLOOKUP(A536,'2024-NAT-01'!B:B,'2024-NAT-01'!H:H,0,0)</f>
        <v>0</v>
      </c>
      <c r="AB536" s="335">
        <f>_xlfn.XLOOKUP(A536,'2024-NAT-02'!B:B,'2024-NAT-02'!F:F,0,0)+_xlfn.XLOOKUP(A536,'2024-NAT-02'!B:B,'2024-NAT-02'!G:G,0,0)</f>
        <v>0</v>
      </c>
      <c r="AC536" s="337">
        <f>_xlfn.XLOOKUP(A536,'2024-NAT-02'!B:B,'2024-NAT-02'!H:H,0,0)</f>
        <v>0</v>
      </c>
      <c r="AD536" s="338">
        <f t="shared" si="19"/>
        <v>0</v>
      </c>
      <c r="AE536" s="339">
        <f t="shared" si="20"/>
        <v>0</v>
      </c>
    </row>
    <row r="537" spans="1:31" ht="15.6" x14ac:dyDescent="0.25">
      <c r="A537" s="340" t="s">
        <v>776</v>
      </c>
      <c r="B537" s="341" t="s">
        <v>1243</v>
      </c>
      <c r="C537" s="341" t="s">
        <v>283</v>
      </c>
      <c r="D537" s="341" t="s">
        <v>109</v>
      </c>
      <c r="E537" s="342" t="s">
        <v>2079</v>
      </c>
      <c r="F537" s="312">
        <v>0</v>
      </c>
      <c r="G537" s="313">
        <v>0</v>
      </c>
      <c r="H537" s="313">
        <v>0</v>
      </c>
      <c r="I537" s="314">
        <v>0</v>
      </c>
      <c r="J537" s="315">
        <v>0</v>
      </c>
      <c r="K537" s="316"/>
      <c r="L537" s="331"/>
      <c r="M537" s="316"/>
      <c r="N537" s="317"/>
      <c r="O537" s="317"/>
      <c r="P537" s="318"/>
      <c r="Q537" s="319"/>
      <c r="R537" s="306"/>
      <c r="S537" s="306"/>
      <c r="T537" s="320"/>
      <c r="U537" s="321"/>
      <c r="V537" s="322"/>
      <c r="W537" s="323"/>
      <c r="X537" s="324"/>
      <c r="Y537" s="326"/>
      <c r="Z537" s="335">
        <f>_xlfn.XLOOKUP(A537,'2024-NAT-01'!B:B,'2024-NAT-01'!F:F,0,0)+_xlfn.XLOOKUP(Nominations!A331,'2024-NAT-01'!B:B,'2024-NAT-01'!G:G,0,0)</f>
        <v>0</v>
      </c>
      <c r="AA537" s="336">
        <f>_xlfn.XLOOKUP(A537,'2024-NAT-01'!B:B,'2024-NAT-01'!H:H,0,0)</f>
        <v>0</v>
      </c>
      <c r="AB537" s="335">
        <f>_xlfn.XLOOKUP(A537,'2024-NAT-02'!B:B,'2024-NAT-02'!F:F,0,0)+_xlfn.XLOOKUP(A537,'2024-NAT-02'!B:B,'2024-NAT-02'!G:G,0,0)</f>
        <v>0</v>
      </c>
      <c r="AC537" s="337">
        <f>_xlfn.XLOOKUP(A537,'2024-NAT-02'!B:B,'2024-NAT-02'!H:H,0,0)</f>
        <v>0</v>
      </c>
      <c r="AD537" s="338">
        <f t="shared" si="19"/>
        <v>0</v>
      </c>
      <c r="AE537" s="339">
        <f t="shared" si="20"/>
        <v>0</v>
      </c>
    </row>
    <row r="538" spans="1:31" ht="15.6" x14ac:dyDescent="0.25">
      <c r="A538" s="340" t="s">
        <v>778</v>
      </c>
      <c r="B538" s="341" t="s">
        <v>1240</v>
      </c>
      <c r="C538" s="341" t="s">
        <v>1878</v>
      </c>
      <c r="D538" s="341" t="s">
        <v>1930</v>
      </c>
      <c r="E538" s="342" t="s">
        <v>1254</v>
      </c>
      <c r="F538" s="312">
        <v>0</v>
      </c>
      <c r="G538" s="313">
        <v>0</v>
      </c>
      <c r="H538" s="313">
        <v>0</v>
      </c>
      <c r="I538" s="314">
        <v>0</v>
      </c>
      <c r="J538" s="315">
        <v>0</v>
      </c>
      <c r="K538" s="316"/>
      <c r="L538" s="331"/>
      <c r="M538" s="316"/>
      <c r="N538" s="317"/>
      <c r="O538" s="317"/>
      <c r="P538" s="318"/>
      <c r="Q538" s="319"/>
      <c r="R538" s="306"/>
      <c r="S538" s="306"/>
      <c r="T538" s="320"/>
      <c r="U538" s="321"/>
      <c r="V538" s="322"/>
      <c r="W538" s="323"/>
      <c r="X538" s="324"/>
      <c r="Y538" s="326"/>
      <c r="Z538" s="335">
        <f>_xlfn.XLOOKUP(A538,'2024-NAT-01'!B:B,'2024-NAT-01'!F:F,0,0)+_xlfn.XLOOKUP(Nominations!A333,'2024-NAT-01'!B:B,'2024-NAT-01'!G:G,0,0)</f>
        <v>0</v>
      </c>
      <c r="AA538" s="336">
        <f>_xlfn.XLOOKUP(A538,'2024-NAT-01'!B:B,'2024-NAT-01'!H:H,0,0)</f>
        <v>0</v>
      </c>
      <c r="AB538" s="335">
        <f>_xlfn.XLOOKUP(A538,'2024-NAT-02'!B:B,'2024-NAT-02'!F:F,0,0)+_xlfn.XLOOKUP(A538,'2024-NAT-02'!B:B,'2024-NAT-02'!G:G,0,0)</f>
        <v>0</v>
      </c>
      <c r="AC538" s="337">
        <f>_xlfn.XLOOKUP(A538,'2024-NAT-02'!B:B,'2024-NAT-02'!H:H,0,0)</f>
        <v>0</v>
      </c>
      <c r="AD538" s="338">
        <f t="shared" si="19"/>
        <v>0</v>
      </c>
      <c r="AE538" s="339">
        <f t="shared" si="20"/>
        <v>0</v>
      </c>
    </row>
    <row r="539" spans="1:31" ht="15.6" x14ac:dyDescent="0.25">
      <c r="A539" s="340" t="s">
        <v>782</v>
      </c>
      <c r="B539" s="341" t="s">
        <v>1226</v>
      </c>
      <c r="C539" s="341" t="s">
        <v>89</v>
      </c>
      <c r="D539" s="341" t="s">
        <v>152</v>
      </c>
      <c r="E539" s="342" t="s">
        <v>2078</v>
      </c>
      <c r="F539" s="312">
        <v>0</v>
      </c>
      <c r="G539" s="313">
        <v>0</v>
      </c>
      <c r="H539" s="313">
        <v>0</v>
      </c>
      <c r="I539" s="314">
        <v>0</v>
      </c>
      <c r="J539" s="315">
        <v>0</v>
      </c>
      <c r="K539" s="316"/>
      <c r="L539" s="331"/>
      <c r="M539" s="316"/>
      <c r="N539" s="317"/>
      <c r="O539" s="317"/>
      <c r="P539" s="318"/>
      <c r="Q539" s="319"/>
      <c r="R539" s="306"/>
      <c r="S539" s="306"/>
      <c r="T539" s="320"/>
      <c r="U539" s="321"/>
      <c r="V539" s="322"/>
      <c r="W539" s="323"/>
      <c r="X539" s="324"/>
      <c r="Y539" s="326"/>
      <c r="Z539" s="335">
        <f>_xlfn.XLOOKUP(A539,'2024-NAT-01'!B:B,'2024-NAT-01'!F:F,0,0)+_xlfn.XLOOKUP(Nominations!A337,'2024-NAT-01'!B:B,'2024-NAT-01'!G:G,0,0)</f>
        <v>0</v>
      </c>
      <c r="AA539" s="336">
        <f>_xlfn.XLOOKUP(A539,'2024-NAT-01'!B:B,'2024-NAT-01'!H:H,0,0)</f>
        <v>0</v>
      </c>
      <c r="AB539" s="335">
        <f>_xlfn.XLOOKUP(A539,'2024-NAT-02'!B:B,'2024-NAT-02'!F:F,0,0)+_xlfn.XLOOKUP(A539,'2024-NAT-02'!B:B,'2024-NAT-02'!G:G,0,0)</f>
        <v>0</v>
      </c>
      <c r="AC539" s="337">
        <f>_xlfn.XLOOKUP(A539,'2024-NAT-02'!B:B,'2024-NAT-02'!H:H,0,0)</f>
        <v>0</v>
      </c>
      <c r="AD539" s="338">
        <f t="shared" si="19"/>
        <v>0</v>
      </c>
      <c r="AE539" s="339">
        <f t="shared" si="20"/>
        <v>0</v>
      </c>
    </row>
    <row r="540" spans="1:31" ht="15.6" x14ac:dyDescent="0.25">
      <c r="A540" s="340" t="s">
        <v>783</v>
      </c>
      <c r="B540" s="341" t="s">
        <v>1226</v>
      </c>
      <c r="C540" s="341" t="s">
        <v>153</v>
      </c>
      <c r="D540" s="341" t="s">
        <v>134</v>
      </c>
      <c r="E540" s="342" t="s">
        <v>2078</v>
      </c>
      <c r="F540" s="312">
        <v>0</v>
      </c>
      <c r="G540" s="313">
        <v>0</v>
      </c>
      <c r="H540" s="313">
        <v>0</v>
      </c>
      <c r="I540" s="314">
        <v>0</v>
      </c>
      <c r="J540" s="315">
        <v>0</v>
      </c>
      <c r="K540" s="316"/>
      <c r="L540" s="331"/>
      <c r="M540" s="316"/>
      <c r="N540" s="317"/>
      <c r="O540" s="317"/>
      <c r="P540" s="318"/>
      <c r="Q540" s="319"/>
      <c r="R540" s="306"/>
      <c r="S540" s="306"/>
      <c r="T540" s="320"/>
      <c r="U540" s="321"/>
      <c r="V540" s="322"/>
      <c r="W540" s="323"/>
      <c r="X540" s="324"/>
      <c r="Y540" s="326"/>
      <c r="Z540" s="335">
        <f>_xlfn.XLOOKUP(A540,'2024-NAT-01'!B:B,'2024-NAT-01'!F:F,0,0)+_xlfn.XLOOKUP(Nominations!A338,'2024-NAT-01'!B:B,'2024-NAT-01'!G:G,0,0)</f>
        <v>0</v>
      </c>
      <c r="AA540" s="336">
        <f>_xlfn.XLOOKUP(A540,'2024-NAT-01'!B:B,'2024-NAT-01'!H:H,0,0)</f>
        <v>0</v>
      </c>
      <c r="AB540" s="335">
        <f>_xlfn.XLOOKUP(A540,'2024-NAT-02'!B:B,'2024-NAT-02'!F:F,0,0)+_xlfn.XLOOKUP(A540,'2024-NAT-02'!B:B,'2024-NAT-02'!G:G,0,0)</f>
        <v>0</v>
      </c>
      <c r="AC540" s="337">
        <f>_xlfn.XLOOKUP(A540,'2024-NAT-02'!B:B,'2024-NAT-02'!H:H,0,0)</f>
        <v>0</v>
      </c>
      <c r="AD540" s="338">
        <f t="shared" si="19"/>
        <v>0</v>
      </c>
      <c r="AE540" s="339">
        <f t="shared" si="20"/>
        <v>0</v>
      </c>
    </row>
    <row r="541" spans="1:31" ht="15.6" x14ac:dyDescent="0.25">
      <c r="A541" s="340" t="s">
        <v>785</v>
      </c>
      <c r="B541" s="341" t="s">
        <v>1241</v>
      </c>
      <c r="C541" s="341" t="s">
        <v>146</v>
      </c>
      <c r="D541" s="341" t="s">
        <v>79</v>
      </c>
      <c r="E541" s="342" t="s">
        <v>2078</v>
      </c>
      <c r="F541" s="312">
        <v>0</v>
      </c>
      <c r="G541" s="313">
        <v>0</v>
      </c>
      <c r="H541" s="313">
        <v>0</v>
      </c>
      <c r="I541" s="314">
        <v>0</v>
      </c>
      <c r="J541" s="315">
        <v>0</v>
      </c>
      <c r="K541" s="316"/>
      <c r="L541" s="331"/>
      <c r="M541" s="316"/>
      <c r="N541" s="317"/>
      <c r="O541" s="317"/>
      <c r="P541" s="318"/>
      <c r="Q541" s="319"/>
      <c r="R541" s="306"/>
      <c r="S541" s="306"/>
      <c r="T541" s="320"/>
      <c r="U541" s="321"/>
      <c r="V541" s="322"/>
      <c r="W541" s="323"/>
      <c r="X541" s="324"/>
      <c r="Y541" s="326"/>
      <c r="Z541" s="335">
        <f>_xlfn.XLOOKUP(A541,'2024-NAT-01'!B:B,'2024-NAT-01'!F:F,0,0)+_xlfn.XLOOKUP(Nominations!A340,'2024-NAT-01'!B:B,'2024-NAT-01'!G:G,0,0)</f>
        <v>0</v>
      </c>
      <c r="AA541" s="336">
        <f>_xlfn.XLOOKUP(A541,'2024-NAT-01'!B:B,'2024-NAT-01'!H:H,0,0)</f>
        <v>0</v>
      </c>
      <c r="AB541" s="335">
        <f>_xlfn.XLOOKUP(A541,'2024-NAT-02'!B:B,'2024-NAT-02'!F:F,0,0)+_xlfn.XLOOKUP(A541,'2024-NAT-02'!B:B,'2024-NAT-02'!G:G,0,0)</f>
        <v>0</v>
      </c>
      <c r="AC541" s="337">
        <f>_xlfn.XLOOKUP(A541,'2024-NAT-02'!B:B,'2024-NAT-02'!H:H,0,0)</f>
        <v>0</v>
      </c>
      <c r="AD541" s="338">
        <f t="shared" si="19"/>
        <v>0</v>
      </c>
      <c r="AE541" s="339">
        <f t="shared" si="20"/>
        <v>0</v>
      </c>
    </row>
    <row r="542" spans="1:31" ht="15.6" x14ac:dyDescent="0.25">
      <c r="A542" s="340" t="s">
        <v>786</v>
      </c>
      <c r="B542" s="341" t="s">
        <v>1243</v>
      </c>
      <c r="C542" s="341" t="s">
        <v>247</v>
      </c>
      <c r="D542" s="341" t="s">
        <v>248</v>
      </c>
      <c r="E542" s="342" t="s">
        <v>2078</v>
      </c>
      <c r="F542" s="312">
        <v>0</v>
      </c>
      <c r="G542" s="313">
        <v>0</v>
      </c>
      <c r="H542" s="313">
        <v>0</v>
      </c>
      <c r="I542" s="314">
        <v>0</v>
      </c>
      <c r="J542" s="315">
        <v>0</v>
      </c>
      <c r="K542" s="316"/>
      <c r="L542" s="331"/>
      <c r="M542" s="316"/>
      <c r="N542" s="317"/>
      <c r="O542" s="317"/>
      <c r="P542" s="318"/>
      <c r="Q542" s="319"/>
      <c r="R542" s="306"/>
      <c r="S542" s="306"/>
      <c r="T542" s="320"/>
      <c r="U542" s="321"/>
      <c r="V542" s="322"/>
      <c r="W542" s="323"/>
      <c r="X542" s="324"/>
      <c r="Y542" s="326"/>
      <c r="Z542" s="335">
        <f>_xlfn.XLOOKUP(A542,'2024-NAT-01'!B:B,'2024-NAT-01'!F:F,0,0)+_xlfn.XLOOKUP(Nominations!A341,'2024-NAT-01'!B:B,'2024-NAT-01'!G:G,0,0)</f>
        <v>0</v>
      </c>
      <c r="AA542" s="336">
        <f>_xlfn.XLOOKUP(A542,'2024-NAT-01'!B:B,'2024-NAT-01'!H:H,0,0)</f>
        <v>0</v>
      </c>
      <c r="AB542" s="335">
        <f>_xlfn.XLOOKUP(A542,'2024-NAT-02'!B:B,'2024-NAT-02'!F:F,0,0)+_xlfn.XLOOKUP(A542,'2024-NAT-02'!B:B,'2024-NAT-02'!G:G,0,0)</f>
        <v>0</v>
      </c>
      <c r="AC542" s="337">
        <f>_xlfn.XLOOKUP(A542,'2024-NAT-02'!B:B,'2024-NAT-02'!H:H,0,0)</f>
        <v>0</v>
      </c>
      <c r="AD542" s="338">
        <f t="shared" si="19"/>
        <v>0</v>
      </c>
      <c r="AE542" s="339">
        <f t="shared" si="20"/>
        <v>0</v>
      </c>
    </row>
    <row r="543" spans="1:31" ht="15.6" x14ac:dyDescent="0.25">
      <c r="A543" s="340" t="s">
        <v>789</v>
      </c>
      <c r="B543" s="341" t="s">
        <v>1346</v>
      </c>
      <c r="C543" s="341" t="s">
        <v>337</v>
      </c>
      <c r="D543" s="341" t="s">
        <v>177</v>
      </c>
      <c r="E543" s="342" t="s">
        <v>1258</v>
      </c>
      <c r="F543" s="312">
        <v>0</v>
      </c>
      <c r="G543" s="313">
        <v>0</v>
      </c>
      <c r="H543" s="313">
        <v>0</v>
      </c>
      <c r="I543" s="314">
        <v>0</v>
      </c>
      <c r="J543" s="315">
        <v>0</v>
      </c>
      <c r="K543" s="316"/>
      <c r="L543" s="331"/>
      <c r="M543" s="316"/>
      <c r="N543" s="317"/>
      <c r="O543" s="317"/>
      <c r="P543" s="318"/>
      <c r="Q543" s="319"/>
      <c r="R543" s="306"/>
      <c r="S543" s="306"/>
      <c r="T543" s="320"/>
      <c r="U543" s="321"/>
      <c r="V543" s="322"/>
      <c r="W543" s="323"/>
      <c r="X543" s="324"/>
      <c r="Y543" s="326"/>
      <c r="Z543" s="335">
        <f>_xlfn.XLOOKUP(A543,'2024-NAT-01'!B:B,'2024-NAT-01'!F:F,0,0)+_xlfn.XLOOKUP(Nominations!A344,'2024-NAT-01'!B:B,'2024-NAT-01'!G:G,0,0)</f>
        <v>0</v>
      </c>
      <c r="AA543" s="336">
        <f>_xlfn.XLOOKUP(A543,'2024-NAT-01'!B:B,'2024-NAT-01'!H:H,0,0)</f>
        <v>0</v>
      </c>
      <c r="AB543" s="335">
        <f>_xlfn.XLOOKUP(A543,'2024-NAT-02'!B:B,'2024-NAT-02'!F:F,0,0)+_xlfn.XLOOKUP(A543,'2024-NAT-02'!B:B,'2024-NAT-02'!G:G,0,0)</f>
        <v>0</v>
      </c>
      <c r="AC543" s="337">
        <f>_xlfn.XLOOKUP(A543,'2024-NAT-02'!B:B,'2024-NAT-02'!H:H,0,0)</f>
        <v>0</v>
      </c>
      <c r="AD543" s="338">
        <f t="shared" si="19"/>
        <v>0</v>
      </c>
      <c r="AE543" s="339">
        <f t="shared" si="20"/>
        <v>0</v>
      </c>
    </row>
    <row r="544" spans="1:31" ht="15.6" x14ac:dyDescent="0.25">
      <c r="A544" s="340" t="s">
        <v>790</v>
      </c>
      <c r="B544" s="341" t="s">
        <v>1242</v>
      </c>
      <c r="C544" s="341" t="s">
        <v>425</v>
      </c>
      <c r="D544" s="341" t="s">
        <v>1892</v>
      </c>
      <c r="E544" s="342" t="s">
        <v>1251</v>
      </c>
      <c r="F544" s="312">
        <v>0</v>
      </c>
      <c r="G544" s="313">
        <v>0</v>
      </c>
      <c r="H544" s="313">
        <v>0</v>
      </c>
      <c r="I544" s="314">
        <v>0</v>
      </c>
      <c r="J544" s="315">
        <v>0</v>
      </c>
      <c r="K544" s="316"/>
      <c r="L544" s="331"/>
      <c r="M544" s="316"/>
      <c r="N544" s="317"/>
      <c r="O544" s="317"/>
      <c r="P544" s="318"/>
      <c r="Q544" s="319"/>
      <c r="R544" s="306"/>
      <c r="S544" s="306"/>
      <c r="T544" s="320"/>
      <c r="U544" s="321"/>
      <c r="V544" s="322"/>
      <c r="W544" s="323"/>
      <c r="X544" s="324"/>
      <c r="Y544" s="326"/>
      <c r="Z544" s="335">
        <f>_xlfn.XLOOKUP(A544,'2024-NAT-01'!B:B,'2024-NAT-01'!F:F,0,0)+_xlfn.XLOOKUP(Nominations!A345,'2024-NAT-01'!B:B,'2024-NAT-01'!G:G,0,0)</f>
        <v>0</v>
      </c>
      <c r="AA544" s="336">
        <f>_xlfn.XLOOKUP(A544,'2024-NAT-01'!B:B,'2024-NAT-01'!H:H,0,0)</f>
        <v>0</v>
      </c>
      <c r="AB544" s="335">
        <f>_xlfn.XLOOKUP(A544,'2024-NAT-02'!B:B,'2024-NAT-02'!F:F,0,0)+_xlfn.XLOOKUP(A544,'2024-NAT-02'!B:B,'2024-NAT-02'!G:G,0,0)</f>
        <v>0</v>
      </c>
      <c r="AC544" s="337">
        <f>_xlfn.XLOOKUP(A544,'2024-NAT-02'!B:B,'2024-NAT-02'!H:H,0,0)</f>
        <v>0</v>
      </c>
      <c r="AD544" s="338">
        <f t="shared" si="19"/>
        <v>0</v>
      </c>
      <c r="AE544" s="339">
        <f t="shared" si="20"/>
        <v>0</v>
      </c>
    </row>
    <row r="545" spans="1:31" ht="15.6" x14ac:dyDescent="0.25">
      <c r="A545" s="340" t="s">
        <v>793</v>
      </c>
      <c r="B545" s="341" t="s">
        <v>1226</v>
      </c>
      <c r="C545" s="341" t="s">
        <v>445</v>
      </c>
      <c r="D545" s="341" t="s">
        <v>154</v>
      </c>
      <c r="E545" s="342" t="s">
        <v>2078</v>
      </c>
      <c r="F545" s="312">
        <v>0</v>
      </c>
      <c r="G545" s="313">
        <v>0</v>
      </c>
      <c r="H545" s="313">
        <v>0</v>
      </c>
      <c r="I545" s="314">
        <v>0</v>
      </c>
      <c r="J545" s="315">
        <v>0</v>
      </c>
      <c r="K545" s="316"/>
      <c r="L545" s="331"/>
      <c r="M545" s="316"/>
      <c r="N545" s="317"/>
      <c r="O545" s="317"/>
      <c r="P545" s="318"/>
      <c r="Q545" s="319"/>
      <c r="R545" s="306"/>
      <c r="S545" s="306"/>
      <c r="T545" s="320"/>
      <c r="U545" s="321"/>
      <c r="V545" s="322"/>
      <c r="W545" s="323"/>
      <c r="X545" s="324"/>
      <c r="Y545" s="326"/>
      <c r="Z545" s="335">
        <f>_xlfn.XLOOKUP(A545,'2024-NAT-01'!B:B,'2024-NAT-01'!F:F,0,0)+_xlfn.XLOOKUP(Nominations!A348,'2024-NAT-01'!B:B,'2024-NAT-01'!G:G,0,0)</f>
        <v>0</v>
      </c>
      <c r="AA545" s="336">
        <f>_xlfn.XLOOKUP(A545,'2024-NAT-01'!B:B,'2024-NAT-01'!H:H,0,0)</f>
        <v>0</v>
      </c>
      <c r="AB545" s="335">
        <f>_xlfn.XLOOKUP(A545,'2024-NAT-02'!B:B,'2024-NAT-02'!F:F,0,0)+_xlfn.XLOOKUP(A545,'2024-NAT-02'!B:B,'2024-NAT-02'!G:G,0,0)</f>
        <v>0</v>
      </c>
      <c r="AC545" s="337">
        <f>_xlfn.XLOOKUP(A545,'2024-NAT-02'!B:B,'2024-NAT-02'!H:H,0,0)</f>
        <v>0</v>
      </c>
      <c r="AD545" s="338">
        <f t="shared" si="19"/>
        <v>0</v>
      </c>
      <c r="AE545" s="339">
        <f t="shared" si="20"/>
        <v>0</v>
      </c>
    </row>
    <row r="546" spans="1:31" ht="15.6" x14ac:dyDescent="0.25">
      <c r="A546" s="340" t="s">
        <v>794</v>
      </c>
      <c r="B546" s="341" t="s">
        <v>1346</v>
      </c>
      <c r="C546" s="341" t="s">
        <v>314</v>
      </c>
      <c r="D546" s="341" t="s">
        <v>197</v>
      </c>
      <c r="E546" s="342" t="s">
        <v>2079</v>
      </c>
      <c r="F546" s="312">
        <v>0</v>
      </c>
      <c r="G546" s="313">
        <v>0</v>
      </c>
      <c r="H546" s="313">
        <v>0</v>
      </c>
      <c r="I546" s="314">
        <v>0</v>
      </c>
      <c r="J546" s="315">
        <v>0</v>
      </c>
      <c r="K546" s="316"/>
      <c r="L546" s="331"/>
      <c r="M546" s="316"/>
      <c r="N546" s="317"/>
      <c r="O546" s="317"/>
      <c r="P546" s="318"/>
      <c r="Q546" s="319"/>
      <c r="R546" s="306"/>
      <c r="S546" s="306"/>
      <c r="T546" s="320"/>
      <c r="U546" s="321"/>
      <c r="V546" s="322"/>
      <c r="W546" s="323"/>
      <c r="X546" s="324"/>
      <c r="Y546" s="326"/>
      <c r="Z546" s="335">
        <f>_xlfn.XLOOKUP(A546,'2024-NAT-01'!B:B,'2024-NAT-01'!F:F,0,0)+_xlfn.XLOOKUP(Nominations!A350,'2024-NAT-01'!B:B,'2024-NAT-01'!G:G,0,0)</f>
        <v>0</v>
      </c>
      <c r="AA546" s="336">
        <f>_xlfn.XLOOKUP(A546,'2024-NAT-01'!B:B,'2024-NAT-01'!H:H,0,0)</f>
        <v>0</v>
      </c>
      <c r="AB546" s="335">
        <f>_xlfn.XLOOKUP(A546,'2024-NAT-02'!B:B,'2024-NAT-02'!F:F,0,0)+_xlfn.XLOOKUP(A546,'2024-NAT-02'!B:B,'2024-NAT-02'!G:G,0,0)</f>
        <v>0</v>
      </c>
      <c r="AC546" s="337">
        <f>_xlfn.XLOOKUP(A546,'2024-NAT-02'!B:B,'2024-NAT-02'!H:H,0,0)</f>
        <v>0</v>
      </c>
      <c r="AD546" s="338">
        <f t="shared" si="19"/>
        <v>0</v>
      </c>
      <c r="AE546" s="339">
        <f t="shared" si="20"/>
        <v>0</v>
      </c>
    </row>
    <row r="547" spans="1:31" ht="15.6" x14ac:dyDescent="0.25">
      <c r="A547" s="340" t="s">
        <v>795</v>
      </c>
      <c r="B547" s="341" t="s">
        <v>2157</v>
      </c>
      <c r="C547" s="341" t="s">
        <v>1091</v>
      </c>
      <c r="D547" s="341" t="s">
        <v>1973</v>
      </c>
      <c r="E547" s="342" t="s">
        <v>2078</v>
      </c>
      <c r="F547" s="312">
        <v>0</v>
      </c>
      <c r="G547" s="313">
        <v>0</v>
      </c>
      <c r="H547" s="313">
        <v>0</v>
      </c>
      <c r="I547" s="314">
        <v>0</v>
      </c>
      <c r="J547" s="315">
        <v>0</v>
      </c>
      <c r="K547" s="316"/>
      <c r="L547" s="331"/>
      <c r="M547" s="316"/>
      <c r="N547" s="317"/>
      <c r="O547" s="317"/>
      <c r="P547" s="318"/>
      <c r="Q547" s="319"/>
      <c r="R547" s="306"/>
      <c r="S547" s="306"/>
      <c r="T547" s="320"/>
      <c r="U547" s="321"/>
      <c r="V547" s="322"/>
      <c r="W547" s="323"/>
      <c r="X547" s="324"/>
      <c r="Y547" s="326"/>
      <c r="Z547" s="335">
        <f>_xlfn.XLOOKUP(A547,'2024-NAT-01'!B:B,'2024-NAT-01'!F:F,0,0)+_xlfn.XLOOKUP(Nominations!A351,'2024-NAT-01'!B:B,'2024-NAT-01'!G:G,0,0)</f>
        <v>0</v>
      </c>
      <c r="AA547" s="336">
        <f>_xlfn.XLOOKUP(A547,'2024-NAT-01'!B:B,'2024-NAT-01'!H:H,0,0)</f>
        <v>0</v>
      </c>
      <c r="AB547" s="335">
        <f>_xlfn.XLOOKUP(A547,'2024-NAT-02'!B:B,'2024-NAT-02'!F:F,0,0)+_xlfn.XLOOKUP(A547,'2024-NAT-02'!B:B,'2024-NAT-02'!G:G,0,0)</f>
        <v>0</v>
      </c>
      <c r="AC547" s="337">
        <f>_xlfn.XLOOKUP(A547,'2024-NAT-02'!B:B,'2024-NAT-02'!H:H,0,0)</f>
        <v>0</v>
      </c>
      <c r="AD547" s="338">
        <f t="shared" si="19"/>
        <v>0</v>
      </c>
      <c r="AE547" s="339">
        <f t="shared" si="20"/>
        <v>0</v>
      </c>
    </row>
    <row r="548" spans="1:31" ht="15.6" x14ac:dyDescent="0.25">
      <c r="A548" s="340" t="s">
        <v>796</v>
      </c>
      <c r="B548" s="341" t="s">
        <v>1319</v>
      </c>
      <c r="C548" s="341" t="s">
        <v>1968</v>
      </c>
      <c r="D548" s="341" t="s">
        <v>1320</v>
      </c>
      <c r="E548" s="342" t="s">
        <v>2078</v>
      </c>
      <c r="F548" s="312">
        <v>0</v>
      </c>
      <c r="G548" s="313">
        <v>0</v>
      </c>
      <c r="H548" s="313">
        <v>0</v>
      </c>
      <c r="I548" s="314">
        <v>0</v>
      </c>
      <c r="J548" s="315">
        <v>0</v>
      </c>
      <c r="K548" s="316"/>
      <c r="L548" s="331"/>
      <c r="M548" s="316"/>
      <c r="N548" s="317"/>
      <c r="O548" s="317"/>
      <c r="P548" s="318"/>
      <c r="Q548" s="319"/>
      <c r="R548" s="306"/>
      <c r="S548" s="306"/>
      <c r="T548" s="320"/>
      <c r="U548" s="321"/>
      <c r="V548" s="322"/>
      <c r="W548" s="323"/>
      <c r="X548" s="324"/>
      <c r="Y548" s="326"/>
      <c r="Z548" s="335">
        <f>_xlfn.XLOOKUP(A548,'2024-NAT-01'!B:B,'2024-NAT-01'!F:F,0,0)+_xlfn.XLOOKUP(Nominations!A352,'2024-NAT-01'!B:B,'2024-NAT-01'!G:G,0,0)</f>
        <v>0</v>
      </c>
      <c r="AA548" s="336">
        <f>_xlfn.XLOOKUP(A548,'2024-NAT-01'!B:B,'2024-NAT-01'!H:H,0,0)</f>
        <v>0</v>
      </c>
      <c r="AB548" s="335">
        <f>_xlfn.XLOOKUP(A548,'2024-NAT-02'!B:B,'2024-NAT-02'!F:F,0,0)+_xlfn.XLOOKUP(A548,'2024-NAT-02'!B:B,'2024-NAT-02'!G:G,0,0)</f>
        <v>0</v>
      </c>
      <c r="AC548" s="337">
        <f>_xlfn.XLOOKUP(A548,'2024-NAT-02'!B:B,'2024-NAT-02'!H:H,0,0)</f>
        <v>0</v>
      </c>
      <c r="AD548" s="338">
        <f t="shared" si="19"/>
        <v>0</v>
      </c>
      <c r="AE548" s="339">
        <f t="shared" si="20"/>
        <v>0</v>
      </c>
    </row>
    <row r="549" spans="1:31" ht="15.6" x14ac:dyDescent="0.25">
      <c r="A549" s="340" t="s">
        <v>797</v>
      </c>
      <c r="B549" s="341" t="s">
        <v>1242</v>
      </c>
      <c r="C549" s="341" t="s">
        <v>268</v>
      </c>
      <c r="D549" s="341" t="s">
        <v>1892</v>
      </c>
      <c r="E549" s="342" t="s">
        <v>2079</v>
      </c>
      <c r="F549" s="312">
        <v>0</v>
      </c>
      <c r="G549" s="313">
        <v>0</v>
      </c>
      <c r="H549" s="313">
        <v>0</v>
      </c>
      <c r="I549" s="314">
        <v>0</v>
      </c>
      <c r="J549" s="315">
        <v>0</v>
      </c>
      <c r="K549" s="316"/>
      <c r="L549" s="331"/>
      <c r="M549" s="316"/>
      <c r="N549" s="317"/>
      <c r="O549" s="317"/>
      <c r="P549" s="318"/>
      <c r="Q549" s="319"/>
      <c r="R549" s="306"/>
      <c r="S549" s="306"/>
      <c r="T549" s="320"/>
      <c r="U549" s="321"/>
      <c r="V549" s="322"/>
      <c r="W549" s="323"/>
      <c r="X549" s="324"/>
      <c r="Y549" s="326"/>
      <c r="Z549" s="335">
        <f>_xlfn.XLOOKUP(A549,'2024-NAT-01'!B:B,'2024-NAT-01'!F:F,0,0)+_xlfn.XLOOKUP(Nominations!A353,'2024-NAT-01'!B:B,'2024-NAT-01'!G:G,0,0)</f>
        <v>0</v>
      </c>
      <c r="AA549" s="336">
        <f>_xlfn.XLOOKUP(A549,'2024-NAT-01'!B:B,'2024-NAT-01'!H:H,0,0)</f>
        <v>0</v>
      </c>
      <c r="AB549" s="335">
        <f>_xlfn.XLOOKUP(A549,'2024-NAT-02'!B:B,'2024-NAT-02'!F:F,0,0)+_xlfn.XLOOKUP(A549,'2024-NAT-02'!B:B,'2024-NAT-02'!G:G,0,0)</f>
        <v>0</v>
      </c>
      <c r="AC549" s="337">
        <f>_xlfn.XLOOKUP(A549,'2024-NAT-02'!B:B,'2024-NAT-02'!H:H,0,0)</f>
        <v>0</v>
      </c>
      <c r="AD549" s="338">
        <f t="shared" si="19"/>
        <v>0</v>
      </c>
      <c r="AE549" s="339">
        <f t="shared" si="20"/>
        <v>0</v>
      </c>
    </row>
    <row r="550" spans="1:31" ht="15.6" x14ac:dyDescent="0.25">
      <c r="A550" s="340" t="s">
        <v>798</v>
      </c>
      <c r="B550" s="341" t="s">
        <v>1511</v>
      </c>
      <c r="C550" s="341" t="s">
        <v>87</v>
      </c>
      <c r="D550" s="341" t="s">
        <v>287</v>
      </c>
      <c r="E550" s="342" t="s">
        <v>2078</v>
      </c>
      <c r="F550" s="312">
        <v>0</v>
      </c>
      <c r="G550" s="313">
        <v>0</v>
      </c>
      <c r="H550" s="313">
        <v>0</v>
      </c>
      <c r="I550" s="314">
        <v>0</v>
      </c>
      <c r="J550" s="315">
        <v>0</v>
      </c>
      <c r="K550" s="316"/>
      <c r="L550" s="331"/>
      <c r="M550" s="316"/>
      <c r="N550" s="317"/>
      <c r="O550" s="317"/>
      <c r="P550" s="318"/>
      <c r="Q550" s="319"/>
      <c r="R550" s="306"/>
      <c r="S550" s="306"/>
      <c r="T550" s="320"/>
      <c r="U550" s="321"/>
      <c r="V550" s="322"/>
      <c r="W550" s="323"/>
      <c r="X550" s="324"/>
      <c r="Y550" s="326"/>
      <c r="Z550" s="335">
        <f>_xlfn.XLOOKUP(A550,'2024-NAT-01'!B:B,'2024-NAT-01'!F:F,0,0)+_xlfn.XLOOKUP(Nominations!A354,'2024-NAT-01'!B:B,'2024-NAT-01'!G:G,0,0)</f>
        <v>0</v>
      </c>
      <c r="AA550" s="336">
        <f>_xlfn.XLOOKUP(A550,'2024-NAT-01'!B:B,'2024-NAT-01'!H:H,0,0)</f>
        <v>0</v>
      </c>
      <c r="AB550" s="335">
        <f>_xlfn.XLOOKUP(A550,'2024-NAT-02'!B:B,'2024-NAT-02'!F:F,0,0)+_xlfn.XLOOKUP(A550,'2024-NAT-02'!B:B,'2024-NAT-02'!G:G,0,0)</f>
        <v>0</v>
      </c>
      <c r="AC550" s="337">
        <f>_xlfn.XLOOKUP(A550,'2024-NAT-02'!B:B,'2024-NAT-02'!H:H,0,0)</f>
        <v>0</v>
      </c>
      <c r="AD550" s="338">
        <f t="shared" si="19"/>
        <v>0</v>
      </c>
      <c r="AE550" s="339">
        <f t="shared" si="20"/>
        <v>0</v>
      </c>
    </row>
    <row r="551" spans="1:31" ht="15.6" x14ac:dyDescent="0.25">
      <c r="A551" s="340" t="s">
        <v>799</v>
      </c>
      <c r="B551" s="341" t="s">
        <v>1243</v>
      </c>
      <c r="C551" s="341" t="s">
        <v>250</v>
      </c>
      <c r="D551" s="341" t="s">
        <v>79</v>
      </c>
      <c r="E551" s="342" t="s">
        <v>2078</v>
      </c>
      <c r="F551" s="312">
        <v>0</v>
      </c>
      <c r="G551" s="313">
        <v>0</v>
      </c>
      <c r="H551" s="313">
        <v>0</v>
      </c>
      <c r="I551" s="314">
        <v>0</v>
      </c>
      <c r="J551" s="315">
        <v>0</v>
      </c>
      <c r="K551" s="316"/>
      <c r="L551" s="331"/>
      <c r="M551" s="316"/>
      <c r="N551" s="317"/>
      <c r="O551" s="317"/>
      <c r="P551" s="318"/>
      <c r="Q551" s="319"/>
      <c r="R551" s="306"/>
      <c r="S551" s="306"/>
      <c r="T551" s="320"/>
      <c r="U551" s="321"/>
      <c r="V551" s="322"/>
      <c r="W551" s="323"/>
      <c r="X551" s="324"/>
      <c r="Y551" s="326"/>
      <c r="Z551" s="335">
        <f>_xlfn.XLOOKUP(A551,'2024-NAT-01'!B:B,'2024-NAT-01'!F:F,0,0)+_xlfn.XLOOKUP(Nominations!A355,'2024-NAT-01'!B:B,'2024-NAT-01'!G:G,0,0)</f>
        <v>0</v>
      </c>
      <c r="AA551" s="336">
        <f>_xlfn.XLOOKUP(A551,'2024-NAT-01'!B:B,'2024-NAT-01'!H:H,0,0)</f>
        <v>0</v>
      </c>
      <c r="AB551" s="335">
        <f>_xlfn.XLOOKUP(A551,'2024-NAT-02'!B:B,'2024-NAT-02'!F:F,0,0)+_xlfn.XLOOKUP(A551,'2024-NAT-02'!B:B,'2024-NAT-02'!G:G,0,0)</f>
        <v>0</v>
      </c>
      <c r="AC551" s="337">
        <f>_xlfn.XLOOKUP(A551,'2024-NAT-02'!B:B,'2024-NAT-02'!H:H,0,0)</f>
        <v>0</v>
      </c>
      <c r="AD551" s="338">
        <f t="shared" si="19"/>
        <v>0</v>
      </c>
      <c r="AE551" s="339">
        <f t="shared" si="20"/>
        <v>0</v>
      </c>
    </row>
    <row r="552" spans="1:31" ht="15.6" x14ac:dyDescent="0.25">
      <c r="A552" s="340" t="s">
        <v>801</v>
      </c>
      <c r="B552" s="341" t="s">
        <v>1241</v>
      </c>
      <c r="C552" s="341" t="s">
        <v>161</v>
      </c>
      <c r="D552" s="341" t="s">
        <v>177</v>
      </c>
      <c r="E552" s="342" t="s">
        <v>2078</v>
      </c>
      <c r="F552" s="312">
        <v>0</v>
      </c>
      <c r="G552" s="313">
        <v>0</v>
      </c>
      <c r="H552" s="313">
        <v>0</v>
      </c>
      <c r="I552" s="314">
        <v>0</v>
      </c>
      <c r="J552" s="315">
        <v>0</v>
      </c>
      <c r="K552" s="316"/>
      <c r="L552" s="331"/>
      <c r="M552" s="316"/>
      <c r="N552" s="317"/>
      <c r="O552" s="317"/>
      <c r="P552" s="318"/>
      <c r="Q552" s="319"/>
      <c r="R552" s="306"/>
      <c r="S552" s="306"/>
      <c r="T552" s="320"/>
      <c r="U552" s="321"/>
      <c r="V552" s="322"/>
      <c r="W552" s="323"/>
      <c r="X552" s="324"/>
      <c r="Y552" s="326"/>
      <c r="Z552" s="335">
        <f>_xlfn.XLOOKUP(A552,'2024-NAT-01'!B:B,'2024-NAT-01'!F:F,0,0)+_xlfn.XLOOKUP(Nominations!A358,'2024-NAT-01'!B:B,'2024-NAT-01'!G:G,0,0)</f>
        <v>0</v>
      </c>
      <c r="AA552" s="336">
        <f>_xlfn.XLOOKUP(A552,'2024-NAT-01'!B:B,'2024-NAT-01'!H:H,0,0)</f>
        <v>0</v>
      </c>
      <c r="AB552" s="335">
        <f>_xlfn.XLOOKUP(A552,'2024-NAT-02'!B:B,'2024-NAT-02'!F:F,0,0)+_xlfn.XLOOKUP(A552,'2024-NAT-02'!B:B,'2024-NAT-02'!G:G,0,0)</f>
        <v>0</v>
      </c>
      <c r="AC552" s="337">
        <f>_xlfn.XLOOKUP(A552,'2024-NAT-02'!B:B,'2024-NAT-02'!H:H,0,0)</f>
        <v>0</v>
      </c>
      <c r="AD552" s="338">
        <f t="shared" si="19"/>
        <v>0</v>
      </c>
      <c r="AE552" s="339">
        <f t="shared" si="20"/>
        <v>0</v>
      </c>
    </row>
    <row r="553" spans="1:31" ht="15.6" x14ac:dyDescent="0.25">
      <c r="A553" s="340" t="s">
        <v>1801</v>
      </c>
      <c r="B553" s="341" t="s">
        <v>2159</v>
      </c>
      <c r="C553" s="341" t="s">
        <v>89</v>
      </c>
      <c r="D553" s="341" t="s">
        <v>1852</v>
      </c>
      <c r="E553" s="342" t="s">
        <v>1261</v>
      </c>
      <c r="F553" s="312">
        <v>0</v>
      </c>
      <c r="G553" s="313">
        <v>0</v>
      </c>
      <c r="H553" s="313">
        <v>0</v>
      </c>
      <c r="I553" s="314">
        <v>0</v>
      </c>
      <c r="J553" s="315">
        <v>0</v>
      </c>
      <c r="K553" s="316"/>
      <c r="L553" s="331"/>
      <c r="M553" s="316"/>
      <c r="N553" s="317"/>
      <c r="O553" s="317"/>
      <c r="P553" s="318"/>
      <c r="Q553" s="319"/>
      <c r="R553" s="306"/>
      <c r="S553" s="306"/>
      <c r="T553" s="320"/>
      <c r="U553" s="321"/>
      <c r="V553" s="322"/>
      <c r="W553" s="323"/>
      <c r="X553" s="324"/>
      <c r="Y553" s="326"/>
      <c r="Z553" s="335">
        <f>_xlfn.XLOOKUP(A553,'2024-NAT-01'!B:B,'2024-NAT-01'!F:F,0,0)+_xlfn.XLOOKUP(Nominations!A359,'2024-NAT-01'!B:B,'2024-NAT-01'!G:G,0,0)</f>
        <v>0</v>
      </c>
      <c r="AA553" s="336">
        <f>_xlfn.XLOOKUP(A553,'2024-NAT-01'!B:B,'2024-NAT-01'!H:H,0,0)</f>
        <v>0</v>
      </c>
      <c r="AB553" s="335">
        <f>_xlfn.XLOOKUP(A553,'2024-NAT-02'!B:B,'2024-NAT-02'!F:F,0,0)+_xlfn.XLOOKUP(A553,'2024-NAT-02'!B:B,'2024-NAT-02'!G:G,0,0)</f>
        <v>0</v>
      </c>
      <c r="AC553" s="337">
        <f>_xlfn.XLOOKUP(A553,'2024-NAT-02'!B:B,'2024-NAT-02'!H:H,0,0)</f>
        <v>0</v>
      </c>
      <c r="AD553" s="338">
        <f t="shared" si="19"/>
        <v>0</v>
      </c>
      <c r="AE553" s="339">
        <f t="shared" si="20"/>
        <v>0</v>
      </c>
    </row>
    <row r="554" spans="1:31" ht="15.6" x14ac:dyDescent="0.25">
      <c r="A554" s="340" t="s">
        <v>802</v>
      </c>
      <c r="B554" s="341" t="s">
        <v>2159</v>
      </c>
      <c r="C554" s="341" t="s">
        <v>2107</v>
      </c>
      <c r="D554" s="341" t="s">
        <v>2108</v>
      </c>
      <c r="E554" s="342" t="s">
        <v>1251</v>
      </c>
      <c r="F554" s="312">
        <v>0</v>
      </c>
      <c r="G554" s="313">
        <v>0</v>
      </c>
      <c r="H554" s="313">
        <v>0</v>
      </c>
      <c r="I554" s="314">
        <v>0</v>
      </c>
      <c r="J554" s="315">
        <v>0</v>
      </c>
      <c r="K554" s="316"/>
      <c r="L554" s="331"/>
      <c r="M554" s="316"/>
      <c r="N554" s="317"/>
      <c r="O554" s="317"/>
      <c r="P554" s="318"/>
      <c r="Q554" s="319"/>
      <c r="R554" s="306"/>
      <c r="S554" s="306"/>
      <c r="T554" s="320"/>
      <c r="U554" s="321"/>
      <c r="V554" s="322"/>
      <c r="W554" s="323"/>
      <c r="X554" s="324"/>
      <c r="Y554" s="326"/>
      <c r="Z554" s="335">
        <f>_xlfn.XLOOKUP(A554,'2024-NAT-01'!B:B,'2024-NAT-01'!F:F,0,0)+_xlfn.XLOOKUP(Nominations!A360,'2024-NAT-01'!B:B,'2024-NAT-01'!G:G,0,0)</f>
        <v>0</v>
      </c>
      <c r="AA554" s="336">
        <f>_xlfn.XLOOKUP(A554,'2024-NAT-01'!B:B,'2024-NAT-01'!H:H,0,0)</f>
        <v>0</v>
      </c>
      <c r="AB554" s="335">
        <f>_xlfn.XLOOKUP(A554,'2024-NAT-02'!B:B,'2024-NAT-02'!F:F,0,0)+_xlfn.XLOOKUP(A554,'2024-NAT-02'!B:B,'2024-NAT-02'!G:G,0,0)</f>
        <v>0</v>
      </c>
      <c r="AC554" s="337">
        <f>_xlfn.XLOOKUP(A554,'2024-NAT-02'!B:B,'2024-NAT-02'!H:H,0,0)</f>
        <v>0</v>
      </c>
      <c r="AD554" s="338">
        <f t="shared" si="19"/>
        <v>0</v>
      </c>
      <c r="AE554" s="339">
        <f t="shared" si="20"/>
        <v>0</v>
      </c>
    </row>
    <row r="555" spans="1:31" ht="15.6" x14ac:dyDescent="0.25">
      <c r="A555" s="340" t="s">
        <v>803</v>
      </c>
      <c r="B555" s="341" t="s">
        <v>982</v>
      </c>
      <c r="C555" s="341" t="s">
        <v>149</v>
      </c>
      <c r="D555" s="341" t="s">
        <v>150</v>
      </c>
      <c r="E555" s="342" t="s">
        <v>2078</v>
      </c>
      <c r="F555" s="312">
        <v>0</v>
      </c>
      <c r="G555" s="313">
        <v>0</v>
      </c>
      <c r="H555" s="313">
        <v>0</v>
      </c>
      <c r="I555" s="314">
        <v>0</v>
      </c>
      <c r="J555" s="315">
        <v>0</v>
      </c>
      <c r="K555" s="316"/>
      <c r="L555" s="331"/>
      <c r="M555" s="316"/>
      <c r="N555" s="317"/>
      <c r="O555" s="317"/>
      <c r="P555" s="318"/>
      <c r="Q555" s="319"/>
      <c r="R555" s="306"/>
      <c r="S555" s="306"/>
      <c r="T555" s="320"/>
      <c r="U555" s="321"/>
      <c r="V555" s="322"/>
      <c r="W555" s="323"/>
      <c r="X555" s="324"/>
      <c r="Y555" s="326"/>
      <c r="Z555" s="335">
        <f>_xlfn.XLOOKUP(A555,'2024-NAT-01'!B:B,'2024-NAT-01'!F:F,0,0)+_xlfn.XLOOKUP(Nominations!A361,'2024-NAT-01'!B:B,'2024-NAT-01'!G:G,0,0)</f>
        <v>0</v>
      </c>
      <c r="AA555" s="336">
        <f>_xlfn.XLOOKUP(A555,'2024-NAT-01'!B:B,'2024-NAT-01'!H:H,0,0)</f>
        <v>0</v>
      </c>
      <c r="AB555" s="335">
        <f>_xlfn.XLOOKUP(A555,'2024-NAT-02'!B:B,'2024-NAT-02'!F:F,0,0)+_xlfn.XLOOKUP(A555,'2024-NAT-02'!B:B,'2024-NAT-02'!G:G,0,0)</f>
        <v>0</v>
      </c>
      <c r="AC555" s="337">
        <f>_xlfn.XLOOKUP(A555,'2024-NAT-02'!B:B,'2024-NAT-02'!H:H,0,0)</f>
        <v>0</v>
      </c>
      <c r="AD555" s="338">
        <f t="shared" si="19"/>
        <v>0</v>
      </c>
      <c r="AE555" s="339">
        <f t="shared" si="20"/>
        <v>0</v>
      </c>
    </row>
    <row r="556" spans="1:31" ht="15.6" x14ac:dyDescent="0.25">
      <c r="A556" s="340" t="s">
        <v>804</v>
      </c>
      <c r="B556" s="341" t="s">
        <v>1331</v>
      </c>
      <c r="C556" s="341" t="s">
        <v>99</v>
      </c>
      <c r="D556" s="341" t="s">
        <v>162</v>
      </c>
      <c r="E556" s="342" t="s">
        <v>1258</v>
      </c>
      <c r="F556" s="312">
        <v>0</v>
      </c>
      <c r="G556" s="313">
        <v>0</v>
      </c>
      <c r="H556" s="313">
        <v>0</v>
      </c>
      <c r="I556" s="314">
        <v>0</v>
      </c>
      <c r="J556" s="315">
        <v>0</v>
      </c>
      <c r="K556" s="316"/>
      <c r="L556" s="331"/>
      <c r="M556" s="316"/>
      <c r="N556" s="317"/>
      <c r="O556" s="317"/>
      <c r="P556" s="318"/>
      <c r="Q556" s="319"/>
      <c r="R556" s="306"/>
      <c r="S556" s="306"/>
      <c r="T556" s="320"/>
      <c r="U556" s="321"/>
      <c r="V556" s="322"/>
      <c r="W556" s="323"/>
      <c r="X556" s="324"/>
      <c r="Y556" s="326"/>
      <c r="Z556" s="335">
        <f>_xlfn.XLOOKUP(A556,'2024-NAT-01'!B:B,'2024-NAT-01'!F:F,0,0)+_xlfn.XLOOKUP(Nominations!A362,'2024-NAT-01'!B:B,'2024-NAT-01'!G:G,0,0)</f>
        <v>0</v>
      </c>
      <c r="AA556" s="336">
        <f>_xlfn.XLOOKUP(A556,'2024-NAT-01'!B:B,'2024-NAT-01'!H:H,0,0)</f>
        <v>0</v>
      </c>
      <c r="AB556" s="335">
        <f>_xlfn.XLOOKUP(A556,'2024-NAT-02'!B:B,'2024-NAT-02'!F:F,0,0)+_xlfn.XLOOKUP(A556,'2024-NAT-02'!B:B,'2024-NAT-02'!G:G,0,0)</f>
        <v>0</v>
      </c>
      <c r="AC556" s="337">
        <f>_xlfn.XLOOKUP(A556,'2024-NAT-02'!B:B,'2024-NAT-02'!H:H,0,0)</f>
        <v>0</v>
      </c>
      <c r="AD556" s="338">
        <f t="shared" si="19"/>
        <v>0</v>
      </c>
      <c r="AE556" s="339">
        <f t="shared" si="20"/>
        <v>0</v>
      </c>
    </row>
    <row r="557" spans="1:31" ht="15.6" x14ac:dyDescent="0.25">
      <c r="A557" s="340" t="s">
        <v>807</v>
      </c>
      <c r="B557" s="341" t="s">
        <v>1243</v>
      </c>
      <c r="C557" s="341" t="s">
        <v>406</v>
      </c>
      <c r="D557" s="341" t="s">
        <v>169</v>
      </c>
      <c r="E557" s="342" t="s">
        <v>1258</v>
      </c>
      <c r="F557" s="312">
        <v>0</v>
      </c>
      <c r="G557" s="313">
        <v>0</v>
      </c>
      <c r="H557" s="313">
        <v>0</v>
      </c>
      <c r="I557" s="314">
        <v>0</v>
      </c>
      <c r="J557" s="315">
        <v>0</v>
      </c>
      <c r="K557" s="316"/>
      <c r="L557" s="331"/>
      <c r="M557" s="316"/>
      <c r="N557" s="317"/>
      <c r="O557" s="317"/>
      <c r="P557" s="318"/>
      <c r="Q557" s="319"/>
      <c r="R557" s="306"/>
      <c r="S557" s="306"/>
      <c r="T557" s="320"/>
      <c r="U557" s="321"/>
      <c r="V557" s="322"/>
      <c r="W557" s="323"/>
      <c r="X557" s="324"/>
      <c r="Y557" s="326"/>
      <c r="Z557" s="335">
        <f>_xlfn.XLOOKUP(A557,'2024-NAT-01'!B:B,'2024-NAT-01'!F:F,0,0)+_xlfn.XLOOKUP(Nominations!A365,'2024-NAT-01'!B:B,'2024-NAT-01'!G:G,0,0)</f>
        <v>0</v>
      </c>
      <c r="AA557" s="336">
        <f>_xlfn.XLOOKUP(A557,'2024-NAT-01'!B:B,'2024-NAT-01'!H:H,0,0)</f>
        <v>0</v>
      </c>
      <c r="AB557" s="335">
        <f>_xlfn.XLOOKUP(A557,'2024-NAT-02'!B:B,'2024-NAT-02'!F:F,0,0)+_xlfn.XLOOKUP(A557,'2024-NAT-02'!B:B,'2024-NAT-02'!G:G,0,0)</f>
        <v>0</v>
      </c>
      <c r="AC557" s="337">
        <f>_xlfn.XLOOKUP(A557,'2024-NAT-02'!B:B,'2024-NAT-02'!H:H,0,0)</f>
        <v>0</v>
      </c>
      <c r="AD557" s="338">
        <f t="shared" si="19"/>
        <v>0</v>
      </c>
      <c r="AE557" s="339">
        <f t="shared" si="20"/>
        <v>0</v>
      </c>
    </row>
    <row r="558" spans="1:31" ht="15.6" x14ac:dyDescent="0.25">
      <c r="A558" s="340" t="s">
        <v>808</v>
      </c>
      <c r="B558" s="341" t="s">
        <v>1243</v>
      </c>
      <c r="C558" s="341" t="s">
        <v>294</v>
      </c>
      <c r="D558" s="341" t="s">
        <v>293</v>
      </c>
      <c r="E558" s="342" t="s">
        <v>1261</v>
      </c>
      <c r="F558" s="312">
        <v>0</v>
      </c>
      <c r="G558" s="313">
        <v>0</v>
      </c>
      <c r="H558" s="313">
        <v>0</v>
      </c>
      <c r="I558" s="314">
        <v>0</v>
      </c>
      <c r="J558" s="315">
        <v>0</v>
      </c>
      <c r="K558" s="316"/>
      <c r="L558" s="331"/>
      <c r="M558" s="316"/>
      <c r="N558" s="317"/>
      <c r="O558" s="317"/>
      <c r="P558" s="318"/>
      <c r="Q558" s="319"/>
      <c r="R558" s="306"/>
      <c r="S558" s="306"/>
      <c r="T558" s="320"/>
      <c r="U558" s="321"/>
      <c r="V558" s="322"/>
      <c r="W558" s="323"/>
      <c r="X558" s="324"/>
      <c r="Y558" s="326"/>
      <c r="Z558" s="335">
        <f>_xlfn.XLOOKUP(A558,'2024-NAT-01'!B:B,'2024-NAT-01'!F:F,0,0)+_xlfn.XLOOKUP(Nominations!A366,'2024-NAT-01'!B:B,'2024-NAT-01'!G:G,0,0)</f>
        <v>0</v>
      </c>
      <c r="AA558" s="336">
        <f>_xlfn.XLOOKUP(A558,'2024-NAT-01'!B:B,'2024-NAT-01'!H:H,0,0)</f>
        <v>0</v>
      </c>
      <c r="AB558" s="335">
        <f>_xlfn.XLOOKUP(A558,'2024-NAT-02'!B:B,'2024-NAT-02'!F:F,0,0)+_xlfn.XLOOKUP(A558,'2024-NAT-02'!B:B,'2024-NAT-02'!G:G,0,0)</f>
        <v>0</v>
      </c>
      <c r="AC558" s="337">
        <f>_xlfn.XLOOKUP(A558,'2024-NAT-02'!B:B,'2024-NAT-02'!H:H,0,0)</f>
        <v>0</v>
      </c>
      <c r="AD558" s="338">
        <f t="shared" si="19"/>
        <v>0</v>
      </c>
      <c r="AE558" s="339">
        <f t="shared" si="20"/>
        <v>0</v>
      </c>
    </row>
    <row r="559" spans="1:31" ht="15.6" x14ac:dyDescent="0.25">
      <c r="A559" s="340" t="s">
        <v>809</v>
      </c>
      <c r="B559" s="341" t="s">
        <v>1243</v>
      </c>
      <c r="C559" s="341" t="s">
        <v>1870</v>
      </c>
      <c r="D559" s="341" t="s">
        <v>77</v>
      </c>
      <c r="E559" s="342" t="s">
        <v>1260</v>
      </c>
      <c r="F559" s="312">
        <v>0</v>
      </c>
      <c r="G559" s="313">
        <v>0</v>
      </c>
      <c r="H559" s="313">
        <v>0</v>
      </c>
      <c r="I559" s="314">
        <v>0</v>
      </c>
      <c r="J559" s="315">
        <v>0</v>
      </c>
      <c r="K559" s="316"/>
      <c r="L559" s="331"/>
      <c r="M559" s="316"/>
      <c r="N559" s="317"/>
      <c r="O559" s="317"/>
      <c r="P559" s="318"/>
      <c r="Q559" s="319"/>
      <c r="R559" s="306"/>
      <c r="S559" s="306"/>
      <c r="T559" s="320"/>
      <c r="U559" s="321"/>
      <c r="V559" s="322"/>
      <c r="W559" s="323"/>
      <c r="X559" s="324"/>
      <c r="Y559" s="326"/>
      <c r="Z559" s="335">
        <f>_xlfn.XLOOKUP(A559,'2024-NAT-01'!B:B,'2024-NAT-01'!F:F,0,0)+_xlfn.XLOOKUP(Nominations!A367,'2024-NAT-01'!B:B,'2024-NAT-01'!G:G,0,0)</f>
        <v>0</v>
      </c>
      <c r="AA559" s="336">
        <f>_xlfn.XLOOKUP(A559,'2024-NAT-01'!B:B,'2024-NAT-01'!H:H,0,0)</f>
        <v>0</v>
      </c>
      <c r="AB559" s="335">
        <f>_xlfn.XLOOKUP(A559,'2024-NAT-02'!B:B,'2024-NAT-02'!F:F,0,0)+_xlfn.XLOOKUP(A559,'2024-NAT-02'!B:B,'2024-NAT-02'!G:G,0,0)</f>
        <v>0</v>
      </c>
      <c r="AC559" s="337">
        <f>_xlfn.XLOOKUP(A559,'2024-NAT-02'!B:B,'2024-NAT-02'!H:H,0,0)</f>
        <v>0</v>
      </c>
      <c r="AD559" s="338">
        <f t="shared" si="19"/>
        <v>0</v>
      </c>
      <c r="AE559" s="339">
        <f t="shared" si="20"/>
        <v>0</v>
      </c>
    </row>
    <row r="560" spans="1:31" ht="15.6" x14ac:dyDescent="0.25">
      <c r="A560" s="340" t="s">
        <v>1017</v>
      </c>
      <c r="B560" s="341" t="s">
        <v>2161</v>
      </c>
      <c r="C560" s="341" t="s">
        <v>2109</v>
      </c>
      <c r="D560" s="341" t="s">
        <v>141</v>
      </c>
      <c r="E560" s="342" t="s">
        <v>1260</v>
      </c>
      <c r="F560" s="312">
        <v>0</v>
      </c>
      <c r="G560" s="313">
        <v>0</v>
      </c>
      <c r="H560" s="313">
        <v>0</v>
      </c>
      <c r="I560" s="314">
        <v>0</v>
      </c>
      <c r="J560" s="315">
        <v>0</v>
      </c>
      <c r="K560" s="316"/>
      <c r="L560" s="331"/>
      <c r="M560" s="316"/>
      <c r="N560" s="317"/>
      <c r="O560" s="317"/>
      <c r="P560" s="318"/>
      <c r="Q560" s="319"/>
      <c r="R560" s="306"/>
      <c r="S560" s="306"/>
      <c r="T560" s="320"/>
      <c r="U560" s="321"/>
      <c r="V560" s="322"/>
      <c r="W560" s="323"/>
      <c r="X560" s="324"/>
      <c r="Y560" s="326"/>
      <c r="Z560" s="335">
        <f>_xlfn.XLOOKUP(A560,'2024-NAT-01'!B:B,'2024-NAT-01'!F:F,0,0)+_xlfn.XLOOKUP(Nominations!A368,'2024-NAT-01'!B:B,'2024-NAT-01'!G:G,0,0)</f>
        <v>0</v>
      </c>
      <c r="AA560" s="336">
        <f>_xlfn.XLOOKUP(A560,'2024-NAT-01'!B:B,'2024-NAT-01'!H:H,0,0)</f>
        <v>0</v>
      </c>
      <c r="AB560" s="335">
        <f>_xlfn.XLOOKUP(A560,'2024-NAT-02'!B:B,'2024-NAT-02'!F:F,0,0)+_xlfn.XLOOKUP(A560,'2024-NAT-02'!B:B,'2024-NAT-02'!G:G,0,0)</f>
        <v>0</v>
      </c>
      <c r="AC560" s="337">
        <f>_xlfn.XLOOKUP(A560,'2024-NAT-02'!B:B,'2024-NAT-02'!H:H,0,0)</f>
        <v>0</v>
      </c>
      <c r="AD560" s="338">
        <f t="shared" si="19"/>
        <v>0</v>
      </c>
      <c r="AE560" s="339">
        <f t="shared" si="20"/>
        <v>0</v>
      </c>
    </row>
    <row r="561" spans="1:31" ht="15.6" x14ac:dyDescent="0.25">
      <c r="A561" s="340" t="s">
        <v>811</v>
      </c>
      <c r="B561" s="341" t="s">
        <v>2159</v>
      </c>
      <c r="C561" s="341" t="s">
        <v>2110</v>
      </c>
      <c r="D561" s="341" t="s">
        <v>2108</v>
      </c>
      <c r="E561" s="342" t="s">
        <v>1261</v>
      </c>
      <c r="F561" s="312">
        <v>0</v>
      </c>
      <c r="G561" s="313">
        <v>0</v>
      </c>
      <c r="H561" s="313">
        <v>0</v>
      </c>
      <c r="I561" s="314">
        <v>0</v>
      </c>
      <c r="J561" s="315">
        <v>0</v>
      </c>
      <c r="K561" s="316"/>
      <c r="L561" s="331"/>
      <c r="M561" s="316"/>
      <c r="N561" s="317"/>
      <c r="O561" s="317"/>
      <c r="P561" s="318"/>
      <c r="Q561" s="319"/>
      <c r="R561" s="306"/>
      <c r="S561" s="306"/>
      <c r="T561" s="320"/>
      <c r="U561" s="321"/>
      <c r="V561" s="322"/>
      <c r="W561" s="323"/>
      <c r="X561" s="324"/>
      <c r="Y561" s="326"/>
      <c r="Z561" s="335">
        <f>_xlfn.XLOOKUP(A561,'2024-NAT-01'!B:B,'2024-NAT-01'!F:F,0,0)+_xlfn.XLOOKUP(Nominations!A370,'2024-NAT-01'!B:B,'2024-NAT-01'!G:G,0,0)</f>
        <v>0</v>
      </c>
      <c r="AA561" s="336">
        <f>_xlfn.XLOOKUP(A561,'2024-NAT-01'!B:B,'2024-NAT-01'!H:H,0,0)</f>
        <v>0</v>
      </c>
      <c r="AB561" s="335">
        <f>_xlfn.XLOOKUP(A561,'2024-NAT-02'!B:B,'2024-NAT-02'!F:F,0,0)+_xlfn.XLOOKUP(A561,'2024-NAT-02'!B:B,'2024-NAT-02'!G:G,0,0)</f>
        <v>0</v>
      </c>
      <c r="AC561" s="337">
        <f>_xlfn.XLOOKUP(A561,'2024-NAT-02'!B:B,'2024-NAT-02'!H:H,0,0)</f>
        <v>0</v>
      </c>
      <c r="AD561" s="338">
        <f t="shared" si="19"/>
        <v>0</v>
      </c>
      <c r="AE561" s="339">
        <f t="shared" si="20"/>
        <v>0</v>
      </c>
    </row>
    <row r="562" spans="1:31" ht="15.6" x14ac:dyDescent="0.25">
      <c r="A562" s="340" t="s">
        <v>812</v>
      </c>
      <c r="B562" s="341" t="s">
        <v>1243</v>
      </c>
      <c r="C562" s="341" t="s">
        <v>277</v>
      </c>
      <c r="D562" s="341" t="s">
        <v>278</v>
      </c>
      <c r="E562" s="342" t="s">
        <v>2078</v>
      </c>
      <c r="F562" s="312">
        <v>0</v>
      </c>
      <c r="G562" s="313">
        <v>0</v>
      </c>
      <c r="H562" s="313">
        <v>0</v>
      </c>
      <c r="I562" s="314">
        <v>0</v>
      </c>
      <c r="J562" s="315">
        <v>0</v>
      </c>
      <c r="K562" s="316"/>
      <c r="L562" s="331"/>
      <c r="M562" s="316"/>
      <c r="N562" s="317"/>
      <c r="O562" s="317"/>
      <c r="P562" s="318"/>
      <c r="Q562" s="319"/>
      <c r="R562" s="306"/>
      <c r="S562" s="306"/>
      <c r="T562" s="320"/>
      <c r="U562" s="321"/>
      <c r="V562" s="322"/>
      <c r="W562" s="323"/>
      <c r="X562" s="324"/>
      <c r="Y562" s="326"/>
      <c r="Z562" s="335">
        <f>_xlfn.XLOOKUP(A562,'2024-NAT-01'!B:B,'2024-NAT-01'!F:F,0,0)+_xlfn.XLOOKUP(Nominations!A371,'2024-NAT-01'!B:B,'2024-NAT-01'!G:G,0,0)</f>
        <v>0</v>
      </c>
      <c r="AA562" s="336">
        <f>_xlfn.XLOOKUP(A562,'2024-NAT-01'!B:B,'2024-NAT-01'!H:H,0,0)</f>
        <v>0</v>
      </c>
      <c r="AB562" s="335">
        <f>_xlfn.XLOOKUP(A562,'2024-NAT-02'!B:B,'2024-NAT-02'!F:F,0,0)+_xlfn.XLOOKUP(A562,'2024-NAT-02'!B:B,'2024-NAT-02'!G:G,0,0)</f>
        <v>0</v>
      </c>
      <c r="AC562" s="337">
        <f>_xlfn.XLOOKUP(A562,'2024-NAT-02'!B:B,'2024-NAT-02'!H:H,0,0)</f>
        <v>0</v>
      </c>
      <c r="AD562" s="338">
        <f t="shared" si="19"/>
        <v>0</v>
      </c>
      <c r="AE562" s="339">
        <f t="shared" si="20"/>
        <v>0</v>
      </c>
    </row>
    <row r="563" spans="1:31" ht="15.6" x14ac:dyDescent="0.25">
      <c r="A563" s="340" t="s">
        <v>813</v>
      </c>
      <c r="B563" s="341" t="s">
        <v>2156</v>
      </c>
      <c r="C563" s="341" t="s">
        <v>2037</v>
      </c>
      <c r="D563" s="341" t="s">
        <v>1054</v>
      </c>
      <c r="E563" s="342" t="s">
        <v>1250</v>
      </c>
      <c r="F563" s="312">
        <v>0</v>
      </c>
      <c r="G563" s="313">
        <v>0</v>
      </c>
      <c r="H563" s="313">
        <v>0</v>
      </c>
      <c r="I563" s="314">
        <v>0</v>
      </c>
      <c r="J563" s="315">
        <v>0</v>
      </c>
      <c r="K563" s="316"/>
      <c r="L563" s="331"/>
      <c r="M563" s="316"/>
      <c r="N563" s="317"/>
      <c r="O563" s="317"/>
      <c r="P563" s="318"/>
      <c r="Q563" s="319"/>
      <c r="R563" s="306"/>
      <c r="S563" s="306"/>
      <c r="T563" s="320"/>
      <c r="U563" s="321"/>
      <c r="V563" s="322"/>
      <c r="W563" s="323"/>
      <c r="X563" s="324"/>
      <c r="Y563" s="326"/>
      <c r="Z563" s="335">
        <f>_xlfn.XLOOKUP(A563,'2024-NAT-01'!B:B,'2024-NAT-01'!F:F,0,0)+_xlfn.XLOOKUP(Nominations!A373,'2024-NAT-01'!B:B,'2024-NAT-01'!G:G,0,0)</f>
        <v>0</v>
      </c>
      <c r="AA563" s="336">
        <f>_xlfn.XLOOKUP(A563,'2024-NAT-01'!B:B,'2024-NAT-01'!H:H,0,0)</f>
        <v>0</v>
      </c>
      <c r="AB563" s="335">
        <f>_xlfn.XLOOKUP(A563,'2024-NAT-02'!B:B,'2024-NAT-02'!F:F,0,0)+_xlfn.XLOOKUP(A563,'2024-NAT-02'!B:B,'2024-NAT-02'!G:G,0,0)</f>
        <v>0</v>
      </c>
      <c r="AC563" s="337">
        <f>_xlfn.XLOOKUP(A563,'2024-NAT-02'!B:B,'2024-NAT-02'!H:H,0,0)</f>
        <v>0</v>
      </c>
      <c r="AD563" s="338">
        <f t="shared" si="19"/>
        <v>0</v>
      </c>
      <c r="AE563" s="339">
        <f t="shared" si="20"/>
        <v>0</v>
      </c>
    </row>
    <row r="564" spans="1:31" ht="15.6" x14ac:dyDescent="0.25">
      <c r="A564" s="340" t="s">
        <v>815</v>
      </c>
      <c r="B564" s="341" t="s">
        <v>1227</v>
      </c>
      <c r="C564" s="341" t="s">
        <v>296</v>
      </c>
      <c r="D564" s="341" t="s">
        <v>297</v>
      </c>
      <c r="E564" s="342" t="s">
        <v>2079</v>
      </c>
      <c r="F564" s="312">
        <v>0</v>
      </c>
      <c r="G564" s="313">
        <v>0</v>
      </c>
      <c r="H564" s="313">
        <v>0</v>
      </c>
      <c r="I564" s="314">
        <v>0</v>
      </c>
      <c r="J564" s="315">
        <v>0</v>
      </c>
      <c r="K564" s="316"/>
      <c r="L564" s="331"/>
      <c r="M564" s="316"/>
      <c r="N564" s="317"/>
      <c r="O564" s="317"/>
      <c r="P564" s="318"/>
      <c r="Q564" s="319"/>
      <c r="R564" s="306"/>
      <c r="S564" s="306"/>
      <c r="T564" s="320"/>
      <c r="U564" s="321"/>
      <c r="V564" s="322"/>
      <c r="W564" s="323"/>
      <c r="X564" s="324"/>
      <c r="Y564" s="326"/>
      <c r="Z564" s="335">
        <f>_xlfn.XLOOKUP(A564,'2024-NAT-01'!B:B,'2024-NAT-01'!F:F,0,0)+_xlfn.XLOOKUP(Nominations!A375,'2024-NAT-01'!B:B,'2024-NAT-01'!G:G,0,0)</f>
        <v>0</v>
      </c>
      <c r="AA564" s="336">
        <f>_xlfn.XLOOKUP(A564,'2024-NAT-01'!B:B,'2024-NAT-01'!H:H,0,0)</f>
        <v>0</v>
      </c>
      <c r="AB564" s="335">
        <f>_xlfn.XLOOKUP(A564,'2024-NAT-02'!B:B,'2024-NAT-02'!F:F,0,0)+_xlfn.XLOOKUP(A564,'2024-NAT-02'!B:B,'2024-NAT-02'!G:G,0,0)</f>
        <v>0</v>
      </c>
      <c r="AC564" s="337">
        <f>_xlfn.XLOOKUP(A564,'2024-NAT-02'!B:B,'2024-NAT-02'!H:H,0,0)</f>
        <v>0</v>
      </c>
      <c r="AD564" s="338">
        <f t="shared" si="19"/>
        <v>0</v>
      </c>
      <c r="AE564" s="339">
        <f t="shared" si="20"/>
        <v>0</v>
      </c>
    </row>
    <row r="565" spans="1:31" ht="15.6" x14ac:dyDescent="0.25">
      <c r="A565" s="340" t="s">
        <v>816</v>
      </c>
      <c r="B565" s="341" t="s">
        <v>2159</v>
      </c>
      <c r="C565" s="341" t="s">
        <v>2111</v>
      </c>
      <c r="D565" s="341" t="s">
        <v>2112</v>
      </c>
      <c r="E565" s="342" t="s">
        <v>2079</v>
      </c>
      <c r="F565" s="312">
        <v>0</v>
      </c>
      <c r="G565" s="313">
        <v>0</v>
      </c>
      <c r="H565" s="313">
        <v>0</v>
      </c>
      <c r="I565" s="314">
        <v>0</v>
      </c>
      <c r="J565" s="315">
        <v>0</v>
      </c>
      <c r="K565" s="316"/>
      <c r="L565" s="331"/>
      <c r="M565" s="316"/>
      <c r="N565" s="317"/>
      <c r="O565" s="317"/>
      <c r="P565" s="318"/>
      <c r="Q565" s="319"/>
      <c r="R565" s="306"/>
      <c r="S565" s="306"/>
      <c r="T565" s="320"/>
      <c r="U565" s="321"/>
      <c r="V565" s="322"/>
      <c r="W565" s="323"/>
      <c r="X565" s="324"/>
      <c r="Y565" s="326"/>
      <c r="Z565" s="335">
        <f>_xlfn.XLOOKUP(A565,'2024-NAT-01'!B:B,'2024-NAT-01'!F:F,0,0)+_xlfn.XLOOKUP(Nominations!A376,'2024-NAT-01'!B:B,'2024-NAT-01'!G:G,0,0)</f>
        <v>0</v>
      </c>
      <c r="AA565" s="336">
        <f>_xlfn.XLOOKUP(A565,'2024-NAT-01'!B:B,'2024-NAT-01'!H:H,0,0)</f>
        <v>0</v>
      </c>
      <c r="AB565" s="335">
        <f>_xlfn.XLOOKUP(A565,'2024-NAT-02'!B:B,'2024-NAT-02'!F:F,0,0)+_xlfn.XLOOKUP(A565,'2024-NAT-02'!B:B,'2024-NAT-02'!G:G,0,0)</f>
        <v>0</v>
      </c>
      <c r="AC565" s="337">
        <f>_xlfn.XLOOKUP(A565,'2024-NAT-02'!B:B,'2024-NAT-02'!H:H,0,0)</f>
        <v>0</v>
      </c>
      <c r="AD565" s="338">
        <f t="shared" si="19"/>
        <v>0</v>
      </c>
      <c r="AE565" s="339">
        <f t="shared" si="20"/>
        <v>0</v>
      </c>
    </row>
    <row r="566" spans="1:31" ht="15.6" x14ac:dyDescent="0.25">
      <c r="A566" s="340" t="s">
        <v>817</v>
      </c>
      <c r="B566" s="341" t="s">
        <v>1948</v>
      </c>
      <c r="C566" s="341" t="s">
        <v>2113</v>
      </c>
      <c r="D566" s="341" t="s">
        <v>88</v>
      </c>
      <c r="E566" s="342" t="s">
        <v>1251</v>
      </c>
      <c r="F566" s="312">
        <v>0</v>
      </c>
      <c r="G566" s="313">
        <v>0</v>
      </c>
      <c r="H566" s="313">
        <v>0</v>
      </c>
      <c r="I566" s="314">
        <v>0</v>
      </c>
      <c r="J566" s="315">
        <v>0</v>
      </c>
      <c r="K566" s="316"/>
      <c r="L566" s="331"/>
      <c r="M566" s="316"/>
      <c r="N566" s="317"/>
      <c r="O566" s="317"/>
      <c r="P566" s="318"/>
      <c r="Q566" s="319"/>
      <c r="R566" s="306"/>
      <c r="S566" s="306"/>
      <c r="T566" s="320"/>
      <c r="U566" s="321"/>
      <c r="V566" s="322"/>
      <c r="W566" s="323"/>
      <c r="X566" s="324"/>
      <c r="Y566" s="326"/>
      <c r="Z566" s="335">
        <f>_xlfn.XLOOKUP(A566,'2024-NAT-01'!B:B,'2024-NAT-01'!F:F,0,0)+_xlfn.XLOOKUP(Nominations!A377,'2024-NAT-01'!B:B,'2024-NAT-01'!G:G,0,0)</f>
        <v>0</v>
      </c>
      <c r="AA566" s="336">
        <f>_xlfn.XLOOKUP(A566,'2024-NAT-01'!B:B,'2024-NAT-01'!H:H,0,0)</f>
        <v>0</v>
      </c>
      <c r="AB566" s="335">
        <f>_xlfn.XLOOKUP(A566,'2024-NAT-02'!B:B,'2024-NAT-02'!F:F,0,0)+_xlfn.XLOOKUP(A566,'2024-NAT-02'!B:B,'2024-NAT-02'!G:G,0,0)</f>
        <v>0</v>
      </c>
      <c r="AC566" s="337">
        <f>_xlfn.XLOOKUP(A566,'2024-NAT-02'!B:B,'2024-NAT-02'!H:H,0,0)</f>
        <v>0</v>
      </c>
      <c r="AD566" s="338">
        <f t="shared" si="19"/>
        <v>0</v>
      </c>
      <c r="AE566" s="339">
        <f t="shared" si="20"/>
        <v>0</v>
      </c>
    </row>
    <row r="567" spans="1:31" ht="15.6" x14ac:dyDescent="0.25">
      <c r="A567" s="340" t="s">
        <v>819</v>
      </c>
      <c r="B567" s="341" t="s">
        <v>1340</v>
      </c>
      <c r="C567" s="341" t="s">
        <v>234</v>
      </c>
      <c r="D567" s="341" t="s">
        <v>235</v>
      </c>
      <c r="E567" s="342" t="s">
        <v>2079</v>
      </c>
      <c r="F567" s="312">
        <v>0</v>
      </c>
      <c r="G567" s="313">
        <v>0</v>
      </c>
      <c r="H567" s="313">
        <v>0</v>
      </c>
      <c r="I567" s="314">
        <v>0</v>
      </c>
      <c r="J567" s="315">
        <v>0</v>
      </c>
      <c r="K567" s="316"/>
      <c r="L567" s="331"/>
      <c r="M567" s="316"/>
      <c r="N567" s="317"/>
      <c r="O567" s="317"/>
      <c r="P567" s="318"/>
      <c r="Q567" s="319"/>
      <c r="R567" s="306"/>
      <c r="S567" s="306"/>
      <c r="T567" s="320"/>
      <c r="U567" s="321"/>
      <c r="V567" s="322"/>
      <c r="W567" s="323"/>
      <c r="X567" s="324"/>
      <c r="Y567" s="326"/>
      <c r="Z567" s="335">
        <f>_xlfn.XLOOKUP(A567,'2024-NAT-01'!B:B,'2024-NAT-01'!F:F,0,0)+_xlfn.XLOOKUP(Nominations!A379,'2024-NAT-01'!B:B,'2024-NAT-01'!G:G,0,0)</f>
        <v>0</v>
      </c>
      <c r="AA567" s="336">
        <f>_xlfn.XLOOKUP(A567,'2024-NAT-01'!B:B,'2024-NAT-01'!H:H,0,0)</f>
        <v>0</v>
      </c>
      <c r="AB567" s="335">
        <f>_xlfn.XLOOKUP(A567,'2024-NAT-02'!B:B,'2024-NAT-02'!F:F,0,0)+_xlfn.XLOOKUP(A567,'2024-NAT-02'!B:B,'2024-NAT-02'!G:G,0,0)</f>
        <v>0</v>
      </c>
      <c r="AC567" s="337">
        <f>_xlfn.XLOOKUP(A567,'2024-NAT-02'!B:B,'2024-NAT-02'!H:H,0,0)</f>
        <v>0</v>
      </c>
      <c r="AD567" s="338">
        <f t="shared" si="19"/>
        <v>0</v>
      </c>
      <c r="AE567" s="339">
        <f t="shared" si="20"/>
        <v>0</v>
      </c>
    </row>
    <row r="568" spans="1:31" ht="15.6" x14ac:dyDescent="0.25">
      <c r="A568" s="340" t="s">
        <v>820</v>
      </c>
      <c r="B568" s="341" t="s">
        <v>1243</v>
      </c>
      <c r="C568" s="341" t="s">
        <v>268</v>
      </c>
      <c r="D568" s="341" t="s">
        <v>286</v>
      </c>
      <c r="E568" s="342" t="s">
        <v>2078</v>
      </c>
      <c r="F568" s="312">
        <v>0</v>
      </c>
      <c r="G568" s="313">
        <v>0</v>
      </c>
      <c r="H568" s="313">
        <v>0</v>
      </c>
      <c r="I568" s="314">
        <v>0</v>
      </c>
      <c r="J568" s="315">
        <v>0</v>
      </c>
      <c r="K568" s="316"/>
      <c r="L568" s="331"/>
      <c r="M568" s="316"/>
      <c r="N568" s="317"/>
      <c r="O568" s="317"/>
      <c r="P568" s="318"/>
      <c r="Q568" s="319"/>
      <c r="R568" s="306"/>
      <c r="S568" s="306"/>
      <c r="T568" s="320"/>
      <c r="U568" s="321"/>
      <c r="V568" s="322"/>
      <c r="W568" s="323"/>
      <c r="X568" s="324"/>
      <c r="Y568" s="326"/>
      <c r="Z568" s="335">
        <f>_xlfn.XLOOKUP(A568,'2024-NAT-01'!B:B,'2024-NAT-01'!F:F,0,0)+_xlfn.XLOOKUP(Nominations!A380,'2024-NAT-01'!B:B,'2024-NAT-01'!G:G,0,0)</f>
        <v>0</v>
      </c>
      <c r="AA568" s="336">
        <f>_xlfn.XLOOKUP(A568,'2024-NAT-01'!B:B,'2024-NAT-01'!H:H,0,0)</f>
        <v>0</v>
      </c>
      <c r="AB568" s="335">
        <f>_xlfn.XLOOKUP(A568,'2024-NAT-02'!B:B,'2024-NAT-02'!F:F,0,0)+_xlfn.XLOOKUP(A568,'2024-NAT-02'!B:B,'2024-NAT-02'!G:G,0,0)</f>
        <v>0</v>
      </c>
      <c r="AC568" s="337">
        <f>_xlfn.XLOOKUP(A568,'2024-NAT-02'!B:B,'2024-NAT-02'!H:H,0,0)</f>
        <v>0</v>
      </c>
      <c r="AD568" s="338">
        <f t="shared" si="19"/>
        <v>0</v>
      </c>
      <c r="AE568" s="339">
        <f t="shared" si="20"/>
        <v>0</v>
      </c>
    </row>
    <row r="569" spans="1:31" ht="15.6" x14ac:dyDescent="0.25">
      <c r="A569" s="340" t="s">
        <v>821</v>
      </c>
      <c r="B569" s="341" t="s">
        <v>2161</v>
      </c>
      <c r="C569" s="341" t="s">
        <v>2114</v>
      </c>
      <c r="D569" s="341" t="s">
        <v>133</v>
      </c>
      <c r="E569" s="342" t="s">
        <v>1258</v>
      </c>
      <c r="F569" s="312">
        <v>0</v>
      </c>
      <c r="G569" s="313">
        <v>0</v>
      </c>
      <c r="H569" s="313">
        <v>0</v>
      </c>
      <c r="I569" s="314">
        <v>0</v>
      </c>
      <c r="J569" s="315">
        <v>0</v>
      </c>
      <c r="K569" s="316"/>
      <c r="L569" s="331"/>
      <c r="M569" s="316"/>
      <c r="N569" s="317"/>
      <c r="O569" s="317"/>
      <c r="P569" s="318"/>
      <c r="Q569" s="319"/>
      <c r="R569" s="306"/>
      <c r="S569" s="306"/>
      <c r="T569" s="320"/>
      <c r="U569" s="321"/>
      <c r="V569" s="322"/>
      <c r="W569" s="323"/>
      <c r="X569" s="324"/>
      <c r="Y569" s="326"/>
      <c r="Z569" s="335">
        <f>_xlfn.XLOOKUP(A569,'2024-NAT-01'!B:B,'2024-NAT-01'!F:F,0,0)+_xlfn.XLOOKUP(Nominations!A381,'2024-NAT-01'!B:B,'2024-NAT-01'!G:G,0,0)</f>
        <v>0</v>
      </c>
      <c r="AA569" s="336">
        <f>_xlfn.XLOOKUP(A569,'2024-NAT-01'!B:B,'2024-NAT-01'!H:H,0,0)</f>
        <v>0</v>
      </c>
      <c r="AB569" s="335">
        <f>_xlfn.XLOOKUP(A569,'2024-NAT-02'!B:B,'2024-NAT-02'!F:F,0,0)+_xlfn.XLOOKUP(A569,'2024-NAT-02'!B:B,'2024-NAT-02'!G:G,0,0)</f>
        <v>0</v>
      </c>
      <c r="AC569" s="337">
        <f>_xlfn.XLOOKUP(A569,'2024-NAT-02'!B:B,'2024-NAT-02'!H:H,0,0)</f>
        <v>0</v>
      </c>
      <c r="AD569" s="338">
        <f t="shared" si="19"/>
        <v>0</v>
      </c>
      <c r="AE569" s="339">
        <f t="shared" si="20"/>
        <v>0</v>
      </c>
    </row>
    <row r="570" spans="1:31" ht="15.6" x14ac:dyDescent="0.25">
      <c r="A570" s="340" t="s">
        <v>822</v>
      </c>
      <c r="B570" s="341" t="s">
        <v>1331</v>
      </c>
      <c r="C570" s="341" t="s">
        <v>433</v>
      </c>
      <c r="D570" s="341" t="s">
        <v>101</v>
      </c>
      <c r="E570" s="342" t="s">
        <v>2078</v>
      </c>
      <c r="F570" s="312">
        <v>0</v>
      </c>
      <c r="G570" s="313">
        <v>0</v>
      </c>
      <c r="H570" s="313">
        <v>0</v>
      </c>
      <c r="I570" s="314">
        <v>0</v>
      </c>
      <c r="J570" s="315">
        <v>0</v>
      </c>
      <c r="K570" s="316"/>
      <c r="L570" s="331"/>
      <c r="M570" s="316"/>
      <c r="N570" s="317"/>
      <c r="O570" s="317"/>
      <c r="P570" s="318"/>
      <c r="Q570" s="319"/>
      <c r="R570" s="306"/>
      <c r="S570" s="306"/>
      <c r="T570" s="320"/>
      <c r="U570" s="321"/>
      <c r="V570" s="322"/>
      <c r="W570" s="323"/>
      <c r="X570" s="324"/>
      <c r="Y570" s="326"/>
      <c r="Z570" s="335">
        <f>_xlfn.XLOOKUP(A570,'2024-NAT-01'!B:B,'2024-NAT-01'!F:F,0,0)+_xlfn.XLOOKUP(Nominations!A382,'2024-NAT-01'!B:B,'2024-NAT-01'!G:G,0,0)</f>
        <v>0</v>
      </c>
      <c r="AA570" s="336">
        <f>_xlfn.XLOOKUP(A570,'2024-NAT-01'!B:B,'2024-NAT-01'!H:H,0,0)</f>
        <v>0</v>
      </c>
      <c r="AB570" s="335">
        <f>_xlfn.XLOOKUP(A570,'2024-NAT-02'!B:B,'2024-NAT-02'!F:F,0,0)+_xlfn.XLOOKUP(A570,'2024-NAT-02'!B:B,'2024-NAT-02'!G:G,0,0)</f>
        <v>0</v>
      </c>
      <c r="AC570" s="337">
        <f>_xlfn.XLOOKUP(A570,'2024-NAT-02'!B:B,'2024-NAT-02'!H:H,0,0)</f>
        <v>0</v>
      </c>
      <c r="AD570" s="338">
        <f t="shared" si="19"/>
        <v>0</v>
      </c>
      <c r="AE570" s="339">
        <f t="shared" si="20"/>
        <v>0</v>
      </c>
    </row>
    <row r="571" spans="1:31" ht="15.6" x14ac:dyDescent="0.25">
      <c r="A571" s="340" t="s">
        <v>823</v>
      </c>
      <c r="B571" s="341" t="s">
        <v>2159</v>
      </c>
      <c r="C571" s="341" t="s">
        <v>2046</v>
      </c>
      <c r="D571" s="341" t="s">
        <v>327</v>
      </c>
      <c r="E571" s="342" t="s">
        <v>1251</v>
      </c>
      <c r="F571" s="312">
        <v>0</v>
      </c>
      <c r="G571" s="313">
        <v>0</v>
      </c>
      <c r="H571" s="313">
        <v>0</v>
      </c>
      <c r="I571" s="314">
        <v>0</v>
      </c>
      <c r="J571" s="315">
        <v>0</v>
      </c>
      <c r="K571" s="316"/>
      <c r="L571" s="331"/>
      <c r="M571" s="316"/>
      <c r="N571" s="317"/>
      <c r="O571" s="317"/>
      <c r="P571" s="318"/>
      <c r="Q571" s="319"/>
      <c r="R571" s="306"/>
      <c r="S571" s="306"/>
      <c r="T571" s="320"/>
      <c r="U571" s="321"/>
      <c r="V571" s="322"/>
      <c r="W571" s="323"/>
      <c r="X571" s="324"/>
      <c r="Y571" s="326"/>
      <c r="Z571" s="335">
        <f>_xlfn.XLOOKUP(A571,'2024-NAT-01'!B:B,'2024-NAT-01'!F:F,0,0)+_xlfn.XLOOKUP(Nominations!A383,'2024-NAT-01'!B:B,'2024-NAT-01'!G:G,0,0)</f>
        <v>0</v>
      </c>
      <c r="AA571" s="336">
        <f>_xlfn.XLOOKUP(A571,'2024-NAT-01'!B:B,'2024-NAT-01'!H:H,0,0)</f>
        <v>0</v>
      </c>
      <c r="AB571" s="335">
        <f>_xlfn.XLOOKUP(A571,'2024-NAT-02'!B:B,'2024-NAT-02'!F:F,0,0)+_xlfn.XLOOKUP(A571,'2024-NAT-02'!B:B,'2024-NAT-02'!G:G,0,0)</f>
        <v>0</v>
      </c>
      <c r="AC571" s="337">
        <f>_xlfn.XLOOKUP(A571,'2024-NAT-02'!B:B,'2024-NAT-02'!H:H,0,0)</f>
        <v>0</v>
      </c>
      <c r="AD571" s="338">
        <f t="shared" si="19"/>
        <v>0</v>
      </c>
      <c r="AE571" s="339">
        <f t="shared" si="20"/>
        <v>0</v>
      </c>
    </row>
    <row r="572" spans="1:31" ht="15.6" x14ac:dyDescent="0.25">
      <c r="A572" s="340" t="s">
        <v>825</v>
      </c>
      <c r="B572" s="341" t="s">
        <v>1319</v>
      </c>
      <c r="C572" s="341" t="s">
        <v>117</v>
      </c>
      <c r="D572" s="341" t="s">
        <v>118</v>
      </c>
      <c r="E572" s="342" t="s">
        <v>2079</v>
      </c>
      <c r="F572" s="312">
        <v>0</v>
      </c>
      <c r="G572" s="313">
        <v>0</v>
      </c>
      <c r="H572" s="313">
        <v>0</v>
      </c>
      <c r="I572" s="314">
        <v>0</v>
      </c>
      <c r="J572" s="315">
        <v>0</v>
      </c>
      <c r="K572" s="316"/>
      <c r="L572" s="331"/>
      <c r="M572" s="316"/>
      <c r="N572" s="317"/>
      <c r="O572" s="317"/>
      <c r="P572" s="318"/>
      <c r="Q572" s="319"/>
      <c r="R572" s="306"/>
      <c r="S572" s="306"/>
      <c r="T572" s="320"/>
      <c r="U572" s="321"/>
      <c r="V572" s="322"/>
      <c r="W572" s="323"/>
      <c r="X572" s="324"/>
      <c r="Y572" s="326"/>
      <c r="Z572" s="335">
        <f>_xlfn.XLOOKUP(A572,'2024-NAT-01'!B:B,'2024-NAT-01'!F:F,0,0)+_xlfn.XLOOKUP(Nominations!A385,'2024-NAT-01'!B:B,'2024-NAT-01'!G:G,0,0)</f>
        <v>0</v>
      </c>
      <c r="AA572" s="336">
        <f>_xlfn.XLOOKUP(A572,'2024-NAT-01'!B:B,'2024-NAT-01'!H:H,0,0)</f>
        <v>0</v>
      </c>
      <c r="AB572" s="335">
        <f>_xlfn.XLOOKUP(A572,'2024-NAT-02'!B:B,'2024-NAT-02'!F:F,0,0)+_xlfn.XLOOKUP(A572,'2024-NAT-02'!B:B,'2024-NAT-02'!G:G,0,0)</f>
        <v>0</v>
      </c>
      <c r="AC572" s="337">
        <f>_xlfn.XLOOKUP(A572,'2024-NAT-02'!B:B,'2024-NAT-02'!H:H,0,0)</f>
        <v>0</v>
      </c>
      <c r="AD572" s="338">
        <f t="shared" si="19"/>
        <v>0</v>
      </c>
      <c r="AE572" s="339">
        <f t="shared" si="20"/>
        <v>0</v>
      </c>
    </row>
    <row r="573" spans="1:31" ht="15.6" x14ac:dyDescent="0.25">
      <c r="A573" s="340" t="s">
        <v>826</v>
      </c>
      <c r="B573" s="341" t="s">
        <v>2152</v>
      </c>
      <c r="C573" s="341" t="s">
        <v>410</v>
      </c>
      <c r="D573" s="341" t="s">
        <v>88</v>
      </c>
      <c r="E573" s="342" t="s">
        <v>1258</v>
      </c>
      <c r="F573" s="312">
        <v>0</v>
      </c>
      <c r="G573" s="313">
        <v>0</v>
      </c>
      <c r="H573" s="313">
        <v>0</v>
      </c>
      <c r="I573" s="314">
        <v>0</v>
      </c>
      <c r="J573" s="315">
        <v>0</v>
      </c>
      <c r="K573" s="316"/>
      <c r="L573" s="331"/>
      <c r="M573" s="316"/>
      <c r="N573" s="317"/>
      <c r="O573" s="317"/>
      <c r="P573" s="318"/>
      <c r="Q573" s="319"/>
      <c r="R573" s="306"/>
      <c r="S573" s="306"/>
      <c r="T573" s="320"/>
      <c r="U573" s="321"/>
      <c r="V573" s="322"/>
      <c r="W573" s="323"/>
      <c r="X573" s="324"/>
      <c r="Y573" s="326"/>
      <c r="Z573" s="335">
        <f>_xlfn.XLOOKUP(A573,'2024-NAT-01'!B:B,'2024-NAT-01'!F:F,0,0)+_xlfn.XLOOKUP(Nominations!A386,'2024-NAT-01'!B:B,'2024-NAT-01'!G:G,0,0)</f>
        <v>0</v>
      </c>
      <c r="AA573" s="336">
        <f>_xlfn.XLOOKUP(A573,'2024-NAT-01'!B:B,'2024-NAT-01'!H:H,0,0)</f>
        <v>0</v>
      </c>
      <c r="AB573" s="335">
        <f>_xlfn.XLOOKUP(A573,'2024-NAT-02'!B:B,'2024-NAT-02'!F:F,0,0)+_xlfn.XLOOKUP(A573,'2024-NAT-02'!B:B,'2024-NAT-02'!G:G,0,0)</f>
        <v>0</v>
      </c>
      <c r="AC573" s="337">
        <f>_xlfn.XLOOKUP(A573,'2024-NAT-02'!B:B,'2024-NAT-02'!H:H,0,0)</f>
        <v>0</v>
      </c>
      <c r="AD573" s="338">
        <f t="shared" si="19"/>
        <v>0</v>
      </c>
      <c r="AE573" s="339">
        <f t="shared" si="20"/>
        <v>0</v>
      </c>
    </row>
    <row r="574" spans="1:31" ht="15.6" x14ac:dyDescent="0.25">
      <c r="A574" s="340" t="s">
        <v>827</v>
      </c>
      <c r="B574" s="341" t="s">
        <v>2156</v>
      </c>
      <c r="C574" s="341" t="s">
        <v>2043</v>
      </c>
      <c r="D574" s="341" t="s">
        <v>2044</v>
      </c>
      <c r="E574" s="342" t="s">
        <v>1258</v>
      </c>
      <c r="F574" s="312">
        <v>0</v>
      </c>
      <c r="G574" s="313">
        <v>0</v>
      </c>
      <c r="H574" s="313">
        <v>0</v>
      </c>
      <c r="I574" s="314">
        <v>0</v>
      </c>
      <c r="J574" s="315">
        <v>0</v>
      </c>
      <c r="K574" s="316"/>
      <c r="L574" s="331"/>
      <c r="M574" s="316"/>
      <c r="N574" s="317"/>
      <c r="O574" s="317"/>
      <c r="P574" s="318"/>
      <c r="Q574" s="319"/>
      <c r="R574" s="306"/>
      <c r="S574" s="306"/>
      <c r="T574" s="320"/>
      <c r="U574" s="321"/>
      <c r="V574" s="322"/>
      <c r="W574" s="323"/>
      <c r="X574" s="324"/>
      <c r="Y574" s="326"/>
      <c r="Z574" s="335">
        <f>_xlfn.XLOOKUP(A574,'2024-NAT-01'!B:B,'2024-NAT-01'!F:F,0,0)+_xlfn.XLOOKUP(Nominations!A387,'2024-NAT-01'!B:B,'2024-NAT-01'!G:G,0,0)</f>
        <v>0</v>
      </c>
      <c r="AA574" s="336">
        <f>_xlfn.XLOOKUP(A574,'2024-NAT-01'!B:B,'2024-NAT-01'!H:H,0,0)</f>
        <v>0</v>
      </c>
      <c r="AB574" s="335">
        <f>_xlfn.XLOOKUP(A574,'2024-NAT-02'!B:B,'2024-NAT-02'!F:F,0,0)+_xlfn.XLOOKUP(A574,'2024-NAT-02'!B:B,'2024-NAT-02'!G:G,0,0)</f>
        <v>0</v>
      </c>
      <c r="AC574" s="337">
        <f>_xlfn.XLOOKUP(A574,'2024-NAT-02'!B:B,'2024-NAT-02'!H:H,0,0)</f>
        <v>0</v>
      </c>
      <c r="AD574" s="338">
        <f t="shared" si="19"/>
        <v>0</v>
      </c>
      <c r="AE574" s="339">
        <f t="shared" si="20"/>
        <v>0</v>
      </c>
    </row>
    <row r="575" spans="1:31" ht="15.6" x14ac:dyDescent="0.25">
      <c r="A575" s="340" t="s">
        <v>828</v>
      </c>
      <c r="B575" s="341" t="s">
        <v>1227</v>
      </c>
      <c r="C575" s="341" t="s">
        <v>91</v>
      </c>
      <c r="D575" s="341" t="s">
        <v>305</v>
      </c>
      <c r="E575" s="342" t="s">
        <v>2078</v>
      </c>
      <c r="F575" s="312">
        <v>0</v>
      </c>
      <c r="G575" s="313">
        <v>0</v>
      </c>
      <c r="H575" s="313">
        <v>0</v>
      </c>
      <c r="I575" s="314">
        <v>0</v>
      </c>
      <c r="J575" s="315">
        <v>0</v>
      </c>
      <c r="K575" s="316"/>
      <c r="L575" s="331"/>
      <c r="M575" s="316"/>
      <c r="N575" s="317"/>
      <c r="O575" s="317"/>
      <c r="P575" s="318"/>
      <c r="Q575" s="319"/>
      <c r="R575" s="306"/>
      <c r="S575" s="306"/>
      <c r="T575" s="320"/>
      <c r="U575" s="321"/>
      <c r="V575" s="322"/>
      <c r="W575" s="323"/>
      <c r="X575" s="324"/>
      <c r="Y575" s="326"/>
      <c r="Z575" s="335">
        <f>_xlfn.XLOOKUP(A575,'2024-NAT-01'!B:B,'2024-NAT-01'!F:F,0,0)+_xlfn.XLOOKUP(Nominations!A388,'2024-NAT-01'!B:B,'2024-NAT-01'!G:G,0,0)</f>
        <v>0</v>
      </c>
      <c r="AA575" s="336">
        <f>_xlfn.XLOOKUP(A575,'2024-NAT-01'!B:B,'2024-NAT-01'!H:H,0,0)</f>
        <v>0</v>
      </c>
      <c r="AB575" s="335">
        <f>_xlfn.XLOOKUP(A575,'2024-NAT-02'!B:B,'2024-NAT-02'!F:F,0,0)+_xlfn.XLOOKUP(A575,'2024-NAT-02'!B:B,'2024-NAT-02'!G:G,0,0)</f>
        <v>0</v>
      </c>
      <c r="AC575" s="337">
        <f>_xlfn.XLOOKUP(A575,'2024-NAT-02'!B:B,'2024-NAT-02'!H:H,0,0)</f>
        <v>0</v>
      </c>
      <c r="AD575" s="338">
        <f t="shared" si="19"/>
        <v>0</v>
      </c>
      <c r="AE575" s="339">
        <f t="shared" si="20"/>
        <v>0</v>
      </c>
    </row>
    <row r="576" spans="1:31" ht="15.6" x14ac:dyDescent="0.25">
      <c r="A576" s="340" t="s">
        <v>829</v>
      </c>
      <c r="B576" s="341" t="s">
        <v>2160</v>
      </c>
      <c r="C576" s="341" t="s">
        <v>2016</v>
      </c>
      <c r="D576" s="341" t="s">
        <v>1921</v>
      </c>
      <c r="E576" s="342" t="s">
        <v>1260</v>
      </c>
      <c r="F576" s="312">
        <v>0</v>
      </c>
      <c r="G576" s="313">
        <v>0</v>
      </c>
      <c r="H576" s="313">
        <v>0</v>
      </c>
      <c r="I576" s="314">
        <v>0</v>
      </c>
      <c r="J576" s="315">
        <v>0</v>
      </c>
      <c r="K576" s="316"/>
      <c r="L576" s="331"/>
      <c r="M576" s="316"/>
      <c r="N576" s="317"/>
      <c r="O576" s="317"/>
      <c r="P576" s="318"/>
      <c r="Q576" s="319"/>
      <c r="R576" s="306"/>
      <c r="S576" s="306"/>
      <c r="T576" s="320"/>
      <c r="U576" s="321"/>
      <c r="V576" s="322"/>
      <c r="W576" s="323"/>
      <c r="X576" s="324"/>
      <c r="Y576" s="326"/>
      <c r="Z576" s="335">
        <f>_xlfn.XLOOKUP(A576,'2024-NAT-01'!B:B,'2024-NAT-01'!F:F,0,0)+_xlfn.XLOOKUP(Nominations!A389,'2024-NAT-01'!B:B,'2024-NAT-01'!G:G,0,0)</f>
        <v>0</v>
      </c>
      <c r="AA576" s="336">
        <f>_xlfn.XLOOKUP(A576,'2024-NAT-01'!B:B,'2024-NAT-01'!H:H,0,0)</f>
        <v>0</v>
      </c>
      <c r="AB576" s="335">
        <f>_xlfn.XLOOKUP(A576,'2024-NAT-02'!B:B,'2024-NAT-02'!F:F,0,0)+_xlfn.XLOOKUP(A576,'2024-NAT-02'!B:B,'2024-NAT-02'!G:G,0,0)</f>
        <v>0</v>
      </c>
      <c r="AC576" s="337">
        <f>_xlfn.XLOOKUP(A576,'2024-NAT-02'!B:B,'2024-NAT-02'!H:H,0,0)</f>
        <v>0</v>
      </c>
      <c r="AD576" s="338">
        <f t="shared" si="19"/>
        <v>0</v>
      </c>
      <c r="AE576" s="339">
        <f t="shared" si="20"/>
        <v>0</v>
      </c>
    </row>
    <row r="577" spans="1:31" ht="15.6" x14ac:dyDescent="0.25">
      <c r="A577" s="340" t="s">
        <v>831</v>
      </c>
      <c r="B577" s="341" t="s">
        <v>2159</v>
      </c>
      <c r="C577" s="341" t="s">
        <v>1951</v>
      </c>
      <c r="D577" s="341" t="s">
        <v>1952</v>
      </c>
      <c r="E577" s="342" t="s">
        <v>2081</v>
      </c>
      <c r="F577" s="312">
        <v>0</v>
      </c>
      <c r="G577" s="313">
        <v>0</v>
      </c>
      <c r="H577" s="313">
        <v>0</v>
      </c>
      <c r="I577" s="314">
        <v>0</v>
      </c>
      <c r="J577" s="315">
        <v>0</v>
      </c>
      <c r="K577" s="316"/>
      <c r="L577" s="331"/>
      <c r="M577" s="316"/>
      <c r="N577" s="317"/>
      <c r="O577" s="317"/>
      <c r="P577" s="318"/>
      <c r="Q577" s="319"/>
      <c r="R577" s="306"/>
      <c r="S577" s="306"/>
      <c r="T577" s="320"/>
      <c r="U577" s="321"/>
      <c r="V577" s="322"/>
      <c r="W577" s="323"/>
      <c r="X577" s="324"/>
      <c r="Y577" s="326"/>
      <c r="Z577" s="335">
        <f>_xlfn.XLOOKUP(A577,'2024-NAT-01'!B:B,'2024-NAT-01'!F:F,0,0)+_xlfn.XLOOKUP(Nominations!A391,'2024-NAT-01'!B:B,'2024-NAT-01'!G:G,0,0)</f>
        <v>0</v>
      </c>
      <c r="AA577" s="336">
        <f>_xlfn.XLOOKUP(A577,'2024-NAT-01'!B:B,'2024-NAT-01'!H:H,0,0)</f>
        <v>0</v>
      </c>
      <c r="AB577" s="335">
        <f>_xlfn.XLOOKUP(A577,'2024-NAT-02'!B:B,'2024-NAT-02'!F:F,0,0)+_xlfn.XLOOKUP(A577,'2024-NAT-02'!B:B,'2024-NAT-02'!G:G,0,0)</f>
        <v>0</v>
      </c>
      <c r="AC577" s="337">
        <f>_xlfn.XLOOKUP(A577,'2024-NAT-02'!B:B,'2024-NAT-02'!H:H,0,0)</f>
        <v>0</v>
      </c>
      <c r="AD577" s="338">
        <f t="shared" si="19"/>
        <v>0</v>
      </c>
      <c r="AE577" s="339">
        <f t="shared" si="20"/>
        <v>0</v>
      </c>
    </row>
    <row r="578" spans="1:31" ht="15.6" x14ac:dyDescent="0.25">
      <c r="A578" s="340" t="s">
        <v>834</v>
      </c>
      <c r="B578" s="341" t="s">
        <v>2151</v>
      </c>
      <c r="C578" s="341" t="s">
        <v>1911</v>
      </c>
      <c r="D578" s="341" t="s">
        <v>1912</v>
      </c>
      <c r="E578" s="342" t="s">
        <v>2080</v>
      </c>
      <c r="F578" s="312">
        <v>0</v>
      </c>
      <c r="G578" s="313">
        <v>0</v>
      </c>
      <c r="H578" s="313">
        <v>0</v>
      </c>
      <c r="I578" s="314">
        <v>0</v>
      </c>
      <c r="J578" s="315">
        <v>0</v>
      </c>
      <c r="K578" s="316"/>
      <c r="L578" s="331"/>
      <c r="M578" s="316"/>
      <c r="N578" s="317"/>
      <c r="O578" s="317"/>
      <c r="P578" s="318"/>
      <c r="Q578" s="319"/>
      <c r="R578" s="306"/>
      <c r="S578" s="306"/>
      <c r="T578" s="320"/>
      <c r="U578" s="321"/>
      <c r="V578" s="322"/>
      <c r="W578" s="323"/>
      <c r="X578" s="324"/>
      <c r="Y578" s="326"/>
      <c r="Z578" s="335">
        <f>_xlfn.XLOOKUP(A578,'2024-NAT-01'!B:B,'2024-NAT-01'!F:F,0,0)+_xlfn.XLOOKUP(Nominations!A394,'2024-NAT-01'!B:B,'2024-NAT-01'!G:G,0,0)</f>
        <v>0</v>
      </c>
      <c r="AA578" s="336">
        <f>_xlfn.XLOOKUP(A578,'2024-NAT-01'!B:B,'2024-NAT-01'!H:H,0,0)</f>
        <v>0</v>
      </c>
      <c r="AB578" s="335">
        <f>_xlfn.XLOOKUP(A578,'2024-NAT-02'!B:B,'2024-NAT-02'!F:F,0,0)+_xlfn.XLOOKUP(A578,'2024-NAT-02'!B:B,'2024-NAT-02'!G:G,0,0)</f>
        <v>0</v>
      </c>
      <c r="AC578" s="337">
        <f>_xlfn.XLOOKUP(A578,'2024-NAT-02'!B:B,'2024-NAT-02'!H:H,0,0)</f>
        <v>0</v>
      </c>
      <c r="AD578" s="338">
        <f t="shared" si="19"/>
        <v>0</v>
      </c>
      <c r="AE578" s="339">
        <f t="shared" si="20"/>
        <v>0</v>
      </c>
    </row>
    <row r="579" spans="1:31" ht="15.6" x14ac:dyDescent="0.25">
      <c r="A579" s="340" t="s">
        <v>837</v>
      </c>
      <c r="B579" s="341" t="s">
        <v>2161</v>
      </c>
      <c r="C579" s="341" t="s">
        <v>376</v>
      </c>
      <c r="D579" s="341" t="s">
        <v>375</v>
      </c>
      <c r="E579" s="342" t="s">
        <v>2078</v>
      </c>
      <c r="F579" s="312">
        <v>0</v>
      </c>
      <c r="G579" s="313">
        <v>0</v>
      </c>
      <c r="H579" s="313">
        <v>0</v>
      </c>
      <c r="I579" s="314">
        <v>0</v>
      </c>
      <c r="J579" s="315">
        <v>0</v>
      </c>
      <c r="K579" s="316"/>
      <c r="L579" s="331"/>
      <c r="M579" s="316"/>
      <c r="N579" s="317"/>
      <c r="O579" s="317"/>
      <c r="P579" s="318"/>
      <c r="Q579" s="319"/>
      <c r="R579" s="306"/>
      <c r="S579" s="306"/>
      <c r="T579" s="320"/>
      <c r="U579" s="321"/>
      <c r="V579" s="322"/>
      <c r="W579" s="323"/>
      <c r="X579" s="324"/>
      <c r="Y579" s="326"/>
      <c r="Z579" s="335">
        <f>_xlfn.XLOOKUP(A579,'2024-NAT-01'!B:B,'2024-NAT-01'!F:F,0,0)+_xlfn.XLOOKUP(Nominations!A397,'2024-NAT-01'!B:B,'2024-NAT-01'!G:G,0,0)</f>
        <v>0</v>
      </c>
      <c r="AA579" s="336">
        <f>_xlfn.XLOOKUP(A579,'2024-NAT-01'!B:B,'2024-NAT-01'!H:H,0,0)</f>
        <v>0</v>
      </c>
      <c r="AB579" s="335">
        <f>_xlfn.XLOOKUP(A579,'2024-NAT-02'!B:B,'2024-NAT-02'!F:F,0,0)+_xlfn.XLOOKUP(A579,'2024-NAT-02'!B:B,'2024-NAT-02'!G:G,0,0)</f>
        <v>0</v>
      </c>
      <c r="AC579" s="337">
        <f>_xlfn.XLOOKUP(A579,'2024-NAT-02'!B:B,'2024-NAT-02'!H:H,0,0)</f>
        <v>0</v>
      </c>
      <c r="AD579" s="338">
        <f t="shared" si="19"/>
        <v>0</v>
      </c>
      <c r="AE579" s="339">
        <f t="shared" si="20"/>
        <v>0</v>
      </c>
    </row>
    <row r="580" spans="1:31" ht="15.6" x14ac:dyDescent="0.25">
      <c r="A580" s="340" t="s">
        <v>838</v>
      </c>
      <c r="B580" s="341" t="s">
        <v>1473</v>
      </c>
      <c r="C580" s="341" t="s">
        <v>1889</v>
      </c>
      <c r="D580" s="341" t="s">
        <v>1890</v>
      </c>
      <c r="E580" s="342" t="s">
        <v>1261</v>
      </c>
      <c r="F580" s="312">
        <v>0</v>
      </c>
      <c r="G580" s="313">
        <v>0</v>
      </c>
      <c r="H580" s="313">
        <v>0</v>
      </c>
      <c r="I580" s="314">
        <v>0</v>
      </c>
      <c r="J580" s="315">
        <v>0</v>
      </c>
      <c r="K580" s="316"/>
      <c r="L580" s="331"/>
      <c r="M580" s="316"/>
      <c r="N580" s="317"/>
      <c r="O580" s="317"/>
      <c r="P580" s="318"/>
      <c r="Q580" s="319"/>
      <c r="R580" s="306"/>
      <c r="S580" s="306"/>
      <c r="T580" s="320"/>
      <c r="U580" s="321"/>
      <c r="V580" s="322"/>
      <c r="W580" s="323"/>
      <c r="X580" s="324"/>
      <c r="Y580" s="326"/>
      <c r="Z580" s="335">
        <f>_xlfn.XLOOKUP(A580,'2024-NAT-01'!B:B,'2024-NAT-01'!F:F,0,0)+_xlfn.XLOOKUP(Nominations!A398,'2024-NAT-01'!B:B,'2024-NAT-01'!G:G,0,0)</f>
        <v>0</v>
      </c>
      <c r="AA580" s="336">
        <f>_xlfn.XLOOKUP(A580,'2024-NAT-01'!B:B,'2024-NAT-01'!H:H,0,0)</f>
        <v>0</v>
      </c>
      <c r="AB580" s="335">
        <f>_xlfn.XLOOKUP(A580,'2024-NAT-02'!B:B,'2024-NAT-02'!F:F,0,0)+_xlfn.XLOOKUP(A580,'2024-NAT-02'!B:B,'2024-NAT-02'!G:G,0,0)</f>
        <v>0</v>
      </c>
      <c r="AC580" s="337">
        <f>_xlfn.XLOOKUP(A580,'2024-NAT-02'!B:B,'2024-NAT-02'!H:H,0,0)</f>
        <v>0</v>
      </c>
      <c r="AD580" s="338">
        <f t="shared" ref="AD580:AD643" si="21">H580+Z580+AB580</f>
        <v>0</v>
      </c>
      <c r="AE580" s="339">
        <f t="shared" ref="AE580:AE643" si="22">J580+AA580+AC580</f>
        <v>0</v>
      </c>
    </row>
    <row r="581" spans="1:31" ht="15.6" x14ac:dyDescent="0.25">
      <c r="A581" s="340" t="s">
        <v>840</v>
      </c>
      <c r="B581" s="341" t="s">
        <v>982</v>
      </c>
      <c r="C581" s="341" t="s">
        <v>397</v>
      </c>
      <c r="D581" s="341" t="s">
        <v>79</v>
      </c>
      <c r="E581" s="342" t="s">
        <v>2078</v>
      </c>
      <c r="F581" s="312">
        <v>0</v>
      </c>
      <c r="G581" s="313">
        <v>0</v>
      </c>
      <c r="H581" s="313">
        <v>0</v>
      </c>
      <c r="I581" s="314">
        <v>0</v>
      </c>
      <c r="J581" s="315">
        <v>0</v>
      </c>
      <c r="K581" s="316"/>
      <c r="L581" s="331"/>
      <c r="M581" s="316"/>
      <c r="N581" s="317"/>
      <c r="O581" s="317"/>
      <c r="P581" s="318"/>
      <c r="Q581" s="319"/>
      <c r="R581" s="306"/>
      <c r="S581" s="306"/>
      <c r="T581" s="320"/>
      <c r="U581" s="321"/>
      <c r="V581" s="322"/>
      <c r="W581" s="323"/>
      <c r="X581" s="324"/>
      <c r="Y581" s="326"/>
      <c r="Z581" s="335">
        <f>_xlfn.XLOOKUP(A581,'2024-NAT-01'!B:B,'2024-NAT-01'!F:F,0,0)+_xlfn.XLOOKUP(Nominations!A400,'2024-NAT-01'!B:B,'2024-NAT-01'!G:G,0,0)</f>
        <v>0</v>
      </c>
      <c r="AA581" s="336">
        <f>_xlfn.XLOOKUP(A581,'2024-NAT-01'!B:B,'2024-NAT-01'!H:H,0,0)</f>
        <v>0</v>
      </c>
      <c r="AB581" s="335">
        <f>_xlfn.XLOOKUP(A581,'2024-NAT-02'!B:B,'2024-NAT-02'!F:F,0,0)+_xlfn.XLOOKUP(A581,'2024-NAT-02'!B:B,'2024-NAT-02'!G:G,0,0)</f>
        <v>0</v>
      </c>
      <c r="AC581" s="337">
        <f>_xlfn.XLOOKUP(A581,'2024-NAT-02'!B:B,'2024-NAT-02'!H:H,0,0)</f>
        <v>0</v>
      </c>
      <c r="AD581" s="338">
        <f t="shared" si="21"/>
        <v>0</v>
      </c>
      <c r="AE581" s="339">
        <f t="shared" si="22"/>
        <v>0</v>
      </c>
    </row>
    <row r="582" spans="1:31" ht="15.6" x14ac:dyDescent="0.25">
      <c r="A582" s="340" t="s">
        <v>1019</v>
      </c>
      <c r="B582" s="341" t="s">
        <v>1331</v>
      </c>
      <c r="C582" s="341" t="s">
        <v>1886</v>
      </c>
      <c r="D582" s="341" t="s">
        <v>361</v>
      </c>
      <c r="E582" s="342" t="s">
        <v>1260</v>
      </c>
      <c r="F582" s="312">
        <v>0</v>
      </c>
      <c r="G582" s="313">
        <v>0</v>
      </c>
      <c r="H582" s="313">
        <v>0</v>
      </c>
      <c r="I582" s="314">
        <v>0</v>
      </c>
      <c r="J582" s="315">
        <v>0</v>
      </c>
      <c r="K582" s="316"/>
      <c r="L582" s="331"/>
      <c r="M582" s="316"/>
      <c r="N582" s="317"/>
      <c r="O582" s="317"/>
      <c r="P582" s="318"/>
      <c r="Q582" s="319"/>
      <c r="R582" s="306"/>
      <c r="S582" s="306"/>
      <c r="T582" s="320"/>
      <c r="U582" s="321"/>
      <c r="V582" s="322"/>
      <c r="W582" s="323"/>
      <c r="X582" s="324"/>
      <c r="Y582" s="326"/>
      <c r="Z582" s="335">
        <f>_xlfn.XLOOKUP(A582,'2024-NAT-01'!B:B,'2024-NAT-01'!F:F,0,0)+_xlfn.XLOOKUP(Nominations!A401,'2024-NAT-01'!B:B,'2024-NAT-01'!G:G,0,0)</f>
        <v>0</v>
      </c>
      <c r="AA582" s="336">
        <f>_xlfn.XLOOKUP(A582,'2024-NAT-01'!B:B,'2024-NAT-01'!H:H,0,0)</f>
        <v>0</v>
      </c>
      <c r="AB582" s="335">
        <f>_xlfn.XLOOKUP(A582,'2024-NAT-02'!B:B,'2024-NAT-02'!F:F,0,0)+_xlfn.XLOOKUP(A582,'2024-NAT-02'!B:B,'2024-NAT-02'!G:G,0,0)</f>
        <v>0</v>
      </c>
      <c r="AC582" s="337">
        <f>_xlfn.XLOOKUP(A582,'2024-NAT-02'!B:B,'2024-NAT-02'!H:H,0,0)</f>
        <v>0</v>
      </c>
      <c r="AD582" s="338">
        <f t="shared" si="21"/>
        <v>0</v>
      </c>
      <c r="AE582" s="339">
        <f t="shared" si="22"/>
        <v>0</v>
      </c>
    </row>
    <row r="583" spans="1:31" ht="15.6" x14ac:dyDescent="0.25">
      <c r="A583" s="340" t="s">
        <v>842</v>
      </c>
      <c r="B583" s="341" t="s">
        <v>2157</v>
      </c>
      <c r="C583" s="341" t="s">
        <v>2115</v>
      </c>
      <c r="D583" s="341" t="s">
        <v>2116</v>
      </c>
      <c r="E583" s="342" t="s">
        <v>2081</v>
      </c>
      <c r="F583" s="312">
        <v>0</v>
      </c>
      <c r="G583" s="313">
        <v>0</v>
      </c>
      <c r="H583" s="313">
        <v>0</v>
      </c>
      <c r="I583" s="314">
        <v>0</v>
      </c>
      <c r="J583" s="315">
        <v>0</v>
      </c>
      <c r="K583" s="316"/>
      <c r="L583" s="331"/>
      <c r="M583" s="316"/>
      <c r="N583" s="317"/>
      <c r="O583" s="317"/>
      <c r="P583" s="318"/>
      <c r="Q583" s="319"/>
      <c r="R583" s="306"/>
      <c r="S583" s="306"/>
      <c r="T583" s="320"/>
      <c r="U583" s="321"/>
      <c r="V583" s="322"/>
      <c r="W583" s="323"/>
      <c r="X583" s="324"/>
      <c r="Y583" s="326"/>
      <c r="Z583" s="335">
        <f>_xlfn.XLOOKUP(A583,'2024-NAT-01'!B:B,'2024-NAT-01'!F:F,0,0)+_xlfn.XLOOKUP(Nominations!A403,'2024-NAT-01'!B:B,'2024-NAT-01'!G:G,0,0)</f>
        <v>0</v>
      </c>
      <c r="AA583" s="336">
        <f>_xlfn.XLOOKUP(A583,'2024-NAT-01'!B:B,'2024-NAT-01'!H:H,0,0)</f>
        <v>0</v>
      </c>
      <c r="AB583" s="335">
        <f>_xlfn.XLOOKUP(A583,'2024-NAT-02'!B:B,'2024-NAT-02'!F:F,0,0)+_xlfn.XLOOKUP(A583,'2024-NAT-02'!B:B,'2024-NAT-02'!G:G,0,0)</f>
        <v>0</v>
      </c>
      <c r="AC583" s="337">
        <f>_xlfn.XLOOKUP(A583,'2024-NAT-02'!B:B,'2024-NAT-02'!H:H,0,0)</f>
        <v>0</v>
      </c>
      <c r="AD583" s="338">
        <f t="shared" si="21"/>
        <v>0</v>
      </c>
      <c r="AE583" s="339">
        <f t="shared" si="22"/>
        <v>0</v>
      </c>
    </row>
    <row r="584" spans="1:31" ht="15.6" x14ac:dyDescent="0.25">
      <c r="A584" s="340" t="s">
        <v>844</v>
      </c>
      <c r="B584" s="341" t="s">
        <v>1948</v>
      </c>
      <c r="C584" s="341" t="s">
        <v>2118</v>
      </c>
      <c r="D584" s="341" t="s">
        <v>88</v>
      </c>
      <c r="E584" s="342" t="s">
        <v>1254</v>
      </c>
      <c r="F584" s="312">
        <v>0</v>
      </c>
      <c r="G584" s="313">
        <v>0</v>
      </c>
      <c r="H584" s="313">
        <v>0</v>
      </c>
      <c r="I584" s="314">
        <v>0</v>
      </c>
      <c r="J584" s="315">
        <v>0</v>
      </c>
      <c r="K584" s="316"/>
      <c r="L584" s="331"/>
      <c r="M584" s="316"/>
      <c r="N584" s="317"/>
      <c r="O584" s="317"/>
      <c r="P584" s="318"/>
      <c r="Q584" s="319"/>
      <c r="R584" s="306"/>
      <c r="S584" s="306"/>
      <c r="T584" s="320"/>
      <c r="U584" s="321"/>
      <c r="V584" s="322"/>
      <c r="W584" s="323"/>
      <c r="X584" s="324"/>
      <c r="Y584" s="326"/>
      <c r="Z584" s="335">
        <f>_xlfn.XLOOKUP(A584,'2024-NAT-01'!B:B,'2024-NAT-01'!F:F,0,0)+_xlfn.XLOOKUP(Nominations!A405,'2024-NAT-01'!B:B,'2024-NAT-01'!G:G,0,0)</f>
        <v>0</v>
      </c>
      <c r="AA584" s="336">
        <f>_xlfn.XLOOKUP(A584,'2024-NAT-01'!B:B,'2024-NAT-01'!H:H,0,0)</f>
        <v>0</v>
      </c>
      <c r="AB584" s="335">
        <f>_xlfn.XLOOKUP(A584,'2024-NAT-02'!B:B,'2024-NAT-02'!F:F,0,0)+_xlfn.XLOOKUP(A584,'2024-NAT-02'!B:B,'2024-NAT-02'!G:G,0,0)</f>
        <v>0</v>
      </c>
      <c r="AC584" s="337">
        <f>_xlfn.XLOOKUP(A584,'2024-NAT-02'!B:B,'2024-NAT-02'!H:H,0,0)</f>
        <v>0</v>
      </c>
      <c r="AD584" s="338">
        <f t="shared" si="21"/>
        <v>0</v>
      </c>
      <c r="AE584" s="339">
        <f t="shared" si="22"/>
        <v>0</v>
      </c>
    </row>
    <row r="585" spans="1:31" ht="15.6" x14ac:dyDescent="0.25">
      <c r="A585" s="340" t="s">
        <v>847</v>
      </c>
      <c r="B585" s="341" t="s">
        <v>1243</v>
      </c>
      <c r="C585" s="341" t="s">
        <v>285</v>
      </c>
      <c r="D585" s="341" t="s">
        <v>101</v>
      </c>
      <c r="E585" s="342" t="s">
        <v>2078</v>
      </c>
      <c r="F585" s="312">
        <v>0</v>
      </c>
      <c r="G585" s="313">
        <v>0</v>
      </c>
      <c r="H585" s="313">
        <v>0</v>
      </c>
      <c r="I585" s="314">
        <v>0</v>
      </c>
      <c r="J585" s="315">
        <v>0</v>
      </c>
      <c r="K585" s="316"/>
      <c r="L585" s="331"/>
      <c r="M585" s="316"/>
      <c r="N585" s="317"/>
      <c r="O585" s="317"/>
      <c r="P585" s="318"/>
      <c r="Q585" s="319"/>
      <c r="R585" s="306"/>
      <c r="S585" s="306"/>
      <c r="T585" s="320"/>
      <c r="U585" s="321"/>
      <c r="V585" s="322"/>
      <c r="W585" s="323"/>
      <c r="X585" s="324"/>
      <c r="Y585" s="326"/>
      <c r="Z585" s="335">
        <f>_xlfn.XLOOKUP(A585,'2024-NAT-01'!B:B,'2024-NAT-01'!F:F,0,0)+_xlfn.XLOOKUP(Nominations!A408,'2024-NAT-01'!B:B,'2024-NAT-01'!G:G,0,0)</f>
        <v>0</v>
      </c>
      <c r="AA585" s="336">
        <f>_xlfn.XLOOKUP(A585,'2024-NAT-01'!B:B,'2024-NAT-01'!H:H,0,0)</f>
        <v>0</v>
      </c>
      <c r="AB585" s="335">
        <f>_xlfn.XLOOKUP(A585,'2024-NAT-02'!B:B,'2024-NAT-02'!F:F,0,0)+_xlfn.XLOOKUP(A585,'2024-NAT-02'!B:B,'2024-NAT-02'!G:G,0,0)</f>
        <v>0</v>
      </c>
      <c r="AC585" s="337">
        <f>_xlfn.XLOOKUP(A585,'2024-NAT-02'!B:B,'2024-NAT-02'!H:H,0,0)</f>
        <v>0</v>
      </c>
      <c r="AD585" s="338">
        <f t="shared" si="21"/>
        <v>0</v>
      </c>
      <c r="AE585" s="339">
        <f t="shared" si="22"/>
        <v>0</v>
      </c>
    </row>
    <row r="586" spans="1:31" ht="15.6" x14ac:dyDescent="0.25">
      <c r="A586" s="340" t="s">
        <v>851</v>
      </c>
      <c r="B586" s="341" t="s">
        <v>1319</v>
      </c>
      <c r="C586" s="341" t="s">
        <v>390</v>
      </c>
      <c r="D586" s="341" t="s">
        <v>111</v>
      </c>
      <c r="E586" s="342" t="s">
        <v>1258</v>
      </c>
      <c r="F586" s="312">
        <v>0</v>
      </c>
      <c r="G586" s="313">
        <v>0</v>
      </c>
      <c r="H586" s="313">
        <v>0</v>
      </c>
      <c r="I586" s="314">
        <v>0</v>
      </c>
      <c r="J586" s="315">
        <v>0</v>
      </c>
      <c r="K586" s="316"/>
      <c r="L586" s="331"/>
      <c r="M586" s="316"/>
      <c r="N586" s="317"/>
      <c r="O586" s="317"/>
      <c r="P586" s="318"/>
      <c r="Q586" s="319"/>
      <c r="R586" s="306"/>
      <c r="S586" s="306"/>
      <c r="T586" s="320"/>
      <c r="U586" s="321"/>
      <c r="V586" s="322"/>
      <c r="W586" s="323"/>
      <c r="X586" s="324"/>
      <c r="Y586" s="326"/>
      <c r="Z586" s="335">
        <f>_xlfn.XLOOKUP(A586,'2024-NAT-01'!B:B,'2024-NAT-01'!F:F,0,0)+_xlfn.XLOOKUP(Nominations!A412,'2024-NAT-01'!B:B,'2024-NAT-01'!G:G,0,0)</f>
        <v>0</v>
      </c>
      <c r="AA586" s="336">
        <f>_xlfn.XLOOKUP(A586,'2024-NAT-01'!B:B,'2024-NAT-01'!H:H,0,0)</f>
        <v>0</v>
      </c>
      <c r="AB586" s="335">
        <f>_xlfn.XLOOKUP(A586,'2024-NAT-02'!B:B,'2024-NAT-02'!F:F,0,0)+_xlfn.XLOOKUP(A586,'2024-NAT-02'!B:B,'2024-NAT-02'!G:G,0,0)</f>
        <v>0</v>
      </c>
      <c r="AC586" s="337">
        <f>_xlfn.XLOOKUP(A586,'2024-NAT-02'!B:B,'2024-NAT-02'!H:H,0,0)</f>
        <v>0</v>
      </c>
      <c r="AD586" s="338">
        <f t="shared" si="21"/>
        <v>0</v>
      </c>
      <c r="AE586" s="339">
        <f t="shared" si="22"/>
        <v>0</v>
      </c>
    </row>
    <row r="587" spans="1:31" ht="15.6" x14ac:dyDescent="0.25">
      <c r="A587" s="340" t="s">
        <v>853</v>
      </c>
      <c r="B587" s="341" t="s">
        <v>1340</v>
      </c>
      <c r="C587" s="341" t="s">
        <v>114</v>
      </c>
      <c r="D587" s="341" t="s">
        <v>230</v>
      </c>
      <c r="E587" s="342" t="s">
        <v>1261</v>
      </c>
      <c r="F587" s="312">
        <v>0</v>
      </c>
      <c r="G587" s="313">
        <v>0</v>
      </c>
      <c r="H587" s="313">
        <v>0</v>
      </c>
      <c r="I587" s="314">
        <v>0</v>
      </c>
      <c r="J587" s="315">
        <v>0</v>
      </c>
      <c r="K587" s="316"/>
      <c r="L587" s="331"/>
      <c r="M587" s="316"/>
      <c r="N587" s="317"/>
      <c r="O587" s="317"/>
      <c r="P587" s="318"/>
      <c r="Q587" s="319"/>
      <c r="R587" s="306"/>
      <c r="S587" s="306"/>
      <c r="T587" s="320"/>
      <c r="U587" s="321"/>
      <c r="V587" s="322"/>
      <c r="W587" s="323"/>
      <c r="X587" s="324"/>
      <c r="Y587" s="326"/>
      <c r="Z587" s="335">
        <f>_xlfn.XLOOKUP(A587,'2024-NAT-01'!B:B,'2024-NAT-01'!F:F,0,0)+_xlfn.XLOOKUP(Nominations!A414,'2024-NAT-01'!B:B,'2024-NAT-01'!G:G,0,0)</f>
        <v>0</v>
      </c>
      <c r="AA587" s="336">
        <f>_xlfn.XLOOKUP(A587,'2024-NAT-01'!B:B,'2024-NAT-01'!H:H,0,0)</f>
        <v>0</v>
      </c>
      <c r="AB587" s="335">
        <f>_xlfn.XLOOKUP(A587,'2024-NAT-02'!B:B,'2024-NAT-02'!F:F,0,0)+_xlfn.XLOOKUP(A587,'2024-NAT-02'!B:B,'2024-NAT-02'!G:G,0,0)</f>
        <v>0</v>
      </c>
      <c r="AC587" s="337">
        <f>_xlfn.XLOOKUP(A587,'2024-NAT-02'!B:B,'2024-NAT-02'!H:H,0,0)</f>
        <v>0</v>
      </c>
      <c r="AD587" s="338">
        <f t="shared" si="21"/>
        <v>0</v>
      </c>
      <c r="AE587" s="339">
        <f t="shared" si="22"/>
        <v>0</v>
      </c>
    </row>
    <row r="588" spans="1:31" ht="15.6" x14ac:dyDescent="0.25">
      <c r="A588" s="340" t="s">
        <v>854</v>
      </c>
      <c r="B588" s="341" t="s">
        <v>1340</v>
      </c>
      <c r="C588" s="341" t="s">
        <v>422</v>
      </c>
      <c r="D588" s="341" t="s">
        <v>230</v>
      </c>
      <c r="E588" s="342" t="s">
        <v>1251</v>
      </c>
      <c r="F588" s="312">
        <v>0</v>
      </c>
      <c r="G588" s="313">
        <v>0</v>
      </c>
      <c r="H588" s="313">
        <v>0</v>
      </c>
      <c r="I588" s="314">
        <v>0</v>
      </c>
      <c r="J588" s="315">
        <v>0</v>
      </c>
      <c r="K588" s="316"/>
      <c r="L588" s="331"/>
      <c r="M588" s="316"/>
      <c r="N588" s="317"/>
      <c r="O588" s="317"/>
      <c r="P588" s="318"/>
      <c r="Q588" s="319"/>
      <c r="R588" s="306"/>
      <c r="S588" s="306"/>
      <c r="T588" s="320"/>
      <c r="U588" s="321"/>
      <c r="V588" s="322"/>
      <c r="W588" s="323"/>
      <c r="X588" s="324"/>
      <c r="Y588" s="326"/>
      <c r="Z588" s="335">
        <f>_xlfn.XLOOKUP(A588,'2024-NAT-01'!B:B,'2024-NAT-01'!F:F,0,0)+_xlfn.XLOOKUP(Nominations!A415,'2024-NAT-01'!B:B,'2024-NAT-01'!G:G,0,0)</f>
        <v>0</v>
      </c>
      <c r="AA588" s="336">
        <f>_xlfn.XLOOKUP(A588,'2024-NAT-01'!B:B,'2024-NAT-01'!H:H,0,0)</f>
        <v>0</v>
      </c>
      <c r="AB588" s="335">
        <f>_xlfn.XLOOKUP(A588,'2024-NAT-02'!B:B,'2024-NAT-02'!F:F,0,0)+_xlfn.XLOOKUP(A588,'2024-NAT-02'!B:B,'2024-NAT-02'!G:G,0,0)</f>
        <v>0</v>
      </c>
      <c r="AC588" s="337">
        <f>_xlfn.XLOOKUP(A588,'2024-NAT-02'!B:B,'2024-NAT-02'!H:H,0,0)</f>
        <v>0</v>
      </c>
      <c r="AD588" s="338">
        <f t="shared" si="21"/>
        <v>0</v>
      </c>
      <c r="AE588" s="339">
        <f t="shared" si="22"/>
        <v>0</v>
      </c>
    </row>
    <row r="589" spans="1:31" ht="15.6" x14ac:dyDescent="0.25">
      <c r="A589" s="340" t="s">
        <v>855</v>
      </c>
      <c r="B589" s="341" t="s">
        <v>1243</v>
      </c>
      <c r="C589" s="341" t="s">
        <v>255</v>
      </c>
      <c r="D589" s="341" t="s">
        <v>256</v>
      </c>
      <c r="E589" s="342" t="s">
        <v>2078</v>
      </c>
      <c r="F589" s="312">
        <v>0</v>
      </c>
      <c r="G589" s="313">
        <v>0</v>
      </c>
      <c r="H589" s="313">
        <v>0</v>
      </c>
      <c r="I589" s="314">
        <v>0</v>
      </c>
      <c r="J589" s="315">
        <v>0</v>
      </c>
      <c r="K589" s="316"/>
      <c r="L589" s="331"/>
      <c r="M589" s="316"/>
      <c r="N589" s="317"/>
      <c r="O589" s="317"/>
      <c r="P589" s="318"/>
      <c r="Q589" s="319"/>
      <c r="R589" s="306"/>
      <c r="S589" s="306"/>
      <c r="T589" s="320"/>
      <c r="U589" s="321"/>
      <c r="V589" s="322"/>
      <c r="W589" s="323"/>
      <c r="X589" s="324"/>
      <c r="Y589" s="326"/>
      <c r="Z589" s="335">
        <f>_xlfn.XLOOKUP(A589,'2024-NAT-01'!B:B,'2024-NAT-01'!F:F,0,0)+_xlfn.XLOOKUP(Nominations!A416,'2024-NAT-01'!B:B,'2024-NAT-01'!G:G,0,0)</f>
        <v>0</v>
      </c>
      <c r="AA589" s="336">
        <f>_xlfn.XLOOKUP(A589,'2024-NAT-01'!B:B,'2024-NAT-01'!H:H,0,0)</f>
        <v>0</v>
      </c>
      <c r="AB589" s="335">
        <f>_xlfn.XLOOKUP(A589,'2024-NAT-02'!B:B,'2024-NAT-02'!F:F,0,0)+_xlfn.XLOOKUP(A589,'2024-NAT-02'!B:B,'2024-NAT-02'!G:G,0,0)</f>
        <v>0</v>
      </c>
      <c r="AC589" s="337">
        <f>_xlfn.XLOOKUP(A589,'2024-NAT-02'!B:B,'2024-NAT-02'!H:H,0,0)</f>
        <v>0</v>
      </c>
      <c r="AD589" s="338">
        <f t="shared" si="21"/>
        <v>0</v>
      </c>
      <c r="AE589" s="339">
        <f t="shared" si="22"/>
        <v>0</v>
      </c>
    </row>
    <row r="590" spans="1:31" ht="15.6" x14ac:dyDescent="0.25">
      <c r="A590" s="340" t="s">
        <v>856</v>
      </c>
      <c r="B590" s="341" t="s">
        <v>1243</v>
      </c>
      <c r="C590" s="341" t="s">
        <v>404</v>
      </c>
      <c r="D590" s="341" t="s">
        <v>278</v>
      </c>
      <c r="E590" s="342" t="s">
        <v>2078</v>
      </c>
      <c r="F590" s="312">
        <v>0</v>
      </c>
      <c r="G590" s="313">
        <v>0</v>
      </c>
      <c r="H590" s="313">
        <v>0</v>
      </c>
      <c r="I590" s="314">
        <v>0</v>
      </c>
      <c r="J590" s="315">
        <v>0</v>
      </c>
      <c r="K590" s="316"/>
      <c r="L590" s="331"/>
      <c r="M590" s="316"/>
      <c r="N590" s="317"/>
      <c r="O590" s="317"/>
      <c r="P590" s="318"/>
      <c r="Q590" s="319"/>
      <c r="R590" s="306"/>
      <c r="S590" s="306"/>
      <c r="T590" s="320"/>
      <c r="U590" s="321"/>
      <c r="V590" s="322"/>
      <c r="W590" s="323"/>
      <c r="X590" s="324"/>
      <c r="Y590" s="326"/>
      <c r="Z590" s="335">
        <f>_xlfn.XLOOKUP(A590,'2024-NAT-01'!B:B,'2024-NAT-01'!F:F,0,0)+_xlfn.XLOOKUP(Nominations!A417,'2024-NAT-01'!B:B,'2024-NAT-01'!G:G,0,0)</f>
        <v>0</v>
      </c>
      <c r="AA590" s="336">
        <f>_xlfn.XLOOKUP(A590,'2024-NAT-01'!B:B,'2024-NAT-01'!H:H,0,0)</f>
        <v>0</v>
      </c>
      <c r="AB590" s="335">
        <f>_xlfn.XLOOKUP(A590,'2024-NAT-02'!B:B,'2024-NAT-02'!F:F,0,0)+_xlfn.XLOOKUP(A590,'2024-NAT-02'!B:B,'2024-NAT-02'!G:G,0,0)</f>
        <v>0</v>
      </c>
      <c r="AC590" s="337">
        <f>_xlfn.XLOOKUP(A590,'2024-NAT-02'!B:B,'2024-NAT-02'!H:H,0,0)</f>
        <v>0</v>
      </c>
      <c r="AD590" s="338">
        <f t="shared" si="21"/>
        <v>0</v>
      </c>
      <c r="AE590" s="339">
        <f t="shared" si="22"/>
        <v>0</v>
      </c>
    </row>
    <row r="591" spans="1:31" ht="15.6" x14ac:dyDescent="0.25">
      <c r="A591" s="340" t="s">
        <v>858</v>
      </c>
      <c r="B591" s="341" t="s">
        <v>2151</v>
      </c>
      <c r="C591" s="341" t="s">
        <v>1915</v>
      </c>
      <c r="D591" s="341" t="s">
        <v>1912</v>
      </c>
      <c r="E591" s="342" t="s">
        <v>1258</v>
      </c>
      <c r="F591" s="312">
        <v>0</v>
      </c>
      <c r="G591" s="313">
        <v>0</v>
      </c>
      <c r="H591" s="313">
        <v>0</v>
      </c>
      <c r="I591" s="314">
        <v>0</v>
      </c>
      <c r="J591" s="315">
        <v>0</v>
      </c>
      <c r="K591" s="316"/>
      <c r="L591" s="331"/>
      <c r="M591" s="316"/>
      <c r="N591" s="317"/>
      <c r="O591" s="317"/>
      <c r="P591" s="318"/>
      <c r="Q591" s="319"/>
      <c r="R591" s="306"/>
      <c r="S591" s="306"/>
      <c r="T591" s="320"/>
      <c r="U591" s="321"/>
      <c r="V591" s="322"/>
      <c r="W591" s="323"/>
      <c r="X591" s="324"/>
      <c r="Y591" s="326"/>
      <c r="Z591" s="335">
        <f>_xlfn.XLOOKUP(A591,'2024-NAT-01'!B:B,'2024-NAT-01'!F:F,0,0)+_xlfn.XLOOKUP(Nominations!A419,'2024-NAT-01'!B:B,'2024-NAT-01'!G:G,0,0)</f>
        <v>0</v>
      </c>
      <c r="AA591" s="336">
        <f>_xlfn.XLOOKUP(A591,'2024-NAT-01'!B:B,'2024-NAT-01'!H:H,0,0)</f>
        <v>0</v>
      </c>
      <c r="AB591" s="335">
        <f>_xlfn.XLOOKUP(A591,'2024-NAT-02'!B:B,'2024-NAT-02'!F:F,0,0)+_xlfn.XLOOKUP(A591,'2024-NAT-02'!B:B,'2024-NAT-02'!G:G,0,0)</f>
        <v>0</v>
      </c>
      <c r="AC591" s="337">
        <f>_xlfn.XLOOKUP(A591,'2024-NAT-02'!B:B,'2024-NAT-02'!H:H,0,0)</f>
        <v>0</v>
      </c>
      <c r="AD591" s="338">
        <f t="shared" si="21"/>
        <v>0</v>
      </c>
      <c r="AE591" s="339">
        <f t="shared" si="22"/>
        <v>0</v>
      </c>
    </row>
    <row r="592" spans="1:31" ht="15.6" x14ac:dyDescent="0.25">
      <c r="A592" s="340" t="s">
        <v>861</v>
      </c>
      <c r="B592" s="341" t="s">
        <v>982</v>
      </c>
      <c r="C592" s="341" t="s">
        <v>130</v>
      </c>
      <c r="D592" s="341" t="s">
        <v>131</v>
      </c>
      <c r="E592" s="342" t="s">
        <v>2078</v>
      </c>
      <c r="F592" s="312">
        <v>0</v>
      </c>
      <c r="G592" s="313">
        <v>0</v>
      </c>
      <c r="H592" s="313">
        <v>0</v>
      </c>
      <c r="I592" s="314">
        <v>0</v>
      </c>
      <c r="J592" s="315">
        <v>0</v>
      </c>
      <c r="K592" s="316"/>
      <c r="L592" s="331"/>
      <c r="M592" s="316"/>
      <c r="N592" s="317"/>
      <c r="O592" s="317"/>
      <c r="P592" s="318"/>
      <c r="Q592" s="319"/>
      <c r="R592" s="306"/>
      <c r="S592" s="306"/>
      <c r="T592" s="320"/>
      <c r="U592" s="321"/>
      <c r="V592" s="322"/>
      <c r="W592" s="323"/>
      <c r="X592" s="324"/>
      <c r="Y592" s="326"/>
      <c r="Z592" s="335">
        <f>_xlfn.XLOOKUP(A592,'2024-NAT-01'!B:B,'2024-NAT-01'!F:F,0,0)+_xlfn.XLOOKUP(Nominations!A422,'2024-NAT-01'!B:B,'2024-NAT-01'!G:G,0,0)</f>
        <v>0</v>
      </c>
      <c r="AA592" s="336">
        <f>_xlfn.XLOOKUP(A592,'2024-NAT-01'!B:B,'2024-NAT-01'!H:H,0,0)</f>
        <v>0</v>
      </c>
      <c r="AB592" s="335">
        <f>_xlfn.XLOOKUP(A592,'2024-NAT-02'!B:B,'2024-NAT-02'!F:F,0,0)+_xlfn.XLOOKUP(A592,'2024-NAT-02'!B:B,'2024-NAT-02'!G:G,0,0)</f>
        <v>0</v>
      </c>
      <c r="AC592" s="337">
        <f>_xlfn.XLOOKUP(A592,'2024-NAT-02'!B:B,'2024-NAT-02'!H:H,0,0)</f>
        <v>0</v>
      </c>
      <c r="AD592" s="338">
        <f t="shared" si="21"/>
        <v>0</v>
      </c>
      <c r="AE592" s="339">
        <f t="shared" si="22"/>
        <v>0</v>
      </c>
    </row>
    <row r="593" spans="1:31" ht="15.6" x14ac:dyDescent="0.25">
      <c r="A593" s="340" t="s">
        <v>862</v>
      </c>
      <c r="B593" s="341" t="s">
        <v>1226</v>
      </c>
      <c r="C593" s="341" t="s">
        <v>136</v>
      </c>
      <c r="D593" s="341" t="s">
        <v>137</v>
      </c>
      <c r="E593" s="342" t="s">
        <v>2078</v>
      </c>
      <c r="F593" s="312">
        <v>0</v>
      </c>
      <c r="G593" s="313">
        <v>0</v>
      </c>
      <c r="H593" s="313">
        <v>0</v>
      </c>
      <c r="I593" s="314">
        <v>0</v>
      </c>
      <c r="J593" s="315">
        <v>0</v>
      </c>
      <c r="K593" s="316"/>
      <c r="L593" s="331"/>
      <c r="M593" s="316"/>
      <c r="N593" s="317"/>
      <c r="O593" s="317"/>
      <c r="P593" s="318"/>
      <c r="Q593" s="319"/>
      <c r="R593" s="306"/>
      <c r="S593" s="306"/>
      <c r="T593" s="320"/>
      <c r="U593" s="321"/>
      <c r="V593" s="322"/>
      <c r="W593" s="323"/>
      <c r="X593" s="324"/>
      <c r="Y593" s="326"/>
      <c r="Z593" s="335">
        <f>_xlfn.XLOOKUP(A593,'2024-NAT-01'!B:B,'2024-NAT-01'!F:F,0,0)+_xlfn.XLOOKUP(Nominations!A423,'2024-NAT-01'!B:B,'2024-NAT-01'!G:G,0,0)</f>
        <v>0</v>
      </c>
      <c r="AA593" s="336">
        <f>_xlfn.XLOOKUP(A593,'2024-NAT-01'!B:B,'2024-NAT-01'!H:H,0,0)</f>
        <v>0</v>
      </c>
      <c r="AB593" s="335">
        <f>_xlfn.XLOOKUP(A593,'2024-NAT-02'!B:B,'2024-NAT-02'!F:F,0,0)+_xlfn.XLOOKUP(A593,'2024-NAT-02'!B:B,'2024-NAT-02'!G:G,0,0)</f>
        <v>0</v>
      </c>
      <c r="AC593" s="337">
        <f>_xlfn.XLOOKUP(A593,'2024-NAT-02'!B:B,'2024-NAT-02'!H:H,0,0)</f>
        <v>0</v>
      </c>
      <c r="AD593" s="338">
        <f t="shared" si="21"/>
        <v>0</v>
      </c>
      <c r="AE593" s="339">
        <f t="shared" si="22"/>
        <v>0</v>
      </c>
    </row>
    <row r="594" spans="1:31" ht="15.6" x14ac:dyDescent="0.25">
      <c r="A594" s="340" t="s">
        <v>863</v>
      </c>
      <c r="B594" s="341" t="s">
        <v>982</v>
      </c>
      <c r="C594" s="341" t="s">
        <v>96</v>
      </c>
      <c r="D594" s="341" t="s">
        <v>139</v>
      </c>
      <c r="E594" s="342" t="s">
        <v>2078</v>
      </c>
      <c r="F594" s="312">
        <v>0</v>
      </c>
      <c r="G594" s="313">
        <v>0</v>
      </c>
      <c r="H594" s="313">
        <v>0</v>
      </c>
      <c r="I594" s="314">
        <v>0</v>
      </c>
      <c r="J594" s="315">
        <v>0</v>
      </c>
      <c r="K594" s="316"/>
      <c r="L594" s="331"/>
      <c r="M594" s="316"/>
      <c r="N594" s="317"/>
      <c r="O594" s="317"/>
      <c r="P594" s="318"/>
      <c r="Q594" s="319"/>
      <c r="R594" s="306"/>
      <c r="S594" s="306"/>
      <c r="T594" s="320"/>
      <c r="U594" s="321"/>
      <c r="V594" s="322"/>
      <c r="W594" s="323"/>
      <c r="X594" s="324"/>
      <c r="Y594" s="326"/>
      <c r="Z594" s="335">
        <f>_xlfn.XLOOKUP(A594,'2024-NAT-01'!B:B,'2024-NAT-01'!F:F,0,0)+_xlfn.XLOOKUP(Nominations!A424,'2024-NAT-01'!B:B,'2024-NAT-01'!G:G,0,0)</f>
        <v>0</v>
      </c>
      <c r="AA594" s="336">
        <f>_xlfn.XLOOKUP(A594,'2024-NAT-01'!B:B,'2024-NAT-01'!H:H,0,0)</f>
        <v>0</v>
      </c>
      <c r="AB594" s="335">
        <f>_xlfn.XLOOKUP(A594,'2024-NAT-02'!B:B,'2024-NAT-02'!F:F,0,0)+_xlfn.XLOOKUP(A594,'2024-NAT-02'!B:B,'2024-NAT-02'!G:G,0,0)</f>
        <v>0</v>
      </c>
      <c r="AC594" s="337">
        <f>_xlfn.XLOOKUP(A594,'2024-NAT-02'!B:B,'2024-NAT-02'!H:H,0,0)</f>
        <v>0</v>
      </c>
      <c r="AD594" s="338">
        <f t="shared" si="21"/>
        <v>0</v>
      </c>
      <c r="AE594" s="339">
        <f t="shared" si="22"/>
        <v>0</v>
      </c>
    </row>
    <row r="595" spans="1:31" ht="15.6" x14ac:dyDescent="0.25">
      <c r="A595" s="340" t="s">
        <v>864</v>
      </c>
      <c r="B595" s="341" t="s">
        <v>1226</v>
      </c>
      <c r="C595" s="341" t="s">
        <v>91</v>
      </c>
      <c r="D595" s="341" t="s">
        <v>144</v>
      </c>
      <c r="E595" s="342" t="s">
        <v>2078</v>
      </c>
      <c r="F595" s="312">
        <v>0</v>
      </c>
      <c r="G595" s="313">
        <v>0</v>
      </c>
      <c r="H595" s="313">
        <v>0</v>
      </c>
      <c r="I595" s="314">
        <v>0</v>
      </c>
      <c r="J595" s="315">
        <v>0</v>
      </c>
      <c r="K595" s="316"/>
      <c r="L595" s="331"/>
      <c r="M595" s="316"/>
      <c r="N595" s="317"/>
      <c r="O595" s="317"/>
      <c r="P595" s="318"/>
      <c r="Q595" s="319"/>
      <c r="R595" s="306"/>
      <c r="S595" s="306"/>
      <c r="T595" s="320"/>
      <c r="U595" s="321"/>
      <c r="V595" s="322"/>
      <c r="W595" s="323"/>
      <c r="X595" s="324"/>
      <c r="Y595" s="326"/>
      <c r="Z595" s="335">
        <f>_xlfn.XLOOKUP(A595,'2024-NAT-01'!B:B,'2024-NAT-01'!F:F,0,0)+_xlfn.XLOOKUP(Nominations!A425,'2024-NAT-01'!B:B,'2024-NAT-01'!G:G,0,0)</f>
        <v>0</v>
      </c>
      <c r="AA595" s="336">
        <f>_xlfn.XLOOKUP(A595,'2024-NAT-01'!B:B,'2024-NAT-01'!H:H,0,0)</f>
        <v>0</v>
      </c>
      <c r="AB595" s="335">
        <f>_xlfn.XLOOKUP(A595,'2024-NAT-02'!B:B,'2024-NAT-02'!F:F,0,0)+_xlfn.XLOOKUP(A595,'2024-NAT-02'!B:B,'2024-NAT-02'!G:G,0,0)</f>
        <v>0</v>
      </c>
      <c r="AC595" s="337">
        <f>_xlfn.XLOOKUP(A595,'2024-NAT-02'!B:B,'2024-NAT-02'!H:H,0,0)</f>
        <v>0</v>
      </c>
      <c r="AD595" s="338">
        <f t="shared" si="21"/>
        <v>0</v>
      </c>
      <c r="AE595" s="339">
        <f t="shared" si="22"/>
        <v>0</v>
      </c>
    </row>
    <row r="596" spans="1:31" ht="15.6" x14ac:dyDescent="0.25">
      <c r="A596" s="340" t="s">
        <v>867</v>
      </c>
      <c r="B596" s="341" t="s">
        <v>2154</v>
      </c>
      <c r="C596" s="341" t="s">
        <v>99</v>
      </c>
      <c r="D596" s="341" t="s">
        <v>144</v>
      </c>
      <c r="E596" s="342" t="s">
        <v>2079</v>
      </c>
      <c r="F596" s="312">
        <v>0</v>
      </c>
      <c r="G596" s="313">
        <v>0</v>
      </c>
      <c r="H596" s="313">
        <v>0</v>
      </c>
      <c r="I596" s="314">
        <v>0</v>
      </c>
      <c r="J596" s="315">
        <v>0</v>
      </c>
      <c r="K596" s="316"/>
      <c r="L596" s="331"/>
      <c r="M596" s="316"/>
      <c r="N596" s="317"/>
      <c r="O596" s="317"/>
      <c r="P596" s="318"/>
      <c r="Q596" s="319"/>
      <c r="R596" s="306"/>
      <c r="S596" s="306"/>
      <c r="T596" s="320"/>
      <c r="U596" s="321"/>
      <c r="V596" s="322"/>
      <c r="W596" s="323"/>
      <c r="X596" s="324"/>
      <c r="Y596" s="326"/>
      <c r="Z596" s="335">
        <f>_xlfn.XLOOKUP(A596,'2024-NAT-01'!B:B,'2024-NAT-01'!F:F,0,0)+_xlfn.XLOOKUP(Nominations!A428,'2024-NAT-01'!B:B,'2024-NAT-01'!G:G,0,0)</f>
        <v>0</v>
      </c>
      <c r="AA596" s="336">
        <f>_xlfn.XLOOKUP(A596,'2024-NAT-01'!B:B,'2024-NAT-01'!H:H,0,0)</f>
        <v>0</v>
      </c>
      <c r="AB596" s="335">
        <f>_xlfn.XLOOKUP(A596,'2024-NAT-02'!B:B,'2024-NAT-02'!F:F,0,0)+_xlfn.XLOOKUP(A596,'2024-NAT-02'!B:B,'2024-NAT-02'!G:G,0,0)</f>
        <v>0</v>
      </c>
      <c r="AC596" s="337">
        <f>_xlfn.XLOOKUP(A596,'2024-NAT-02'!B:B,'2024-NAT-02'!H:H,0,0)</f>
        <v>0</v>
      </c>
      <c r="AD596" s="338">
        <f t="shared" si="21"/>
        <v>0</v>
      </c>
      <c r="AE596" s="339">
        <f t="shared" si="22"/>
        <v>0</v>
      </c>
    </row>
    <row r="597" spans="1:31" ht="15.6" x14ac:dyDescent="0.25">
      <c r="A597" s="340" t="s">
        <v>868</v>
      </c>
      <c r="B597" s="341" t="s">
        <v>985</v>
      </c>
      <c r="C597" s="341" t="s">
        <v>205</v>
      </c>
      <c r="D597" s="341" t="s">
        <v>206</v>
      </c>
      <c r="E597" s="342" t="s">
        <v>2078</v>
      </c>
      <c r="F597" s="312">
        <v>0</v>
      </c>
      <c r="G597" s="313">
        <v>0</v>
      </c>
      <c r="H597" s="313">
        <v>0</v>
      </c>
      <c r="I597" s="314">
        <v>0</v>
      </c>
      <c r="J597" s="315">
        <v>0</v>
      </c>
      <c r="K597" s="316"/>
      <c r="L597" s="331"/>
      <c r="M597" s="316"/>
      <c r="N597" s="317"/>
      <c r="O597" s="317"/>
      <c r="P597" s="318"/>
      <c r="Q597" s="319"/>
      <c r="R597" s="306"/>
      <c r="S597" s="306"/>
      <c r="T597" s="320"/>
      <c r="U597" s="321"/>
      <c r="V597" s="322"/>
      <c r="W597" s="323"/>
      <c r="X597" s="324"/>
      <c r="Y597" s="326"/>
      <c r="Z597" s="335">
        <f>_xlfn.XLOOKUP(A597,'2024-NAT-01'!B:B,'2024-NAT-01'!F:F,0,0)+_xlfn.XLOOKUP(Nominations!A429,'2024-NAT-01'!B:B,'2024-NAT-01'!G:G,0,0)</f>
        <v>0</v>
      </c>
      <c r="AA597" s="336">
        <f>_xlfn.XLOOKUP(A597,'2024-NAT-01'!B:B,'2024-NAT-01'!H:H,0,0)</f>
        <v>0</v>
      </c>
      <c r="AB597" s="335">
        <f>_xlfn.XLOOKUP(A597,'2024-NAT-02'!B:B,'2024-NAT-02'!F:F,0,0)+_xlfn.XLOOKUP(A597,'2024-NAT-02'!B:B,'2024-NAT-02'!G:G,0,0)</f>
        <v>0</v>
      </c>
      <c r="AC597" s="337">
        <f>_xlfn.XLOOKUP(A597,'2024-NAT-02'!B:B,'2024-NAT-02'!H:H,0,0)</f>
        <v>0</v>
      </c>
      <c r="AD597" s="338">
        <f t="shared" si="21"/>
        <v>0</v>
      </c>
      <c r="AE597" s="339">
        <f t="shared" si="22"/>
        <v>0</v>
      </c>
    </row>
    <row r="598" spans="1:31" ht="15.6" x14ac:dyDescent="0.25">
      <c r="A598" s="340" t="s">
        <v>870</v>
      </c>
      <c r="B598" s="341" t="s">
        <v>1346</v>
      </c>
      <c r="C598" s="341" t="s">
        <v>2029</v>
      </c>
      <c r="D598" s="341" t="s">
        <v>1046</v>
      </c>
      <c r="E598" s="342" t="s">
        <v>2081</v>
      </c>
      <c r="F598" s="312">
        <v>0</v>
      </c>
      <c r="G598" s="313">
        <v>0</v>
      </c>
      <c r="H598" s="313">
        <v>0</v>
      </c>
      <c r="I598" s="314">
        <v>0</v>
      </c>
      <c r="J598" s="315">
        <v>0</v>
      </c>
      <c r="K598" s="316"/>
      <c r="L598" s="331"/>
      <c r="M598" s="316"/>
      <c r="N598" s="317"/>
      <c r="O598" s="317"/>
      <c r="P598" s="318"/>
      <c r="Q598" s="319"/>
      <c r="R598" s="306"/>
      <c r="S598" s="306"/>
      <c r="T598" s="320"/>
      <c r="U598" s="321"/>
      <c r="V598" s="322"/>
      <c r="W598" s="323"/>
      <c r="X598" s="324"/>
      <c r="Y598" s="326"/>
      <c r="Z598" s="335">
        <f>_xlfn.XLOOKUP(A598,'2024-NAT-01'!B:B,'2024-NAT-01'!F:F,0,0)+_xlfn.XLOOKUP(Nominations!A431,'2024-NAT-01'!B:B,'2024-NAT-01'!G:G,0,0)</f>
        <v>0</v>
      </c>
      <c r="AA598" s="336">
        <f>_xlfn.XLOOKUP(A598,'2024-NAT-01'!B:B,'2024-NAT-01'!H:H,0,0)</f>
        <v>0</v>
      </c>
      <c r="AB598" s="335">
        <f>_xlfn.XLOOKUP(A598,'2024-NAT-02'!B:B,'2024-NAT-02'!F:F,0,0)+_xlfn.XLOOKUP(A598,'2024-NAT-02'!B:B,'2024-NAT-02'!G:G,0,0)</f>
        <v>0</v>
      </c>
      <c r="AC598" s="337">
        <f>_xlfn.XLOOKUP(A598,'2024-NAT-02'!B:B,'2024-NAT-02'!H:H,0,0)</f>
        <v>0</v>
      </c>
      <c r="AD598" s="338">
        <f t="shared" si="21"/>
        <v>0</v>
      </c>
      <c r="AE598" s="339">
        <f t="shared" si="22"/>
        <v>0</v>
      </c>
    </row>
    <row r="599" spans="1:31" ht="15.6" x14ac:dyDescent="0.25">
      <c r="A599" s="340" t="s">
        <v>871</v>
      </c>
      <c r="B599" s="341" t="s">
        <v>2156</v>
      </c>
      <c r="C599" s="341" t="s">
        <v>225</v>
      </c>
      <c r="D599" s="341" t="s">
        <v>299</v>
      </c>
      <c r="E599" s="342" t="s">
        <v>1258</v>
      </c>
      <c r="F599" s="312">
        <v>0</v>
      </c>
      <c r="G599" s="313">
        <v>0</v>
      </c>
      <c r="H599" s="313">
        <v>0</v>
      </c>
      <c r="I599" s="314">
        <v>0</v>
      </c>
      <c r="J599" s="315">
        <v>0</v>
      </c>
      <c r="K599" s="316"/>
      <c r="L599" s="331"/>
      <c r="M599" s="316"/>
      <c r="N599" s="317"/>
      <c r="O599" s="317"/>
      <c r="P599" s="318"/>
      <c r="Q599" s="319"/>
      <c r="R599" s="306"/>
      <c r="S599" s="306"/>
      <c r="T599" s="320"/>
      <c r="U599" s="321"/>
      <c r="V599" s="322"/>
      <c r="W599" s="323"/>
      <c r="X599" s="324"/>
      <c r="Y599" s="326"/>
      <c r="Z599" s="335">
        <f>_xlfn.XLOOKUP(A599,'2024-NAT-01'!B:B,'2024-NAT-01'!F:F,0,0)+_xlfn.XLOOKUP(Nominations!A432,'2024-NAT-01'!B:B,'2024-NAT-01'!G:G,0,0)</f>
        <v>0</v>
      </c>
      <c r="AA599" s="336">
        <f>_xlfn.XLOOKUP(A599,'2024-NAT-01'!B:B,'2024-NAT-01'!H:H,0,0)</f>
        <v>0</v>
      </c>
      <c r="AB599" s="335">
        <f>_xlfn.XLOOKUP(A599,'2024-NAT-02'!B:B,'2024-NAT-02'!F:F,0,0)+_xlfn.XLOOKUP(A599,'2024-NAT-02'!B:B,'2024-NAT-02'!G:G,0,0)</f>
        <v>0</v>
      </c>
      <c r="AC599" s="337">
        <f>_xlfn.XLOOKUP(A599,'2024-NAT-02'!B:B,'2024-NAT-02'!H:H,0,0)</f>
        <v>0</v>
      </c>
      <c r="AD599" s="338">
        <f t="shared" si="21"/>
        <v>0</v>
      </c>
      <c r="AE599" s="339">
        <f t="shared" si="22"/>
        <v>0</v>
      </c>
    </row>
    <row r="600" spans="1:31" ht="15.6" x14ac:dyDescent="0.25">
      <c r="A600" s="340" t="s">
        <v>872</v>
      </c>
      <c r="B600" s="341" t="s">
        <v>2156</v>
      </c>
      <c r="C600" s="341" t="s">
        <v>1700</v>
      </c>
      <c r="D600" s="341" t="s">
        <v>2119</v>
      </c>
      <c r="E600" s="342" t="s">
        <v>1258</v>
      </c>
      <c r="F600" s="312">
        <v>0</v>
      </c>
      <c r="G600" s="313">
        <v>0</v>
      </c>
      <c r="H600" s="313">
        <v>0</v>
      </c>
      <c r="I600" s="314">
        <v>0</v>
      </c>
      <c r="J600" s="315">
        <v>0</v>
      </c>
      <c r="K600" s="316"/>
      <c r="L600" s="331"/>
      <c r="M600" s="316"/>
      <c r="N600" s="317"/>
      <c r="O600" s="317"/>
      <c r="P600" s="318"/>
      <c r="Q600" s="319"/>
      <c r="R600" s="306"/>
      <c r="S600" s="306"/>
      <c r="T600" s="320"/>
      <c r="U600" s="321"/>
      <c r="V600" s="322"/>
      <c r="W600" s="323"/>
      <c r="X600" s="324"/>
      <c r="Y600" s="326"/>
      <c r="Z600" s="335">
        <f>_xlfn.XLOOKUP(A600,'2024-NAT-01'!B:B,'2024-NAT-01'!F:F,0,0)+_xlfn.XLOOKUP(Nominations!A433,'2024-NAT-01'!B:B,'2024-NAT-01'!G:G,0,0)</f>
        <v>0</v>
      </c>
      <c r="AA600" s="336">
        <f>_xlfn.XLOOKUP(A600,'2024-NAT-01'!B:B,'2024-NAT-01'!H:H,0,0)</f>
        <v>0</v>
      </c>
      <c r="AB600" s="335">
        <f>_xlfn.XLOOKUP(A600,'2024-NAT-02'!B:B,'2024-NAT-02'!F:F,0,0)+_xlfn.XLOOKUP(A600,'2024-NAT-02'!B:B,'2024-NAT-02'!G:G,0,0)</f>
        <v>0</v>
      </c>
      <c r="AC600" s="337">
        <f>_xlfn.XLOOKUP(A600,'2024-NAT-02'!B:B,'2024-NAT-02'!H:H,0,0)</f>
        <v>0</v>
      </c>
      <c r="AD600" s="338">
        <f t="shared" si="21"/>
        <v>0</v>
      </c>
      <c r="AE600" s="339">
        <f t="shared" si="22"/>
        <v>0</v>
      </c>
    </row>
    <row r="601" spans="1:31" ht="15.6" x14ac:dyDescent="0.25">
      <c r="A601" s="340" t="s">
        <v>873</v>
      </c>
      <c r="B601" s="341" t="s">
        <v>985</v>
      </c>
      <c r="C601" s="341" t="s">
        <v>146</v>
      </c>
      <c r="D601" s="341" t="s">
        <v>211</v>
      </c>
      <c r="E601" s="342" t="s">
        <v>2078</v>
      </c>
      <c r="F601" s="312">
        <v>0</v>
      </c>
      <c r="G601" s="313">
        <v>0</v>
      </c>
      <c r="H601" s="313">
        <v>0</v>
      </c>
      <c r="I601" s="314">
        <v>0</v>
      </c>
      <c r="J601" s="315">
        <v>0</v>
      </c>
      <c r="K601" s="316"/>
      <c r="L601" s="331"/>
      <c r="M601" s="316"/>
      <c r="N601" s="317"/>
      <c r="O601" s="317"/>
      <c r="P601" s="318"/>
      <c r="Q601" s="319"/>
      <c r="R601" s="306"/>
      <c r="S601" s="306"/>
      <c r="T601" s="320"/>
      <c r="U601" s="321"/>
      <c r="V601" s="322"/>
      <c r="W601" s="323"/>
      <c r="X601" s="324"/>
      <c r="Y601" s="326"/>
      <c r="Z601" s="335">
        <f>_xlfn.XLOOKUP(A601,'2024-NAT-01'!B:B,'2024-NAT-01'!F:F,0,0)+_xlfn.XLOOKUP(Nominations!A434,'2024-NAT-01'!B:B,'2024-NAT-01'!G:G,0,0)</f>
        <v>0</v>
      </c>
      <c r="AA601" s="336">
        <f>_xlfn.XLOOKUP(A601,'2024-NAT-01'!B:B,'2024-NAT-01'!H:H,0,0)</f>
        <v>0</v>
      </c>
      <c r="AB601" s="335">
        <f>_xlfn.XLOOKUP(A601,'2024-NAT-02'!B:B,'2024-NAT-02'!F:F,0,0)+_xlfn.XLOOKUP(A601,'2024-NAT-02'!B:B,'2024-NAT-02'!G:G,0,0)</f>
        <v>0</v>
      </c>
      <c r="AC601" s="337">
        <f>_xlfn.XLOOKUP(A601,'2024-NAT-02'!B:B,'2024-NAT-02'!H:H,0,0)</f>
        <v>0</v>
      </c>
      <c r="AD601" s="338">
        <f t="shared" si="21"/>
        <v>0</v>
      </c>
      <c r="AE601" s="339">
        <f t="shared" si="22"/>
        <v>0</v>
      </c>
    </row>
    <row r="602" spans="1:31" ht="15.6" x14ac:dyDescent="0.25">
      <c r="A602" s="340" t="s">
        <v>1020</v>
      </c>
      <c r="B602" s="341" t="s">
        <v>2155</v>
      </c>
      <c r="C602" s="341" t="s">
        <v>1899</v>
      </c>
      <c r="D602" s="341" t="s">
        <v>122</v>
      </c>
      <c r="E602" s="342" t="s">
        <v>2078</v>
      </c>
      <c r="F602" s="312">
        <v>0</v>
      </c>
      <c r="G602" s="313">
        <v>0</v>
      </c>
      <c r="H602" s="313">
        <v>0</v>
      </c>
      <c r="I602" s="314">
        <v>0</v>
      </c>
      <c r="J602" s="315">
        <v>0</v>
      </c>
      <c r="K602" s="316"/>
      <c r="L602" s="331"/>
      <c r="M602" s="316"/>
      <c r="N602" s="317"/>
      <c r="O602" s="317"/>
      <c r="P602" s="318"/>
      <c r="Q602" s="319"/>
      <c r="R602" s="306"/>
      <c r="S602" s="306"/>
      <c r="T602" s="320"/>
      <c r="U602" s="321"/>
      <c r="V602" s="322"/>
      <c r="W602" s="323"/>
      <c r="X602" s="324"/>
      <c r="Y602" s="326"/>
      <c r="Z602" s="335">
        <f>_xlfn.XLOOKUP(A602,'2024-NAT-01'!B:B,'2024-NAT-01'!F:F,0,0)+_xlfn.XLOOKUP(Nominations!A435,'2024-NAT-01'!B:B,'2024-NAT-01'!G:G,0,0)</f>
        <v>0</v>
      </c>
      <c r="AA602" s="336">
        <f>_xlfn.XLOOKUP(A602,'2024-NAT-01'!B:B,'2024-NAT-01'!H:H,0,0)</f>
        <v>0</v>
      </c>
      <c r="AB602" s="335">
        <f>_xlfn.XLOOKUP(A602,'2024-NAT-02'!B:B,'2024-NAT-02'!F:F,0,0)+_xlfn.XLOOKUP(A602,'2024-NAT-02'!B:B,'2024-NAT-02'!G:G,0,0)</f>
        <v>0</v>
      </c>
      <c r="AC602" s="337">
        <f>_xlfn.XLOOKUP(A602,'2024-NAT-02'!B:B,'2024-NAT-02'!H:H,0,0)</f>
        <v>0</v>
      </c>
      <c r="AD602" s="338">
        <f t="shared" si="21"/>
        <v>0</v>
      </c>
      <c r="AE602" s="339">
        <f t="shared" si="22"/>
        <v>0</v>
      </c>
    </row>
    <row r="603" spans="1:31" ht="15.6" x14ac:dyDescent="0.25">
      <c r="A603" s="340" t="s">
        <v>874</v>
      </c>
      <c r="B603" s="341" t="s">
        <v>1243</v>
      </c>
      <c r="C603" s="341" t="s">
        <v>260</v>
      </c>
      <c r="D603" s="341" t="s">
        <v>261</v>
      </c>
      <c r="E603" s="342" t="s">
        <v>2078</v>
      </c>
      <c r="F603" s="312">
        <v>0</v>
      </c>
      <c r="G603" s="313">
        <v>0</v>
      </c>
      <c r="H603" s="313">
        <v>0</v>
      </c>
      <c r="I603" s="314">
        <v>0</v>
      </c>
      <c r="J603" s="315">
        <v>0</v>
      </c>
      <c r="K603" s="316"/>
      <c r="L603" s="331"/>
      <c r="M603" s="316"/>
      <c r="N603" s="317"/>
      <c r="O603" s="317"/>
      <c r="P603" s="318"/>
      <c r="Q603" s="319"/>
      <c r="R603" s="306"/>
      <c r="S603" s="306"/>
      <c r="T603" s="320"/>
      <c r="U603" s="321"/>
      <c r="V603" s="322"/>
      <c r="W603" s="323"/>
      <c r="X603" s="324"/>
      <c r="Y603" s="326"/>
      <c r="Z603" s="335">
        <f>_xlfn.XLOOKUP(A603,'2024-NAT-01'!B:B,'2024-NAT-01'!F:F,0,0)+_xlfn.XLOOKUP(Nominations!A436,'2024-NAT-01'!B:B,'2024-NAT-01'!G:G,0,0)</f>
        <v>0</v>
      </c>
      <c r="AA603" s="336">
        <f>_xlfn.XLOOKUP(A603,'2024-NAT-01'!B:B,'2024-NAT-01'!H:H,0,0)</f>
        <v>0</v>
      </c>
      <c r="AB603" s="335">
        <f>_xlfn.XLOOKUP(A603,'2024-NAT-02'!B:B,'2024-NAT-02'!F:F,0,0)+_xlfn.XLOOKUP(A603,'2024-NAT-02'!B:B,'2024-NAT-02'!G:G,0,0)</f>
        <v>0</v>
      </c>
      <c r="AC603" s="337">
        <f>_xlfn.XLOOKUP(A603,'2024-NAT-02'!B:B,'2024-NAT-02'!H:H,0,0)</f>
        <v>0</v>
      </c>
      <c r="AD603" s="338">
        <f t="shared" si="21"/>
        <v>0</v>
      </c>
      <c r="AE603" s="339">
        <f t="shared" si="22"/>
        <v>0</v>
      </c>
    </row>
    <row r="604" spans="1:31" ht="15.6" x14ac:dyDescent="0.25">
      <c r="A604" s="340" t="s">
        <v>876</v>
      </c>
      <c r="B604" s="341" t="s">
        <v>2159</v>
      </c>
      <c r="C604" s="341" t="s">
        <v>1481</v>
      </c>
      <c r="D604" s="341" t="s">
        <v>1850</v>
      </c>
      <c r="E604" s="342" t="s">
        <v>1258</v>
      </c>
      <c r="F604" s="312">
        <v>0</v>
      </c>
      <c r="G604" s="313">
        <v>0</v>
      </c>
      <c r="H604" s="313">
        <v>0</v>
      </c>
      <c r="I604" s="314">
        <v>0</v>
      </c>
      <c r="J604" s="315">
        <v>0</v>
      </c>
      <c r="K604" s="316"/>
      <c r="L604" s="331"/>
      <c r="M604" s="316"/>
      <c r="N604" s="317"/>
      <c r="O604" s="317"/>
      <c r="P604" s="318"/>
      <c r="Q604" s="319"/>
      <c r="R604" s="306"/>
      <c r="S604" s="306"/>
      <c r="T604" s="320"/>
      <c r="U604" s="321"/>
      <c r="V604" s="322"/>
      <c r="W604" s="323"/>
      <c r="X604" s="324"/>
      <c r="Y604" s="326"/>
      <c r="Z604" s="335">
        <f>_xlfn.XLOOKUP(A604,'2024-NAT-01'!B:B,'2024-NAT-01'!F:F,0,0)+_xlfn.XLOOKUP(Nominations!A438,'2024-NAT-01'!B:B,'2024-NAT-01'!G:G,0,0)</f>
        <v>0</v>
      </c>
      <c r="AA604" s="336">
        <f>_xlfn.XLOOKUP(A604,'2024-NAT-01'!B:B,'2024-NAT-01'!H:H,0,0)</f>
        <v>0</v>
      </c>
      <c r="AB604" s="335">
        <f>_xlfn.XLOOKUP(A604,'2024-NAT-02'!B:B,'2024-NAT-02'!F:F,0,0)+_xlfn.XLOOKUP(A604,'2024-NAT-02'!B:B,'2024-NAT-02'!G:G,0,0)</f>
        <v>0</v>
      </c>
      <c r="AC604" s="337">
        <f>_xlfn.XLOOKUP(A604,'2024-NAT-02'!B:B,'2024-NAT-02'!H:H,0,0)</f>
        <v>0</v>
      </c>
      <c r="AD604" s="338">
        <f t="shared" si="21"/>
        <v>0</v>
      </c>
      <c r="AE604" s="339">
        <f t="shared" si="22"/>
        <v>0</v>
      </c>
    </row>
    <row r="605" spans="1:31" ht="15.6" x14ac:dyDescent="0.25">
      <c r="A605" s="340" t="s">
        <v>877</v>
      </c>
      <c r="B605" s="341" t="s">
        <v>1379</v>
      </c>
      <c r="C605" s="341" t="s">
        <v>94</v>
      </c>
      <c r="D605" s="341" t="s">
        <v>342</v>
      </c>
      <c r="E605" s="342" t="s">
        <v>1261</v>
      </c>
      <c r="F605" s="312">
        <v>0</v>
      </c>
      <c r="G605" s="313">
        <v>0</v>
      </c>
      <c r="H605" s="313">
        <v>0</v>
      </c>
      <c r="I605" s="314">
        <v>0</v>
      </c>
      <c r="J605" s="315">
        <v>0</v>
      </c>
      <c r="K605" s="316"/>
      <c r="L605" s="331"/>
      <c r="M605" s="316"/>
      <c r="N605" s="317"/>
      <c r="O605" s="317"/>
      <c r="P605" s="318"/>
      <c r="Q605" s="319"/>
      <c r="R605" s="306"/>
      <c r="S605" s="306"/>
      <c r="T605" s="320"/>
      <c r="U605" s="321"/>
      <c r="V605" s="322"/>
      <c r="W605" s="323"/>
      <c r="X605" s="324"/>
      <c r="Y605" s="326"/>
      <c r="Z605" s="335">
        <f>_xlfn.XLOOKUP(A605,'2024-NAT-01'!B:B,'2024-NAT-01'!F:F,0,0)+_xlfn.XLOOKUP(Nominations!A439,'2024-NAT-01'!B:B,'2024-NAT-01'!G:G,0,0)</f>
        <v>0</v>
      </c>
      <c r="AA605" s="336">
        <f>_xlfn.XLOOKUP(A605,'2024-NAT-01'!B:B,'2024-NAT-01'!H:H,0,0)</f>
        <v>0</v>
      </c>
      <c r="AB605" s="335">
        <f>_xlfn.XLOOKUP(A605,'2024-NAT-02'!B:B,'2024-NAT-02'!F:F,0,0)+_xlfn.XLOOKUP(A605,'2024-NAT-02'!B:B,'2024-NAT-02'!G:G,0,0)</f>
        <v>0</v>
      </c>
      <c r="AC605" s="337">
        <f>_xlfn.XLOOKUP(A605,'2024-NAT-02'!B:B,'2024-NAT-02'!H:H,0,0)</f>
        <v>0</v>
      </c>
      <c r="AD605" s="338">
        <f t="shared" si="21"/>
        <v>0</v>
      </c>
      <c r="AE605" s="339">
        <f t="shared" si="22"/>
        <v>0</v>
      </c>
    </row>
    <row r="606" spans="1:31" ht="15.6" x14ac:dyDescent="0.25">
      <c r="A606" s="340" t="s">
        <v>878</v>
      </c>
      <c r="B606" s="341" t="s">
        <v>1380</v>
      </c>
      <c r="C606" s="341" t="s">
        <v>343</v>
      </c>
      <c r="D606" s="341" t="s">
        <v>344</v>
      </c>
      <c r="E606" s="342" t="s">
        <v>1261</v>
      </c>
      <c r="F606" s="312">
        <v>0</v>
      </c>
      <c r="G606" s="313">
        <v>0</v>
      </c>
      <c r="H606" s="313">
        <v>0</v>
      </c>
      <c r="I606" s="314">
        <v>0</v>
      </c>
      <c r="J606" s="315">
        <v>0</v>
      </c>
      <c r="K606" s="316"/>
      <c r="L606" s="331"/>
      <c r="M606" s="316"/>
      <c r="N606" s="317"/>
      <c r="O606" s="317"/>
      <c r="P606" s="318"/>
      <c r="Q606" s="319"/>
      <c r="R606" s="306"/>
      <c r="S606" s="306"/>
      <c r="T606" s="320"/>
      <c r="U606" s="321"/>
      <c r="V606" s="322"/>
      <c r="W606" s="323"/>
      <c r="X606" s="324"/>
      <c r="Y606" s="326"/>
      <c r="Z606" s="335">
        <f>_xlfn.XLOOKUP(A606,'2024-NAT-01'!B:B,'2024-NAT-01'!F:F,0,0)+_xlfn.XLOOKUP(Nominations!A440,'2024-NAT-01'!B:B,'2024-NAT-01'!G:G,0,0)</f>
        <v>0</v>
      </c>
      <c r="AA606" s="336">
        <f>_xlfn.XLOOKUP(A606,'2024-NAT-01'!B:B,'2024-NAT-01'!H:H,0,0)</f>
        <v>0</v>
      </c>
      <c r="AB606" s="335">
        <f>_xlfn.XLOOKUP(A606,'2024-NAT-02'!B:B,'2024-NAT-02'!F:F,0,0)+_xlfn.XLOOKUP(A606,'2024-NAT-02'!B:B,'2024-NAT-02'!G:G,0,0)</f>
        <v>0</v>
      </c>
      <c r="AC606" s="337">
        <f>_xlfn.XLOOKUP(A606,'2024-NAT-02'!B:B,'2024-NAT-02'!H:H,0,0)</f>
        <v>0</v>
      </c>
      <c r="AD606" s="338">
        <f t="shared" si="21"/>
        <v>0</v>
      </c>
      <c r="AE606" s="339">
        <f t="shared" si="22"/>
        <v>0</v>
      </c>
    </row>
    <row r="607" spans="1:31" ht="15.6" x14ac:dyDescent="0.25">
      <c r="A607" s="340" t="s">
        <v>881</v>
      </c>
      <c r="B607" s="341" t="s">
        <v>983</v>
      </c>
      <c r="C607" s="341" t="s">
        <v>302</v>
      </c>
      <c r="D607" s="341" t="s">
        <v>353</v>
      </c>
      <c r="E607" s="342" t="s">
        <v>2078</v>
      </c>
      <c r="F607" s="312">
        <v>0</v>
      </c>
      <c r="G607" s="313">
        <v>0</v>
      </c>
      <c r="H607" s="313">
        <v>0</v>
      </c>
      <c r="I607" s="314">
        <v>0</v>
      </c>
      <c r="J607" s="315">
        <v>0</v>
      </c>
      <c r="K607" s="316"/>
      <c r="L607" s="331"/>
      <c r="M607" s="316"/>
      <c r="N607" s="317"/>
      <c r="O607" s="317"/>
      <c r="P607" s="318"/>
      <c r="Q607" s="319"/>
      <c r="R607" s="306"/>
      <c r="S607" s="306"/>
      <c r="T607" s="320"/>
      <c r="U607" s="321"/>
      <c r="V607" s="322"/>
      <c r="W607" s="323"/>
      <c r="X607" s="324"/>
      <c r="Y607" s="326"/>
      <c r="Z607" s="335">
        <f>_xlfn.XLOOKUP(A607,'2024-NAT-01'!B:B,'2024-NAT-01'!F:F,0,0)+_xlfn.XLOOKUP(Nominations!A443,'2024-NAT-01'!B:B,'2024-NAT-01'!G:G,0,0)</f>
        <v>0</v>
      </c>
      <c r="AA607" s="336">
        <f>_xlfn.XLOOKUP(A607,'2024-NAT-01'!B:B,'2024-NAT-01'!H:H,0,0)</f>
        <v>0</v>
      </c>
      <c r="AB607" s="335">
        <f>_xlfn.XLOOKUP(A607,'2024-NAT-02'!B:B,'2024-NAT-02'!F:F,0,0)+_xlfn.XLOOKUP(A607,'2024-NAT-02'!B:B,'2024-NAT-02'!G:G,0,0)</f>
        <v>0</v>
      </c>
      <c r="AC607" s="337">
        <f>_xlfn.XLOOKUP(A607,'2024-NAT-02'!B:B,'2024-NAT-02'!H:H,0,0)</f>
        <v>0</v>
      </c>
      <c r="AD607" s="338">
        <f t="shared" si="21"/>
        <v>0</v>
      </c>
      <c r="AE607" s="339">
        <f t="shared" si="22"/>
        <v>0</v>
      </c>
    </row>
    <row r="608" spans="1:31" ht="15.6" x14ac:dyDescent="0.25">
      <c r="A608" s="340" t="s">
        <v>882</v>
      </c>
      <c r="B608" s="341" t="s">
        <v>983</v>
      </c>
      <c r="C608" s="341" t="s">
        <v>175</v>
      </c>
      <c r="D608" s="341" t="s">
        <v>356</v>
      </c>
      <c r="E608" s="342" t="s">
        <v>2078</v>
      </c>
      <c r="F608" s="312">
        <v>0</v>
      </c>
      <c r="G608" s="313">
        <v>0</v>
      </c>
      <c r="H608" s="313">
        <v>0</v>
      </c>
      <c r="I608" s="314">
        <v>0</v>
      </c>
      <c r="J608" s="315">
        <v>0</v>
      </c>
      <c r="K608" s="316"/>
      <c r="L608" s="331"/>
      <c r="M608" s="316"/>
      <c r="N608" s="317"/>
      <c r="O608" s="317"/>
      <c r="P608" s="318"/>
      <c r="Q608" s="319"/>
      <c r="R608" s="306"/>
      <c r="S608" s="306"/>
      <c r="T608" s="320"/>
      <c r="U608" s="321"/>
      <c r="V608" s="322"/>
      <c r="W608" s="323"/>
      <c r="X608" s="324"/>
      <c r="Y608" s="326"/>
      <c r="Z608" s="335">
        <f>_xlfn.XLOOKUP(A608,'2024-NAT-01'!B:B,'2024-NAT-01'!F:F,0,0)+_xlfn.XLOOKUP(Nominations!A444,'2024-NAT-01'!B:B,'2024-NAT-01'!G:G,0,0)</f>
        <v>0</v>
      </c>
      <c r="AA608" s="336">
        <f>_xlfn.XLOOKUP(A608,'2024-NAT-01'!B:B,'2024-NAT-01'!H:H,0,0)</f>
        <v>0</v>
      </c>
      <c r="AB608" s="335">
        <f>_xlfn.XLOOKUP(A608,'2024-NAT-02'!B:B,'2024-NAT-02'!F:F,0,0)+_xlfn.XLOOKUP(A608,'2024-NAT-02'!B:B,'2024-NAT-02'!G:G,0,0)</f>
        <v>0</v>
      </c>
      <c r="AC608" s="337">
        <f>_xlfn.XLOOKUP(A608,'2024-NAT-02'!B:B,'2024-NAT-02'!H:H,0,0)</f>
        <v>0</v>
      </c>
      <c r="AD608" s="338">
        <f t="shared" si="21"/>
        <v>0</v>
      </c>
      <c r="AE608" s="339">
        <f t="shared" si="22"/>
        <v>0</v>
      </c>
    </row>
    <row r="609" spans="1:31" ht="15.6" x14ac:dyDescent="0.25">
      <c r="A609" s="340" t="s">
        <v>884</v>
      </c>
      <c r="B609" s="341" t="s">
        <v>1473</v>
      </c>
      <c r="C609" s="341" t="s">
        <v>87</v>
      </c>
      <c r="D609" s="341" t="s">
        <v>145</v>
      </c>
      <c r="E609" s="342" t="s">
        <v>1258</v>
      </c>
      <c r="F609" s="312">
        <v>0</v>
      </c>
      <c r="G609" s="313">
        <v>0</v>
      </c>
      <c r="H609" s="313">
        <v>0</v>
      </c>
      <c r="I609" s="314">
        <v>0</v>
      </c>
      <c r="J609" s="315">
        <v>0</v>
      </c>
      <c r="K609" s="316"/>
      <c r="L609" s="331"/>
      <c r="M609" s="316"/>
      <c r="N609" s="317"/>
      <c r="O609" s="317"/>
      <c r="P609" s="318"/>
      <c r="Q609" s="319"/>
      <c r="R609" s="306"/>
      <c r="S609" s="306"/>
      <c r="T609" s="320"/>
      <c r="U609" s="321"/>
      <c r="V609" s="322"/>
      <c r="W609" s="323"/>
      <c r="X609" s="324"/>
      <c r="Y609" s="326"/>
      <c r="Z609" s="335">
        <f>_xlfn.XLOOKUP(A609,'2024-NAT-01'!B:B,'2024-NAT-01'!F:F,0,0)+_xlfn.XLOOKUP(Nominations!A446,'2024-NAT-01'!B:B,'2024-NAT-01'!G:G,0,0)</f>
        <v>0</v>
      </c>
      <c r="AA609" s="336">
        <f>_xlfn.XLOOKUP(A609,'2024-NAT-01'!B:B,'2024-NAT-01'!H:H,0,0)</f>
        <v>0</v>
      </c>
      <c r="AB609" s="335">
        <f>_xlfn.XLOOKUP(A609,'2024-NAT-02'!B:B,'2024-NAT-02'!F:F,0,0)+_xlfn.XLOOKUP(A609,'2024-NAT-02'!B:B,'2024-NAT-02'!G:G,0,0)</f>
        <v>0</v>
      </c>
      <c r="AC609" s="337">
        <f>_xlfn.XLOOKUP(A609,'2024-NAT-02'!B:B,'2024-NAT-02'!H:H,0,0)</f>
        <v>0</v>
      </c>
      <c r="AD609" s="338">
        <f t="shared" si="21"/>
        <v>0</v>
      </c>
      <c r="AE609" s="339">
        <f t="shared" si="22"/>
        <v>0</v>
      </c>
    </row>
    <row r="610" spans="1:31" ht="15.6" x14ac:dyDescent="0.25">
      <c r="A610" s="340" t="s">
        <v>886</v>
      </c>
      <c r="B610" s="341" t="s">
        <v>2159</v>
      </c>
      <c r="C610" s="341" t="s">
        <v>161</v>
      </c>
      <c r="D610" s="341" t="s">
        <v>1835</v>
      </c>
      <c r="E610" s="342" t="s">
        <v>1258</v>
      </c>
      <c r="F610" s="312">
        <v>0</v>
      </c>
      <c r="G610" s="313">
        <v>0</v>
      </c>
      <c r="H610" s="313">
        <v>0</v>
      </c>
      <c r="I610" s="314">
        <v>0</v>
      </c>
      <c r="J610" s="315">
        <v>0</v>
      </c>
      <c r="K610" s="316"/>
      <c r="L610" s="331"/>
      <c r="M610" s="316"/>
      <c r="N610" s="317"/>
      <c r="O610" s="317"/>
      <c r="P610" s="318"/>
      <c r="Q610" s="319"/>
      <c r="R610" s="306"/>
      <c r="S610" s="306"/>
      <c r="T610" s="320"/>
      <c r="U610" s="321"/>
      <c r="V610" s="322"/>
      <c r="W610" s="323"/>
      <c r="X610" s="324"/>
      <c r="Y610" s="326"/>
      <c r="Z610" s="335">
        <f>_xlfn.XLOOKUP(A610,'2024-NAT-01'!B:B,'2024-NAT-01'!F:F,0,0)+_xlfn.XLOOKUP(Nominations!A448,'2024-NAT-01'!B:B,'2024-NAT-01'!G:G,0,0)</f>
        <v>0</v>
      </c>
      <c r="AA610" s="336">
        <f>_xlfn.XLOOKUP(A610,'2024-NAT-01'!B:B,'2024-NAT-01'!H:H,0,0)</f>
        <v>0</v>
      </c>
      <c r="AB610" s="335">
        <f>_xlfn.XLOOKUP(A610,'2024-NAT-02'!B:B,'2024-NAT-02'!F:F,0,0)+_xlfn.XLOOKUP(A610,'2024-NAT-02'!B:B,'2024-NAT-02'!G:G,0,0)</f>
        <v>0</v>
      </c>
      <c r="AC610" s="337">
        <f>_xlfn.XLOOKUP(A610,'2024-NAT-02'!B:B,'2024-NAT-02'!H:H,0,0)</f>
        <v>0</v>
      </c>
      <c r="AD610" s="338">
        <f t="shared" si="21"/>
        <v>0</v>
      </c>
      <c r="AE610" s="339">
        <f t="shared" si="22"/>
        <v>0</v>
      </c>
    </row>
    <row r="611" spans="1:31" ht="15.6" x14ac:dyDescent="0.25">
      <c r="A611" s="340" t="s">
        <v>890</v>
      </c>
      <c r="B611" s="341" t="s">
        <v>2154</v>
      </c>
      <c r="C611" s="341" t="s">
        <v>295</v>
      </c>
      <c r="D611" s="341" t="s">
        <v>940</v>
      </c>
      <c r="E611" s="342" t="s">
        <v>1261</v>
      </c>
      <c r="F611" s="312">
        <v>0</v>
      </c>
      <c r="G611" s="313">
        <v>0</v>
      </c>
      <c r="H611" s="313">
        <v>0</v>
      </c>
      <c r="I611" s="314">
        <v>0</v>
      </c>
      <c r="J611" s="315">
        <v>0</v>
      </c>
      <c r="K611" s="316"/>
      <c r="L611" s="331"/>
      <c r="M611" s="316"/>
      <c r="N611" s="317"/>
      <c r="O611" s="317"/>
      <c r="P611" s="318"/>
      <c r="Q611" s="319"/>
      <c r="R611" s="306"/>
      <c r="S611" s="306"/>
      <c r="T611" s="320"/>
      <c r="U611" s="321"/>
      <c r="V611" s="322"/>
      <c r="W611" s="323"/>
      <c r="X611" s="324"/>
      <c r="Y611" s="326"/>
      <c r="Z611" s="335">
        <f>_xlfn.XLOOKUP(A611,'2024-NAT-01'!B:B,'2024-NAT-01'!F:F,0,0)+_xlfn.XLOOKUP(Nominations!A451,'2024-NAT-01'!B:B,'2024-NAT-01'!G:G,0,0)</f>
        <v>0</v>
      </c>
      <c r="AA611" s="336">
        <f>_xlfn.XLOOKUP(A611,'2024-NAT-01'!B:B,'2024-NAT-01'!H:H,0,0)</f>
        <v>0</v>
      </c>
      <c r="AB611" s="335">
        <f>_xlfn.XLOOKUP(A611,'2024-NAT-02'!B:B,'2024-NAT-02'!F:F,0,0)+_xlfn.XLOOKUP(A611,'2024-NAT-02'!B:B,'2024-NAT-02'!G:G,0,0)</f>
        <v>0</v>
      </c>
      <c r="AC611" s="337">
        <f>_xlfn.XLOOKUP(A611,'2024-NAT-02'!B:B,'2024-NAT-02'!H:H,0,0)</f>
        <v>0</v>
      </c>
      <c r="AD611" s="338">
        <f t="shared" si="21"/>
        <v>0</v>
      </c>
      <c r="AE611" s="339">
        <f t="shared" si="22"/>
        <v>0</v>
      </c>
    </row>
    <row r="612" spans="1:31" ht="15.6" x14ac:dyDescent="0.25">
      <c r="A612" s="340" t="s">
        <v>892</v>
      </c>
      <c r="B612" s="341" t="s">
        <v>2154</v>
      </c>
      <c r="C612" s="341" t="s">
        <v>971</v>
      </c>
      <c r="D612" s="341" t="s">
        <v>319</v>
      </c>
      <c r="E612" s="342" t="s">
        <v>1258</v>
      </c>
      <c r="F612" s="312">
        <v>0</v>
      </c>
      <c r="G612" s="313">
        <v>0</v>
      </c>
      <c r="H612" s="313">
        <v>0</v>
      </c>
      <c r="I612" s="314">
        <v>0</v>
      </c>
      <c r="J612" s="315">
        <v>0</v>
      </c>
      <c r="K612" s="316"/>
      <c r="L612" s="331"/>
      <c r="M612" s="316"/>
      <c r="N612" s="317"/>
      <c r="O612" s="317"/>
      <c r="P612" s="318"/>
      <c r="Q612" s="319"/>
      <c r="R612" s="306"/>
      <c r="S612" s="306"/>
      <c r="T612" s="320"/>
      <c r="U612" s="321"/>
      <c r="V612" s="322"/>
      <c r="W612" s="323"/>
      <c r="X612" s="324"/>
      <c r="Y612" s="326"/>
      <c r="Z612" s="335">
        <f>_xlfn.XLOOKUP(A612,'2024-NAT-01'!B:B,'2024-NAT-01'!F:F,0,0)+_xlfn.XLOOKUP(Nominations!A452,'2024-NAT-01'!B:B,'2024-NAT-01'!G:G,0,0)</f>
        <v>0</v>
      </c>
      <c r="AA612" s="336">
        <f>_xlfn.XLOOKUP(A612,'2024-NAT-01'!B:B,'2024-NAT-01'!H:H,0,0)</f>
        <v>0</v>
      </c>
      <c r="AB612" s="335">
        <f>_xlfn.XLOOKUP(A612,'2024-NAT-02'!B:B,'2024-NAT-02'!F:F,0,0)+_xlfn.XLOOKUP(A612,'2024-NAT-02'!B:B,'2024-NAT-02'!G:G,0,0)</f>
        <v>0</v>
      </c>
      <c r="AC612" s="337">
        <f>_xlfn.XLOOKUP(A612,'2024-NAT-02'!B:B,'2024-NAT-02'!H:H,0,0)</f>
        <v>0</v>
      </c>
      <c r="AD612" s="338">
        <f t="shared" si="21"/>
        <v>0</v>
      </c>
      <c r="AE612" s="339">
        <f t="shared" si="22"/>
        <v>0</v>
      </c>
    </row>
    <row r="613" spans="1:31" ht="15.6" x14ac:dyDescent="0.25">
      <c r="A613" s="340" t="s">
        <v>893</v>
      </c>
      <c r="B613" s="341" t="s">
        <v>1226</v>
      </c>
      <c r="C613" s="341" t="s">
        <v>113</v>
      </c>
      <c r="D613" s="341" t="s">
        <v>894</v>
      </c>
      <c r="E613" s="342" t="s">
        <v>2079</v>
      </c>
      <c r="F613" s="312">
        <v>0</v>
      </c>
      <c r="G613" s="313">
        <v>0</v>
      </c>
      <c r="H613" s="313">
        <v>0</v>
      </c>
      <c r="I613" s="314">
        <v>0</v>
      </c>
      <c r="J613" s="315">
        <v>0</v>
      </c>
      <c r="K613" s="316"/>
      <c r="L613" s="331"/>
      <c r="M613" s="316"/>
      <c r="N613" s="317"/>
      <c r="O613" s="317"/>
      <c r="P613" s="318"/>
      <c r="Q613" s="319"/>
      <c r="R613" s="306"/>
      <c r="S613" s="306"/>
      <c r="T613" s="320"/>
      <c r="U613" s="321"/>
      <c r="V613" s="322"/>
      <c r="W613" s="323"/>
      <c r="X613" s="324"/>
      <c r="Y613" s="326"/>
      <c r="Z613" s="335">
        <f>_xlfn.XLOOKUP(A613,'2024-NAT-01'!B:B,'2024-NAT-01'!F:F,0,0)+_xlfn.XLOOKUP(Nominations!A453,'2024-NAT-01'!B:B,'2024-NAT-01'!G:G,0,0)</f>
        <v>0</v>
      </c>
      <c r="AA613" s="336">
        <f>_xlfn.XLOOKUP(A613,'2024-NAT-01'!B:B,'2024-NAT-01'!H:H,0,0)</f>
        <v>0</v>
      </c>
      <c r="AB613" s="335">
        <f>_xlfn.XLOOKUP(A613,'2024-NAT-02'!B:B,'2024-NAT-02'!F:F,0,0)+_xlfn.XLOOKUP(A613,'2024-NAT-02'!B:B,'2024-NAT-02'!G:G,0,0)</f>
        <v>0</v>
      </c>
      <c r="AC613" s="337">
        <f>_xlfn.XLOOKUP(A613,'2024-NAT-02'!B:B,'2024-NAT-02'!H:H,0,0)</f>
        <v>0</v>
      </c>
      <c r="AD613" s="338">
        <f t="shared" si="21"/>
        <v>0</v>
      </c>
      <c r="AE613" s="339">
        <f t="shared" si="22"/>
        <v>0</v>
      </c>
    </row>
    <row r="614" spans="1:31" ht="15.6" x14ac:dyDescent="0.25">
      <c r="A614" s="340" t="s">
        <v>895</v>
      </c>
      <c r="B614" s="341" t="s">
        <v>1226</v>
      </c>
      <c r="C614" s="341" t="s">
        <v>896</v>
      </c>
      <c r="D614" s="341" t="s">
        <v>897</v>
      </c>
      <c r="E614" s="342" t="s">
        <v>2078</v>
      </c>
      <c r="F614" s="312">
        <v>0</v>
      </c>
      <c r="G614" s="313">
        <v>0</v>
      </c>
      <c r="H614" s="313">
        <v>0</v>
      </c>
      <c r="I614" s="314">
        <v>0</v>
      </c>
      <c r="J614" s="315">
        <v>0</v>
      </c>
      <c r="K614" s="316"/>
      <c r="L614" s="331"/>
      <c r="M614" s="316"/>
      <c r="N614" s="317"/>
      <c r="O614" s="317"/>
      <c r="P614" s="318"/>
      <c r="Q614" s="319"/>
      <c r="R614" s="306"/>
      <c r="S614" s="306"/>
      <c r="T614" s="320"/>
      <c r="U614" s="321"/>
      <c r="V614" s="322"/>
      <c r="W614" s="323"/>
      <c r="X614" s="324"/>
      <c r="Y614" s="326"/>
      <c r="Z614" s="335">
        <f>_xlfn.XLOOKUP(A614,'2024-NAT-01'!B:B,'2024-NAT-01'!F:F,0,0)+_xlfn.XLOOKUP(Nominations!A454,'2024-NAT-01'!B:B,'2024-NAT-01'!G:G,0,0)</f>
        <v>0</v>
      </c>
      <c r="AA614" s="336">
        <f>_xlfn.XLOOKUP(A614,'2024-NAT-01'!B:B,'2024-NAT-01'!H:H,0,0)</f>
        <v>0</v>
      </c>
      <c r="AB614" s="335">
        <f>_xlfn.XLOOKUP(A614,'2024-NAT-02'!B:B,'2024-NAT-02'!F:F,0,0)+_xlfn.XLOOKUP(A614,'2024-NAT-02'!B:B,'2024-NAT-02'!G:G,0,0)</f>
        <v>0</v>
      </c>
      <c r="AC614" s="337">
        <f>_xlfn.XLOOKUP(A614,'2024-NAT-02'!B:B,'2024-NAT-02'!H:H,0,0)</f>
        <v>0</v>
      </c>
      <c r="AD614" s="338">
        <f t="shared" si="21"/>
        <v>0</v>
      </c>
      <c r="AE614" s="339">
        <f t="shared" si="22"/>
        <v>0</v>
      </c>
    </row>
    <row r="615" spans="1:31" ht="15.6" x14ac:dyDescent="0.25">
      <c r="A615" s="340" t="s">
        <v>898</v>
      </c>
      <c r="B615" s="341" t="s">
        <v>1226</v>
      </c>
      <c r="C615" s="341" t="s">
        <v>426</v>
      </c>
      <c r="D615" s="341" t="s">
        <v>897</v>
      </c>
      <c r="E615" s="342" t="s">
        <v>2080</v>
      </c>
      <c r="F615" s="312">
        <v>0</v>
      </c>
      <c r="G615" s="313">
        <v>0</v>
      </c>
      <c r="H615" s="313">
        <v>0</v>
      </c>
      <c r="I615" s="314">
        <v>0</v>
      </c>
      <c r="J615" s="315">
        <v>0</v>
      </c>
      <c r="K615" s="316"/>
      <c r="L615" s="331"/>
      <c r="M615" s="316"/>
      <c r="N615" s="317"/>
      <c r="O615" s="317"/>
      <c r="P615" s="318"/>
      <c r="Q615" s="319"/>
      <c r="R615" s="306"/>
      <c r="S615" s="306"/>
      <c r="T615" s="320"/>
      <c r="U615" s="321"/>
      <c r="V615" s="322"/>
      <c r="W615" s="323"/>
      <c r="X615" s="324"/>
      <c r="Y615" s="326"/>
      <c r="Z615" s="335">
        <f>_xlfn.XLOOKUP(A615,'2024-NAT-01'!B:B,'2024-NAT-01'!F:F,0,0)+_xlfn.XLOOKUP(Nominations!A455,'2024-NAT-01'!B:B,'2024-NAT-01'!G:G,0,0)</f>
        <v>0</v>
      </c>
      <c r="AA615" s="336">
        <f>_xlfn.XLOOKUP(A615,'2024-NAT-01'!B:B,'2024-NAT-01'!H:H,0,0)</f>
        <v>0</v>
      </c>
      <c r="AB615" s="335">
        <f>_xlfn.XLOOKUP(A615,'2024-NAT-02'!B:B,'2024-NAT-02'!F:F,0,0)+_xlfn.XLOOKUP(A615,'2024-NAT-02'!B:B,'2024-NAT-02'!G:G,0,0)</f>
        <v>0</v>
      </c>
      <c r="AC615" s="337">
        <f>_xlfn.XLOOKUP(A615,'2024-NAT-02'!B:B,'2024-NAT-02'!H:H,0,0)</f>
        <v>0</v>
      </c>
      <c r="AD615" s="338">
        <f t="shared" si="21"/>
        <v>0</v>
      </c>
      <c r="AE615" s="339">
        <f t="shared" si="22"/>
        <v>0</v>
      </c>
    </row>
    <row r="616" spans="1:31" ht="15.6" x14ac:dyDescent="0.25">
      <c r="A616" s="340" t="s">
        <v>899</v>
      </c>
      <c r="B616" s="341" t="s">
        <v>2160</v>
      </c>
      <c r="C616" s="341" t="s">
        <v>2120</v>
      </c>
      <c r="D616" s="341" t="s">
        <v>369</v>
      </c>
      <c r="E616" s="342" t="s">
        <v>1261</v>
      </c>
      <c r="F616" s="312">
        <v>0</v>
      </c>
      <c r="G616" s="313">
        <v>0</v>
      </c>
      <c r="H616" s="313">
        <v>0</v>
      </c>
      <c r="I616" s="314">
        <v>0</v>
      </c>
      <c r="J616" s="315">
        <v>0</v>
      </c>
      <c r="K616" s="316"/>
      <c r="L616" s="331"/>
      <c r="M616" s="316"/>
      <c r="N616" s="317"/>
      <c r="O616" s="317"/>
      <c r="P616" s="318"/>
      <c r="Q616" s="319"/>
      <c r="R616" s="306"/>
      <c r="S616" s="306"/>
      <c r="T616" s="320"/>
      <c r="U616" s="321"/>
      <c r="V616" s="322"/>
      <c r="W616" s="323"/>
      <c r="X616" s="324"/>
      <c r="Y616" s="326"/>
      <c r="Z616" s="335">
        <f>_xlfn.XLOOKUP(A616,'2024-NAT-01'!B:B,'2024-NAT-01'!F:F,0,0)+_xlfn.XLOOKUP(Nominations!A456,'2024-NAT-01'!B:B,'2024-NAT-01'!G:G,0,0)</f>
        <v>0</v>
      </c>
      <c r="AA616" s="336">
        <f>_xlfn.XLOOKUP(A616,'2024-NAT-01'!B:B,'2024-NAT-01'!H:H,0,0)</f>
        <v>0</v>
      </c>
      <c r="AB616" s="335">
        <f>_xlfn.XLOOKUP(A616,'2024-NAT-02'!B:B,'2024-NAT-02'!F:F,0,0)+_xlfn.XLOOKUP(A616,'2024-NAT-02'!B:B,'2024-NAT-02'!G:G,0,0)</f>
        <v>0</v>
      </c>
      <c r="AC616" s="337">
        <f>_xlfn.XLOOKUP(A616,'2024-NAT-02'!B:B,'2024-NAT-02'!H:H,0,0)</f>
        <v>0</v>
      </c>
      <c r="AD616" s="338">
        <f t="shared" si="21"/>
        <v>0</v>
      </c>
      <c r="AE616" s="339">
        <f t="shared" si="22"/>
        <v>0</v>
      </c>
    </row>
    <row r="617" spans="1:31" ht="15.6" x14ac:dyDescent="0.25">
      <c r="A617" s="340" t="s">
        <v>900</v>
      </c>
      <c r="B617" s="341" t="s">
        <v>1226</v>
      </c>
      <c r="C617" s="341" t="s">
        <v>901</v>
      </c>
      <c r="D617" s="341" t="s">
        <v>902</v>
      </c>
      <c r="E617" s="342" t="s">
        <v>1261</v>
      </c>
      <c r="F617" s="312">
        <v>0</v>
      </c>
      <c r="G617" s="313">
        <v>0</v>
      </c>
      <c r="H617" s="313">
        <v>0</v>
      </c>
      <c r="I617" s="314">
        <v>0</v>
      </c>
      <c r="J617" s="315">
        <v>0</v>
      </c>
      <c r="K617" s="316"/>
      <c r="L617" s="331"/>
      <c r="M617" s="316"/>
      <c r="N617" s="317"/>
      <c r="O617" s="317"/>
      <c r="P617" s="318"/>
      <c r="Q617" s="319"/>
      <c r="R617" s="306"/>
      <c r="S617" s="306"/>
      <c r="T617" s="320"/>
      <c r="U617" s="321"/>
      <c r="V617" s="322"/>
      <c r="W617" s="323"/>
      <c r="X617" s="324"/>
      <c r="Y617" s="326"/>
      <c r="Z617" s="335">
        <f>_xlfn.XLOOKUP(A617,'2024-NAT-01'!B:B,'2024-NAT-01'!F:F,0,0)+_xlfn.XLOOKUP(Nominations!A457,'2024-NAT-01'!B:B,'2024-NAT-01'!G:G,0,0)</f>
        <v>0</v>
      </c>
      <c r="AA617" s="336">
        <f>_xlfn.XLOOKUP(A617,'2024-NAT-01'!B:B,'2024-NAT-01'!H:H,0,0)</f>
        <v>0</v>
      </c>
      <c r="AB617" s="335">
        <f>_xlfn.XLOOKUP(A617,'2024-NAT-02'!B:B,'2024-NAT-02'!F:F,0,0)+_xlfn.XLOOKUP(A617,'2024-NAT-02'!B:B,'2024-NAT-02'!G:G,0,0)</f>
        <v>0</v>
      </c>
      <c r="AC617" s="337">
        <f>_xlfn.XLOOKUP(A617,'2024-NAT-02'!B:B,'2024-NAT-02'!H:H,0,0)</f>
        <v>0</v>
      </c>
      <c r="AD617" s="338">
        <f t="shared" si="21"/>
        <v>0</v>
      </c>
      <c r="AE617" s="339">
        <f t="shared" si="22"/>
        <v>0</v>
      </c>
    </row>
    <row r="618" spans="1:31" ht="15.6" x14ac:dyDescent="0.25">
      <c r="A618" s="340" t="s">
        <v>903</v>
      </c>
      <c r="B618" s="341" t="s">
        <v>1226</v>
      </c>
      <c r="C618" s="341" t="s">
        <v>904</v>
      </c>
      <c r="D618" s="341" t="s">
        <v>299</v>
      </c>
      <c r="E618" s="342" t="s">
        <v>2078</v>
      </c>
      <c r="F618" s="312">
        <v>0</v>
      </c>
      <c r="G618" s="313">
        <v>0</v>
      </c>
      <c r="H618" s="313">
        <v>0</v>
      </c>
      <c r="I618" s="314">
        <v>0</v>
      </c>
      <c r="J618" s="315">
        <v>0</v>
      </c>
      <c r="K618" s="316"/>
      <c r="L618" s="331"/>
      <c r="M618" s="316"/>
      <c r="N618" s="317"/>
      <c r="O618" s="317"/>
      <c r="P618" s="318"/>
      <c r="Q618" s="319"/>
      <c r="R618" s="306"/>
      <c r="S618" s="306"/>
      <c r="T618" s="320"/>
      <c r="U618" s="321"/>
      <c r="V618" s="322"/>
      <c r="W618" s="323"/>
      <c r="X618" s="324"/>
      <c r="Y618" s="326"/>
      <c r="Z618" s="335">
        <f>_xlfn.XLOOKUP(A618,'2024-NAT-01'!B:B,'2024-NAT-01'!F:F,0,0)+_xlfn.XLOOKUP(Nominations!A458,'2024-NAT-01'!B:B,'2024-NAT-01'!G:G,0,0)</f>
        <v>0</v>
      </c>
      <c r="AA618" s="336">
        <f>_xlfn.XLOOKUP(A618,'2024-NAT-01'!B:B,'2024-NAT-01'!H:H,0,0)</f>
        <v>0</v>
      </c>
      <c r="AB618" s="335">
        <f>_xlfn.XLOOKUP(A618,'2024-NAT-02'!B:B,'2024-NAT-02'!F:F,0,0)+_xlfn.XLOOKUP(A618,'2024-NAT-02'!B:B,'2024-NAT-02'!G:G,0,0)</f>
        <v>0</v>
      </c>
      <c r="AC618" s="337">
        <f>_xlfn.XLOOKUP(A618,'2024-NAT-02'!B:B,'2024-NAT-02'!H:H,0,0)</f>
        <v>0</v>
      </c>
      <c r="AD618" s="338">
        <f t="shared" si="21"/>
        <v>0</v>
      </c>
      <c r="AE618" s="339">
        <f t="shared" si="22"/>
        <v>0</v>
      </c>
    </row>
    <row r="619" spans="1:31" ht="15.6" x14ac:dyDescent="0.25">
      <c r="A619" s="340" t="s">
        <v>905</v>
      </c>
      <c r="B619" s="341" t="s">
        <v>1226</v>
      </c>
      <c r="C619" s="341" t="s">
        <v>920</v>
      </c>
      <c r="D619" s="341" t="s">
        <v>299</v>
      </c>
      <c r="E619" s="342" t="s">
        <v>2078</v>
      </c>
      <c r="F619" s="312">
        <v>0</v>
      </c>
      <c r="G619" s="313">
        <v>0</v>
      </c>
      <c r="H619" s="313">
        <v>0</v>
      </c>
      <c r="I619" s="314">
        <v>0</v>
      </c>
      <c r="J619" s="315">
        <v>0</v>
      </c>
      <c r="K619" s="316"/>
      <c r="L619" s="331"/>
      <c r="M619" s="316"/>
      <c r="N619" s="317"/>
      <c r="O619" s="317"/>
      <c r="P619" s="318"/>
      <c r="Q619" s="319"/>
      <c r="R619" s="306"/>
      <c r="S619" s="306"/>
      <c r="T619" s="320"/>
      <c r="U619" s="321"/>
      <c r="V619" s="322"/>
      <c r="W619" s="323"/>
      <c r="X619" s="324"/>
      <c r="Y619" s="326"/>
      <c r="Z619" s="335">
        <f>_xlfn.XLOOKUP(A619,'2024-NAT-01'!B:B,'2024-NAT-01'!F:F,0,0)+_xlfn.XLOOKUP(Nominations!A459,'2024-NAT-01'!B:B,'2024-NAT-01'!G:G,0,0)</f>
        <v>0</v>
      </c>
      <c r="AA619" s="336">
        <f>_xlfn.XLOOKUP(A619,'2024-NAT-01'!B:B,'2024-NAT-01'!H:H,0,0)</f>
        <v>0</v>
      </c>
      <c r="AB619" s="335">
        <f>_xlfn.XLOOKUP(A619,'2024-NAT-02'!B:B,'2024-NAT-02'!F:F,0,0)+_xlfn.XLOOKUP(A619,'2024-NAT-02'!B:B,'2024-NAT-02'!G:G,0,0)</f>
        <v>0</v>
      </c>
      <c r="AC619" s="337">
        <f>_xlfn.XLOOKUP(A619,'2024-NAT-02'!B:B,'2024-NAT-02'!H:H,0,0)</f>
        <v>0</v>
      </c>
      <c r="AD619" s="338">
        <f t="shared" si="21"/>
        <v>0</v>
      </c>
      <c r="AE619" s="339">
        <f t="shared" si="22"/>
        <v>0</v>
      </c>
    </row>
    <row r="620" spans="1:31" ht="15.6" x14ac:dyDescent="0.25">
      <c r="A620" s="340" t="s">
        <v>906</v>
      </c>
      <c r="B620" s="341" t="s">
        <v>1226</v>
      </c>
      <c r="C620" s="341" t="s">
        <v>367</v>
      </c>
      <c r="D620" s="341" t="s">
        <v>210</v>
      </c>
      <c r="E620" s="342" t="s">
        <v>2078</v>
      </c>
      <c r="F620" s="312">
        <v>0</v>
      </c>
      <c r="G620" s="313">
        <v>0</v>
      </c>
      <c r="H620" s="313">
        <v>0</v>
      </c>
      <c r="I620" s="314">
        <v>0</v>
      </c>
      <c r="J620" s="315">
        <v>0</v>
      </c>
      <c r="K620" s="316"/>
      <c r="L620" s="331"/>
      <c r="M620" s="316"/>
      <c r="N620" s="317"/>
      <c r="O620" s="317"/>
      <c r="P620" s="318"/>
      <c r="Q620" s="319"/>
      <c r="R620" s="306"/>
      <c r="S620" s="306"/>
      <c r="T620" s="320"/>
      <c r="U620" s="321"/>
      <c r="V620" s="322"/>
      <c r="W620" s="323"/>
      <c r="X620" s="324"/>
      <c r="Y620" s="326"/>
      <c r="Z620" s="335">
        <f>_xlfn.XLOOKUP(A620,'2024-NAT-01'!B:B,'2024-NAT-01'!F:F,0,0)+_xlfn.XLOOKUP(Nominations!A460,'2024-NAT-01'!B:B,'2024-NAT-01'!G:G,0,0)</f>
        <v>0</v>
      </c>
      <c r="AA620" s="336">
        <f>_xlfn.XLOOKUP(A620,'2024-NAT-01'!B:B,'2024-NAT-01'!H:H,0,0)</f>
        <v>0</v>
      </c>
      <c r="AB620" s="335">
        <f>_xlfn.XLOOKUP(A620,'2024-NAT-02'!B:B,'2024-NAT-02'!F:F,0,0)+_xlfn.XLOOKUP(A620,'2024-NAT-02'!B:B,'2024-NAT-02'!G:G,0,0)</f>
        <v>0</v>
      </c>
      <c r="AC620" s="337">
        <f>_xlfn.XLOOKUP(A620,'2024-NAT-02'!B:B,'2024-NAT-02'!H:H,0,0)</f>
        <v>0</v>
      </c>
      <c r="AD620" s="338">
        <f t="shared" si="21"/>
        <v>0</v>
      </c>
      <c r="AE620" s="339">
        <f t="shared" si="22"/>
        <v>0</v>
      </c>
    </row>
    <row r="621" spans="1:31" ht="15.6" x14ac:dyDescent="0.25">
      <c r="A621" s="340" t="s">
        <v>907</v>
      </c>
      <c r="B621" s="341" t="s">
        <v>1226</v>
      </c>
      <c r="C621" s="341" t="s">
        <v>908</v>
      </c>
      <c r="D621" s="341" t="s">
        <v>210</v>
      </c>
      <c r="E621" s="342" t="s">
        <v>2078</v>
      </c>
      <c r="F621" s="312">
        <v>0</v>
      </c>
      <c r="G621" s="313">
        <v>0</v>
      </c>
      <c r="H621" s="313">
        <v>0</v>
      </c>
      <c r="I621" s="314">
        <v>0</v>
      </c>
      <c r="J621" s="315">
        <v>0</v>
      </c>
      <c r="K621" s="316"/>
      <c r="L621" s="331"/>
      <c r="M621" s="316"/>
      <c r="N621" s="317"/>
      <c r="O621" s="317"/>
      <c r="P621" s="318"/>
      <c r="Q621" s="319"/>
      <c r="R621" s="306"/>
      <c r="S621" s="306"/>
      <c r="T621" s="320"/>
      <c r="U621" s="321"/>
      <c r="V621" s="322"/>
      <c r="W621" s="323"/>
      <c r="X621" s="324"/>
      <c r="Y621" s="326"/>
      <c r="Z621" s="335">
        <f>_xlfn.XLOOKUP(A621,'2024-NAT-01'!B:B,'2024-NAT-01'!F:F,0,0)+_xlfn.XLOOKUP(Nominations!A461,'2024-NAT-01'!B:B,'2024-NAT-01'!G:G,0,0)</f>
        <v>0</v>
      </c>
      <c r="AA621" s="336">
        <f>_xlfn.XLOOKUP(A621,'2024-NAT-01'!B:B,'2024-NAT-01'!H:H,0,0)</f>
        <v>0</v>
      </c>
      <c r="AB621" s="335">
        <f>_xlfn.XLOOKUP(A621,'2024-NAT-02'!B:B,'2024-NAT-02'!F:F,0,0)+_xlfn.XLOOKUP(A621,'2024-NAT-02'!B:B,'2024-NAT-02'!G:G,0,0)</f>
        <v>0</v>
      </c>
      <c r="AC621" s="337">
        <f>_xlfn.XLOOKUP(A621,'2024-NAT-02'!B:B,'2024-NAT-02'!H:H,0,0)</f>
        <v>0</v>
      </c>
      <c r="AD621" s="338">
        <f t="shared" si="21"/>
        <v>0</v>
      </c>
      <c r="AE621" s="339">
        <f t="shared" si="22"/>
        <v>0</v>
      </c>
    </row>
    <row r="622" spans="1:31" ht="15.6" x14ac:dyDescent="0.25">
      <c r="A622" s="340" t="s">
        <v>909</v>
      </c>
      <c r="B622" s="341" t="s">
        <v>2152</v>
      </c>
      <c r="C622" s="341" t="s">
        <v>205</v>
      </c>
      <c r="D622" s="341" t="s">
        <v>1848</v>
      </c>
      <c r="E622" s="342" t="s">
        <v>2078</v>
      </c>
      <c r="F622" s="312">
        <v>0</v>
      </c>
      <c r="G622" s="313">
        <v>0</v>
      </c>
      <c r="H622" s="313">
        <v>0</v>
      </c>
      <c r="I622" s="314">
        <v>0</v>
      </c>
      <c r="J622" s="315">
        <v>0</v>
      </c>
      <c r="K622" s="316"/>
      <c r="L622" s="331"/>
      <c r="M622" s="316"/>
      <c r="N622" s="317"/>
      <c r="O622" s="317"/>
      <c r="P622" s="318"/>
      <c r="Q622" s="319"/>
      <c r="R622" s="306"/>
      <c r="S622" s="306"/>
      <c r="T622" s="320"/>
      <c r="U622" s="321"/>
      <c r="V622" s="322"/>
      <c r="W622" s="323"/>
      <c r="X622" s="324"/>
      <c r="Y622" s="326"/>
      <c r="Z622" s="335">
        <f>_xlfn.XLOOKUP(A622,'2024-NAT-01'!B:B,'2024-NAT-01'!F:F,0,0)+_xlfn.XLOOKUP(Nominations!A462,'2024-NAT-01'!B:B,'2024-NAT-01'!G:G,0,0)</f>
        <v>0</v>
      </c>
      <c r="AA622" s="336">
        <f>_xlfn.XLOOKUP(A622,'2024-NAT-01'!B:B,'2024-NAT-01'!H:H,0,0)</f>
        <v>0</v>
      </c>
      <c r="AB622" s="335">
        <f>_xlfn.XLOOKUP(A622,'2024-NAT-02'!B:B,'2024-NAT-02'!F:F,0,0)+_xlfn.XLOOKUP(A622,'2024-NAT-02'!B:B,'2024-NAT-02'!G:G,0,0)</f>
        <v>0</v>
      </c>
      <c r="AC622" s="337">
        <f>_xlfn.XLOOKUP(A622,'2024-NAT-02'!B:B,'2024-NAT-02'!H:H,0,0)</f>
        <v>0</v>
      </c>
      <c r="AD622" s="338">
        <f t="shared" si="21"/>
        <v>0</v>
      </c>
      <c r="AE622" s="339">
        <f t="shared" si="22"/>
        <v>0</v>
      </c>
    </row>
    <row r="623" spans="1:31" ht="15.6" x14ac:dyDescent="0.25">
      <c r="A623" s="340" t="s">
        <v>924</v>
      </c>
      <c r="B623" s="341" t="s">
        <v>1331</v>
      </c>
      <c r="C623" s="341" t="s">
        <v>231</v>
      </c>
      <c r="D623" s="341" t="s">
        <v>194</v>
      </c>
      <c r="E623" s="342" t="s">
        <v>1258</v>
      </c>
      <c r="F623" s="312">
        <v>0</v>
      </c>
      <c r="G623" s="313">
        <v>0</v>
      </c>
      <c r="H623" s="313">
        <v>0</v>
      </c>
      <c r="I623" s="314">
        <v>0</v>
      </c>
      <c r="J623" s="315">
        <v>0</v>
      </c>
      <c r="K623" s="316"/>
      <c r="L623" s="331"/>
      <c r="M623" s="316"/>
      <c r="N623" s="317"/>
      <c r="O623" s="317"/>
      <c r="P623" s="318"/>
      <c r="Q623" s="319"/>
      <c r="R623" s="306"/>
      <c r="S623" s="306"/>
      <c r="T623" s="320"/>
      <c r="U623" s="321"/>
      <c r="V623" s="322"/>
      <c r="W623" s="323"/>
      <c r="X623" s="324"/>
      <c r="Y623" s="326"/>
      <c r="Z623" s="335">
        <f>_xlfn.XLOOKUP(A623,'2024-NAT-01'!B:B,'2024-NAT-01'!F:F,0,0)+_xlfn.XLOOKUP(Nominations!A469,'2024-NAT-01'!B:B,'2024-NAT-01'!G:G,0,0)</f>
        <v>0</v>
      </c>
      <c r="AA623" s="336">
        <f>_xlfn.XLOOKUP(A623,'2024-NAT-01'!B:B,'2024-NAT-01'!H:H,0,0)</f>
        <v>0</v>
      </c>
      <c r="AB623" s="335">
        <f>_xlfn.XLOOKUP(A623,'2024-NAT-02'!B:B,'2024-NAT-02'!F:F,0,0)+_xlfn.XLOOKUP(A623,'2024-NAT-02'!B:B,'2024-NAT-02'!G:G,0,0)</f>
        <v>0</v>
      </c>
      <c r="AC623" s="337">
        <f>_xlfn.XLOOKUP(A623,'2024-NAT-02'!B:B,'2024-NAT-02'!H:H,0,0)</f>
        <v>0</v>
      </c>
      <c r="AD623" s="338">
        <f t="shared" si="21"/>
        <v>0</v>
      </c>
      <c r="AE623" s="339">
        <f t="shared" si="22"/>
        <v>0</v>
      </c>
    </row>
    <row r="624" spans="1:31" ht="15.6" x14ac:dyDescent="0.25">
      <c r="A624" s="340" t="s">
        <v>925</v>
      </c>
      <c r="B624" s="341" t="s">
        <v>1380</v>
      </c>
      <c r="C624" s="341" t="s">
        <v>934</v>
      </c>
      <c r="D624" s="341" t="s">
        <v>122</v>
      </c>
      <c r="E624" s="342" t="s">
        <v>1261</v>
      </c>
      <c r="F624" s="312">
        <v>0</v>
      </c>
      <c r="G624" s="313">
        <v>0</v>
      </c>
      <c r="H624" s="313">
        <v>0</v>
      </c>
      <c r="I624" s="314">
        <v>0</v>
      </c>
      <c r="J624" s="315">
        <v>0</v>
      </c>
      <c r="K624" s="316"/>
      <c r="L624" s="331"/>
      <c r="M624" s="316"/>
      <c r="N624" s="317"/>
      <c r="O624" s="317"/>
      <c r="P624" s="318"/>
      <c r="Q624" s="319"/>
      <c r="R624" s="306"/>
      <c r="S624" s="306"/>
      <c r="T624" s="320"/>
      <c r="U624" s="321"/>
      <c r="V624" s="322"/>
      <c r="W624" s="323"/>
      <c r="X624" s="324"/>
      <c r="Y624" s="326"/>
      <c r="Z624" s="335">
        <f>_xlfn.XLOOKUP(A624,'2024-NAT-01'!B:B,'2024-NAT-01'!F:F,0,0)+_xlfn.XLOOKUP(Nominations!A470,'2024-NAT-01'!B:B,'2024-NAT-01'!G:G,0,0)</f>
        <v>0</v>
      </c>
      <c r="AA624" s="336">
        <f>_xlfn.XLOOKUP(A624,'2024-NAT-01'!B:B,'2024-NAT-01'!H:H,0,0)</f>
        <v>0</v>
      </c>
      <c r="AB624" s="335">
        <f>_xlfn.XLOOKUP(A624,'2024-NAT-02'!B:B,'2024-NAT-02'!F:F,0,0)+_xlfn.XLOOKUP(A624,'2024-NAT-02'!B:B,'2024-NAT-02'!G:G,0,0)</f>
        <v>0</v>
      </c>
      <c r="AC624" s="337">
        <f>_xlfn.XLOOKUP(A624,'2024-NAT-02'!B:B,'2024-NAT-02'!H:H,0,0)</f>
        <v>0</v>
      </c>
      <c r="AD624" s="338">
        <f t="shared" si="21"/>
        <v>0</v>
      </c>
      <c r="AE624" s="339">
        <f t="shared" si="22"/>
        <v>0</v>
      </c>
    </row>
    <row r="625" spans="1:31" ht="15.6" x14ac:dyDescent="0.25">
      <c r="A625" s="340" t="s">
        <v>926</v>
      </c>
      <c r="B625" s="341" t="s">
        <v>1380</v>
      </c>
      <c r="C625" s="341" t="s">
        <v>87</v>
      </c>
      <c r="D625" s="341" t="s">
        <v>331</v>
      </c>
      <c r="E625" s="342" t="s">
        <v>1258</v>
      </c>
      <c r="F625" s="312">
        <v>0</v>
      </c>
      <c r="G625" s="313">
        <v>0</v>
      </c>
      <c r="H625" s="313">
        <v>0</v>
      </c>
      <c r="I625" s="314">
        <v>0</v>
      </c>
      <c r="J625" s="315">
        <v>0</v>
      </c>
      <c r="K625" s="316"/>
      <c r="L625" s="331"/>
      <c r="M625" s="316"/>
      <c r="N625" s="317"/>
      <c r="O625" s="317"/>
      <c r="P625" s="318"/>
      <c r="Q625" s="319"/>
      <c r="R625" s="306"/>
      <c r="S625" s="306"/>
      <c r="T625" s="320"/>
      <c r="U625" s="321"/>
      <c r="V625" s="322"/>
      <c r="W625" s="323"/>
      <c r="X625" s="324"/>
      <c r="Y625" s="326"/>
      <c r="Z625" s="335">
        <f>_xlfn.XLOOKUP(A625,'2024-NAT-01'!B:B,'2024-NAT-01'!F:F,0,0)+_xlfn.XLOOKUP(Nominations!A471,'2024-NAT-01'!B:B,'2024-NAT-01'!G:G,0,0)</f>
        <v>0</v>
      </c>
      <c r="AA625" s="336">
        <f>_xlfn.XLOOKUP(A625,'2024-NAT-01'!B:B,'2024-NAT-01'!H:H,0,0)</f>
        <v>0</v>
      </c>
      <c r="AB625" s="335">
        <f>_xlfn.XLOOKUP(A625,'2024-NAT-02'!B:B,'2024-NAT-02'!F:F,0,0)+_xlfn.XLOOKUP(A625,'2024-NAT-02'!B:B,'2024-NAT-02'!G:G,0,0)</f>
        <v>0</v>
      </c>
      <c r="AC625" s="337">
        <f>_xlfn.XLOOKUP(A625,'2024-NAT-02'!B:B,'2024-NAT-02'!H:H,0,0)</f>
        <v>0</v>
      </c>
      <c r="AD625" s="338">
        <f t="shared" si="21"/>
        <v>0</v>
      </c>
      <c r="AE625" s="339">
        <f t="shared" si="22"/>
        <v>0</v>
      </c>
    </row>
    <row r="626" spans="1:31" ht="15.6" x14ac:dyDescent="0.25">
      <c r="A626" s="340" t="s">
        <v>927</v>
      </c>
      <c r="B626" s="341" t="s">
        <v>1380</v>
      </c>
      <c r="C626" s="341" t="s">
        <v>935</v>
      </c>
      <c r="D626" s="341" t="s">
        <v>100</v>
      </c>
      <c r="E626" s="342" t="s">
        <v>1261</v>
      </c>
      <c r="F626" s="312">
        <v>0</v>
      </c>
      <c r="G626" s="313">
        <v>0</v>
      </c>
      <c r="H626" s="313">
        <v>0</v>
      </c>
      <c r="I626" s="314">
        <v>0</v>
      </c>
      <c r="J626" s="315">
        <v>0</v>
      </c>
      <c r="K626" s="316"/>
      <c r="L626" s="331"/>
      <c r="M626" s="316"/>
      <c r="N626" s="317"/>
      <c r="O626" s="317"/>
      <c r="P626" s="318"/>
      <c r="Q626" s="319"/>
      <c r="R626" s="306"/>
      <c r="S626" s="306"/>
      <c r="T626" s="320"/>
      <c r="U626" s="321"/>
      <c r="V626" s="322"/>
      <c r="W626" s="323"/>
      <c r="X626" s="324"/>
      <c r="Y626" s="326"/>
      <c r="Z626" s="335">
        <f>_xlfn.XLOOKUP(A626,'2024-NAT-01'!B:B,'2024-NAT-01'!F:F,0,0)+_xlfn.XLOOKUP(Nominations!A472,'2024-NAT-01'!B:B,'2024-NAT-01'!G:G,0,0)</f>
        <v>0</v>
      </c>
      <c r="AA626" s="336">
        <f>_xlfn.XLOOKUP(A626,'2024-NAT-01'!B:B,'2024-NAT-01'!H:H,0,0)</f>
        <v>0</v>
      </c>
      <c r="AB626" s="335">
        <f>_xlfn.XLOOKUP(A626,'2024-NAT-02'!B:B,'2024-NAT-02'!F:F,0,0)+_xlfn.XLOOKUP(A626,'2024-NAT-02'!B:B,'2024-NAT-02'!G:G,0,0)</f>
        <v>0</v>
      </c>
      <c r="AC626" s="337">
        <f>_xlfn.XLOOKUP(A626,'2024-NAT-02'!B:B,'2024-NAT-02'!H:H,0,0)</f>
        <v>0</v>
      </c>
      <c r="AD626" s="338">
        <f t="shared" si="21"/>
        <v>0</v>
      </c>
      <c r="AE626" s="339">
        <f t="shared" si="22"/>
        <v>0</v>
      </c>
    </row>
    <row r="627" spans="1:31" ht="15.6" x14ac:dyDescent="0.25">
      <c r="A627" s="340" t="s">
        <v>928</v>
      </c>
      <c r="B627" s="341" t="s">
        <v>1380</v>
      </c>
      <c r="C627" s="341" t="s">
        <v>936</v>
      </c>
      <c r="D627" s="341" t="s">
        <v>237</v>
      </c>
      <c r="E627" s="342" t="s">
        <v>1261</v>
      </c>
      <c r="F627" s="312">
        <v>0</v>
      </c>
      <c r="G627" s="313">
        <v>0</v>
      </c>
      <c r="H627" s="313">
        <v>0</v>
      </c>
      <c r="I627" s="314">
        <v>0</v>
      </c>
      <c r="J627" s="315">
        <v>0</v>
      </c>
      <c r="K627" s="316"/>
      <c r="L627" s="331"/>
      <c r="M627" s="316"/>
      <c r="N627" s="317"/>
      <c r="O627" s="317"/>
      <c r="P627" s="318"/>
      <c r="Q627" s="319"/>
      <c r="R627" s="306"/>
      <c r="S627" s="306"/>
      <c r="T627" s="320"/>
      <c r="U627" s="321"/>
      <c r="V627" s="322"/>
      <c r="W627" s="323"/>
      <c r="X627" s="324"/>
      <c r="Y627" s="326"/>
      <c r="Z627" s="335">
        <f>_xlfn.XLOOKUP(A627,'2024-NAT-01'!B:B,'2024-NAT-01'!F:F,0,0)+_xlfn.XLOOKUP(Nominations!A473,'2024-NAT-01'!B:B,'2024-NAT-01'!G:G,0,0)</f>
        <v>0</v>
      </c>
      <c r="AA627" s="336">
        <f>_xlfn.XLOOKUP(A627,'2024-NAT-01'!B:B,'2024-NAT-01'!H:H,0,0)</f>
        <v>0</v>
      </c>
      <c r="AB627" s="335">
        <f>_xlfn.XLOOKUP(A627,'2024-NAT-02'!B:B,'2024-NAT-02'!F:F,0,0)+_xlfn.XLOOKUP(A627,'2024-NAT-02'!B:B,'2024-NAT-02'!G:G,0,0)</f>
        <v>0</v>
      </c>
      <c r="AC627" s="337">
        <f>_xlfn.XLOOKUP(A627,'2024-NAT-02'!B:B,'2024-NAT-02'!H:H,0,0)</f>
        <v>0</v>
      </c>
      <c r="AD627" s="338">
        <f t="shared" si="21"/>
        <v>0</v>
      </c>
      <c r="AE627" s="339">
        <f t="shared" si="22"/>
        <v>0</v>
      </c>
    </row>
    <row r="628" spans="1:31" ht="15.6" x14ac:dyDescent="0.25">
      <c r="A628" s="340" t="s">
        <v>929</v>
      </c>
      <c r="B628" s="341" t="s">
        <v>2159</v>
      </c>
      <c r="C628" s="341" t="s">
        <v>335</v>
      </c>
      <c r="D628" s="341" t="s">
        <v>334</v>
      </c>
      <c r="E628" s="342" t="s">
        <v>1258</v>
      </c>
      <c r="F628" s="312">
        <v>0</v>
      </c>
      <c r="G628" s="313">
        <v>0</v>
      </c>
      <c r="H628" s="313">
        <v>0</v>
      </c>
      <c r="I628" s="314">
        <v>0</v>
      </c>
      <c r="J628" s="315">
        <v>0</v>
      </c>
      <c r="K628" s="316"/>
      <c r="L628" s="331"/>
      <c r="M628" s="316"/>
      <c r="N628" s="317"/>
      <c r="O628" s="317"/>
      <c r="P628" s="318"/>
      <c r="Q628" s="319"/>
      <c r="R628" s="306"/>
      <c r="S628" s="306"/>
      <c r="T628" s="320"/>
      <c r="U628" s="321"/>
      <c r="V628" s="322"/>
      <c r="W628" s="323"/>
      <c r="X628" s="324"/>
      <c r="Y628" s="326"/>
      <c r="Z628" s="335">
        <f>_xlfn.XLOOKUP(A628,'2024-NAT-01'!B:B,'2024-NAT-01'!F:F,0,0)+_xlfn.XLOOKUP(Nominations!A474,'2024-NAT-01'!B:B,'2024-NAT-01'!G:G,0,0)</f>
        <v>0</v>
      </c>
      <c r="AA628" s="336">
        <f>_xlfn.XLOOKUP(A628,'2024-NAT-01'!B:B,'2024-NAT-01'!H:H,0,0)</f>
        <v>0</v>
      </c>
      <c r="AB628" s="335">
        <f>_xlfn.XLOOKUP(A628,'2024-NAT-02'!B:B,'2024-NAT-02'!F:F,0,0)+_xlfn.XLOOKUP(A628,'2024-NAT-02'!B:B,'2024-NAT-02'!G:G,0,0)</f>
        <v>0</v>
      </c>
      <c r="AC628" s="337">
        <f>_xlfn.XLOOKUP(A628,'2024-NAT-02'!B:B,'2024-NAT-02'!H:H,0,0)</f>
        <v>0</v>
      </c>
      <c r="AD628" s="338">
        <f t="shared" si="21"/>
        <v>0</v>
      </c>
      <c r="AE628" s="339">
        <f t="shared" si="22"/>
        <v>0</v>
      </c>
    </row>
    <row r="629" spans="1:31" ht="15.6" x14ac:dyDescent="0.25">
      <c r="A629" s="340" t="s">
        <v>930</v>
      </c>
      <c r="B629" s="341" t="s">
        <v>1948</v>
      </c>
      <c r="C629" s="341" t="s">
        <v>939</v>
      </c>
      <c r="D629" s="341" t="s">
        <v>319</v>
      </c>
      <c r="E629" s="342" t="s">
        <v>2079</v>
      </c>
      <c r="F629" s="312">
        <v>0</v>
      </c>
      <c r="G629" s="313">
        <v>0</v>
      </c>
      <c r="H629" s="313">
        <v>0</v>
      </c>
      <c r="I629" s="314">
        <v>0</v>
      </c>
      <c r="J629" s="315">
        <v>0</v>
      </c>
      <c r="K629" s="316"/>
      <c r="L629" s="331"/>
      <c r="M629" s="316"/>
      <c r="N629" s="317"/>
      <c r="O629" s="317"/>
      <c r="P629" s="318"/>
      <c r="Q629" s="319"/>
      <c r="R629" s="306"/>
      <c r="S629" s="306"/>
      <c r="T629" s="320"/>
      <c r="U629" s="321"/>
      <c r="V629" s="322"/>
      <c r="W629" s="323"/>
      <c r="X629" s="324"/>
      <c r="Y629" s="326"/>
      <c r="Z629" s="335">
        <f>_xlfn.XLOOKUP(A629,'2024-NAT-01'!B:B,'2024-NAT-01'!F:F,0,0)+_xlfn.XLOOKUP(Nominations!A475,'2024-NAT-01'!B:B,'2024-NAT-01'!G:G,0,0)</f>
        <v>0</v>
      </c>
      <c r="AA629" s="336">
        <f>_xlfn.XLOOKUP(A629,'2024-NAT-01'!B:B,'2024-NAT-01'!H:H,0,0)</f>
        <v>0</v>
      </c>
      <c r="AB629" s="335">
        <f>_xlfn.XLOOKUP(A629,'2024-NAT-02'!B:B,'2024-NAT-02'!F:F,0,0)+_xlfn.XLOOKUP(A629,'2024-NAT-02'!B:B,'2024-NAT-02'!G:G,0,0)</f>
        <v>0</v>
      </c>
      <c r="AC629" s="337">
        <f>_xlfn.XLOOKUP(A629,'2024-NAT-02'!B:B,'2024-NAT-02'!H:H,0,0)</f>
        <v>0</v>
      </c>
      <c r="AD629" s="338">
        <f t="shared" si="21"/>
        <v>0</v>
      </c>
      <c r="AE629" s="339">
        <f t="shared" si="22"/>
        <v>0</v>
      </c>
    </row>
    <row r="630" spans="1:31" ht="15.6" x14ac:dyDescent="0.25">
      <c r="A630" s="340" t="s">
        <v>931</v>
      </c>
      <c r="B630" s="341" t="s">
        <v>2159</v>
      </c>
      <c r="C630" s="341" t="s">
        <v>2121</v>
      </c>
      <c r="D630" s="341" t="s">
        <v>1066</v>
      </c>
      <c r="E630" s="342" t="s">
        <v>1258</v>
      </c>
      <c r="F630" s="312">
        <v>0</v>
      </c>
      <c r="G630" s="313">
        <v>0</v>
      </c>
      <c r="H630" s="313">
        <v>0</v>
      </c>
      <c r="I630" s="314">
        <v>0</v>
      </c>
      <c r="J630" s="315">
        <v>0</v>
      </c>
      <c r="K630" s="316"/>
      <c r="L630" s="331"/>
      <c r="M630" s="316"/>
      <c r="N630" s="317"/>
      <c r="O630" s="317"/>
      <c r="P630" s="318"/>
      <c r="Q630" s="319"/>
      <c r="R630" s="306"/>
      <c r="S630" s="306"/>
      <c r="T630" s="320"/>
      <c r="U630" s="321"/>
      <c r="V630" s="322"/>
      <c r="W630" s="323"/>
      <c r="X630" s="324"/>
      <c r="Y630" s="326"/>
      <c r="Z630" s="335">
        <f>_xlfn.XLOOKUP(A630,'2024-NAT-01'!B:B,'2024-NAT-01'!F:F,0,0)+_xlfn.XLOOKUP(Nominations!A476,'2024-NAT-01'!B:B,'2024-NAT-01'!G:G,0,0)</f>
        <v>0</v>
      </c>
      <c r="AA630" s="336">
        <f>_xlfn.XLOOKUP(A630,'2024-NAT-01'!B:B,'2024-NAT-01'!H:H,0,0)</f>
        <v>0</v>
      </c>
      <c r="AB630" s="335">
        <f>_xlfn.XLOOKUP(A630,'2024-NAT-02'!B:B,'2024-NAT-02'!F:F,0,0)+_xlfn.XLOOKUP(A630,'2024-NAT-02'!B:B,'2024-NAT-02'!G:G,0,0)</f>
        <v>0</v>
      </c>
      <c r="AC630" s="337">
        <f>_xlfn.XLOOKUP(A630,'2024-NAT-02'!B:B,'2024-NAT-02'!H:H,0,0)</f>
        <v>0</v>
      </c>
      <c r="AD630" s="338">
        <f t="shared" si="21"/>
        <v>0</v>
      </c>
      <c r="AE630" s="339">
        <f t="shared" si="22"/>
        <v>0</v>
      </c>
    </row>
    <row r="631" spans="1:31" ht="15.6" x14ac:dyDescent="0.25">
      <c r="A631" s="340" t="s">
        <v>932</v>
      </c>
      <c r="B631" s="341" t="s">
        <v>1379</v>
      </c>
      <c r="C631" s="341" t="s">
        <v>99</v>
      </c>
      <c r="D631" s="341" t="s">
        <v>940</v>
      </c>
      <c r="E631" s="342" t="s">
        <v>1258</v>
      </c>
      <c r="F631" s="312">
        <v>0</v>
      </c>
      <c r="G631" s="313">
        <v>0</v>
      </c>
      <c r="H631" s="313">
        <v>0</v>
      </c>
      <c r="I631" s="314">
        <v>0</v>
      </c>
      <c r="J631" s="315">
        <v>0</v>
      </c>
      <c r="K631" s="316"/>
      <c r="L631" s="331"/>
      <c r="M631" s="316"/>
      <c r="N631" s="317"/>
      <c r="O631" s="317"/>
      <c r="P631" s="318"/>
      <c r="Q631" s="319"/>
      <c r="R631" s="306"/>
      <c r="S631" s="306"/>
      <c r="T631" s="320"/>
      <c r="U631" s="321"/>
      <c r="V631" s="322"/>
      <c r="W631" s="323"/>
      <c r="X631" s="324"/>
      <c r="Y631" s="326"/>
      <c r="Z631" s="335">
        <f>_xlfn.XLOOKUP(A631,'2024-NAT-01'!B:B,'2024-NAT-01'!F:F,0,0)+_xlfn.XLOOKUP(Nominations!A477,'2024-NAT-01'!B:B,'2024-NAT-01'!G:G,0,0)</f>
        <v>0</v>
      </c>
      <c r="AA631" s="336">
        <f>_xlfn.XLOOKUP(A631,'2024-NAT-01'!B:B,'2024-NAT-01'!H:H,0,0)</f>
        <v>0</v>
      </c>
      <c r="AB631" s="335">
        <f>_xlfn.XLOOKUP(A631,'2024-NAT-02'!B:B,'2024-NAT-02'!F:F,0,0)+_xlfn.XLOOKUP(A631,'2024-NAT-02'!B:B,'2024-NAT-02'!G:G,0,0)</f>
        <v>0</v>
      </c>
      <c r="AC631" s="337">
        <f>_xlfn.XLOOKUP(A631,'2024-NAT-02'!B:B,'2024-NAT-02'!H:H,0,0)</f>
        <v>0</v>
      </c>
      <c r="AD631" s="338">
        <f t="shared" si="21"/>
        <v>0</v>
      </c>
      <c r="AE631" s="339">
        <f t="shared" si="22"/>
        <v>0</v>
      </c>
    </row>
    <row r="632" spans="1:31" ht="15.6" x14ac:dyDescent="0.25">
      <c r="A632" s="340" t="s">
        <v>933</v>
      </c>
      <c r="B632" s="341" t="s">
        <v>1948</v>
      </c>
      <c r="C632" s="341" t="s">
        <v>941</v>
      </c>
      <c r="D632" s="341" t="s">
        <v>942</v>
      </c>
      <c r="E632" s="342" t="s">
        <v>1261</v>
      </c>
      <c r="F632" s="312">
        <v>0</v>
      </c>
      <c r="G632" s="313">
        <v>0</v>
      </c>
      <c r="H632" s="313">
        <v>0</v>
      </c>
      <c r="I632" s="314">
        <v>0</v>
      </c>
      <c r="J632" s="315">
        <v>0</v>
      </c>
      <c r="K632" s="316"/>
      <c r="L632" s="331"/>
      <c r="M632" s="316"/>
      <c r="N632" s="317"/>
      <c r="O632" s="317"/>
      <c r="P632" s="318"/>
      <c r="Q632" s="319"/>
      <c r="R632" s="306"/>
      <c r="S632" s="306"/>
      <c r="T632" s="320"/>
      <c r="U632" s="321"/>
      <c r="V632" s="322"/>
      <c r="W632" s="323"/>
      <c r="X632" s="324"/>
      <c r="Y632" s="326"/>
      <c r="Z632" s="335">
        <f>_xlfn.XLOOKUP(A632,'2024-NAT-01'!B:B,'2024-NAT-01'!F:F,0,0)+_xlfn.XLOOKUP(Nominations!A478,'2024-NAT-01'!B:B,'2024-NAT-01'!G:G,0,0)</f>
        <v>0</v>
      </c>
      <c r="AA632" s="336">
        <f>_xlfn.XLOOKUP(A632,'2024-NAT-01'!B:B,'2024-NAT-01'!H:H,0,0)</f>
        <v>0</v>
      </c>
      <c r="AB632" s="335">
        <f>_xlfn.XLOOKUP(A632,'2024-NAT-02'!B:B,'2024-NAT-02'!F:F,0,0)+_xlfn.XLOOKUP(A632,'2024-NAT-02'!B:B,'2024-NAT-02'!G:G,0,0)</f>
        <v>0</v>
      </c>
      <c r="AC632" s="337">
        <f>_xlfn.XLOOKUP(A632,'2024-NAT-02'!B:B,'2024-NAT-02'!H:H,0,0)</f>
        <v>0</v>
      </c>
      <c r="AD632" s="338">
        <f t="shared" si="21"/>
        <v>0</v>
      </c>
      <c r="AE632" s="339">
        <f t="shared" si="22"/>
        <v>0</v>
      </c>
    </row>
    <row r="633" spans="1:31" ht="15.6" x14ac:dyDescent="0.25">
      <c r="A633" s="340" t="s">
        <v>938</v>
      </c>
      <c r="B633" s="341" t="s">
        <v>1340</v>
      </c>
      <c r="C633" s="341" t="s">
        <v>1956</v>
      </c>
      <c r="D633" s="341" t="s">
        <v>141</v>
      </c>
      <c r="E633" s="342" t="s">
        <v>1261</v>
      </c>
      <c r="F633" s="312">
        <v>0</v>
      </c>
      <c r="G633" s="313">
        <v>0</v>
      </c>
      <c r="H633" s="313">
        <v>0</v>
      </c>
      <c r="I633" s="314">
        <v>0</v>
      </c>
      <c r="J633" s="315">
        <v>0</v>
      </c>
      <c r="K633" s="316"/>
      <c r="L633" s="331"/>
      <c r="M633" s="316"/>
      <c r="N633" s="317"/>
      <c r="O633" s="317"/>
      <c r="P633" s="318"/>
      <c r="Q633" s="319"/>
      <c r="R633" s="306"/>
      <c r="S633" s="306"/>
      <c r="T633" s="320"/>
      <c r="U633" s="321"/>
      <c r="V633" s="322"/>
      <c r="W633" s="323"/>
      <c r="X633" s="324"/>
      <c r="Y633" s="326"/>
      <c r="Z633" s="335">
        <f>_xlfn.XLOOKUP(A633,'2024-NAT-01'!B:B,'2024-NAT-01'!F:F,0,0)+_xlfn.XLOOKUP(Nominations!A480,'2024-NAT-01'!B:B,'2024-NAT-01'!G:G,0,0)</f>
        <v>0</v>
      </c>
      <c r="AA633" s="336">
        <f>_xlfn.XLOOKUP(A633,'2024-NAT-01'!B:B,'2024-NAT-01'!H:H,0,0)</f>
        <v>0</v>
      </c>
      <c r="AB633" s="335">
        <f>_xlfn.XLOOKUP(A633,'2024-NAT-02'!B:B,'2024-NAT-02'!F:F,0,0)+_xlfn.XLOOKUP(A633,'2024-NAT-02'!B:B,'2024-NAT-02'!G:G,0,0)</f>
        <v>0</v>
      </c>
      <c r="AC633" s="337">
        <f>_xlfn.XLOOKUP(A633,'2024-NAT-02'!B:B,'2024-NAT-02'!H:H,0,0)</f>
        <v>0</v>
      </c>
      <c r="AD633" s="338">
        <f t="shared" si="21"/>
        <v>0</v>
      </c>
      <c r="AE633" s="339">
        <f t="shared" si="22"/>
        <v>0</v>
      </c>
    </row>
    <row r="634" spans="1:31" ht="15.6" x14ac:dyDescent="0.25">
      <c r="A634" s="340" t="s">
        <v>944</v>
      </c>
      <c r="B634" s="341" t="s">
        <v>1340</v>
      </c>
      <c r="C634" s="341" t="s">
        <v>94</v>
      </c>
      <c r="D634" s="341" t="s">
        <v>953</v>
      </c>
      <c r="E634" s="342" t="s">
        <v>1261</v>
      </c>
      <c r="F634" s="312">
        <v>0</v>
      </c>
      <c r="G634" s="313">
        <v>0</v>
      </c>
      <c r="H634" s="313">
        <v>0</v>
      </c>
      <c r="I634" s="314">
        <v>0</v>
      </c>
      <c r="J634" s="315">
        <v>0</v>
      </c>
      <c r="K634" s="316"/>
      <c r="L634" s="331"/>
      <c r="M634" s="316"/>
      <c r="N634" s="317"/>
      <c r="O634" s="317"/>
      <c r="P634" s="318"/>
      <c r="Q634" s="319"/>
      <c r="R634" s="306"/>
      <c r="S634" s="306"/>
      <c r="T634" s="320"/>
      <c r="U634" s="321"/>
      <c r="V634" s="322"/>
      <c r="W634" s="323"/>
      <c r="X634" s="324"/>
      <c r="Y634" s="326"/>
      <c r="Z634" s="335">
        <f>_xlfn.XLOOKUP(A634,'2024-NAT-01'!B:B,'2024-NAT-01'!F:F,0,0)+_xlfn.XLOOKUP(Nominations!A481,'2024-NAT-01'!B:B,'2024-NAT-01'!G:G,0,0)</f>
        <v>0</v>
      </c>
      <c r="AA634" s="336">
        <f>_xlfn.XLOOKUP(A634,'2024-NAT-01'!B:B,'2024-NAT-01'!H:H,0,0)</f>
        <v>0</v>
      </c>
      <c r="AB634" s="335">
        <f>_xlfn.XLOOKUP(A634,'2024-NAT-02'!B:B,'2024-NAT-02'!F:F,0,0)+_xlfn.XLOOKUP(A634,'2024-NAT-02'!B:B,'2024-NAT-02'!G:G,0,0)</f>
        <v>0</v>
      </c>
      <c r="AC634" s="337">
        <f>_xlfn.XLOOKUP(A634,'2024-NAT-02'!B:B,'2024-NAT-02'!H:H,0,0)</f>
        <v>0</v>
      </c>
      <c r="AD634" s="338">
        <f t="shared" si="21"/>
        <v>0</v>
      </c>
      <c r="AE634" s="339">
        <f t="shared" si="22"/>
        <v>0</v>
      </c>
    </row>
    <row r="635" spans="1:31" ht="15.6" x14ac:dyDescent="0.25">
      <c r="A635" s="340" t="s">
        <v>945</v>
      </c>
      <c r="B635" s="341" t="s">
        <v>1340</v>
      </c>
      <c r="C635" s="341" t="s">
        <v>954</v>
      </c>
      <c r="D635" s="341" t="s">
        <v>955</v>
      </c>
      <c r="E635" s="342" t="s">
        <v>2079</v>
      </c>
      <c r="F635" s="312">
        <v>0</v>
      </c>
      <c r="G635" s="313">
        <v>0</v>
      </c>
      <c r="H635" s="313">
        <v>0</v>
      </c>
      <c r="I635" s="314">
        <v>0</v>
      </c>
      <c r="J635" s="315">
        <v>0</v>
      </c>
      <c r="K635" s="316"/>
      <c r="L635" s="331"/>
      <c r="M635" s="316"/>
      <c r="N635" s="317"/>
      <c r="O635" s="317"/>
      <c r="P635" s="318"/>
      <c r="Q635" s="319"/>
      <c r="R635" s="306"/>
      <c r="S635" s="306"/>
      <c r="T635" s="320"/>
      <c r="U635" s="321"/>
      <c r="V635" s="322"/>
      <c r="W635" s="323"/>
      <c r="X635" s="324"/>
      <c r="Y635" s="326"/>
      <c r="Z635" s="335">
        <f>_xlfn.XLOOKUP(A635,'2024-NAT-01'!B:B,'2024-NAT-01'!F:F,0,0)+_xlfn.XLOOKUP(Nominations!A482,'2024-NAT-01'!B:B,'2024-NAT-01'!G:G,0,0)</f>
        <v>0</v>
      </c>
      <c r="AA635" s="336">
        <f>_xlfn.XLOOKUP(A635,'2024-NAT-01'!B:B,'2024-NAT-01'!H:H,0,0)</f>
        <v>0</v>
      </c>
      <c r="AB635" s="335">
        <f>_xlfn.XLOOKUP(A635,'2024-NAT-02'!B:B,'2024-NAT-02'!F:F,0,0)+_xlfn.XLOOKUP(A635,'2024-NAT-02'!B:B,'2024-NAT-02'!G:G,0,0)</f>
        <v>0</v>
      </c>
      <c r="AC635" s="337">
        <f>_xlfn.XLOOKUP(A635,'2024-NAT-02'!B:B,'2024-NAT-02'!H:H,0,0)</f>
        <v>0</v>
      </c>
      <c r="AD635" s="338">
        <f t="shared" si="21"/>
        <v>0</v>
      </c>
      <c r="AE635" s="339">
        <f t="shared" si="22"/>
        <v>0</v>
      </c>
    </row>
    <row r="636" spans="1:31" ht="15.6" x14ac:dyDescent="0.25">
      <c r="A636" s="340" t="s">
        <v>946</v>
      </c>
      <c r="B636" s="341" t="s">
        <v>1340</v>
      </c>
      <c r="C636" s="341" t="s">
        <v>71</v>
      </c>
      <c r="D636" s="341" t="s">
        <v>364</v>
      </c>
      <c r="E636" s="342" t="s">
        <v>1261</v>
      </c>
      <c r="F636" s="312">
        <v>0</v>
      </c>
      <c r="G636" s="313">
        <v>0</v>
      </c>
      <c r="H636" s="313">
        <v>0</v>
      </c>
      <c r="I636" s="314">
        <v>0</v>
      </c>
      <c r="J636" s="315">
        <v>0</v>
      </c>
      <c r="K636" s="316"/>
      <c r="L636" s="331"/>
      <c r="M636" s="316"/>
      <c r="N636" s="317"/>
      <c r="O636" s="317"/>
      <c r="P636" s="318"/>
      <c r="Q636" s="319"/>
      <c r="R636" s="306"/>
      <c r="S636" s="306"/>
      <c r="T636" s="320"/>
      <c r="U636" s="321"/>
      <c r="V636" s="322"/>
      <c r="W636" s="323"/>
      <c r="X636" s="324"/>
      <c r="Y636" s="326"/>
      <c r="Z636" s="335">
        <f>_xlfn.XLOOKUP(A636,'2024-NAT-01'!B:B,'2024-NAT-01'!F:F,0,0)+_xlfn.XLOOKUP(Nominations!A483,'2024-NAT-01'!B:B,'2024-NAT-01'!G:G,0,0)</f>
        <v>0</v>
      </c>
      <c r="AA636" s="336">
        <f>_xlfn.XLOOKUP(A636,'2024-NAT-01'!B:B,'2024-NAT-01'!H:H,0,0)</f>
        <v>0</v>
      </c>
      <c r="AB636" s="335">
        <f>_xlfn.XLOOKUP(A636,'2024-NAT-02'!B:B,'2024-NAT-02'!F:F,0,0)+_xlfn.XLOOKUP(A636,'2024-NAT-02'!B:B,'2024-NAT-02'!G:G,0,0)</f>
        <v>0</v>
      </c>
      <c r="AC636" s="337">
        <f>_xlfn.XLOOKUP(A636,'2024-NAT-02'!B:B,'2024-NAT-02'!H:H,0,0)</f>
        <v>0</v>
      </c>
      <c r="AD636" s="338">
        <f t="shared" si="21"/>
        <v>0</v>
      </c>
      <c r="AE636" s="339">
        <f t="shared" si="22"/>
        <v>0</v>
      </c>
    </row>
    <row r="637" spans="1:31" ht="15.6" x14ac:dyDescent="0.25">
      <c r="A637" s="340" t="s">
        <v>947</v>
      </c>
      <c r="B637" s="341" t="s">
        <v>1340</v>
      </c>
      <c r="C637" s="341" t="s">
        <v>227</v>
      </c>
      <c r="D637" s="341" t="s">
        <v>956</v>
      </c>
      <c r="E637" s="342" t="s">
        <v>2079</v>
      </c>
      <c r="F637" s="312">
        <v>0</v>
      </c>
      <c r="G637" s="313">
        <v>0</v>
      </c>
      <c r="H637" s="313">
        <v>0</v>
      </c>
      <c r="I637" s="314">
        <v>0</v>
      </c>
      <c r="J637" s="315">
        <v>0</v>
      </c>
      <c r="K637" s="316"/>
      <c r="L637" s="331"/>
      <c r="M637" s="316"/>
      <c r="N637" s="317"/>
      <c r="O637" s="317"/>
      <c r="P637" s="318"/>
      <c r="Q637" s="319"/>
      <c r="R637" s="306"/>
      <c r="S637" s="306"/>
      <c r="T637" s="320"/>
      <c r="U637" s="321"/>
      <c r="V637" s="322"/>
      <c r="W637" s="323"/>
      <c r="X637" s="324"/>
      <c r="Y637" s="326"/>
      <c r="Z637" s="335">
        <f>_xlfn.XLOOKUP(A637,'2024-NAT-01'!B:B,'2024-NAT-01'!F:F,0,0)+_xlfn.XLOOKUP(Nominations!A484,'2024-NAT-01'!B:B,'2024-NAT-01'!G:G,0,0)</f>
        <v>0</v>
      </c>
      <c r="AA637" s="336">
        <f>_xlfn.XLOOKUP(A637,'2024-NAT-01'!B:B,'2024-NAT-01'!H:H,0,0)</f>
        <v>0</v>
      </c>
      <c r="AB637" s="335">
        <f>_xlfn.XLOOKUP(A637,'2024-NAT-02'!B:B,'2024-NAT-02'!F:F,0,0)+_xlfn.XLOOKUP(A637,'2024-NAT-02'!B:B,'2024-NAT-02'!G:G,0,0)</f>
        <v>0</v>
      </c>
      <c r="AC637" s="337">
        <f>_xlfn.XLOOKUP(A637,'2024-NAT-02'!B:B,'2024-NAT-02'!H:H,0,0)</f>
        <v>0</v>
      </c>
      <c r="AD637" s="338">
        <f t="shared" si="21"/>
        <v>0</v>
      </c>
      <c r="AE637" s="339">
        <f t="shared" si="22"/>
        <v>0</v>
      </c>
    </row>
    <row r="638" spans="1:31" ht="15.6" x14ac:dyDescent="0.25">
      <c r="A638" s="340" t="s">
        <v>948</v>
      </c>
      <c r="B638" s="341" t="s">
        <v>2155</v>
      </c>
      <c r="C638" s="341" t="s">
        <v>2122</v>
      </c>
      <c r="D638" s="341" t="s">
        <v>122</v>
      </c>
      <c r="E638" s="342" t="s">
        <v>1260</v>
      </c>
      <c r="F638" s="312">
        <v>0</v>
      </c>
      <c r="G638" s="313">
        <v>0</v>
      </c>
      <c r="H638" s="313">
        <v>0</v>
      </c>
      <c r="I638" s="314">
        <v>0</v>
      </c>
      <c r="J638" s="315">
        <v>0</v>
      </c>
      <c r="K638" s="316"/>
      <c r="L638" s="331"/>
      <c r="M638" s="316"/>
      <c r="N638" s="317"/>
      <c r="O638" s="317"/>
      <c r="P638" s="318"/>
      <c r="Q638" s="319"/>
      <c r="R638" s="306"/>
      <c r="S638" s="306"/>
      <c r="T638" s="320"/>
      <c r="U638" s="321"/>
      <c r="V638" s="322"/>
      <c r="W638" s="323"/>
      <c r="X638" s="324"/>
      <c r="Y638" s="326"/>
      <c r="Z638" s="335">
        <f>_xlfn.XLOOKUP(A638,'2024-NAT-01'!B:B,'2024-NAT-01'!F:F,0,0)+_xlfn.XLOOKUP(Nominations!A485,'2024-NAT-01'!B:B,'2024-NAT-01'!G:G,0,0)</f>
        <v>0</v>
      </c>
      <c r="AA638" s="336">
        <f>_xlfn.XLOOKUP(A638,'2024-NAT-01'!B:B,'2024-NAT-01'!H:H,0,0)</f>
        <v>0</v>
      </c>
      <c r="AB638" s="335">
        <f>_xlfn.XLOOKUP(A638,'2024-NAT-02'!B:B,'2024-NAT-02'!F:F,0,0)+_xlfn.XLOOKUP(A638,'2024-NAT-02'!B:B,'2024-NAT-02'!G:G,0,0)</f>
        <v>0</v>
      </c>
      <c r="AC638" s="337">
        <f>_xlfn.XLOOKUP(A638,'2024-NAT-02'!B:B,'2024-NAT-02'!H:H,0,0)</f>
        <v>0</v>
      </c>
      <c r="AD638" s="338">
        <f t="shared" si="21"/>
        <v>0</v>
      </c>
      <c r="AE638" s="339">
        <f t="shared" si="22"/>
        <v>0</v>
      </c>
    </row>
    <row r="639" spans="1:31" ht="15.6" x14ac:dyDescent="0.25">
      <c r="A639" s="340" t="s">
        <v>949</v>
      </c>
      <c r="B639" s="341" t="s">
        <v>1340</v>
      </c>
      <c r="C639" s="341" t="s">
        <v>84</v>
      </c>
      <c r="D639" s="341" t="s">
        <v>145</v>
      </c>
      <c r="E639" s="342" t="s">
        <v>1258</v>
      </c>
      <c r="F639" s="312">
        <v>0</v>
      </c>
      <c r="G639" s="313">
        <v>0</v>
      </c>
      <c r="H639" s="313">
        <v>0</v>
      </c>
      <c r="I639" s="314">
        <v>0</v>
      </c>
      <c r="J639" s="315">
        <v>0</v>
      </c>
      <c r="K639" s="316"/>
      <c r="L639" s="331"/>
      <c r="M639" s="316"/>
      <c r="N639" s="317"/>
      <c r="O639" s="317"/>
      <c r="P639" s="318"/>
      <c r="Q639" s="319"/>
      <c r="R639" s="306"/>
      <c r="S639" s="306"/>
      <c r="T639" s="320"/>
      <c r="U639" s="321"/>
      <c r="V639" s="322"/>
      <c r="W639" s="323"/>
      <c r="X639" s="324"/>
      <c r="Y639" s="326"/>
      <c r="Z639" s="335">
        <f>_xlfn.XLOOKUP(A639,'2024-NAT-01'!B:B,'2024-NAT-01'!F:F,0,0)+_xlfn.XLOOKUP(Nominations!A486,'2024-NAT-01'!B:B,'2024-NAT-01'!G:G,0,0)</f>
        <v>0</v>
      </c>
      <c r="AA639" s="336">
        <f>_xlfn.XLOOKUP(A639,'2024-NAT-01'!B:B,'2024-NAT-01'!H:H,0,0)</f>
        <v>0</v>
      </c>
      <c r="AB639" s="335">
        <f>_xlfn.XLOOKUP(A639,'2024-NAT-02'!B:B,'2024-NAT-02'!F:F,0,0)+_xlfn.XLOOKUP(A639,'2024-NAT-02'!B:B,'2024-NAT-02'!G:G,0,0)</f>
        <v>0</v>
      </c>
      <c r="AC639" s="337">
        <f>_xlfn.XLOOKUP(A639,'2024-NAT-02'!B:B,'2024-NAT-02'!H:H,0,0)</f>
        <v>0</v>
      </c>
      <c r="AD639" s="338">
        <f t="shared" si="21"/>
        <v>0</v>
      </c>
      <c r="AE639" s="339">
        <f t="shared" si="22"/>
        <v>0</v>
      </c>
    </row>
    <row r="640" spans="1:31" ht="15.6" x14ac:dyDescent="0.25">
      <c r="A640" s="340" t="s">
        <v>950</v>
      </c>
      <c r="B640" s="341" t="s">
        <v>1331</v>
      </c>
      <c r="C640" s="341" t="s">
        <v>1975</v>
      </c>
      <c r="D640" s="341" t="s">
        <v>129</v>
      </c>
      <c r="E640" s="342" t="s">
        <v>1260</v>
      </c>
      <c r="F640" s="312">
        <v>0</v>
      </c>
      <c r="G640" s="313">
        <v>0</v>
      </c>
      <c r="H640" s="313">
        <v>0</v>
      </c>
      <c r="I640" s="314">
        <v>0</v>
      </c>
      <c r="J640" s="315">
        <v>0</v>
      </c>
      <c r="K640" s="316"/>
      <c r="L640" s="331"/>
      <c r="M640" s="316"/>
      <c r="N640" s="317"/>
      <c r="O640" s="317"/>
      <c r="P640" s="318"/>
      <c r="Q640" s="319"/>
      <c r="R640" s="306"/>
      <c r="S640" s="306"/>
      <c r="T640" s="320"/>
      <c r="U640" s="321"/>
      <c r="V640" s="322"/>
      <c r="W640" s="323"/>
      <c r="X640" s="324"/>
      <c r="Y640" s="326"/>
      <c r="Z640" s="335">
        <f>_xlfn.XLOOKUP(A640,'2024-NAT-01'!B:B,'2024-NAT-01'!F:F,0,0)+_xlfn.XLOOKUP(Nominations!A487,'2024-NAT-01'!B:B,'2024-NAT-01'!G:G,0,0)</f>
        <v>0</v>
      </c>
      <c r="AA640" s="336">
        <f>_xlfn.XLOOKUP(A640,'2024-NAT-01'!B:B,'2024-NAT-01'!H:H,0,0)</f>
        <v>0</v>
      </c>
      <c r="AB640" s="335">
        <f>_xlfn.XLOOKUP(A640,'2024-NAT-02'!B:B,'2024-NAT-02'!F:F,0,0)+_xlfn.XLOOKUP(A640,'2024-NAT-02'!B:B,'2024-NAT-02'!G:G,0,0)</f>
        <v>0</v>
      </c>
      <c r="AC640" s="337">
        <f>_xlfn.XLOOKUP(A640,'2024-NAT-02'!B:B,'2024-NAT-02'!H:H,0,0)</f>
        <v>0</v>
      </c>
      <c r="AD640" s="338">
        <f t="shared" si="21"/>
        <v>0</v>
      </c>
      <c r="AE640" s="339">
        <f t="shared" si="22"/>
        <v>0</v>
      </c>
    </row>
    <row r="641" spans="1:31" ht="15.6" x14ac:dyDescent="0.25">
      <c r="A641" s="340" t="s">
        <v>952</v>
      </c>
      <c r="B641" s="341" t="s">
        <v>1334</v>
      </c>
      <c r="C641" s="341" t="s">
        <v>222</v>
      </c>
      <c r="D641" s="341" t="s">
        <v>223</v>
      </c>
      <c r="E641" s="342" t="s">
        <v>1261</v>
      </c>
      <c r="F641" s="312">
        <v>0</v>
      </c>
      <c r="G641" s="313">
        <v>0</v>
      </c>
      <c r="H641" s="313">
        <v>0</v>
      </c>
      <c r="I641" s="314">
        <v>0</v>
      </c>
      <c r="J641" s="315">
        <v>0</v>
      </c>
      <c r="K641" s="316"/>
      <c r="L641" s="331"/>
      <c r="M641" s="316"/>
      <c r="N641" s="317"/>
      <c r="O641" s="317"/>
      <c r="P641" s="318"/>
      <c r="Q641" s="319"/>
      <c r="R641" s="306"/>
      <c r="S641" s="306"/>
      <c r="T641" s="320"/>
      <c r="U641" s="321"/>
      <c r="V641" s="322"/>
      <c r="W641" s="323"/>
      <c r="X641" s="324"/>
      <c r="Y641" s="326"/>
      <c r="Z641" s="335">
        <f>_xlfn.XLOOKUP(A641,'2024-NAT-01'!B:B,'2024-NAT-01'!F:F,0,0)+_xlfn.XLOOKUP(Nominations!A489,'2024-NAT-01'!B:B,'2024-NAT-01'!G:G,0,0)</f>
        <v>0</v>
      </c>
      <c r="AA641" s="336">
        <f>_xlfn.XLOOKUP(A641,'2024-NAT-01'!B:B,'2024-NAT-01'!H:H,0,0)</f>
        <v>0</v>
      </c>
      <c r="AB641" s="335">
        <f>_xlfn.XLOOKUP(A641,'2024-NAT-02'!B:B,'2024-NAT-02'!F:F,0,0)+_xlfn.XLOOKUP(A641,'2024-NAT-02'!B:B,'2024-NAT-02'!G:G,0,0)</f>
        <v>0</v>
      </c>
      <c r="AC641" s="337">
        <f>_xlfn.XLOOKUP(A641,'2024-NAT-02'!B:B,'2024-NAT-02'!H:H,0,0)</f>
        <v>0</v>
      </c>
      <c r="AD641" s="338">
        <f t="shared" si="21"/>
        <v>0</v>
      </c>
      <c r="AE641" s="339">
        <f t="shared" si="22"/>
        <v>0</v>
      </c>
    </row>
    <row r="642" spans="1:31" ht="15.6" x14ac:dyDescent="0.25">
      <c r="A642" s="340" t="s">
        <v>957</v>
      </c>
      <c r="B642" s="341" t="s">
        <v>1334</v>
      </c>
      <c r="C642" s="341" t="s">
        <v>961</v>
      </c>
      <c r="D642" s="341" t="s">
        <v>223</v>
      </c>
      <c r="E642" s="342" t="s">
        <v>1259</v>
      </c>
      <c r="F642" s="312">
        <v>0</v>
      </c>
      <c r="G642" s="313">
        <v>0</v>
      </c>
      <c r="H642" s="313">
        <v>0</v>
      </c>
      <c r="I642" s="314">
        <v>0</v>
      </c>
      <c r="J642" s="315">
        <v>0</v>
      </c>
      <c r="K642" s="316"/>
      <c r="L642" s="331"/>
      <c r="M642" s="316"/>
      <c r="N642" s="317"/>
      <c r="O642" s="317"/>
      <c r="P642" s="318"/>
      <c r="Q642" s="319"/>
      <c r="R642" s="306"/>
      <c r="S642" s="306"/>
      <c r="T642" s="320"/>
      <c r="U642" s="321"/>
      <c r="V642" s="322"/>
      <c r="W642" s="323"/>
      <c r="X642" s="324"/>
      <c r="Y642" s="326"/>
      <c r="Z642" s="335">
        <f>_xlfn.XLOOKUP(A642,'2024-NAT-01'!B:B,'2024-NAT-01'!F:F,0,0)+_xlfn.XLOOKUP(Nominations!A490,'2024-NAT-01'!B:B,'2024-NAT-01'!G:G,0,0)</f>
        <v>0</v>
      </c>
      <c r="AA642" s="336">
        <f>_xlfn.XLOOKUP(A642,'2024-NAT-01'!B:B,'2024-NAT-01'!H:H,0,0)</f>
        <v>0</v>
      </c>
      <c r="AB642" s="335">
        <f>_xlfn.XLOOKUP(A642,'2024-NAT-02'!B:B,'2024-NAT-02'!F:F,0,0)+_xlfn.XLOOKUP(A642,'2024-NAT-02'!B:B,'2024-NAT-02'!G:G,0,0)</f>
        <v>0</v>
      </c>
      <c r="AC642" s="337">
        <f>_xlfn.XLOOKUP(A642,'2024-NAT-02'!B:B,'2024-NAT-02'!H:H,0,0)</f>
        <v>0</v>
      </c>
      <c r="AD642" s="338">
        <f t="shared" si="21"/>
        <v>0</v>
      </c>
      <c r="AE642" s="339">
        <f t="shared" si="22"/>
        <v>0</v>
      </c>
    </row>
    <row r="643" spans="1:31" ht="15.6" x14ac:dyDescent="0.25">
      <c r="A643" s="340" t="s">
        <v>958</v>
      </c>
      <c r="B643" s="341" t="s">
        <v>1380</v>
      </c>
      <c r="C643" s="341" t="s">
        <v>962</v>
      </c>
      <c r="D643" s="341" t="s">
        <v>963</v>
      </c>
      <c r="E643" s="342" t="s">
        <v>1261</v>
      </c>
      <c r="F643" s="312">
        <v>0</v>
      </c>
      <c r="G643" s="313">
        <v>0</v>
      </c>
      <c r="H643" s="313">
        <v>0</v>
      </c>
      <c r="I643" s="314">
        <v>0</v>
      </c>
      <c r="J643" s="315">
        <v>0</v>
      </c>
      <c r="K643" s="316"/>
      <c r="L643" s="331"/>
      <c r="M643" s="316"/>
      <c r="N643" s="317"/>
      <c r="O643" s="317"/>
      <c r="P643" s="318"/>
      <c r="Q643" s="319"/>
      <c r="R643" s="306"/>
      <c r="S643" s="306"/>
      <c r="T643" s="320"/>
      <c r="U643" s="321"/>
      <c r="V643" s="322"/>
      <c r="W643" s="323"/>
      <c r="X643" s="324"/>
      <c r="Y643" s="326"/>
      <c r="Z643" s="335">
        <f>_xlfn.XLOOKUP(A643,'2024-NAT-01'!B:B,'2024-NAT-01'!F:F,0,0)+_xlfn.XLOOKUP(Nominations!A491,'2024-NAT-01'!B:B,'2024-NAT-01'!G:G,0,0)</f>
        <v>0</v>
      </c>
      <c r="AA643" s="336">
        <f>_xlfn.XLOOKUP(A643,'2024-NAT-01'!B:B,'2024-NAT-01'!H:H,0,0)</f>
        <v>0</v>
      </c>
      <c r="AB643" s="335">
        <f>_xlfn.XLOOKUP(A643,'2024-NAT-02'!B:B,'2024-NAT-02'!F:F,0,0)+_xlfn.XLOOKUP(A643,'2024-NAT-02'!B:B,'2024-NAT-02'!G:G,0,0)</f>
        <v>0</v>
      </c>
      <c r="AC643" s="337">
        <f>_xlfn.XLOOKUP(A643,'2024-NAT-02'!B:B,'2024-NAT-02'!H:H,0,0)</f>
        <v>0</v>
      </c>
      <c r="AD643" s="338">
        <f t="shared" si="21"/>
        <v>0</v>
      </c>
      <c r="AE643" s="339">
        <f t="shared" si="22"/>
        <v>0</v>
      </c>
    </row>
    <row r="644" spans="1:31" ht="15.6" x14ac:dyDescent="0.25">
      <c r="A644" s="340" t="s">
        <v>959</v>
      </c>
      <c r="B644" s="341" t="s">
        <v>1380</v>
      </c>
      <c r="C644" s="341" t="s">
        <v>964</v>
      </c>
      <c r="D644" s="341" t="s">
        <v>1174</v>
      </c>
      <c r="E644" s="342" t="s">
        <v>1250</v>
      </c>
      <c r="F644" s="312">
        <v>0</v>
      </c>
      <c r="G644" s="313">
        <v>0</v>
      </c>
      <c r="H644" s="313">
        <v>0</v>
      </c>
      <c r="I644" s="314">
        <v>0</v>
      </c>
      <c r="J644" s="315">
        <v>0</v>
      </c>
      <c r="K644" s="316"/>
      <c r="L644" s="331"/>
      <c r="M644" s="316"/>
      <c r="N644" s="317"/>
      <c r="O644" s="317"/>
      <c r="P644" s="318"/>
      <c r="Q644" s="319"/>
      <c r="R644" s="306"/>
      <c r="S644" s="306"/>
      <c r="T644" s="320"/>
      <c r="U644" s="321"/>
      <c r="V644" s="322"/>
      <c r="W644" s="323"/>
      <c r="X644" s="324"/>
      <c r="Y644" s="326"/>
      <c r="Z644" s="335">
        <f>_xlfn.XLOOKUP(A644,'2024-NAT-01'!B:B,'2024-NAT-01'!F:F,0,0)+_xlfn.XLOOKUP(Nominations!A492,'2024-NAT-01'!B:B,'2024-NAT-01'!G:G,0,0)</f>
        <v>0</v>
      </c>
      <c r="AA644" s="336">
        <f>_xlfn.XLOOKUP(A644,'2024-NAT-01'!B:B,'2024-NAT-01'!H:H,0,0)</f>
        <v>0</v>
      </c>
      <c r="AB644" s="335">
        <f>_xlfn.XLOOKUP(A644,'2024-NAT-02'!B:B,'2024-NAT-02'!F:F,0,0)+_xlfn.XLOOKUP(A644,'2024-NAT-02'!B:B,'2024-NAT-02'!G:G,0,0)</f>
        <v>0</v>
      </c>
      <c r="AC644" s="337">
        <f>_xlfn.XLOOKUP(A644,'2024-NAT-02'!B:B,'2024-NAT-02'!H:H,0,0)</f>
        <v>0</v>
      </c>
      <c r="AD644" s="338">
        <f t="shared" ref="AD644:AD707" si="23">H644+Z644+AB644</f>
        <v>0</v>
      </c>
      <c r="AE644" s="339">
        <f t="shared" ref="AE644:AE707" si="24">J644+AA644+AC644</f>
        <v>0</v>
      </c>
    </row>
    <row r="645" spans="1:31" ht="15.6" x14ac:dyDescent="0.25">
      <c r="A645" s="340" t="s">
        <v>965</v>
      </c>
      <c r="B645" s="341" t="s">
        <v>1242</v>
      </c>
      <c r="C645" s="341" t="s">
        <v>969</v>
      </c>
      <c r="D645" s="341" t="s">
        <v>970</v>
      </c>
      <c r="E645" s="342" t="s">
        <v>1261</v>
      </c>
      <c r="F645" s="312">
        <v>0</v>
      </c>
      <c r="G645" s="313">
        <v>0</v>
      </c>
      <c r="H645" s="313">
        <v>0</v>
      </c>
      <c r="I645" s="314">
        <v>0</v>
      </c>
      <c r="J645" s="315">
        <v>0</v>
      </c>
      <c r="K645" s="316"/>
      <c r="L645" s="331"/>
      <c r="M645" s="316"/>
      <c r="N645" s="317"/>
      <c r="O645" s="317"/>
      <c r="P645" s="318"/>
      <c r="Q645" s="319"/>
      <c r="R645" s="306"/>
      <c r="S645" s="306"/>
      <c r="T645" s="320"/>
      <c r="U645" s="321"/>
      <c r="V645" s="322"/>
      <c r="W645" s="323"/>
      <c r="X645" s="324"/>
      <c r="Y645" s="326"/>
      <c r="Z645" s="335">
        <f>_xlfn.XLOOKUP(A645,'2024-NAT-01'!B:B,'2024-NAT-01'!F:F,0,0)+_xlfn.XLOOKUP(Nominations!A494,'2024-NAT-01'!B:B,'2024-NAT-01'!G:G,0,0)</f>
        <v>0</v>
      </c>
      <c r="AA645" s="336">
        <f>_xlfn.XLOOKUP(A645,'2024-NAT-01'!B:B,'2024-NAT-01'!H:H,0,0)</f>
        <v>0</v>
      </c>
      <c r="AB645" s="335">
        <f>_xlfn.XLOOKUP(A645,'2024-NAT-02'!B:B,'2024-NAT-02'!F:F,0,0)+_xlfn.XLOOKUP(A645,'2024-NAT-02'!B:B,'2024-NAT-02'!G:G,0,0)</f>
        <v>0</v>
      </c>
      <c r="AC645" s="337">
        <f>_xlfn.XLOOKUP(A645,'2024-NAT-02'!B:B,'2024-NAT-02'!H:H,0,0)</f>
        <v>0</v>
      </c>
      <c r="AD645" s="338">
        <f t="shared" si="23"/>
        <v>0</v>
      </c>
      <c r="AE645" s="339">
        <f t="shared" si="24"/>
        <v>0</v>
      </c>
    </row>
    <row r="646" spans="1:31" ht="15.6" x14ac:dyDescent="0.25">
      <c r="A646" s="340" t="s">
        <v>966</v>
      </c>
      <c r="B646" s="341" t="s">
        <v>2160</v>
      </c>
      <c r="C646" s="341" t="s">
        <v>188</v>
      </c>
      <c r="D646" s="341" t="s">
        <v>2123</v>
      </c>
      <c r="E646" s="342" t="s">
        <v>1258</v>
      </c>
      <c r="F646" s="312">
        <v>0</v>
      </c>
      <c r="G646" s="313">
        <v>0</v>
      </c>
      <c r="H646" s="313">
        <v>0</v>
      </c>
      <c r="I646" s="314">
        <v>0</v>
      </c>
      <c r="J646" s="315">
        <v>0</v>
      </c>
      <c r="K646" s="316"/>
      <c r="L646" s="331"/>
      <c r="M646" s="316"/>
      <c r="N646" s="317"/>
      <c r="O646" s="317"/>
      <c r="P646" s="318"/>
      <c r="Q646" s="319"/>
      <c r="R646" s="306"/>
      <c r="S646" s="306"/>
      <c r="T646" s="320"/>
      <c r="U646" s="321"/>
      <c r="V646" s="322"/>
      <c r="W646" s="323"/>
      <c r="X646" s="324"/>
      <c r="Y646" s="326"/>
      <c r="Z646" s="335">
        <f>_xlfn.XLOOKUP(A646,'2024-NAT-01'!B:B,'2024-NAT-01'!F:F,0,0)+_xlfn.XLOOKUP(Nominations!A495,'2024-NAT-01'!B:B,'2024-NAT-01'!G:G,0,0)</f>
        <v>0</v>
      </c>
      <c r="AA646" s="336">
        <f>_xlfn.XLOOKUP(A646,'2024-NAT-01'!B:B,'2024-NAT-01'!H:H,0,0)</f>
        <v>0</v>
      </c>
      <c r="AB646" s="335">
        <f>_xlfn.XLOOKUP(A646,'2024-NAT-02'!B:B,'2024-NAT-02'!F:F,0,0)+_xlfn.XLOOKUP(A646,'2024-NAT-02'!B:B,'2024-NAT-02'!G:G,0,0)</f>
        <v>0</v>
      </c>
      <c r="AC646" s="337">
        <f>_xlfn.XLOOKUP(A646,'2024-NAT-02'!B:B,'2024-NAT-02'!H:H,0,0)</f>
        <v>0</v>
      </c>
      <c r="AD646" s="338">
        <f t="shared" si="23"/>
        <v>0</v>
      </c>
      <c r="AE646" s="339">
        <f t="shared" si="24"/>
        <v>0</v>
      </c>
    </row>
    <row r="647" spans="1:31" ht="15.6" x14ac:dyDescent="0.25">
      <c r="A647" s="340" t="s">
        <v>967</v>
      </c>
      <c r="B647" s="341" t="s">
        <v>2160</v>
      </c>
      <c r="C647" s="341" t="s">
        <v>1655</v>
      </c>
      <c r="D647" s="341" t="s">
        <v>1213</v>
      </c>
      <c r="E647" s="342" t="s">
        <v>1261</v>
      </c>
      <c r="F647" s="312">
        <v>0</v>
      </c>
      <c r="G647" s="313">
        <v>0</v>
      </c>
      <c r="H647" s="313">
        <v>0</v>
      </c>
      <c r="I647" s="314">
        <v>0</v>
      </c>
      <c r="J647" s="315">
        <v>0</v>
      </c>
      <c r="K647" s="316"/>
      <c r="L647" s="331"/>
      <c r="M647" s="316"/>
      <c r="N647" s="317"/>
      <c r="O647" s="317"/>
      <c r="P647" s="318"/>
      <c r="Q647" s="319"/>
      <c r="R647" s="306"/>
      <c r="S647" s="306"/>
      <c r="T647" s="320"/>
      <c r="U647" s="321"/>
      <c r="V647" s="322"/>
      <c r="W647" s="323"/>
      <c r="X647" s="324"/>
      <c r="Y647" s="326"/>
      <c r="Z647" s="335">
        <f>_xlfn.XLOOKUP(A647,'2024-NAT-01'!B:B,'2024-NAT-01'!F:F,0,0)+_xlfn.XLOOKUP(Nominations!A496,'2024-NAT-01'!B:B,'2024-NAT-01'!G:G,0,0)</f>
        <v>0</v>
      </c>
      <c r="AA647" s="336">
        <f>_xlfn.XLOOKUP(A647,'2024-NAT-01'!B:B,'2024-NAT-01'!H:H,0,0)</f>
        <v>0</v>
      </c>
      <c r="AB647" s="335">
        <f>_xlfn.XLOOKUP(A647,'2024-NAT-02'!B:B,'2024-NAT-02'!F:F,0,0)+_xlfn.XLOOKUP(A647,'2024-NAT-02'!B:B,'2024-NAT-02'!G:G,0,0)</f>
        <v>0</v>
      </c>
      <c r="AC647" s="337">
        <f>_xlfn.XLOOKUP(A647,'2024-NAT-02'!B:B,'2024-NAT-02'!H:H,0,0)</f>
        <v>0</v>
      </c>
      <c r="AD647" s="338">
        <f t="shared" si="23"/>
        <v>0</v>
      </c>
      <c r="AE647" s="339">
        <f t="shared" si="24"/>
        <v>0</v>
      </c>
    </row>
    <row r="648" spans="1:31" ht="15.6" x14ac:dyDescent="0.25">
      <c r="A648" s="340" t="s">
        <v>972</v>
      </c>
      <c r="B648" s="341" t="s">
        <v>2161</v>
      </c>
      <c r="C648" s="341" t="s">
        <v>99</v>
      </c>
      <c r="D648" s="341" t="s">
        <v>1860</v>
      </c>
      <c r="E648" s="342" t="s">
        <v>1261</v>
      </c>
      <c r="F648" s="312">
        <v>0</v>
      </c>
      <c r="G648" s="313">
        <v>0</v>
      </c>
      <c r="H648" s="313">
        <v>0</v>
      </c>
      <c r="I648" s="314">
        <v>0</v>
      </c>
      <c r="J648" s="315">
        <v>0</v>
      </c>
      <c r="K648" s="316"/>
      <c r="L648" s="331"/>
      <c r="M648" s="316"/>
      <c r="N648" s="317"/>
      <c r="O648" s="317"/>
      <c r="P648" s="318"/>
      <c r="Q648" s="319"/>
      <c r="R648" s="306"/>
      <c r="S648" s="306"/>
      <c r="T648" s="320"/>
      <c r="U648" s="321"/>
      <c r="V648" s="322"/>
      <c r="W648" s="323"/>
      <c r="X648" s="324"/>
      <c r="Y648" s="326"/>
      <c r="Z648" s="335">
        <f>_xlfn.XLOOKUP(A648,'2024-NAT-01'!B:B,'2024-NAT-01'!F:F,0,0)+_xlfn.XLOOKUP(Nominations!A497,'2024-NAT-01'!B:B,'2024-NAT-01'!G:G,0,0)</f>
        <v>0</v>
      </c>
      <c r="AA648" s="336">
        <f>_xlfn.XLOOKUP(A648,'2024-NAT-01'!B:B,'2024-NAT-01'!H:H,0,0)</f>
        <v>0</v>
      </c>
      <c r="AB648" s="335">
        <f>_xlfn.XLOOKUP(A648,'2024-NAT-02'!B:B,'2024-NAT-02'!F:F,0,0)+_xlfn.XLOOKUP(A648,'2024-NAT-02'!B:B,'2024-NAT-02'!G:G,0,0)</f>
        <v>0</v>
      </c>
      <c r="AC648" s="337">
        <f>_xlfn.XLOOKUP(A648,'2024-NAT-02'!B:B,'2024-NAT-02'!H:H,0,0)</f>
        <v>0</v>
      </c>
      <c r="AD648" s="338">
        <f t="shared" si="23"/>
        <v>0</v>
      </c>
      <c r="AE648" s="339">
        <f t="shared" si="24"/>
        <v>0</v>
      </c>
    </row>
    <row r="649" spans="1:31" ht="15.6" x14ac:dyDescent="0.25">
      <c r="A649" s="340" t="s">
        <v>975</v>
      </c>
      <c r="B649" s="341" t="s">
        <v>1021</v>
      </c>
      <c r="C649" s="341" t="s">
        <v>988</v>
      </c>
      <c r="D649" s="341" t="s">
        <v>133</v>
      </c>
      <c r="E649" s="342" t="s">
        <v>2079</v>
      </c>
      <c r="F649" s="312">
        <v>0</v>
      </c>
      <c r="G649" s="313">
        <v>0</v>
      </c>
      <c r="H649" s="313">
        <v>0</v>
      </c>
      <c r="I649" s="314">
        <v>0</v>
      </c>
      <c r="J649" s="315">
        <v>0</v>
      </c>
      <c r="K649" s="316"/>
      <c r="L649" s="331"/>
      <c r="M649" s="316"/>
      <c r="N649" s="317"/>
      <c r="O649" s="317"/>
      <c r="P649" s="318"/>
      <c r="Q649" s="319"/>
      <c r="R649" s="306"/>
      <c r="S649" s="306"/>
      <c r="T649" s="320"/>
      <c r="U649" s="321"/>
      <c r="V649" s="322"/>
      <c r="W649" s="323"/>
      <c r="X649" s="324"/>
      <c r="Y649" s="326"/>
      <c r="Z649" s="335">
        <f>_xlfn.XLOOKUP(A649,'2024-NAT-01'!B:B,'2024-NAT-01'!F:F,0,0)+_xlfn.XLOOKUP(Nominations!A500,'2024-NAT-01'!B:B,'2024-NAT-01'!G:G,0,0)</f>
        <v>0</v>
      </c>
      <c r="AA649" s="336">
        <f>_xlfn.XLOOKUP(A649,'2024-NAT-01'!B:B,'2024-NAT-01'!H:H,0,0)</f>
        <v>0</v>
      </c>
      <c r="AB649" s="335">
        <f>_xlfn.XLOOKUP(A649,'2024-NAT-02'!B:B,'2024-NAT-02'!F:F,0,0)+_xlfn.XLOOKUP(A649,'2024-NAT-02'!B:B,'2024-NAT-02'!G:G,0,0)</f>
        <v>0</v>
      </c>
      <c r="AC649" s="337">
        <f>_xlfn.XLOOKUP(A649,'2024-NAT-02'!B:B,'2024-NAT-02'!H:H,0,0)</f>
        <v>0</v>
      </c>
      <c r="AD649" s="338">
        <f t="shared" si="23"/>
        <v>0</v>
      </c>
      <c r="AE649" s="339">
        <f t="shared" si="24"/>
        <v>0</v>
      </c>
    </row>
    <row r="650" spans="1:31" ht="15.6" x14ac:dyDescent="0.25">
      <c r="A650" s="340" t="s">
        <v>976</v>
      </c>
      <c r="B650" s="341" t="s">
        <v>1241</v>
      </c>
      <c r="C650" s="341" t="s">
        <v>175</v>
      </c>
      <c r="D650" s="341" t="s">
        <v>989</v>
      </c>
      <c r="E650" s="342" t="s">
        <v>2078</v>
      </c>
      <c r="F650" s="312">
        <v>0</v>
      </c>
      <c r="G650" s="313">
        <v>0</v>
      </c>
      <c r="H650" s="313">
        <v>0</v>
      </c>
      <c r="I650" s="314">
        <v>0</v>
      </c>
      <c r="J650" s="315">
        <v>0</v>
      </c>
      <c r="K650" s="316"/>
      <c r="L650" s="331"/>
      <c r="M650" s="316"/>
      <c r="N650" s="317"/>
      <c r="O650" s="317"/>
      <c r="P650" s="318"/>
      <c r="Q650" s="319"/>
      <c r="R650" s="306"/>
      <c r="S650" s="306"/>
      <c r="T650" s="320"/>
      <c r="U650" s="321"/>
      <c r="V650" s="322"/>
      <c r="W650" s="323"/>
      <c r="X650" s="324"/>
      <c r="Y650" s="326"/>
      <c r="Z650" s="335">
        <f>_xlfn.XLOOKUP(A650,'2024-NAT-01'!B:B,'2024-NAT-01'!F:F,0,0)+_xlfn.XLOOKUP(Nominations!A501,'2024-NAT-01'!B:B,'2024-NAT-01'!G:G,0,0)</f>
        <v>0</v>
      </c>
      <c r="AA650" s="336">
        <f>_xlfn.XLOOKUP(A650,'2024-NAT-01'!B:B,'2024-NAT-01'!H:H,0,0)</f>
        <v>0</v>
      </c>
      <c r="AB650" s="335">
        <f>_xlfn.XLOOKUP(A650,'2024-NAT-02'!B:B,'2024-NAT-02'!F:F,0,0)+_xlfn.XLOOKUP(A650,'2024-NAT-02'!B:B,'2024-NAT-02'!G:G,0,0)</f>
        <v>0</v>
      </c>
      <c r="AC650" s="337">
        <f>_xlfn.XLOOKUP(A650,'2024-NAT-02'!B:B,'2024-NAT-02'!H:H,0,0)</f>
        <v>0</v>
      </c>
      <c r="AD650" s="338">
        <f t="shared" si="23"/>
        <v>0</v>
      </c>
      <c r="AE650" s="339">
        <f t="shared" si="24"/>
        <v>0</v>
      </c>
    </row>
    <row r="651" spans="1:31" ht="15.6" x14ac:dyDescent="0.25">
      <c r="A651" s="340" t="s">
        <v>977</v>
      </c>
      <c r="B651" s="341" t="s">
        <v>2157</v>
      </c>
      <c r="C651" s="341" t="s">
        <v>1915</v>
      </c>
      <c r="D651" s="341" t="s">
        <v>223</v>
      </c>
      <c r="E651" s="342" t="s">
        <v>1258</v>
      </c>
      <c r="F651" s="312">
        <v>0</v>
      </c>
      <c r="G651" s="313">
        <v>0</v>
      </c>
      <c r="H651" s="313">
        <v>0</v>
      </c>
      <c r="I651" s="314">
        <v>0</v>
      </c>
      <c r="J651" s="315">
        <v>0</v>
      </c>
      <c r="K651" s="316"/>
      <c r="L651" s="331"/>
      <c r="M651" s="316"/>
      <c r="N651" s="317"/>
      <c r="O651" s="317"/>
      <c r="P651" s="318"/>
      <c r="Q651" s="319"/>
      <c r="R651" s="306"/>
      <c r="S651" s="306"/>
      <c r="T651" s="320"/>
      <c r="U651" s="321"/>
      <c r="V651" s="322"/>
      <c r="W651" s="323"/>
      <c r="X651" s="324"/>
      <c r="Y651" s="326"/>
      <c r="Z651" s="335">
        <f>_xlfn.XLOOKUP(A651,'2024-NAT-01'!B:B,'2024-NAT-01'!F:F,0,0)+_xlfn.XLOOKUP(Nominations!A502,'2024-NAT-01'!B:B,'2024-NAT-01'!G:G,0,0)</f>
        <v>0</v>
      </c>
      <c r="AA651" s="336">
        <f>_xlfn.XLOOKUP(A651,'2024-NAT-01'!B:B,'2024-NAT-01'!H:H,0,0)</f>
        <v>0</v>
      </c>
      <c r="AB651" s="335">
        <f>_xlfn.XLOOKUP(A651,'2024-NAT-02'!B:B,'2024-NAT-02'!F:F,0,0)+_xlfn.XLOOKUP(A651,'2024-NAT-02'!B:B,'2024-NAT-02'!G:G,0,0)</f>
        <v>0</v>
      </c>
      <c r="AC651" s="337">
        <f>_xlfn.XLOOKUP(A651,'2024-NAT-02'!B:B,'2024-NAT-02'!H:H,0,0)</f>
        <v>0</v>
      </c>
      <c r="AD651" s="338">
        <f t="shared" si="23"/>
        <v>0</v>
      </c>
      <c r="AE651" s="339">
        <f t="shared" si="24"/>
        <v>0</v>
      </c>
    </row>
    <row r="652" spans="1:31" ht="15.6" x14ac:dyDescent="0.25">
      <c r="A652" s="340" t="s">
        <v>978</v>
      </c>
      <c r="B652" s="341" t="s">
        <v>1241</v>
      </c>
      <c r="C652" s="341" t="s">
        <v>990</v>
      </c>
      <c r="D652" s="341" t="s">
        <v>237</v>
      </c>
      <c r="E652" s="342" t="s">
        <v>2078</v>
      </c>
      <c r="F652" s="312">
        <v>0</v>
      </c>
      <c r="G652" s="313">
        <v>0</v>
      </c>
      <c r="H652" s="313">
        <v>0</v>
      </c>
      <c r="I652" s="314">
        <v>0</v>
      </c>
      <c r="J652" s="315">
        <v>0</v>
      </c>
      <c r="K652" s="316"/>
      <c r="L652" s="331"/>
      <c r="M652" s="316"/>
      <c r="N652" s="317"/>
      <c r="O652" s="317"/>
      <c r="P652" s="318"/>
      <c r="Q652" s="319"/>
      <c r="R652" s="306"/>
      <c r="S652" s="306"/>
      <c r="T652" s="320"/>
      <c r="U652" s="321"/>
      <c r="V652" s="322"/>
      <c r="W652" s="323"/>
      <c r="X652" s="324"/>
      <c r="Y652" s="326"/>
      <c r="Z652" s="335">
        <f>_xlfn.XLOOKUP(A652,'2024-NAT-01'!B:B,'2024-NAT-01'!F:F,0,0)+_xlfn.XLOOKUP(Nominations!A503,'2024-NAT-01'!B:B,'2024-NAT-01'!G:G,0,0)</f>
        <v>0</v>
      </c>
      <c r="AA652" s="336">
        <f>_xlfn.XLOOKUP(A652,'2024-NAT-01'!B:B,'2024-NAT-01'!H:H,0,0)</f>
        <v>0</v>
      </c>
      <c r="AB652" s="335">
        <f>_xlfn.XLOOKUP(A652,'2024-NAT-02'!B:B,'2024-NAT-02'!F:F,0,0)+_xlfn.XLOOKUP(A652,'2024-NAT-02'!B:B,'2024-NAT-02'!G:G,0,0)</f>
        <v>0</v>
      </c>
      <c r="AC652" s="337">
        <f>_xlfn.XLOOKUP(A652,'2024-NAT-02'!B:B,'2024-NAT-02'!H:H,0,0)</f>
        <v>0</v>
      </c>
      <c r="AD652" s="338">
        <f t="shared" si="23"/>
        <v>0</v>
      </c>
      <c r="AE652" s="339">
        <f t="shared" si="24"/>
        <v>0</v>
      </c>
    </row>
    <row r="653" spans="1:31" ht="15.6" x14ac:dyDescent="0.25">
      <c r="A653" s="340" t="s">
        <v>992</v>
      </c>
      <c r="B653" s="341" t="s">
        <v>1319</v>
      </c>
      <c r="C653" s="341" t="s">
        <v>212</v>
      </c>
      <c r="D653" s="341" t="s">
        <v>112</v>
      </c>
      <c r="E653" s="342" t="s">
        <v>1258</v>
      </c>
      <c r="F653" s="312">
        <v>0</v>
      </c>
      <c r="G653" s="313">
        <v>0</v>
      </c>
      <c r="H653" s="313">
        <v>0</v>
      </c>
      <c r="I653" s="314">
        <v>0</v>
      </c>
      <c r="J653" s="315">
        <v>0</v>
      </c>
      <c r="K653" s="316"/>
      <c r="L653" s="331"/>
      <c r="M653" s="316"/>
      <c r="N653" s="317"/>
      <c r="O653" s="317"/>
      <c r="P653" s="318"/>
      <c r="Q653" s="319"/>
      <c r="R653" s="306"/>
      <c r="S653" s="306"/>
      <c r="T653" s="320"/>
      <c r="U653" s="321"/>
      <c r="V653" s="322"/>
      <c r="W653" s="323"/>
      <c r="X653" s="324"/>
      <c r="Y653" s="326"/>
      <c r="Z653" s="335">
        <f>_xlfn.XLOOKUP(A653,'2024-NAT-01'!B:B,'2024-NAT-01'!F:F,0,0)+_xlfn.XLOOKUP(Nominations!A506,'2024-NAT-01'!B:B,'2024-NAT-01'!G:G,0,0)</f>
        <v>0</v>
      </c>
      <c r="AA653" s="336">
        <f>_xlfn.XLOOKUP(A653,'2024-NAT-01'!B:B,'2024-NAT-01'!H:H,0,0)</f>
        <v>0</v>
      </c>
      <c r="AB653" s="335">
        <f>_xlfn.XLOOKUP(A653,'2024-NAT-02'!B:B,'2024-NAT-02'!F:F,0,0)+_xlfn.XLOOKUP(A653,'2024-NAT-02'!B:B,'2024-NAT-02'!G:G,0,0)</f>
        <v>0</v>
      </c>
      <c r="AC653" s="337">
        <f>_xlfn.XLOOKUP(A653,'2024-NAT-02'!B:B,'2024-NAT-02'!H:H,0,0)</f>
        <v>0</v>
      </c>
      <c r="AD653" s="338">
        <f t="shared" si="23"/>
        <v>0</v>
      </c>
      <c r="AE653" s="339">
        <f t="shared" si="24"/>
        <v>0</v>
      </c>
    </row>
    <row r="654" spans="1:31" ht="15.6" x14ac:dyDescent="0.25">
      <c r="A654" s="340" t="s">
        <v>994</v>
      </c>
      <c r="B654" s="341" t="s">
        <v>2161</v>
      </c>
      <c r="C654" s="341" t="s">
        <v>2124</v>
      </c>
      <c r="D654" s="341" t="s">
        <v>1054</v>
      </c>
      <c r="E654" s="342" t="s">
        <v>1258</v>
      </c>
      <c r="F654" s="312">
        <v>0</v>
      </c>
      <c r="G654" s="313">
        <v>0</v>
      </c>
      <c r="H654" s="313">
        <v>0</v>
      </c>
      <c r="I654" s="314">
        <v>0</v>
      </c>
      <c r="J654" s="315">
        <v>0</v>
      </c>
      <c r="K654" s="316"/>
      <c r="L654" s="331"/>
      <c r="M654" s="316"/>
      <c r="N654" s="317"/>
      <c r="O654" s="317"/>
      <c r="P654" s="318"/>
      <c r="Q654" s="319"/>
      <c r="R654" s="306"/>
      <c r="S654" s="306"/>
      <c r="T654" s="320"/>
      <c r="U654" s="321"/>
      <c r="V654" s="322"/>
      <c r="W654" s="323"/>
      <c r="X654" s="324"/>
      <c r="Y654" s="326"/>
      <c r="Z654" s="335">
        <f>_xlfn.XLOOKUP(A654,'2024-NAT-01'!B:B,'2024-NAT-01'!F:F,0,0)+_xlfn.XLOOKUP(Nominations!A508,'2024-NAT-01'!B:B,'2024-NAT-01'!G:G,0,0)</f>
        <v>0</v>
      </c>
      <c r="AA654" s="336">
        <f>_xlfn.XLOOKUP(A654,'2024-NAT-01'!B:B,'2024-NAT-01'!H:H,0,0)</f>
        <v>0</v>
      </c>
      <c r="AB654" s="335">
        <f>_xlfn.XLOOKUP(A654,'2024-NAT-02'!B:B,'2024-NAT-02'!F:F,0,0)+_xlfn.XLOOKUP(A654,'2024-NAT-02'!B:B,'2024-NAT-02'!G:G,0,0)</f>
        <v>0</v>
      </c>
      <c r="AC654" s="337">
        <f>_xlfn.XLOOKUP(A654,'2024-NAT-02'!B:B,'2024-NAT-02'!H:H,0,0)</f>
        <v>0</v>
      </c>
      <c r="AD654" s="338">
        <f t="shared" si="23"/>
        <v>0</v>
      </c>
      <c r="AE654" s="339">
        <f t="shared" si="24"/>
        <v>0</v>
      </c>
    </row>
    <row r="655" spans="1:31" ht="15.6" x14ac:dyDescent="0.25">
      <c r="A655" s="340" t="s">
        <v>999</v>
      </c>
      <c r="B655" s="341" t="s">
        <v>2159</v>
      </c>
      <c r="C655" s="341" t="s">
        <v>247</v>
      </c>
      <c r="D655" s="341" t="s">
        <v>2125</v>
      </c>
      <c r="E655" s="342" t="s">
        <v>1260</v>
      </c>
      <c r="F655" s="312">
        <v>0</v>
      </c>
      <c r="G655" s="313">
        <v>0</v>
      </c>
      <c r="H655" s="313">
        <v>0</v>
      </c>
      <c r="I655" s="314">
        <v>0</v>
      </c>
      <c r="J655" s="315">
        <v>0</v>
      </c>
      <c r="K655" s="316"/>
      <c r="L655" s="331"/>
      <c r="M655" s="316"/>
      <c r="N655" s="317"/>
      <c r="O655" s="317"/>
      <c r="P655" s="318"/>
      <c r="Q655" s="319"/>
      <c r="R655" s="306"/>
      <c r="S655" s="306"/>
      <c r="T655" s="320"/>
      <c r="U655" s="321"/>
      <c r="V655" s="322"/>
      <c r="W655" s="323"/>
      <c r="X655" s="324"/>
      <c r="Y655" s="326"/>
      <c r="Z655" s="335">
        <f>_xlfn.XLOOKUP(A655,'2024-NAT-01'!B:B,'2024-NAT-01'!F:F,0,0)+_xlfn.XLOOKUP(Nominations!A511,'2024-NAT-01'!B:B,'2024-NAT-01'!G:G,0,0)</f>
        <v>0</v>
      </c>
      <c r="AA655" s="336">
        <f>_xlfn.XLOOKUP(A655,'2024-NAT-01'!B:B,'2024-NAT-01'!H:H,0,0)</f>
        <v>0</v>
      </c>
      <c r="AB655" s="335">
        <f>_xlfn.XLOOKUP(A655,'2024-NAT-02'!B:B,'2024-NAT-02'!F:F,0,0)+_xlfn.XLOOKUP(A655,'2024-NAT-02'!B:B,'2024-NAT-02'!G:G,0,0)</f>
        <v>0</v>
      </c>
      <c r="AC655" s="337">
        <f>_xlfn.XLOOKUP(A655,'2024-NAT-02'!B:B,'2024-NAT-02'!H:H,0,0)</f>
        <v>0</v>
      </c>
      <c r="AD655" s="338">
        <f t="shared" si="23"/>
        <v>0</v>
      </c>
      <c r="AE655" s="339">
        <f t="shared" si="24"/>
        <v>0</v>
      </c>
    </row>
    <row r="656" spans="1:31" ht="15.6" x14ac:dyDescent="0.25">
      <c r="A656" s="340" t="s">
        <v>1000</v>
      </c>
      <c r="B656" s="341" t="s">
        <v>984</v>
      </c>
      <c r="C656" s="341" t="s">
        <v>1029</v>
      </c>
      <c r="D656" s="341" t="s">
        <v>1030</v>
      </c>
      <c r="E656" s="342" t="s">
        <v>2078</v>
      </c>
      <c r="F656" s="312">
        <v>0</v>
      </c>
      <c r="G656" s="313">
        <v>0</v>
      </c>
      <c r="H656" s="313">
        <v>0</v>
      </c>
      <c r="I656" s="314">
        <v>0</v>
      </c>
      <c r="J656" s="315">
        <v>0</v>
      </c>
      <c r="K656" s="316"/>
      <c r="L656" s="331"/>
      <c r="M656" s="316"/>
      <c r="N656" s="317"/>
      <c r="O656" s="317"/>
      <c r="P656" s="318"/>
      <c r="Q656" s="319"/>
      <c r="R656" s="306"/>
      <c r="S656" s="306"/>
      <c r="T656" s="320"/>
      <c r="U656" s="321"/>
      <c r="V656" s="322"/>
      <c r="W656" s="323"/>
      <c r="X656" s="324"/>
      <c r="Y656" s="326"/>
      <c r="Z656" s="335">
        <f>_xlfn.XLOOKUP(A656,'2024-NAT-01'!B:B,'2024-NAT-01'!F:F,0,0)+_xlfn.XLOOKUP(Nominations!A512,'2024-NAT-01'!B:B,'2024-NAT-01'!G:G,0,0)</f>
        <v>0</v>
      </c>
      <c r="AA656" s="336">
        <f>_xlfn.XLOOKUP(A656,'2024-NAT-01'!B:B,'2024-NAT-01'!H:H,0,0)</f>
        <v>0</v>
      </c>
      <c r="AB656" s="335">
        <f>_xlfn.XLOOKUP(A656,'2024-NAT-02'!B:B,'2024-NAT-02'!F:F,0,0)+_xlfn.XLOOKUP(A656,'2024-NAT-02'!B:B,'2024-NAT-02'!G:G,0,0)</f>
        <v>0</v>
      </c>
      <c r="AC656" s="337">
        <f>_xlfn.XLOOKUP(A656,'2024-NAT-02'!B:B,'2024-NAT-02'!H:H,0,0)</f>
        <v>0</v>
      </c>
      <c r="AD656" s="338">
        <f t="shared" si="23"/>
        <v>0</v>
      </c>
      <c r="AE656" s="339">
        <f t="shared" si="24"/>
        <v>0</v>
      </c>
    </row>
    <row r="657" spans="1:31" ht="15.6" x14ac:dyDescent="0.25">
      <c r="A657" s="340" t="s">
        <v>1002</v>
      </c>
      <c r="B657" s="341" t="s">
        <v>2160</v>
      </c>
      <c r="C657" s="341" t="s">
        <v>2126</v>
      </c>
      <c r="D657" s="341" t="s">
        <v>1213</v>
      </c>
      <c r="E657" s="342" t="s">
        <v>1260</v>
      </c>
      <c r="F657" s="312">
        <v>0</v>
      </c>
      <c r="G657" s="313">
        <v>0</v>
      </c>
      <c r="H657" s="313">
        <v>0</v>
      </c>
      <c r="I657" s="314">
        <v>0</v>
      </c>
      <c r="J657" s="315">
        <v>0</v>
      </c>
      <c r="K657" s="316"/>
      <c r="L657" s="331"/>
      <c r="M657" s="316"/>
      <c r="N657" s="317"/>
      <c r="O657" s="317"/>
      <c r="P657" s="318"/>
      <c r="Q657" s="319"/>
      <c r="R657" s="306"/>
      <c r="S657" s="306"/>
      <c r="T657" s="320"/>
      <c r="U657" s="321"/>
      <c r="V657" s="322"/>
      <c r="W657" s="323"/>
      <c r="X657" s="324"/>
      <c r="Y657" s="326"/>
      <c r="Z657" s="335">
        <f>_xlfn.XLOOKUP(A657,'2024-NAT-01'!B:B,'2024-NAT-01'!F:F,0,0)+_xlfn.XLOOKUP(Nominations!A514,'2024-NAT-01'!B:B,'2024-NAT-01'!G:G,0,0)</f>
        <v>0</v>
      </c>
      <c r="AA657" s="336">
        <f>_xlfn.XLOOKUP(A657,'2024-NAT-01'!B:B,'2024-NAT-01'!H:H,0,0)</f>
        <v>0</v>
      </c>
      <c r="AB657" s="335">
        <f>_xlfn.XLOOKUP(A657,'2024-NAT-02'!B:B,'2024-NAT-02'!F:F,0,0)+_xlfn.XLOOKUP(A657,'2024-NAT-02'!B:B,'2024-NAT-02'!G:G,0,0)</f>
        <v>0</v>
      </c>
      <c r="AC657" s="337">
        <f>_xlfn.XLOOKUP(A657,'2024-NAT-02'!B:B,'2024-NAT-02'!H:H,0,0)</f>
        <v>0</v>
      </c>
      <c r="AD657" s="338">
        <f t="shared" si="23"/>
        <v>0</v>
      </c>
      <c r="AE657" s="339">
        <f t="shared" si="24"/>
        <v>0</v>
      </c>
    </row>
    <row r="658" spans="1:31" ht="15.6" x14ac:dyDescent="0.25">
      <c r="A658" s="340" t="s">
        <v>1031</v>
      </c>
      <c r="B658" s="341" t="s">
        <v>2160</v>
      </c>
      <c r="C658" s="341" t="s">
        <v>2127</v>
      </c>
      <c r="D658" s="341" t="s">
        <v>1213</v>
      </c>
      <c r="E658" s="342" t="s">
        <v>1260</v>
      </c>
      <c r="F658" s="312">
        <v>0</v>
      </c>
      <c r="G658" s="313">
        <v>0</v>
      </c>
      <c r="H658" s="313">
        <v>0</v>
      </c>
      <c r="I658" s="314">
        <v>0</v>
      </c>
      <c r="J658" s="315">
        <v>0</v>
      </c>
      <c r="K658" s="316"/>
      <c r="L658" s="331"/>
      <c r="M658" s="316"/>
      <c r="N658" s="317"/>
      <c r="O658" s="317"/>
      <c r="P658" s="318"/>
      <c r="Q658" s="319"/>
      <c r="R658" s="306"/>
      <c r="S658" s="306"/>
      <c r="T658" s="320"/>
      <c r="U658" s="321"/>
      <c r="V658" s="322"/>
      <c r="W658" s="323"/>
      <c r="X658" s="324"/>
      <c r="Y658" s="326"/>
      <c r="Z658" s="335">
        <f>_xlfn.XLOOKUP(A658,'2024-NAT-01'!B:B,'2024-NAT-01'!F:F,0,0)+_xlfn.XLOOKUP(Nominations!A515,'2024-NAT-01'!B:B,'2024-NAT-01'!G:G,0,0)</f>
        <v>0</v>
      </c>
      <c r="AA658" s="336">
        <f>_xlfn.XLOOKUP(A658,'2024-NAT-01'!B:B,'2024-NAT-01'!H:H,0,0)</f>
        <v>0</v>
      </c>
      <c r="AB658" s="335">
        <f>_xlfn.XLOOKUP(A658,'2024-NAT-02'!B:B,'2024-NAT-02'!F:F,0,0)+_xlfn.XLOOKUP(A658,'2024-NAT-02'!B:B,'2024-NAT-02'!G:G,0,0)</f>
        <v>0</v>
      </c>
      <c r="AC658" s="337">
        <f>_xlfn.XLOOKUP(A658,'2024-NAT-02'!B:B,'2024-NAT-02'!H:H,0,0)</f>
        <v>0</v>
      </c>
      <c r="AD658" s="338">
        <f t="shared" si="23"/>
        <v>0</v>
      </c>
      <c r="AE658" s="339">
        <f t="shared" si="24"/>
        <v>0</v>
      </c>
    </row>
    <row r="659" spans="1:31" ht="15.6" x14ac:dyDescent="0.25">
      <c r="A659" s="340" t="s">
        <v>1032</v>
      </c>
      <c r="B659" s="341" t="s">
        <v>984</v>
      </c>
      <c r="C659" s="341" t="s">
        <v>1041</v>
      </c>
      <c r="D659" s="341" t="s">
        <v>1030</v>
      </c>
      <c r="E659" s="342" t="s">
        <v>2078</v>
      </c>
      <c r="F659" s="312">
        <v>0</v>
      </c>
      <c r="G659" s="313">
        <v>0</v>
      </c>
      <c r="H659" s="313">
        <v>0</v>
      </c>
      <c r="I659" s="314">
        <v>0</v>
      </c>
      <c r="J659" s="315">
        <v>0</v>
      </c>
      <c r="K659" s="316"/>
      <c r="L659" s="331"/>
      <c r="M659" s="316"/>
      <c r="N659" s="317"/>
      <c r="O659" s="317"/>
      <c r="P659" s="318"/>
      <c r="Q659" s="319"/>
      <c r="R659" s="306"/>
      <c r="S659" s="306"/>
      <c r="T659" s="320"/>
      <c r="U659" s="321"/>
      <c r="V659" s="322"/>
      <c r="W659" s="323"/>
      <c r="X659" s="324"/>
      <c r="Y659" s="326"/>
      <c r="Z659" s="335">
        <f>_xlfn.XLOOKUP(A659,'2024-NAT-01'!B:B,'2024-NAT-01'!F:F,0,0)+_xlfn.XLOOKUP(Nominations!A516,'2024-NAT-01'!B:B,'2024-NAT-01'!G:G,0,0)</f>
        <v>0</v>
      </c>
      <c r="AA659" s="336">
        <f>_xlfn.XLOOKUP(A659,'2024-NAT-01'!B:B,'2024-NAT-01'!H:H,0,0)</f>
        <v>0</v>
      </c>
      <c r="AB659" s="335">
        <f>_xlfn.XLOOKUP(A659,'2024-NAT-02'!B:B,'2024-NAT-02'!F:F,0,0)+_xlfn.XLOOKUP(A659,'2024-NAT-02'!B:B,'2024-NAT-02'!G:G,0,0)</f>
        <v>0</v>
      </c>
      <c r="AC659" s="337">
        <f>_xlfn.XLOOKUP(A659,'2024-NAT-02'!B:B,'2024-NAT-02'!H:H,0,0)</f>
        <v>0</v>
      </c>
      <c r="AD659" s="338">
        <f t="shared" si="23"/>
        <v>0</v>
      </c>
      <c r="AE659" s="339">
        <f t="shared" si="24"/>
        <v>0</v>
      </c>
    </row>
    <row r="660" spans="1:31" ht="15.6" x14ac:dyDescent="0.25">
      <c r="A660" s="340" t="s">
        <v>1033</v>
      </c>
      <c r="B660" s="341" t="s">
        <v>2160</v>
      </c>
      <c r="C660" s="341" t="s">
        <v>1613</v>
      </c>
      <c r="D660" s="341" t="s">
        <v>386</v>
      </c>
      <c r="E660" s="342" t="s">
        <v>1260</v>
      </c>
      <c r="F660" s="312">
        <v>0</v>
      </c>
      <c r="G660" s="313">
        <v>0</v>
      </c>
      <c r="H660" s="313">
        <v>0</v>
      </c>
      <c r="I660" s="314">
        <v>0</v>
      </c>
      <c r="J660" s="315">
        <v>0</v>
      </c>
      <c r="K660" s="316"/>
      <c r="L660" s="331"/>
      <c r="M660" s="316"/>
      <c r="N660" s="317"/>
      <c r="O660" s="317"/>
      <c r="P660" s="318"/>
      <c r="Q660" s="319"/>
      <c r="R660" s="306"/>
      <c r="S660" s="306"/>
      <c r="T660" s="320"/>
      <c r="U660" s="321"/>
      <c r="V660" s="322"/>
      <c r="W660" s="323"/>
      <c r="X660" s="324"/>
      <c r="Y660" s="326"/>
      <c r="Z660" s="335">
        <f>_xlfn.XLOOKUP(A660,'2024-NAT-01'!B:B,'2024-NAT-01'!F:F,0,0)+_xlfn.XLOOKUP(Nominations!A517,'2024-NAT-01'!B:B,'2024-NAT-01'!G:G,0,0)</f>
        <v>0</v>
      </c>
      <c r="AA660" s="336">
        <f>_xlfn.XLOOKUP(A660,'2024-NAT-01'!B:B,'2024-NAT-01'!H:H,0,0)</f>
        <v>0</v>
      </c>
      <c r="AB660" s="335">
        <f>_xlfn.XLOOKUP(A660,'2024-NAT-02'!B:B,'2024-NAT-02'!F:F,0,0)+_xlfn.XLOOKUP(A660,'2024-NAT-02'!B:B,'2024-NAT-02'!G:G,0,0)</f>
        <v>0</v>
      </c>
      <c r="AC660" s="337">
        <f>_xlfn.XLOOKUP(A660,'2024-NAT-02'!B:B,'2024-NAT-02'!H:H,0,0)</f>
        <v>0</v>
      </c>
      <c r="AD660" s="338">
        <f t="shared" si="23"/>
        <v>0</v>
      </c>
      <c r="AE660" s="339">
        <f t="shared" si="24"/>
        <v>0</v>
      </c>
    </row>
    <row r="661" spans="1:31" ht="15.6" x14ac:dyDescent="0.25">
      <c r="A661" s="340" t="s">
        <v>1035</v>
      </c>
      <c r="B661" s="341" t="s">
        <v>1021</v>
      </c>
      <c r="C661" s="341" t="s">
        <v>175</v>
      </c>
      <c r="D661" s="341" t="s">
        <v>1042</v>
      </c>
      <c r="E661" s="342" t="s">
        <v>1261</v>
      </c>
      <c r="F661" s="312">
        <v>0</v>
      </c>
      <c r="G661" s="313">
        <v>0</v>
      </c>
      <c r="H661" s="313">
        <v>0</v>
      </c>
      <c r="I661" s="314">
        <v>0</v>
      </c>
      <c r="J661" s="315">
        <v>0</v>
      </c>
      <c r="K661" s="316"/>
      <c r="L661" s="331"/>
      <c r="M661" s="316"/>
      <c r="N661" s="317"/>
      <c r="O661" s="317"/>
      <c r="P661" s="318"/>
      <c r="Q661" s="319"/>
      <c r="R661" s="306"/>
      <c r="S661" s="306"/>
      <c r="T661" s="320"/>
      <c r="U661" s="321"/>
      <c r="V661" s="322"/>
      <c r="W661" s="323"/>
      <c r="X661" s="324"/>
      <c r="Y661" s="326"/>
      <c r="Z661" s="335">
        <f>_xlfn.XLOOKUP(A661,'2024-NAT-01'!B:B,'2024-NAT-01'!F:F,0,0)+_xlfn.XLOOKUP(Nominations!A519,'2024-NAT-01'!B:B,'2024-NAT-01'!G:G,0,0)</f>
        <v>0</v>
      </c>
      <c r="AA661" s="336">
        <f>_xlfn.XLOOKUP(A661,'2024-NAT-01'!B:B,'2024-NAT-01'!H:H,0,0)</f>
        <v>0</v>
      </c>
      <c r="AB661" s="335">
        <f>_xlfn.XLOOKUP(A661,'2024-NAT-02'!B:B,'2024-NAT-02'!F:F,0,0)+_xlfn.XLOOKUP(A661,'2024-NAT-02'!B:B,'2024-NAT-02'!G:G,0,0)</f>
        <v>0</v>
      </c>
      <c r="AC661" s="337">
        <f>_xlfn.XLOOKUP(A661,'2024-NAT-02'!B:B,'2024-NAT-02'!H:H,0,0)</f>
        <v>0</v>
      </c>
      <c r="AD661" s="338">
        <f t="shared" si="23"/>
        <v>0</v>
      </c>
      <c r="AE661" s="339">
        <f t="shared" si="24"/>
        <v>0</v>
      </c>
    </row>
    <row r="662" spans="1:31" ht="15.6" x14ac:dyDescent="0.25">
      <c r="A662" s="340" t="s">
        <v>1038</v>
      </c>
      <c r="B662" s="341" t="s">
        <v>1227</v>
      </c>
      <c r="C662" s="341" t="s">
        <v>1043</v>
      </c>
      <c r="D662" s="341" t="s">
        <v>1044</v>
      </c>
      <c r="E662" s="342" t="s">
        <v>1258</v>
      </c>
      <c r="F662" s="312">
        <v>0</v>
      </c>
      <c r="G662" s="313">
        <v>0</v>
      </c>
      <c r="H662" s="313">
        <v>0</v>
      </c>
      <c r="I662" s="314">
        <v>0</v>
      </c>
      <c r="J662" s="315">
        <v>0</v>
      </c>
      <c r="K662" s="316"/>
      <c r="L662" s="331"/>
      <c r="M662" s="316"/>
      <c r="N662" s="317"/>
      <c r="O662" s="317"/>
      <c r="P662" s="318"/>
      <c r="Q662" s="319"/>
      <c r="R662" s="306"/>
      <c r="S662" s="306"/>
      <c r="T662" s="320"/>
      <c r="U662" s="321"/>
      <c r="V662" s="322"/>
      <c r="W662" s="323"/>
      <c r="X662" s="324"/>
      <c r="Y662" s="326"/>
      <c r="Z662" s="335">
        <f>_xlfn.XLOOKUP(A662,'2024-NAT-01'!B:B,'2024-NAT-01'!F:F,0,0)+_xlfn.XLOOKUP(Nominations!A522,'2024-NAT-01'!B:B,'2024-NAT-01'!G:G,0,0)</f>
        <v>0</v>
      </c>
      <c r="AA662" s="336">
        <f>_xlfn.XLOOKUP(A662,'2024-NAT-01'!B:B,'2024-NAT-01'!H:H,0,0)</f>
        <v>0</v>
      </c>
      <c r="AB662" s="335">
        <f>_xlfn.XLOOKUP(A662,'2024-NAT-02'!B:B,'2024-NAT-02'!F:F,0,0)+_xlfn.XLOOKUP(A662,'2024-NAT-02'!B:B,'2024-NAT-02'!G:G,0,0)</f>
        <v>0</v>
      </c>
      <c r="AC662" s="337">
        <f>_xlfn.XLOOKUP(A662,'2024-NAT-02'!B:B,'2024-NAT-02'!H:H,0,0)</f>
        <v>0</v>
      </c>
      <c r="AD662" s="338">
        <f t="shared" si="23"/>
        <v>0</v>
      </c>
      <c r="AE662" s="339">
        <f t="shared" si="24"/>
        <v>0</v>
      </c>
    </row>
    <row r="663" spans="1:31" ht="15.6" x14ac:dyDescent="0.25">
      <c r="A663" s="340" t="s">
        <v>1039</v>
      </c>
      <c r="B663" s="341" t="s">
        <v>1226</v>
      </c>
      <c r="C663" s="341" t="s">
        <v>180</v>
      </c>
      <c r="D663" s="341" t="s">
        <v>1046</v>
      </c>
      <c r="E663" s="342" t="s">
        <v>1261</v>
      </c>
      <c r="F663" s="312">
        <v>0</v>
      </c>
      <c r="G663" s="313">
        <v>0</v>
      </c>
      <c r="H663" s="313">
        <v>0</v>
      </c>
      <c r="I663" s="314">
        <v>0</v>
      </c>
      <c r="J663" s="315">
        <v>0</v>
      </c>
      <c r="K663" s="316"/>
      <c r="L663" s="331"/>
      <c r="M663" s="316"/>
      <c r="N663" s="317"/>
      <c r="O663" s="317"/>
      <c r="P663" s="318"/>
      <c r="Q663" s="319"/>
      <c r="R663" s="306"/>
      <c r="S663" s="306"/>
      <c r="T663" s="320"/>
      <c r="U663" s="321"/>
      <c r="V663" s="322"/>
      <c r="W663" s="323"/>
      <c r="X663" s="324"/>
      <c r="Y663" s="326"/>
      <c r="Z663" s="335">
        <f>_xlfn.XLOOKUP(A663,'2024-NAT-01'!B:B,'2024-NAT-01'!F:F,0,0)+_xlfn.XLOOKUP(Nominations!A523,'2024-NAT-01'!B:B,'2024-NAT-01'!G:G,0,0)</f>
        <v>0</v>
      </c>
      <c r="AA663" s="336">
        <f>_xlfn.XLOOKUP(A663,'2024-NAT-01'!B:B,'2024-NAT-01'!H:H,0,0)</f>
        <v>0</v>
      </c>
      <c r="AB663" s="335">
        <f>_xlfn.XLOOKUP(A663,'2024-NAT-02'!B:B,'2024-NAT-02'!F:F,0,0)+_xlfn.XLOOKUP(A663,'2024-NAT-02'!B:B,'2024-NAT-02'!G:G,0,0)</f>
        <v>0</v>
      </c>
      <c r="AC663" s="337">
        <f>_xlfn.XLOOKUP(A663,'2024-NAT-02'!B:B,'2024-NAT-02'!H:H,0,0)</f>
        <v>0</v>
      </c>
      <c r="AD663" s="338">
        <f t="shared" si="23"/>
        <v>0</v>
      </c>
      <c r="AE663" s="339">
        <f t="shared" si="24"/>
        <v>0</v>
      </c>
    </row>
    <row r="664" spans="1:31" ht="15.6" x14ac:dyDescent="0.25">
      <c r="A664" s="340" t="s">
        <v>1040</v>
      </c>
      <c r="B664" s="341" t="s">
        <v>1226</v>
      </c>
      <c r="C664" s="341" t="s">
        <v>1047</v>
      </c>
      <c r="D664" s="341" t="s">
        <v>327</v>
      </c>
      <c r="E664" s="342" t="s">
        <v>1258</v>
      </c>
      <c r="F664" s="312">
        <v>0</v>
      </c>
      <c r="G664" s="313">
        <v>0</v>
      </c>
      <c r="H664" s="313">
        <v>0</v>
      </c>
      <c r="I664" s="314">
        <v>0</v>
      </c>
      <c r="J664" s="315">
        <v>0</v>
      </c>
      <c r="K664" s="316"/>
      <c r="L664" s="331"/>
      <c r="M664" s="316"/>
      <c r="N664" s="317"/>
      <c r="O664" s="317"/>
      <c r="P664" s="318"/>
      <c r="Q664" s="319"/>
      <c r="R664" s="306"/>
      <c r="S664" s="306"/>
      <c r="T664" s="320"/>
      <c r="U664" s="321"/>
      <c r="V664" s="322"/>
      <c r="W664" s="323"/>
      <c r="X664" s="324"/>
      <c r="Y664" s="326"/>
      <c r="Z664" s="335">
        <f>_xlfn.XLOOKUP(A664,'2024-NAT-01'!B:B,'2024-NAT-01'!F:F,0,0)+_xlfn.XLOOKUP(Nominations!A524,'2024-NAT-01'!B:B,'2024-NAT-01'!G:G,0,0)</f>
        <v>0</v>
      </c>
      <c r="AA664" s="336">
        <f>_xlfn.XLOOKUP(A664,'2024-NAT-01'!B:B,'2024-NAT-01'!H:H,0,0)</f>
        <v>0</v>
      </c>
      <c r="AB664" s="335">
        <f>_xlfn.XLOOKUP(A664,'2024-NAT-02'!B:B,'2024-NAT-02'!F:F,0,0)+_xlfn.XLOOKUP(A664,'2024-NAT-02'!B:B,'2024-NAT-02'!G:G,0,0)</f>
        <v>0</v>
      </c>
      <c r="AC664" s="337">
        <f>_xlfn.XLOOKUP(A664,'2024-NAT-02'!B:B,'2024-NAT-02'!H:H,0,0)</f>
        <v>0</v>
      </c>
      <c r="AD664" s="338">
        <f t="shared" si="23"/>
        <v>0</v>
      </c>
      <c r="AE664" s="339">
        <f t="shared" si="24"/>
        <v>0</v>
      </c>
    </row>
    <row r="665" spans="1:31" ht="15.6" x14ac:dyDescent="0.25">
      <c r="A665" s="340" t="s">
        <v>1048</v>
      </c>
      <c r="B665" s="341" t="s">
        <v>2159</v>
      </c>
      <c r="C665" s="341" t="s">
        <v>133</v>
      </c>
      <c r="D665" s="341" t="s">
        <v>1051</v>
      </c>
      <c r="E665" s="342" t="s">
        <v>2079</v>
      </c>
      <c r="F665" s="312">
        <v>0</v>
      </c>
      <c r="G665" s="313">
        <v>0</v>
      </c>
      <c r="H665" s="313">
        <v>0</v>
      </c>
      <c r="I665" s="314">
        <v>0</v>
      </c>
      <c r="J665" s="315">
        <v>0</v>
      </c>
      <c r="K665" s="316"/>
      <c r="L665" s="331"/>
      <c r="M665" s="316"/>
      <c r="N665" s="317"/>
      <c r="O665" s="317"/>
      <c r="P665" s="318"/>
      <c r="Q665" s="319"/>
      <c r="R665" s="306"/>
      <c r="S665" s="306"/>
      <c r="T665" s="320"/>
      <c r="U665" s="321"/>
      <c r="V665" s="322"/>
      <c r="W665" s="323"/>
      <c r="X665" s="324"/>
      <c r="Y665" s="326"/>
      <c r="Z665" s="335">
        <f>_xlfn.XLOOKUP(A665,'2024-NAT-01'!B:B,'2024-NAT-01'!F:F,0,0)+_xlfn.XLOOKUP(Nominations!A525,'2024-NAT-01'!B:B,'2024-NAT-01'!G:G,0,0)</f>
        <v>0</v>
      </c>
      <c r="AA665" s="336">
        <f>_xlfn.XLOOKUP(A665,'2024-NAT-01'!B:B,'2024-NAT-01'!H:H,0,0)</f>
        <v>0</v>
      </c>
      <c r="AB665" s="335">
        <f>_xlfn.XLOOKUP(A665,'2024-NAT-02'!B:B,'2024-NAT-02'!F:F,0,0)+_xlfn.XLOOKUP(A665,'2024-NAT-02'!B:B,'2024-NAT-02'!G:G,0,0)</f>
        <v>0</v>
      </c>
      <c r="AC665" s="337">
        <f>_xlfn.XLOOKUP(A665,'2024-NAT-02'!B:B,'2024-NAT-02'!H:H,0,0)</f>
        <v>0</v>
      </c>
      <c r="AD665" s="338">
        <f t="shared" si="23"/>
        <v>0</v>
      </c>
      <c r="AE665" s="339">
        <f t="shared" si="24"/>
        <v>0</v>
      </c>
    </row>
    <row r="666" spans="1:31" ht="15.6" x14ac:dyDescent="0.25">
      <c r="A666" s="340" t="s">
        <v>1049</v>
      </c>
      <c r="B666" s="341" t="s">
        <v>1340</v>
      </c>
      <c r="C666" s="341" t="s">
        <v>166</v>
      </c>
      <c r="D666" s="341" t="s">
        <v>1052</v>
      </c>
      <c r="E666" s="342" t="s">
        <v>2078</v>
      </c>
      <c r="F666" s="312">
        <v>0</v>
      </c>
      <c r="G666" s="313">
        <v>0</v>
      </c>
      <c r="H666" s="313">
        <v>0</v>
      </c>
      <c r="I666" s="314">
        <v>0</v>
      </c>
      <c r="J666" s="315">
        <v>0</v>
      </c>
      <c r="K666" s="316"/>
      <c r="L666" s="331"/>
      <c r="M666" s="316"/>
      <c r="N666" s="317"/>
      <c r="O666" s="317"/>
      <c r="P666" s="318"/>
      <c r="Q666" s="319"/>
      <c r="R666" s="306"/>
      <c r="S666" s="306"/>
      <c r="T666" s="320"/>
      <c r="U666" s="321"/>
      <c r="V666" s="322"/>
      <c r="W666" s="323"/>
      <c r="X666" s="324"/>
      <c r="Y666" s="326"/>
      <c r="Z666" s="335">
        <f>_xlfn.XLOOKUP(A666,'2024-NAT-01'!B:B,'2024-NAT-01'!F:F,0,0)+_xlfn.XLOOKUP(Nominations!A526,'2024-NAT-01'!B:B,'2024-NAT-01'!G:G,0,0)</f>
        <v>0</v>
      </c>
      <c r="AA666" s="336">
        <f>_xlfn.XLOOKUP(A666,'2024-NAT-01'!B:B,'2024-NAT-01'!H:H,0,0)</f>
        <v>0</v>
      </c>
      <c r="AB666" s="335">
        <f>_xlfn.XLOOKUP(A666,'2024-NAT-02'!B:B,'2024-NAT-02'!F:F,0,0)+_xlfn.XLOOKUP(A666,'2024-NAT-02'!B:B,'2024-NAT-02'!G:G,0,0)</f>
        <v>0</v>
      </c>
      <c r="AC666" s="337">
        <f>_xlfn.XLOOKUP(A666,'2024-NAT-02'!B:B,'2024-NAT-02'!H:H,0,0)</f>
        <v>0</v>
      </c>
      <c r="AD666" s="338">
        <f t="shared" si="23"/>
        <v>0</v>
      </c>
      <c r="AE666" s="339">
        <f t="shared" si="24"/>
        <v>0</v>
      </c>
    </row>
    <row r="667" spans="1:31" ht="15.6" x14ac:dyDescent="0.25">
      <c r="A667" s="340" t="s">
        <v>1050</v>
      </c>
      <c r="B667" s="341" t="s">
        <v>1243</v>
      </c>
      <c r="C667" s="341" t="s">
        <v>1053</v>
      </c>
      <c r="D667" s="341" t="s">
        <v>310</v>
      </c>
      <c r="E667" s="342" t="s">
        <v>1258</v>
      </c>
      <c r="F667" s="312">
        <v>0</v>
      </c>
      <c r="G667" s="313">
        <v>0</v>
      </c>
      <c r="H667" s="313">
        <v>0</v>
      </c>
      <c r="I667" s="314">
        <v>0</v>
      </c>
      <c r="J667" s="315">
        <v>0</v>
      </c>
      <c r="K667" s="316"/>
      <c r="L667" s="331"/>
      <c r="M667" s="316"/>
      <c r="N667" s="317"/>
      <c r="O667" s="317"/>
      <c r="P667" s="318"/>
      <c r="Q667" s="319"/>
      <c r="R667" s="306"/>
      <c r="S667" s="306"/>
      <c r="T667" s="320"/>
      <c r="U667" s="321"/>
      <c r="V667" s="322"/>
      <c r="W667" s="323"/>
      <c r="X667" s="324"/>
      <c r="Y667" s="326"/>
      <c r="Z667" s="335">
        <f>_xlfn.XLOOKUP(A667,'2024-NAT-01'!B:B,'2024-NAT-01'!F:F,0,0)+_xlfn.XLOOKUP(Nominations!A527,'2024-NAT-01'!B:B,'2024-NAT-01'!G:G,0,0)</f>
        <v>0</v>
      </c>
      <c r="AA667" s="336">
        <f>_xlfn.XLOOKUP(A667,'2024-NAT-01'!B:B,'2024-NAT-01'!H:H,0,0)</f>
        <v>0</v>
      </c>
      <c r="AB667" s="335">
        <f>_xlfn.XLOOKUP(A667,'2024-NAT-02'!B:B,'2024-NAT-02'!F:F,0,0)+_xlfn.XLOOKUP(A667,'2024-NAT-02'!B:B,'2024-NAT-02'!G:G,0,0)</f>
        <v>0</v>
      </c>
      <c r="AC667" s="337">
        <f>_xlfn.XLOOKUP(A667,'2024-NAT-02'!B:B,'2024-NAT-02'!H:H,0,0)</f>
        <v>0</v>
      </c>
      <c r="AD667" s="338">
        <f t="shared" si="23"/>
        <v>0</v>
      </c>
      <c r="AE667" s="339">
        <f t="shared" si="24"/>
        <v>0</v>
      </c>
    </row>
    <row r="668" spans="1:31" ht="15.6" x14ac:dyDescent="0.25">
      <c r="A668" s="340" t="s">
        <v>1056</v>
      </c>
      <c r="B668" s="341" t="s">
        <v>2161</v>
      </c>
      <c r="C668" s="341" t="s">
        <v>94</v>
      </c>
      <c r="D668" s="341" t="s">
        <v>1054</v>
      </c>
      <c r="E668" s="342" t="s">
        <v>1261</v>
      </c>
      <c r="F668" s="312">
        <v>0</v>
      </c>
      <c r="G668" s="313">
        <v>0</v>
      </c>
      <c r="H668" s="313">
        <v>0</v>
      </c>
      <c r="I668" s="314">
        <v>0</v>
      </c>
      <c r="J668" s="315">
        <v>0</v>
      </c>
      <c r="K668" s="316"/>
      <c r="L668" s="331"/>
      <c r="M668" s="316"/>
      <c r="N668" s="317"/>
      <c r="O668" s="317"/>
      <c r="P668" s="318"/>
      <c r="Q668" s="319"/>
      <c r="R668" s="306"/>
      <c r="S668" s="306"/>
      <c r="T668" s="320"/>
      <c r="U668" s="321"/>
      <c r="V668" s="322"/>
      <c r="W668" s="323"/>
      <c r="X668" s="324"/>
      <c r="Y668" s="326"/>
      <c r="Z668" s="335">
        <f>_xlfn.XLOOKUP(A668,'2024-NAT-01'!B:B,'2024-NAT-01'!F:F,0,0)+_xlfn.XLOOKUP(Nominations!A529,'2024-NAT-01'!B:B,'2024-NAT-01'!G:G,0,0)</f>
        <v>0</v>
      </c>
      <c r="AA668" s="336">
        <f>_xlfn.XLOOKUP(A668,'2024-NAT-01'!B:B,'2024-NAT-01'!H:H,0,0)</f>
        <v>0</v>
      </c>
      <c r="AB668" s="335">
        <f>_xlfn.XLOOKUP(A668,'2024-NAT-02'!B:B,'2024-NAT-02'!F:F,0,0)+_xlfn.XLOOKUP(A668,'2024-NAT-02'!B:B,'2024-NAT-02'!G:G,0,0)</f>
        <v>0</v>
      </c>
      <c r="AC668" s="337">
        <f>_xlfn.XLOOKUP(A668,'2024-NAT-02'!B:B,'2024-NAT-02'!H:H,0,0)</f>
        <v>0</v>
      </c>
      <c r="AD668" s="338">
        <f t="shared" si="23"/>
        <v>0</v>
      </c>
      <c r="AE668" s="339">
        <f t="shared" si="24"/>
        <v>0</v>
      </c>
    </row>
    <row r="669" spans="1:31" ht="15.6" x14ac:dyDescent="0.25">
      <c r="A669" s="340" t="s">
        <v>1057</v>
      </c>
      <c r="B669" s="341" t="s">
        <v>2161</v>
      </c>
      <c r="C669" s="341" t="s">
        <v>1998</v>
      </c>
      <c r="D669" s="341" t="s">
        <v>127</v>
      </c>
      <c r="E669" s="342" t="s">
        <v>1258</v>
      </c>
      <c r="F669" s="312">
        <v>0</v>
      </c>
      <c r="G669" s="313">
        <v>0</v>
      </c>
      <c r="H669" s="313">
        <v>0</v>
      </c>
      <c r="I669" s="314">
        <v>0</v>
      </c>
      <c r="J669" s="315">
        <v>0</v>
      </c>
      <c r="K669" s="316"/>
      <c r="L669" s="331"/>
      <c r="M669" s="316"/>
      <c r="N669" s="317"/>
      <c r="O669" s="317"/>
      <c r="P669" s="318"/>
      <c r="Q669" s="319"/>
      <c r="R669" s="306"/>
      <c r="S669" s="306"/>
      <c r="T669" s="320"/>
      <c r="U669" s="321"/>
      <c r="V669" s="322"/>
      <c r="W669" s="323"/>
      <c r="X669" s="324"/>
      <c r="Y669" s="326"/>
      <c r="Z669" s="335">
        <f>_xlfn.XLOOKUP(A669,'2024-NAT-01'!B:B,'2024-NAT-01'!F:F,0,0)+_xlfn.XLOOKUP(Nominations!A530,'2024-NAT-01'!B:B,'2024-NAT-01'!G:G,0,0)</f>
        <v>0</v>
      </c>
      <c r="AA669" s="336">
        <f>_xlfn.XLOOKUP(A669,'2024-NAT-01'!B:B,'2024-NAT-01'!H:H,0,0)</f>
        <v>0</v>
      </c>
      <c r="AB669" s="335">
        <f>_xlfn.XLOOKUP(A669,'2024-NAT-02'!B:B,'2024-NAT-02'!F:F,0,0)+_xlfn.XLOOKUP(A669,'2024-NAT-02'!B:B,'2024-NAT-02'!G:G,0,0)</f>
        <v>0</v>
      </c>
      <c r="AC669" s="337">
        <f>_xlfn.XLOOKUP(A669,'2024-NAT-02'!B:B,'2024-NAT-02'!H:H,0,0)</f>
        <v>0</v>
      </c>
      <c r="AD669" s="338">
        <f t="shared" si="23"/>
        <v>0</v>
      </c>
      <c r="AE669" s="339">
        <f t="shared" si="24"/>
        <v>0</v>
      </c>
    </row>
    <row r="670" spans="1:31" ht="15.6" x14ac:dyDescent="0.25">
      <c r="A670" s="340" t="s">
        <v>1058</v>
      </c>
      <c r="B670" s="341" t="s">
        <v>1241</v>
      </c>
      <c r="C670" s="341" t="s">
        <v>1064</v>
      </c>
      <c r="D670" s="341" t="s">
        <v>100</v>
      </c>
      <c r="E670" s="342" t="s">
        <v>1258</v>
      </c>
      <c r="F670" s="312">
        <v>0</v>
      </c>
      <c r="G670" s="313">
        <v>0</v>
      </c>
      <c r="H670" s="313">
        <v>0</v>
      </c>
      <c r="I670" s="314">
        <v>0</v>
      </c>
      <c r="J670" s="315">
        <v>0</v>
      </c>
      <c r="K670" s="316"/>
      <c r="L670" s="331"/>
      <c r="M670" s="316"/>
      <c r="N670" s="317"/>
      <c r="O670" s="317"/>
      <c r="P670" s="318"/>
      <c r="Q670" s="319"/>
      <c r="R670" s="306"/>
      <c r="S670" s="306"/>
      <c r="T670" s="320"/>
      <c r="U670" s="321"/>
      <c r="V670" s="322"/>
      <c r="W670" s="323"/>
      <c r="X670" s="324"/>
      <c r="Y670" s="326"/>
      <c r="Z670" s="335">
        <f>_xlfn.XLOOKUP(A670,'2024-NAT-01'!B:B,'2024-NAT-01'!F:F,0,0)+_xlfn.XLOOKUP(Nominations!A531,'2024-NAT-01'!B:B,'2024-NAT-01'!G:G,0,0)</f>
        <v>0</v>
      </c>
      <c r="AA670" s="336">
        <f>_xlfn.XLOOKUP(A670,'2024-NAT-01'!B:B,'2024-NAT-01'!H:H,0,0)</f>
        <v>0</v>
      </c>
      <c r="AB670" s="335">
        <f>_xlfn.XLOOKUP(A670,'2024-NAT-02'!B:B,'2024-NAT-02'!F:F,0,0)+_xlfn.XLOOKUP(A670,'2024-NAT-02'!B:B,'2024-NAT-02'!G:G,0,0)</f>
        <v>0</v>
      </c>
      <c r="AC670" s="337">
        <f>_xlfn.XLOOKUP(A670,'2024-NAT-02'!B:B,'2024-NAT-02'!H:H,0,0)</f>
        <v>0</v>
      </c>
      <c r="AD670" s="338">
        <f t="shared" si="23"/>
        <v>0</v>
      </c>
      <c r="AE670" s="339">
        <f t="shared" si="24"/>
        <v>0</v>
      </c>
    </row>
    <row r="671" spans="1:31" ht="15.6" x14ac:dyDescent="0.25">
      <c r="A671" s="340" t="s">
        <v>1062</v>
      </c>
      <c r="B671" s="341" t="s">
        <v>1379</v>
      </c>
      <c r="C671" s="341" t="s">
        <v>227</v>
      </c>
      <c r="D671" s="341" t="s">
        <v>918</v>
      </c>
      <c r="E671" s="342" t="s">
        <v>2079</v>
      </c>
      <c r="F671" s="312">
        <v>0</v>
      </c>
      <c r="G671" s="313">
        <v>0</v>
      </c>
      <c r="H671" s="313">
        <v>0</v>
      </c>
      <c r="I671" s="314">
        <v>0</v>
      </c>
      <c r="J671" s="315">
        <v>0</v>
      </c>
      <c r="K671" s="316"/>
      <c r="L671" s="331"/>
      <c r="M671" s="316"/>
      <c r="N671" s="317"/>
      <c r="O671" s="317"/>
      <c r="P671" s="318"/>
      <c r="Q671" s="319"/>
      <c r="R671" s="306"/>
      <c r="S671" s="306"/>
      <c r="T671" s="320"/>
      <c r="U671" s="321"/>
      <c r="V671" s="322"/>
      <c r="W671" s="323"/>
      <c r="X671" s="324"/>
      <c r="Y671" s="326"/>
      <c r="Z671" s="335">
        <f>_xlfn.XLOOKUP(A671,'2024-NAT-01'!B:B,'2024-NAT-01'!F:F,0,0)+_xlfn.XLOOKUP(Nominations!A535,'2024-NAT-01'!B:B,'2024-NAT-01'!G:G,0,0)</f>
        <v>0</v>
      </c>
      <c r="AA671" s="336">
        <f>_xlfn.XLOOKUP(A671,'2024-NAT-01'!B:B,'2024-NAT-01'!H:H,0,0)</f>
        <v>0</v>
      </c>
      <c r="AB671" s="335">
        <f>_xlfn.XLOOKUP(A671,'2024-NAT-02'!B:B,'2024-NAT-02'!F:F,0,0)+_xlfn.XLOOKUP(A671,'2024-NAT-02'!B:B,'2024-NAT-02'!G:G,0,0)</f>
        <v>0</v>
      </c>
      <c r="AC671" s="337">
        <f>_xlfn.XLOOKUP(A671,'2024-NAT-02'!B:B,'2024-NAT-02'!H:H,0,0)</f>
        <v>0</v>
      </c>
      <c r="AD671" s="338">
        <f t="shared" si="23"/>
        <v>0</v>
      </c>
      <c r="AE671" s="339">
        <f t="shared" si="24"/>
        <v>0</v>
      </c>
    </row>
    <row r="672" spans="1:31" ht="15.6" x14ac:dyDescent="0.25">
      <c r="A672" s="340" t="s">
        <v>1063</v>
      </c>
      <c r="B672" s="341" t="s">
        <v>1379</v>
      </c>
      <c r="C672" s="341" t="s">
        <v>1071</v>
      </c>
      <c r="D672" s="341" t="s">
        <v>918</v>
      </c>
      <c r="E672" s="342" t="s">
        <v>2079</v>
      </c>
      <c r="F672" s="312">
        <v>0</v>
      </c>
      <c r="G672" s="313">
        <v>0</v>
      </c>
      <c r="H672" s="313">
        <v>0</v>
      </c>
      <c r="I672" s="314">
        <v>0</v>
      </c>
      <c r="J672" s="315">
        <v>0</v>
      </c>
      <c r="K672" s="316"/>
      <c r="L672" s="331"/>
      <c r="M672" s="316"/>
      <c r="N672" s="317"/>
      <c r="O672" s="317"/>
      <c r="P672" s="318"/>
      <c r="Q672" s="319"/>
      <c r="R672" s="306"/>
      <c r="S672" s="306"/>
      <c r="T672" s="320"/>
      <c r="U672" s="321"/>
      <c r="V672" s="322"/>
      <c r="W672" s="323"/>
      <c r="X672" s="324"/>
      <c r="Y672" s="326"/>
      <c r="Z672" s="335">
        <f>_xlfn.XLOOKUP(A672,'2024-NAT-01'!B:B,'2024-NAT-01'!F:F,0,0)+_xlfn.XLOOKUP(Nominations!A536,'2024-NAT-01'!B:B,'2024-NAT-01'!G:G,0,0)</f>
        <v>0</v>
      </c>
      <c r="AA672" s="336">
        <f>_xlfn.XLOOKUP(A672,'2024-NAT-01'!B:B,'2024-NAT-01'!H:H,0,0)</f>
        <v>0</v>
      </c>
      <c r="AB672" s="335">
        <f>_xlfn.XLOOKUP(A672,'2024-NAT-02'!B:B,'2024-NAT-02'!F:F,0,0)+_xlfn.XLOOKUP(A672,'2024-NAT-02'!B:B,'2024-NAT-02'!G:G,0,0)</f>
        <v>0</v>
      </c>
      <c r="AC672" s="337">
        <f>_xlfn.XLOOKUP(A672,'2024-NAT-02'!B:B,'2024-NAT-02'!H:H,0,0)</f>
        <v>0</v>
      </c>
      <c r="AD672" s="338">
        <f t="shared" si="23"/>
        <v>0</v>
      </c>
      <c r="AE672" s="339">
        <f t="shared" si="24"/>
        <v>0</v>
      </c>
    </row>
    <row r="673" spans="1:31" ht="15.6" x14ac:dyDescent="0.25">
      <c r="A673" s="340" t="s">
        <v>1068</v>
      </c>
      <c r="B673" s="341" t="s">
        <v>1227</v>
      </c>
      <c r="C673" s="341" t="s">
        <v>1074</v>
      </c>
      <c r="D673" s="341" t="s">
        <v>1054</v>
      </c>
      <c r="E673" s="342" t="s">
        <v>1261</v>
      </c>
      <c r="F673" s="312">
        <v>0</v>
      </c>
      <c r="G673" s="313">
        <v>0</v>
      </c>
      <c r="H673" s="313">
        <v>0</v>
      </c>
      <c r="I673" s="314">
        <v>0</v>
      </c>
      <c r="J673" s="315">
        <v>0</v>
      </c>
      <c r="K673" s="316"/>
      <c r="L673" s="331"/>
      <c r="M673" s="316"/>
      <c r="N673" s="317"/>
      <c r="O673" s="317"/>
      <c r="P673" s="318"/>
      <c r="Q673" s="319"/>
      <c r="R673" s="306"/>
      <c r="S673" s="306"/>
      <c r="T673" s="320"/>
      <c r="U673" s="321"/>
      <c r="V673" s="322"/>
      <c r="W673" s="323"/>
      <c r="X673" s="324"/>
      <c r="Y673" s="326"/>
      <c r="Z673" s="335">
        <f>_xlfn.XLOOKUP(A673,'2024-NAT-01'!B:B,'2024-NAT-01'!F:F,0,0)+_xlfn.XLOOKUP(Nominations!A537,'2024-NAT-01'!B:B,'2024-NAT-01'!G:G,0,0)</f>
        <v>0</v>
      </c>
      <c r="AA673" s="336">
        <f>_xlfn.XLOOKUP(A673,'2024-NAT-01'!B:B,'2024-NAT-01'!H:H,0,0)</f>
        <v>0</v>
      </c>
      <c r="AB673" s="335">
        <f>_xlfn.XLOOKUP(A673,'2024-NAT-02'!B:B,'2024-NAT-02'!F:F,0,0)+_xlfn.XLOOKUP(A673,'2024-NAT-02'!B:B,'2024-NAT-02'!G:G,0,0)</f>
        <v>0</v>
      </c>
      <c r="AC673" s="337">
        <f>_xlfn.XLOOKUP(A673,'2024-NAT-02'!B:B,'2024-NAT-02'!H:H,0,0)</f>
        <v>0</v>
      </c>
      <c r="AD673" s="338">
        <f t="shared" si="23"/>
        <v>0</v>
      </c>
      <c r="AE673" s="339">
        <f t="shared" si="24"/>
        <v>0</v>
      </c>
    </row>
    <row r="674" spans="1:31" ht="15.6" x14ac:dyDescent="0.25">
      <c r="A674" s="340" t="s">
        <v>1069</v>
      </c>
      <c r="B674" s="341" t="s">
        <v>1319</v>
      </c>
      <c r="C674" s="341" t="s">
        <v>1076</v>
      </c>
      <c r="D674" s="341" t="s">
        <v>1077</v>
      </c>
      <c r="E674" s="342" t="s">
        <v>1258</v>
      </c>
      <c r="F674" s="312">
        <v>0</v>
      </c>
      <c r="G674" s="313">
        <v>0</v>
      </c>
      <c r="H674" s="313">
        <v>0</v>
      </c>
      <c r="I674" s="314">
        <v>0</v>
      </c>
      <c r="J674" s="315">
        <v>0</v>
      </c>
      <c r="K674" s="316"/>
      <c r="L674" s="331"/>
      <c r="M674" s="316"/>
      <c r="N674" s="317"/>
      <c r="O674" s="317"/>
      <c r="P674" s="318"/>
      <c r="Q674" s="319"/>
      <c r="R674" s="306"/>
      <c r="S674" s="306"/>
      <c r="T674" s="320"/>
      <c r="U674" s="321"/>
      <c r="V674" s="322"/>
      <c r="W674" s="323"/>
      <c r="X674" s="324"/>
      <c r="Y674" s="326"/>
      <c r="Z674" s="335">
        <f>_xlfn.XLOOKUP(A674,'2024-NAT-01'!B:B,'2024-NAT-01'!F:F,0,0)+_xlfn.XLOOKUP(Nominations!A538,'2024-NAT-01'!B:B,'2024-NAT-01'!G:G,0,0)</f>
        <v>0</v>
      </c>
      <c r="AA674" s="336">
        <f>_xlfn.XLOOKUP(A674,'2024-NAT-01'!B:B,'2024-NAT-01'!H:H,0,0)</f>
        <v>0</v>
      </c>
      <c r="AB674" s="335">
        <f>_xlfn.XLOOKUP(A674,'2024-NAT-02'!B:B,'2024-NAT-02'!F:F,0,0)+_xlfn.XLOOKUP(A674,'2024-NAT-02'!B:B,'2024-NAT-02'!G:G,0,0)</f>
        <v>0</v>
      </c>
      <c r="AC674" s="337">
        <f>_xlfn.XLOOKUP(A674,'2024-NAT-02'!B:B,'2024-NAT-02'!H:H,0,0)</f>
        <v>0</v>
      </c>
      <c r="AD674" s="338">
        <f t="shared" si="23"/>
        <v>0</v>
      </c>
      <c r="AE674" s="339">
        <f t="shared" si="24"/>
        <v>0</v>
      </c>
    </row>
    <row r="675" spans="1:31" ht="15.6" x14ac:dyDescent="0.25">
      <c r="A675" s="340" t="s">
        <v>1070</v>
      </c>
      <c r="B675" s="341" t="s">
        <v>1319</v>
      </c>
      <c r="C675" s="341" t="s">
        <v>114</v>
      </c>
      <c r="D675" s="341" t="s">
        <v>1077</v>
      </c>
      <c r="E675" s="342" t="s">
        <v>2079</v>
      </c>
      <c r="F675" s="312">
        <v>0</v>
      </c>
      <c r="G675" s="313">
        <v>0</v>
      </c>
      <c r="H675" s="313">
        <v>0</v>
      </c>
      <c r="I675" s="314">
        <v>0</v>
      </c>
      <c r="J675" s="315">
        <v>0</v>
      </c>
      <c r="K675" s="316"/>
      <c r="L675" s="331"/>
      <c r="M675" s="316"/>
      <c r="N675" s="317"/>
      <c r="O675" s="317"/>
      <c r="P675" s="318"/>
      <c r="Q675" s="319"/>
      <c r="R675" s="306"/>
      <c r="S675" s="306"/>
      <c r="T675" s="320"/>
      <c r="U675" s="321"/>
      <c r="V675" s="322"/>
      <c r="W675" s="323"/>
      <c r="X675" s="324"/>
      <c r="Y675" s="326"/>
      <c r="Z675" s="335">
        <f>_xlfn.XLOOKUP(A675,'2024-NAT-01'!B:B,'2024-NAT-01'!F:F,0,0)+_xlfn.XLOOKUP(Nominations!A539,'2024-NAT-01'!B:B,'2024-NAT-01'!G:G,0,0)</f>
        <v>0</v>
      </c>
      <c r="AA675" s="336">
        <f>_xlfn.XLOOKUP(A675,'2024-NAT-01'!B:B,'2024-NAT-01'!H:H,0,0)</f>
        <v>0</v>
      </c>
      <c r="AB675" s="335">
        <f>_xlfn.XLOOKUP(A675,'2024-NAT-02'!B:B,'2024-NAT-02'!F:F,0,0)+_xlfn.XLOOKUP(A675,'2024-NAT-02'!B:B,'2024-NAT-02'!G:G,0,0)</f>
        <v>0</v>
      </c>
      <c r="AC675" s="337">
        <f>_xlfn.XLOOKUP(A675,'2024-NAT-02'!B:B,'2024-NAT-02'!H:H,0,0)</f>
        <v>0</v>
      </c>
      <c r="AD675" s="338">
        <f t="shared" si="23"/>
        <v>0</v>
      </c>
      <c r="AE675" s="339">
        <f t="shared" si="24"/>
        <v>0</v>
      </c>
    </row>
    <row r="676" spans="1:31" ht="15.6" x14ac:dyDescent="0.25">
      <c r="A676" s="340" t="s">
        <v>1079</v>
      </c>
      <c r="B676" s="341" t="s">
        <v>2153</v>
      </c>
      <c r="C676" s="341" t="s">
        <v>2128</v>
      </c>
      <c r="D676" s="341" t="s">
        <v>274</v>
      </c>
      <c r="E676" s="342" t="s">
        <v>1258</v>
      </c>
      <c r="F676" s="312">
        <v>0</v>
      </c>
      <c r="G676" s="313">
        <v>0</v>
      </c>
      <c r="H676" s="313">
        <v>0</v>
      </c>
      <c r="I676" s="314">
        <v>0</v>
      </c>
      <c r="J676" s="315">
        <v>0</v>
      </c>
      <c r="K676" s="316"/>
      <c r="L676" s="331"/>
      <c r="M676" s="316"/>
      <c r="N676" s="317"/>
      <c r="O676" s="317"/>
      <c r="P676" s="318"/>
      <c r="Q676" s="319"/>
      <c r="R676" s="306"/>
      <c r="S676" s="306"/>
      <c r="T676" s="320"/>
      <c r="U676" s="321"/>
      <c r="V676" s="322"/>
      <c r="W676" s="323"/>
      <c r="X676" s="324"/>
      <c r="Y676" s="326"/>
      <c r="Z676" s="335">
        <f>_xlfn.XLOOKUP(A676,'2024-NAT-01'!B:B,'2024-NAT-01'!F:F,0,0)+_xlfn.XLOOKUP(Nominations!A541,'2024-NAT-01'!B:B,'2024-NAT-01'!G:G,0,0)</f>
        <v>0</v>
      </c>
      <c r="AA676" s="336">
        <f>_xlfn.XLOOKUP(A676,'2024-NAT-01'!B:B,'2024-NAT-01'!H:H,0,0)</f>
        <v>0</v>
      </c>
      <c r="AB676" s="335">
        <f>_xlfn.XLOOKUP(A676,'2024-NAT-02'!B:B,'2024-NAT-02'!F:F,0,0)+_xlfn.XLOOKUP(A676,'2024-NAT-02'!B:B,'2024-NAT-02'!G:G,0,0)</f>
        <v>0</v>
      </c>
      <c r="AC676" s="337">
        <f>_xlfn.XLOOKUP(A676,'2024-NAT-02'!B:B,'2024-NAT-02'!H:H,0,0)</f>
        <v>0</v>
      </c>
      <c r="AD676" s="338">
        <f t="shared" si="23"/>
        <v>0</v>
      </c>
      <c r="AE676" s="339">
        <f t="shared" si="24"/>
        <v>0</v>
      </c>
    </row>
    <row r="677" spans="1:31" ht="15.6" x14ac:dyDescent="0.25">
      <c r="A677" s="340" t="s">
        <v>1084</v>
      </c>
      <c r="B677" s="341" t="s">
        <v>1340</v>
      </c>
      <c r="C677" s="341" t="s">
        <v>166</v>
      </c>
      <c r="D677" s="341" t="s">
        <v>1092</v>
      </c>
      <c r="E677" s="342" t="s">
        <v>2078</v>
      </c>
      <c r="F677" s="312">
        <v>0</v>
      </c>
      <c r="G677" s="313">
        <v>0</v>
      </c>
      <c r="H677" s="313">
        <v>0</v>
      </c>
      <c r="I677" s="314">
        <v>0</v>
      </c>
      <c r="J677" s="315">
        <v>0</v>
      </c>
      <c r="K677" s="316"/>
      <c r="L677" s="331"/>
      <c r="M677" s="316"/>
      <c r="N677" s="317"/>
      <c r="O677" s="317"/>
      <c r="P677" s="318"/>
      <c r="Q677" s="319"/>
      <c r="R677" s="306"/>
      <c r="S677" s="306"/>
      <c r="T677" s="320"/>
      <c r="U677" s="321"/>
      <c r="V677" s="322"/>
      <c r="W677" s="323"/>
      <c r="X677" s="324"/>
      <c r="Y677" s="326"/>
      <c r="Z677" s="335">
        <f>_xlfn.XLOOKUP(A677,'2024-NAT-01'!B:B,'2024-NAT-01'!F:F,0,0)+_xlfn.XLOOKUP(Nominations!A544,'2024-NAT-01'!B:B,'2024-NAT-01'!G:G,0,0)</f>
        <v>0</v>
      </c>
      <c r="AA677" s="336">
        <f>_xlfn.XLOOKUP(A677,'2024-NAT-01'!B:B,'2024-NAT-01'!H:H,0,0)</f>
        <v>0</v>
      </c>
      <c r="AB677" s="335">
        <f>_xlfn.XLOOKUP(A677,'2024-NAT-02'!B:B,'2024-NAT-02'!F:F,0,0)+_xlfn.XLOOKUP(A677,'2024-NAT-02'!B:B,'2024-NAT-02'!G:G,0,0)</f>
        <v>0</v>
      </c>
      <c r="AC677" s="337">
        <f>_xlfn.XLOOKUP(A677,'2024-NAT-02'!B:B,'2024-NAT-02'!H:H,0,0)</f>
        <v>0</v>
      </c>
      <c r="AD677" s="338">
        <f t="shared" si="23"/>
        <v>0</v>
      </c>
      <c r="AE677" s="339">
        <f t="shared" si="24"/>
        <v>0</v>
      </c>
    </row>
    <row r="678" spans="1:31" ht="15.6" x14ac:dyDescent="0.25">
      <c r="A678" s="340" t="s">
        <v>1085</v>
      </c>
      <c r="B678" s="341" t="s">
        <v>1473</v>
      </c>
      <c r="C678" s="341" t="s">
        <v>1960</v>
      </c>
      <c r="D678" s="341" t="s">
        <v>1754</v>
      </c>
      <c r="E678" s="342" t="s">
        <v>1261</v>
      </c>
      <c r="F678" s="312">
        <v>0</v>
      </c>
      <c r="G678" s="313">
        <v>0</v>
      </c>
      <c r="H678" s="313">
        <v>0</v>
      </c>
      <c r="I678" s="314">
        <v>0</v>
      </c>
      <c r="J678" s="315">
        <v>0</v>
      </c>
      <c r="K678" s="316"/>
      <c r="L678" s="331"/>
      <c r="M678" s="316"/>
      <c r="N678" s="317"/>
      <c r="O678" s="317"/>
      <c r="P678" s="318"/>
      <c r="Q678" s="319"/>
      <c r="R678" s="306"/>
      <c r="S678" s="306"/>
      <c r="T678" s="320"/>
      <c r="U678" s="321"/>
      <c r="V678" s="322"/>
      <c r="W678" s="323"/>
      <c r="X678" s="324"/>
      <c r="Y678" s="326"/>
      <c r="Z678" s="335">
        <f>_xlfn.XLOOKUP(A678,'2024-NAT-01'!B:B,'2024-NAT-01'!F:F,0,0)+_xlfn.XLOOKUP(Nominations!A545,'2024-NAT-01'!B:B,'2024-NAT-01'!G:G,0,0)</f>
        <v>0</v>
      </c>
      <c r="AA678" s="336">
        <f>_xlfn.XLOOKUP(A678,'2024-NAT-01'!B:B,'2024-NAT-01'!H:H,0,0)</f>
        <v>0</v>
      </c>
      <c r="AB678" s="335">
        <f>_xlfn.XLOOKUP(A678,'2024-NAT-02'!B:B,'2024-NAT-02'!F:F,0,0)+_xlfn.XLOOKUP(A678,'2024-NAT-02'!B:B,'2024-NAT-02'!G:G,0,0)</f>
        <v>0</v>
      </c>
      <c r="AC678" s="337">
        <f>_xlfn.XLOOKUP(A678,'2024-NAT-02'!B:B,'2024-NAT-02'!H:H,0,0)</f>
        <v>0</v>
      </c>
      <c r="AD678" s="338">
        <f t="shared" si="23"/>
        <v>0</v>
      </c>
      <c r="AE678" s="339">
        <f t="shared" si="24"/>
        <v>0</v>
      </c>
    </row>
    <row r="679" spans="1:31" ht="15.6" x14ac:dyDescent="0.25">
      <c r="A679" s="340" t="s">
        <v>1086</v>
      </c>
      <c r="B679" s="341" t="s">
        <v>2161</v>
      </c>
      <c r="C679" s="341" t="s">
        <v>1961</v>
      </c>
      <c r="D679" s="341" t="s">
        <v>1754</v>
      </c>
      <c r="E679" s="342" t="s">
        <v>1261</v>
      </c>
      <c r="F679" s="312">
        <v>0</v>
      </c>
      <c r="G679" s="313">
        <v>0</v>
      </c>
      <c r="H679" s="313">
        <v>0</v>
      </c>
      <c r="I679" s="314">
        <v>0</v>
      </c>
      <c r="J679" s="315">
        <v>0</v>
      </c>
      <c r="K679" s="316"/>
      <c r="L679" s="331"/>
      <c r="M679" s="316"/>
      <c r="N679" s="317"/>
      <c r="O679" s="317"/>
      <c r="P679" s="318"/>
      <c r="Q679" s="319"/>
      <c r="R679" s="306"/>
      <c r="S679" s="306"/>
      <c r="T679" s="320"/>
      <c r="U679" s="321"/>
      <c r="V679" s="322"/>
      <c r="W679" s="323"/>
      <c r="X679" s="324"/>
      <c r="Y679" s="326"/>
      <c r="Z679" s="335">
        <f>_xlfn.XLOOKUP(A679,'2024-NAT-01'!B:B,'2024-NAT-01'!F:F,0,0)+_xlfn.XLOOKUP(Nominations!A546,'2024-NAT-01'!B:B,'2024-NAT-01'!G:G,0,0)</f>
        <v>0</v>
      </c>
      <c r="AA679" s="336">
        <f>_xlfn.XLOOKUP(A679,'2024-NAT-01'!B:B,'2024-NAT-01'!H:H,0,0)</f>
        <v>0</v>
      </c>
      <c r="AB679" s="335">
        <f>_xlfn.XLOOKUP(A679,'2024-NAT-02'!B:B,'2024-NAT-02'!F:F,0,0)+_xlfn.XLOOKUP(A679,'2024-NAT-02'!B:B,'2024-NAT-02'!G:G,0,0)</f>
        <v>0</v>
      </c>
      <c r="AC679" s="337">
        <f>_xlfn.XLOOKUP(A679,'2024-NAT-02'!B:B,'2024-NAT-02'!H:H,0,0)</f>
        <v>0</v>
      </c>
      <c r="AD679" s="338">
        <f t="shared" si="23"/>
        <v>0</v>
      </c>
      <c r="AE679" s="339">
        <f t="shared" si="24"/>
        <v>0</v>
      </c>
    </row>
    <row r="680" spans="1:31" ht="15.6" x14ac:dyDescent="0.25">
      <c r="A680" s="340" t="s">
        <v>1094</v>
      </c>
      <c r="B680" s="341" t="s">
        <v>1241</v>
      </c>
      <c r="C680" s="341" t="s">
        <v>1099</v>
      </c>
      <c r="D680" s="341" t="s">
        <v>1100</v>
      </c>
      <c r="E680" s="342" t="s">
        <v>1258</v>
      </c>
      <c r="F680" s="312">
        <v>0</v>
      </c>
      <c r="G680" s="313">
        <v>0</v>
      </c>
      <c r="H680" s="313">
        <v>0</v>
      </c>
      <c r="I680" s="314">
        <v>0</v>
      </c>
      <c r="J680" s="315">
        <v>0</v>
      </c>
      <c r="K680" s="316"/>
      <c r="L680" s="331"/>
      <c r="M680" s="316"/>
      <c r="N680" s="317"/>
      <c r="O680" s="317"/>
      <c r="P680" s="318"/>
      <c r="Q680" s="319"/>
      <c r="R680" s="306"/>
      <c r="S680" s="306"/>
      <c r="T680" s="320"/>
      <c r="U680" s="321"/>
      <c r="V680" s="322"/>
      <c r="W680" s="323"/>
      <c r="X680" s="324"/>
      <c r="Y680" s="326"/>
      <c r="Z680" s="335">
        <f>_xlfn.XLOOKUP(A680,'2024-NAT-01'!B:B,'2024-NAT-01'!F:F,0,0)+_xlfn.XLOOKUP(Nominations!A548,'2024-NAT-01'!B:B,'2024-NAT-01'!G:G,0,0)</f>
        <v>0</v>
      </c>
      <c r="AA680" s="336">
        <f>_xlfn.XLOOKUP(A680,'2024-NAT-01'!B:B,'2024-NAT-01'!H:H,0,0)</f>
        <v>0</v>
      </c>
      <c r="AB680" s="335">
        <f>_xlfn.XLOOKUP(A680,'2024-NAT-02'!B:B,'2024-NAT-02'!F:F,0,0)+_xlfn.XLOOKUP(A680,'2024-NAT-02'!B:B,'2024-NAT-02'!G:G,0,0)</f>
        <v>0</v>
      </c>
      <c r="AC680" s="337">
        <f>_xlfn.XLOOKUP(A680,'2024-NAT-02'!B:B,'2024-NAT-02'!H:H,0,0)</f>
        <v>0</v>
      </c>
      <c r="AD680" s="338">
        <f t="shared" si="23"/>
        <v>0</v>
      </c>
      <c r="AE680" s="339">
        <f t="shared" si="24"/>
        <v>0</v>
      </c>
    </row>
    <row r="681" spans="1:31" ht="15.6" x14ac:dyDescent="0.25">
      <c r="A681" s="340" t="s">
        <v>1096</v>
      </c>
      <c r="B681" s="341" t="s">
        <v>1464</v>
      </c>
      <c r="C681" s="341" t="s">
        <v>99</v>
      </c>
      <c r="D681" s="341" t="s">
        <v>135</v>
      </c>
      <c r="E681" s="342" t="s">
        <v>2079</v>
      </c>
      <c r="F681" s="312">
        <v>0</v>
      </c>
      <c r="G681" s="313">
        <v>0</v>
      </c>
      <c r="H681" s="313">
        <v>0</v>
      </c>
      <c r="I681" s="314">
        <v>0</v>
      </c>
      <c r="J681" s="315">
        <v>0</v>
      </c>
      <c r="K681" s="316"/>
      <c r="L681" s="331"/>
      <c r="M681" s="316"/>
      <c r="N681" s="317"/>
      <c r="O681" s="317"/>
      <c r="P681" s="318"/>
      <c r="Q681" s="319"/>
      <c r="R681" s="306"/>
      <c r="S681" s="306"/>
      <c r="T681" s="320"/>
      <c r="U681" s="321"/>
      <c r="V681" s="322"/>
      <c r="W681" s="323"/>
      <c r="X681" s="324"/>
      <c r="Y681" s="326"/>
      <c r="Z681" s="335">
        <f>_xlfn.XLOOKUP(A681,'2024-NAT-01'!B:B,'2024-NAT-01'!F:F,0,0)+_xlfn.XLOOKUP(Nominations!A550,'2024-NAT-01'!B:B,'2024-NAT-01'!G:G,0,0)</f>
        <v>0</v>
      </c>
      <c r="AA681" s="336">
        <f>_xlfn.XLOOKUP(A681,'2024-NAT-01'!B:B,'2024-NAT-01'!H:H,0,0)</f>
        <v>0</v>
      </c>
      <c r="AB681" s="335">
        <f>_xlfn.XLOOKUP(A681,'2024-NAT-02'!B:B,'2024-NAT-02'!F:F,0,0)+_xlfn.XLOOKUP(A681,'2024-NAT-02'!B:B,'2024-NAT-02'!G:G,0,0)</f>
        <v>0</v>
      </c>
      <c r="AC681" s="337">
        <f>_xlfn.XLOOKUP(A681,'2024-NAT-02'!B:B,'2024-NAT-02'!H:H,0,0)</f>
        <v>0</v>
      </c>
      <c r="AD681" s="338">
        <f t="shared" si="23"/>
        <v>0</v>
      </c>
      <c r="AE681" s="339">
        <f t="shared" si="24"/>
        <v>0</v>
      </c>
    </row>
    <row r="682" spans="1:31" ht="15.6" x14ac:dyDescent="0.25">
      <c r="A682" s="340" t="s">
        <v>1097</v>
      </c>
      <c r="B682" s="341" t="s">
        <v>1464</v>
      </c>
      <c r="C682" s="341" t="s">
        <v>936</v>
      </c>
      <c r="D682" s="341" t="s">
        <v>304</v>
      </c>
      <c r="E682" s="342" t="s">
        <v>1258</v>
      </c>
      <c r="F682" s="312">
        <v>0</v>
      </c>
      <c r="G682" s="313">
        <v>0</v>
      </c>
      <c r="H682" s="313">
        <v>0</v>
      </c>
      <c r="I682" s="314">
        <v>0</v>
      </c>
      <c r="J682" s="315">
        <v>0</v>
      </c>
      <c r="K682" s="316"/>
      <c r="L682" s="331"/>
      <c r="M682" s="316"/>
      <c r="N682" s="317"/>
      <c r="O682" s="317"/>
      <c r="P682" s="318"/>
      <c r="Q682" s="319"/>
      <c r="R682" s="306"/>
      <c r="S682" s="306"/>
      <c r="T682" s="320"/>
      <c r="U682" s="321"/>
      <c r="V682" s="322"/>
      <c r="W682" s="323"/>
      <c r="X682" s="324"/>
      <c r="Y682" s="326"/>
      <c r="Z682" s="335">
        <f>_xlfn.XLOOKUP(A682,'2024-NAT-01'!B:B,'2024-NAT-01'!F:F,0,0)+_xlfn.XLOOKUP(Nominations!A551,'2024-NAT-01'!B:B,'2024-NAT-01'!G:G,0,0)</f>
        <v>0</v>
      </c>
      <c r="AA682" s="336">
        <f>_xlfn.XLOOKUP(A682,'2024-NAT-01'!B:B,'2024-NAT-01'!H:H,0,0)</f>
        <v>0</v>
      </c>
      <c r="AB682" s="335">
        <f>_xlfn.XLOOKUP(A682,'2024-NAT-02'!B:B,'2024-NAT-02'!F:F,0,0)+_xlfn.XLOOKUP(A682,'2024-NAT-02'!B:B,'2024-NAT-02'!G:G,0,0)</f>
        <v>0</v>
      </c>
      <c r="AC682" s="337">
        <f>_xlfn.XLOOKUP(A682,'2024-NAT-02'!B:B,'2024-NAT-02'!H:H,0,0)</f>
        <v>0</v>
      </c>
      <c r="AD682" s="338">
        <f t="shared" si="23"/>
        <v>0</v>
      </c>
      <c r="AE682" s="339">
        <f t="shared" si="24"/>
        <v>0</v>
      </c>
    </row>
    <row r="683" spans="1:31" ht="15.6" x14ac:dyDescent="0.25">
      <c r="A683" s="340" t="s">
        <v>1098</v>
      </c>
      <c r="B683" s="341" t="s">
        <v>1464</v>
      </c>
      <c r="C683" s="341" t="s">
        <v>1113</v>
      </c>
      <c r="D683" s="341" t="s">
        <v>240</v>
      </c>
      <c r="E683" s="342" t="s">
        <v>2078</v>
      </c>
      <c r="F683" s="312">
        <v>0</v>
      </c>
      <c r="G683" s="313">
        <v>0</v>
      </c>
      <c r="H683" s="313">
        <v>0</v>
      </c>
      <c r="I683" s="314">
        <v>0</v>
      </c>
      <c r="J683" s="315">
        <v>0</v>
      </c>
      <c r="K683" s="316"/>
      <c r="L683" s="331"/>
      <c r="M683" s="316"/>
      <c r="N683" s="317"/>
      <c r="O683" s="317"/>
      <c r="P683" s="318"/>
      <c r="Q683" s="319"/>
      <c r="R683" s="306"/>
      <c r="S683" s="306"/>
      <c r="T683" s="320"/>
      <c r="U683" s="321"/>
      <c r="V683" s="322"/>
      <c r="W683" s="323"/>
      <c r="X683" s="324"/>
      <c r="Y683" s="326"/>
      <c r="Z683" s="335">
        <f>_xlfn.XLOOKUP(A683,'2024-NAT-01'!B:B,'2024-NAT-01'!F:F,0,0)+_xlfn.XLOOKUP(Nominations!A552,'2024-NAT-01'!B:B,'2024-NAT-01'!G:G,0,0)</f>
        <v>0</v>
      </c>
      <c r="AA683" s="336">
        <f>_xlfn.XLOOKUP(A683,'2024-NAT-01'!B:B,'2024-NAT-01'!H:H,0,0)</f>
        <v>0</v>
      </c>
      <c r="AB683" s="335">
        <f>_xlfn.XLOOKUP(A683,'2024-NAT-02'!B:B,'2024-NAT-02'!F:F,0,0)+_xlfn.XLOOKUP(A683,'2024-NAT-02'!B:B,'2024-NAT-02'!G:G,0,0)</f>
        <v>0</v>
      </c>
      <c r="AC683" s="337">
        <f>_xlfn.XLOOKUP(A683,'2024-NAT-02'!B:B,'2024-NAT-02'!H:H,0,0)</f>
        <v>0</v>
      </c>
      <c r="AD683" s="338">
        <f t="shared" si="23"/>
        <v>0</v>
      </c>
      <c r="AE683" s="339">
        <f t="shared" si="24"/>
        <v>0</v>
      </c>
    </row>
    <row r="684" spans="1:31" ht="15.6" x14ac:dyDescent="0.25">
      <c r="A684" s="340" t="s">
        <v>1104</v>
      </c>
      <c r="B684" s="341" t="s">
        <v>2160</v>
      </c>
      <c r="C684" s="341" t="s">
        <v>1944</v>
      </c>
      <c r="D684" s="341" t="s">
        <v>1221</v>
      </c>
      <c r="E684" s="342" t="s">
        <v>1258</v>
      </c>
      <c r="F684" s="312">
        <v>0</v>
      </c>
      <c r="G684" s="313">
        <v>0</v>
      </c>
      <c r="H684" s="313">
        <v>0</v>
      </c>
      <c r="I684" s="314">
        <v>0</v>
      </c>
      <c r="J684" s="315">
        <v>0</v>
      </c>
      <c r="K684" s="316"/>
      <c r="L684" s="331"/>
      <c r="M684" s="316"/>
      <c r="N684" s="317"/>
      <c r="O684" s="317"/>
      <c r="P684" s="318"/>
      <c r="Q684" s="319"/>
      <c r="R684" s="306"/>
      <c r="S684" s="306"/>
      <c r="T684" s="320"/>
      <c r="U684" s="321"/>
      <c r="V684" s="322"/>
      <c r="W684" s="323"/>
      <c r="X684" s="324"/>
      <c r="Y684" s="326"/>
      <c r="Z684" s="335">
        <f>_xlfn.XLOOKUP(A684,'2024-NAT-01'!B:B,'2024-NAT-01'!F:F,0,0)+_xlfn.XLOOKUP(Nominations!A553,'2024-NAT-01'!B:B,'2024-NAT-01'!G:G,0,0)</f>
        <v>0</v>
      </c>
      <c r="AA684" s="336">
        <f>_xlfn.XLOOKUP(A684,'2024-NAT-01'!B:B,'2024-NAT-01'!H:H,0,0)</f>
        <v>0</v>
      </c>
      <c r="AB684" s="335">
        <f>_xlfn.XLOOKUP(A684,'2024-NAT-02'!B:B,'2024-NAT-02'!F:F,0,0)+_xlfn.XLOOKUP(A684,'2024-NAT-02'!B:B,'2024-NAT-02'!G:G,0,0)</f>
        <v>0</v>
      </c>
      <c r="AC684" s="337">
        <f>_xlfn.XLOOKUP(A684,'2024-NAT-02'!B:B,'2024-NAT-02'!H:H,0,0)</f>
        <v>0</v>
      </c>
      <c r="AD684" s="338">
        <f t="shared" si="23"/>
        <v>0</v>
      </c>
      <c r="AE684" s="339">
        <f t="shared" si="24"/>
        <v>0</v>
      </c>
    </row>
    <row r="685" spans="1:31" ht="15.6" x14ac:dyDescent="0.25">
      <c r="A685" s="340" t="s">
        <v>1105</v>
      </c>
      <c r="B685" s="341" t="s">
        <v>984</v>
      </c>
      <c r="C685" s="341" t="s">
        <v>175</v>
      </c>
      <c r="D685" s="341" t="s">
        <v>299</v>
      </c>
      <c r="E685" s="342" t="s">
        <v>1258</v>
      </c>
      <c r="F685" s="312">
        <v>0</v>
      </c>
      <c r="G685" s="313">
        <v>0</v>
      </c>
      <c r="H685" s="313">
        <v>0</v>
      </c>
      <c r="I685" s="314">
        <v>0</v>
      </c>
      <c r="J685" s="315">
        <v>0</v>
      </c>
      <c r="K685" s="316"/>
      <c r="L685" s="331"/>
      <c r="M685" s="316"/>
      <c r="N685" s="317"/>
      <c r="O685" s="317"/>
      <c r="P685" s="318"/>
      <c r="Q685" s="319"/>
      <c r="R685" s="306"/>
      <c r="S685" s="306"/>
      <c r="T685" s="320"/>
      <c r="U685" s="321"/>
      <c r="V685" s="322"/>
      <c r="W685" s="323"/>
      <c r="X685" s="324"/>
      <c r="Y685" s="326"/>
      <c r="Z685" s="335">
        <f>_xlfn.XLOOKUP(A685,'2024-NAT-01'!B:B,'2024-NAT-01'!F:F,0,0)+_xlfn.XLOOKUP(Nominations!A554,'2024-NAT-01'!B:B,'2024-NAT-01'!G:G,0,0)</f>
        <v>0</v>
      </c>
      <c r="AA685" s="336">
        <f>_xlfn.XLOOKUP(A685,'2024-NAT-01'!B:B,'2024-NAT-01'!H:H,0,0)</f>
        <v>0</v>
      </c>
      <c r="AB685" s="335">
        <f>_xlfn.XLOOKUP(A685,'2024-NAT-02'!B:B,'2024-NAT-02'!F:F,0,0)+_xlfn.XLOOKUP(A685,'2024-NAT-02'!B:B,'2024-NAT-02'!G:G,0,0)</f>
        <v>0</v>
      </c>
      <c r="AC685" s="337">
        <f>_xlfn.XLOOKUP(A685,'2024-NAT-02'!B:B,'2024-NAT-02'!H:H,0,0)</f>
        <v>0</v>
      </c>
      <c r="AD685" s="338">
        <f t="shared" si="23"/>
        <v>0</v>
      </c>
      <c r="AE685" s="339">
        <f t="shared" si="24"/>
        <v>0</v>
      </c>
    </row>
    <row r="686" spans="1:31" ht="15.6" x14ac:dyDescent="0.25">
      <c r="A686" s="340" t="s">
        <v>1106</v>
      </c>
      <c r="B686" s="341" t="s">
        <v>984</v>
      </c>
      <c r="C686" s="341" t="s">
        <v>1114</v>
      </c>
      <c r="D686" s="341" t="s">
        <v>84</v>
      </c>
      <c r="E686" s="342" t="s">
        <v>1258</v>
      </c>
      <c r="F686" s="312">
        <v>0</v>
      </c>
      <c r="G686" s="313">
        <v>0</v>
      </c>
      <c r="H686" s="313">
        <v>0</v>
      </c>
      <c r="I686" s="314">
        <v>0</v>
      </c>
      <c r="J686" s="315">
        <v>0</v>
      </c>
      <c r="K686" s="316"/>
      <c r="L686" s="331"/>
      <c r="M686" s="316"/>
      <c r="N686" s="317"/>
      <c r="O686" s="317"/>
      <c r="P686" s="318"/>
      <c r="Q686" s="319"/>
      <c r="R686" s="306"/>
      <c r="S686" s="306"/>
      <c r="T686" s="320"/>
      <c r="U686" s="321"/>
      <c r="V686" s="322"/>
      <c r="W686" s="323"/>
      <c r="X686" s="324"/>
      <c r="Y686" s="326"/>
      <c r="Z686" s="335">
        <f>_xlfn.XLOOKUP(A686,'2024-NAT-01'!B:B,'2024-NAT-01'!F:F,0,0)+_xlfn.XLOOKUP(Nominations!A555,'2024-NAT-01'!B:B,'2024-NAT-01'!G:G,0,0)</f>
        <v>0</v>
      </c>
      <c r="AA686" s="336">
        <f>_xlfn.XLOOKUP(A686,'2024-NAT-01'!B:B,'2024-NAT-01'!H:H,0,0)</f>
        <v>0</v>
      </c>
      <c r="AB686" s="335">
        <f>_xlfn.XLOOKUP(A686,'2024-NAT-02'!B:B,'2024-NAT-02'!F:F,0,0)+_xlfn.XLOOKUP(A686,'2024-NAT-02'!B:B,'2024-NAT-02'!G:G,0,0)</f>
        <v>0</v>
      </c>
      <c r="AC686" s="337">
        <f>_xlfn.XLOOKUP(A686,'2024-NAT-02'!B:B,'2024-NAT-02'!H:H,0,0)</f>
        <v>0</v>
      </c>
      <c r="AD686" s="338">
        <f t="shared" si="23"/>
        <v>0</v>
      </c>
      <c r="AE686" s="339">
        <f t="shared" si="24"/>
        <v>0</v>
      </c>
    </row>
    <row r="687" spans="1:31" ht="15.6" x14ac:dyDescent="0.25">
      <c r="A687" s="340" t="s">
        <v>1107</v>
      </c>
      <c r="B687" s="341" t="s">
        <v>1346</v>
      </c>
      <c r="C687" s="341" t="s">
        <v>268</v>
      </c>
      <c r="D687" s="341" t="s">
        <v>123</v>
      </c>
      <c r="E687" s="342" t="s">
        <v>2079</v>
      </c>
      <c r="F687" s="312">
        <v>0</v>
      </c>
      <c r="G687" s="313">
        <v>0</v>
      </c>
      <c r="H687" s="313">
        <v>0</v>
      </c>
      <c r="I687" s="314">
        <v>0</v>
      </c>
      <c r="J687" s="315">
        <v>0</v>
      </c>
      <c r="K687" s="316"/>
      <c r="L687" s="331"/>
      <c r="M687" s="316"/>
      <c r="N687" s="317"/>
      <c r="O687" s="317"/>
      <c r="P687" s="318"/>
      <c r="Q687" s="319"/>
      <c r="R687" s="306"/>
      <c r="S687" s="306"/>
      <c r="T687" s="320"/>
      <c r="U687" s="321"/>
      <c r="V687" s="322"/>
      <c r="W687" s="323"/>
      <c r="X687" s="324"/>
      <c r="Y687" s="326"/>
      <c r="Z687" s="335">
        <f>_xlfn.XLOOKUP(A687,'2024-NAT-01'!B:B,'2024-NAT-01'!F:F,0,0)+_xlfn.XLOOKUP(Nominations!A556,'2024-NAT-01'!B:B,'2024-NAT-01'!G:G,0,0)</f>
        <v>0</v>
      </c>
      <c r="AA687" s="336">
        <f>_xlfn.XLOOKUP(A687,'2024-NAT-01'!B:B,'2024-NAT-01'!H:H,0,0)</f>
        <v>0</v>
      </c>
      <c r="AB687" s="335">
        <f>_xlfn.XLOOKUP(A687,'2024-NAT-02'!B:B,'2024-NAT-02'!F:F,0,0)+_xlfn.XLOOKUP(A687,'2024-NAT-02'!B:B,'2024-NAT-02'!G:G,0,0)</f>
        <v>0</v>
      </c>
      <c r="AC687" s="337">
        <f>_xlfn.XLOOKUP(A687,'2024-NAT-02'!B:B,'2024-NAT-02'!H:H,0,0)</f>
        <v>0</v>
      </c>
      <c r="AD687" s="338">
        <f t="shared" si="23"/>
        <v>0</v>
      </c>
      <c r="AE687" s="339">
        <f t="shared" si="24"/>
        <v>0</v>
      </c>
    </row>
    <row r="688" spans="1:31" ht="15.6" x14ac:dyDescent="0.25">
      <c r="A688" s="340" t="s">
        <v>1110</v>
      </c>
      <c r="B688" s="341" t="s">
        <v>1319</v>
      </c>
      <c r="C688" s="341" t="s">
        <v>117</v>
      </c>
      <c r="D688" s="341" t="s">
        <v>118</v>
      </c>
      <c r="E688" s="342" t="s">
        <v>2079</v>
      </c>
      <c r="F688" s="312">
        <v>0</v>
      </c>
      <c r="G688" s="313">
        <v>0</v>
      </c>
      <c r="H688" s="313">
        <v>0</v>
      </c>
      <c r="I688" s="314">
        <v>0</v>
      </c>
      <c r="J688" s="315">
        <v>0</v>
      </c>
      <c r="K688" s="316"/>
      <c r="L688" s="331"/>
      <c r="M688" s="316"/>
      <c r="N688" s="317"/>
      <c r="O688" s="317"/>
      <c r="P688" s="318"/>
      <c r="Q688" s="319"/>
      <c r="R688" s="306"/>
      <c r="S688" s="306"/>
      <c r="T688" s="320"/>
      <c r="U688" s="321"/>
      <c r="V688" s="322"/>
      <c r="W688" s="323"/>
      <c r="X688" s="324"/>
      <c r="Y688" s="326"/>
      <c r="Z688" s="335">
        <f>_xlfn.XLOOKUP(A688,'2024-NAT-01'!B:B,'2024-NAT-01'!F:F,0,0)+_xlfn.XLOOKUP(Nominations!A559,'2024-NAT-01'!B:B,'2024-NAT-01'!G:G,0,0)</f>
        <v>0</v>
      </c>
      <c r="AA688" s="336">
        <f>_xlfn.XLOOKUP(A688,'2024-NAT-01'!B:B,'2024-NAT-01'!H:H,0,0)</f>
        <v>0</v>
      </c>
      <c r="AB688" s="335">
        <f>_xlfn.XLOOKUP(A688,'2024-NAT-02'!B:B,'2024-NAT-02'!F:F,0,0)+_xlfn.XLOOKUP(A688,'2024-NAT-02'!B:B,'2024-NAT-02'!G:G,0,0)</f>
        <v>0</v>
      </c>
      <c r="AC688" s="337">
        <f>_xlfn.XLOOKUP(A688,'2024-NAT-02'!B:B,'2024-NAT-02'!H:H,0,0)</f>
        <v>0</v>
      </c>
      <c r="AD688" s="338">
        <f t="shared" si="23"/>
        <v>0</v>
      </c>
      <c r="AE688" s="339">
        <f t="shared" si="24"/>
        <v>0</v>
      </c>
    </row>
    <row r="689" spans="1:31" ht="15.6" x14ac:dyDescent="0.25">
      <c r="A689" s="340" t="s">
        <v>1111</v>
      </c>
      <c r="B689" s="341" t="s">
        <v>1319</v>
      </c>
      <c r="C689" s="341" t="s">
        <v>1942</v>
      </c>
      <c r="D689" s="341" t="s">
        <v>88</v>
      </c>
      <c r="E689" s="342" t="s">
        <v>1261</v>
      </c>
      <c r="F689" s="312">
        <v>0</v>
      </c>
      <c r="G689" s="313">
        <v>0</v>
      </c>
      <c r="H689" s="313">
        <v>0</v>
      </c>
      <c r="I689" s="314">
        <v>0</v>
      </c>
      <c r="J689" s="315">
        <v>0</v>
      </c>
      <c r="K689" s="316"/>
      <c r="L689" s="331"/>
      <c r="M689" s="316"/>
      <c r="N689" s="317"/>
      <c r="O689" s="317"/>
      <c r="P689" s="318"/>
      <c r="Q689" s="319"/>
      <c r="R689" s="306"/>
      <c r="S689" s="306"/>
      <c r="T689" s="320"/>
      <c r="U689" s="321"/>
      <c r="V689" s="322"/>
      <c r="W689" s="323"/>
      <c r="X689" s="324"/>
      <c r="Y689" s="326"/>
      <c r="Z689" s="335">
        <f>_xlfn.XLOOKUP(A689,'2024-NAT-01'!B:B,'2024-NAT-01'!F:F,0,0)+_xlfn.XLOOKUP(Nominations!A560,'2024-NAT-01'!B:B,'2024-NAT-01'!G:G,0,0)</f>
        <v>0</v>
      </c>
      <c r="AA689" s="336">
        <f>_xlfn.XLOOKUP(A689,'2024-NAT-01'!B:B,'2024-NAT-01'!H:H,0,0)</f>
        <v>0</v>
      </c>
      <c r="AB689" s="335">
        <f>_xlfn.XLOOKUP(A689,'2024-NAT-02'!B:B,'2024-NAT-02'!F:F,0,0)+_xlfn.XLOOKUP(A689,'2024-NAT-02'!B:B,'2024-NAT-02'!G:G,0,0)</f>
        <v>0</v>
      </c>
      <c r="AC689" s="337">
        <f>_xlfn.XLOOKUP(A689,'2024-NAT-02'!B:B,'2024-NAT-02'!H:H,0,0)</f>
        <v>0</v>
      </c>
      <c r="AD689" s="338">
        <f t="shared" si="23"/>
        <v>0</v>
      </c>
      <c r="AE689" s="339">
        <f t="shared" si="24"/>
        <v>0</v>
      </c>
    </row>
    <row r="690" spans="1:31" ht="15.6" x14ac:dyDescent="0.25">
      <c r="A690" s="340" t="s">
        <v>1112</v>
      </c>
      <c r="B690" s="341" t="s">
        <v>1319</v>
      </c>
      <c r="C690" s="341" t="s">
        <v>1124</v>
      </c>
      <c r="D690" s="341" t="s">
        <v>319</v>
      </c>
      <c r="E690" s="342" t="s">
        <v>2081</v>
      </c>
      <c r="F690" s="312">
        <v>0</v>
      </c>
      <c r="G690" s="313">
        <v>0</v>
      </c>
      <c r="H690" s="313">
        <v>0</v>
      </c>
      <c r="I690" s="314">
        <v>0</v>
      </c>
      <c r="J690" s="315">
        <v>0</v>
      </c>
      <c r="K690" s="316"/>
      <c r="L690" s="331"/>
      <c r="M690" s="316"/>
      <c r="N690" s="317"/>
      <c r="O690" s="317"/>
      <c r="P690" s="318"/>
      <c r="Q690" s="319"/>
      <c r="R690" s="306"/>
      <c r="S690" s="306"/>
      <c r="T690" s="320"/>
      <c r="U690" s="321"/>
      <c r="V690" s="322"/>
      <c r="W690" s="323"/>
      <c r="X690" s="324"/>
      <c r="Y690" s="326"/>
      <c r="Z690" s="335">
        <f>_xlfn.XLOOKUP(A690,'2024-NAT-01'!B:B,'2024-NAT-01'!F:F,0,0)+_xlfn.XLOOKUP(Nominations!A561,'2024-NAT-01'!B:B,'2024-NAT-01'!G:G,0,0)</f>
        <v>0</v>
      </c>
      <c r="AA690" s="336">
        <f>_xlfn.XLOOKUP(A690,'2024-NAT-01'!B:B,'2024-NAT-01'!H:H,0,0)</f>
        <v>0</v>
      </c>
      <c r="AB690" s="335">
        <f>_xlfn.XLOOKUP(A690,'2024-NAT-02'!B:B,'2024-NAT-02'!F:F,0,0)+_xlfn.XLOOKUP(A690,'2024-NAT-02'!B:B,'2024-NAT-02'!G:G,0,0)</f>
        <v>0</v>
      </c>
      <c r="AC690" s="337">
        <f>_xlfn.XLOOKUP(A690,'2024-NAT-02'!B:B,'2024-NAT-02'!H:H,0,0)</f>
        <v>0</v>
      </c>
      <c r="AD690" s="338">
        <f t="shared" si="23"/>
        <v>0</v>
      </c>
      <c r="AE690" s="339">
        <f t="shared" si="24"/>
        <v>0</v>
      </c>
    </row>
    <row r="691" spans="1:31" ht="15.6" x14ac:dyDescent="0.25">
      <c r="A691" s="340" t="s">
        <v>1118</v>
      </c>
      <c r="B691" s="341" t="s">
        <v>1319</v>
      </c>
      <c r="C691" s="341" t="s">
        <v>1125</v>
      </c>
      <c r="D691" s="341" t="s">
        <v>917</v>
      </c>
      <c r="E691" s="342" t="s">
        <v>1261</v>
      </c>
      <c r="F691" s="312">
        <v>0</v>
      </c>
      <c r="G691" s="313">
        <v>0</v>
      </c>
      <c r="H691" s="313">
        <v>0</v>
      </c>
      <c r="I691" s="314">
        <v>0</v>
      </c>
      <c r="J691" s="315">
        <v>0</v>
      </c>
      <c r="K691" s="316"/>
      <c r="L691" s="331"/>
      <c r="M691" s="316"/>
      <c r="N691" s="317"/>
      <c r="O691" s="317"/>
      <c r="P691" s="318"/>
      <c r="Q691" s="319"/>
      <c r="R691" s="306"/>
      <c r="S691" s="306"/>
      <c r="T691" s="320"/>
      <c r="U691" s="321"/>
      <c r="V691" s="322"/>
      <c r="W691" s="323"/>
      <c r="X691" s="324"/>
      <c r="Y691" s="326"/>
      <c r="Z691" s="335">
        <f>_xlfn.XLOOKUP(A691,'2024-NAT-01'!B:B,'2024-NAT-01'!F:F,0,0)+_xlfn.XLOOKUP(Nominations!A562,'2024-NAT-01'!B:B,'2024-NAT-01'!G:G,0,0)</f>
        <v>0</v>
      </c>
      <c r="AA691" s="336">
        <f>_xlfn.XLOOKUP(A691,'2024-NAT-01'!B:B,'2024-NAT-01'!H:H,0,0)</f>
        <v>0</v>
      </c>
      <c r="AB691" s="335">
        <f>_xlfn.XLOOKUP(A691,'2024-NAT-02'!B:B,'2024-NAT-02'!F:F,0,0)+_xlfn.XLOOKUP(A691,'2024-NAT-02'!B:B,'2024-NAT-02'!G:G,0,0)</f>
        <v>0</v>
      </c>
      <c r="AC691" s="337">
        <f>_xlfn.XLOOKUP(A691,'2024-NAT-02'!B:B,'2024-NAT-02'!H:H,0,0)</f>
        <v>0</v>
      </c>
      <c r="AD691" s="338">
        <f t="shared" si="23"/>
        <v>0</v>
      </c>
      <c r="AE691" s="339">
        <f t="shared" si="24"/>
        <v>0</v>
      </c>
    </row>
    <row r="692" spans="1:31" ht="15.6" x14ac:dyDescent="0.25">
      <c r="A692" s="340" t="s">
        <v>1121</v>
      </c>
      <c r="B692" s="341" t="s">
        <v>1380</v>
      </c>
      <c r="C692" s="341" t="s">
        <v>316</v>
      </c>
      <c r="D692" s="341" t="s">
        <v>169</v>
      </c>
      <c r="E692" s="342" t="s">
        <v>1261</v>
      </c>
      <c r="F692" s="312">
        <v>0</v>
      </c>
      <c r="G692" s="313">
        <v>0</v>
      </c>
      <c r="H692" s="313">
        <v>0</v>
      </c>
      <c r="I692" s="314">
        <v>0</v>
      </c>
      <c r="J692" s="315">
        <v>0</v>
      </c>
      <c r="K692" s="316"/>
      <c r="L692" s="331"/>
      <c r="M692" s="316"/>
      <c r="N692" s="317"/>
      <c r="O692" s="317"/>
      <c r="P692" s="318"/>
      <c r="Q692" s="319"/>
      <c r="R692" s="306"/>
      <c r="S692" s="306"/>
      <c r="T692" s="320"/>
      <c r="U692" s="321"/>
      <c r="V692" s="322"/>
      <c r="W692" s="323"/>
      <c r="X692" s="324"/>
      <c r="Y692" s="326"/>
      <c r="Z692" s="335">
        <f>_xlfn.XLOOKUP(A692,'2024-NAT-01'!B:B,'2024-NAT-01'!F:F,0,0)+_xlfn.XLOOKUP(Nominations!A565,'2024-NAT-01'!B:B,'2024-NAT-01'!G:G,0,0)</f>
        <v>0</v>
      </c>
      <c r="AA692" s="336">
        <f>_xlfn.XLOOKUP(A692,'2024-NAT-01'!B:B,'2024-NAT-01'!H:H,0,0)</f>
        <v>0</v>
      </c>
      <c r="AB692" s="335">
        <f>_xlfn.XLOOKUP(A692,'2024-NAT-02'!B:B,'2024-NAT-02'!F:F,0,0)+_xlfn.XLOOKUP(A692,'2024-NAT-02'!B:B,'2024-NAT-02'!G:G,0,0)</f>
        <v>0</v>
      </c>
      <c r="AC692" s="337">
        <f>_xlfn.XLOOKUP(A692,'2024-NAT-02'!B:B,'2024-NAT-02'!H:H,0,0)</f>
        <v>0</v>
      </c>
      <c r="AD692" s="338">
        <f t="shared" si="23"/>
        <v>0</v>
      </c>
      <c r="AE692" s="339">
        <f t="shared" si="24"/>
        <v>0</v>
      </c>
    </row>
    <row r="693" spans="1:31" ht="15.6" x14ac:dyDescent="0.25">
      <c r="A693" s="340" t="s">
        <v>1122</v>
      </c>
      <c r="B693" s="341" t="s">
        <v>1380</v>
      </c>
      <c r="C693" s="341" t="s">
        <v>1132</v>
      </c>
      <c r="D693" s="341" t="s">
        <v>996</v>
      </c>
      <c r="E693" s="342" t="s">
        <v>1258</v>
      </c>
      <c r="F693" s="312">
        <v>0</v>
      </c>
      <c r="G693" s="313">
        <v>0</v>
      </c>
      <c r="H693" s="313">
        <v>0</v>
      </c>
      <c r="I693" s="314">
        <v>0</v>
      </c>
      <c r="J693" s="315">
        <v>0</v>
      </c>
      <c r="K693" s="316"/>
      <c r="L693" s="331"/>
      <c r="M693" s="316"/>
      <c r="N693" s="317"/>
      <c r="O693" s="317"/>
      <c r="P693" s="318"/>
      <c r="Q693" s="319"/>
      <c r="R693" s="306"/>
      <c r="S693" s="306"/>
      <c r="T693" s="320"/>
      <c r="U693" s="321"/>
      <c r="V693" s="322"/>
      <c r="W693" s="323"/>
      <c r="X693" s="324"/>
      <c r="Y693" s="326"/>
      <c r="Z693" s="335">
        <f>_xlfn.XLOOKUP(A693,'2024-NAT-01'!B:B,'2024-NAT-01'!F:F,0,0)+_xlfn.XLOOKUP(Nominations!A566,'2024-NAT-01'!B:B,'2024-NAT-01'!G:G,0,0)</f>
        <v>0</v>
      </c>
      <c r="AA693" s="336">
        <f>_xlfn.XLOOKUP(A693,'2024-NAT-01'!B:B,'2024-NAT-01'!H:H,0,0)</f>
        <v>0</v>
      </c>
      <c r="AB693" s="335">
        <f>_xlfn.XLOOKUP(A693,'2024-NAT-02'!B:B,'2024-NAT-02'!F:F,0,0)+_xlfn.XLOOKUP(A693,'2024-NAT-02'!B:B,'2024-NAT-02'!G:G,0,0)</f>
        <v>0</v>
      </c>
      <c r="AC693" s="337">
        <f>_xlfn.XLOOKUP(A693,'2024-NAT-02'!B:B,'2024-NAT-02'!H:H,0,0)</f>
        <v>0</v>
      </c>
      <c r="AD693" s="338">
        <f t="shared" si="23"/>
        <v>0</v>
      </c>
      <c r="AE693" s="339">
        <f t="shared" si="24"/>
        <v>0</v>
      </c>
    </row>
    <row r="694" spans="1:31" ht="15.6" x14ac:dyDescent="0.25">
      <c r="A694" s="340" t="s">
        <v>1123</v>
      </c>
      <c r="B694" s="341" t="s">
        <v>1380</v>
      </c>
      <c r="C694" s="341" t="s">
        <v>1133</v>
      </c>
      <c r="D694" s="341" t="s">
        <v>1134</v>
      </c>
      <c r="E694" s="342" t="s">
        <v>1258</v>
      </c>
      <c r="F694" s="312">
        <v>0</v>
      </c>
      <c r="G694" s="313">
        <v>0</v>
      </c>
      <c r="H694" s="313">
        <v>0</v>
      </c>
      <c r="I694" s="314">
        <v>0</v>
      </c>
      <c r="J694" s="315">
        <v>0</v>
      </c>
      <c r="K694" s="316"/>
      <c r="L694" s="331"/>
      <c r="M694" s="316"/>
      <c r="N694" s="317"/>
      <c r="O694" s="317"/>
      <c r="P694" s="318"/>
      <c r="Q694" s="319"/>
      <c r="R694" s="306"/>
      <c r="S694" s="306"/>
      <c r="T694" s="320"/>
      <c r="U694" s="321"/>
      <c r="V694" s="322"/>
      <c r="W694" s="323"/>
      <c r="X694" s="324"/>
      <c r="Y694" s="326"/>
      <c r="Z694" s="335">
        <f>_xlfn.XLOOKUP(A694,'2024-NAT-01'!B:B,'2024-NAT-01'!F:F,0,0)+_xlfn.XLOOKUP(Nominations!A567,'2024-NAT-01'!B:B,'2024-NAT-01'!G:G,0,0)</f>
        <v>0</v>
      </c>
      <c r="AA694" s="336">
        <f>_xlfn.XLOOKUP(A694,'2024-NAT-01'!B:B,'2024-NAT-01'!H:H,0,0)</f>
        <v>0</v>
      </c>
      <c r="AB694" s="335">
        <f>_xlfn.XLOOKUP(A694,'2024-NAT-02'!B:B,'2024-NAT-02'!F:F,0,0)+_xlfn.XLOOKUP(A694,'2024-NAT-02'!B:B,'2024-NAT-02'!G:G,0,0)</f>
        <v>0</v>
      </c>
      <c r="AC694" s="337">
        <f>_xlfn.XLOOKUP(A694,'2024-NAT-02'!B:B,'2024-NAT-02'!H:H,0,0)</f>
        <v>0</v>
      </c>
      <c r="AD694" s="338">
        <f t="shared" si="23"/>
        <v>0</v>
      </c>
      <c r="AE694" s="339">
        <f t="shared" si="24"/>
        <v>0</v>
      </c>
    </row>
    <row r="695" spans="1:31" ht="15.6" x14ac:dyDescent="0.25">
      <c r="A695" s="340" t="s">
        <v>1128</v>
      </c>
      <c r="B695" s="341" t="s">
        <v>1380</v>
      </c>
      <c r="C695" s="341" t="s">
        <v>1135</v>
      </c>
      <c r="D695" s="341" t="s">
        <v>1143</v>
      </c>
      <c r="E695" s="342" t="s">
        <v>1261</v>
      </c>
      <c r="F695" s="312">
        <v>0</v>
      </c>
      <c r="G695" s="313">
        <v>0</v>
      </c>
      <c r="H695" s="313">
        <v>0</v>
      </c>
      <c r="I695" s="314">
        <v>0</v>
      </c>
      <c r="J695" s="315">
        <v>0</v>
      </c>
      <c r="K695" s="316"/>
      <c r="L695" s="331"/>
      <c r="M695" s="316"/>
      <c r="N695" s="317"/>
      <c r="O695" s="317"/>
      <c r="P695" s="318"/>
      <c r="Q695" s="319"/>
      <c r="R695" s="306"/>
      <c r="S695" s="306"/>
      <c r="T695" s="320"/>
      <c r="U695" s="321"/>
      <c r="V695" s="322"/>
      <c r="W695" s="323"/>
      <c r="X695" s="324"/>
      <c r="Y695" s="326"/>
      <c r="Z695" s="335">
        <f>_xlfn.XLOOKUP(A695,'2024-NAT-01'!B:B,'2024-NAT-01'!F:F,0,0)+_xlfn.XLOOKUP(Nominations!A568,'2024-NAT-01'!B:B,'2024-NAT-01'!G:G,0,0)</f>
        <v>0</v>
      </c>
      <c r="AA695" s="336">
        <f>_xlfn.XLOOKUP(A695,'2024-NAT-01'!B:B,'2024-NAT-01'!H:H,0,0)</f>
        <v>0</v>
      </c>
      <c r="AB695" s="335">
        <f>_xlfn.XLOOKUP(A695,'2024-NAT-02'!B:B,'2024-NAT-02'!F:F,0,0)+_xlfn.XLOOKUP(A695,'2024-NAT-02'!B:B,'2024-NAT-02'!G:G,0,0)</f>
        <v>0</v>
      </c>
      <c r="AC695" s="337">
        <f>_xlfn.XLOOKUP(A695,'2024-NAT-02'!B:B,'2024-NAT-02'!H:H,0,0)</f>
        <v>0</v>
      </c>
      <c r="AD695" s="338">
        <f t="shared" si="23"/>
        <v>0</v>
      </c>
      <c r="AE695" s="339">
        <f t="shared" si="24"/>
        <v>0</v>
      </c>
    </row>
    <row r="696" spans="1:31" ht="15.6" x14ac:dyDescent="0.25">
      <c r="A696" s="340" t="s">
        <v>1130</v>
      </c>
      <c r="B696" s="341" t="s">
        <v>1380</v>
      </c>
      <c r="C696" s="341" t="s">
        <v>89</v>
      </c>
      <c r="D696" s="341" t="s">
        <v>336</v>
      </c>
      <c r="E696" s="342" t="s">
        <v>1258</v>
      </c>
      <c r="F696" s="312">
        <v>0</v>
      </c>
      <c r="G696" s="313">
        <v>0</v>
      </c>
      <c r="H696" s="313">
        <v>0</v>
      </c>
      <c r="I696" s="314">
        <v>0</v>
      </c>
      <c r="J696" s="315">
        <v>0</v>
      </c>
      <c r="K696" s="316"/>
      <c r="L696" s="331"/>
      <c r="M696" s="316"/>
      <c r="N696" s="317"/>
      <c r="O696" s="317"/>
      <c r="P696" s="318"/>
      <c r="Q696" s="319"/>
      <c r="R696" s="306"/>
      <c r="S696" s="306"/>
      <c r="T696" s="320"/>
      <c r="U696" s="321"/>
      <c r="V696" s="322"/>
      <c r="W696" s="323"/>
      <c r="X696" s="324"/>
      <c r="Y696" s="326"/>
      <c r="Z696" s="335">
        <f>_xlfn.XLOOKUP(A696,'2024-NAT-01'!B:B,'2024-NAT-01'!F:F,0,0)+_xlfn.XLOOKUP(Nominations!A570,'2024-NAT-01'!B:B,'2024-NAT-01'!G:G,0,0)</f>
        <v>0</v>
      </c>
      <c r="AA696" s="336">
        <f>_xlfn.XLOOKUP(A696,'2024-NAT-01'!B:B,'2024-NAT-01'!H:H,0,0)</f>
        <v>0</v>
      </c>
      <c r="AB696" s="335">
        <f>_xlfn.XLOOKUP(A696,'2024-NAT-02'!B:B,'2024-NAT-02'!F:F,0,0)+_xlfn.XLOOKUP(A696,'2024-NAT-02'!B:B,'2024-NAT-02'!G:G,0,0)</f>
        <v>0</v>
      </c>
      <c r="AC696" s="337">
        <f>_xlfn.XLOOKUP(A696,'2024-NAT-02'!B:B,'2024-NAT-02'!H:H,0,0)</f>
        <v>0</v>
      </c>
      <c r="AD696" s="338">
        <f t="shared" si="23"/>
        <v>0</v>
      </c>
      <c r="AE696" s="339">
        <f t="shared" si="24"/>
        <v>0</v>
      </c>
    </row>
    <row r="697" spans="1:31" ht="15.6" x14ac:dyDescent="0.25">
      <c r="A697" s="340" t="s">
        <v>1131</v>
      </c>
      <c r="B697" s="341" t="s">
        <v>1380</v>
      </c>
      <c r="C697" s="341" t="s">
        <v>1142</v>
      </c>
      <c r="D697" s="341" t="s">
        <v>75</v>
      </c>
      <c r="E697" s="342" t="s">
        <v>1261</v>
      </c>
      <c r="F697" s="312">
        <v>0</v>
      </c>
      <c r="G697" s="313">
        <v>0</v>
      </c>
      <c r="H697" s="313">
        <v>0</v>
      </c>
      <c r="I697" s="314">
        <v>0</v>
      </c>
      <c r="J697" s="315">
        <v>0</v>
      </c>
      <c r="K697" s="316"/>
      <c r="L697" s="331"/>
      <c r="M697" s="316"/>
      <c r="N697" s="317"/>
      <c r="O697" s="317"/>
      <c r="P697" s="318"/>
      <c r="Q697" s="319"/>
      <c r="R697" s="306"/>
      <c r="S697" s="306"/>
      <c r="T697" s="320"/>
      <c r="U697" s="321"/>
      <c r="V697" s="322"/>
      <c r="W697" s="323"/>
      <c r="X697" s="324"/>
      <c r="Y697" s="326"/>
      <c r="Z697" s="335">
        <f>_xlfn.XLOOKUP(A697,'2024-NAT-01'!B:B,'2024-NAT-01'!F:F,0,0)+_xlfn.XLOOKUP(Nominations!A571,'2024-NAT-01'!B:B,'2024-NAT-01'!G:G,0,0)</f>
        <v>0</v>
      </c>
      <c r="AA697" s="336">
        <f>_xlfn.XLOOKUP(A697,'2024-NAT-01'!B:B,'2024-NAT-01'!H:H,0,0)</f>
        <v>0</v>
      </c>
      <c r="AB697" s="335">
        <f>_xlfn.XLOOKUP(A697,'2024-NAT-02'!B:B,'2024-NAT-02'!F:F,0,0)+_xlfn.XLOOKUP(A697,'2024-NAT-02'!B:B,'2024-NAT-02'!G:G,0,0)</f>
        <v>0</v>
      </c>
      <c r="AC697" s="337">
        <f>_xlfn.XLOOKUP(A697,'2024-NAT-02'!B:B,'2024-NAT-02'!H:H,0,0)</f>
        <v>0</v>
      </c>
      <c r="AD697" s="338">
        <f t="shared" si="23"/>
        <v>0</v>
      </c>
      <c r="AE697" s="339">
        <f t="shared" si="24"/>
        <v>0</v>
      </c>
    </row>
    <row r="698" spans="1:31" ht="15.6" x14ac:dyDescent="0.25">
      <c r="A698" s="340" t="s">
        <v>1138</v>
      </c>
      <c r="B698" s="341" t="s">
        <v>1243</v>
      </c>
      <c r="C698" s="341" t="s">
        <v>393</v>
      </c>
      <c r="D698" s="341" t="s">
        <v>115</v>
      </c>
      <c r="E698" s="342" t="s">
        <v>1258</v>
      </c>
      <c r="F698" s="312">
        <v>0</v>
      </c>
      <c r="G698" s="313">
        <v>0</v>
      </c>
      <c r="H698" s="313">
        <v>0</v>
      </c>
      <c r="I698" s="314">
        <v>0</v>
      </c>
      <c r="J698" s="315">
        <v>0</v>
      </c>
      <c r="K698" s="316"/>
      <c r="L698" s="331"/>
      <c r="M698" s="316"/>
      <c r="N698" s="317"/>
      <c r="O698" s="317"/>
      <c r="P698" s="318"/>
      <c r="Q698" s="319"/>
      <c r="R698" s="306"/>
      <c r="S698" s="306"/>
      <c r="T698" s="320"/>
      <c r="U698" s="321"/>
      <c r="V698" s="322"/>
      <c r="W698" s="323"/>
      <c r="X698" s="324"/>
      <c r="Y698" s="326"/>
      <c r="Z698" s="335">
        <f>_xlfn.XLOOKUP(A698,'2024-NAT-01'!B:B,'2024-NAT-01'!F:F,0,0)+_xlfn.XLOOKUP(Nominations!A573,'2024-NAT-01'!B:B,'2024-NAT-01'!G:G,0,0)</f>
        <v>0</v>
      </c>
      <c r="AA698" s="336">
        <f>_xlfn.XLOOKUP(A698,'2024-NAT-01'!B:B,'2024-NAT-01'!H:H,0,0)</f>
        <v>0</v>
      </c>
      <c r="AB698" s="335">
        <f>_xlfn.XLOOKUP(A698,'2024-NAT-02'!B:B,'2024-NAT-02'!F:F,0,0)+_xlfn.XLOOKUP(A698,'2024-NAT-02'!B:B,'2024-NAT-02'!G:G,0,0)</f>
        <v>0</v>
      </c>
      <c r="AC698" s="337">
        <f>_xlfn.XLOOKUP(A698,'2024-NAT-02'!B:B,'2024-NAT-02'!H:H,0,0)</f>
        <v>0</v>
      </c>
      <c r="AD698" s="338">
        <f t="shared" si="23"/>
        <v>0</v>
      </c>
      <c r="AE698" s="339">
        <f t="shared" si="24"/>
        <v>0</v>
      </c>
    </row>
    <row r="699" spans="1:31" ht="15.6" x14ac:dyDescent="0.25">
      <c r="A699" s="340" t="s">
        <v>1139</v>
      </c>
      <c r="B699" s="341" t="s">
        <v>982</v>
      </c>
      <c r="C699" s="341" t="s">
        <v>1144</v>
      </c>
      <c r="D699" s="341" t="s">
        <v>138</v>
      </c>
      <c r="E699" s="342" t="s">
        <v>1258</v>
      </c>
      <c r="F699" s="312">
        <v>0</v>
      </c>
      <c r="G699" s="313">
        <v>0</v>
      </c>
      <c r="H699" s="313">
        <v>0</v>
      </c>
      <c r="I699" s="314">
        <v>0</v>
      </c>
      <c r="J699" s="315">
        <v>0</v>
      </c>
      <c r="K699" s="316"/>
      <c r="L699" s="331"/>
      <c r="M699" s="316"/>
      <c r="N699" s="317"/>
      <c r="O699" s="317"/>
      <c r="P699" s="318"/>
      <c r="Q699" s="319"/>
      <c r="R699" s="306"/>
      <c r="S699" s="306"/>
      <c r="T699" s="320"/>
      <c r="U699" s="321"/>
      <c r="V699" s="322"/>
      <c r="W699" s="323"/>
      <c r="X699" s="324"/>
      <c r="Y699" s="326"/>
      <c r="Z699" s="335">
        <f>_xlfn.XLOOKUP(A699,'2024-NAT-01'!B:B,'2024-NAT-01'!F:F,0,0)+_xlfn.XLOOKUP(Nominations!A574,'2024-NAT-01'!B:B,'2024-NAT-01'!G:G,0,0)</f>
        <v>0</v>
      </c>
      <c r="AA699" s="336">
        <f>_xlfn.XLOOKUP(A699,'2024-NAT-01'!B:B,'2024-NAT-01'!H:H,0,0)</f>
        <v>0</v>
      </c>
      <c r="AB699" s="335">
        <f>_xlfn.XLOOKUP(A699,'2024-NAT-02'!B:B,'2024-NAT-02'!F:F,0,0)+_xlfn.XLOOKUP(A699,'2024-NAT-02'!B:B,'2024-NAT-02'!G:G,0,0)</f>
        <v>0</v>
      </c>
      <c r="AC699" s="337">
        <f>_xlfn.XLOOKUP(A699,'2024-NAT-02'!B:B,'2024-NAT-02'!H:H,0,0)</f>
        <v>0</v>
      </c>
      <c r="AD699" s="338">
        <f t="shared" si="23"/>
        <v>0</v>
      </c>
      <c r="AE699" s="339">
        <f t="shared" si="24"/>
        <v>0</v>
      </c>
    </row>
    <row r="700" spans="1:31" ht="15.6" x14ac:dyDescent="0.25">
      <c r="A700" s="340" t="s">
        <v>1140</v>
      </c>
      <c r="B700" s="341" t="s">
        <v>1226</v>
      </c>
      <c r="C700" s="341" t="s">
        <v>302</v>
      </c>
      <c r="D700" s="341" t="s">
        <v>1150</v>
      </c>
      <c r="E700" s="342" t="s">
        <v>2078</v>
      </c>
      <c r="F700" s="312">
        <v>0</v>
      </c>
      <c r="G700" s="313">
        <v>0</v>
      </c>
      <c r="H700" s="313">
        <v>0</v>
      </c>
      <c r="I700" s="314">
        <v>0</v>
      </c>
      <c r="J700" s="315">
        <v>0</v>
      </c>
      <c r="K700" s="316"/>
      <c r="L700" s="331"/>
      <c r="M700" s="316"/>
      <c r="N700" s="317"/>
      <c r="O700" s="317"/>
      <c r="P700" s="318"/>
      <c r="Q700" s="319"/>
      <c r="R700" s="306"/>
      <c r="S700" s="306"/>
      <c r="T700" s="320"/>
      <c r="U700" s="321"/>
      <c r="V700" s="322"/>
      <c r="W700" s="323"/>
      <c r="X700" s="324"/>
      <c r="Y700" s="326"/>
      <c r="Z700" s="335">
        <f>_xlfn.XLOOKUP(A700,'2024-NAT-01'!B:B,'2024-NAT-01'!F:F,0,0)+_xlfn.XLOOKUP(Nominations!A575,'2024-NAT-01'!B:B,'2024-NAT-01'!G:G,0,0)</f>
        <v>0</v>
      </c>
      <c r="AA700" s="336">
        <f>_xlfn.XLOOKUP(A700,'2024-NAT-01'!B:B,'2024-NAT-01'!H:H,0,0)</f>
        <v>0</v>
      </c>
      <c r="AB700" s="335">
        <f>_xlfn.XLOOKUP(A700,'2024-NAT-02'!B:B,'2024-NAT-02'!F:F,0,0)+_xlfn.XLOOKUP(A700,'2024-NAT-02'!B:B,'2024-NAT-02'!G:G,0,0)</f>
        <v>0</v>
      </c>
      <c r="AC700" s="337">
        <f>_xlfn.XLOOKUP(A700,'2024-NAT-02'!B:B,'2024-NAT-02'!H:H,0,0)</f>
        <v>0</v>
      </c>
      <c r="AD700" s="338">
        <f t="shared" si="23"/>
        <v>0</v>
      </c>
      <c r="AE700" s="339">
        <f t="shared" si="24"/>
        <v>0</v>
      </c>
    </row>
    <row r="701" spans="1:31" ht="15.6" x14ac:dyDescent="0.25">
      <c r="A701" s="340" t="s">
        <v>1145</v>
      </c>
      <c r="B701" s="341" t="s">
        <v>1241</v>
      </c>
      <c r="C701" s="341" t="s">
        <v>392</v>
      </c>
      <c r="D701" s="341" t="s">
        <v>241</v>
      </c>
      <c r="E701" s="342" t="s">
        <v>2078</v>
      </c>
      <c r="F701" s="312">
        <v>0</v>
      </c>
      <c r="G701" s="313">
        <v>0</v>
      </c>
      <c r="H701" s="313">
        <v>0</v>
      </c>
      <c r="I701" s="314">
        <v>0</v>
      </c>
      <c r="J701" s="315">
        <v>0</v>
      </c>
      <c r="K701" s="316"/>
      <c r="L701" s="331"/>
      <c r="M701" s="316"/>
      <c r="N701" s="317"/>
      <c r="O701" s="317"/>
      <c r="P701" s="318"/>
      <c r="Q701" s="319"/>
      <c r="R701" s="306"/>
      <c r="S701" s="306"/>
      <c r="T701" s="320"/>
      <c r="U701" s="321"/>
      <c r="V701" s="322"/>
      <c r="W701" s="323"/>
      <c r="X701" s="324"/>
      <c r="Y701" s="326"/>
      <c r="Z701" s="335">
        <f>_xlfn.XLOOKUP(A701,'2024-NAT-01'!B:B,'2024-NAT-01'!F:F,0,0)+_xlfn.XLOOKUP(Nominations!A577,'2024-NAT-01'!B:B,'2024-NAT-01'!G:G,0,0)</f>
        <v>0</v>
      </c>
      <c r="AA701" s="336">
        <f>_xlfn.XLOOKUP(A701,'2024-NAT-01'!B:B,'2024-NAT-01'!H:H,0,0)</f>
        <v>0</v>
      </c>
      <c r="AB701" s="335">
        <f>_xlfn.XLOOKUP(A701,'2024-NAT-02'!B:B,'2024-NAT-02'!F:F,0,0)+_xlfn.XLOOKUP(A701,'2024-NAT-02'!B:B,'2024-NAT-02'!G:G,0,0)</f>
        <v>0</v>
      </c>
      <c r="AC701" s="337">
        <f>_xlfn.XLOOKUP(A701,'2024-NAT-02'!B:B,'2024-NAT-02'!H:H,0,0)</f>
        <v>0</v>
      </c>
      <c r="AD701" s="338">
        <f t="shared" si="23"/>
        <v>0</v>
      </c>
      <c r="AE701" s="339">
        <f t="shared" si="24"/>
        <v>0</v>
      </c>
    </row>
    <row r="702" spans="1:31" ht="15.6" x14ac:dyDescent="0.25">
      <c r="A702" s="340" t="s">
        <v>1146</v>
      </c>
      <c r="B702" s="341" t="s">
        <v>1241</v>
      </c>
      <c r="C702" s="341" t="s">
        <v>72</v>
      </c>
      <c r="D702" s="341" t="s">
        <v>1152</v>
      </c>
      <c r="E702" s="342" t="s">
        <v>1258</v>
      </c>
      <c r="F702" s="312">
        <v>0</v>
      </c>
      <c r="G702" s="313">
        <v>0</v>
      </c>
      <c r="H702" s="313">
        <v>0</v>
      </c>
      <c r="I702" s="314">
        <v>0</v>
      </c>
      <c r="J702" s="315">
        <v>0</v>
      </c>
      <c r="K702" s="316"/>
      <c r="L702" s="331"/>
      <c r="M702" s="316"/>
      <c r="N702" s="317"/>
      <c r="O702" s="317"/>
      <c r="P702" s="318"/>
      <c r="Q702" s="319"/>
      <c r="R702" s="306"/>
      <c r="S702" s="306"/>
      <c r="T702" s="320"/>
      <c r="U702" s="321"/>
      <c r="V702" s="322"/>
      <c r="W702" s="323"/>
      <c r="X702" s="324"/>
      <c r="Y702" s="326"/>
      <c r="Z702" s="335">
        <f>_xlfn.XLOOKUP(A702,'2024-NAT-01'!B:B,'2024-NAT-01'!F:F,0,0)+_xlfn.XLOOKUP(Nominations!A578,'2024-NAT-01'!B:B,'2024-NAT-01'!G:G,0,0)</f>
        <v>0</v>
      </c>
      <c r="AA702" s="336">
        <f>_xlfn.XLOOKUP(A702,'2024-NAT-01'!B:B,'2024-NAT-01'!H:H,0,0)</f>
        <v>0</v>
      </c>
      <c r="AB702" s="335">
        <f>_xlfn.XLOOKUP(A702,'2024-NAT-02'!B:B,'2024-NAT-02'!F:F,0,0)+_xlfn.XLOOKUP(A702,'2024-NAT-02'!B:B,'2024-NAT-02'!G:G,0,0)</f>
        <v>0</v>
      </c>
      <c r="AC702" s="337">
        <f>_xlfn.XLOOKUP(A702,'2024-NAT-02'!B:B,'2024-NAT-02'!H:H,0,0)</f>
        <v>0</v>
      </c>
      <c r="AD702" s="338">
        <f t="shared" si="23"/>
        <v>0</v>
      </c>
      <c r="AE702" s="339">
        <f t="shared" si="24"/>
        <v>0</v>
      </c>
    </row>
    <row r="703" spans="1:31" ht="15.6" x14ac:dyDescent="0.25">
      <c r="A703" s="340" t="s">
        <v>1148</v>
      </c>
      <c r="B703" s="341" t="s">
        <v>1241</v>
      </c>
      <c r="C703" s="341" t="s">
        <v>1159</v>
      </c>
      <c r="D703" s="341" t="s">
        <v>239</v>
      </c>
      <c r="E703" s="342" t="s">
        <v>1259</v>
      </c>
      <c r="F703" s="312">
        <v>0</v>
      </c>
      <c r="G703" s="313">
        <v>0</v>
      </c>
      <c r="H703" s="313">
        <v>0</v>
      </c>
      <c r="I703" s="314">
        <v>0</v>
      </c>
      <c r="J703" s="315">
        <v>0</v>
      </c>
      <c r="K703" s="316"/>
      <c r="L703" s="331"/>
      <c r="M703" s="316"/>
      <c r="N703" s="317"/>
      <c r="O703" s="317"/>
      <c r="P703" s="318"/>
      <c r="Q703" s="319"/>
      <c r="R703" s="306"/>
      <c r="S703" s="306"/>
      <c r="T703" s="320"/>
      <c r="U703" s="321"/>
      <c r="V703" s="322"/>
      <c r="W703" s="323"/>
      <c r="X703" s="324"/>
      <c r="Y703" s="326"/>
      <c r="Z703" s="335">
        <f>_xlfn.XLOOKUP(A703,'2024-NAT-01'!B:B,'2024-NAT-01'!F:F,0,0)+_xlfn.XLOOKUP(Nominations!A580,'2024-NAT-01'!B:B,'2024-NAT-01'!G:G,0,0)</f>
        <v>0</v>
      </c>
      <c r="AA703" s="336">
        <f>_xlfn.XLOOKUP(A703,'2024-NAT-01'!B:B,'2024-NAT-01'!H:H,0,0)</f>
        <v>0</v>
      </c>
      <c r="AB703" s="335">
        <f>_xlfn.XLOOKUP(A703,'2024-NAT-02'!B:B,'2024-NAT-02'!F:F,0,0)+_xlfn.XLOOKUP(A703,'2024-NAT-02'!B:B,'2024-NAT-02'!G:G,0,0)</f>
        <v>0</v>
      </c>
      <c r="AC703" s="337">
        <f>_xlfn.XLOOKUP(A703,'2024-NAT-02'!B:B,'2024-NAT-02'!H:H,0,0)</f>
        <v>0</v>
      </c>
      <c r="AD703" s="338">
        <f t="shared" si="23"/>
        <v>0</v>
      </c>
      <c r="AE703" s="339">
        <f t="shared" si="24"/>
        <v>0</v>
      </c>
    </row>
    <row r="704" spans="1:31" ht="15.6" x14ac:dyDescent="0.25">
      <c r="A704" s="340" t="s">
        <v>1149</v>
      </c>
      <c r="B704" s="341" t="s">
        <v>1241</v>
      </c>
      <c r="C704" s="341" t="s">
        <v>1160</v>
      </c>
      <c r="D704" s="341" t="s">
        <v>916</v>
      </c>
      <c r="E704" s="342" t="s">
        <v>1261</v>
      </c>
      <c r="F704" s="312">
        <v>0</v>
      </c>
      <c r="G704" s="313">
        <v>0</v>
      </c>
      <c r="H704" s="313">
        <v>0</v>
      </c>
      <c r="I704" s="314">
        <v>0</v>
      </c>
      <c r="J704" s="315">
        <v>0</v>
      </c>
      <c r="K704" s="316"/>
      <c r="L704" s="331"/>
      <c r="M704" s="316"/>
      <c r="N704" s="317"/>
      <c r="O704" s="317"/>
      <c r="P704" s="318"/>
      <c r="Q704" s="319"/>
      <c r="R704" s="306"/>
      <c r="S704" s="306"/>
      <c r="T704" s="320"/>
      <c r="U704" s="321"/>
      <c r="V704" s="322"/>
      <c r="W704" s="323"/>
      <c r="X704" s="324"/>
      <c r="Y704" s="326"/>
      <c r="Z704" s="335">
        <f>_xlfn.XLOOKUP(A704,'2024-NAT-01'!B:B,'2024-NAT-01'!F:F,0,0)+_xlfn.XLOOKUP(Nominations!A581,'2024-NAT-01'!B:B,'2024-NAT-01'!G:G,0,0)</f>
        <v>0</v>
      </c>
      <c r="AA704" s="336">
        <f>_xlfn.XLOOKUP(A704,'2024-NAT-01'!B:B,'2024-NAT-01'!H:H,0,0)</f>
        <v>0</v>
      </c>
      <c r="AB704" s="335">
        <f>_xlfn.XLOOKUP(A704,'2024-NAT-02'!B:B,'2024-NAT-02'!F:F,0,0)+_xlfn.XLOOKUP(A704,'2024-NAT-02'!B:B,'2024-NAT-02'!G:G,0,0)</f>
        <v>0</v>
      </c>
      <c r="AC704" s="337">
        <f>_xlfn.XLOOKUP(A704,'2024-NAT-02'!B:B,'2024-NAT-02'!H:H,0,0)</f>
        <v>0</v>
      </c>
      <c r="AD704" s="338">
        <f t="shared" si="23"/>
        <v>0</v>
      </c>
      <c r="AE704" s="339">
        <f t="shared" si="24"/>
        <v>0</v>
      </c>
    </row>
    <row r="705" spans="1:31" ht="15.6" x14ac:dyDescent="0.25">
      <c r="A705" s="340" t="s">
        <v>1153</v>
      </c>
      <c r="B705" s="341" t="s">
        <v>1241</v>
      </c>
      <c r="C705" s="341" t="s">
        <v>1161</v>
      </c>
      <c r="D705" s="341" t="s">
        <v>352</v>
      </c>
      <c r="E705" s="342" t="s">
        <v>2078</v>
      </c>
      <c r="F705" s="312">
        <v>0</v>
      </c>
      <c r="G705" s="313">
        <v>0</v>
      </c>
      <c r="H705" s="313">
        <v>0</v>
      </c>
      <c r="I705" s="314">
        <v>0</v>
      </c>
      <c r="J705" s="315">
        <v>0</v>
      </c>
      <c r="K705" s="316"/>
      <c r="L705" s="331"/>
      <c r="M705" s="316"/>
      <c r="N705" s="317"/>
      <c r="O705" s="317"/>
      <c r="P705" s="318"/>
      <c r="Q705" s="319"/>
      <c r="R705" s="306"/>
      <c r="S705" s="306"/>
      <c r="T705" s="320"/>
      <c r="U705" s="321"/>
      <c r="V705" s="322"/>
      <c r="W705" s="323"/>
      <c r="X705" s="324"/>
      <c r="Y705" s="326"/>
      <c r="Z705" s="335">
        <f>_xlfn.XLOOKUP(A705,'2024-NAT-01'!B:B,'2024-NAT-01'!F:F,0,0)+_xlfn.XLOOKUP(Nominations!A582,'2024-NAT-01'!B:B,'2024-NAT-01'!G:G,0,0)</f>
        <v>0</v>
      </c>
      <c r="AA705" s="336">
        <f>_xlfn.XLOOKUP(A705,'2024-NAT-01'!B:B,'2024-NAT-01'!H:H,0,0)</f>
        <v>0</v>
      </c>
      <c r="AB705" s="335">
        <f>_xlfn.XLOOKUP(A705,'2024-NAT-02'!B:B,'2024-NAT-02'!F:F,0,0)+_xlfn.XLOOKUP(A705,'2024-NAT-02'!B:B,'2024-NAT-02'!G:G,0,0)</f>
        <v>0</v>
      </c>
      <c r="AC705" s="337">
        <f>_xlfn.XLOOKUP(A705,'2024-NAT-02'!B:B,'2024-NAT-02'!H:H,0,0)</f>
        <v>0</v>
      </c>
      <c r="AD705" s="338">
        <f t="shared" si="23"/>
        <v>0</v>
      </c>
      <c r="AE705" s="339">
        <f t="shared" si="24"/>
        <v>0</v>
      </c>
    </row>
    <row r="706" spans="1:31" ht="15.6" x14ac:dyDescent="0.25">
      <c r="A706" s="340" t="s">
        <v>1155</v>
      </c>
      <c r="B706" s="341" t="s">
        <v>2162</v>
      </c>
      <c r="C706" s="341" t="s">
        <v>891</v>
      </c>
      <c r="D706" s="341" t="s">
        <v>2129</v>
      </c>
      <c r="E706" s="342" t="s">
        <v>2078</v>
      </c>
      <c r="F706" s="312">
        <v>0</v>
      </c>
      <c r="G706" s="313">
        <v>0</v>
      </c>
      <c r="H706" s="313">
        <v>0</v>
      </c>
      <c r="I706" s="314">
        <v>0</v>
      </c>
      <c r="J706" s="315">
        <v>0</v>
      </c>
      <c r="K706" s="316"/>
      <c r="L706" s="331"/>
      <c r="M706" s="316"/>
      <c r="N706" s="317"/>
      <c r="O706" s="317"/>
      <c r="P706" s="318"/>
      <c r="Q706" s="319"/>
      <c r="R706" s="306"/>
      <c r="S706" s="306"/>
      <c r="T706" s="320"/>
      <c r="U706" s="321"/>
      <c r="V706" s="322"/>
      <c r="W706" s="323"/>
      <c r="X706" s="324"/>
      <c r="Y706" s="326"/>
      <c r="Z706" s="335">
        <f>_xlfn.XLOOKUP(A706,'2024-NAT-01'!B:B,'2024-NAT-01'!F:F,0,0)+_xlfn.XLOOKUP(Nominations!A584,'2024-NAT-01'!B:B,'2024-NAT-01'!G:G,0,0)</f>
        <v>0</v>
      </c>
      <c r="AA706" s="336">
        <f>_xlfn.XLOOKUP(A706,'2024-NAT-01'!B:B,'2024-NAT-01'!H:H,0,0)</f>
        <v>0</v>
      </c>
      <c r="AB706" s="335">
        <f>_xlfn.XLOOKUP(A706,'2024-NAT-02'!B:B,'2024-NAT-02'!F:F,0,0)+_xlfn.XLOOKUP(A706,'2024-NAT-02'!B:B,'2024-NAT-02'!G:G,0,0)</f>
        <v>0</v>
      </c>
      <c r="AC706" s="337">
        <f>_xlfn.XLOOKUP(A706,'2024-NAT-02'!B:B,'2024-NAT-02'!H:H,0,0)</f>
        <v>0</v>
      </c>
      <c r="AD706" s="338">
        <f t="shared" si="23"/>
        <v>0</v>
      </c>
      <c r="AE706" s="339">
        <f t="shared" si="24"/>
        <v>0</v>
      </c>
    </row>
    <row r="707" spans="1:31" ht="15.6" x14ac:dyDescent="0.25">
      <c r="A707" s="340" t="s">
        <v>1156</v>
      </c>
      <c r="B707" s="341" t="s">
        <v>1021</v>
      </c>
      <c r="C707" s="341" t="s">
        <v>175</v>
      </c>
      <c r="D707" s="341" t="s">
        <v>141</v>
      </c>
      <c r="E707" s="342" t="s">
        <v>1261</v>
      </c>
      <c r="F707" s="312">
        <v>0</v>
      </c>
      <c r="G707" s="313">
        <v>0</v>
      </c>
      <c r="H707" s="313">
        <v>0</v>
      </c>
      <c r="I707" s="314">
        <v>0</v>
      </c>
      <c r="J707" s="315">
        <v>0</v>
      </c>
      <c r="K707" s="316"/>
      <c r="L707" s="331"/>
      <c r="M707" s="316"/>
      <c r="N707" s="317"/>
      <c r="O707" s="317"/>
      <c r="P707" s="318"/>
      <c r="Q707" s="319"/>
      <c r="R707" s="306"/>
      <c r="S707" s="306"/>
      <c r="T707" s="320"/>
      <c r="U707" s="321"/>
      <c r="V707" s="322"/>
      <c r="W707" s="323"/>
      <c r="X707" s="324"/>
      <c r="Y707" s="326"/>
      <c r="Z707" s="335">
        <f>_xlfn.XLOOKUP(A707,'2024-NAT-01'!B:B,'2024-NAT-01'!F:F,0,0)+_xlfn.XLOOKUP(Nominations!A585,'2024-NAT-01'!B:B,'2024-NAT-01'!G:G,0,0)</f>
        <v>0</v>
      </c>
      <c r="AA707" s="336">
        <f>_xlfn.XLOOKUP(A707,'2024-NAT-01'!B:B,'2024-NAT-01'!H:H,0,0)</f>
        <v>0</v>
      </c>
      <c r="AB707" s="335">
        <f>_xlfn.XLOOKUP(A707,'2024-NAT-02'!B:B,'2024-NAT-02'!F:F,0,0)+_xlfn.XLOOKUP(A707,'2024-NAT-02'!B:B,'2024-NAT-02'!G:G,0,0)</f>
        <v>0</v>
      </c>
      <c r="AC707" s="337">
        <f>_xlfn.XLOOKUP(A707,'2024-NAT-02'!B:B,'2024-NAT-02'!H:H,0,0)</f>
        <v>0</v>
      </c>
      <c r="AD707" s="338">
        <f t="shared" si="23"/>
        <v>0</v>
      </c>
      <c r="AE707" s="339">
        <f t="shared" si="24"/>
        <v>0</v>
      </c>
    </row>
    <row r="708" spans="1:31" ht="15.6" x14ac:dyDescent="0.25">
      <c r="A708" s="340" t="s">
        <v>1162</v>
      </c>
      <c r="B708" s="341" t="s">
        <v>2151</v>
      </c>
      <c r="C708" s="341" t="s">
        <v>302</v>
      </c>
      <c r="D708" s="341" t="s">
        <v>169</v>
      </c>
      <c r="E708" s="342" t="s">
        <v>1261</v>
      </c>
      <c r="F708" s="312">
        <v>0</v>
      </c>
      <c r="G708" s="313">
        <v>0</v>
      </c>
      <c r="H708" s="313">
        <v>0</v>
      </c>
      <c r="I708" s="314">
        <v>0</v>
      </c>
      <c r="J708" s="315">
        <v>0</v>
      </c>
      <c r="K708" s="316"/>
      <c r="L708" s="331"/>
      <c r="M708" s="316"/>
      <c r="N708" s="317"/>
      <c r="O708" s="317"/>
      <c r="P708" s="318"/>
      <c r="Q708" s="319"/>
      <c r="R708" s="306"/>
      <c r="S708" s="306"/>
      <c r="T708" s="320"/>
      <c r="U708" s="321"/>
      <c r="V708" s="322"/>
      <c r="W708" s="323"/>
      <c r="X708" s="324"/>
      <c r="Y708" s="326"/>
      <c r="Z708" s="335">
        <f>_xlfn.XLOOKUP(A708,'2024-NAT-01'!B:B,'2024-NAT-01'!F:F,0,0)+_xlfn.XLOOKUP(Nominations!A588,'2024-NAT-01'!B:B,'2024-NAT-01'!G:G,0,0)</f>
        <v>0</v>
      </c>
      <c r="AA708" s="336">
        <f>_xlfn.XLOOKUP(A708,'2024-NAT-01'!B:B,'2024-NAT-01'!H:H,0,0)</f>
        <v>0</v>
      </c>
      <c r="AB708" s="335">
        <f>_xlfn.XLOOKUP(A708,'2024-NAT-02'!B:B,'2024-NAT-02'!F:F,0,0)+_xlfn.XLOOKUP(A708,'2024-NAT-02'!B:B,'2024-NAT-02'!G:G,0,0)</f>
        <v>0</v>
      </c>
      <c r="AC708" s="337">
        <f>_xlfn.XLOOKUP(A708,'2024-NAT-02'!B:B,'2024-NAT-02'!H:H,0,0)</f>
        <v>0</v>
      </c>
      <c r="AD708" s="338">
        <f t="shared" ref="AD708:AD771" si="25">H708+Z708+AB708</f>
        <v>0</v>
      </c>
      <c r="AE708" s="339">
        <f t="shared" ref="AE708:AE771" si="26">J708+AA708+AC708</f>
        <v>0</v>
      </c>
    </row>
    <row r="709" spans="1:31" ht="15.6" x14ac:dyDescent="0.25">
      <c r="A709" s="340" t="s">
        <v>1163</v>
      </c>
      <c r="B709" s="341" t="s">
        <v>1346</v>
      </c>
      <c r="C709" s="341" t="s">
        <v>1171</v>
      </c>
      <c r="D709" s="341" t="s">
        <v>201</v>
      </c>
      <c r="E709" s="342" t="s">
        <v>1258</v>
      </c>
      <c r="F709" s="312">
        <v>0</v>
      </c>
      <c r="G709" s="313">
        <v>0</v>
      </c>
      <c r="H709" s="313">
        <v>0</v>
      </c>
      <c r="I709" s="314">
        <v>0</v>
      </c>
      <c r="J709" s="315">
        <v>0</v>
      </c>
      <c r="K709" s="316"/>
      <c r="L709" s="331"/>
      <c r="M709" s="316"/>
      <c r="N709" s="317"/>
      <c r="O709" s="317"/>
      <c r="P709" s="318"/>
      <c r="Q709" s="319"/>
      <c r="R709" s="306"/>
      <c r="S709" s="306"/>
      <c r="T709" s="320"/>
      <c r="U709" s="321"/>
      <c r="V709" s="322"/>
      <c r="W709" s="323"/>
      <c r="X709" s="324"/>
      <c r="Y709" s="326"/>
      <c r="Z709" s="335">
        <f>_xlfn.XLOOKUP(A709,'2024-NAT-01'!B:B,'2024-NAT-01'!F:F,0,0)+_xlfn.XLOOKUP(Nominations!A589,'2024-NAT-01'!B:B,'2024-NAT-01'!G:G,0,0)</f>
        <v>0</v>
      </c>
      <c r="AA709" s="336">
        <f>_xlfn.XLOOKUP(A709,'2024-NAT-01'!B:B,'2024-NAT-01'!H:H,0,0)</f>
        <v>0</v>
      </c>
      <c r="AB709" s="335">
        <f>_xlfn.XLOOKUP(A709,'2024-NAT-02'!B:B,'2024-NAT-02'!F:F,0,0)+_xlfn.XLOOKUP(A709,'2024-NAT-02'!B:B,'2024-NAT-02'!G:G,0,0)</f>
        <v>0</v>
      </c>
      <c r="AC709" s="337">
        <f>_xlfn.XLOOKUP(A709,'2024-NAT-02'!B:B,'2024-NAT-02'!H:H,0,0)</f>
        <v>0</v>
      </c>
      <c r="AD709" s="338">
        <f t="shared" si="25"/>
        <v>0</v>
      </c>
      <c r="AE709" s="339">
        <f t="shared" si="26"/>
        <v>0</v>
      </c>
    </row>
    <row r="710" spans="1:31" ht="15.6" x14ac:dyDescent="0.25">
      <c r="A710" s="340" t="s">
        <v>1167</v>
      </c>
      <c r="B710" s="341" t="s">
        <v>2162</v>
      </c>
      <c r="C710" s="341" t="s">
        <v>2130</v>
      </c>
      <c r="D710" s="341" t="s">
        <v>2131</v>
      </c>
      <c r="E710" s="342" t="s">
        <v>2078</v>
      </c>
      <c r="F710" s="312">
        <v>0</v>
      </c>
      <c r="G710" s="313">
        <v>0</v>
      </c>
      <c r="H710" s="313">
        <v>0</v>
      </c>
      <c r="I710" s="314">
        <v>0</v>
      </c>
      <c r="J710" s="315">
        <v>0</v>
      </c>
      <c r="K710" s="316"/>
      <c r="L710" s="331"/>
      <c r="M710" s="316"/>
      <c r="N710" s="317"/>
      <c r="O710" s="317"/>
      <c r="P710" s="318"/>
      <c r="Q710" s="319"/>
      <c r="R710" s="306"/>
      <c r="S710" s="306"/>
      <c r="T710" s="320"/>
      <c r="U710" s="321"/>
      <c r="V710" s="322"/>
      <c r="W710" s="323"/>
      <c r="X710" s="324"/>
      <c r="Y710" s="326"/>
      <c r="Z710" s="335">
        <f>_xlfn.XLOOKUP(A710,'2024-NAT-01'!B:B,'2024-NAT-01'!F:F,0,0)+_xlfn.XLOOKUP(Nominations!A593,'2024-NAT-01'!B:B,'2024-NAT-01'!G:G,0,0)</f>
        <v>0</v>
      </c>
      <c r="AA710" s="336">
        <f>_xlfn.XLOOKUP(A710,'2024-NAT-01'!B:B,'2024-NAT-01'!H:H,0,0)</f>
        <v>0</v>
      </c>
      <c r="AB710" s="335">
        <f>_xlfn.XLOOKUP(A710,'2024-NAT-02'!B:B,'2024-NAT-02'!F:F,0,0)+_xlfn.XLOOKUP(A710,'2024-NAT-02'!B:B,'2024-NAT-02'!G:G,0,0)</f>
        <v>0</v>
      </c>
      <c r="AC710" s="337">
        <f>_xlfn.XLOOKUP(A710,'2024-NAT-02'!B:B,'2024-NAT-02'!H:H,0,0)</f>
        <v>0</v>
      </c>
      <c r="AD710" s="338">
        <f t="shared" si="25"/>
        <v>0</v>
      </c>
      <c r="AE710" s="339">
        <f t="shared" si="26"/>
        <v>0</v>
      </c>
    </row>
    <row r="711" spans="1:31" ht="15.6" x14ac:dyDescent="0.25">
      <c r="A711" s="340" t="s">
        <v>1176</v>
      </c>
      <c r="B711" s="341" t="s">
        <v>1379</v>
      </c>
      <c r="C711" s="341" t="s">
        <v>1114</v>
      </c>
      <c r="D711" s="341" t="s">
        <v>84</v>
      </c>
      <c r="E711" s="342" t="s">
        <v>1258</v>
      </c>
      <c r="F711" s="312">
        <v>0</v>
      </c>
      <c r="G711" s="313">
        <v>0</v>
      </c>
      <c r="H711" s="313">
        <v>0</v>
      </c>
      <c r="I711" s="314">
        <v>0</v>
      </c>
      <c r="J711" s="315">
        <v>0</v>
      </c>
      <c r="K711" s="316"/>
      <c r="L711" s="331"/>
      <c r="M711" s="316"/>
      <c r="N711" s="317"/>
      <c r="O711" s="317"/>
      <c r="P711" s="318"/>
      <c r="Q711" s="319"/>
      <c r="R711" s="306"/>
      <c r="S711" s="306"/>
      <c r="T711" s="320"/>
      <c r="U711" s="321"/>
      <c r="V711" s="322"/>
      <c r="W711" s="323"/>
      <c r="X711" s="324"/>
      <c r="Y711" s="326"/>
      <c r="Z711" s="335">
        <f>_xlfn.XLOOKUP(A711,'2024-NAT-01'!B:B,'2024-NAT-01'!F:F,0,0)+_xlfn.XLOOKUP(Nominations!A595,'2024-NAT-01'!B:B,'2024-NAT-01'!G:G,0,0)</f>
        <v>0</v>
      </c>
      <c r="AA711" s="336">
        <f>_xlfn.XLOOKUP(A711,'2024-NAT-01'!B:B,'2024-NAT-01'!H:H,0,0)</f>
        <v>0</v>
      </c>
      <c r="AB711" s="335">
        <f>_xlfn.XLOOKUP(A711,'2024-NAT-02'!B:B,'2024-NAT-02'!F:F,0,0)+_xlfn.XLOOKUP(A711,'2024-NAT-02'!B:B,'2024-NAT-02'!G:G,0,0)</f>
        <v>0</v>
      </c>
      <c r="AC711" s="337">
        <f>_xlfn.XLOOKUP(A711,'2024-NAT-02'!B:B,'2024-NAT-02'!H:H,0,0)</f>
        <v>0</v>
      </c>
      <c r="AD711" s="338">
        <f t="shared" si="25"/>
        <v>0</v>
      </c>
      <c r="AE711" s="339">
        <f t="shared" si="26"/>
        <v>0</v>
      </c>
    </row>
    <row r="712" spans="1:31" ht="15.6" x14ac:dyDescent="0.25">
      <c r="A712" s="340" t="s">
        <v>1177</v>
      </c>
      <c r="B712" s="341" t="s">
        <v>1379</v>
      </c>
      <c r="C712" s="341" t="s">
        <v>335</v>
      </c>
      <c r="D712" s="341" t="s">
        <v>75</v>
      </c>
      <c r="E712" s="342" t="s">
        <v>1261</v>
      </c>
      <c r="F712" s="312">
        <v>0</v>
      </c>
      <c r="G712" s="313">
        <v>0</v>
      </c>
      <c r="H712" s="313">
        <v>0</v>
      </c>
      <c r="I712" s="314">
        <v>0</v>
      </c>
      <c r="J712" s="315">
        <v>0</v>
      </c>
      <c r="K712" s="316"/>
      <c r="L712" s="331"/>
      <c r="M712" s="316"/>
      <c r="N712" s="317"/>
      <c r="O712" s="317"/>
      <c r="P712" s="318"/>
      <c r="Q712" s="319"/>
      <c r="R712" s="306"/>
      <c r="S712" s="306"/>
      <c r="T712" s="320"/>
      <c r="U712" s="321"/>
      <c r="V712" s="322"/>
      <c r="W712" s="323"/>
      <c r="X712" s="324"/>
      <c r="Y712" s="326"/>
      <c r="Z712" s="335">
        <f>_xlfn.XLOOKUP(A712,'2024-NAT-01'!B:B,'2024-NAT-01'!F:F,0,0)+_xlfn.XLOOKUP(Nominations!A596,'2024-NAT-01'!B:B,'2024-NAT-01'!G:G,0,0)</f>
        <v>0</v>
      </c>
      <c r="AA712" s="336">
        <f>_xlfn.XLOOKUP(A712,'2024-NAT-01'!B:B,'2024-NAT-01'!H:H,0,0)</f>
        <v>0</v>
      </c>
      <c r="AB712" s="335">
        <f>_xlfn.XLOOKUP(A712,'2024-NAT-02'!B:B,'2024-NAT-02'!F:F,0,0)+_xlfn.XLOOKUP(A712,'2024-NAT-02'!B:B,'2024-NAT-02'!G:G,0,0)</f>
        <v>0</v>
      </c>
      <c r="AC712" s="337">
        <f>_xlfn.XLOOKUP(A712,'2024-NAT-02'!B:B,'2024-NAT-02'!H:H,0,0)</f>
        <v>0</v>
      </c>
      <c r="AD712" s="338">
        <f t="shared" si="25"/>
        <v>0</v>
      </c>
      <c r="AE712" s="339">
        <f t="shared" si="26"/>
        <v>0</v>
      </c>
    </row>
    <row r="713" spans="1:31" ht="15.6" x14ac:dyDescent="0.25">
      <c r="A713" s="340" t="s">
        <v>1178</v>
      </c>
      <c r="B713" s="341" t="s">
        <v>1744</v>
      </c>
      <c r="C713" s="341" t="s">
        <v>175</v>
      </c>
      <c r="D713" s="341" t="s">
        <v>299</v>
      </c>
      <c r="E713" s="342" t="s">
        <v>1258</v>
      </c>
      <c r="F713" s="312">
        <v>0</v>
      </c>
      <c r="G713" s="313">
        <v>0</v>
      </c>
      <c r="H713" s="313">
        <v>0</v>
      </c>
      <c r="I713" s="314">
        <v>0</v>
      </c>
      <c r="J713" s="315">
        <v>0</v>
      </c>
      <c r="K713" s="316"/>
      <c r="L713" s="331"/>
      <c r="M713" s="316"/>
      <c r="N713" s="317"/>
      <c r="O713" s="317"/>
      <c r="P713" s="318"/>
      <c r="Q713" s="319"/>
      <c r="R713" s="306"/>
      <c r="S713" s="306"/>
      <c r="T713" s="320"/>
      <c r="U713" s="321"/>
      <c r="V713" s="322"/>
      <c r="W713" s="323"/>
      <c r="X713" s="324"/>
      <c r="Y713" s="326"/>
      <c r="Z713" s="335">
        <f>_xlfn.XLOOKUP(A713,'2024-NAT-01'!B:B,'2024-NAT-01'!F:F,0,0)+_xlfn.XLOOKUP(Nominations!A597,'2024-NAT-01'!B:B,'2024-NAT-01'!G:G,0,0)</f>
        <v>0</v>
      </c>
      <c r="AA713" s="336">
        <f>_xlfn.XLOOKUP(A713,'2024-NAT-01'!B:B,'2024-NAT-01'!H:H,0,0)</f>
        <v>0</v>
      </c>
      <c r="AB713" s="335">
        <f>_xlfn.XLOOKUP(A713,'2024-NAT-02'!B:B,'2024-NAT-02'!F:F,0,0)+_xlfn.XLOOKUP(A713,'2024-NAT-02'!B:B,'2024-NAT-02'!G:G,0,0)</f>
        <v>0</v>
      </c>
      <c r="AC713" s="337">
        <f>_xlfn.XLOOKUP(A713,'2024-NAT-02'!B:B,'2024-NAT-02'!H:H,0,0)</f>
        <v>0</v>
      </c>
      <c r="AD713" s="338">
        <f t="shared" si="25"/>
        <v>0</v>
      </c>
      <c r="AE713" s="339">
        <f t="shared" si="26"/>
        <v>0</v>
      </c>
    </row>
    <row r="714" spans="1:31" ht="15.6" x14ac:dyDescent="0.25">
      <c r="A714" s="340" t="s">
        <v>1179</v>
      </c>
      <c r="B714" s="341" t="s">
        <v>1340</v>
      </c>
      <c r="C714" s="341" t="s">
        <v>87</v>
      </c>
      <c r="D714" s="341" t="s">
        <v>1185</v>
      </c>
      <c r="E714" s="342" t="s">
        <v>1258</v>
      </c>
      <c r="F714" s="312">
        <v>0</v>
      </c>
      <c r="G714" s="313">
        <v>0</v>
      </c>
      <c r="H714" s="313">
        <v>0</v>
      </c>
      <c r="I714" s="314">
        <v>0</v>
      </c>
      <c r="J714" s="315">
        <v>0</v>
      </c>
      <c r="K714" s="316"/>
      <c r="L714" s="331"/>
      <c r="M714" s="316"/>
      <c r="N714" s="317"/>
      <c r="O714" s="317"/>
      <c r="P714" s="318"/>
      <c r="Q714" s="319"/>
      <c r="R714" s="306"/>
      <c r="S714" s="306"/>
      <c r="T714" s="320"/>
      <c r="U714" s="321"/>
      <c r="V714" s="322"/>
      <c r="W714" s="323"/>
      <c r="X714" s="324"/>
      <c r="Y714" s="326"/>
      <c r="Z714" s="335">
        <f>_xlfn.XLOOKUP(A714,'2024-NAT-01'!B:B,'2024-NAT-01'!F:F,0,0)+_xlfn.XLOOKUP(Nominations!A598,'2024-NAT-01'!B:B,'2024-NAT-01'!G:G,0,0)</f>
        <v>0</v>
      </c>
      <c r="AA714" s="336">
        <f>_xlfn.XLOOKUP(A714,'2024-NAT-01'!B:B,'2024-NAT-01'!H:H,0,0)</f>
        <v>0</v>
      </c>
      <c r="AB714" s="335">
        <f>_xlfn.XLOOKUP(A714,'2024-NAT-02'!B:B,'2024-NAT-02'!F:F,0,0)+_xlfn.XLOOKUP(A714,'2024-NAT-02'!B:B,'2024-NAT-02'!G:G,0,0)</f>
        <v>0</v>
      </c>
      <c r="AC714" s="337">
        <f>_xlfn.XLOOKUP(A714,'2024-NAT-02'!B:B,'2024-NAT-02'!H:H,0,0)</f>
        <v>0</v>
      </c>
      <c r="AD714" s="338">
        <f t="shared" si="25"/>
        <v>0</v>
      </c>
      <c r="AE714" s="339">
        <f t="shared" si="26"/>
        <v>0</v>
      </c>
    </row>
    <row r="715" spans="1:31" ht="15.6" x14ac:dyDescent="0.25">
      <c r="A715" s="340" t="s">
        <v>1180</v>
      </c>
      <c r="B715" s="341" t="s">
        <v>1241</v>
      </c>
      <c r="C715" s="341" t="s">
        <v>1186</v>
      </c>
      <c r="D715" s="341" t="s">
        <v>1187</v>
      </c>
      <c r="E715" s="342" t="s">
        <v>1261</v>
      </c>
      <c r="F715" s="312">
        <v>0</v>
      </c>
      <c r="G715" s="313">
        <v>0</v>
      </c>
      <c r="H715" s="313">
        <v>0</v>
      </c>
      <c r="I715" s="314">
        <v>0</v>
      </c>
      <c r="J715" s="315">
        <v>0</v>
      </c>
      <c r="K715" s="316"/>
      <c r="L715" s="331"/>
      <c r="M715" s="316"/>
      <c r="N715" s="317"/>
      <c r="O715" s="317"/>
      <c r="P715" s="318"/>
      <c r="Q715" s="319"/>
      <c r="R715" s="306"/>
      <c r="S715" s="306"/>
      <c r="T715" s="320"/>
      <c r="U715" s="321"/>
      <c r="V715" s="322"/>
      <c r="W715" s="323"/>
      <c r="X715" s="324"/>
      <c r="Y715" s="326"/>
      <c r="Z715" s="335">
        <f>_xlfn.XLOOKUP(A715,'2024-NAT-01'!B:B,'2024-NAT-01'!F:F,0,0)+_xlfn.XLOOKUP(Nominations!A599,'2024-NAT-01'!B:B,'2024-NAT-01'!G:G,0,0)</f>
        <v>0</v>
      </c>
      <c r="AA715" s="336">
        <f>_xlfn.XLOOKUP(A715,'2024-NAT-01'!B:B,'2024-NAT-01'!H:H,0,0)</f>
        <v>0</v>
      </c>
      <c r="AB715" s="335">
        <f>_xlfn.XLOOKUP(A715,'2024-NAT-02'!B:B,'2024-NAT-02'!F:F,0,0)+_xlfn.XLOOKUP(A715,'2024-NAT-02'!B:B,'2024-NAT-02'!G:G,0,0)</f>
        <v>0</v>
      </c>
      <c r="AC715" s="337">
        <f>_xlfn.XLOOKUP(A715,'2024-NAT-02'!B:B,'2024-NAT-02'!H:H,0,0)</f>
        <v>0</v>
      </c>
      <c r="AD715" s="338">
        <f t="shared" si="25"/>
        <v>0</v>
      </c>
      <c r="AE715" s="339">
        <f t="shared" si="26"/>
        <v>0</v>
      </c>
    </row>
    <row r="716" spans="1:31" ht="15.6" x14ac:dyDescent="0.25">
      <c r="A716" s="340" t="s">
        <v>1182</v>
      </c>
      <c r="B716" s="341" t="s">
        <v>1340</v>
      </c>
      <c r="C716" s="341" t="s">
        <v>1198</v>
      </c>
      <c r="D716" s="341" t="s">
        <v>1221</v>
      </c>
      <c r="E716" s="342" t="s">
        <v>1261</v>
      </c>
      <c r="F716" s="312">
        <v>0</v>
      </c>
      <c r="G716" s="313">
        <v>0</v>
      </c>
      <c r="H716" s="313">
        <v>0</v>
      </c>
      <c r="I716" s="314">
        <v>0</v>
      </c>
      <c r="J716" s="315">
        <v>0</v>
      </c>
      <c r="K716" s="316"/>
      <c r="L716" s="331"/>
      <c r="M716" s="316"/>
      <c r="N716" s="317"/>
      <c r="O716" s="317"/>
      <c r="P716" s="318"/>
      <c r="Q716" s="319"/>
      <c r="R716" s="306"/>
      <c r="S716" s="306"/>
      <c r="T716" s="320"/>
      <c r="U716" s="321"/>
      <c r="V716" s="322"/>
      <c r="W716" s="323"/>
      <c r="X716" s="324"/>
      <c r="Y716" s="326"/>
      <c r="Z716" s="335">
        <f>_xlfn.XLOOKUP(A716,'2024-NAT-01'!B:B,'2024-NAT-01'!F:F,0,0)+_xlfn.XLOOKUP(Nominations!A601,'2024-NAT-01'!B:B,'2024-NAT-01'!G:G,0,0)</f>
        <v>0</v>
      </c>
      <c r="AA716" s="336">
        <f>_xlfn.XLOOKUP(A716,'2024-NAT-01'!B:B,'2024-NAT-01'!H:H,0,0)</f>
        <v>0</v>
      </c>
      <c r="AB716" s="335">
        <f>_xlfn.XLOOKUP(A716,'2024-NAT-02'!B:B,'2024-NAT-02'!F:F,0,0)+_xlfn.XLOOKUP(A716,'2024-NAT-02'!B:B,'2024-NAT-02'!G:G,0,0)</f>
        <v>0</v>
      </c>
      <c r="AC716" s="337">
        <f>_xlfn.XLOOKUP(A716,'2024-NAT-02'!B:B,'2024-NAT-02'!H:H,0,0)</f>
        <v>0</v>
      </c>
      <c r="AD716" s="338">
        <f t="shared" si="25"/>
        <v>0</v>
      </c>
      <c r="AE716" s="339">
        <f t="shared" si="26"/>
        <v>0</v>
      </c>
    </row>
    <row r="717" spans="1:31" ht="15.6" x14ac:dyDescent="0.25">
      <c r="A717" s="340" t="s">
        <v>1183</v>
      </c>
      <c r="B717" s="341" t="s">
        <v>2154</v>
      </c>
      <c r="C717" s="341" t="s">
        <v>414</v>
      </c>
      <c r="D717" s="341" t="s">
        <v>1922</v>
      </c>
      <c r="E717" s="342" t="s">
        <v>1259</v>
      </c>
      <c r="F717" s="312">
        <v>0</v>
      </c>
      <c r="G717" s="313">
        <v>0</v>
      </c>
      <c r="H717" s="313">
        <v>0</v>
      </c>
      <c r="I717" s="314">
        <v>0</v>
      </c>
      <c r="J717" s="315">
        <v>0</v>
      </c>
      <c r="K717" s="316"/>
      <c r="L717" s="331"/>
      <c r="M717" s="316"/>
      <c r="N717" s="317"/>
      <c r="O717" s="317"/>
      <c r="P717" s="318"/>
      <c r="Q717" s="319"/>
      <c r="R717" s="306"/>
      <c r="S717" s="306"/>
      <c r="T717" s="320"/>
      <c r="U717" s="321"/>
      <c r="V717" s="322"/>
      <c r="W717" s="323"/>
      <c r="X717" s="324"/>
      <c r="Y717" s="326"/>
      <c r="Z717" s="335">
        <f>_xlfn.XLOOKUP(A717,'2024-NAT-01'!B:B,'2024-NAT-01'!F:F,0,0)+_xlfn.XLOOKUP(Nominations!A602,'2024-NAT-01'!B:B,'2024-NAT-01'!G:G,0,0)</f>
        <v>0</v>
      </c>
      <c r="AA717" s="336">
        <f>_xlfn.XLOOKUP(A717,'2024-NAT-01'!B:B,'2024-NAT-01'!H:H,0,0)</f>
        <v>0</v>
      </c>
      <c r="AB717" s="335">
        <f>_xlfn.XLOOKUP(A717,'2024-NAT-02'!B:B,'2024-NAT-02'!F:F,0,0)+_xlfn.XLOOKUP(A717,'2024-NAT-02'!B:B,'2024-NAT-02'!G:G,0,0)</f>
        <v>0</v>
      </c>
      <c r="AC717" s="337">
        <f>_xlfn.XLOOKUP(A717,'2024-NAT-02'!B:B,'2024-NAT-02'!H:H,0,0)</f>
        <v>0</v>
      </c>
      <c r="AD717" s="338">
        <f t="shared" si="25"/>
        <v>0</v>
      </c>
      <c r="AE717" s="339">
        <f t="shared" si="26"/>
        <v>0</v>
      </c>
    </row>
    <row r="718" spans="1:31" ht="15.6" x14ac:dyDescent="0.25">
      <c r="A718" s="340" t="s">
        <v>1188</v>
      </c>
      <c r="B718" s="341" t="s">
        <v>1241</v>
      </c>
      <c r="C718" s="341" t="s">
        <v>99</v>
      </c>
      <c r="D718" s="341" t="s">
        <v>1211</v>
      </c>
      <c r="E718" s="342" t="s">
        <v>1261</v>
      </c>
      <c r="F718" s="312">
        <v>0</v>
      </c>
      <c r="G718" s="313">
        <v>0</v>
      </c>
      <c r="H718" s="313">
        <v>0</v>
      </c>
      <c r="I718" s="314">
        <v>0</v>
      </c>
      <c r="J718" s="315">
        <v>0</v>
      </c>
      <c r="K718" s="316"/>
      <c r="L718" s="331"/>
      <c r="M718" s="316"/>
      <c r="N718" s="317"/>
      <c r="O718" s="317"/>
      <c r="P718" s="318"/>
      <c r="Q718" s="319"/>
      <c r="R718" s="306"/>
      <c r="S718" s="306"/>
      <c r="T718" s="320"/>
      <c r="U718" s="321"/>
      <c r="V718" s="322"/>
      <c r="W718" s="323"/>
      <c r="X718" s="324"/>
      <c r="Y718" s="326"/>
      <c r="Z718" s="335">
        <f>_xlfn.XLOOKUP(A718,'2024-NAT-01'!B:B,'2024-NAT-01'!F:F,0,0)+_xlfn.XLOOKUP(Nominations!A604,'2024-NAT-01'!B:B,'2024-NAT-01'!G:G,0,0)</f>
        <v>0</v>
      </c>
      <c r="AA718" s="336">
        <f>_xlfn.XLOOKUP(A718,'2024-NAT-01'!B:B,'2024-NAT-01'!H:H,0,0)</f>
        <v>0</v>
      </c>
      <c r="AB718" s="335">
        <f>_xlfn.XLOOKUP(A718,'2024-NAT-02'!B:B,'2024-NAT-02'!F:F,0,0)+_xlfn.XLOOKUP(A718,'2024-NAT-02'!B:B,'2024-NAT-02'!G:G,0,0)</f>
        <v>0</v>
      </c>
      <c r="AC718" s="337">
        <f>_xlfn.XLOOKUP(A718,'2024-NAT-02'!B:B,'2024-NAT-02'!H:H,0,0)</f>
        <v>0</v>
      </c>
      <c r="AD718" s="338">
        <f t="shared" si="25"/>
        <v>0</v>
      </c>
      <c r="AE718" s="339">
        <f t="shared" si="26"/>
        <v>0</v>
      </c>
    </row>
    <row r="719" spans="1:31" ht="15.6" x14ac:dyDescent="0.25">
      <c r="A719" s="340" t="s">
        <v>1189</v>
      </c>
      <c r="B719" s="341" t="s">
        <v>1243</v>
      </c>
      <c r="C719" s="341" t="s">
        <v>891</v>
      </c>
      <c r="D719" s="341" t="s">
        <v>1213</v>
      </c>
      <c r="E719" s="342" t="s">
        <v>2078</v>
      </c>
      <c r="F719" s="312">
        <v>0</v>
      </c>
      <c r="G719" s="313">
        <v>0</v>
      </c>
      <c r="H719" s="313">
        <v>0</v>
      </c>
      <c r="I719" s="314">
        <v>0</v>
      </c>
      <c r="J719" s="315">
        <v>0</v>
      </c>
      <c r="K719" s="316"/>
      <c r="L719" s="331"/>
      <c r="M719" s="316"/>
      <c r="N719" s="317"/>
      <c r="O719" s="317"/>
      <c r="P719" s="318"/>
      <c r="Q719" s="319"/>
      <c r="R719" s="306"/>
      <c r="S719" s="306"/>
      <c r="T719" s="320"/>
      <c r="U719" s="321"/>
      <c r="V719" s="322"/>
      <c r="W719" s="323"/>
      <c r="X719" s="324"/>
      <c r="Y719" s="326"/>
      <c r="Z719" s="335">
        <f>_xlfn.XLOOKUP(A719,'2024-NAT-01'!B:B,'2024-NAT-01'!F:F,0,0)+_xlfn.XLOOKUP(Nominations!A605,'2024-NAT-01'!B:B,'2024-NAT-01'!G:G,0,0)</f>
        <v>0</v>
      </c>
      <c r="AA719" s="336">
        <f>_xlfn.XLOOKUP(A719,'2024-NAT-01'!B:B,'2024-NAT-01'!H:H,0,0)</f>
        <v>0</v>
      </c>
      <c r="AB719" s="335">
        <f>_xlfn.XLOOKUP(A719,'2024-NAT-02'!B:B,'2024-NAT-02'!F:F,0,0)+_xlfn.XLOOKUP(A719,'2024-NAT-02'!B:B,'2024-NAT-02'!G:G,0,0)</f>
        <v>0</v>
      </c>
      <c r="AC719" s="337">
        <f>_xlfn.XLOOKUP(A719,'2024-NAT-02'!B:B,'2024-NAT-02'!H:H,0,0)</f>
        <v>0</v>
      </c>
      <c r="AD719" s="338">
        <f t="shared" si="25"/>
        <v>0</v>
      </c>
      <c r="AE719" s="339">
        <f t="shared" si="26"/>
        <v>0</v>
      </c>
    </row>
    <row r="720" spans="1:31" ht="15.6" x14ac:dyDescent="0.25">
      <c r="A720" s="340" t="s">
        <v>1190</v>
      </c>
      <c r="B720" s="341" t="s">
        <v>2158</v>
      </c>
      <c r="C720" s="341" t="s">
        <v>1214</v>
      </c>
      <c r="D720" s="341" t="s">
        <v>271</v>
      </c>
      <c r="E720" s="342" t="s">
        <v>1259</v>
      </c>
      <c r="F720" s="312">
        <v>0</v>
      </c>
      <c r="G720" s="313">
        <v>0</v>
      </c>
      <c r="H720" s="313">
        <v>0</v>
      </c>
      <c r="I720" s="314">
        <v>0</v>
      </c>
      <c r="J720" s="315">
        <v>0</v>
      </c>
      <c r="K720" s="316"/>
      <c r="L720" s="331"/>
      <c r="M720" s="316"/>
      <c r="N720" s="317"/>
      <c r="O720" s="317"/>
      <c r="P720" s="318"/>
      <c r="Q720" s="319"/>
      <c r="R720" s="306"/>
      <c r="S720" s="306"/>
      <c r="T720" s="320"/>
      <c r="U720" s="321"/>
      <c r="V720" s="322"/>
      <c r="W720" s="323"/>
      <c r="X720" s="324"/>
      <c r="Y720" s="326"/>
      <c r="Z720" s="335">
        <f>_xlfn.XLOOKUP(A720,'2024-NAT-01'!B:B,'2024-NAT-01'!F:F,0,0)+_xlfn.XLOOKUP(Nominations!A606,'2024-NAT-01'!B:B,'2024-NAT-01'!G:G,0,0)</f>
        <v>0</v>
      </c>
      <c r="AA720" s="336">
        <f>_xlfn.XLOOKUP(A720,'2024-NAT-01'!B:B,'2024-NAT-01'!H:H,0,0)</f>
        <v>0</v>
      </c>
      <c r="AB720" s="335">
        <f>_xlfn.XLOOKUP(A720,'2024-NAT-02'!B:B,'2024-NAT-02'!F:F,0,0)+_xlfn.XLOOKUP(A720,'2024-NAT-02'!B:B,'2024-NAT-02'!G:G,0,0)</f>
        <v>0</v>
      </c>
      <c r="AC720" s="337">
        <f>_xlfn.XLOOKUP(A720,'2024-NAT-02'!B:B,'2024-NAT-02'!H:H,0,0)</f>
        <v>0</v>
      </c>
      <c r="AD720" s="338">
        <f t="shared" si="25"/>
        <v>0</v>
      </c>
      <c r="AE720" s="339">
        <f t="shared" si="26"/>
        <v>0</v>
      </c>
    </row>
    <row r="721" spans="1:31" ht="15.6" x14ac:dyDescent="0.25">
      <c r="A721" s="340" t="s">
        <v>1191</v>
      </c>
      <c r="B721" s="341" t="s">
        <v>1346</v>
      </c>
      <c r="C721" s="341" t="s">
        <v>961</v>
      </c>
      <c r="D721" s="341" t="s">
        <v>1215</v>
      </c>
      <c r="E721" s="342" t="s">
        <v>1261</v>
      </c>
      <c r="F721" s="312">
        <v>0</v>
      </c>
      <c r="G721" s="313">
        <v>0</v>
      </c>
      <c r="H721" s="313">
        <v>0</v>
      </c>
      <c r="I721" s="314">
        <v>0</v>
      </c>
      <c r="J721" s="315">
        <v>0</v>
      </c>
      <c r="K721" s="316"/>
      <c r="L721" s="331"/>
      <c r="M721" s="316"/>
      <c r="N721" s="317"/>
      <c r="O721" s="317"/>
      <c r="P721" s="318"/>
      <c r="Q721" s="319"/>
      <c r="R721" s="306"/>
      <c r="S721" s="306"/>
      <c r="T721" s="320"/>
      <c r="U721" s="321"/>
      <c r="V721" s="322"/>
      <c r="W721" s="323"/>
      <c r="X721" s="324"/>
      <c r="Y721" s="326"/>
      <c r="Z721" s="335">
        <f>_xlfn.XLOOKUP(A721,'2024-NAT-01'!B:B,'2024-NAT-01'!F:F,0,0)+_xlfn.XLOOKUP(Nominations!A607,'2024-NAT-01'!B:B,'2024-NAT-01'!G:G,0,0)</f>
        <v>0</v>
      </c>
      <c r="AA721" s="336">
        <f>_xlfn.XLOOKUP(A721,'2024-NAT-01'!B:B,'2024-NAT-01'!H:H,0,0)</f>
        <v>0</v>
      </c>
      <c r="AB721" s="335">
        <f>_xlfn.XLOOKUP(A721,'2024-NAT-02'!B:B,'2024-NAT-02'!F:F,0,0)+_xlfn.XLOOKUP(A721,'2024-NAT-02'!B:B,'2024-NAT-02'!G:G,0,0)</f>
        <v>0</v>
      </c>
      <c r="AC721" s="337">
        <f>_xlfn.XLOOKUP(A721,'2024-NAT-02'!B:B,'2024-NAT-02'!H:H,0,0)</f>
        <v>0</v>
      </c>
      <c r="AD721" s="338">
        <f t="shared" si="25"/>
        <v>0</v>
      </c>
      <c r="AE721" s="339">
        <f t="shared" si="26"/>
        <v>0</v>
      </c>
    </row>
    <row r="722" spans="1:31" ht="15.6" x14ac:dyDescent="0.25">
      <c r="A722" s="340" t="s">
        <v>1192</v>
      </c>
      <c r="B722" s="341" t="s">
        <v>984</v>
      </c>
      <c r="C722" s="341" t="s">
        <v>1216</v>
      </c>
      <c r="D722" s="341" t="s">
        <v>84</v>
      </c>
      <c r="E722" s="342" t="s">
        <v>1258</v>
      </c>
      <c r="F722" s="312">
        <v>0</v>
      </c>
      <c r="G722" s="313">
        <v>0</v>
      </c>
      <c r="H722" s="313">
        <v>0</v>
      </c>
      <c r="I722" s="314">
        <v>0</v>
      </c>
      <c r="J722" s="315">
        <v>0</v>
      </c>
      <c r="K722" s="316"/>
      <c r="L722" s="331"/>
      <c r="M722" s="316"/>
      <c r="N722" s="317"/>
      <c r="O722" s="317"/>
      <c r="P722" s="318"/>
      <c r="Q722" s="319"/>
      <c r="R722" s="306"/>
      <c r="S722" s="306"/>
      <c r="T722" s="320"/>
      <c r="U722" s="321"/>
      <c r="V722" s="322"/>
      <c r="W722" s="323"/>
      <c r="X722" s="324"/>
      <c r="Y722" s="326"/>
      <c r="Z722" s="335">
        <f>_xlfn.XLOOKUP(A722,'2024-NAT-01'!B:B,'2024-NAT-01'!F:F,0,0)+_xlfn.XLOOKUP(Nominations!A608,'2024-NAT-01'!B:B,'2024-NAT-01'!G:G,0,0)</f>
        <v>0</v>
      </c>
      <c r="AA722" s="336">
        <f>_xlfn.XLOOKUP(A722,'2024-NAT-01'!B:B,'2024-NAT-01'!H:H,0,0)</f>
        <v>0</v>
      </c>
      <c r="AB722" s="335">
        <f>_xlfn.XLOOKUP(A722,'2024-NAT-02'!B:B,'2024-NAT-02'!F:F,0,0)+_xlfn.XLOOKUP(A722,'2024-NAT-02'!B:B,'2024-NAT-02'!G:G,0,0)</f>
        <v>0</v>
      </c>
      <c r="AC722" s="337">
        <f>_xlfn.XLOOKUP(A722,'2024-NAT-02'!B:B,'2024-NAT-02'!H:H,0,0)</f>
        <v>0</v>
      </c>
      <c r="AD722" s="338">
        <f t="shared" si="25"/>
        <v>0</v>
      </c>
      <c r="AE722" s="339">
        <f t="shared" si="26"/>
        <v>0</v>
      </c>
    </row>
    <row r="723" spans="1:31" ht="15.6" x14ac:dyDescent="0.25">
      <c r="A723" s="340" t="s">
        <v>1196</v>
      </c>
      <c r="B723" s="341" t="s">
        <v>1240</v>
      </c>
      <c r="C723" s="341" t="s">
        <v>179</v>
      </c>
      <c r="D723" s="341" t="s">
        <v>1220</v>
      </c>
      <c r="E723" s="342" t="s">
        <v>1261</v>
      </c>
      <c r="F723" s="312">
        <v>0</v>
      </c>
      <c r="G723" s="313">
        <v>0</v>
      </c>
      <c r="H723" s="313">
        <v>0</v>
      </c>
      <c r="I723" s="314">
        <v>0</v>
      </c>
      <c r="J723" s="315">
        <v>0</v>
      </c>
      <c r="K723" s="316"/>
      <c r="L723" s="331"/>
      <c r="M723" s="316"/>
      <c r="N723" s="317"/>
      <c r="O723" s="317"/>
      <c r="P723" s="318"/>
      <c r="Q723" s="319"/>
      <c r="R723" s="306"/>
      <c r="S723" s="306"/>
      <c r="T723" s="320"/>
      <c r="U723" s="321"/>
      <c r="V723" s="322"/>
      <c r="W723" s="323"/>
      <c r="X723" s="324"/>
      <c r="Y723" s="326"/>
      <c r="Z723" s="335">
        <f>_xlfn.XLOOKUP(A723,'2024-NAT-01'!B:B,'2024-NAT-01'!F:F,0,0)+_xlfn.XLOOKUP(Nominations!A612,'2024-NAT-01'!B:B,'2024-NAT-01'!G:G,0,0)</f>
        <v>0</v>
      </c>
      <c r="AA723" s="336">
        <f>_xlfn.XLOOKUP(A723,'2024-NAT-01'!B:B,'2024-NAT-01'!H:H,0,0)</f>
        <v>0</v>
      </c>
      <c r="AB723" s="335">
        <f>_xlfn.XLOOKUP(A723,'2024-NAT-02'!B:B,'2024-NAT-02'!F:F,0,0)+_xlfn.XLOOKUP(A723,'2024-NAT-02'!B:B,'2024-NAT-02'!G:G,0,0)</f>
        <v>0</v>
      </c>
      <c r="AC723" s="337">
        <f>_xlfn.XLOOKUP(A723,'2024-NAT-02'!B:B,'2024-NAT-02'!H:H,0,0)</f>
        <v>0</v>
      </c>
      <c r="AD723" s="338">
        <f t="shared" si="25"/>
        <v>0</v>
      </c>
      <c r="AE723" s="339">
        <f t="shared" si="26"/>
        <v>0</v>
      </c>
    </row>
    <row r="724" spans="1:31" ht="15.6" x14ac:dyDescent="0.25">
      <c r="A724" s="340" t="s">
        <v>1201</v>
      </c>
      <c r="B724" s="341" t="s">
        <v>2161</v>
      </c>
      <c r="C724" s="341" t="s">
        <v>2034</v>
      </c>
      <c r="D724" s="341" t="s">
        <v>169</v>
      </c>
      <c r="E724" s="342" t="s">
        <v>1258</v>
      </c>
      <c r="F724" s="312">
        <v>0</v>
      </c>
      <c r="G724" s="313">
        <v>0</v>
      </c>
      <c r="H724" s="313">
        <v>0</v>
      </c>
      <c r="I724" s="314">
        <v>0</v>
      </c>
      <c r="J724" s="315">
        <v>0</v>
      </c>
      <c r="K724" s="316"/>
      <c r="L724" s="331"/>
      <c r="M724" s="316"/>
      <c r="N724" s="317"/>
      <c r="O724" s="317"/>
      <c r="P724" s="318"/>
      <c r="Q724" s="319"/>
      <c r="R724" s="306"/>
      <c r="S724" s="306"/>
      <c r="T724" s="320"/>
      <c r="U724" s="321"/>
      <c r="V724" s="322"/>
      <c r="W724" s="323"/>
      <c r="X724" s="324"/>
      <c r="Y724" s="326"/>
      <c r="Z724" s="335">
        <f>_xlfn.XLOOKUP(A724,'2024-NAT-01'!B:B,'2024-NAT-01'!F:F,0,0)+_xlfn.XLOOKUP(Nominations!A616,'2024-NAT-01'!B:B,'2024-NAT-01'!G:G,0,0)</f>
        <v>0</v>
      </c>
      <c r="AA724" s="336">
        <f>_xlfn.XLOOKUP(A724,'2024-NAT-01'!B:B,'2024-NAT-01'!H:H,0,0)</f>
        <v>0</v>
      </c>
      <c r="AB724" s="335">
        <f>_xlfn.XLOOKUP(A724,'2024-NAT-02'!B:B,'2024-NAT-02'!F:F,0,0)+_xlfn.XLOOKUP(A724,'2024-NAT-02'!B:B,'2024-NAT-02'!G:G,0,0)</f>
        <v>0</v>
      </c>
      <c r="AC724" s="337">
        <f>_xlfn.XLOOKUP(A724,'2024-NAT-02'!B:B,'2024-NAT-02'!H:H,0,0)</f>
        <v>0</v>
      </c>
      <c r="AD724" s="338">
        <f t="shared" si="25"/>
        <v>0</v>
      </c>
      <c r="AE724" s="339">
        <f t="shared" si="26"/>
        <v>0</v>
      </c>
    </row>
    <row r="725" spans="1:31" ht="15.6" x14ac:dyDescent="0.25">
      <c r="A725" s="340" t="s">
        <v>1202</v>
      </c>
      <c r="B725" s="341" t="s">
        <v>1346</v>
      </c>
      <c r="C725" s="341" t="s">
        <v>217</v>
      </c>
      <c r="D725" s="341" t="s">
        <v>1221</v>
      </c>
      <c r="E725" s="342" t="s">
        <v>2078</v>
      </c>
      <c r="F725" s="312">
        <v>0</v>
      </c>
      <c r="G725" s="313">
        <v>0</v>
      </c>
      <c r="H725" s="313">
        <v>0</v>
      </c>
      <c r="I725" s="314">
        <v>0</v>
      </c>
      <c r="J725" s="315">
        <v>0</v>
      </c>
      <c r="K725" s="316"/>
      <c r="L725" s="331"/>
      <c r="M725" s="316"/>
      <c r="N725" s="317"/>
      <c r="O725" s="317"/>
      <c r="P725" s="318"/>
      <c r="Q725" s="319"/>
      <c r="R725" s="306"/>
      <c r="S725" s="306"/>
      <c r="T725" s="320"/>
      <c r="U725" s="321"/>
      <c r="V725" s="322"/>
      <c r="W725" s="323"/>
      <c r="X725" s="324"/>
      <c r="Y725" s="326"/>
      <c r="Z725" s="335">
        <f>_xlfn.XLOOKUP(A725,'2024-NAT-01'!B:B,'2024-NAT-01'!F:F,0,0)+_xlfn.XLOOKUP(Nominations!A617,'2024-NAT-01'!B:B,'2024-NAT-01'!G:G,0,0)</f>
        <v>0</v>
      </c>
      <c r="AA725" s="336">
        <f>_xlfn.XLOOKUP(A725,'2024-NAT-01'!B:B,'2024-NAT-01'!H:H,0,0)</f>
        <v>0</v>
      </c>
      <c r="AB725" s="335">
        <f>_xlfn.XLOOKUP(A725,'2024-NAT-02'!B:B,'2024-NAT-02'!F:F,0,0)+_xlfn.XLOOKUP(A725,'2024-NAT-02'!B:B,'2024-NAT-02'!G:G,0,0)</f>
        <v>0</v>
      </c>
      <c r="AC725" s="337">
        <f>_xlfn.XLOOKUP(A725,'2024-NAT-02'!B:B,'2024-NAT-02'!H:H,0,0)</f>
        <v>0</v>
      </c>
      <c r="AD725" s="338">
        <f t="shared" si="25"/>
        <v>0</v>
      </c>
      <c r="AE725" s="339">
        <f t="shared" si="26"/>
        <v>0</v>
      </c>
    </row>
    <row r="726" spans="1:31" ht="15.6" x14ac:dyDescent="0.25">
      <c r="A726" s="340" t="s">
        <v>1203</v>
      </c>
      <c r="B726" s="341" t="s">
        <v>1346</v>
      </c>
      <c r="C726" s="341" t="s">
        <v>1222</v>
      </c>
      <c r="D726" s="341" t="s">
        <v>123</v>
      </c>
      <c r="E726" s="342" t="s">
        <v>2080</v>
      </c>
      <c r="F726" s="312">
        <v>0</v>
      </c>
      <c r="G726" s="313">
        <v>0</v>
      </c>
      <c r="H726" s="313">
        <v>0</v>
      </c>
      <c r="I726" s="314">
        <v>0</v>
      </c>
      <c r="J726" s="315">
        <v>0</v>
      </c>
      <c r="K726" s="316"/>
      <c r="L726" s="331"/>
      <c r="M726" s="316"/>
      <c r="N726" s="317"/>
      <c r="O726" s="317"/>
      <c r="P726" s="318"/>
      <c r="Q726" s="319"/>
      <c r="R726" s="306"/>
      <c r="S726" s="306"/>
      <c r="T726" s="320"/>
      <c r="U726" s="321"/>
      <c r="V726" s="322"/>
      <c r="W726" s="323"/>
      <c r="X726" s="324"/>
      <c r="Y726" s="326"/>
      <c r="Z726" s="335">
        <f>_xlfn.XLOOKUP(A726,'2024-NAT-01'!B:B,'2024-NAT-01'!F:F,0,0)+_xlfn.XLOOKUP(Nominations!A618,'2024-NAT-01'!B:B,'2024-NAT-01'!G:G,0,0)</f>
        <v>0</v>
      </c>
      <c r="AA726" s="336">
        <f>_xlfn.XLOOKUP(A726,'2024-NAT-01'!B:B,'2024-NAT-01'!H:H,0,0)</f>
        <v>0</v>
      </c>
      <c r="AB726" s="335">
        <f>_xlfn.XLOOKUP(A726,'2024-NAT-02'!B:B,'2024-NAT-02'!F:F,0,0)+_xlfn.XLOOKUP(A726,'2024-NAT-02'!B:B,'2024-NAT-02'!G:G,0,0)</f>
        <v>0</v>
      </c>
      <c r="AC726" s="337">
        <f>_xlfn.XLOOKUP(A726,'2024-NAT-02'!B:B,'2024-NAT-02'!H:H,0,0)</f>
        <v>0</v>
      </c>
      <c r="AD726" s="338">
        <f t="shared" si="25"/>
        <v>0</v>
      </c>
      <c r="AE726" s="339">
        <f t="shared" si="26"/>
        <v>0</v>
      </c>
    </row>
    <row r="727" spans="1:31" ht="15.6" x14ac:dyDescent="0.25">
      <c r="A727" s="340" t="s">
        <v>1204</v>
      </c>
      <c r="B727" s="341" t="s">
        <v>1243</v>
      </c>
      <c r="C727" s="341" t="s">
        <v>1223</v>
      </c>
      <c r="D727" s="341" t="s">
        <v>115</v>
      </c>
      <c r="E727" s="342" t="s">
        <v>1258</v>
      </c>
      <c r="F727" s="312">
        <v>0</v>
      </c>
      <c r="G727" s="313">
        <v>0</v>
      </c>
      <c r="H727" s="313">
        <v>0</v>
      </c>
      <c r="I727" s="314">
        <v>0</v>
      </c>
      <c r="J727" s="315">
        <v>0</v>
      </c>
      <c r="K727" s="316"/>
      <c r="L727" s="331"/>
      <c r="M727" s="316"/>
      <c r="N727" s="317"/>
      <c r="O727" s="317"/>
      <c r="P727" s="318"/>
      <c r="Q727" s="319"/>
      <c r="R727" s="306"/>
      <c r="S727" s="306"/>
      <c r="T727" s="320"/>
      <c r="U727" s="321"/>
      <c r="V727" s="322"/>
      <c r="W727" s="323"/>
      <c r="X727" s="324"/>
      <c r="Y727" s="326"/>
      <c r="Z727" s="335">
        <f>_xlfn.XLOOKUP(A727,'2024-NAT-01'!B:B,'2024-NAT-01'!F:F,0,0)+_xlfn.XLOOKUP(Nominations!A619,'2024-NAT-01'!B:B,'2024-NAT-01'!G:G,0,0)</f>
        <v>0</v>
      </c>
      <c r="AA727" s="336">
        <f>_xlfn.XLOOKUP(A727,'2024-NAT-01'!B:B,'2024-NAT-01'!H:H,0,0)</f>
        <v>0</v>
      </c>
      <c r="AB727" s="335">
        <f>_xlfn.XLOOKUP(A727,'2024-NAT-02'!B:B,'2024-NAT-02'!F:F,0,0)+_xlfn.XLOOKUP(A727,'2024-NAT-02'!B:B,'2024-NAT-02'!G:G,0,0)</f>
        <v>0</v>
      </c>
      <c r="AC727" s="337">
        <f>_xlfn.XLOOKUP(A727,'2024-NAT-02'!B:B,'2024-NAT-02'!H:H,0,0)</f>
        <v>0</v>
      </c>
      <c r="AD727" s="338">
        <f t="shared" si="25"/>
        <v>0</v>
      </c>
      <c r="AE727" s="339">
        <f t="shared" si="26"/>
        <v>0</v>
      </c>
    </row>
    <row r="728" spans="1:31" ht="15.6" x14ac:dyDescent="0.25">
      <c r="A728" s="340" t="s">
        <v>1206</v>
      </c>
      <c r="B728" s="341" t="s">
        <v>2161</v>
      </c>
      <c r="C728" s="341" t="s">
        <v>2035</v>
      </c>
      <c r="D728" s="341" t="s">
        <v>2036</v>
      </c>
      <c r="E728" s="342" t="s">
        <v>1260</v>
      </c>
      <c r="F728" s="312">
        <v>0</v>
      </c>
      <c r="G728" s="313">
        <v>0</v>
      </c>
      <c r="H728" s="313">
        <v>0</v>
      </c>
      <c r="I728" s="314">
        <v>0</v>
      </c>
      <c r="J728" s="315">
        <v>0</v>
      </c>
      <c r="K728" s="316"/>
      <c r="L728" s="331"/>
      <c r="M728" s="316"/>
      <c r="N728" s="317"/>
      <c r="O728" s="317"/>
      <c r="P728" s="318"/>
      <c r="Q728" s="319"/>
      <c r="R728" s="306"/>
      <c r="S728" s="306"/>
      <c r="T728" s="320"/>
      <c r="U728" s="321"/>
      <c r="V728" s="322"/>
      <c r="W728" s="323"/>
      <c r="X728" s="324"/>
      <c r="Y728" s="326"/>
      <c r="Z728" s="335">
        <f>_xlfn.XLOOKUP(A728,'2024-NAT-01'!B:B,'2024-NAT-01'!F:F,0,0)+_xlfn.XLOOKUP(Nominations!A621,'2024-NAT-01'!B:B,'2024-NAT-01'!G:G,0,0)</f>
        <v>0</v>
      </c>
      <c r="AA728" s="336">
        <f>_xlfn.XLOOKUP(A728,'2024-NAT-01'!B:B,'2024-NAT-01'!H:H,0,0)</f>
        <v>0</v>
      </c>
      <c r="AB728" s="335">
        <f>_xlfn.XLOOKUP(A728,'2024-NAT-02'!B:B,'2024-NAT-02'!F:F,0,0)+_xlfn.XLOOKUP(A728,'2024-NAT-02'!B:B,'2024-NAT-02'!G:G,0,0)</f>
        <v>0</v>
      </c>
      <c r="AC728" s="337">
        <f>_xlfn.XLOOKUP(A728,'2024-NAT-02'!B:B,'2024-NAT-02'!H:H,0,0)</f>
        <v>0</v>
      </c>
      <c r="AD728" s="338">
        <f t="shared" si="25"/>
        <v>0</v>
      </c>
      <c r="AE728" s="339">
        <f t="shared" si="26"/>
        <v>0</v>
      </c>
    </row>
    <row r="729" spans="1:31" ht="15.6" x14ac:dyDescent="0.25">
      <c r="A729" s="340" t="s">
        <v>1207</v>
      </c>
      <c r="B729" s="341" t="s">
        <v>2162</v>
      </c>
      <c r="C729" s="341" t="s">
        <v>94</v>
      </c>
      <c r="D729" s="341" t="s">
        <v>73</v>
      </c>
      <c r="E729" s="342" t="s">
        <v>1261</v>
      </c>
      <c r="F729" s="312">
        <v>0</v>
      </c>
      <c r="G729" s="313">
        <v>0</v>
      </c>
      <c r="H729" s="313">
        <v>0</v>
      </c>
      <c r="I729" s="314">
        <v>0</v>
      </c>
      <c r="J729" s="315">
        <v>0</v>
      </c>
      <c r="K729" s="316"/>
      <c r="L729" s="331"/>
      <c r="M729" s="316"/>
      <c r="N729" s="317"/>
      <c r="O729" s="317"/>
      <c r="P729" s="318"/>
      <c r="Q729" s="319"/>
      <c r="R729" s="306"/>
      <c r="S729" s="306"/>
      <c r="T729" s="320"/>
      <c r="U729" s="321"/>
      <c r="V729" s="322"/>
      <c r="W729" s="323"/>
      <c r="X729" s="324"/>
      <c r="Y729" s="326"/>
      <c r="Z729" s="335">
        <f>_xlfn.XLOOKUP(A729,'2024-NAT-01'!B:B,'2024-NAT-01'!F:F,0,0)+_xlfn.XLOOKUP(Nominations!A622,'2024-NAT-01'!B:B,'2024-NAT-01'!G:G,0,0)</f>
        <v>0</v>
      </c>
      <c r="AA729" s="336">
        <f>_xlfn.XLOOKUP(A729,'2024-NAT-01'!B:B,'2024-NAT-01'!H:H,0,0)</f>
        <v>0</v>
      </c>
      <c r="AB729" s="335">
        <f>_xlfn.XLOOKUP(A729,'2024-NAT-02'!B:B,'2024-NAT-02'!F:F,0,0)+_xlfn.XLOOKUP(A729,'2024-NAT-02'!B:B,'2024-NAT-02'!G:G,0,0)</f>
        <v>0</v>
      </c>
      <c r="AC729" s="337">
        <f>_xlfn.XLOOKUP(A729,'2024-NAT-02'!B:B,'2024-NAT-02'!H:H,0,0)</f>
        <v>0</v>
      </c>
      <c r="AD729" s="338">
        <f t="shared" si="25"/>
        <v>0</v>
      </c>
      <c r="AE729" s="339">
        <f t="shared" si="26"/>
        <v>0</v>
      </c>
    </row>
    <row r="730" spans="1:31" ht="15.6" x14ac:dyDescent="0.25">
      <c r="A730" s="340" t="s">
        <v>1208</v>
      </c>
      <c r="B730" s="341" t="s">
        <v>1226</v>
      </c>
      <c r="C730" s="341" t="s">
        <v>901</v>
      </c>
      <c r="D730" s="341" t="s">
        <v>1228</v>
      </c>
      <c r="E730" s="342" t="s">
        <v>2079</v>
      </c>
      <c r="F730" s="312">
        <v>0</v>
      </c>
      <c r="G730" s="313">
        <v>0</v>
      </c>
      <c r="H730" s="313">
        <v>0</v>
      </c>
      <c r="I730" s="314">
        <v>0</v>
      </c>
      <c r="J730" s="315">
        <v>0</v>
      </c>
      <c r="K730" s="316"/>
      <c r="L730" s="331"/>
      <c r="M730" s="316"/>
      <c r="N730" s="317"/>
      <c r="O730" s="317"/>
      <c r="P730" s="318"/>
      <c r="Q730" s="319"/>
      <c r="R730" s="306"/>
      <c r="S730" s="306"/>
      <c r="T730" s="320"/>
      <c r="U730" s="321"/>
      <c r="V730" s="322"/>
      <c r="W730" s="323"/>
      <c r="X730" s="324"/>
      <c r="Y730" s="326"/>
      <c r="Z730" s="335">
        <f>_xlfn.XLOOKUP(A730,'2024-NAT-01'!B:B,'2024-NAT-01'!F:F,0,0)+_xlfn.XLOOKUP(Nominations!A623,'2024-NAT-01'!B:B,'2024-NAT-01'!G:G,0,0)</f>
        <v>0</v>
      </c>
      <c r="AA730" s="336">
        <f>_xlfn.XLOOKUP(A730,'2024-NAT-01'!B:B,'2024-NAT-01'!H:H,0,0)</f>
        <v>0</v>
      </c>
      <c r="AB730" s="335">
        <f>_xlfn.XLOOKUP(A730,'2024-NAT-02'!B:B,'2024-NAT-02'!F:F,0,0)+_xlfn.XLOOKUP(A730,'2024-NAT-02'!B:B,'2024-NAT-02'!G:G,0,0)</f>
        <v>0</v>
      </c>
      <c r="AC730" s="337">
        <f>_xlfn.XLOOKUP(A730,'2024-NAT-02'!B:B,'2024-NAT-02'!H:H,0,0)</f>
        <v>0</v>
      </c>
      <c r="AD730" s="338">
        <f t="shared" si="25"/>
        <v>0</v>
      </c>
      <c r="AE730" s="339">
        <f t="shared" si="26"/>
        <v>0</v>
      </c>
    </row>
    <row r="731" spans="1:31" ht="15.6" x14ac:dyDescent="0.25">
      <c r="A731" s="340" t="s">
        <v>1209</v>
      </c>
      <c r="B731" s="341" t="s">
        <v>1226</v>
      </c>
      <c r="C731" s="341" t="s">
        <v>1229</v>
      </c>
      <c r="D731" s="341" t="s">
        <v>1228</v>
      </c>
      <c r="E731" s="342" t="s">
        <v>1250</v>
      </c>
      <c r="F731" s="312">
        <v>0</v>
      </c>
      <c r="G731" s="313">
        <v>0</v>
      </c>
      <c r="H731" s="313">
        <v>0</v>
      </c>
      <c r="I731" s="314">
        <v>0</v>
      </c>
      <c r="J731" s="315">
        <v>0</v>
      </c>
      <c r="K731" s="316"/>
      <c r="L731" s="331"/>
      <c r="M731" s="316"/>
      <c r="N731" s="317"/>
      <c r="O731" s="317"/>
      <c r="P731" s="318"/>
      <c r="Q731" s="319"/>
      <c r="R731" s="306"/>
      <c r="S731" s="306"/>
      <c r="T731" s="320"/>
      <c r="U731" s="321"/>
      <c r="V731" s="322"/>
      <c r="W731" s="323"/>
      <c r="X731" s="324"/>
      <c r="Y731" s="326"/>
      <c r="Z731" s="335">
        <f>_xlfn.XLOOKUP(A731,'2024-NAT-01'!B:B,'2024-NAT-01'!F:F,0,0)+_xlfn.XLOOKUP(Nominations!A624,'2024-NAT-01'!B:B,'2024-NAT-01'!G:G,0,0)</f>
        <v>0</v>
      </c>
      <c r="AA731" s="336">
        <f>_xlfn.XLOOKUP(A731,'2024-NAT-01'!B:B,'2024-NAT-01'!H:H,0,0)</f>
        <v>0</v>
      </c>
      <c r="AB731" s="335">
        <f>_xlfn.XLOOKUP(A731,'2024-NAT-02'!B:B,'2024-NAT-02'!F:F,0,0)+_xlfn.XLOOKUP(A731,'2024-NAT-02'!B:B,'2024-NAT-02'!G:G,0,0)</f>
        <v>0</v>
      </c>
      <c r="AC731" s="337">
        <f>_xlfn.XLOOKUP(A731,'2024-NAT-02'!B:B,'2024-NAT-02'!H:H,0,0)</f>
        <v>0</v>
      </c>
      <c r="AD731" s="338">
        <f t="shared" si="25"/>
        <v>0</v>
      </c>
      <c r="AE731" s="339">
        <f t="shared" si="26"/>
        <v>0</v>
      </c>
    </row>
    <row r="732" spans="1:31" ht="15.6" x14ac:dyDescent="0.25">
      <c r="A732" s="340" t="s">
        <v>1230</v>
      </c>
      <c r="B732" s="341" t="s">
        <v>1464</v>
      </c>
      <c r="C732" s="341" t="s">
        <v>1245</v>
      </c>
      <c r="D732" s="341" t="s">
        <v>1244</v>
      </c>
      <c r="E732" s="342" t="s">
        <v>1250</v>
      </c>
      <c r="F732" s="312">
        <v>0</v>
      </c>
      <c r="G732" s="313">
        <v>0</v>
      </c>
      <c r="H732" s="313">
        <v>0</v>
      </c>
      <c r="I732" s="314">
        <v>0</v>
      </c>
      <c r="J732" s="315">
        <v>0</v>
      </c>
      <c r="K732" s="316"/>
      <c r="L732" s="331"/>
      <c r="M732" s="316"/>
      <c r="N732" s="317"/>
      <c r="O732" s="317"/>
      <c r="P732" s="318"/>
      <c r="Q732" s="319"/>
      <c r="R732" s="306"/>
      <c r="S732" s="306"/>
      <c r="T732" s="320"/>
      <c r="U732" s="321"/>
      <c r="V732" s="322"/>
      <c r="W732" s="323"/>
      <c r="X732" s="324"/>
      <c r="Y732" s="326"/>
      <c r="Z732" s="335">
        <f>_xlfn.XLOOKUP(A732,'2024-NAT-01'!B:B,'2024-NAT-01'!F:F,0,0)+_xlfn.XLOOKUP(Nominations!A626,'2024-NAT-01'!B:B,'2024-NAT-01'!G:G,0,0)</f>
        <v>0</v>
      </c>
      <c r="AA732" s="336">
        <f>_xlfn.XLOOKUP(A732,'2024-NAT-01'!B:B,'2024-NAT-01'!H:H,0,0)</f>
        <v>0</v>
      </c>
      <c r="AB732" s="335">
        <f>_xlfn.XLOOKUP(A732,'2024-NAT-02'!B:B,'2024-NAT-02'!F:F,0,0)+_xlfn.XLOOKUP(A732,'2024-NAT-02'!B:B,'2024-NAT-02'!G:G,0,0)</f>
        <v>0</v>
      </c>
      <c r="AC732" s="337">
        <f>_xlfn.XLOOKUP(A732,'2024-NAT-02'!B:B,'2024-NAT-02'!H:H,0,0)</f>
        <v>0</v>
      </c>
      <c r="AD732" s="338">
        <f t="shared" si="25"/>
        <v>0</v>
      </c>
      <c r="AE732" s="339">
        <f t="shared" si="26"/>
        <v>0</v>
      </c>
    </row>
    <row r="733" spans="1:31" ht="15.6" x14ac:dyDescent="0.25">
      <c r="A733" s="340" t="s">
        <v>1231</v>
      </c>
      <c r="B733" s="341" t="s">
        <v>1243</v>
      </c>
      <c r="C733" s="341" t="s">
        <v>1043</v>
      </c>
      <c r="D733" s="341" t="s">
        <v>77</v>
      </c>
      <c r="E733" s="342" t="s">
        <v>1258</v>
      </c>
      <c r="F733" s="312">
        <v>0</v>
      </c>
      <c r="G733" s="313">
        <v>0</v>
      </c>
      <c r="H733" s="313">
        <v>0</v>
      </c>
      <c r="I733" s="314">
        <v>0</v>
      </c>
      <c r="J733" s="315">
        <v>0</v>
      </c>
      <c r="K733" s="316"/>
      <c r="L733" s="331"/>
      <c r="M733" s="316"/>
      <c r="N733" s="317"/>
      <c r="O733" s="317"/>
      <c r="P733" s="318"/>
      <c r="Q733" s="319"/>
      <c r="R733" s="306"/>
      <c r="S733" s="306"/>
      <c r="T733" s="320"/>
      <c r="U733" s="321"/>
      <c r="V733" s="322"/>
      <c r="W733" s="323"/>
      <c r="X733" s="324"/>
      <c r="Y733" s="326"/>
      <c r="Z733" s="335">
        <f>_xlfn.XLOOKUP(A733,'2024-NAT-01'!B:B,'2024-NAT-01'!F:F,0,0)+_xlfn.XLOOKUP(Nominations!A627,'2024-NAT-01'!B:B,'2024-NAT-01'!G:G,0,0)</f>
        <v>0</v>
      </c>
      <c r="AA733" s="336">
        <f>_xlfn.XLOOKUP(A733,'2024-NAT-01'!B:B,'2024-NAT-01'!H:H,0,0)</f>
        <v>0</v>
      </c>
      <c r="AB733" s="335">
        <f>_xlfn.XLOOKUP(A733,'2024-NAT-02'!B:B,'2024-NAT-02'!F:F,0,0)+_xlfn.XLOOKUP(A733,'2024-NAT-02'!B:B,'2024-NAT-02'!G:G,0,0)</f>
        <v>0</v>
      </c>
      <c r="AC733" s="337">
        <f>_xlfn.XLOOKUP(A733,'2024-NAT-02'!B:B,'2024-NAT-02'!H:H,0,0)</f>
        <v>0</v>
      </c>
      <c r="AD733" s="338">
        <f t="shared" si="25"/>
        <v>0</v>
      </c>
      <c r="AE733" s="339">
        <f t="shared" si="26"/>
        <v>0</v>
      </c>
    </row>
    <row r="734" spans="1:31" ht="15.6" x14ac:dyDescent="0.25">
      <c r="A734" s="340" t="s">
        <v>1232</v>
      </c>
      <c r="B734" s="341" t="s">
        <v>2162</v>
      </c>
      <c r="C734" s="341" t="s">
        <v>218</v>
      </c>
      <c r="D734" s="341" t="s">
        <v>224</v>
      </c>
      <c r="E734" s="342" t="s">
        <v>2079</v>
      </c>
      <c r="F734" s="312">
        <v>0</v>
      </c>
      <c r="G734" s="313">
        <v>0</v>
      </c>
      <c r="H734" s="313">
        <v>0</v>
      </c>
      <c r="I734" s="314">
        <v>0</v>
      </c>
      <c r="J734" s="315">
        <v>0</v>
      </c>
      <c r="K734" s="316"/>
      <c r="L734" s="331"/>
      <c r="M734" s="316"/>
      <c r="N734" s="317"/>
      <c r="O734" s="317"/>
      <c r="P734" s="318"/>
      <c r="Q734" s="319"/>
      <c r="R734" s="306"/>
      <c r="S734" s="306"/>
      <c r="T734" s="320"/>
      <c r="U734" s="321"/>
      <c r="V734" s="322"/>
      <c r="W734" s="323"/>
      <c r="X734" s="324"/>
      <c r="Y734" s="326"/>
      <c r="Z734" s="335">
        <f>_xlfn.XLOOKUP(A734,'2024-NAT-01'!B:B,'2024-NAT-01'!F:F,0,0)+_xlfn.XLOOKUP(Nominations!A628,'2024-NAT-01'!B:B,'2024-NAT-01'!G:G,0,0)</f>
        <v>0</v>
      </c>
      <c r="AA734" s="336">
        <f>_xlfn.XLOOKUP(A734,'2024-NAT-01'!B:B,'2024-NAT-01'!H:H,0,0)</f>
        <v>0</v>
      </c>
      <c r="AB734" s="335">
        <f>_xlfn.XLOOKUP(A734,'2024-NAT-02'!B:B,'2024-NAT-02'!F:F,0,0)+_xlfn.XLOOKUP(A734,'2024-NAT-02'!B:B,'2024-NAT-02'!G:G,0,0)</f>
        <v>0</v>
      </c>
      <c r="AC734" s="337">
        <f>_xlfn.XLOOKUP(A734,'2024-NAT-02'!B:B,'2024-NAT-02'!H:H,0,0)</f>
        <v>0</v>
      </c>
      <c r="AD734" s="338">
        <f t="shared" si="25"/>
        <v>0</v>
      </c>
      <c r="AE734" s="339">
        <f t="shared" si="26"/>
        <v>0</v>
      </c>
    </row>
    <row r="735" spans="1:31" ht="15.6" x14ac:dyDescent="0.25">
      <c r="A735" s="340" t="s">
        <v>1233</v>
      </c>
      <c r="B735" s="341" t="s">
        <v>1663</v>
      </c>
      <c r="C735" s="341" t="s">
        <v>1870</v>
      </c>
      <c r="D735" s="341" t="s">
        <v>77</v>
      </c>
      <c r="E735" s="342" t="s">
        <v>1260</v>
      </c>
      <c r="F735" s="312">
        <v>0</v>
      </c>
      <c r="G735" s="313">
        <v>0</v>
      </c>
      <c r="H735" s="313">
        <v>0</v>
      </c>
      <c r="I735" s="314">
        <v>0</v>
      </c>
      <c r="J735" s="315">
        <v>0</v>
      </c>
      <c r="K735" s="316"/>
      <c r="L735" s="331"/>
      <c r="M735" s="316"/>
      <c r="N735" s="317"/>
      <c r="O735" s="317"/>
      <c r="P735" s="318"/>
      <c r="Q735" s="319"/>
      <c r="R735" s="306"/>
      <c r="S735" s="306"/>
      <c r="T735" s="320"/>
      <c r="U735" s="321"/>
      <c r="V735" s="322"/>
      <c r="W735" s="323"/>
      <c r="X735" s="324"/>
      <c r="Y735" s="326"/>
      <c r="Z735" s="335">
        <f>_xlfn.XLOOKUP(A735,'2024-NAT-01'!B:B,'2024-NAT-01'!F:F,0,0)+_xlfn.XLOOKUP(Nominations!A629,'2024-NAT-01'!B:B,'2024-NAT-01'!G:G,0,0)</f>
        <v>0</v>
      </c>
      <c r="AA735" s="336">
        <f>_xlfn.XLOOKUP(A735,'2024-NAT-01'!B:B,'2024-NAT-01'!H:H,0,0)</f>
        <v>0</v>
      </c>
      <c r="AB735" s="335">
        <f>_xlfn.XLOOKUP(A735,'2024-NAT-02'!B:B,'2024-NAT-02'!F:F,0,0)+_xlfn.XLOOKUP(A735,'2024-NAT-02'!B:B,'2024-NAT-02'!G:G,0,0)</f>
        <v>0</v>
      </c>
      <c r="AC735" s="337">
        <f>_xlfn.XLOOKUP(A735,'2024-NAT-02'!B:B,'2024-NAT-02'!H:H,0,0)</f>
        <v>0</v>
      </c>
      <c r="AD735" s="338">
        <f t="shared" si="25"/>
        <v>0</v>
      </c>
      <c r="AE735" s="339">
        <f t="shared" si="26"/>
        <v>0</v>
      </c>
    </row>
    <row r="736" spans="1:31" ht="15.6" x14ac:dyDescent="0.25">
      <c r="A736" s="340" t="s">
        <v>1237</v>
      </c>
      <c r="B736" s="341" t="s">
        <v>1379</v>
      </c>
      <c r="C736" s="341" t="s">
        <v>91</v>
      </c>
      <c r="D736" s="341" t="s">
        <v>219</v>
      </c>
      <c r="E736" s="342" t="s">
        <v>1258</v>
      </c>
      <c r="F736" s="312">
        <v>0</v>
      </c>
      <c r="G736" s="313">
        <v>0</v>
      </c>
      <c r="H736" s="313">
        <v>0</v>
      </c>
      <c r="I736" s="314">
        <v>0</v>
      </c>
      <c r="J736" s="315">
        <v>0</v>
      </c>
      <c r="K736" s="316"/>
      <c r="L736" s="331"/>
      <c r="M736" s="316"/>
      <c r="N736" s="317"/>
      <c r="O736" s="317"/>
      <c r="P736" s="318"/>
      <c r="Q736" s="319"/>
      <c r="R736" s="306"/>
      <c r="S736" s="306"/>
      <c r="T736" s="320"/>
      <c r="U736" s="321"/>
      <c r="V736" s="322"/>
      <c r="W736" s="323"/>
      <c r="X736" s="324"/>
      <c r="Y736" s="326"/>
      <c r="Z736" s="335">
        <f>_xlfn.XLOOKUP(A736,'2024-NAT-01'!B:B,'2024-NAT-01'!F:F,0,0)+_xlfn.XLOOKUP(Nominations!A633,'2024-NAT-01'!B:B,'2024-NAT-01'!G:G,0,0)</f>
        <v>0</v>
      </c>
      <c r="AA736" s="336">
        <f>_xlfn.XLOOKUP(A736,'2024-NAT-01'!B:B,'2024-NAT-01'!H:H,0,0)</f>
        <v>0</v>
      </c>
      <c r="AB736" s="335">
        <f>_xlfn.XLOOKUP(A736,'2024-NAT-02'!B:B,'2024-NAT-02'!F:F,0,0)+_xlfn.XLOOKUP(A736,'2024-NAT-02'!B:B,'2024-NAT-02'!G:G,0,0)</f>
        <v>0</v>
      </c>
      <c r="AC736" s="337">
        <f>_xlfn.XLOOKUP(A736,'2024-NAT-02'!B:B,'2024-NAT-02'!H:H,0,0)</f>
        <v>0</v>
      </c>
      <c r="AD736" s="338">
        <f t="shared" si="25"/>
        <v>0</v>
      </c>
      <c r="AE736" s="339">
        <f t="shared" si="26"/>
        <v>0</v>
      </c>
    </row>
    <row r="737" spans="1:31" ht="15.6" x14ac:dyDescent="0.25">
      <c r="A737" s="340" t="s">
        <v>1239</v>
      </c>
      <c r="B737" s="341" t="s">
        <v>1240</v>
      </c>
      <c r="C737" s="341" t="s">
        <v>110</v>
      </c>
      <c r="D737" s="341" t="s">
        <v>1926</v>
      </c>
      <c r="E737" s="342" t="s">
        <v>1258</v>
      </c>
      <c r="F737" s="312">
        <v>0</v>
      </c>
      <c r="G737" s="313">
        <v>0</v>
      </c>
      <c r="H737" s="313">
        <v>0</v>
      </c>
      <c r="I737" s="314">
        <v>0</v>
      </c>
      <c r="J737" s="315">
        <v>0</v>
      </c>
      <c r="K737" s="316"/>
      <c r="L737" s="331"/>
      <c r="M737" s="316"/>
      <c r="N737" s="317"/>
      <c r="O737" s="317"/>
      <c r="P737" s="318"/>
      <c r="Q737" s="319"/>
      <c r="R737" s="306"/>
      <c r="S737" s="306"/>
      <c r="T737" s="320"/>
      <c r="U737" s="321"/>
      <c r="V737" s="322"/>
      <c r="W737" s="323"/>
      <c r="X737" s="324"/>
      <c r="Y737" s="326"/>
      <c r="Z737" s="335">
        <f>_xlfn.XLOOKUP(A737,'2024-NAT-01'!B:B,'2024-NAT-01'!F:F,0,0)+_xlfn.XLOOKUP(Nominations!A635,'2024-NAT-01'!B:B,'2024-NAT-01'!G:G,0,0)</f>
        <v>0</v>
      </c>
      <c r="AA737" s="336">
        <f>_xlfn.XLOOKUP(A737,'2024-NAT-01'!B:B,'2024-NAT-01'!H:H,0,0)</f>
        <v>0</v>
      </c>
      <c r="AB737" s="335">
        <f>_xlfn.XLOOKUP(A737,'2024-NAT-02'!B:B,'2024-NAT-02'!F:F,0,0)+_xlfn.XLOOKUP(A737,'2024-NAT-02'!B:B,'2024-NAT-02'!G:G,0,0)</f>
        <v>0</v>
      </c>
      <c r="AC737" s="337">
        <f>_xlfn.XLOOKUP(A737,'2024-NAT-02'!B:B,'2024-NAT-02'!H:H,0,0)</f>
        <v>0</v>
      </c>
      <c r="AD737" s="338">
        <f t="shared" si="25"/>
        <v>0</v>
      </c>
      <c r="AE737" s="339">
        <f t="shared" si="26"/>
        <v>0</v>
      </c>
    </row>
    <row r="738" spans="1:31" ht="15.6" x14ac:dyDescent="0.25">
      <c r="A738" s="340" t="s">
        <v>1317</v>
      </c>
      <c r="B738" s="341" t="s">
        <v>1319</v>
      </c>
      <c r="C738" s="341" t="s">
        <v>314</v>
      </c>
      <c r="D738" s="341" t="s">
        <v>107</v>
      </c>
      <c r="E738" s="342" t="s">
        <v>2079</v>
      </c>
      <c r="F738" s="312">
        <v>0</v>
      </c>
      <c r="G738" s="313">
        <v>0</v>
      </c>
      <c r="H738" s="313">
        <v>0</v>
      </c>
      <c r="I738" s="314">
        <v>0</v>
      </c>
      <c r="J738" s="315">
        <v>0</v>
      </c>
      <c r="K738" s="316"/>
      <c r="L738" s="331"/>
      <c r="M738" s="316"/>
      <c r="N738" s="317"/>
      <c r="O738" s="317"/>
      <c r="P738" s="318"/>
      <c r="Q738" s="319"/>
      <c r="R738" s="306"/>
      <c r="S738" s="306"/>
      <c r="T738" s="320"/>
      <c r="U738" s="321"/>
      <c r="V738" s="322"/>
      <c r="W738" s="323"/>
      <c r="X738" s="324"/>
      <c r="Y738" s="326"/>
      <c r="Z738" s="335">
        <f>_xlfn.XLOOKUP(A738,'2024-NAT-01'!B:B,'2024-NAT-01'!F:F,0,0)+_xlfn.XLOOKUP(Nominations!A636,'2024-NAT-01'!B:B,'2024-NAT-01'!G:G,0,0)</f>
        <v>0</v>
      </c>
      <c r="AA738" s="336">
        <f>_xlfn.XLOOKUP(A738,'2024-NAT-01'!B:B,'2024-NAT-01'!H:H,0,0)</f>
        <v>0</v>
      </c>
      <c r="AB738" s="335">
        <f>_xlfn.XLOOKUP(A738,'2024-NAT-02'!B:B,'2024-NAT-02'!F:F,0,0)+_xlfn.XLOOKUP(A738,'2024-NAT-02'!B:B,'2024-NAT-02'!G:G,0,0)</f>
        <v>0</v>
      </c>
      <c r="AC738" s="337">
        <f>_xlfn.XLOOKUP(A738,'2024-NAT-02'!B:B,'2024-NAT-02'!H:H,0,0)</f>
        <v>0</v>
      </c>
      <c r="AD738" s="338">
        <f t="shared" si="25"/>
        <v>0</v>
      </c>
      <c r="AE738" s="339">
        <f t="shared" si="26"/>
        <v>0</v>
      </c>
    </row>
    <row r="739" spans="1:31" ht="15.6" x14ac:dyDescent="0.25">
      <c r="A739" s="340" t="s">
        <v>1321</v>
      </c>
      <c r="B739" s="341" t="s">
        <v>1319</v>
      </c>
      <c r="C739" s="341" t="s">
        <v>1103</v>
      </c>
      <c r="D739" s="341" t="s">
        <v>177</v>
      </c>
      <c r="E739" s="342" t="s">
        <v>2079</v>
      </c>
      <c r="F739" s="312">
        <v>0</v>
      </c>
      <c r="G739" s="313">
        <v>0</v>
      </c>
      <c r="H739" s="313">
        <v>0</v>
      </c>
      <c r="I739" s="314">
        <v>0</v>
      </c>
      <c r="J739" s="315">
        <v>0</v>
      </c>
      <c r="K739" s="316"/>
      <c r="L739" s="331"/>
      <c r="M739" s="316"/>
      <c r="N739" s="317"/>
      <c r="O739" s="317"/>
      <c r="P739" s="318"/>
      <c r="Q739" s="319"/>
      <c r="R739" s="306"/>
      <c r="S739" s="306"/>
      <c r="T739" s="320"/>
      <c r="U739" s="321"/>
      <c r="V739" s="322"/>
      <c r="W739" s="323"/>
      <c r="X739" s="324"/>
      <c r="Y739" s="326"/>
      <c r="Z739" s="335">
        <f>_xlfn.XLOOKUP(A739,'2024-NAT-01'!B:B,'2024-NAT-01'!F:F,0,0)+_xlfn.XLOOKUP(Nominations!A638,'2024-NAT-01'!B:B,'2024-NAT-01'!G:G,0,0)</f>
        <v>0</v>
      </c>
      <c r="AA739" s="336">
        <f>_xlfn.XLOOKUP(A739,'2024-NAT-01'!B:B,'2024-NAT-01'!H:H,0,0)</f>
        <v>0</v>
      </c>
      <c r="AB739" s="335">
        <f>_xlfn.XLOOKUP(A739,'2024-NAT-02'!B:B,'2024-NAT-02'!F:F,0,0)+_xlfn.XLOOKUP(A739,'2024-NAT-02'!B:B,'2024-NAT-02'!G:G,0,0)</f>
        <v>0</v>
      </c>
      <c r="AC739" s="337">
        <f>_xlfn.XLOOKUP(A739,'2024-NAT-02'!B:B,'2024-NAT-02'!H:H,0,0)</f>
        <v>0</v>
      </c>
      <c r="AD739" s="338">
        <f t="shared" si="25"/>
        <v>0</v>
      </c>
      <c r="AE739" s="339">
        <f t="shared" si="26"/>
        <v>0</v>
      </c>
    </row>
    <row r="740" spans="1:31" ht="15.6" x14ac:dyDescent="0.25">
      <c r="A740" s="340" t="s">
        <v>1327</v>
      </c>
      <c r="B740" s="341" t="s">
        <v>1226</v>
      </c>
      <c r="C740" s="341" t="s">
        <v>398</v>
      </c>
      <c r="D740" s="341" t="s">
        <v>169</v>
      </c>
      <c r="E740" s="342" t="s">
        <v>1261</v>
      </c>
      <c r="F740" s="312">
        <v>0</v>
      </c>
      <c r="G740" s="313">
        <v>0</v>
      </c>
      <c r="H740" s="313">
        <v>0</v>
      </c>
      <c r="I740" s="314">
        <v>0</v>
      </c>
      <c r="J740" s="315">
        <v>0</v>
      </c>
      <c r="K740" s="316"/>
      <c r="L740" s="331"/>
      <c r="M740" s="316"/>
      <c r="N740" s="317"/>
      <c r="O740" s="317"/>
      <c r="P740" s="318"/>
      <c r="Q740" s="319"/>
      <c r="R740" s="306"/>
      <c r="S740" s="306"/>
      <c r="T740" s="320"/>
      <c r="U740" s="321"/>
      <c r="V740" s="322"/>
      <c r="W740" s="323"/>
      <c r="X740" s="324"/>
      <c r="Y740" s="326"/>
      <c r="Z740" s="335">
        <f>_xlfn.XLOOKUP(A740,'2024-NAT-01'!B:B,'2024-NAT-01'!F:F,0,0)+_xlfn.XLOOKUP(Nominations!A642,'2024-NAT-01'!B:B,'2024-NAT-01'!G:G,0,0)</f>
        <v>0</v>
      </c>
      <c r="AA740" s="336">
        <f>_xlfn.XLOOKUP(A740,'2024-NAT-01'!B:B,'2024-NAT-01'!H:H,0,0)</f>
        <v>0</v>
      </c>
      <c r="AB740" s="335">
        <f>_xlfn.XLOOKUP(A740,'2024-NAT-02'!B:B,'2024-NAT-02'!F:F,0,0)+_xlfn.XLOOKUP(A740,'2024-NAT-02'!B:B,'2024-NAT-02'!G:G,0,0)</f>
        <v>0</v>
      </c>
      <c r="AC740" s="337">
        <f>_xlfn.XLOOKUP(A740,'2024-NAT-02'!B:B,'2024-NAT-02'!H:H,0,0)</f>
        <v>0</v>
      </c>
      <c r="AD740" s="338">
        <f t="shared" si="25"/>
        <v>0</v>
      </c>
      <c r="AE740" s="339">
        <f t="shared" si="26"/>
        <v>0</v>
      </c>
    </row>
    <row r="741" spans="1:31" ht="15.6" x14ac:dyDescent="0.25">
      <c r="A741" s="340" t="s">
        <v>1328</v>
      </c>
      <c r="B741" s="341" t="s">
        <v>1346</v>
      </c>
      <c r="C741" s="341" t="s">
        <v>1548</v>
      </c>
      <c r="D741" s="341" t="s">
        <v>1549</v>
      </c>
      <c r="E741" s="342" t="s">
        <v>1258</v>
      </c>
      <c r="F741" s="312">
        <v>0</v>
      </c>
      <c r="G741" s="313">
        <v>0</v>
      </c>
      <c r="H741" s="313">
        <v>0</v>
      </c>
      <c r="I741" s="314">
        <v>0</v>
      </c>
      <c r="J741" s="315">
        <v>0</v>
      </c>
      <c r="K741" s="316"/>
      <c r="L741" s="331"/>
      <c r="M741" s="316"/>
      <c r="N741" s="317"/>
      <c r="O741" s="317"/>
      <c r="P741" s="318"/>
      <c r="Q741" s="319"/>
      <c r="R741" s="306"/>
      <c r="S741" s="306"/>
      <c r="T741" s="320"/>
      <c r="U741" s="321"/>
      <c r="V741" s="322"/>
      <c r="W741" s="323"/>
      <c r="X741" s="324"/>
      <c r="Y741" s="326"/>
      <c r="Z741" s="335">
        <f>_xlfn.XLOOKUP(A741,'2024-NAT-01'!B:B,'2024-NAT-01'!F:F,0,0)+_xlfn.XLOOKUP(Nominations!A643,'2024-NAT-01'!B:B,'2024-NAT-01'!G:G,0,0)</f>
        <v>0</v>
      </c>
      <c r="AA741" s="336">
        <f>_xlfn.XLOOKUP(A741,'2024-NAT-01'!B:B,'2024-NAT-01'!H:H,0,0)</f>
        <v>0</v>
      </c>
      <c r="AB741" s="335">
        <f>_xlfn.XLOOKUP(A741,'2024-NAT-02'!B:B,'2024-NAT-02'!F:F,0,0)+_xlfn.XLOOKUP(A741,'2024-NAT-02'!B:B,'2024-NAT-02'!G:G,0,0)</f>
        <v>0</v>
      </c>
      <c r="AC741" s="337">
        <f>_xlfn.XLOOKUP(A741,'2024-NAT-02'!B:B,'2024-NAT-02'!H:H,0,0)</f>
        <v>0</v>
      </c>
      <c r="AD741" s="338">
        <f t="shared" si="25"/>
        <v>0</v>
      </c>
      <c r="AE741" s="339">
        <f t="shared" si="26"/>
        <v>0</v>
      </c>
    </row>
    <row r="742" spans="1:31" ht="15.6" x14ac:dyDescent="0.25">
      <c r="A742" s="340" t="s">
        <v>1329</v>
      </c>
      <c r="B742" s="341" t="s">
        <v>1226</v>
      </c>
      <c r="C742" s="341" t="s">
        <v>357</v>
      </c>
      <c r="D742" s="341" t="s">
        <v>132</v>
      </c>
      <c r="E742" s="342" t="s">
        <v>2079</v>
      </c>
      <c r="F742" s="312">
        <v>0</v>
      </c>
      <c r="G742" s="313">
        <v>0</v>
      </c>
      <c r="H742" s="313">
        <v>0</v>
      </c>
      <c r="I742" s="314">
        <v>0</v>
      </c>
      <c r="J742" s="315">
        <v>0</v>
      </c>
      <c r="K742" s="316"/>
      <c r="L742" s="331"/>
      <c r="M742" s="316"/>
      <c r="N742" s="317"/>
      <c r="O742" s="317"/>
      <c r="P742" s="318"/>
      <c r="Q742" s="319"/>
      <c r="R742" s="306"/>
      <c r="S742" s="306"/>
      <c r="T742" s="320"/>
      <c r="U742" s="321"/>
      <c r="V742" s="322"/>
      <c r="W742" s="323"/>
      <c r="X742" s="324"/>
      <c r="Y742" s="326"/>
      <c r="Z742" s="335">
        <f>_xlfn.XLOOKUP(A742,'2024-NAT-01'!B:B,'2024-NAT-01'!F:F,0,0)+_xlfn.XLOOKUP(Nominations!A644,'2024-NAT-01'!B:B,'2024-NAT-01'!G:G,0,0)</f>
        <v>0</v>
      </c>
      <c r="AA742" s="336">
        <f>_xlfn.XLOOKUP(A742,'2024-NAT-01'!B:B,'2024-NAT-01'!H:H,0,0)</f>
        <v>0</v>
      </c>
      <c r="AB742" s="335">
        <f>_xlfn.XLOOKUP(A742,'2024-NAT-02'!B:B,'2024-NAT-02'!F:F,0,0)+_xlfn.XLOOKUP(A742,'2024-NAT-02'!B:B,'2024-NAT-02'!G:G,0,0)</f>
        <v>0</v>
      </c>
      <c r="AC742" s="337">
        <f>_xlfn.XLOOKUP(A742,'2024-NAT-02'!B:B,'2024-NAT-02'!H:H,0,0)</f>
        <v>0</v>
      </c>
      <c r="AD742" s="338">
        <f t="shared" si="25"/>
        <v>0</v>
      </c>
      <c r="AE742" s="339">
        <f t="shared" si="26"/>
        <v>0</v>
      </c>
    </row>
    <row r="743" spans="1:31" ht="15.6" x14ac:dyDescent="0.25">
      <c r="A743" s="340" t="s">
        <v>1339</v>
      </c>
      <c r="B743" s="341" t="s">
        <v>2154</v>
      </c>
      <c r="C743" s="341" t="s">
        <v>2132</v>
      </c>
      <c r="D743" s="341" t="s">
        <v>2133</v>
      </c>
      <c r="E743" s="342" t="s">
        <v>1251</v>
      </c>
      <c r="F743" s="312">
        <v>0</v>
      </c>
      <c r="G743" s="313">
        <v>0</v>
      </c>
      <c r="H743" s="313">
        <v>0</v>
      </c>
      <c r="I743" s="314">
        <v>0</v>
      </c>
      <c r="J743" s="315">
        <v>0</v>
      </c>
      <c r="K743" s="316"/>
      <c r="L743" s="331"/>
      <c r="M743" s="316"/>
      <c r="N743" s="317"/>
      <c r="O743" s="317"/>
      <c r="P743" s="318"/>
      <c r="Q743" s="319"/>
      <c r="R743" s="306"/>
      <c r="S743" s="306"/>
      <c r="T743" s="320"/>
      <c r="U743" s="321"/>
      <c r="V743" s="322"/>
      <c r="W743" s="323"/>
      <c r="X743" s="324"/>
      <c r="Y743" s="326"/>
      <c r="Z743" s="335">
        <f>_xlfn.XLOOKUP(A743,'2024-NAT-01'!B:B,'2024-NAT-01'!F:F,0,0)+_xlfn.XLOOKUP(Nominations!A649,'2024-NAT-01'!B:B,'2024-NAT-01'!G:G,0,0)</f>
        <v>0</v>
      </c>
      <c r="AA743" s="336">
        <f>_xlfn.XLOOKUP(A743,'2024-NAT-01'!B:B,'2024-NAT-01'!H:H,0,0)</f>
        <v>0</v>
      </c>
      <c r="AB743" s="335">
        <f>_xlfn.XLOOKUP(A743,'2024-NAT-02'!B:B,'2024-NAT-02'!F:F,0,0)+_xlfn.XLOOKUP(A743,'2024-NAT-02'!B:B,'2024-NAT-02'!G:G,0,0)</f>
        <v>0</v>
      </c>
      <c r="AC743" s="337">
        <f>_xlfn.XLOOKUP(A743,'2024-NAT-02'!B:B,'2024-NAT-02'!H:H,0,0)</f>
        <v>0</v>
      </c>
      <c r="AD743" s="338">
        <f t="shared" si="25"/>
        <v>0</v>
      </c>
      <c r="AE743" s="339">
        <f t="shared" si="26"/>
        <v>0</v>
      </c>
    </row>
    <row r="744" spans="1:31" ht="15.6" x14ac:dyDescent="0.25">
      <c r="A744" s="340" t="s">
        <v>1342</v>
      </c>
      <c r="B744" s="341" t="s">
        <v>1340</v>
      </c>
      <c r="C744" s="341" t="s">
        <v>1343</v>
      </c>
      <c r="D744" s="341" t="s">
        <v>1344</v>
      </c>
      <c r="E744" s="342" t="s">
        <v>2081</v>
      </c>
      <c r="F744" s="312">
        <v>0</v>
      </c>
      <c r="G744" s="313">
        <v>0</v>
      </c>
      <c r="H744" s="313">
        <v>0</v>
      </c>
      <c r="I744" s="314">
        <v>0</v>
      </c>
      <c r="J744" s="315">
        <v>0</v>
      </c>
      <c r="K744" s="316"/>
      <c r="L744" s="331"/>
      <c r="M744" s="316"/>
      <c r="N744" s="317"/>
      <c r="O744" s="317"/>
      <c r="P744" s="318"/>
      <c r="Q744" s="319"/>
      <c r="R744" s="306"/>
      <c r="S744" s="306"/>
      <c r="T744" s="320"/>
      <c r="U744" s="321"/>
      <c r="V744" s="322"/>
      <c r="W744" s="323"/>
      <c r="X744" s="324"/>
      <c r="Y744" s="326"/>
      <c r="Z744" s="335">
        <f>_xlfn.XLOOKUP(A744,'2024-NAT-01'!B:B,'2024-NAT-01'!F:F,0,0)+_xlfn.XLOOKUP(Nominations!A651,'2024-NAT-01'!B:B,'2024-NAT-01'!G:G,0,0)</f>
        <v>0</v>
      </c>
      <c r="AA744" s="336">
        <f>_xlfn.XLOOKUP(A744,'2024-NAT-01'!B:B,'2024-NAT-01'!H:H,0,0)</f>
        <v>0</v>
      </c>
      <c r="AB744" s="335">
        <f>_xlfn.XLOOKUP(A744,'2024-NAT-02'!B:B,'2024-NAT-02'!F:F,0,0)+_xlfn.XLOOKUP(A744,'2024-NAT-02'!B:B,'2024-NAT-02'!G:G,0,0)</f>
        <v>0</v>
      </c>
      <c r="AC744" s="337">
        <f>_xlfn.XLOOKUP(A744,'2024-NAT-02'!B:B,'2024-NAT-02'!H:H,0,0)</f>
        <v>0</v>
      </c>
      <c r="AD744" s="338">
        <f t="shared" si="25"/>
        <v>0</v>
      </c>
      <c r="AE744" s="339">
        <f t="shared" si="26"/>
        <v>0</v>
      </c>
    </row>
    <row r="745" spans="1:31" ht="15.6" x14ac:dyDescent="0.25">
      <c r="A745" s="340" t="s">
        <v>1345</v>
      </c>
      <c r="B745" s="341" t="s">
        <v>1340</v>
      </c>
      <c r="C745" s="341" t="s">
        <v>175</v>
      </c>
      <c r="D745" s="341" t="s">
        <v>141</v>
      </c>
      <c r="E745" s="342" t="s">
        <v>1261</v>
      </c>
      <c r="F745" s="312">
        <v>0</v>
      </c>
      <c r="G745" s="313">
        <v>0</v>
      </c>
      <c r="H745" s="313">
        <v>0</v>
      </c>
      <c r="I745" s="314">
        <v>0</v>
      </c>
      <c r="J745" s="315">
        <v>0</v>
      </c>
      <c r="K745" s="316"/>
      <c r="L745" s="331"/>
      <c r="M745" s="316"/>
      <c r="N745" s="317"/>
      <c r="O745" s="317"/>
      <c r="P745" s="318"/>
      <c r="Q745" s="319"/>
      <c r="R745" s="306"/>
      <c r="S745" s="306"/>
      <c r="T745" s="320"/>
      <c r="U745" s="321"/>
      <c r="V745" s="322"/>
      <c r="W745" s="323"/>
      <c r="X745" s="324"/>
      <c r="Y745" s="326"/>
      <c r="Z745" s="335">
        <f>_xlfn.XLOOKUP(A745,'2024-NAT-01'!B:B,'2024-NAT-01'!F:F,0,0)+_xlfn.XLOOKUP(Nominations!A652,'2024-NAT-01'!B:B,'2024-NAT-01'!G:G,0,0)</f>
        <v>0</v>
      </c>
      <c r="AA745" s="336">
        <f>_xlfn.XLOOKUP(A745,'2024-NAT-01'!B:B,'2024-NAT-01'!H:H,0,0)</f>
        <v>0</v>
      </c>
      <c r="AB745" s="335">
        <f>_xlfn.XLOOKUP(A745,'2024-NAT-02'!B:B,'2024-NAT-02'!F:F,0,0)+_xlfn.XLOOKUP(A745,'2024-NAT-02'!B:B,'2024-NAT-02'!G:G,0,0)</f>
        <v>0</v>
      </c>
      <c r="AC745" s="337">
        <f>_xlfn.XLOOKUP(A745,'2024-NAT-02'!B:B,'2024-NAT-02'!H:H,0,0)</f>
        <v>0</v>
      </c>
      <c r="AD745" s="338">
        <f t="shared" si="25"/>
        <v>0</v>
      </c>
      <c r="AE745" s="339">
        <f t="shared" si="26"/>
        <v>0</v>
      </c>
    </row>
    <row r="746" spans="1:31" ht="15.6" x14ac:dyDescent="0.25">
      <c r="A746" s="340" t="s">
        <v>1347</v>
      </c>
      <c r="B746" s="341" t="s">
        <v>1340</v>
      </c>
      <c r="C746" s="341" t="s">
        <v>1885</v>
      </c>
      <c r="D746" s="341" t="s">
        <v>144</v>
      </c>
      <c r="E746" s="342" t="s">
        <v>1258</v>
      </c>
      <c r="F746" s="312">
        <v>0</v>
      </c>
      <c r="G746" s="313">
        <v>0</v>
      </c>
      <c r="H746" s="313">
        <v>0</v>
      </c>
      <c r="I746" s="314">
        <v>0</v>
      </c>
      <c r="J746" s="315">
        <v>0</v>
      </c>
      <c r="K746" s="316"/>
      <c r="L746" s="331"/>
      <c r="M746" s="316"/>
      <c r="N746" s="317"/>
      <c r="O746" s="317"/>
      <c r="P746" s="318"/>
      <c r="Q746" s="319"/>
      <c r="R746" s="306"/>
      <c r="S746" s="306"/>
      <c r="T746" s="320"/>
      <c r="U746" s="321"/>
      <c r="V746" s="322"/>
      <c r="W746" s="323"/>
      <c r="X746" s="324"/>
      <c r="Y746" s="326"/>
      <c r="Z746" s="335">
        <f>_xlfn.XLOOKUP(A746,'2024-NAT-01'!B:B,'2024-NAT-01'!F:F,0,0)+_xlfn.XLOOKUP(Nominations!A653,'2024-NAT-01'!B:B,'2024-NAT-01'!G:G,0,0)</f>
        <v>0</v>
      </c>
      <c r="AA746" s="336">
        <f>_xlfn.XLOOKUP(A746,'2024-NAT-01'!B:B,'2024-NAT-01'!H:H,0,0)</f>
        <v>0</v>
      </c>
      <c r="AB746" s="335">
        <f>_xlfn.XLOOKUP(A746,'2024-NAT-02'!B:B,'2024-NAT-02'!F:F,0,0)+_xlfn.XLOOKUP(A746,'2024-NAT-02'!B:B,'2024-NAT-02'!G:G,0,0)</f>
        <v>0</v>
      </c>
      <c r="AC746" s="337">
        <f>_xlfn.XLOOKUP(A746,'2024-NAT-02'!B:B,'2024-NAT-02'!H:H,0,0)</f>
        <v>0</v>
      </c>
      <c r="AD746" s="338">
        <f t="shared" si="25"/>
        <v>0</v>
      </c>
      <c r="AE746" s="339">
        <f t="shared" si="26"/>
        <v>0</v>
      </c>
    </row>
    <row r="747" spans="1:31" ht="15.6" x14ac:dyDescent="0.25">
      <c r="A747" s="340" t="s">
        <v>1348</v>
      </c>
      <c r="B747" s="341" t="s">
        <v>1346</v>
      </c>
      <c r="C747" s="341" t="s">
        <v>1349</v>
      </c>
      <c r="D747" s="341" t="s">
        <v>120</v>
      </c>
      <c r="E747" s="342" t="s">
        <v>2078</v>
      </c>
      <c r="F747" s="312">
        <v>0</v>
      </c>
      <c r="G747" s="313">
        <v>0</v>
      </c>
      <c r="H747" s="313">
        <v>0</v>
      </c>
      <c r="I747" s="314">
        <v>0</v>
      </c>
      <c r="J747" s="315">
        <v>0</v>
      </c>
      <c r="K747" s="316"/>
      <c r="L747" s="331"/>
      <c r="M747" s="316"/>
      <c r="N747" s="317"/>
      <c r="O747" s="317"/>
      <c r="P747" s="318"/>
      <c r="Q747" s="319"/>
      <c r="R747" s="306"/>
      <c r="S747" s="306"/>
      <c r="T747" s="320"/>
      <c r="U747" s="321"/>
      <c r="V747" s="322"/>
      <c r="W747" s="323"/>
      <c r="X747" s="324"/>
      <c r="Y747" s="326"/>
      <c r="Z747" s="335">
        <f>_xlfn.XLOOKUP(A747,'2024-NAT-01'!B:B,'2024-NAT-01'!F:F,0,0)+_xlfn.XLOOKUP(Nominations!A654,'2024-NAT-01'!B:B,'2024-NAT-01'!G:G,0,0)</f>
        <v>0</v>
      </c>
      <c r="AA747" s="336">
        <f>_xlfn.XLOOKUP(A747,'2024-NAT-01'!B:B,'2024-NAT-01'!H:H,0,0)</f>
        <v>0</v>
      </c>
      <c r="AB747" s="335">
        <f>_xlfn.XLOOKUP(A747,'2024-NAT-02'!B:B,'2024-NAT-02'!F:F,0,0)+_xlfn.XLOOKUP(A747,'2024-NAT-02'!B:B,'2024-NAT-02'!G:G,0,0)</f>
        <v>0</v>
      </c>
      <c r="AC747" s="337">
        <f>_xlfn.XLOOKUP(A747,'2024-NAT-02'!B:B,'2024-NAT-02'!H:H,0,0)</f>
        <v>0</v>
      </c>
      <c r="AD747" s="338">
        <f t="shared" si="25"/>
        <v>0</v>
      </c>
      <c r="AE747" s="339">
        <f t="shared" si="26"/>
        <v>0</v>
      </c>
    </row>
    <row r="748" spans="1:31" ht="15.6" x14ac:dyDescent="0.25">
      <c r="A748" s="340" t="s">
        <v>1350</v>
      </c>
      <c r="B748" s="341" t="s">
        <v>1241</v>
      </c>
      <c r="C748" s="341" t="s">
        <v>306</v>
      </c>
      <c r="D748" s="341" t="s">
        <v>123</v>
      </c>
      <c r="E748" s="342" t="s">
        <v>2078</v>
      </c>
      <c r="F748" s="312">
        <v>0</v>
      </c>
      <c r="G748" s="313">
        <v>0</v>
      </c>
      <c r="H748" s="313">
        <v>0</v>
      </c>
      <c r="I748" s="314">
        <v>0</v>
      </c>
      <c r="J748" s="315">
        <v>0</v>
      </c>
      <c r="K748" s="316"/>
      <c r="L748" s="331"/>
      <c r="M748" s="316"/>
      <c r="N748" s="317"/>
      <c r="O748" s="317"/>
      <c r="P748" s="318"/>
      <c r="Q748" s="319"/>
      <c r="R748" s="306"/>
      <c r="S748" s="306"/>
      <c r="T748" s="320"/>
      <c r="U748" s="321"/>
      <c r="V748" s="322"/>
      <c r="W748" s="323"/>
      <c r="X748" s="324"/>
      <c r="Y748" s="326"/>
      <c r="Z748" s="335">
        <f>_xlfn.XLOOKUP(A748,'2024-NAT-01'!B:B,'2024-NAT-01'!F:F,0,0)+_xlfn.XLOOKUP(Nominations!A655,'2024-NAT-01'!B:B,'2024-NAT-01'!G:G,0,0)</f>
        <v>0</v>
      </c>
      <c r="AA748" s="336">
        <f>_xlfn.XLOOKUP(A748,'2024-NAT-01'!B:B,'2024-NAT-01'!H:H,0,0)</f>
        <v>0</v>
      </c>
      <c r="AB748" s="335">
        <f>_xlfn.XLOOKUP(A748,'2024-NAT-02'!B:B,'2024-NAT-02'!F:F,0,0)+_xlfn.XLOOKUP(A748,'2024-NAT-02'!B:B,'2024-NAT-02'!G:G,0,0)</f>
        <v>0</v>
      </c>
      <c r="AC748" s="337">
        <f>_xlfn.XLOOKUP(A748,'2024-NAT-02'!B:B,'2024-NAT-02'!H:H,0,0)</f>
        <v>0</v>
      </c>
      <c r="AD748" s="338">
        <f t="shared" si="25"/>
        <v>0</v>
      </c>
      <c r="AE748" s="339">
        <f t="shared" si="26"/>
        <v>0</v>
      </c>
    </row>
    <row r="749" spans="1:31" ht="15.6" x14ac:dyDescent="0.25">
      <c r="A749" s="340" t="s">
        <v>1351</v>
      </c>
      <c r="B749" s="341" t="s">
        <v>1241</v>
      </c>
      <c r="C749" s="341" t="s">
        <v>247</v>
      </c>
      <c r="D749" s="341" t="s">
        <v>79</v>
      </c>
      <c r="E749" s="342" t="s">
        <v>1259</v>
      </c>
      <c r="F749" s="312">
        <v>0</v>
      </c>
      <c r="G749" s="313">
        <v>0</v>
      </c>
      <c r="H749" s="313">
        <v>0</v>
      </c>
      <c r="I749" s="314">
        <v>0</v>
      </c>
      <c r="J749" s="315">
        <v>0</v>
      </c>
      <c r="K749" s="316"/>
      <c r="L749" s="331"/>
      <c r="M749" s="316"/>
      <c r="N749" s="317"/>
      <c r="O749" s="317"/>
      <c r="P749" s="318"/>
      <c r="Q749" s="319"/>
      <c r="R749" s="306"/>
      <c r="S749" s="306"/>
      <c r="T749" s="320"/>
      <c r="U749" s="321"/>
      <c r="V749" s="322"/>
      <c r="W749" s="323"/>
      <c r="X749" s="324"/>
      <c r="Y749" s="326"/>
      <c r="Z749" s="335">
        <f>_xlfn.XLOOKUP(A749,'2024-NAT-01'!B:B,'2024-NAT-01'!F:F,0,0)+_xlfn.XLOOKUP(Nominations!A656,'2024-NAT-01'!B:B,'2024-NAT-01'!G:G,0,0)</f>
        <v>0</v>
      </c>
      <c r="AA749" s="336">
        <f>_xlfn.XLOOKUP(A749,'2024-NAT-01'!B:B,'2024-NAT-01'!H:H,0,0)</f>
        <v>0</v>
      </c>
      <c r="AB749" s="335">
        <f>_xlfn.XLOOKUP(A749,'2024-NAT-02'!B:B,'2024-NAT-02'!F:F,0,0)+_xlfn.XLOOKUP(A749,'2024-NAT-02'!B:B,'2024-NAT-02'!G:G,0,0)</f>
        <v>0</v>
      </c>
      <c r="AC749" s="337">
        <f>_xlfn.XLOOKUP(A749,'2024-NAT-02'!B:B,'2024-NAT-02'!H:H,0,0)</f>
        <v>0</v>
      </c>
      <c r="AD749" s="338">
        <f t="shared" si="25"/>
        <v>0</v>
      </c>
      <c r="AE749" s="339">
        <f t="shared" si="26"/>
        <v>0</v>
      </c>
    </row>
    <row r="750" spans="1:31" ht="15.6" x14ac:dyDescent="0.25">
      <c r="A750" s="340" t="s">
        <v>1352</v>
      </c>
      <c r="B750" s="341" t="s">
        <v>1241</v>
      </c>
      <c r="C750" s="341" t="s">
        <v>1353</v>
      </c>
      <c r="D750" s="341" t="s">
        <v>79</v>
      </c>
      <c r="E750" s="342" t="s">
        <v>1259</v>
      </c>
      <c r="F750" s="312">
        <v>0</v>
      </c>
      <c r="G750" s="313">
        <v>0</v>
      </c>
      <c r="H750" s="313">
        <v>0</v>
      </c>
      <c r="I750" s="314">
        <v>0</v>
      </c>
      <c r="J750" s="315">
        <v>0</v>
      </c>
      <c r="K750" s="316"/>
      <c r="L750" s="331"/>
      <c r="M750" s="316"/>
      <c r="N750" s="317"/>
      <c r="O750" s="317"/>
      <c r="P750" s="318"/>
      <c r="Q750" s="319"/>
      <c r="R750" s="306"/>
      <c r="S750" s="306"/>
      <c r="T750" s="320"/>
      <c r="U750" s="321"/>
      <c r="V750" s="322"/>
      <c r="W750" s="323"/>
      <c r="X750" s="324"/>
      <c r="Y750" s="326"/>
      <c r="Z750" s="335">
        <f>_xlfn.XLOOKUP(A750,'2024-NAT-01'!B:B,'2024-NAT-01'!F:F,0,0)+_xlfn.XLOOKUP(Nominations!A657,'2024-NAT-01'!B:B,'2024-NAT-01'!G:G,0,0)</f>
        <v>0</v>
      </c>
      <c r="AA750" s="336">
        <f>_xlfn.XLOOKUP(A750,'2024-NAT-01'!B:B,'2024-NAT-01'!H:H,0,0)</f>
        <v>0</v>
      </c>
      <c r="AB750" s="335">
        <f>_xlfn.XLOOKUP(A750,'2024-NAT-02'!B:B,'2024-NAT-02'!F:F,0,0)+_xlfn.XLOOKUP(A750,'2024-NAT-02'!B:B,'2024-NAT-02'!G:G,0,0)</f>
        <v>0</v>
      </c>
      <c r="AC750" s="337">
        <f>_xlfn.XLOOKUP(A750,'2024-NAT-02'!B:B,'2024-NAT-02'!H:H,0,0)</f>
        <v>0</v>
      </c>
      <c r="AD750" s="338">
        <f t="shared" si="25"/>
        <v>0</v>
      </c>
      <c r="AE750" s="339">
        <f t="shared" si="26"/>
        <v>0</v>
      </c>
    </row>
    <row r="751" spans="1:31" ht="15.6" x14ac:dyDescent="0.25">
      <c r="A751" s="340" t="s">
        <v>1360</v>
      </c>
      <c r="B751" s="341" t="s">
        <v>1241</v>
      </c>
      <c r="C751" s="341" t="s">
        <v>391</v>
      </c>
      <c r="D751" s="341" t="s">
        <v>1860</v>
      </c>
      <c r="E751" s="342" t="s">
        <v>1261</v>
      </c>
      <c r="F751" s="312">
        <v>0</v>
      </c>
      <c r="G751" s="313">
        <v>0</v>
      </c>
      <c r="H751" s="313">
        <v>0</v>
      </c>
      <c r="I751" s="314">
        <v>0</v>
      </c>
      <c r="J751" s="315">
        <v>0</v>
      </c>
      <c r="K751" s="316"/>
      <c r="L751" s="331"/>
      <c r="M751" s="316"/>
      <c r="N751" s="317"/>
      <c r="O751" s="317"/>
      <c r="P751" s="318"/>
      <c r="Q751" s="319"/>
      <c r="R751" s="306"/>
      <c r="S751" s="306"/>
      <c r="T751" s="320"/>
      <c r="U751" s="321"/>
      <c r="V751" s="322"/>
      <c r="W751" s="323"/>
      <c r="X751" s="324"/>
      <c r="Y751" s="326"/>
      <c r="Z751" s="335">
        <f>_xlfn.XLOOKUP(A751,'2024-NAT-01'!B:B,'2024-NAT-01'!F:F,0,0)+_xlfn.XLOOKUP(Nominations!A662,'2024-NAT-01'!B:B,'2024-NAT-01'!G:G,0,0)</f>
        <v>0</v>
      </c>
      <c r="AA751" s="336">
        <f>_xlfn.XLOOKUP(A751,'2024-NAT-01'!B:B,'2024-NAT-01'!H:H,0,0)</f>
        <v>0</v>
      </c>
      <c r="AB751" s="335">
        <f>_xlfn.XLOOKUP(A751,'2024-NAT-02'!B:B,'2024-NAT-02'!F:F,0,0)+_xlfn.XLOOKUP(A751,'2024-NAT-02'!B:B,'2024-NAT-02'!G:G,0,0)</f>
        <v>0</v>
      </c>
      <c r="AC751" s="337">
        <f>_xlfn.XLOOKUP(A751,'2024-NAT-02'!B:B,'2024-NAT-02'!H:H,0,0)</f>
        <v>0</v>
      </c>
      <c r="AD751" s="338">
        <f t="shared" si="25"/>
        <v>0</v>
      </c>
      <c r="AE751" s="339">
        <f t="shared" si="26"/>
        <v>0</v>
      </c>
    </row>
    <row r="752" spans="1:31" ht="15.6" x14ac:dyDescent="0.25">
      <c r="A752" s="340" t="s">
        <v>1361</v>
      </c>
      <c r="B752" s="341" t="s">
        <v>1241</v>
      </c>
      <c r="C752" s="341" t="s">
        <v>87</v>
      </c>
      <c r="D752" s="341" t="s">
        <v>1362</v>
      </c>
      <c r="E752" s="342" t="s">
        <v>1259</v>
      </c>
      <c r="F752" s="312">
        <v>0</v>
      </c>
      <c r="G752" s="313">
        <v>0</v>
      </c>
      <c r="H752" s="313">
        <v>0</v>
      </c>
      <c r="I752" s="314">
        <v>0</v>
      </c>
      <c r="J752" s="315">
        <v>0</v>
      </c>
      <c r="K752" s="316"/>
      <c r="L752" s="331"/>
      <c r="M752" s="316"/>
      <c r="N752" s="317"/>
      <c r="O752" s="317"/>
      <c r="P752" s="318"/>
      <c r="Q752" s="319"/>
      <c r="R752" s="306"/>
      <c r="S752" s="306"/>
      <c r="T752" s="320"/>
      <c r="U752" s="321"/>
      <c r="V752" s="322"/>
      <c r="W752" s="323"/>
      <c r="X752" s="324"/>
      <c r="Y752" s="326"/>
      <c r="Z752" s="335">
        <f>_xlfn.XLOOKUP(A752,'2024-NAT-01'!B:B,'2024-NAT-01'!F:F,0,0)+_xlfn.XLOOKUP(Nominations!A663,'2024-NAT-01'!B:B,'2024-NAT-01'!G:G,0,0)</f>
        <v>0</v>
      </c>
      <c r="AA752" s="336">
        <f>_xlfn.XLOOKUP(A752,'2024-NAT-01'!B:B,'2024-NAT-01'!H:H,0,0)</f>
        <v>0</v>
      </c>
      <c r="AB752" s="335">
        <f>_xlfn.XLOOKUP(A752,'2024-NAT-02'!B:B,'2024-NAT-02'!F:F,0,0)+_xlfn.XLOOKUP(A752,'2024-NAT-02'!B:B,'2024-NAT-02'!G:G,0,0)</f>
        <v>0</v>
      </c>
      <c r="AC752" s="337">
        <f>_xlfn.XLOOKUP(A752,'2024-NAT-02'!B:B,'2024-NAT-02'!H:H,0,0)</f>
        <v>0</v>
      </c>
      <c r="AD752" s="338">
        <f t="shared" si="25"/>
        <v>0</v>
      </c>
      <c r="AE752" s="339">
        <f t="shared" si="26"/>
        <v>0</v>
      </c>
    </row>
    <row r="753" spans="1:31" ht="15.6" x14ac:dyDescent="0.25">
      <c r="A753" s="340" t="s">
        <v>1363</v>
      </c>
      <c r="B753" s="341" t="s">
        <v>1241</v>
      </c>
      <c r="C753" s="341" t="s">
        <v>1364</v>
      </c>
      <c r="D753" s="341" t="s">
        <v>1362</v>
      </c>
      <c r="E753" s="342" t="s">
        <v>2079</v>
      </c>
      <c r="F753" s="312">
        <v>0</v>
      </c>
      <c r="G753" s="313">
        <v>0</v>
      </c>
      <c r="H753" s="313">
        <v>0</v>
      </c>
      <c r="I753" s="314">
        <v>0</v>
      </c>
      <c r="J753" s="315">
        <v>0</v>
      </c>
      <c r="K753" s="316"/>
      <c r="L753" s="331"/>
      <c r="M753" s="316"/>
      <c r="N753" s="317"/>
      <c r="O753" s="317"/>
      <c r="P753" s="318"/>
      <c r="Q753" s="319"/>
      <c r="R753" s="306"/>
      <c r="S753" s="306"/>
      <c r="T753" s="320"/>
      <c r="U753" s="321"/>
      <c r="V753" s="322"/>
      <c r="W753" s="323"/>
      <c r="X753" s="324"/>
      <c r="Y753" s="326"/>
      <c r="Z753" s="335">
        <f>_xlfn.XLOOKUP(A753,'2024-NAT-01'!B:B,'2024-NAT-01'!F:F,0,0)+_xlfn.XLOOKUP(Nominations!A664,'2024-NAT-01'!B:B,'2024-NAT-01'!G:G,0,0)</f>
        <v>0</v>
      </c>
      <c r="AA753" s="336">
        <f>_xlfn.XLOOKUP(A753,'2024-NAT-01'!B:B,'2024-NAT-01'!H:H,0,0)</f>
        <v>0</v>
      </c>
      <c r="AB753" s="335">
        <f>_xlfn.XLOOKUP(A753,'2024-NAT-02'!B:B,'2024-NAT-02'!F:F,0,0)+_xlfn.XLOOKUP(A753,'2024-NAT-02'!B:B,'2024-NAT-02'!G:G,0,0)</f>
        <v>0</v>
      </c>
      <c r="AC753" s="337">
        <f>_xlfn.XLOOKUP(A753,'2024-NAT-02'!B:B,'2024-NAT-02'!H:H,0,0)</f>
        <v>0</v>
      </c>
      <c r="AD753" s="338">
        <f t="shared" si="25"/>
        <v>0</v>
      </c>
      <c r="AE753" s="339">
        <f t="shared" si="26"/>
        <v>0</v>
      </c>
    </row>
    <row r="754" spans="1:31" ht="15.6" x14ac:dyDescent="0.25">
      <c r="A754" s="340" t="s">
        <v>1370</v>
      </c>
      <c r="B754" s="341" t="s">
        <v>1346</v>
      </c>
      <c r="C754" s="341" t="s">
        <v>94</v>
      </c>
      <c r="D754" s="341" t="s">
        <v>1371</v>
      </c>
      <c r="E754" s="342" t="s">
        <v>2078</v>
      </c>
      <c r="F754" s="312">
        <v>0</v>
      </c>
      <c r="G754" s="313">
        <v>0</v>
      </c>
      <c r="H754" s="313">
        <v>0</v>
      </c>
      <c r="I754" s="314">
        <v>0</v>
      </c>
      <c r="J754" s="315">
        <v>0</v>
      </c>
      <c r="K754" s="316"/>
      <c r="L754" s="331"/>
      <c r="M754" s="316"/>
      <c r="N754" s="317"/>
      <c r="O754" s="317"/>
      <c r="P754" s="318"/>
      <c r="Q754" s="319"/>
      <c r="R754" s="306"/>
      <c r="S754" s="306"/>
      <c r="T754" s="320"/>
      <c r="U754" s="321"/>
      <c r="V754" s="322"/>
      <c r="W754" s="323"/>
      <c r="X754" s="324"/>
      <c r="Y754" s="326"/>
      <c r="Z754" s="335">
        <f>_xlfn.XLOOKUP(A754,'2024-NAT-01'!B:B,'2024-NAT-01'!F:F,0,0)+_xlfn.XLOOKUP(Nominations!A667,'2024-NAT-01'!B:B,'2024-NAT-01'!G:G,0,0)</f>
        <v>0</v>
      </c>
      <c r="AA754" s="336">
        <f>_xlfn.XLOOKUP(A754,'2024-NAT-01'!B:B,'2024-NAT-01'!H:H,0,0)</f>
        <v>0</v>
      </c>
      <c r="AB754" s="335">
        <f>_xlfn.XLOOKUP(A754,'2024-NAT-02'!B:B,'2024-NAT-02'!F:F,0,0)+_xlfn.XLOOKUP(A754,'2024-NAT-02'!B:B,'2024-NAT-02'!G:G,0,0)</f>
        <v>0</v>
      </c>
      <c r="AC754" s="337">
        <f>_xlfn.XLOOKUP(A754,'2024-NAT-02'!B:B,'2024-NAT-02'!H:H,0,0)</f>
        <v>0</v>
      </c>
      <c r="AD754" s="338">
        <f t="shared" si="25"/>
        <v>0</v>
      </c>
      <c r="AE754" s="339">
        <f t="shared" si="26"/>
        <v>0</v>
      </c>
    </row>
    <row r="755" spans="1:31" ht="15.6" x14ac:dyDescent="0.25">
      <c r="A755" s="340" t="s">
        <v>1372</v>
      </c>
      <c r="B755" s="341" t="s">
        <v>1346</v>
      </c>
      <c r="C755" s="341" t="s">
        <v>1373</v>
      </c>
      <c r="D755" s="341" t="s">
        <v>1374</v>
      </c>
      <c r="E755" s="342" t="s">
        <v>1258</v>
      </c>
      <c r="F755" s="312">
        <v>0</v>
      </c>
      <c r="G755" s="313">
        <v>0</v>
      </c>
      <c r="H755" s="313">
        <v>0</v>
      </c>
      <c r="I755" s="314">
        <v>0</v>
      </c>
      <c r="J755" s="315">
        <v>0</v>
      </c>
      <c r="K755" s="316"/>
      <c r="L755" s="331"/>
      <c r="M755" s="316"/>
      <c r="N755" s="317"/>
      <c r="O755" s="317"/>
      <c r="P755" s="318"/>
      <c r="Q755" s="319"/>
      <c r="R755" s="306"/>
      <c r="S755" s="306"/>
      <c r="T755" s="320"/>
      <c r="U755" s="321"/>
      <c r="V755" s="322"/>
      <c r="W755" s="323"/>
      <c r="X755" s="324"/>
      <c r="Y755" s="326"/>
      <c r="Z755" s="335">
        <f>_xlfn.XLOOKUP(A755,'2024-NAT-01'!B:B,'2024-NAT-01'!F:F,0,0)+_xlfn.XLOOKUP(Nominations!A668,'2024-NAT-01'!B:B,'2024-NAT-01'!G:G,0,0)</f>
        <v>0</v>
      </c>
      <c r="AA755" s="336">
        <f>_xlfn.XLOOKUP(A755,'2024-NAT-01'!B:B,'2024-NAT-01'!H:H,0,0)</f>
        <v>0</v>
      </c>
      <c r="AB755" s="335">
        <f>_xlfn.XLOOKUP(A755,'2024-NAT-02'!B:B,'2024-NAT-02'!F:F,0,0)+_xlfn.XLOOKUP(A755,'2024-NAT-02'!B:B,'2024-NAT-02'!G:G,0,0)</f>
        <v>0</v>
      </c>
      <c r="AC755" s="337">
        <f>_xlfn.XLOOKUP(A755,'2024-NAT-02'!B:B,'2024-NAT-02'!H:H,0,0)</f>
        <v>0</v>
      </c>
      <c r="AD755" s="338">
        <f t="shared" si="25"/>
        <v>0</v>
      </c>
      <c r="AE755" s="339">
        <f t="shared" si="26"/>
        <v>0</v>
      </c>
    </row>
    <row r="756" spans="1:31" ht="15.6" x14ac:dyDescent="0.25">
      <c r="A756" s="340" t="s">
        <v>1375</v>
      </c>
      <c r="B756" s="341" t="s">
        <v>2160</v>
      </c>
      <c r="C756" s="341" t="s">
        <v>2134</v>
      </c>
      <c r="D756" s="341" t="s">
        <v>295</v>
      </c>
      <c r="E756" s="342" t="s">
        <v>1260</v>
      </c>
      <c r="F756" s="312">
        <v>0</v>
      </c>
      <c r="G756" s="313">
        <v>0</v>
      </c>
      <c r="H756" s="313">
        <v>0</v>
      </c>
      <c r="I756" s="314">
        <v>0</v>
      </c>
      <c r="J756" s="315">
        <v>0</v>
      </c>
      <c r="K756" s="316"/>
      <c r="L756" s="331"/>
      <c r="M756" s="316"/>
      <c r="N756" s="317"/>
      <c r="O756" s="317"/>
      <c r="P756" s="318"/>
      <c r="Q756" s="319"/>
      <c r="R756" s="306"/>
      <c r="S756" s="306"/>
      <c r="T756" s="320"/>
      <c r="U756" s="321"/>
      <c r="V756" s="322"/>
      <c r="W756" s="323"/>
      <c r="X756" s="324"/>
      <c r="Y756" s="326"/>
      <c r="Z756" s="335">
        <f>_xlfn.XLOOKUP(A756,'2024-NAT-01'!B:B,'2024-NAT-01'!F:F,0,0)+_xlfn.XLOOKUP(Nominations!A669,'2024-NAT-01'!B:B,'2024-NAT-01'!G:G,0,0)</f>
        <v>0</v>
      </c>
      <c r="AA756" s="336">
        <f>_xlfn.XLOOKUP(A756,'2024-NAT-01'!B:B,'2024-NAT-01'!H:H,0,0)</f>
        <v>0</v>
      </c>
      <c r="AB756" s="335">
        <f>_xlfn.XLOOKUP(A756,'2024-NAT-02'!B:B,'2024-NAT-02'!F:F,0,0)+_xlfn.XLOOKUP(A756,'2024-NAT-02'!B:B,'2024-NAT-02'!G:G,0,0)</f>
        <v>0</v>
      </c>
      <c r="AC756" s="337">
        <f>_xlfn.XLOOKUP(A756,'2024-NAT-02'!B:B,'2024-NAT-02'!H:H,0,0)</f>
        <v>0</v>
      </c>
      <c r="AD756" s="338">
        <f t="shared" si="25"/>
        <v>0</v>
      </c>
      <c r="AE756" s="339">
        <f t="shared" si="26"/>
        <v>0</v>
      </c>
    </row>
    <row r="757" spans="1:31" ht="15.6" x14ac:dyDescent="0.25">
      <c r="A757" s="340" t="s">
        <v>1381</v>
      </c>
      <c r="B757" s="341" t="s">
        <v>1380</v>
      </c>
      <c r="C757" s="341" t="s">
        <v>961</v>
      </c>
      <c r="D757" s="341" t="s">
        <v>1382</v>
      </c>
      <c r="E757" s="342" t="s">
        <v>2078</v>
      </c>
      <c r="F757" s="312">
        <v>0</v>
      </c>
      <c r="G757" s="313">
        <v>0</v>
      </c>
      <c r="H757" s="313">
        <v>0</v>
      </c>
      <c r="I757" s="314">
        <v>0</v>
      </c>
      <c r="J757" s="315">
        <v>0</v>
      </c>
      <c r="K757" s="316"/>
      <c r="L757" s="331"/>
      <c r="M757" s="316"/>
      <c r="N757" s="317"/>
      <c r="O757" s="317"/>
      <c r="P757" s="318"/>
      <c r="Q757" s="319"/>
      <c r="R757" s="306"/>
      <c r="S757" s="306"/>
      <c r="T757" s="320"/>
      <c r="U757" s="321"/>
      <c r="V757" s="322"/>
      <c r="W757" s="323"/>
      <c r="X757" s="324"/>
      <c r="Y757" s="326"/>
      <c r="Z757" s="335">
        <f>_xlfn.XLOOKUP(A757,'2024-NAT-01'!B:B,'2024-NAT-01'!F:F,0,0)+_xlfn.XLOOKUP(Nominations!A671,'2024-NAT-01'!B:B,'2024-NAT-01'!G:G,0,0)</f>
        <v>0</v>
      </c>
      <c r="AA757" s="336">
        <f>_xlfn.XLOOKUP(A757,'2024-NAT-01'!B:B,'2024-NAT-01'!H:H,0,0)</f>
        <v>0</v>
      </c>
      <c r="AB757" s="335">
        <f>_xlfn.XLOOKUP(A757,'2024-NAT-02'!B:B,'2024-NAT-02'!F:F,0,0)+_xlfn.XLOOKUP(A757,'2024-NAT-02'!B:B,'2024-NAT-02'!G:G,0,0)</f>
        <v>0</v>
      </c>
      <c r="AC757" s="337">
        <f>_xlfn.XLOOKUP(A757,'2024-NAT-02'!B:B,'2024-NAT-02'!H:H,0,0)</f>
        <v>0</v>
      </c>
      <c r="AD757" s="338">
        <f t="shared" si="25"/>
        <v>0</v>
      </c>
      <c r="AE757" s="339">
        <f t="shared" si="26"/>
        <v>0</v>
      </c>
    </row>
    <row r="758" spans="1:31" ht="15.6" x14ac:dyDescent="0.25">
      <c r="A758" s="340" t="s">
        <v>1384</v>
      </c>
      <c r="B758" s="341" t="s">
        <v>1241</v>
      </c>
      <c r="C758" s="341" t="s">
        <v>1385</v>
      </c>
      <c r="D758" s="341" t="s">
        <v>380</v>
      </c>
      <c r="E758" s="342" t="s">
        <v>2078</v>
      </c>
      <c r="F758" s="312">
        <v>0</v>
      </c>
      <c r="G758" s="313">
        <v>0</v>
      </c>
      <c r="H758" s="313">
        <v>0</v>
      </c>
      <c r="I758" s="314">
        <v>0</v>
      </c>
      <c r="J758" s="315">
        <v>0</v>
      </c>
      <c r="K758" s="316"/>
      <c r="L758" s="331"/>
      <c r="M758" s="316"/>
      <c r="N758" s="317"/>
      <c r="O758" s="317"/>
      <c r="P758" s="318"/>
      <c r="Q758" s="319"/>
      <c r="R758" s="306"/>
      <c r="S758" s="306"/>
      <c r="T758" s="320"/>
      <c r="U758" s="321"/>
      <c r="V758" s="322"/>
      <c r="W758" s="323"/>
      <c r="X758" s="324"/>
      <c r="Y758" s="326"/>
      <c r="Z758" s="335">
        <f>_xlfn.XLOOKUP(A758,'2024-NAT-01'!B:B,'2024-NAT-01'!F:F,0,0)+_xlfn.XLOOKUP(Nominations!A673,'2024-NAT-01'!B:B,'2024-NAT-01'!G:G,0,0)</f>
        <v>0</v>
      </c>
      <c r="AA758" s="336">
        <f>_xlfn.XLOOKUP(A758,'2024-NAT-01'!B:B,'2024-NAT-01'!H:H,0,0)</f>
        <v>0</v>
      </c>
      <c r="AB758" s="335">
        <f>_xlfn.XLOOKUP(A758,'2024-NAT-02'!B:B,'2024-NAT-02'!F:F,0,0)+_xlfn.XLOOKUP(A758,'2024-NAT-02'!B:B,'2024-NAT-02'!G:G,0,0)</f>
        <v>0</v>
      </c>
      <c r="AC758" s="337">
        <f>_xlfn.XLOOKUP(A758,'2024-NAT-02'!B:B,'2024-NAT-02'!H:H,0,0)</f>
        <v>0</v>
      </c>
      <c r="AD758" s="338">
        <f t="shared" si="25"/>
        <v>0</v>
      </c>
      <c r="AE758" s="339">
        <f t="shared" si="26"/>
        <v>0</v>
      </c>
    </row>
    <row r="759" spans="1:31" ht="15.6" x14ac:dyDescent="0.25">
      <c r="A759" s="340" t="s">
        <v>1387</v>
      </c>
      <c r="B759" s="341" t="s">
        <v>1331</v>
      </c>
      <c r="C759" s="341" t="s">
        <v>1333</v>
      </c>
      <c r="D759" s="341" t="s">
        <v>1388</v>
      </c>
      <c r="E759" s="342" t="s">
        <v>2081</v>
      </c>
      <c r="F759" s="312">
        <v>0</v>
      </c>
      <c r="G759" s="313">
        <v>0</v>
      </c>
      <c r="H759" s="313">
        <v>0</v>
      </c>
      <c r="I759" s="314">
        <v>0</v>
      </c>
      <c r="J759" s="315">
        <v>0</v>
      </c>
      <c r="K759" s="316"/>
      <c r="L759" s="331"/>
      <c r="M759" s="316"/>
      <c r="N759" s="317"/>
      <c r="O759" s="317"/>
      <c r="P759" s="318"/>
      <c r="Q759" s="319"/>
      <c r="R759" s="306"/>
      <c r="S759" s="306"/>
      <c r="T759" s="320"/>
      <c r="U759" s="321"/>
      <c r="V759" s="322"/>
      <c r="W759" s="323"/>
      <c r="X759" s="324"/>
      <c r="Y759" s="326"/>
      <c r="Z759" s="335">
        <f>_xlfn.XLOOKUP(A759,'2024-NAT-01'!B:B,'2024-NAT-01'!F:F,0,0)+_xlfn.XLOOKUP(Nominations!A674,'2024-NAT-01'!B:B,'2024-NAT-01'!G:G,0,0)</f>
        <v>0</v>
      </c>
      <c r="AA759" s="336">
        <f>_xlfn.XLOOKUP(A759,'2024-NAT-01'!B:B,'2024-NAT-01'!H:H,0,0)</f>
        <v>0</v>
      </c>
      <c r="AB759" s="335">
        <f>_xlfn.XLOOKUP(A759,'2024-NAT-02'!B:B,'2024-NAT-02'!F:F,0,0)+_xlfn.XLOOKUP(A759,'2024-NAT-02'!B:B,'2024-NAT-02'!G:G,0,0)</f>
        <v>0</v>
      </c>
      <c r="AC759" s="337">
        <f>_xlfn.XLOOKUP(A759,'2024-NAT-02'!B:B,'2024-NAT-02'!H:H,0,0)</f>
        <v>0</v>
      </c>
      <c r="AD759" s="338">
        <f t="shared" si="25"/>
        <v>0</v>
      </c>
      <c r="AE759" s="339">
        <f t="shared" si="26"/>
        <v>0</v>
      </c>
    </row>
    <row r="760" spans="1:31" ht="15.6" x14ac:dyDescent="0.25">
      <c r="A760" s="340" t="s">
        <v>1392</v>
      </c>
      <c r="B760" s="341" t="s">
        <v>1227</v>
      </c>
      <c r="C760" s="341" t="s">
        <v>1393</v>
      </c>
      <c r="D760" s="341" t="s">
        <v>288</v>
      </c>
      <c r="E760" s="342" t="s">
        <v>1259</v>
      </c>
      <c r="F760" s="312">
        <v>0</v>
      </c>
      <c r="G760" s="313">
        <v>0</v>
      </c>
      <c r="H760" s="313">
        <v>0</v>
      </c>
      <c r="I760" s="314">
        <v>0</v>
      </c>
      <c r="J760" s="315">
        <v>0</v>
      </c>
      <c r="K760" s="316"/>
      <c r="L760" s="331"/>
      <c r="M760" s="316"/>
      <c r="N760" s="317"/>
      <c r="O760" s="317"/>
      <c r="P760" s="318"/>
      <c r="Q760" s="319"/>
      <c r="R760" s="306"/>
      <c r="S760" s="306"/>
      <c r="T760" s="320"/>
      <c r="U760" s="321"/>
      <c r="V760" s="322"/>
      <c r="W760" s="323"/>
      <c r="X760" s="324"/>
      <c r="Y760" s="326"/>
      <c r="Z760" s="335">
        <f>_xlfn.XLOOKUP(A760,'2024-NAT-01'!B:B,'2024-NAT-01'!F:F,0,0)+_xlfn.XLOOKUP(Nominations!A677,'2024-NAT-01'!B:B,'2024-NAT-01'!G:G,0,0)</f>
        <v>0</v>
      </c>
      <c r="AA760" s="336">
        <f>_xlfn.XLOOKUP(A760,'2024-NAT-01'!B:B,'2024-NAT-01'!H:H,0,0)</f>
        <v>0</v>
      </c>
      <c r="AB760" s="335">
        <f>_xlfn.XLOOKUP(A760,'2024-NAT-02'!B:B,'2024-NAT-02'!F:F,0,0)+_xlfn.XLOOKUP(A760,'2024-NAT-02'!B:B,'2024-NAT-02'!G:G,0,0)</f>
        <v>0</v>
      </c>
      <c r="AC760" s="337">
        <f>_xlfn.XLOOKUP(A760,'2024-NAT-02'!B:B,'2024-NAT-02'!H:H,0,0)</f>
        <v>0</v>
      </c>
      <c r="AD760" s="338">
        <f t="shared" si="25"/>
        <v>0</v>
      </c>
      <c r="AE760" s="339">
        <f t="shared" si="26"/>
        <v>0</v>
      </c>
    </row>
    <row r="761" spans="1:31" ht="15.6" x14ac:dyDescent="0.25">
      <c r="A761" s="340" t="s">
        <v>1394</v>
      </c>
      <c r="B761" s="341" t="s">
        <v>1464</v>
      </c>
      <c r="C761" s="341" t="s">
        <v>1395</v>
      </c>
      <c r="D761" s="341" t="s">
        <v>144</v>
      </c>
      <c r="E761" s="342" t="s">
        <v>2081</v>
      </c>
      <c r="F761" s="312">
        <v>0</v>
      </c>
      <c r="G761" s="313">
        <v>0</v>
      </c>
      <c r="H761" s="313">
        <v>0</v>
      </c>
      <c r="I761" s="314">
        <v>0</v>
      </c>
      <c r="J761" s="315">
        <v>0</v>
      </c>
      <c r="K761" s="316"/>
      <c r="L761" s="331"/>
      <c r="M761" s="316"/>
      <c r="N761" s="317"/>
      <c r="O761" s="317"/>
      <c r="P761" s="318"/>
      <c r="Q761" s="319"/>
      <c r="R761" s="306"/>
      <c r="S761" s="306"/>
      <c r="T761" s="320"/>
      <c r="U761" s="321"/>
      <c r="V761" s="322"/>
      <c r="W761" s="323"/>
      <c r="X761" s="324"/>
      <c r="Y761" s="326"/>
      <c r="Z761" s="335">
        <f>_xlfn.XLOOKUP(A761,'2024-NAT-01'!B:B,'2024-NAT-01'!F:F,0,0)+_xlfn.XLOOKUP(Nominations!A678,'2024-NAT-01'!B:B,'2024-NAT-01'!G:G,0,0)</f>
        <v>0</v>
      </c>
      <c r="AA761" s="336">
        <f>_xlfn.XLOOKUP(A761,'2024-NAT-01'!B:B,'2024-NAT-01'!H:H,0,0)</f>
        <v>0</v>
      </c>
      <c r="AB761" s="335">
        <f>_xlfn.XLOOKUP(A761,'2024-NAT-02'!B:B,'2024-NAT-02'!F:F,0,0)+_xlfn.XLOOKUP(A761,'2024-NAT-02'!B:B,'2024-NAT-02'!G:G,0,0)</f>
        <v>0</v>
      </c>
      <c r="AC761" s="337">
        <f>_xlfn.XLOOKUP(A761,'2024-NAT-02'!B:B,'2024-NAT-02'!H:H,0,0)</f>
        <v>0</v>
      </c>
      <c r="AD761" s="338">
        <f t="shared" si="25"/>
        <v>0</v>
      </c>
      <c r="AE761" s="339">
        <f t="shared" si="26"/>
        <v>0</v>
      </c>
    </row>
    <row r="762" spans="1:31" ht="15.6" x14ac:dyDescent="0.25">
      <c r="A762" s="340" t="s">
        <v>1396</v>
      </c>
      <c r="B762" s="341" t="s">
        <v>1464</v>
      </c>
      <c r="C762" s="341" t="s">
        <v>202</v>
      </c>
      <c r="D762" s="341" t="s">
        <v>103</v>
      </c>
      <c r="E762" s="342" t="s">
        <v>1261</v>
      </c>
      <c r="F762" s="312">
        <v>0</v>
      </c>
      <c r="G762" s="313">
        <v>0</v>
      </c>
      <c r="H762" s="313">
        <v>0</v>
      </c>
      <c r="I762" s="314">
        <v>0</v>
      </c>
      <c r="J762" s="315">
        <v>0</v>
      </c>
      <c r="K762" s="316"/>
      <c r="L762" s="331"/>
      <c r="M762" s="316"/>
      <c r="N762" s="317"/>
      <c r="O762" s="317"/>
      <c r="P762" s="318"/>
      <c r="Q762" s="319"/>
      <c r="R762" s="306"/>
      <c r="S762" s="306"/>
      <c r="T762" s="320"/>
      <c r="U762" s="321"/>
      <c r="V762" s="322"/>
      <c r="W762" s="323"/>
      <c r="X762" s="324"/>
      <c r="Y762" s="326"/>
      <c r="Z762" s="335">
        <f>_xlfn.XLOOKUP(A762,'2024-NAT-01'!B:B,'2024-NAT-01'!F:F,0,0)+_xlfn.XLOOKUP(Nominations!A679,'2024-NAT-01'!B:B,'2024-NAT-01'!G:G,0,0)</f>
        <v>0</v>
      </c>
      <c r="AA762" s="336">
        <f>_xlfn.XLOOKUP(A762,'2024-NAT-01'!B:B,'2024-NAT-01'!H:H,0,0)</f>
        <v>0</v>
      </c>
      <c r="AB762" s="335">
        <f>_xlfn.XLOOKUP(A762,'2024-NAT-02'!B:B,'2024-NAT-02'!F:F,0,0)+_xlfn.XLOOKUP(A762,'2024-NAT-02'!B:B,'2024-NAT-02'!G:G,0,0)</f>
        <v>0</v>
      </c>
      <c r="AC762" s="337">
        <f>_xlfn.XLOOKUP(A762,'2024-NAT-02'!B:B,'2024-NAT-02'!H:H,0,0)</f>
        <v>0</v>
      </c>
      <c r="AD762" s="338">
        <f t="shared" si="25"/>
        <v>0</v>
      </c>
      <c r="AE762" s="339">
        <f t="shared" si="26"/>
        <v>0</v>
      </c>
    </row>
    <row r="763" spans="1:31" ht="15.6" x14ac:dyDescent="0.25">
      <c r="A763" s="340" t="s">
        <v>1397</v>
      </c>
      <c r="B763" s="341" t="s">
        <v>1021</v>
      </c>
      <c r="C763" s="341" t="s">
        <v>1398</v>
      </c>
      <c r="D763" s="341" t="s">
        <v>1399</v>
      </c>
      <c r="E763" s="342" t="s">
        <v>1258</v>
      </c>
      <c r="F763" s="312">
        <v>0</v>
      </c>
      <c r="G763" s="313">
        <v>0</v>
      </c>
      <c r="H763" s="313">
        <v>0</v>
      </c>
      <c r="I763" s="314">
        <v>0</v>
      </c>
      <c r="J763" s="315">
        <v>0</v>
      </c>
      <c r="K763" s="316"/>
      <c r="L763" s="331"/>
      <c r="M763" s="316"/>
      <c r="N763" s="317"/>
      <c r="O763" s="317"/>
      <c r="P763" s="318"/>
      <c r="Q763" s="319"/>
      <c r="R763" s="306"/>
      <c r="S763" s="306"/>
      <c r="T763" s="320"/>
      <c r="U763" s="321"/>
      <c r="V763" s="322"/>
      <c r="W763" s="323"/>
      <c r="X763" s="324"/>
      <c r="Y763" s="326"/>
      <c r="Z763" s="335">
        <f>_xlfn.XLOOKUP(A763,'2024-NAT-01'!B:B,'2024-NAT-01'!F:F,0,0)+_xlfn.XLOOKUP(Nominations!A680,'2024-NAT-01'!B:B,'2024-NAT-01'!G:G,0,0)</f>
        <v>0</v>
      </c>
      <c r="AA763" s="336">
        <f>_xlfn.XLOOKUP(A763,'2024-NAT-01'!B:B,'2024-NAT-01'!H:H,0,0)</f>
        <v>0</v>
      </c>
      <c r="AB763" s="335">
        <f>_xlfn.XLOOKUP(A763,'2024-NAT-02'!B:B,'2024-NAT-02'!F:F,0,0)+_xlfn.XLOOKUP(A763,'2024-NAT-02'!B:B,'2024-NAT-02'!G:G,0,0)</f>
        <v>0</v>
      </c>
      <c r="AC763" s="337">
        <f>_xlfn.XLOOKUP(A763,'2024-NAT-02'!B:B,'2024-NAT-02'!H:H,0,0)</f>
        <v>0</v>
      </c>
      <c r="AD763" s="338">
        <f t="shared" si="25"/>
        <v>0</v>
      </c>
      <c r="AE763" s="339">
        <f t="shared" si="26"/>
        <v>0</v>
      </c>
    </row>
    <row r="764" spans="1:31" ht="15.6" x14ac:dyDescent="0.25">
      <c r="A764" s="340" t="s">
        <v>1401</v>
      </c>
      <c r="B764" s="341" t="s">
        <v>1340</v>
      </c>
      <c r="C764" s="341" t="s">
        <v>1402</v>
      </c>
      <c r="D764" s="341" t="s">
        <v>144</v>
      </c>
      <c r="E764" s="342" t="s">
        <v>1258</v>
      </c>
      <c r="F764" s="312">
        <v>0</v>
      </c>
      <c r="G764" s="313">
        <v>0</v>
      </c>
      <c r="H764" s="313">
        <v>0</v>
      </c>
      <c r="I764" s="314">
        <v>0</v>
      </c>
      <c r="J764" s="315">
        <v>0</v>
      </c>
      <c r="K764" s="316"/>
      <c r="L764" s="331"/>
      <c r="M764" s="316"/>
      <c r="N764" s="317"/>
      <c r="O764" s="317"/>
      <c r="P764" s="318"/>
      <c r="Q764" s="319"/>
      <c r="R764" s="306"/>
      <c r="S764" s="306"/>
      <c r="T764" s="320"/>
      <c r="U764" s="321"/>
      <c r="V764" s="322"/>
      <c r="W764" s="323"/>
      <c r="X764" s="324"/>
      <c r="Y764" s="326"/>
      <c r="Z764" s="335">
        <f>_xlfn.XLOOKUP(A764,'2024-NAT-01'!B:B,'2024-NAT-01'!F:F,0,0)+_xlfn.XLOOKUP(Nominations!A682,'2024-NAT-01'!B:B,'2024-NAT-01'!G:G,0,0)</f>
        <v>0</v>
      </c>
      <c r="AA764" s="336">
        <f>_xlfn.XLOOKUP(A764,'2024-NAT-01'!B:B,'2024-NAT-01'!H:H,0,0)</f>
        <v>0</v>
      </c>
      <c r="AB764" s="335">
        <f>_xlfn.XLOOKUP(A764,'2024-NAT-02'!B:B,'2024-NAT-02'!F:F,0,0)+_xlfn.XLOOKUP(A764,'2024-NAT-02'!B:B,'2024-NAT-02'!G:G,0,0)</f>
        <v>0</v>
      </c>
      <c r="AC764" s="337">
        <f>_xlfn.XLOOKUP(A764,'2024-NAT-02'!B:B,'2024-NAT-02'!H:H,0,0)</f>
        <v>0</v>
      </c>
      <c r="AD764" s="338">
        <f t="shared" si="25"/>
        <v>0</v>
      </c>
      <c r="AE764" s="339">
        <f t="shared" si="26"/>
        <v>0</v>
      </c>
    </row>
    <row r="765" spans="1:31" ht="15.6" x14ac:dyDescent="0.25">
      <c r="A765" s="340" t="s">
        <v>1403</v>
      </c>
      <c r="B765" s="341" t="s">
        <v>1744</v>
      </c>
      <c r="C765" s="341" t="s">
        <v>202</v>
      </c>
      <c r="D765" s="341" t="s">
        <v>299</v>
      </c>
      <c r="E765" s="342" t="s">
        <v>1258</v>
      </c>
      <c r="F765" s="312">
        <v>0</v>
      </c>
      <c r="G765" s="313">
        <v>0</v>
      </c>
      <c r="H765" s="313">
        <v>0</v>
      </c>
      <c r="I765" s="314">
        <v>0</v>
      </c>
      <c r="J765" s="315">
        <v>0</v>
      </c>
      <c r="K765" s="316"/>
      <c r="L765" s="331"/>
      <c r="M765" s="316"/>
      <c r="N765" s="317"/>
      <c r="O765" s="317"/>
      <c r="P765" s="318"/>
      <c r="Q765" s="319"/>
      <c r="R765" s="306"/>
      <c r="S765" s="306"/>
      <c r="T765" s="320"/>
      <c r="U765" s="321"/>
      <c r="V765" s="322"/>
      <c r="W765" s="323"/>
      <c r="X765" s="324"/>
      <c r="Y765" s="326"/>
      <c r="Z765" s="335">
        <f>_xlfn.XLOOKUP(A765,'2024-NAT-01'!B:B,'2024-NAT-01'!F:F,0,0)+_xlfn.XLOOKUP(Nominations!A683,'2024-NAT-01'!B:B,'2024-NAT-01'!G:G,0,0)</f>
        <v>0</v>
      </c>
      <c r="AA765" s="336">
        <f>_xlfn.XLOOKUP(A765,'2024-NAT-01'!B:B,'2024-NAT-01'!H:H,0,0)</f>
        <v>0</v>
      </c>
      <c r="AB765" s="335">
        <f>_xlfn.XLOOKUP(A765,'2024-NAT-02'!B:B,'2024-NAT-02'!F:F,0,0)+_xlfn.XLOOKUP(A765,'2024-NAT-02'!B:B,'2024-NAT-02'!G:G,0,0)</f>
        <v>0</v>
      </c>
      <c r="AC765" s="337">
        <f>_xlfn.XLOOKUP(A765,'2024-NAT-02'!B:B,'2024-NAT-02'!H:H,0,0)</f>
        <v>0</v>
      </c>
      <c r="AD765" s="338">
        <f t="shared" si="25"/>
        <v>0</v>
      </c>
      <c r="AE765" s="339">
        <f t="shared" si="26"/>
        <v>0</v>
      </c>
    </row>
    <row r="766" spans="1:31" ht="15.6" x14ac:dyDescent="0.25">
      <c r="A766" s="340" t="s">
        <v>1404</v>
      </c>
      <c r="B766" s="341" t="s">
        <v>1744</v>
      </c>
      <c r="C766" s="341" t="s">
        <v>1406</v>
      </c>
      <c r="D766" s="341" t="s">
        <v>1405</v>
      </c>
      <c r="E766" s="342" t="s">
        <v>1258</v>
      </c>
      <c r="F766" s="312">
        <v>0</v>
      </c>
      <c r="G766" s="313">
        <v>0</v>
      </c>
      <c r="H766" s="313">
        <v>0</v>
      </c>
      <c r="I766" s="314">
        <v>0</v>
      </c>
      <c r="J766" s="315">
        <v>0</v>
      </c>
      <c r="K766" s="316"/>
      <c r="L766" s="331"/>
      <c r="M766" s="316"/>
      <c r="N766" s="317"/>
      <c r="O766" s="317"/>
      <c r="P766" s="318"/>
      <c r="Q766" s="319"/>
      <c r="R766" s="306"/>
      <c r="S766" s="306"/>
      <c r="T766" s="320"/>
      <c r="U766" s="321"/>
      <c r="V766" s="322"/>
      <c r="W766" s="323"/>
      <c r="X766" s="324"/>
      <c r="Y766" s="326"/>
      <c r="Z766" s="335">
        <f>_xlfn.XLOOKUP(A766,'2024-NAT-01'!B:B,'2024-NAT-01'!F:F,0,0)+_xlfn.XLOOKUP(Nominations!A684,'2024-NAT-01'!B:B,'2024-NAT-01'!G:G,0,0)</f>
        <v>0</v>
      </c>
      <c r="AA766" s="336">
        <f>_xlfn.XLOOKUP(A766,'2024-NAT-01'!B:B,'2024-NAT-01'!H:H,0,0)</f>
        <v>0</v>
      </c>
      <c r="AB766" s="335">
        <f>_xlfn.XLOOKUP(A766,'2024-NAT-02'!B:B,'2024-NAT-02'!F:F,0,0)+_xlfn.XLOOKUP(A766,'2024-NAT-02'!B:B,'2024-NAT-02'!G:G,0,0)</f>
        <v>0</v>
      </c>
      <c r="AC766" s="337">
        <f>_xlfn.XLOOKUP(A766,'2024-NAT-02'!B:B,'2024-NAT-02'!H:H,0,0)</f>
        <v>0</v>
      </c>
      <c r="AD766" s="338">
        <f t="shared" si="25"/>
        <v>0</v>
      </c>
      <c r="AE766" s="339">
        <f t="shared" si="26"/>
        <v>0</v>
      </c>
    </row>
    <row r="767" spans="1:31" ht="15.6" x14ac:dyDescent="0.25">
      <c r="A767" s="340" t="s">
        <v>1407</v>
      </c>
      <c r="B767" s="341" t="s">
        <v>2160</v>
      </c>
      <c r="C767" s="341" t="s">
        <v>2135</v>
      </c>
      <c r="D767" s="341" t="s">
        <v>295</v>
      </c>
      <c r="E767" s="342" t="s">
        <v>2081</v>
      </c>
      <c r="F767" s="312">
        <v>0</v>
      </c>
      <c r="G767" s="313">
        <v>0</v>
      </c>
      <c r="H767" s="313">
        <v>0</v>
      </c>
      <c r="I767" s="314">
        <v>0</v>
      </c>
      <c r="J767" s="315">
        <v>0</v>
      </c>
      <c r="K767" s="316"/>
      <c r="L767" s="331"/>
      <c r="M767" s="316"/>
      <c r="N767" s="317"/>
      <c r="O767" s="317"/>
      <c r="P767" s="318"/>
      <c r="Q767" s="319"/>
      <c r="R767" s="306"/>
      <c r="S767" s="306"/>
      <c r="T767" s="320"/>
      <c r="U767" s="321"/>
      <c r="V767" s="322"/>
      <c r="W767" s="323"/>
      <c r="X767" s="324"/>
      <c r="Y767" s="326"/>
      <c r="Z767" s="335">
        <f>_xlfn.XLOOKUP(A767,'2024-NAT-01'!B:B,'2024-NAT-01'!F:F,0,0)+_xlfn.XLOOKUP(Nominations!A685,'2024-NAT-01'!B:B,'2024-NAT-01'!G:G,0,0)</f>
        <v>0</v>
      </c>
      <c r="AA767" s="336">
        <f>_xlfn.XLOOKUP(A767,'2024-NAT-01'!B:B,'2024-NAT-01'!H:H,0,0)</f>
        <v>0</v>
      </c>
      <c r="AB767" s="335">
        <f>_xlfn.XLOOKUP(A767,'2024-NAT-02'!B:B,'2024-NAT-02'!F:F,0,0)+_xlfn.XLOOKUP(A767,'2024-NAT-02'!B:B,'2024-NAT-02'!G:G,0,0)</f>
        <v>0</v>
      </c>
      <c r="AC767" s="337">
        <f>_xlfn.XLOOKUP(A767,'2024-NAT-02'!B:B,'2024-NAT-02'!H:H,0,0)</f>
        <v>0</v>
      </c>
      <c r="AD767" s="338">
        <f t="shared" si="25"/>
        <v>0</v>
      </c>
      <c r="AE767" s="339">
        <f t="shared" si="26"/>
        <v>0</v>
      </c>
    </row>
    <row r="768" spans="1:31" ht="15.6" x14ac:dyDescent="0.25">
      <c r="A768" s="340" t="s">
        <v>1408</v>
      </c>
      <c r="B768" s="341" t="s">
        <v>1319</v>
      </c>
      <c r="C768" s="341" t="s">
        <v>1409</v>
      </c>
      <c r="D768" s="341" t="s">
        <v>1092</v>
      </c>
      <c r="E768" s="342" t="s">
        <v>1258</v>
      </c>
      <c r="F768" s="312">
        <v>0</v>
      </c>
      <c r="G768" s="313">
        <v>0</v>
      </c>
      <c r="H768" s="313">
        <v>0</v>
      </c>
      <c r="I768" s="314">
        <v>0</v>
      </c>
      <c r="J768" s="315">
        <v>0</v>
      </c>
      <c r="K768" s="316"/>
      <c r="L768" s="331"/>
      <c r="M768" s="316"/>
      <c r="N768" s="317"/>
      <c r="O768" s="317"/>
      <c r="P768" s="318"/>
      <c r="Q768" s="319"/>
      <c r="R768" s="306"/>
      <c r="S768" s="306"/>
      <c r="T768" s="320"/>
      <c r="U768" s="321"/>
      <c r="V768" s="322"/>
      <c r="W768" s="323"/>
      <c r="X768" s="324"/>
      <c r="Y768" s="326"/>
      <c r="Z768" s="335">
        <f>_xlfn.XLOOKUP(A768,'2024-NAT-01'!B:B,'2024-NAT-01'!F:F,0,0)+_xlfn.XLOOKUP(Nominations!A686,'2024-NAT-01'!B:B,'2024-NAT-01'!G:G,0,0)</f>
        <v>0</v>
      </c>
      <c r="AA768" s="336">
        <f>_xlfn.XLOOKUP(A768,'2024-NAT-01'!B:B,'2024-NAT-01'!H:H,0,0)</f>
        <v>0</v>
      </c>
      <c r="AB768" s="335">
        <f>_xlfn.XLOOKUP(A768,'2024-NAT-02'!B:B,'2024-NAT-02'!F:F,0,0)+_xlfn.XLOOKUP(A768,'2024-NAT-02'!B:B,'2024-NAT-02'!G:G,0,0)</f>
        <v>0</v>
      </c>
      <c r="AC768" s="337">
        <f>_xlfn.XLOOKUP(A768,'2024-NAT-02'!B:B,'2024-NAT-02'!H:H,0,0)</f>
        <v>0</v>
      </c>
      <c r="AD768" s="338">
        <f t="shared" si="25"/>
        <v>0</v>
      </c>
      <c r="AE768" s="339">
        <f t="shared" si="26"/>
        <v>0</v>
      </c>
    </row>
    <row r="769" spans="1:31" ht="15.6" x14ac:dyDescent="0.25">
      <c r="A769" s="340" t="s">
        <v>1410</v>
      </c>
      <c r="B769" s="341" t="s">
        <v>2157</v>
      </c>
      <c r="C769" s="341" t="s">
        <v>1932</v>
      </c>
      <c r="D769" s="341" t="s">
        <v>237</v>
      </c>
      <c r="E769" s="342" t="s">
        <v>2136</v>
      </c>
      <c r="F769" s="312">
        <v>0</v>
      </c>
      <c r="G769" s="313">
        <v>0</v>
      </c>
      <c r="H769" s="313">
        <v>0</v>
      </c>
      <c r="I769" s="314">
        <v>0</v>
      </c>
      <c r="J769" s="315">
        <v>0</v>
      </c>
      <c r="K769" s="316"/>
      <c r="L769" s="331"/>
      <c r="M769" s="316"/>
      <c r="N769" s="317"/>
      <c r="O769" s="317"/>
      <c r="P769" s="318"/>
      <c r="Q769" s="319"/>
      <c r="R769" s="306"/>
      <c r="S769" s="306"/>
      <c r="T769" s="320"/>
      <c r="U769" s="321"/>
      <c r="V769" s="322"/>
      <c r="W769" s="323"/>
      <c r="X769" s="324"/>
      <c r="Y769" s="326"/>
      <c r="Z769" s="335">
        <f>_xlfn.XLOOKUP(A769,'2024-NAT-01'!B:B,'2024-NAT-01'!F:F,0,0)+_xlfn.XLOOKUP(Nominations!A687,'2024-NAT-01'!B:B,'2024-NAT-01'!G:G,0,0)</f>
        <v>0</v>
      </c>
      <c r="AA769" s="336">
        <f>_xlfn.XLOOKUP(A769,'2024-NAT-01'!B:B,'2024-NAT-01'!H:H,0,0)</f>
        <v>0</v>
      </c>
      <c r="AB769" s="335">
        <f>_xlfn.XLOOKUP(A769,'2024-NAT-02'!B:B,'2024-NAT-02'!F:F,0,0)+_xlfn.XLOOKUP(A769,'2024-NAT-02'!B:B,'2024-NAT-02'!G:G,0,0)</f>
        <v>0</v>
      </c>
      <c r="AC769" s="337">
        <f>_xlfn.XLOOKUP(A769,'2024-NAT-02'!B:B,'2024-NAT-02'!H:H,0,0)</f>
        <v>0</v>
      </c>
      <c r="AD769" s="338">
        <f t="shared" si="25"/>
        <v>0</v>
      </c>
      <c r="AE769" s="339">
        <f t="shared" si="26"/>
        <v>0</v>
      </c>
    </row>
    <row r="770" spans="1:31" ht="15.6" x14ac:dyDescent="0.25">
      <c r="A770" s="340" t="s">
        <v>1411</v>
      </c>
      <c r="B770" s="341" t="s">
        <v>1241</v>
      </c>
      <c r="C770" s="341" t="s">
        <v>102</v>
      </c>
      <c r="D770" s="341" t="s">
        <v>1412</v>
      </c>
      <c r="E770" s="342" t="s">
        <v>2079</v>
      </c>
      <c r="F770" s="312">
        <v>0</v>
      </c>
      <c r="G770" s="313">
        <v>0</v>
      </c>
      <c r="H770" s="313">
        <v>0</v>
      </c>
      <c r="I770" s="314">
        <v>0</v>
      </c>
      <c r="J770" s="315">
        <v>0</v>
      </c>
      <c r="K770" s="316"/>
      <c r="L770" s="331"/>
      <c r="M770" s="316"/>
      <c r="N770" s="317"/>
      <c r="O770" s="317"/>
      <c r="P770" s="318"/>
      <c r="Q770" s="319"/>
      <c r="R770" s="306"/>
      <c r="S770" s="306"/>
      <c r="T770" s="320"/>
      <c r="U770" s="321"/>
      <c r="V770" s="322"/>
      <c r="W770" s="323"/>
      <c r="X770" s="324"/>
      <c r="Y770" s="326"/>
      <c r="Z770" s="335">
        <f>_xlfn.XLOOKUP(A770,'2024-NAT-01'!B:B,'2024-NAT-01'!F:F,0,0)+_xlfn.XLOOKUP(Nominations!A688,'2024-NAT-01'!B:B,'2024-NAT-01'!G:G,0,0)</f>
        <v>0</v>
      </c>
      <c r="AA770" s="336">
        <f>_xlfn.XLOOKUP(A770,'2024-NAT-01'!B:B,'2024-NAT-01'!H:H,0,0)</f>
        <v>0</v>
      </c>
      <c r="AB770" s="335">
        <f>_xlfn.XLOOKUP(A770,'2024-NAT-02'!B:B,'2024-NAT-02'!F:F,0,0)+_xlfn.XLOOKUP(A770,'2024-NAT-02'!B:B,'2024-NAT-02'!G:G,0,0)</f>
        <v>0</v>
      </c>
      <c r="AC770" s="337">
        <f>_xlfn.XLOOKUP(A770,'2024-NAT-02'!B:B,'2024-NAT-02'!H:H,0,0)</f>
        <v>0</v>
      </c>
      <c r="AD770" s="338">
        <f t="shared" si="25"/>
        <v>0</v>
      </c>
      <c r="AE770" s="339">
        <f t="shared" si="26"/>
        <v>0</v>
      </c>
    </row>
    <row r="771" spans="1:31" ht="15.6" x14ac:dyDescent="0.25">
      <c r="A771" s="340" t="s">
        <v>1413</v>
      </c>
      <c r="B771" s="341" t="s">
        <v>2161</v>
      </c>
      <c r="C771" s="341" t="s">
        <v>2137</v>
      </c>
      <c r="D771" s="341" t="s">
        <v>338</v>
      </c>
      <c r="E771" s="342" t="s">
        <v>1260</v>
      </c>
      <c r="F771" s="312">
        <v>0</v>
      </c>
      <c r="G771" s="313">
        <v>0</v>
      </c>
      <c r="H771" s="313">
        <v>0</v>
      </c>
      <c r="I771" s="314">
        <v>0</v>
      </c>
      <c r="J771" s="315">
        <v>0</v>
      </c>
      <c r="K771" s="316"/>
      <c r="L771" s="331"/>
      <c r="M771" s="316"/>
      <c r="N771" s="317"/>
      <c r="O771" s="317"/>
      <c r="P771" s="318"/>
      <c r="Q771" s="319"/>
      <c r="R771" s="306"/>
      <c r="S771" s="306"/>
      <c r="T771" s="320"/>
      <c r="U771" s="321"/>
      <c r="V771" s="322"/>
      <c r="W771" s="323"/>
      <c r="X771" s="324"/>
      <c r="Y771" s="326"/>
      <c r="Z771" s="335">
        <f>_xlfn.XLOOKUP(A771,'2024-NAT-01'!B:B,'2024-NAT-01'!F:F,0,0)+_xlfn.XLOOKUP(Nominations!A689,'2024-NAT-01'!B:B,'2024-NAT-01'!G:G,0,0)</f>
        <v>0</v>
      </c>
      <c r="AA771" s="336">
        <f>_xlfn.XLOOKUP(A771,'2024-NAT-01'!B:B,'2024-NAT-01'!H:H,0,0)</f>
        <v>0</v>
      </c>
      <c r="AB771" s="335">
        <f>_xlfn.XLOOKUP(A771,'2024-NAT-02'!B:B,'2024-NAT-02'!F:F,0,0)+_xlfn.XLOOKUP(A771,'2024-NAT-02'!B:B,'2024-NAT-02'!G:G,0,0)</f>
        <v>0</v>
      </c>
      <c r="AC771" s="337">
        <f>_xlfn.XLOOKUP(A771,'2024-NAT-02'!B:B,'2024-NAT-02'!H:H,0,0)</f>
        <v>0</v>
      </c>
      <c r="AD771" s="338">
        <f t="shared" si="25"/>
        <v>0</v>
      </c>
      <c r="AE771" s="339">
        <f t="shared" si="26"/>
        <v>0</v>
      </c>
    </row>
    <row r="772" spans="1:31" ht="15.6" x14ac:dyDescent="0.25">
      <c r="A772" s="340" t="s">
        <v>1418</v>
      </c>
      <c r="B772" s="341" t="s">
        <v>1379</v>
      </c>
      <c r="C772" s="341" t="s">
        <v>1425</v>
      </c>
      <c r="D772" s="341" t="s">
        <v>344</v>
      </c>
      <c r="E772" s="342" t="s">
        <v>1261</v>
      </c>
      <c r="F772" s="312">
        <v>0</v>
      </c>
      <c r="G772" s="313">
        <v>0</v>
      </c>
      <c r="H772" s="313">
        <v>0</v>
      </c>
      <c r="I772" s="314">
        <v>0</v>
      </c>
      <c r="J772" s="315">
        <v>0</v>
      </c>
      <c r="K772" s="316"/>
      <c r="L772" s="331"/>
      <c r="M772" s="316"/>
      <c r="N772" s="317"/>
      <c r="O772" s="317"/>
      <c r="P772" s="318"/>
      <c r="Q772" s="319"/>
      <c r="R772" s="306"/>
      <c r="S772" s="306"/>
      <c r="T772" s="320"/>
      <c r="U772" s="321"/>
      <c r="V772" s="322"/>
      <c r="W772" s="323"/>
      <c r="X772" s="324"/>
      <c r="Y772" s="326"/>
      <c r="Z772" s="335">
        <f>_xlfn.XLOOKUP(A772,'2024-NAT-01'!B:B,'2024-NAT-01'!F:F,0,0)+_xlfn.XLOOKUP(Nominations!A691,'2024-NAT-01'!B:B,'2024-NAT-01'!G:G,0,0)</f>
        <v>0</v>
      </c>
      <c r="AA772" s="336">
        <f>_xlfn.XLOOKUP(A772,'2024-NAT-01'!B:B,'2024-NAT-01'!H:H,0,0)</f>
        <v>0</v>
      </c>
      <c r="AB772" s="335">
        <f>_xlfn.XLOOKUP(A772,'2024-NAT-02'!B:B,'2024-NAT-02'!F:F,0,0)+_xlfn.XLOOKUP(A772,'2024-NAT-02'!B:B,'2024-NAT-02'!G:G,0,0)</f>
        <v>0</v>
      </c>
      <c r="AC772" s="337">
        <f>_xlfn.XLOOKUP(A772,'2024-NAT-02'!B:B,'2024-NAT-02'!H:H,0,0)</f>
        <v>0</v>
      </c>
      <c r="AD772" s="338">
        <f t="shared" ref="AD772:AD835" si="27">H772+Z772+AB772</f>
        <v>0</v>
      </c>
      <c r="AE772" s="339">
        <f t="shared" ref="AE772:AE835" si="28">J772+AA772+AC772</f>
        <v>0</v>
      </c>
    </row>
    <row r="773" spans="1:31" ht="15.6" x14ac:dyDescent="0.25">
      <c r="A773" s="340" t="s">
        <v>1420</v>
      </c>
      <c r="B773" s="341" t="s">
        <v>2161</v>
      </c>
      <c r="C773" s="341" t="s">
        <v>2047</v>
      </c>
      <c r="D773" s="341" t="s">
        <v>2048</v>
      </c>
      <c r="E773" s="342" t="s">
        <v>1261</v>
      </c>
      <c r="F773" s="312">
        <v>0</v>
      </c>
      <c r="G773" s="313">
        <v>0</v>
      </c>
      <c r="H773" s="313">
        <v>0</v>
      </c>
      <c r="I773" s="314">
        <v>0</v>
      </c>
      <c r="J773" s="315">
        <v>0</v>
      </c>
      <c r="K773" s="316"/>
      <c r="L773" s="331"/>
      <c r="M773" s="316"/>
      <c r="N773" s="317"/>
      <c r="O773" s="317"/>
      <c r="P773" s="318"/>
      <c r="Q773" s="319"/>
      <c r="R773" s="306"/>
      <c r="S773" s="306"/>
      <c r="T773" s="320"/>
      <c r="U773" s="321"/>
      <c r="V773" s="322"/>
      <c r="W773" s="323"/>
      <c r="X773" s="324"/>
      <c r="Y773" s="326"/>
      <c r="Z773" s="335">
        <f>_xlfn.XLOOKUP(A773,'2024-NAT-01'!B:B,'2024-NAT-01'!F:F,0,0)+_xlfn.XLOOKUP(Nominations!A693,'2024-NAT-01'!B:B,'2024-NAT-01'!G:G,0,0)</f>
        <v>0</v>
      </c>
      <c r="AA773" s="336">
        <f>_xlfn.XLOOKUP(A773,'2024-NAT-01'!B:B,'2024-NAT-01'!H:H,0,0)</f>
        <v>0</v>
      </c>
      <c r="AB773" s="335">
        <f>_xlfn.XLOOKUP(A773,'2024-NAT-02'!B:B,'2024-NAT-02'!F:F,0,0)+_xlfn.XLOOKUP(A773,'2024-NAT-02'!B:B,'2024-NAT-02'!G:G,0,0)</f>
        <v>0</v>
      </c>
      <c r="AC773" s="337">
        <f>_xlfn.XLOOKUP(A773,'2024-NAT-02'!B:B,'2024-NAT-02'!H:H,0,0)</f>
        <v>0</v>
      </c>
      <c r="AD773" s="338">
        <f t="shared" si="27"/>
        <v>0</v>
      </c>
      <c r="AE773" s="339">
        <f t="shared" si="28"/>
        <v>0</v>
      </c>
    </row>
    <row r="774" spans="1:31" ht="15.6" x14ac:dyDescent="0.25">
      <c r="A774" s="340" t="s">
        <v>1421</v>
      </c>
      <c r="B774" s="341" t="s">
        <v>1340</v>
      </c>
      <c r="C774" s="341" t="s">
        <v>335</v>
      </c>
      <c r="D774" s="341" t="s">
        <v>228</v>
      </c>
      <c r="E774" s="342" t="s">
        <v>1258</v>
      </c>
      <c r="F774" s="312">
        <v>0</v>
      </c>
      <c r="G774" s="313">
        <v>0</v>
      </c>
      <c r="H774" s="313">
        <v>0</v>
      </c>
      <c r="I774" s="314">
        <v>0</v>
      </c>
      <c r="J774" s="315">
        <v>0</v>
      </c>
      <c r="K774" s="316"/>
      <c r="L774" s="331"/>
      <c r="M774" s="316"/>
      <c r="N774" s="317"/>
      <c r="O774" s="317"/>
      <c r="P774" s="318"/>
      <c r="Q774" s="319"/>
      <c r="R774" s="306"/>
      <c r="S774" s="306"/>
      <c r="T774" s="320"/>
      <c r="U774" s="321"/>
      <c r="V774" s="322"/>
      <c r="W774" s="323"/>
      <c r="X774" s="324"/>
      <c r="Y774" s="326"/>
      <c r="Z774" s="335">
        <f>_xlfn.XLOOKUP(A774,'2024-NAT-01'!B:B,'2024-NAT-01'!F:F,0,0)+_xlfn.XLOOKUP(Nominations!A694,'2024-NAT-01'!B:B,'2024-NAT-01'!G:G,0,0)</f>
        <v>0</v>
      </c>
      <c r="AA774" s="336">
        <f>_xlfn.XLOOKUP(A774,'2024-NAT-01'!B:B,'2024-NAT-01'!H:H,0,0)</f>
        <v>0</v>
      </c>
      <c r="AB774" s="335">
        <f>_xlfn.XLOOKUP(A774,'2024-NAT-02'!B:B,'2024-NAT-02'!F:F,0,0)+_xlfn.XLOOKUP(A774,'2024-NAT-02'!B:B,'2024-NAT-02'!G:G,0,0)</f>
        <v>0</v>
      </c>
      <c r="AC774" s="337">
        <f>_xlfn.XLOOKUP(A774,'2024-NAT-02'!B:B,'2024-NAT-02'!H:H,0,0)</f>
        <v>0</v>
      </c>
      <c r="AD774" s="338">
        <f t="shared" si="27"/>
        <v>0</v>
      </c>
      <c r="AE774" s="339">
        <f t="shared" si="28"/>
        <v>0</v>
      </c>
    </row>
    <row r="775" spans="1:31" ht="15.6" x14ac:dyDescent="0.25">
      <c r="A775" s="340" t="s">
        <v>1427</v>
      </c>
      <c r="B775" s="341" t="s">
        <v>1473</v>
      </c>
      <c r="C775" s="341" t="s">
        <v>1428</v>
      </c>
      <c r="D775" s="341" t="s">
        <v>1429</v>
      </c>
      <c r="E775" s="342" t="s">
        <v>1261</v>
      </c>
      <c r="F775" s="312">
        <v>0</v>
      </c>
      <c r="G775" s="313">
        <v>0</v>
      </c>
      <c r="H775" s="313">
        <v>0</v>
      </c>
      <c r="I775" s="314">
        <v>0</v>
      </c>
      <c r="J775" s="315">
        <v>0</v>
      </c>
      <c r="K775" s="316"/>
      <c r="L775" s="331"/>
      <c r="M775" s="316"/>
      <c r="N775" s="317"/>
      <c r="O775" s="317"/>
      <c r="P775" s="318"/>
      <c r="Q775" s="319"/>
      <c r="R775" s="306"/>
      <c r="S775" s="306"/>
      <c r="T775" s="320"/>
      <c r="U775" s="321"/>
      <c r="V775" s="322"/>
      <c r="W775" s="323"/>
      <c r="X775" s="324"/>
      <c r="Y775" s="326"/>
      <c r="Z775" s="335">
        <f>_xlfn.XLOOKUP(A775,'2024-NAT-01'!B:B,'2024-NAT-01'!F:F,0,0)+_xlfn.XLOOKUP(Nominations!A695,'2024-NAT-01'!B:B,'2024-NAT-01'!G:G,0,0)</f>
        <v>0</v>
      </c>
      <c r="AA775" s="336">
        <f>_xlfn.XLOOKUP(A775,'2024-NAT-01'!B:B,'2024-NAT-01'!H:H,0,0)</f>
        <v>0</v>
      </c>
      <c r="AB775" s="335">
        <f>_xlfn.XLOOKUP(A775,'2024-NAT-02'!B:B,'2024-NAT-02'!F:F,0,0)+_xlfn.XLOOKUP(A775,'2024-NAT-02'!B:B,'2024-NAT-02'!G:G,0,0)</f>
        <v>0</v>
      </c>
      <c r="AC775" s="337">
        <f>_xlfn.XLOOKUP(A775,'2024-NAT-02'!B:B,'2024-NAT-02'!H:H,0,0)</f>
        <v>0</v>
      </c>
      <c r="AD775" s="338">
        <f t="shared" si="27"/>
        <v>0</v>
      </c>
      <c r="AE775" s="339">
        <f t="shared" si="28"/>
        <v>0</v>
      </c>
    </row>
    <row r="776" spans="1:31" ht="15.6" x14ac:dyDescent="0.25">
      <c r="A776" s="340" t="s">
        <v>1434</v>
      </c>
      <c r="B776" s="341" t="s">
        <v>2158</v>
      </c>
      <c r="C776" s="341" t="s">
        <v>296</v>
      </c>
      <c r="D776" s="341" t="s">
        <v>1452</v>
      </c>
      <c r="E776" s="342" t="s">
        <v>2079</v>
      </c>
      <c r="F776" s="312">
        <v>0</v>
      </c>
      <c r="G776" s="313">
        <v>0</v>
      </c>
      <c r="H776" s="313">
        <v>0</v>
      </c>
      <c r="I776" s="314">
        <v>0</v>
      </c>
      <c r="J776" s="315">
        <v>0</v>
      </c>
      <c r="K776" s="316"/>
      <c r="L776" s="331"/>
      <c r="M776" s="316"/>
      <c r="N776" s="317"/>
      <c r="O776" s="317"/>
      <c r="P776" s="318"/>
      <c r="Q776" s="319"/>
      <c r="R776" s="306"/>
      <c r="S776" s="306"/>
      <c r="T776" s="320"/>
      <c r="U776" s="321"/>
      <c r="V776" s="322"/>
      <c r="W776" s="323"/>
      <c r="X776" s="324"/>
      <c r="Y776" s="326"/>
      <c r="Z776" s="335">
        <f>_xlfn.XLOOKUP(A776,'2024-NAT-01'!B:B,'2024-NAT-01'!F:F,0,0)+_xlfn.XLOOKUP(Nominations!A698,'2024-NAT-01'!B:B,'2024-NAT-01'!G:G,0,0)</f>
        <v>0</v>
      </c>
      <c r="AA776" s="336">
        <f>_xlfn.XLOOKUP(A776,'2024-NAT-01'!B:B,'2024-NAT-01'!H:H,0,0)</f>
        <v>0</v>
      </c>
      <c r="AB776" s="335">
        <f>_xlfn.XLOOKUP(A776,'2024-NAT-02'!B:B,'2024-NAT-02'!F:F,0,0)+_xlfn.XLOOKUP(A776,'2024-NAT-02'!B:B,'2024-NAT-02'!G:G,0,0)</f>
        <v>0</v>
      </c>
      <c r="AC776" s="337">
        <f>_xlfn.XLOOKUP(A776,'2024-NAT-02'!B:B,'2024-NAT-02'!H:H,0,0)</f>
        <v>0</v>
      </c>
      <c r="AD776" s="338">
        <f t="shared" si="27"/>
        <v>0</v>
      </c>
      <c r="AE776" s="339">
        <f t="shared" si="28"/>
        <v>0</v>
      </c>
    </row>
    <row r="777" spans="1:31" ht="15.6" x14ac:dyDescent="0.25">
      <c r="A777" s="340" t="s">
        <v>1437</v>
      </c>
      <c r="B777" s="341" t="s">
        <v>1243</v>
      </c>
      <c r="C777" s="341" t="s">
        <v>1451</v>
      </c>
      <c r="D777" s="341" t="s">
        <v>1416</v>
      </c>
      <c r="E777" s="342" t="s">
        <v>2079</v>
      </c>
      <c r="F777" s="312">
        <v>0</v>
      </c>
      <c r="G777" s="313">
        <v>0</v>
      </c>
      <c r="H777" s="313">
        <v>0</v>
      </c>
      <c r="I777" s="314">
        <v>0</v>
      </c>
      <c r="J777" s="315">
        <v>0</v>
      </c>
      <c r="K777" s="316"/>
      <c r="L777" s="331"/>
      <c r="M777" s="316"/>
      <c r="N777" s="317"/>
      <c r="O777" s="317"/>
      <c r="P777" s="318"/>
      <c r="Q777" s="319"/>
      <c r="R777" s="306"/>
      <c r="S777" s="306"/>
      <c r="T777" s="320"/>
      <c r="U777" s="321"/>
      <c r="V777" s="322"/>
      <c r="W777" s="323"/>
      <c r="X777" s="324"/>
      <c r="Y777" s="326"/>
      <c r="Z777" s="335">
        <f>_xlfn.XLOOKUP(A777,'2024-NAT-01'!B:B,'2024-NAT-01'!F:F,0,0)+_xlfn.XLOOKUP(Nominations!A701,'2024-NAT-01'!B:B,'2024-NAT-01'!G:G,0,0)</f>
        <v>0</v>
      </c>
      <c r="AA777" s="336">
        <f>_xlfn.XLOOKUP(A777,'2024-NAT-01'!B:B,'2024-NAT-01'!H:H,0,0)</f>
        <v>0</v>
      </c>
      <c r="AB777" s="335">
        <f>_xlfn.XLOOKUP(A777,'2024-NAT-02'!B:B,'2024-NAT-02'!F:F,0,0)+_xlfn.XLOOKUP(A777,'2024-NAT-02'!B:B,'2024-NAT-02'!G:G,0,0)</f>
        <v>0</v>
      </c>
      <c r="AC777" s="337">
        <f>_xlfn.XLOOKUP(A777,'2024-NAT-02'!B:B,'2024-NAT-02'!H:H,0,0)</f>
        <v>0</v>
      </c>
      <c r="AD777" s="338">
        <f t="shared" si="27"/>
        <v>0</v>
      </c>
      <c r="AE777" s="339">
        <f t="shared" si="28"/>
        <v>0</v>
      </c>
    </row>
    <row r="778" spans="1:31" ht="15.6" x14ac:dyDescent="0.25">
      <c r="A778" s="340" t="s">
        <v>1439</v>
      </c>
      <c r="B778" s="341" t="s">
        <v>2160</v>
      </c>
      <c r="C778" s="341" t="s">
        <v>367</v>
      </c>
      <c r="D778" s="341" t="s">
        <v>1967</v>
      </c>
      <c r="E778" s="342" t="s">
        <v>2079</v>
      </c>
      <c r="F778" s="312">
        <v>0</v>
      </c>
      <c r="G778" s="313">
        <v>0</v>
      </c>
      <c r="H778" s="313">
        <v>0</v>
      </c>
      <c r="I778" s="314">
        <v>0</v>
      </c>
      <c r="J778" s="315">
        <v>0</v>
      </c>
      <c r="K778" s="316"/>
      <c r="L778" s="331"/>
      <c r="M778" s="316"/>
      <c r="N778" s="317"/>
      <c r="O778" s="317"/>
      <c r="P778" s="318"/>
      <c r="Q778" s="319"/>
      <c r="R778" s="306"/>
      <c r="S778" s="306"/>
      <c r="T778" s="320"/>
      <c r="U778" s="321"/>
      <c r="V778" s="322"/>
      <c r="W778" s="323"/>
      <c r="X778" s="324"/>
      <c r="Y778" s="326"/>
      <c r="Z778" s="335">
        <f>_xlfn.XLOOKUP(A778,'2024-NAT-01'!B:B,'2024-NAT-01'!F:F,0,0)+_xlfn.XLOOKUP(Nominations!A703,'2024-NAT-01'!B:B,'2024-NAT-01'!G:G,0,0)</f>
        <v>0</v>
      </c>
      <c r="AA778" s="336">
        <f>_xlfn.XLOOKUP(A778,'2024-NAT-01'!B:B,'2024-NAT-01'!H:H,0,0)</f>
        <v>0</v>
      </c>
      <c r="AB778" s="335">
        <f>_xlfn.XLOOKUP(A778,'2024-NAT-02'!B:B,'2024-NAT-02'!F:F,0,0)+_xlfn.XLOOKUP(A778,'2024-NAT-02'!B:B,'2024-NAT-02'!G:G,0,0)</f>
        <v>0</v>
      </c>
      <c r="AC778" s="337">
        <f>_xlfn.XLOOKUP(A778,'2024-NAT-02'!B:B,'2024-NAT-02'!H:H,0,0)</f>
        <v>0</v>
      </c>
      <c r="AD778" s="338">
        <f t="shared" si="27"/>
        <v>0</v>
      </c>
      <c r="AE778" s="339">
        <f t="shared" si="28"/>
        <v>0</v>
      </c>
    </row>
    <row r="779" spans="1:31" ht="15.6" x14ac:dyDescent="0.25">
      <c r="A779" s="340" t="s">
        <v>1440</v>
      </c>
      <c r="B779" s="341" t="s">
        <v>1331</v>
      </c>
      <c r="C779" s="341" t="s">
        <v>1458</v>
      </c>
      <c r="D779" s="341" t="s">
        <v>75</v>
      </c>
      <c r="E779" s="342" t="s">
        <v>2079</v>
      </c>
      <c r="F779" s="312">
        <v>0</v>
      </c>
      <c r="G779" s="313">
        <v>0</v>
      </c>
      <c r="H779" s="313">
        <v>0</v>
      </c>
      <c r="I779" s="314">
        <v>0</v>
      </c>
      <c r="J779" s="315">
        <v>0</v>
      </c>
      <c r="K779" s="316"/>
      <c r="L779" s="331"/>
      <c r="M779" s="316"/>
      <c r="N779" s="317"/>
      <c r="O779" s="317"/>
      <c r="P779" s="318"/>
      <c r="Q779" s="319"/>
      <c r="R779" s="306"/>
      <c r="S779" s="306"/>
      <c r="T779" s="320"/>
      <c r="U779" s="321"/>
      <c r="V779" s="322"/>
      <c r="W779" s="323"/>
      <c r="X779" s="324"/>
      <c r="Y779" s="326"/>
      <c r="Z779" s="335">
        <f>_xlfn.XLOOKUP(A779,'2024-NAT-01'!B:B,'2024-NAT-01'!F:F,0,0)+_xlfn.XLOOKUP(Nominations!A704,'2024-NAT-01'!B:B,'2024-NAT-01'!G:G,0,0)</f>
        <v>0</v>
      </c>
      <c r="AA779" s="336">
        <f>_xlfn.XLOOKUP(A779,'2024-NAT-01'!B:B,'2024-NAT-01'!H:H,0,0)</f>
        <v>0</v>
      </c>
      <c r="AB779" s="335">
        <f>_xlfn.XLOOKUP(A779,'2024-NAT-02'!B:B,'2024-NAT-02'!F:F,0,0)+_xlfn.XLOOKUP(A779,'2024-NAT-02'!B:B,'2024-NAT-02'!G:G,0,0)</f>
        <v>0</v>
      </c>
      <c r="AC779" s="337">
        <f>_xlfn.XLOOKUP(A779,'2024-NAT-02'!B:B,'2024-NAT-02'!H:H,0,0)</f>
        <v>0</v>
      </c>
      <c r="AD779" s="338">
        <f t="shared" si="27"/>
        <v>0</v>
      </c>
      <c r="AE779" s="339">
        <f t="shared" si="28"/>
        <v>0</v>
      </c>
    </row>
    <row r="780" spans="1:31" ht="15.6" x14ac:dyDescent="0.25">
      <c r="A780" s="340" t="s">
        <v>1441</v>
      </c>
      <c r="B780" s="341" t="s">
        <v>1240</v>
      </c>
      <c r="C780" s="341" t="s">
        <v>1971</v>
      </c>
      <c r="D780" s="341" t="s">
        <v>1972</v>
      </c>
      <c r="E780" s="342" t="s">
        <v>1261</v>
      </c>
      <c r="F780" s="312">
        <v>0</v>
      </c>
      <c r="G780" s="313">
        <v>0</v>
      </c>
      <c r="H780" s="313">
        <v>0</v>
      </c>
      <c r="I780" s="314">
        <v>0</v>
      </c>
      <c r="J780" s="315">
        <v>0</v>
      </c>
      <c r="K780" s="316"/>
      <c r="L780" s="331"/>
      <c r="M780" s="316"/>
      <c r="N780" s="317"/>
      <c r="O780" s="317"/>
      <c r="P780" s="318"/>
      <c r="Q780" s="319"/>
      <c r="R780" s="306"/>
      <c r="S780" s="306"/>
      <c r="T780" s="320"/>
      <c r="U780" s="321"/>
      <c r="V780" s="322"/>
      <c r="W780" s="323"/>
      <c r="X780" s="324"/>
      <c r="Y780" s="326"/>
      <c r="Z780" s="335">
        <f>_xlfn.XLOOKUP(A780,'2024-NAT-01'!B:B,'2024-NAT-01'!F:F,0,0)+_xlfn.XLOOKUP(Nominations!A705,'2024-NAT-01'!B:B,'2024-NAT-01'!G:G,0,0)</f>
        <v>0</v>
      </c>
      <c r="AA780" s="336">
        <f>_xlfn.XLOOKUP(A780,'2024-NAT-01'!B:B,'2024-NAT-01'!H:H,0,0)</f>
        <v>0</v>
      </c>
      <c r="AB780" s="335">
        <f>_xlfn.XLOOKUP(A780,'2024-NAT-02'!B:B,'2024-NAT-02'!F:F,0,0)+_xlfn.XLOOKUP(A780,'2024-NAT-02'!B:B,'2024-NAT-02'!G:G,0,0)</f>
        <v>0</v>
      </c>
      <c r="AC780" s="337">
        <f>_xlfn.XLOOKUP(A780,'2024-NAT-02'!B:B,'2024-NAT-02'!H:H,0,0)</f>
        <v>0</v>
      </c>
      <c r="AD780" s="338">
        <f t="shared" si="27"/>
        <v>0</v>
      </c>
      <c r="AE780" s="339">
        <f t="shared" si="28"/>
        <v>0</v>
      </c>
    </row>
    <row r="781" spans="1:31" ht="15.6" x14ac:dyDescent="0.25">
      <c r="A781" s="340" t="s">
        <v>1445</v>
      </c>
      <c r="B781" s="341" t="s">
        <v>1227</v>
      </c>
      <c r="C781" s="341" t="s">
        <v>1467</v>
      </c>
      <c r="D781" s="341" t="s">
        <v>1054</v>
      </c>
      <c r="E781" s="342" t="s">
        <v>1253</v>
      </c>
      <c r="F781" s="312">
        <v>0</v>
      </c>
      <c r="G781" s="313">
        <v>0</v>
      </c>
      <c r="H781" s="313">
        <v>0</v>
      </c>
      <c r="I781" s="314">
        <v>0</v>
      </c>
      <c r="J781" s="315">
        <v>0</v>
      </c>
      <c r="K781" s="316"/>
      <c r="L781" s="331"/>
      <c r="M781" s="316"/>
      <c r="N781" s="317"/>
      <c r="O781" s="317"/>
      <c r="P781" s="318"/>
      <c r="Q781" s="319"/>
      <c r="R781" s="306"/>
      <c r="S781" s="306"/>
      <c r="T781" s="320"/>
      <c r="U781" s="321"/>
      <c r="V781" s="322"/>
      <c r="W781" s="323"/>
      <c r="X781" s="324"/>
      <c r="Y781" s="326"/>
      <c r="Z781" s="335">
        <f>_xlfn.XLOOKUP(A781,'2024-NAT-01'!B:B,'2024-NAT-01'!F:F,0,0)+_xlfn.XLOOKUP(Nominations!A709,'2024-NAT-01'!B:B,'2024-NAT-01'!G:G,0,0)</f>
        <v>0</v>
      </c>
      <c r="AA781" s="336">
        <f>_xlfn.XLOOKUP(A781,'2024-NAT-01'!B:B,'2024-NAT-01'!H:H,0,0)</f>
        <v>0</v>
      </c>
      <c r="AB781" s="335">
        <f>_xlfn.XLOOKUP(A781,'2024-NAT-02'!B:B,'2024-NAT-02'!F:F,0,0)+_xlfn.XLOOKUP(A781,'2024-NAT-02'!B:B,'2024-NAT-02'!G:G,0,0)</f>
        <v>0</v>
      </c>
      <c r="AC781" s="337">
        <f>_xlfn.XLOOKUP(A781,'2024-NAT-02'!B:B,'2024-NAT-02'!H:H,0,0)</f>
        <v>0</v>
      </c>
      <c r="AD781" s="338">
        <f t="shared" si="27"/>
        <v>0</v>
      </c>
      <c r="AE781" s="339">
        <f t="shared" si="28"/>
        <v>0</v>
      </c>
    </row>
    <row r="782" spans="1:31" ht="15.6" x14ac:dyDescent="0.25">
      <c r="A782" s="340" t="s">
        <v>1446</v>
      </c>
      <c r="B782" s="341" t="s">
        <v>1227</v>
      </c>
      <c r="C782" s="341" t="s">
        <v>239</v>
      </c>
      <c r="D782" s="341" t="s">
        <v>1054</v>
      </c>
      <c r="E782" s="342" t="s">
        <v>1259</v>
      </c>
      <c r="F782" s="312">
        <v>0</v>
      </c>
      <c r="G782" s="313">
        <v>0</v>
      </c>
      <c r="H782" s="313">
        <v>0</v>
      </c>
      <c r="I782" s="314">
        <v>0</v>
      </c>
      <c r="J782" s="315">
        <v>0</v>
      </c>
      <c r="K782" s="316"/>
      <c r="L782" s="331"/>
      <c r="M782" s="316"/>
      <c r="N782" s="317"/>
      <c r="O782" s="317"/>
      <c r="P782" s="318"/>
      <c r="Q782" s="319"/>
      <c r="R782" s="306"/>
      <c r="S782" s="306"/>
      <c r="T782" s="320"/>
      <c r="U782" s="321"/>
      <c r="V782" s="322"/>
      <c r="W782" s="323"/>
      <c r="X782" s="324"/>
      <c r="Y782" s="326"/>
      <c r="Z782" s="335">
        <f>_xlfn.XLOOKUP(A782,'2024-NAT-01'!B:B,'2024-NAT-01'!F:F,0,0)+_xlfn.XLOOKUP(Nominations!A710,'2024-NAT-01'!B:B,'2024-NAT-01'!G:G,0,0)</f>
        <v>0</v>
      </c>
      <c r="AA782" s="336">
        <f>_xlfn.XLOOKUP(A782,'2024-NAT-01'!B:B,'2024-NAT-01'!H:H,0,0)</f>
        <v>0</v>
      </c>
      <c r="AB782" s="335">
        <f>_xlfn.XLOOKUP(A782,'2024-NAT-02'!B:B,'2024-NAT-02'!F:F,0,0)+_xlfn.XLOOKUP(A782,'2024-NAT-02'!B:B,'2024-NAT-02'!G:G,0,0)</f>
        <v>0</v>
      </c>
      <c r="AC782" s="337">
        <f>_xlfn.XLOOKUP(A782,'2024-NAT-02'!B:B,'2024-NAT-02'!H:H,0,0)</f>
        <v>0</v>
      </c>
      <c r="AD782" s="338">
        <f t="shared" si="27"/>
        <v>0</v>
      </c>
      <c r="AE782" s="339">
        <f t="shared" si="28"/>
        <v>0</v>
      </c>
    </row>
    <row r="783" spans="1:31" ht="15.6" x14ac:dyDescent="0.25">
      <c r="A783" s="340" t="s">
        <v>1447</v>
      </c>
      <c r="B783" s="341" t="s">
        <v>1227</v>
      </c>
      <c r="C783" s="341" t="s">
        <v>1470</v>
      </c>
      <c r="D783" s="341" t="s">
        <v>452</v>
      </c>
      <c r="E783" s="342" t="s">
        <v>1261</v>
      </c>
      <c r="F783" s="312">
        <v>0</v>
      </c>
      <c r="G783" s="313">
        <v>0</v>
      </c>
      <c r="H783" s="313">
        <v>0</v>
      </c>
      <c r="I783" s="314">
        <v>0</v>
      </c>
      <c r="J783" s="315">
        <v>0</v>
      </c>
      <c r="K783" s="316"/>
      <c r="L783" s="331"/>
      <c r="M783" s="316"/>
      <c r="N783" s="317"/>
      <c r="O783" s="317"/>
      <c r="P783" s="318"/>
      <c r="Q783" s="319"/>
      <c r="R783" s="306"/>
      <c r="S783" s="306"/>
      <c r="T783" s="320"/>
      <c r="U783" s="321"/>
      <c r="V783" s="322"/>
      <c r="W783" s="323"/>
      <c r="X783" s="324"/>
      <c r="Y783" s="326"/>
      <c r="Z783" s="335">
        <f>_xlfn.XLOOKUP(A783,'2024-NAT-01'!B:B,'2024-NAT-01'!F:F,0,0)+_xlfn.XLOOKUP(Nominations!A711,'2024-NAT-01'!B:B,'2024-NAT-01'!G:G,0,0)</f>
        <v>0</v>
      </c>
      <c r="AA783" s="336">
        <f>_xlfn.XLOOKUP(A783,'2024-NAT-01'!B:B,'2024-NAT-01'!H:H,0,0)</f>
        <v>0</v>
      </c>
      <c r="AB783" s="335">
        <f>_xlfn.XLOOKUP(A783,'2024-NAT-02'!B:B,'2024-NAT-02'!F:F,0,0)+_xlfn.XLOOKUP(A783,'2024-NAT-02'!B:B,'2024-NAT-02'!G:G,0,0)</f>
        <v>0</v>
      </c>
      <c r="AC783" s="337">
        <f>_xlfn.XLOOKUP(A783,'2024-NAT-02'!B:B,'2024-NAT-02'!H:H,0,0)</f>
        <v>0</v>
      </c>
      <c r="AD783" s="338">
        <f t="shared" si="27"/>
        <v>0</v>
      </c>
      <c r="AE783" s="339">
        <f t="shared" si="28"/>
        <v>0</v>
      </c>
    </row>
    <row r="784" spans="1:31" ht="15.6" x14ac:dyDescent="0.25">
      <c r="A784" s="340" t="s">
        <v>1475</v>
      </c>
      <c r="B784" s="341" t="s">
        <v>2161</v>
      </c>
      <c r="C784" s="341" t="s">
        <v>2138</v>
      </c>
      <c r="D784" s="341" t="s">
        <v>384</v>
      </c>
      <c r="E784" s="342" t="s">
        <v>1258</v>
      </c>
      <c r="F784" s="312">
        <v>0</v>
      </c>
      <c r="G784" s="313">
        <v>0</v>
      </c>
      <c r="H784" s="313">
        <v>0</v>
      </c>
      <c r="I784" s="314">
        <v>0</v>
      </c>
      <c r="J784" s="315">
        <v>0</v>
      </c>
      <c r="K784" s="316"/>
      <c r="L784" s="331"/>
      <c r="M784" s="316"/>
      <c r="N784" s="317"/>
      <c r="O784" s="317"/>
      <c r="P784" s="318"/>
      <c r="Q784" s="319"/>
      <c r="R784" s="306"/>
      <c r="S784" s="306"/>
      <c r="T784" s="320"/>
      <c r="U784" s="321"/>
      <c r="V784" s="322"/>
      <c r="W784" s="323"/>
      <c r="X784" s="324"/>
      <c r="Y784" s="326"/>
      <c r="Z784" s="335">
        <f>_xlfn.XLOOKUP(A784,'2024-NAT-01'!B:B,'2024-NAT-01'!F:F,0,0)+_xlfn.XLOOKUP(Nominations!A714,'2024-NAT-01'!B:B,'2024-NAT-01'!G:G,0,0)</f>
        <v>0</v>
      </c>
      <c r="AA784" s="336">
        <f>_xlfn.XLOOKUP(A784,'2024-NAT-01'!B:B,'2024-NAT-01'!H:H,0,0)</f>
        <v>0</v>
      </c>
      <c r="AB784" s="335">
        <f>_xlfn.XLOOKUP(A784,'2024-NAT-02'!B:B,'2024-NAT-02'!F:F,0,0)+_xlfn.XLOOKUP(A784,'2024-NAT-02'!B:B,'2024-NAT-02'!G:G,0,0)</f>
        <v>0</v>
      </c>
      <c r="AC784" s="337">
        <f>_xlfn.XLOOKUP(A784,'2024-NAT-02'!B:B,'2024-NAT-02'!H:H,0,0)</f>
        <v>0</v>
      </c>
      <c r="AD784" s="338">
        <f t="shared" si="27"/>
        <v>0</v>
      </c>
      <c r="AE784" s="339">
        <f t="shared" si="28"/>
        <v>0</v>
      </c>
    </row>
    <row r="785" spans="1:31" ht="15.6" x14ac:dyDescent="0.25">
      <c r="A785" s="340" t="s">
        <v>1476</v>
      </c>
      <c r="B785" s="341" t="s">
        <v>1241</v>
      </c>
      <c r="C785" s="341" t="s">
        <v>114</v>
      </c>
      <c r="D785" s="341" t="s">
        <v>112</v>
      </c>
      <c r="E785" s="342" t="s">
        <v>1261</v>
      </c>
      <c r="F785" s="312">
        <v>0</v>
      </c>
      <c r="G785" s="313">
        <v>0</v>
      </c>
      <c r="H785" s="313">
        <v>0</v>
      </c>
      <c r="I785" s="314">
        <v>0</v>
      </c>
      <c r="J785" s="315">
        <v>0</v>
      </c>
      <c r="K785" s="316"/>
      <c r="L785" s="331"/>
      <c r="M785" s="316"/>
      <c r="N785" s="317"/>
      <c r="O785" s="317"/>
      <c r="P785" s="318"/>
      <c r="Q785" s="319"/>
      <c r="R785" s="306"/>
      <c r="S785" s="306"/>
      <c r="T785" s="320"/>
      <c r="U785" s="321"/>
      <c r="V785" s="322"/>
      <c r="W785" s="323"/>
      <c r="X785" s="324"/>
      <c r="Y785" s="326"/>
      <c r="Z785" s="335">
        <f>_xlfn.XLOOKUP(A785,'2024-NAT-01'!B:B,'2024-NAT-01'!F:F,0,0)+_xlfn.XLOOKUP(Nominations!A715,'2024-NAT-01'!B:B,'2024-NAT-01'!G:G,0,0)</f>
        <v>0</v>
      </c>
      <c r="AA785" s="336">
        <f>_xlfn.XLOOKUP(A785,'2024-NAT-01'!B:B,'2024-NAT-01'!H:H,0,0)</f>
        <v>0</v>
      </c>
      <c r="AB785" s="335">
        <f>_xlfn.XLOOKUP(A785,'2024-NAT-02'!B:B,'2024-NAT-02'!F:F,0,0)+_xlfn.XLOOKUP(A785,'2024-NAT-02'!B:B,'2024-NAT-02'!G:G,0,0)</f>
        <v>0</v>
      </c>
      <c r="AC785" s="337">
        <f>_xlfn.XLOOKUP(A785,'2024-NAT-02'!B:B,'2024-NAT-02'!H:H,0,0)</f>
        <v>0</v>
      </c>
      <c r="AD785" s="338">
        <f t="shared" si="27"/>
        <v>0</v>
      </c>
      <c r="AE785" s="339">
        <f t="shared" si="28"/>
        <v>0</v>
      </c>
    </row>
    <row r="786" spans="1:31" ht="15.6" x14ac:dyDescent="0.25">
      <c r="A786" s="340" t="s">
        <v>1483</v>
      </c>
      <c r="B786" s="341" t="s">
        <v>1380</v>
      </c>
      <c r="C786" s="341" t="s">
        <v>222</v>
      </c>
      <c r="D786" s="341" t="s">
        <v>1496</v>
      </c>
      <c r="E786" s="342" t="s">
        <v>2079</v>
      </c>
      <c r="F786" s="312">
        <v>0</v>
      </c>
      <c r="G786" s="313">
        <v>0</v>
      </c>
      <c r="H786" s="313">
        <v>0</v>
      </c>
      <c r="I786" s="314">
        <v>0</v>
      </c>
      <c r="J786" s="315">
        <v>0</v>
      </c>
      <c r="K786" s="316"/>
      <c r="L786" s="331"/>
      <c r="M786" s="316"/>
      <c r="N786" s="317"/>
      <c r="O786" s="317"/>
      <c r="P786" s="318"/>
      <c r="Q786" s="319"/>
      <c r="R786" s="306"/>
      <c r="S786" s="306"/>
      <c r="T786" s="320"/>
      <c r="U786" s="321"/>
      <c r="V786" s="322"/>
      <c r="W786" s="323"/>
      <c r="X786" s="324"/>
      <c r="Y786" s="326"/>
      <c r="Z786" s="335">
        <f>_xlfn.XLOOKUP(A786,'2024-NAT-01'!B:B,'2024-NAT-01'!F:F,0,0)+_xlfn.XLOOKUP(Nominations!A720,'2024-NAT-01'!B:B,'2024-NAT-01'!G:G,0,0)</f>
        <v>0</v>
      </c>
      <c r="AA786" s="336">
        <f>_xlfn.XLOOKUP(A786,'2024-NAT-01'!B:B,'2024-NAT-01'!H:H,0,0)</f>
        <v>0</v>
      </c>
      <c r="AB786" s="335">
        <f>_xlfn.XLOOKUP(A786,'2024-NAT-02'!B:B,'2024-NAT-02'!F:F,0,0)+_xlfn.XLOOKUP(A786,'2024-NAT-02'!B:B,'2024-NAT-02'!G:G,0,0)</f>
        <v>0</v>
      </c>
      <c r="AC786" s="337">
        <f>_xlfn.XLOOKUP(A786,'2024-NAT-02'!B:B,'2024-NAT-02'!H:H,0,0)</f>
        <v>0</v>
      </c>
      <c r="AD786" s="338">
        <f t="shared" si="27"/>
        <v>0</v>
      </c>
      <c r="AE786" s="339">
        <f t="shared" si="28"/>
        <v>0</v>
      </c>
    </row>
    <row r="787" spans="1:31" ht="15.6" x14ac:dyDescent="0.25">
      <c r="A787" s="340" t="s">
        <v>1484</v>
      </c>
      <c r="B787" s="341" t="s">
        <v>1380</v>
      </c>
      <c r="C787" s="341" t="s">
        <v>403</v>
      </c>
      <c r="D787" s="341" t="s">
        <v>79</v>
      </c>
      <c r="E787" s="342" t="s">
        <v>1258</v>
      </c>
      <c r="F787" s="312">
        <v>0</v>
      </c>
      <c r="G787" s="313">
        <v>0</v>
      </c>
      <c r="H787" s="313">
        <v>0</v>
      </c>
      <c r="I787" s="314">
        <v>0</v>
      </c>
      <c r="J787" s="315">
        <v>0</v>
      </c>
      <c r="K787" s="316"/>
      <c r="L787" s="331"/>
      <c r="M787" s="316"/>
      <c r="N787" s="317"/>
      <c r="O787" s="317"/>
      <c r="P787" s="318"/>
      <c r="Q787" s="319"/>
      <c r="R787" s="306"/>
      <c r="S787" s="306"/>
      <c r="T787" s="320"/>
      <c r="U787" s="321"/>
      <c r="V787" s="322"/>
      <c r="W787" s="323"/>
      <c r="X787" s="324"/>
      <c r="Y787" s="326"/>
      <c r="Z787" s="335">
        <f>_xlfn.XLOOKUP(A787,'2024-NAT-01'!B:B,'2024-NAT-01'!F:F,0,0)+_xlfn.XLOOKUP(Nominations!A721,'2024-NAT-01'!B:B,'2024-NAT-01'!G:G,0,0)</f>
        <v>0</v>
      </c>
      <c r="AA787" s="336">
        <f>_xlfn.XLOOKUP(A787,'2024-NAT-01'!B:B,'2024-NAT-01'!H:H,0,0)</f>
        <v>0</v>
      </c>
      <c r="AB787" s="335">
        <f>_xlfn.XLOOKUP(A787,'2024-NAT-02'!B:B,'2024-NAT-02'!F:F,0,0)+_xlfn.XLOOKUP(A787,'2024-NAT-02'!B:B,'2024-NAT-02'!G:G,0,0)</f>
        <v>0</v>
      </c>
      <c r="AC787" s="337">
        <f>_xlfn.XLOOKUP(A787,'2024-NAT-02'!B:B,'2024-NAT-02'!H:H,0,0)</f>
        <v>0</v>
      </c>
      <c r="AD787" s="338">
        <f t="shared" si="27"/>
        <v>0</v>
      </c>
      <c r="AE787" s="339">
        <f t="shared" si="28"/>
        <v>0</v>
      </c>
    </row>
    <row r="788" spans="1:31" ht="15.6" x14ac:dyDescent="0.25">
      <c r="A788" s="340" t="s">
        <v>1485</v>
      </c>
      <c r="B788" s="341" t="s">
        <v>1380</v>
      </c>
      <c r="C788" s="341" t="s">
        <v>1497</v>
      </c>
      <c r="D788" s="341" t="s">
        <v>1371</v>
      </c>
      <c r="E788" s="342" t="s">
        <v>1258</v>
      </c>
      <c r="F788" s="312">
        <v>0</v>
      </c>
      <c r="G788" s="313">
        <v>0</v>
      </c>
      <c r="H788" s="313">
        <v>0</v>
      </c>
      <c r="I788" s="314">
        <v>0</v>
      </c>
      <c r="J788" s="315">
        <v>0</v>
      </c>
      <c r="K788" s="316"/>
      <c r="L788" s="331"/>
      <c r="M788" s="316"/>
      <c r="N788" s="317"/>
      <c r="O788" s="317"/>
      <c r="P788" s="318"/>
      <c r="Q788" s="319"/>
      <c r="R788" s="306"/>
      <c r="S788" s="306"/>
      <c r="T788" s="320"/>
      <c r="U788" s="321"/>
      <c r="V788" s="322"/>
      <c r="W788" s="323"/>
      <c r="X788" s="324"/>
      <c r="Y788" s="326"/>
      <c r="Z788" s="335">
        <f>_xlfn.XLOOKUP(A788,'2024-NAT-01'!B:B,'2024-NAT-01'!F:F,0,0)+_xlfn.XLOOKUP(Nominations!A722,'2024-NAT-01'!B:B,'2024-NAT-01'!G:G,0,0)</f>
        <v>0</v>
      </c>
      <c r="AA788" s="336">
        <f>_xlfn.XLOOKUP(A788,'2024-NAT-01'!B:B,'2024-NAT-01'!H:H,0,0)</f>
        <v>0</v>
      </c>
      <c r="AB788" s="335">
        <f>_xlfn.XLOOKUP(A788,'2024-NAT-02'!B:B,'2024-NAT-02'!F:F,0,0)+_xlfn.XLOOKUP(A788,'2024-NAT-02'!B:B,'2024-NAT-02'!G:G,0,0)</f>
        <v>0</v>
      </c>
      <c r="AC788" s="337">
        <f>_xlfn.XLOOKUP(A788,'2024-NAT-02'!B:B,'2024-NAT-02'!H:H,0,0)</f>
        <v>0</v>
      </c>
      <c r="AD788" s="338">
        <f t="shared" si="27"/>
        <v>0</v>
      </c>
      <c r="AE788" s="339">
        <f t="shared" si="28"/>
        <v>0</v>
      </c>
    </row>
    <row r="789" spans="1:31" ht="15.6" x14ac:dyDescent="0.25">
      <c r="A789" s="340" t="s">
        <v>1486</v>
      </c>
      <c r="B789" s="341" t="s">
        <v>1380</v>
      </c>
      <c r="C789" s="341" t="s">
        <v>276</v>
      </c>
      <c r="D789" s="341" t="s">
        <v>1213</v>
      </c>
      <c r="E789" s="342" t="s">
        <v>1258</v>
      </c>
      <c r="F789" s="312">
        <v>0</v>
      </c>
      <c r="G789" s="313">
        <v>0</v>
      </c>
      <c r="H789" s="313">
        <v>0</v>
      </c>
      <c r="I789" s="314">
        <v>0</v>
      </c>
      <c r="J789" s="315">
        <v>0</v>
      </c>
      <c r="K789" s="316"/>
      <c r="L789" s="331"/>
      <c r="M789" s="316"/>
      <c r="N789" s="317"/>
      <c r="O789" s="317"/>
      <c r="P789" s="318"/>
      <c r="Q789" s="319"/>
      <c r="R789" s="306"/>
      <c r="S789" s="306"/>
      <c r="T789" s="320"/>
      <c r="U789" s="321"/>
      <c r="V789" s="322"/>
      <c r="W789" s="323"/>
      <c r="X789" s="324"/>
      <c r="Y789" s="326"/>
      <c r="Z789" s="335">
        <f>_xlfn.XLOOKUP(A789,'2024-NAT-01'!B:B,'2024-NAT-01'!F:F,0,0)+_xlfn.XLOOKUP(Nominations!A723,'2024-NAT-01'!B:B,'2024-NAT-01'!G:G,0,0)</f>
        <v>0</v>
      </c>
      <c r="AA789" s="336">
        <f>_xlfn.XLOOKUP(A789,'2024-NAT-01'!B:B,'2024-NAT-01'!H:H,0,0)</f>
        <v>0</v>
      </c>
      <c r="AB789" s="335">
        <f>_xlfn.XLOOKUP(A789,'2024-NAT-02'!B:B,'2024-NAT-02'!F:F,0,0)+_xlfn.XLOOKUP(A789,'2024-NAT-02'!B:B,'2024-NAT-02'!G:G,0,0)</f>
        <v>0</v>
      </c>
      <c r="AC789" s="337">
        <f>_xlfn.XLOOKUP(A789,'2024-NAT-02'!B:B,'2024-NAT-02'!H:H,0,0)</f>
        <v>0</v>
      </c>
      <c r="AD789" s="338">
        <f t="shared" si="27"/>
        <v>0</v>
      </c>
      <c r="AE789" s="339">
        <f t="shared" si="28"/>
        <v>0</v>
      </c>
    </row>
    <row r="790" spans="1:31" ht="15.6" x14ac:dyDescent="0.25">
      <c r="A790" s="340" t="s">
        <v>1488</v>
      </c>
      <c r="B790" s="341" t="s">
        <v>1380</v>
      </c>
      <c r="C790" s="341" t="s">
        <v>434</v>
      </c>
      <c r="D790" s="341" t="s">
        <v>1500</v>
      </c>
      <c r="E790" s="342" t="s">
        <v>1258</v>
      </c>
      <c r="F790" s="312">
        <v>0</v>
      </c>
      <c r="G790" s="313">
        <v>0</v>
      </c>
      <c r="H790" s="313">
        <v>0</v>
      </c>
      <c r="I790" s="314">
        <v>0</v>
      </c>
      <c r="J790" s="315">
        <v>0</v>
      </c>
      <c r="K790" s="316"/>
      <c r="L790" s="331"/>
      <c r="M790" s="316"/>
      <c r="N790" s="317"/>
      <c r="O790" s="317"/>
      <c r="P790" s="318"/>
      <c r="Q790" s="319"/>
      <c r="R790" s="306"/>
      <c r="S790" s="306"/>
      <c r="T790" s="320"/>
      <c r="U790" s="321"/>
      <c r="V790" s="322"/>
      <c r="W790" s="323"/>
      <c r="X790" s="324"/>
      <c r="Y790" s="326"/>
      <c r="Z790" s="335">
        <f>_xlfn.XLOOKUP(A790,'2024-NAT-01'!B:B,'2024-NAT-01'!F:F,0,0)+_xlfn.XLOOKUP(Nominations!A725,'2024-NAT-01'!B:B,'2024-NAT-01'!G:G,0,0)</f>
        <v>0</v>
      </c>
      <c r="AA790" s="336">
        <f>_xlfn.XLOOKUP(A790,'2024-NAT-01'!B:B,'2024-NAT-01'!H:H,0,0)</f>
        <v>0</v>
      </c>
      <c r="AB790" s="335">
        <f>_xlfn.XLOOKUP(A790,'2024-NAT-02'!B:B,'2024-NAT-02'!F:F,0,0)+_xlfn.XLOOKUP(A790,'2024-NAT-02'!B:B,'2024-NAT-02'!G:G,0,0)</f>
        <v>0</v>
      </c>
      <c r="AC790" s="337">
        <f>_xlfn.XLOOKUP(A790,'2024-NAT-02'!B:B,'2024-NAT-02'!H:H,0,0)</f>
        <v>0</v>
      </c>
      <c r="AD790" s="338">
        <f t="shared" si="27"/>
        <v>0</v>
      </c>
      <c r="AE790" s="339">
        <f t="shared" si="28"/>
        <v>0</v>
      </c>
    </row>
    <row r="791" spans="1:31" ht="15.6" x14ac:dyDescent="0.25">
      <c r="A791" s="340" t="s">
        <v>1489</v>
      </c>
      <c r="B791" s="341" t="s">
        <v>1380</v>
      </c>
      <c r="C791" s="341" t="s">
        <v>1501</v>
      </c>
      <c r="D791" s="341" t="s">
        <v>87</v>
      </c>
      <c r="E791" s="342" t="s">
        <v>1261</v>
      </c>
      <c r="F791" s="312">
        <v>0</v>
      </c>
      <c r="G791" s="313">
        <v>0</v>
      </c>
      <c r="H791" s="313">
        <v>0</v>
      </c>
      <c r="I791" s="314">
        <v>0</v>
      </c>
      <c r="J791" s="315">
        <v>0</v>
      </c>
      <c r="K791" s="316"/>
      <c r="L791" s="331"/>
      <c r="M791" s="316"/>
      <c r="N791" s="317"/>
      <c r="O791" s="317"/>
      <c r="P791" s="318"/>
      <c r="Q791" s="319"/>
      <c r="R791" s="306"/>
      <c r="S791" s="306"/>
      <c r="T791" s="320"/>
      <c r="U791" s="321"/>
      <c r="V791" s="322"/>
      <c r="W791" s="323"/>
      <c r="X791" s="324"/>
      <c r="Y791" s="326"/>
      <c r="Z791" s="335">
        <f>_xlfn.XLOOKUP(A791,'2024-NAT-01'!B:B,'2024-NAT-01'!F:F,0,0)+_xlfn.XLOOKUP(Nominations!A726,'2024-NAT-01'!B:B,'2024-NAT-01'!G:G,0,0)</f>
        <v>0</v>
      </c>
      <c r="AA791" s="336">
        <f>_xlfn.XLOOKUP(A791,'2024-NAT-01'!B:B,'2024-NAT-01'!H:H,0,0)</f>
        <v>0</v>
      </c>
      <c r="AB791" s="335">
        <f>_xlfn.XLOOKUP(A791,'2024-NAT-02'!B:B,'2024-NAT-02'!F:F,0,0)+_xlfn.XLOOKUP(A791,'2024-NAT-02'!B:B,'2024-NAT-02'!G:G,0,0)</f>
        <v>0</v>
      </c>
      <c r="AC791" s="337">
        <f>_xlfn.XLOOKUP(A791,'2024-NAT-02'!B:B,'2024-NAT-02'!H:H,0,0)</f>
        <v>0</v>
      </c>
      <c r="AD791" s="338">
        <f t="shared" si="27"/>
        <v>0</v>
      </c>
      <c r="AE791" s="339">
        <f t="shared" si="28"/>
        <v>0</v>
      </c>
    </row>
    <row r="792" spans="1:31" ht="15.6" x14ac:dyDescent="0.25">
      <c r="A792" s="340" t="s">
        <v>1490</v>
      </c>
      <c r="B792" s="341" t="s">
        <v>1380</v>
      </c>
      <c r="C792" s="341" t="s">
        <v>1502</v>
      </c>
      <c r="D792" s="341" t="s">
        <v>1503</v>
      </c>
      <c r="E792" s="342" t="s">
        <v>1258</v>
      </c>
      <c r="F792" s="312">
        <v>0</v>
      </c>
      <c r="G792" s="313">
        <v>0</v>
      </c>
      <c r="H792" s="313">
        <v>0</v>
      </c>
      <c r="I792" s="314">
        <v>0</v>
      </c>
      <c r="J792" s="315">
        <v>0</v>
      </c>
      <c r="K792" s="316"/>
      <c r="L792" s="331"/>
      <c r="M792" s="316"/>
      <c r="N792" s="317"/>
      <c r="O792" s="317"/>
      <c r="P792" s="318"/>
      <c r="Q792" s="319"/>
      <c r="R792" s="306"/>
      <c r="S792" s="306"/>
      <c r="T792" s="320"/>
      <c r="U792" s="321"/>
      <c r="V792" s="322"/>
      <c r="W792" s="323"/>
      <c r="X792" s="324"/>
      <c r="Y792" s="326"/>
      <c r="Z792" s="335">
        <f>_xlfn.XLOOKUP(A792,'2024-NAT-01'!B:B,'2024-NAT-01'!F:F,0,0)+_xlfn.XLOOKUP(Nominations!A727,'2024-NAT-01'!B:B,'2024-NAT-01'!G:G,0,0)</f>
        <v>0</v>
      </c>
      <c r="AA792" s="336">
        <f>_xlfn.XLOOKUP(A792,'2024-NAT-01'!B:B,'2024-NAT-01'!H:H,0,0)</f>
        <v>0</v>
      </c>
      <c r="AB792" s="335">
        <f>_xlfn.XLOOKUP(A792,'2024-NAT-02'!B:B,'2024-NAT-02'!F:F,0,0)+_xlfn.XLOOKUP(A792,'2024-NAT-02'!B:B,'2024-NAT-02'!G:G,0,0)</f>
        <v>0</v>
      </c>
      <c r="AC792" s="337">
        <f>_xlfn.XLOOKUP(A792,'2024-NAT-02'!B:B,'2024-NAT-02'!H:H,0,0)</f>
        <v>0</v>
      </c>
      <c r="AD792" s="338">
        <f t="shared" si="27"/>
        <v>0</v>
      </c>
      <c r="AE792" s="339">
        <f t="shared" si="28"/>
        <v>0</v>
      </c>
    </row>
    <row r="793" spans="1:31" ht="15.6" x14ac:dyDescent="0.25">
      <c r="A793" s="340" t="s">
        <v>1491</v>
      </c>
      <c r="B793" s="341" t="s">
        <v>1380</v>
      </c>
      <c r="C793" s="341" t="s">
        <v>1504</v>
      </c>
      <c r="D793" s="341" t="s">
        <v>1505</v>
      </c>
      <c r="E793" s="342" t="s">
        <v>2080</v>
      </c>
      <c r="F793" s="312">
        <v>0</v>
      </c>
      <c r="G793" s="313">
        <v>0</v>
      </c>
      <c r="H793" s="313">
        <v>0</v>
      </c>
      <c r="I793" s="314">
        <v>0</v>
      </c>
      <c r="J793" s="315">
        <v>0</v>
      </c>
      <c r="K793" s="316"/>
      <c r="L793" s="331"/>
      <c r="M793" s="316"/>
      <c r="N793" s="317"/>
      <c r="O793" s="317"/>
      <c r="P793" s="318"/>
      <c r="Q793" s="319"/>
      <c r="R793" s="306"/>
      <c r="S793" s="306"/>
      <c r="T793" s="320"/>
      <c r="U793" s="321"/>
      <c r="V793" s="322"/>
      <c r="W793" s="323"/>
      <c r="X793" s="324"/>
      <c r="Y793" s="326"/>
      <c r="Z793" s="335">
        <f>_xlfn.XLOOKUP(A793,'2024-NAT-01'!B:B,'2024-NAT-01'!F:F,0,0)+_xlfn.XLOOKUP(Nominations!A728,'2024-NAT-01'!B:B,'2024-NAT-01'!G:G,0,0)</f>
        <v>0</v>
      </c>
      <c r="AA793" s="336">
        <f>_xlfn.XLOOKUP(A793,'2024-NAT-01'!B:B,'2024-NAT-01'!H:H,0,0)</f>
        <v>0</v>
      </c>
      <c r="AB793" s="335">
        <f>_xlfn.XLOOKUP(A793,'2024-NAT-02'!B:B,'2024-NAT-02'!F:F,0,0)+_xlfn.XLOOKUP(A793,'2024-NAT-02'!B:B,'2024-NAT-02'!G:G,0,0)</f>
        <v>0</v>
      </c>
      <c r="AC793" s="337">
        <f>_xlfn.XLOOKUP(A793,'2024-NAT-02'!B:B,'2024-NAT-02'!H:H,0,0)</f>
        <v>0</v>
      </c>
      <c r="AD793" s="338">
        <f t="shared" si="27"/>
        <v>0</v>
      </c>
      <c r="AE793" s="339">
        <f t="shared" si="28"/>
        <v>0</v>
      </c>
    </row>
    <row r="794" spans="1:31" ht="15.6" x14ac:dyDescent="0.25">
      <c r="A794" s="340" t="s">
        <v>1492</v>
      </c>
      <c r="B794" s="341" t="s">
        <v>1380</v>
      </c>
      <c r="C794" s="341" t="s">
        <v>1506</v>
      </c>
      <c r="D794" s="341" t="s">
        <v>923</v>
      </c>
      <c r="E794" s="342" t="s">
        <v>1258</v>
      </c>
      <c r="F794" s="312">
        <v>0</v>
      </c>
      <c r="G794" s="313">
        <v>0</v>
      </c>
      <c r="H794" s="313">
        <v>0</v>
      </c>
      <c r="I794" s="314">
        <v>0</v>
      </c>
      <c r="J794" s="315">
        <v>0</v>
      </c>
      <c r="K794" s="316"/>
      <c r="L794" s="331"/>
      <c r="M794" s="316"/>
      <c r="N794" s="317"/>
      <c r="O794" s="317"/>
      <c r="P794" s="318"/>
      <c r="Q794" s="319"/>
      <c r="R794" s="306"/>
      <c r="S794" s="306"/>
      <c r="T794" s="320"/>
      <c r="U794" s="321"/>
      <c r="V794" s="322"/>
      <c r="W794" s="323"/>
      <c r="X794" s="324"/>
      <c r="Y794" s="326"/>
      <c r="Z794" s="335">
        <f>_xlfn.XLOOKUP(A794,'2024-NAT-01'!B:B,'2024-NAT-01'!F:F,0,0)+_xlfn.XLOOKUP(Nominations!A729,'2024-NAT-01'!B:B,'2024-NAT-01'!G:G,0,0)</f>
        <v>0</v>
      </c>
      <c r="AA794" s="336">
        <f>_xlfn.XLOOKUP(A794,'2024-NAT-01'!B:B,'2024-NAT-01'!H:H,0,0)</f>
        <v>0</v>
      </c>
      <c r="AB794" s="335">
        <f>_xlfn.XLOOKUP(A794,'2024-NAT-02'!B:B,'2024-NAT-02'!F:F,0,0)+_xlfn.XLOOKUP(A794,'2024-NAT-02'!B:B,'2024-NAT-02'!G:G,0,0)</f>
        <v>0</v>
      </c>
      <c r="AC794" s="337">
        <f>_xlfn.XLOOKUP(A794,'2024-NAT-02'!B:B,'2024-NAT-02'!H:H,0,0)</f>
        <v>0</v>
      </c>
      <c r="AD794" s="338">
        <f t="shared" si="27"/>
        <v>0</v>
      </c>
      <c r="AE794" s="339">
        <f t="shared" si="28"/>
        <v>0</v>
      </c>
    </row>
    <row r="795" spans="1:31" ht="15.6" x14ac:dyDescent="0.25">
      <c r="A795" s="340" t="s">
        <v>1494</v>
      </c>
      <c r="B795" s="341" t="s">
        <v>1380</v>
      </c>
      <c r="C795" s="341" t="s">
        <v>1507</v>
      </c>
      <c r="D795" s="341" t="s">
        <v>299</v>
      </c>
      <c r="E795" s="342" t="s">
        <v>1258</v>
      </c>
      <c r="F795" s="312">
        <v>0</v>
      </c>
      <c r="G795" s="313">
        <v>0</v>
      </c>
      <c r="H795" s="313">
        <v>0</v>
      </c>
      <c r="I795" s="314">
        <v>0</v>
      </c>
      <c r="J795" s="315">
        <v>0</v>
      </c>
      <c r="K795" s="316"/>
      <c r="L795" s="331"/>
      <c r="M795" s="316"/>
      <c r="N795" s="317"/>
      <c r="O795" s="317"/>
      <c r="P795" s="318"/>
      <c r="Q795" s="319"/>
      <c r="R795" s="306"/>
      <c r="S795" s="306"/>
      <c r="T795" s="320"/>
      <c r="U795" s="321"/>
      <c r="V795" s="322"/>
      <c r="W795" s="323"/>
      <c r="X795" s="324"/>
      <c r="Y795" s="326"/>
      <c r="Z795" s="335">
        <f>_xlfn.XLOOKUP(A795,'2024-NAT-01'!B:B,'2024-NAT-01'!F:F,0,0)+_xlfn.XLOOKUP(Nominations!A731,'2024-NAT-01'!B:B,'2024-NAT-01'!G:G,0,0)</f>
        <v>0</v>
      </c>
      <c r="AA795" s="336">
        <f>_xlfn.XLOOKUP(A795,'2024-NAT-01'!B:B,'2024-NAT-01'!H:H,0,0)</f>
        <v>0</v>
      </c>
      <c r="AB795" s="335">
        <f>_xlfn.XLOOKUP(A795,'2024-NAT-02'!B:B,'2024-NAT-02'!F:F,0,0)+_xlfn.XLOOKUP(A795,'2024-NAT-02'!B:B,'2024-NAT-02'!G:G,0,0)</f>
        <v>0</v>
      </c>
      <c r="AC795" s="337">
        <f>_xlfn.XLOOKUP(A795,'2024-NAT-02'!B:B,'2024-NAT-02'!H:H,0,0)</f>
        <v>0</v>
      </c>
      <c r="AD795" s="338">
        <f t="shared" si="27"/>
        <v>0</v>
      </c>
      <c r="AE795" s="339">
        <f t="shared" si="28"/>
        <v>0</v>
      </c>
    </row>
    <row r="796" spans="1:31" ht="15.6" x14ac:dyDescent="0.25">
      <c r="A796" s="340" t="s">
        <v>1514</v>
      </c>
      <c r="B796" s="341" t="s">
        <v>2160</v>
      </c>
      <c r="C796" s="341" t="s">
        <v>2139</v>
      </c>
      <c r="D796" s="341" t="s">
        <v>1221</v>
      </c>
      <c r="E796" s="342" t="s">
        <v>1260</v>
      </c>
      <c r="F796" s="312">
        <v>0</v>
      </c>
      <c r="G796" s="313">
        <v>0</v>
      </c>
      <c r="H796" s="313">
        <v>0</v>
      </c>
      <c r="I796" s="314">
        <v>0</v>
      </c>
      <c r="J796" s="315">
        <v>0</v>
      </c>
      <c r="K796" s="316"/>
      <c r="L796" s="331"/>
      <c r="M796" s="316"/>
      <c r="N796" s="317"/>
      <c r="O796" s="317"/>
      <c r="P796" s="318"/>
      <c r="Q796" s="319"/>
      <c r="R796" s="306"/>
      <c r="S796" s="306"/>
      <c r="T796" s="320"/>
      <c r="U796" s="321"/>
      <c r="V796" s="322"/>
      <c r="W796" s="323"/>
      <c r="X796" s="324"/>
      <c r="Y796" s="326"/>
      <c r="Z796" s="335">
        <f>_xlfn.XLOOKUP(A796,'2024-NAT-01'!B:B,'2024-NAT-01'!F:F,0,0)+_xlfn.XLOOKUP(Nominations!A735,'2024-NAT-01'!B:B,'2024-NAT-01'!G:G,0,0)</f>
        <v>0</v>
      </c>
      <c r="AA796" s="336">
        <f>_xlfn.XLOOKUP(A796,'2024-NAT-01'!B:B,'2024-NAT-01'!H:H,0,0)</f>
        <v>0</v>
      </c>
      <c r="AB796" s="335">
        <f>_xlfn.XLOOKUP(A796,'2024-NAT-02'!B:B,'2024-NAT-02'!F:F,0,0)+_xlfn.XLOOKUP(A796,'2024-NAT-02'!B:B,'2024-NAT-02'!G:G,0,0)</f>
        <v>0</v>
      </c>
      <c r="AC796" s="337">
        <f>_xlfn.XLOOKUP(A796,'2024-NAT-02'!B:B,'2024-NAT-02'!H:H,0,0)</f>
        <v>0</v>
      </c>
      <c r="AD796" s="338">
        <f t="shared" si="27"/>
        <v>0</v>
      </c>
      <c r="AE796" s="339">
        <f t="shared" si="28"/>
        <v>0</v>
      </c>
    </row>
    <row r="797" spans="1:31" ht="15.6" x14ac:dyDescent="0.25">
      <c r="A797" s="340" t="s">
        <v>1515</v>
      </c>
      <c r="B797" s="341" t="s">
        <v>2160</v>
      </c>
      <c r="C797" s="341" t="s">
        <v>2140</v>
      </c>
      <c r="D797" s="341" t="s">
        <v>274</v>
      </c>
      <c r="E797" s="342" t="s">
        <v>2079</v>
      </c>
      <c r="F797" s="312">
        <v>0</v>
      </c>
      <c r="G797" s="313">
        <v>0</v>
      </c>
      <c r="H797" s="313">
        <v>0</v>
      </c>
      <c r="I797" s="314">
        <v>0</v>
      </c>
      <c r="J797" s="315">
        <v>0</v>
      </c>
      <c r="K797" s="316"/>
      <c r="L797" s="331"/>
      <c r="M797" s="316"/>
      <c r="N797" s="317"/>
      <c r="O797" s="317"/>
      <c r="P797" s="318"/>
      <c r="Q797" s="319"/>
      <c r="R797" s="306"/>
      <c r="S797" s="306"/>
      <c r="T797" s="320"/>
      <c r="U797" s="321"/>
      <c r="V797" s="322"/>
      <c r="W797" s="323"/>
      <c r="X797" s="324"/>
      <c r="Y797" s="326"/>
      <c r="Z797" s="335">
        <f>_xlfn.XLOOKUP(A797,'2024-NAT-01'!B:B,'2024-NAT-01'!F:F,0,0)+_xlfn.XLOOKUP(Nominations!A736,'2024-NAT-01'!B:B,'2024-NAT-01'!G:G,0,0)</f>
        <v>0</v>
      </c>
      <c r="AA797" s="336">
        <f>_xlfn.XLOOKUP(A797,'2024-NAT-01'!B:B,'2024-NAT-01'!H:H,0,0)</f>
        <v>0</v>
      </c>
      <c r="AB797" s="335">
        <f>_xlfn.XLOOKUP(A797,'2024-NAT-02'!B:B,'2024-NAT-02'!F:F,0,0)+_xlfn.XLOOKUP(A797,'2024-NAT-02'!B:B,'2024-NAT-02'!G:G,0,0)</f>
        <v>0</v>
      </c>
      <c r="AC797" s="337">
        <f>_xlfn.XLOOKUP(A797,'2024-NAT-02'!B:B,'2024-NAT-02'!H:H,0,0)</f>
        <v>0</v>
      </c>
      <c r="AD797" s="338">
        <f t="shared" si="27"/>
        <v>0</v>
      </c>
      <c r="AE797" s="339">
        <f t="shared" si="28"/>
        <v>0</v>
      </c>
    </row>
    <row r="798" spans="1:31" ht="15.6" x14ac:dyDescent="0.25">
      <c r="A798" s="340" t="s">
        <v>1516</v>
      </c>
      <c r="B798" s="341" t="s">
        <v>1226</v>
      </c>
      <c r="C798" s="341" t="s">
        <v>1537</v>
      </c>
      <c r="D798" s="341" t="s">
        <v>142</v>
      </c>
      <c r="E798" s="342" t="s">
        <v>2081</v>
      </c>
      <c r="F798" s="312">
        <v>0</v>
      </c>
      <c r="G798" s="313">
        <v>0</v>
      </c>
      <c r="H798" s="313">
        <v>0</v>
      </c>
      <c r="I798" s="314">
        <v>0</v>
      </c>
      <c r="J798" s="315">
        <v>0</v>
      </c>
      <c r="K798" s="316"/>
      <c r="L798" s="331"/>
      <c r="M798" s="316"/>
      <c r="N798" s="317"/>
      <c r="O798" s="317"/>
      <c r="P798" s="318"/>
      <c r="Q798" s="319"/>
      <c r="R798" s="306"/>
      <c r="S798" s="306"/>
      <c r="T798" s="320"/>
      <c r="U798" s="321"/>
      <c r="V798" s="322"/>
      <c r="W798" s="323"/>
      <c r="X798" s="324"/>
      <c r="Y798" s="326"/>
      <c r="Z798" s="335">
        <f>_xlfn.XLOOKUP(A798,'2024-NAT-01'!B:B,'2024-NAT-01'!F:F,0,0)+_xlfn.XLOOKUP(Nominations!A737,'2024-NAT-01'!B:B,'2024-NAT-01'!G:G,0,0)</f>
        <v>0</v>
      </c>
      <c r="AA798" s="336">
        <f>_xlfn.XLOOKUP(A798,'2024-NAT-01'!B:B,'2024-NAT-01'!H:H,0,0)</f>
        <v>0</v>
      </c>
      <c r="AB798" s="335">
        <f>_xlfn.XLOOKUP(A798,'2024-NAT-02'!B:B,'2024-NAT-02'!F:F,0,0)+_xlfn.XLOOKUP(A798,'2024-NAT-02'!B:B,'2024-NAT-02'!G:G,0,0)</f>
        <v>0</v>
      </c>
      <c r="AC798" s="337">
        <f>_xlfn.XLOOKUP(A798,'2024-NAT-02'!B:B,'2024-NAT-02'!H:H,0,0)</f>
        <v>0</v>
      </c>
      <c r="AD798" s="338">
        <f t="shared" si="27"/>
        <v>0</v>
      </c>
      <c r="AE798" s="339">
        <f t="shared" si="28"/>
        <v>0</v>
      </c>
    </row>
    <row r="799" spans="1:31" ht="15.6" x14ac:dyDescent="0.25">
      <c r="A799" s="340" t="s">
        <v>1519</v>
      </c>
      <c r="B799" s="341" t="s">
        <v>1240</v>
      </c>
      <c r="C799" s="341" t="s">
        <v>99</v>
      </c>
      <c r="D799" s="341" t="s">
        <v>1541</v>
      </c>
      <c r="E799" s="342" t="s">
        <v>2079</v>
      </c>
      <c r="F799" s="312">
        <v>0</v>
      </c>
      <c r="G799" s="313">
        <v>0</v>
      </c>
      <c r="H799" s="313">
        <v>0</v>
      </c>
      <c r="I799" s="314">
        <v>0</v>
      </c>
      <c r="J799" s="315">
        <v>0</v>
      </c>
      <c r="K799" s="316"/>
      <c r="L799" s="331"/>
      <c r="M799" s="316"/>
      <c r="N799" s="317"/>
      <c r="O799" s="317"/>
      <c r="P799" s="318"/>
      <c r="Q799" s="319"/>
      <c r="R799" s="306"/>
      <c r="S799" s="306"/>
      <c r="T799" s="320"/>
      <c r="U799" s="321"/>
      <c r="V799" s="322"/>
      <c r="W799" s="323"/>
      <c r="X799" s="324"/>
      <c r="Y799" s="326"/>
      <c r="Z799" s="335">
        <f>_xlfn.XLOOKUP(A799,'2024-NAT-01'!B:B,'2024-NAT-01'!F:F,0,0)+_xlfn.XLOOKUP(Nominations!A740,'2024-NAT-01'!B:B,'2024-NAT-01'!G:G,0,0)</f>
        <v>0</v>
      </c>
      <c r="AA799" s="336">
        <f>_xlfn.XLOOKUP(A799,'2024-NAT-01'!B:B,'2024-NAT-01'!H:H,0,0)</f>
        <v>0</v>
      </c>
      <c r="AB799" s="335">
        <f>_xlfn.XLOOKUP(A799,'2024-NAT-02'!B:B,'2024-NAT-02'!F:F,0,0)+_xlfn.XLOOKUP(A799,'2024-NAT-02'!B:B,'2024-NAT-02'!G:G,0,0)</f>
        <v>0</v>
      </c>
      <c r="AC799" s="337">
        <f>_xlfn.XLOOKUP(A799,'2024-NAT-02'!B:B,'2024-NAT-02'!H:H,0,0)</f>
        <v>0</v>
      </c>
      <c r="AD799" s="338">
        <f t="shared" si="27"/>
        <v>0</v>
      </c>
      <c r="AE799" s="339">
        <f t="shared" si="28"/>
        <v>0</v>
      </c>
    </row>
    <row r="800" spans="1:31" ht="15.6" x14ac:dyDescent="0.25">
      <c r="A800" s="340" t="s">
        <v>1520</v>
      </c>
      <c r="B800" s="341" t="s">
        <v>1340</v>
      </c>
      <c r="C800" s="341" t="s">
        <v>140</v>
      </c>
      <c r="D800" s="341" t="s">
        <v>1542</v>
      </c>
      <c r="E800" s="342" t="s">
        <v>1258</v>
      </c>
      <c r="F800" s="312">
        <v>0</v>
      </c>
      <c r="G800" s="313">
        <v>0</v>
      </c>
      <c r="H800" s="313">
        <v>0</v>
      </c>
      <c r="I800" s="314">
        <v>0</v>
      </c>
      <c r="J800" s="315">
        <v>0</v>
      </c>
      <c r="K800" s="316"/>
      <c r="L800" s="331"/>
      <c r="M800" s="316"/>
      <c r="N800" s="317"/>
      <c r="O800" s="317"/>
      <c r="P800" s="318"/>
      <c r="Q800" s="319"/>
      <c r="R800" s="306"/>
      <c r="S800" s="306"/>
      <c r="T800" s="320"/>
      <c r="U800" s="321"/>
      <c r="V800" s="322"/>
      <c r="W800" s="323"/>
      <c r="X800" s="324"/>
      <c r="Y800" s="326"/>
      <c r="Z800" s="335">
        <f>_xlfn.XLOOKUP(A800,'2024-NAT-01'!B:B,'2024-NAT-01'!F:F,0,0)+_xlfn.XLOOKUP(Nominations!A741,'2024-NAT-01'!B:B,'2024-NAT-01'!G:G,0,0)</f>
        <v>0</v>
      </c>
      <c r="AA800" s="336">
        <f>_xlfn.XLOOKUP(A800,'2024-NAT-01'!B:B,'2024-NAT-01'!H:H,0,0)</f>
        <v>0</v>
      </c>
      <c r="AB800" s="335">
        <f>_xlfn.XLOOKUP(A800,'2024-NAT-02'!B:B,'2024-NAT-02'!F:F,0,0)+_xlfn.XLOOKUP(A800,'2024-NAT-02'!B:B,'2024-NAT-02'!G:G,0,0)</f>
        <v>0</v>
      </c>
      <c r="AC800" s="337">
        <f>_xlfn.XLOOKUP(A800,'2024-NAT-02'!B:B,'2024-NAT-02'!H:H,0,0)</f>
        <v>0</v>
      </c>
      <c r="AD800" s="338">
        <f t="shared" si="27"/>
        <v>0</v>
      </c>
      <c r="AE800" s="339">
        <f t="shared" si="28"/>
        <v>0</v>
      </c>
    </row>
    <row r="801" spans="1:31" ht="15.6" x14ac:dyDescent="0.25">
      <c r="A801" s="340" t="s">
        <v>1521</v>
      </c>
      <c r="B801" s="341" t="s">
        <v>1340</v>
      </c>
      <c r="C801" s="341" t="s">
        <v>1543</v>
      </c>
      <c r="D801" s="341" t="s">
        <v>917</v>
      </c>
      <c r="E801" s="342" t="s">
        <v>1261</v>
      </c>
      <c r="F801" s="312">
        <v>0</v>
      </c>
      <c r="G801" s="313">
        <v>0</v>
      </c>
      <c r="H801" s="313">
        <v>0</v>
      </c>
      <c r="I801" s="314">
        <v>0</v>
      </c>
      <c r="J801" s="315">
        <v>0</v>
      </c>
      <c r="K801" s="316"/>
      <c r="L801" s="331"/>
      <c r="M801" s="316"/>
      <c r="N801" s="317"/>
      <c r="O801" s="317"/>
      <c r="P801" s="318"/>
      <c r="Q801" s="319"/>
      <c r="R801" s="306"/>
      <c r="S801" s="306"/>
      <c r="T801" s="320"/>
      <c r="U801" s="321"/>
      <c r="V801" s="322"/>
      <c r="W801" s="323"/>
      <c r="X801" s="324"/>
      <c r="Y801" s="326"/>
      <c r="Z801" s="335">
        <f>_xlfn.XLOOKUP(A801,'2024-NAT-01'!B:B,'2024-NAT-01'!F:F,0,0)+_xlfn.XLOOKUP(Nominations!A742,'2024-NAT-01'!B:B,'2024-NAT-01'!G:G,0,0)</f>
        <v>0</v>
      </c>
      <c r="AA801" s="336">
        <f>_xlfn.XLOOKUP(A801,'2024-NAT-01'!B:B,'2024-NAT-01'!H:H,0,0)</f>
        <v>0</v>
      </c>
      <c r="AB801" s="335">
        <f>_xlfn.XLOOKUP(A801,'2024-NAT-02'!B:B,'2024-NAT-02'!F:F,0,0)+_xlfn.XLOOKUP(A801,'2024-NAT-02'!B:B,'2024-NAT-02'!G:G,0,0)</f>
        <v>0</v>
      </c>
      <c r="AC801" s="337">
        <f>_xlfn.XLOOKUP(A801,'2024-NAT-02'!B:B,'2024-NAT-02'!H:H,0,0)</f>
        <v>0</v>
      </c>
      <c r="AD801" s="338">
        <f t="shared" si="27"/>
        <v>0</v>
      </c>
      <c r="AE801" s="339">
        <f t="shared" si="28"/>
        <v>0</v>
      </c>
    </row>
    <row r="802" spans="1:31" ht="15.6" x14ac:dyDescent="0.25">
      <c r="A802" s="340" t="s">
        <v>1522</v>
      </c>
      <c r="B802" s="341" t="s">
        <v>1340</v>
      </c>
      <c r="C802" s="341" t="s">
        <v>103</v>
      </c>
      <c r="D802" s="341" t="s">
        <v>145</v>
      </c>
      <c r="E802" s="342" t="s">
        <v>1258</v>
      </c>
      <c r="F802" s="312">
        <v>0</v>
      </c>
      <c r="G802" s="313">
        <v>0</v>
      </c>
      <c r="H802" s="313">
        <v>0</v>
      </c>
      <c r="I802" s="314">
        <v>0</v>
      </c>
      <c r="J802" s="315">
        <v>0</v>
      </c>
      <c r="K802" s="316"/>
      <c r="L802" s="331"/>
      <c r="M802" s="316"/>
      <c r="N802" s="317"/>
      <c r="O802" s="317"/>
      <c r="P802" s="318"/>
      <c r="Q802" s="319"/>
      <c r="R802" s="306"/>
      <c r="S802" s="306"/>
      <c r="T802" s="320"/>
      <c r="U802" s="321"/>
      <c r="V802" s="322"/>
      <c r="W802" s="323"/>
      <c r="X802" s="324"/>
      <c r="Y802" s="326"/>
      <c r="Z802" s="335">
        <f>_xlfn.XLOOKUP(A802,'2024-NAT-01'!B:B,'2024-NAT-01'!F:F,0,0)+_xlfn.XLOOKUP(Nominations!A743,'2024-NAT-01'!B:B,'2024-NAT-01'!G:G,0,0)</f>
        <v>0</v>
      </c>
      <c r="AA802" s="336">
        <f>_xlfn.XLOOKUP(A802,'2024-NAT-01'!B:B,'2024-NAT-01'!H:H,0,0)</f>
        <v>0</v>
      </c>
      <c r="AB802" s="335">
        <f>_xlfn.XLOOKUP(A802,'2024-NAT-02'!B:B,'2024-NAT-02'!F:F,0,0)+_xlfn.XLOOKUP(A802,'2024-NAT-02'!B:B,'2024-NAT-02'!G:G,0,0)</f>
        <v>0</v>
      </c>
      <c r="AC802" s="337">
        <f>_xlfn.XLOOKUP(A802,'2024-NAT-02'!B:B,'2024-NAT-02'!H:H,0,0)</f>
        <v>0</v>
      </c>
      <c r="AD802" s="338">
        <f t="shared" si="27"/>
        <v>0</v>
      </c>
      <c r="AE802" s="339">
        <f t="shared" si="28"/>
        <v>0</v>
      </c>
    </row>
    <row r="803" spans="1:31" ht="15.6" x14ac:dyDescent="0.25">
      <c r="A803" s="340" t="s">
        <v>1523</v>
      </c>
      <c r="B803" s="341" t="s">
        <v>1340</v>
      </c>
      <c r="C803" s="341" t="s">
        <v>1544</v>
      </c>
      <c r="D803" s="341" t="s">
        <v>916</v>
      </c>
      <c r="E803" s="342" t="s">
        <v>1261</v>
      </c>
      <c r="F803" s="312">
        <v>0</v>
      </c>
      <c r="G803" s="313">
        <v>0</v>
      </c>
      <c r="H803" s="313">
        <v>0</v>
      </c>
      <c r="I803" s="314">
        <v>0</v>
      </c>
      <c r="J803" s="315">
        <v>0</v>
      </c>
      <c r="K803" s="316"/>
      <c r="L803" s="331"/>
      <c r="M803" s="316"/>
      <c r="N803" s="317"/>
      <c r="O803" s="317"/>
      <c r="P803" s="318"/>
      <c r="Q803" s="319"/>
      <c r="R803" s="306"/>
      <c r="S803" s="306"/>
      <c r="T803" s="320"/>
      <c r="U803" s="321"/>
      <c r="V803" s="322"/>
      <c r="W803" s="323"/>
      <c r="X803" s="324"/>
      <c r="Y803" s="326"/>
      <c r="Z803" s="335">
        <f>_xlfn.XLOOKUP(A803,'2024-NAT-01'!B:B,'2024-NAT-01'!F:F,0,0)+_xlfn.XLOOKUP(Nominations!A744,'2024-NAT-01'!B:B,'2024-NAT-01'!G:G,0,0)</f>
        <v>0</v>
      </c>
      <c r="AA803" s="336">
        <f>_xlfn.XLOOKUP(A803,'2024-NAT-01'!B:B,'2024-NAT-01'!H:H,0,0)</f>
        <v>0</v>
      </c>
      <c r="AB803" s="335">
        <f>_xlfn.XLOOKUP(A803,'2024-NAT-02'!B:B,'2024-NAT-02'!F:F,0,0)+_xlfn.XLOOKUP(A803,'2024-NAT-02'!B:B,'2024-NAT-02'!G:G,0,0)</f>
        <v>0</v>
      </c>
      <c r="AC803" s="337">
        <f>_xlfn.XLOOKUP(A803,'2024-NAT-02'!B:B,'2024-NAT-02'!H:H,0,0)</f>
        <v>0</v>
      </c>
      <c r="AD803" s="338">
        <f t="shared" si="27"/>
        <v>0</v>
      </c>
      <c r="AE803" s="339">
        <f t="shared" si="28"/>
        <v>0</v>
      </c>
    </row>
    <row r="804" spans="1:31" ht="15.6" x14ac:dyDescent="0.25">
      <c r="A804" s="340" t="s">
        <v>1524</v>
      </c>
      <c r="B804" s="341" t="s">
        <v>1340</v>
      </c>
      <c r="C804" s="341" t="s">
        <v>1545</v>
      </c>
      <c r="D804" s="341" t="s">
        <v>134</v>
      </c>
      <c r="E804" s="342" t="s">
        <v>1261</v>
      </c>
      <c r="F804" s="312">
        <v>0</v>
      </c>
      <c r="G804" s="313">
        <v>0</v>
      </c>
      <c r="H804" s="313">
        <v>0</v>
      </c>
      <c r="I804" s="314">
        <v>0</v>
      </c>
      <c r="J804" s="315">
        <v>0</v>
      </c>
      <c r="K804" s="316"/>
      <c r="L804" s="331"/>
      <c r="M804" s="316"/>
      <c r="N804" s="317"/>
      <c r="O804" s="317"/>
      <c r="P804" s="318"/>
      <c r="Q804" s="319"/>
      <c r="R804" s="306"/>
      <c r="S804" s="306"/>
      <c r="T804" s="320"/>
      <c r="U804" s="321"/>
      <c r="V804" s="322"/>
      <c r="W804" s="323"/>
      <c r="X804" s="324"/>
      <c r="Y804" s="326"/>
      <c r="Z804" s="335">
        <f>_xlfn.XLOOKUP(A804,'2024-NAT-01'!B:B,'2024-NAT-01'!F:F,0,0)+_xlfn.XLOOKUP(Nominations!A745,'2024-NAT-01'!B:B,'2024-NAT-01'!G:G,0,0)</f>
        <v>0</v>
      </c>
      <c r="AA804" s="336">
        <f>_xlfn.XLOOKUP(A804,'2024-NAT-01'!B:B,'2024-NAT-01'!H:H,0,0)</f>
        <v>0</v>
      </c>
      <c r="AB804" s="335">
        <f>_xlfn.XLOOKUP(A804,'2024-NAT-02'!B:B,'2024-NAT-02'!F:F,0,0)+_xlfn.XLOOKUP(A804,'2024-NAT-02'!B:B,'2024-NAT-02'!G:G,0,0)</f>
        <v>0</v>
      </c>
      <c r="AC804" s="337">
        <f>_xlfn.XLOOKUP(A804,'2024-NAT-02'!B:B,'2024-NAT-02'!H:H,0,0)</f>
        <v>0</v>
      </c>
      <c r="AD804" s="338">
        <f t="shared" si="27"/>
        <v>0</v>
      </c>
      <c r="AE804" s="339">
        <f t="shared" si="28"/>
        <v>0</v>
      </c>
    </row>
    <row r="805" spans="1:31" ht="15.6" x14ac:dyDescent="0.25">
      <c r="A805" s="340" t="s">
        <v>1525</v>
      </c>
      <c r="B805" s="341" t="s">
        <v>1340</v>
      </c>
      <c r="C805" s="341" t="s">
        <v>1546</v>
      </c>
      <c r="D805" s="341" t="s">
        <v>1547</v>
      </c>
      <c r="E805" s="342" t="s">
        <v>1261</v>
      </c>
      <c r="F805" s="312">
        <v>0</v>
      </c>
      <c r="G805" s="313">
        <v>0</v>
      </c>
      <c r="H805" s="313">
        <v>0</v>
      </c>
      <c r="I805" s="314">
        <v>0</v>
      </c>
      <c r="J805" s="315">
        <v>0</v>
      </c>
      <c r="K805" s="316"/>
      <c r="L805" s="331"/>
      <c r="M805" s="316"/>
      <c r="N805" s="317"/>
      <c r="O805" s="317"/>
      <c r="P805" s="318"/>
      <c r="Q805" s="319"/>
      <c r="R805" s="306"/>
      <c r="S805" s="306"/>
      <c r="T805" s="320"/>
      <c r="U805" s="321"/>
      <c r="V805" s="322"/>
      <c r="W805" s="323"/>
      <c r="X805" s="324"/>
      <c r="Y805" s="326"/>
      <c r="Z805" s="335">
        <f>_xlfn.XLOOKUP(A805,'2024-NAT-01'!B:B,'2024-NAT-01'!F:F,0,0)+_xlfn.XLOOKUP(Nominations!A746,'2024-NAT-01'!B:B,'2024-NAT-01'!G:G,0,0)</f>
        <v>0</v>
      </c>
      <c r="AA805" s="336">
        <f>_xlfn.XLOOKUP(A805,'2024-NAT-01'!B:B,'2024-NAT-01'!H:H,0,0)</f>
        <v>0</v>
      </c>
      <c r="AB805" s="335">
        <f>_xlfn.XLOOKUP(A805,'2024-NAT-02'!B:B,'2024-NAT-02'!F:F,0,0)+_xlfn.XLOOKUP(A805,'2024-NAT-02'!B:B,'2024-NAT-02'!G:G,0,0)</f>
        <v>0</v>
      </c>
      <c r="AC805" s="337">
        <f>_xlfn.XLOOKUP(A805,'2024-NAT-02'!B:B,'2024-NAT-02'!H:H,0,0)</f>
        <v>0</v>
      </c>
      <c r="AD805" s="338">
        <f t="shared" si="27"/>
        <v>0</v>
      </c>
      <c r="AE805" s="339">
        <f t="shared" si="28"/>
        <v>0</v>
      </c>
    </row>
    <row r="806" spans="1:31" ht="15.6" x14ac:dyDescent="0.25">
      <c r="A806" s="340" t="s">
        <v>1527</v>
      </c>
      <c r="B806" s="341" t="s">
        <v>1346</v>
      </c>
      <c r="C806" s="341" t="s">
        <v>1550</v>
      </c>
      <c r="D806" s="341" t="s">
        <v>1551</v>
      </c>
      <c r="E806" s="342" t="s">
        <v>2078</v>
      </c>
      <c r="F806" s="312">
        <v>0</v>
      </c>
      <c r="G806" s="313">
        <v>0</v>
      </c>
      <c r="H806" s="313">
        <v>0</v>
      </c>
      <c r="I806" s="314">
        <v>0</v>
      </c>
      <c r="J806" s="315">
        <v>0</v>
      </c>
      <c r="K806" s="316"/>
      <c r="L806" s="331"/>
      <c r="M806" s="316"/>
      <c r="N806" s="317"/>
      <c r="O806" s="317"/>
      <c r="P806" s="318"/>
      <c r="Q806" s="319"/>
      <c r="R806" s="306"/>
      <c r="S806" s="306"/>
      <c r="T806" s="320"/>
      <c r="U806" s="321"/>
      <c r="V806" s="322"/>
      <c r="W806" s="323"/>
      <c r="X806" s="324"/>
      <c r="Y806" s="326"/>
      <c r="Z806" s="335">
        <f>_xlfn.XLOOKUP(A806,'2024-NAT-01'!B:B,'2024-NAT-01'!F:F,0,0)+_xlfn.XLOOKUP(Nominations!A748,'2024-NAT-01'!B:B,'2024-NAT-01'!G:G,0,0)</f>
        <v>0</v>
      </c>
      <c r="AA806" s="336">
        <f>_xlfn.XLOOKUP(A806,'2024-NAT-01'!B:B,'2024-NAT-01'!H:H,0,0)</f>
        <v>0</v>
      </c>
      <c r="AB806" s="335">
        <f>_xlfn.XLOOKUP(A806,'2024-NAT-02'!B:B,'2024-NAT-02'!F:F,0,0)+_xlfn.XLOOKUP(A806,'2024-NAT-02'!B:B,'2024-NAT-02'!G:G,0,0)</f>
        <v>0</v>
      </c>
      <c r="AC806" s="337">
        <f>_xlfn.XLOOKUP(A806,'2024-NAT-02'!B:B,'2024-NAT-02'!H:H,0,0)</f>
        <v>0</v>
      </c>
      <c r="AD806" s="338">
        <f t="shared" si="27"/>
        <v>0</v>
      </c>
      <c r="AE806" s="339">
        <f t="shared" si="28"/>
        <v>0</v>
      </c>
    </row>
    <row r="807" spans="1:31" ht="15.6" x14ac:dyDescent="0.25">
      <c r="A807" s="340" t="s">
        <v>1528</v>
      </c>
      <c r="B807" s="341" t="s">
        <v>1346</v>
      </c>
      <c r="C807" s="341" t="s">
        <v>1552</v>
      </c>
      <c r="D807" s="341" t="s">
        <v>1551</v>
      </c>
      <c r="E807" s="342" t="s">
        <v>1258</v>
      </c>
      <c r="F807" s="312">
        <v>0</v>
      </c>
      <c r="G807" s="313">
        <v>0</v>
      </c>
      <c r="H807" s="313">
        <v>0</v>
      </c>
      <c r="I807" s="314">
        <v>0</v>
      </c>
      <c r="J807" s="315">
        <v>0</v>
      </c>
      <c r="K807" s="316"/>
      <c r="L807" s="331"/>
      <c r="M807" s="316"/>
      <c r="N807" s="317"/>
      <c r="O807" s="317"/>
      <c r="P807" s="318"/>
      <c r="Q807" s="319"/>
      <c r="R807" s="306"/>
      <c r="S807" s="306"/>
      <c r="T807" s="320"/>
      <c r="U807" s="321"/>
      <c r="V807" s="322"/>
      <c r="W807" s="323"/>
      <c r="X807" s="324"/>
      <c r="Y807" s="326"/>
      <c r="Z807" s="335">
        <f>_xlfn.XLOOKUP(A807,'2024-NAT-01'!B:B,'2024-NAT-01'!F:F,0,0)+_xlfn.XLOOKUP(Nominations!A749,'2024-NAT-01'!B:B,'2024-NAT-01'!G:G,0,0)</f>
        <v>0</v>
      </c>
      <c r="AA807" s="336">
        <f>_xlfn.XLOOKUP(A807,'2024-NAT-01'!B:B,'2024-NAT-01'!H:H,0,0)</f>
        <v>0</v>
      </c>
      <c r="AB807" s="335">
        <f>_xlfn.XLOOKUP(A807,'2024-NAT-02'!B:B,'2024-NAT-02'!F:F,0,0)+_xlfn.XLOOKUP(A807,'2024-NAT-02'!B:B,'2024-NAT-02'!G:G,0,0)</f>
        <v>0</v>
      </c>
      <c r="AC807" s="337">
        <f>_xlfn.XLOOKUP(A807,'2024-NAT-02'!B:B,'2024-NAT-02'!H:H,0,0)</f>
        <v>0</v>
      </c>
      <c r="AD807" s="338">
        <f t="shared" si="27"/>
        <v>0</v>
      </c>
      <c r="AE807" s="339">
        <f t="shared" si="28"/>
        <v>0</v>
      </c>
    </row>
    <row r="808" spans="1:31" ht="15.6" x14ac:dyDescent="0.25">
      <c r="A808" s="340" t="s">
        <v>1529</v>
      </c>
      <c r="B808" s="341" t="s">
        <v>1226</v>
      </c>
      <c r="C808" s="341" t="s">
        <v>1553</v>
      </c>
      <c r="D808" s="341" t="s">
        <v>1554</v>
      </c>
      <c r="E808" s="342" t="s">
        <v>1258</v>
      </c>
      <c r="F808" s="312">
        <v>0</v>
      </c>
      <c r="G808" s="313">
        <v>0</v>
      </c>
      <c r="H808" s="313">
        <v>0</v>
      </c>
      <c r="I808" s="314">
        <v>0</v>
      </c>
      <c r="J808" s="315">
        <v>0</v>
      </c>
      <c r="K808" s="316"/>
      <c r="L808" s="331"/>
      <c r="M808" s="316"/>
      <c r="N808" s="317"/>
      <c r="O808" s="317"/>
      <c r="P808" s="318"/>
      <c r="Q808" s="319"/>
      <c r="R808" s="306"/>
      <c r="S808" s="306"/>
      <c r="T808" s="320"/>
      <c r="U808" s="321"/>
      <c r="V808" s="322"/>
      <c r="W808" s="323"/>
      <c r="X808" s="324"/>
      <c r="Y808" s="326"/>
      <c r="Z808" s="335">
        <f>_xlfn.XLOOKUP(A808,'2024-NAT-01'!B:B,'2024-NAT-01'!F:F,0,0)+_xlfn.XLOOKUP(Nominations!A750,'2024-NAT-01'!B:B,'2024-NAT-01'!G:G,0,0)</f>
        <v>0</v>
      </c>
      <c r="AA808" s="336">
        <f>_xlfn.XLOOKUP(A808,'2024-NAT-01'!B:B,'2024-NAT-01'!H:H,0,0)</f>
        <v>0</v>
      </c>
      <c r="AB808" s="335">
        <f>_xlfn.XLOOKUP(A808,'2024-NAT-02'!B:B,'2024-NAT-02'!F:F,0,0)+_xlfn.XLOOKUP(A808,'2024-NAT-02'!B:B,'2024-NAT-02'!G:G,0,0)</f>
        <v>0</v>
      </c>
      <c r="AC808" s="337">
        <f>_xlfn.XLOOKUP(A808,'2024-NAT-02'!B:B,'2024-NAT-02'!H:H,0,0)</f>
        <v>0</v>
      </c>
      <c r="AD808" s="338">
        <f t="shared" si="27"/>
        <v>0</v>
      </c>
      <c r="AE808" s="339">
        <f t="shared" si="28"/>
        <v>0</v>
      </c>
    </row>
    <row r="809" spans="1:31" ht="15.6" x14ac:dyDescent="0.25">
      <c r="A809" s="340" t="s">
        <v>1530</v>
      </c>
      <c r="B809" s="341" t="s">
        <v>1226</v>
      </c>
      <c r="C809" s="341" t="s">
        <v>316</v>
      </c>
      <c r="D809" s="341" t="s">
        <v>309</v>
      </c>
      <c r="E809" s="342" t="s">
        <v>1261</v>
      </c>
      <c r="F809" s="312">
        <v>0</v>
      </c>
      <c r="G809" s="313">
        <v>0</v>
      </c>
      <c r="H809" s="313">
        <v>0</v>
      </c>
      <c r="I809" s="314">
        <v>0</v>
      </c>
      <c r="J809" s="315">
        <v>0</v>
      </c>
      <c r="K809" s="316"/>
      <c r="L809" s="331"/>
      <c r="M809" s="316"/>
      <c r="N809" s="317"/>
      <c r="O809" s="317"/>
      <c r="P809" s="318"/>
      <c r="Q809" s="319"/>
      <c r="R809" s="306"/>
      <c r="S809" s="306"/>
      <c r="T809" s="320"/>
      <c r="U809" s="321"/>
      <c r="V809" s="322"/>
      <c r="W809" s="323"/>
      <c r="X809" s="324"/>
      <c r="Y809" s="326"/>
      <c r="Z809" s="335">
        <f>_xlfn.XLOOKUP(A809,'2024-NAT-01'!B:B,'2024-NAT-01'!F:F,0,0)+_xlfn.XLOOKUP(Nominations!A751,'2024-NAT-01'!B:B,'2024-NAT-01'!G:G,0,0)</f>
        <v>0</v>
      </c>
      <c r="AA809" s="336">
        <f>_xlfn.XLOOKUP(A809,'2024-NAT-01'!B:B,'2024-NAT-01'!H:H,0,0)</f>
        <v>0</v>
      </c>
      <c r="AB809" s="335">
        <f>_xlfn.XLOOKUP(A809,'2024-NAT-02'!B:B,'2024-NAT-02'!F:F,0,0)+_xlfn.XLOOKUP(A809,'2024-NAT-02'!B:B,'2024-NAT-02'!G:G,0,0)</f>
        <v>0</v>
      </c>
      <c r="AC809" s="337">
        <f>_xlfn.XLOOKUP(A809,'2024-NAT-02'!B:B,'2024-NAT-02'!H:H,0,0)</f>
        <v>0</v>
      </c>
      <c r="AD809" s="338">
        <f t="shared" si="27"/>
        <v>0</v>
      </c>
      <c r="AE809" s="339">
        <f t="shared" si="28"/>
        <v>0</v>
      </c>
    </row>
    <row r="810" spans="1:31" ht="15.6" x14ac:dyDescent="0.25">
      <c r="A810" s="340" t="s">
        <v>1531</v>
      </c>
      <c r="B810" s="341" t="s">
        <v>1227</v>
      </c>
      <c r="C810" s="341" t="s">
        <v>1088</v>
      </c>
      <c r="D810" s="341" t="s">
        <v>1587</v>
      </c>
      <c r="E810" s="342" t="s">
        <v>2079</v>
      </c>
      <c r="F810" s="312">
        <v>0</v>
      </c>
      <c r="G810" s="313">
        <v>0</v>
      </c>
      <c r="H810" s="313">
        <v>0</v>
      </c>
      <c r="I810" s="314">
        <v>0</v>
      </c>
      <c r="J810" s="315">
        <v>0</v>
      </c>
      <c r="K810" s="316"/>
      <c r="L810" s="331"/>
      <c r="M810" s="316"/>
      <c r="N810" s="317"/>
      <c r="O810" s="317"/>
      <c r="P810" s="318"/>
      <c r="Q810" s="319"/>
      <c r="R810" s="306"/>
      <c r="S810" s="306"/>
      <c r="T810" s="320"/>
      <c r="U810" s="321"/>
      <c r="V810" s="322"/>
      <c r="W810" s="323"/>
      <c r="X810" s="324"/>
      <c r="Y810" s="326"/>
      <c r="Z810" s="335">
        <f>_xlfn.XLOOKUP(A810,'2024-NAT-01'!B:B,'2024-NAT-01'!F:F,0,0)+_xlfn.XLOOKUP(Nominations!A752,'2024-NAT-01'!B:B,'2024-NAT-01'!G:G,0,0)</f>
        <v>0</v>
      </c>
      <c r="AA810" s="336">
        <f>_xlfn.XLOOKUP(A810,'2024-NAT-01'!B:B,'2024-NAT-01'!H:H,0,0)</f>
        <v>0</v>
      </c>
      <c r="AB810" s="335">
        <f>_xlfn.XLOOKUP(A810,'2024-NAT-02'!B:B,'2024-NAT-02'!F:F,0,0)+_xlfn.XLOOKUP(A810,'2024-NAT-02'!B:B,'2024-NAT-02'!G:G,0,0)</f>
        <v>0</v>
      </c>
      <c r="AC810" s="337">
        <f>_xlfn.XLOOKUP(A810,'2024-NAT-02'!B:B,'2024-NAT-02'!H:H,0,0)</f>
        <v>0</v>
      </c>
      <c r="AD810" s="338">
        <f t="shared" si="27"/>
        <v>0</v>
      </c>
      <c r="AE810" s="339">
        <f t="shared" si="28"/>
        <v>0</v>
      </c>
    </row>
    <row r="811" spans="1:31" ht="15.6" x14ac:dyDescent="0.25">
      <c r="A811" s="340" t="s">
        <v>1532</v>
      </c>
      <c r="B811" s="341" t="s">
        <v>1227</v>
      </c>
      <c r="C811" s="341" t="s">
        <v>1588</v>
      </c>
      <c r="D811" s="341" t="s">
        <v>1587</v>
      </c>
      <c r="E811" s="342" t="e">
        <v>#VALUE!</v>
      </c>
      <c r="F811" s="312">
        <v>0</v>
      </c>
      <c r="G811" s="313">
        <v>0</v>
      </c>
      <c r="H811" s="313">
        <v>0</v>
      </c>
      <c r="I811" s="314">
        <v>0</v>
      </c>
      <c r="J811" s="315">
        <v>0</v>
      </c>
      <c r="K811" s="316"/>
      <c r="L811" s="331"/>
      <c r="M811" s="316"/>
      <c r="N811" s="317"/>
      <c r="O811" s="317"/>
      <c r="P811" s="318"/>
      <c r="Q811" s="319"/>
      <c r="R811" s="306"/>
      <c r="S811" s="306"/>
      <c r="T811" s="320"/>
      <c r="U811" s="321"/>
      <c r="V811" s="322"/>
      <c r="W811" s="323"/>
      <c r="X811" s="324"/>
      <c r="Y811" s="326"/>
      <c r="Z811" s="335">
        <f>_xlfn.XLOOKUP(A811,'2024-NAT-01'!B:B,'2024-NAT-01'!F:F,0,0)+_xlfn.XLOOKUP(Nominations!A753,'2024-NAT-01'!B:B,'2024-NAT-01'!G:G,0,0)</f>
        <v>0</v>
      </c>
      <c r="AA811" s="336">
        <f>_xlfn.XLOOKUP(A811,'2024-NAT-01'!B:B,'2024-NAT-01'!H:H,0,0)</f>
        <v>0</v>
      </c>
      <c r="AB811" s="335">
        <f>_xlfn.XLOOKUP(A811,'2024-NAT-02'!B:B,'2024-NAT-02'!F:F,0,0)+_xlfn.XLOOKUP(A811,'2024-NAT-02'!B:B,'2024-NAT-02'!G:G,0,0)</f>
        <v>0</v>
      </c>
      <c r="AC811" s="337">
        <f>_xlfn.XLOOKUP(A811,'2024-NAT-02'!B:B,'2024-NAT-02'!H:H,0,0)</f>
        <v>0</v>
      </c>
      <c r="AD811" s="338">
        <f t="shared" si="27"/>
        <v>0</v>
      </c>
      <c r="AE811" s="339">
        <f t="shared" si="28"/>
        <v>0</v>
      </c>
    </row>
    <row r="812" spans="1:31" ht="15.6" x14ac:dyDescent="0.25">
      <c r="A812" s="340" t="s">
        <v>1533</v>
      </c>
      <c r="B812" s="341" t="s">
        <v>2158</v>
      </c>
      <c r="C812" s="341" t="s">
        <v>2141</v>
      </c>
      <c r="D812" s="341" t="s">
        <v>103</v>
      </c>
      <c r="E812" s="342" t="s">
        <v>1258</v>
      </c>
      <c r="F812" s="312">
        <v>0</v>
      </c>
      <c r="G812" s="313">
        <v>0</v>
      </c>
      <c r="H812" s="313">
        <v>0</v>
      </c>
      <c r="I812" s="314">
        <v>0</v>
      </c>
      <c r="J812" s="315">
        <v>0</v>
      </c>
      <c r="K812" s="316"/>
      <c r="L812" s="331"/>
      <c r="M812" s="316"/>
      <c r="N812" s="317"/>
      <c r="O812" s="317"/>
      <c r="P812" s="318"/>
      <c r="Q812" s="319"/>
      <c r="R812" s="306"/>
      <c r="S812" s="306"/>
      <c r="T812" s="320"/>
      <c r="U812" s="321"/>
      <c r="V812" s="322"/>
      <c r="W812" s="323"/>
      <c r="X812" s="324"/>
      <c r="Y812" s="326"/>
      <c r="Z812" s="335">
        <f>_xlfn.XLOOKUP(A812,'2024-NAT-01'!B:B,'2024-NAT-01'!F:F,0,0)+_xlfn.XLOOKUP(Nominations!A754,'2024-NAT-01'!B:B,'2024-NAT-01'!G:G,0,0)</f>
        <v>0</v>
      </c>
      <c r="AA812" s="336">
        <f>_xlfn.XLOOKUP(A812,'2024-NAT-01'!B:B,'2024-NAT-01'!H:H,0,0)</f>
        <v>0</v>
      </c>
      <c r="AB812" s="335">
        <f>_xlfn.XLOOKUP(A812,'2024-NAT-02'!B:B,'2024-NAT-02'!F:F,0,0)+_xlfn.XLOOKUP(A812,'2024-NAT-02'!B:B,'2024-NAT-02'!G:G,0,0)</f>
        <v>0</v>
      </c>
      <c r="AC812" s="337">
        <f>_xlfn.XLOOKUP(A812,'2024-NAT-02'!B:B,'2024-NAT-02'!H:H,0,0)</f>
        <v>0</v>
      </c>
      <c r="AD812" s="338">
        <f t="shared" si="27"/>
        <v>0</v>
      </c>
      <c r="AE812" s="339">
        <f t="shared" si="28"/>
        <v>0</v>
      </c>
    </row>
    <row r="813" spans="1:31" ht="15.6" x14ac:dyDescent="0.25">
      <c r="A813" s="340" t="s">
        <v>1534</v>
      </c>
      <c r="B813" s="341" t="s">
        <v>1663</v>
      </c>
      <c r="C813" s="341" t="s">
        <v>250</v>
      </c>
      <c r="D813" s="341" t="s">
        <v>1589</v>
      </c>
      <c r="E813" s="342" t="s">
        <v>1261</v>
      </c>
      <c r="F813" s="312">
        <v>0</v>
      </c>
      <c r="G813" s="313">
        <v>0</v>
      </c>
      <c r="H813" s="313">
        <v>0</v>
      </c>
      <c r="I813" s="314">
        <v>0</v>
      </c>
      <c r="J813" s="315">
        <v>0</v>
      </c>
      <c r="K813" s="316"/>
      <c r="L813" s="331"/>
      <c r="M813" s="316"/>
      <c r="N813" s="317"/>
      <c r="O813" s="317"/>
      <c r="P813" s="318"/>
      <c r="Q813" s="319"/>
      <c r="R813" s="306"/>
      <c r="S813" s="306"/>
      <c r="T813" s="320"/>
      <c r="U813" s="321"/>
      <c r="V813" s="322"/>
      <c r="W813" s="323"/>
      <c r="X813" s="324"/>
      <c r="Y813" s="326"/>
      <c r="Z813" s="335">
        <f>_xlfn.XLOOKUP(A813,'2024-NAT-01'!B:B,'2024-NAT-01'!F:F,0,0)+_xlfn.XLOOKUP(Nominations!A755,'2024-NAT-01'!B:B,'2024-NAT-01'!G:G,0,0)</f>
        <v>0</v>
      </c>
      <c r="AA813" s="336">
        <f>_xlfn.XLOOKUP(A813,'2024-NAT-01'!B:B,'2024-NAT-01'!H:H,0,0)</f>
        <v>0</v>
      </c>
      <c r="AB813" s="335">
        <f>_xlfn.XLOOKUP(A813,'2024-NAT-02'!B:B,'2024-NAT-02'!F:F,0,0)+_xlfn.XLOOKUP(A813,'2024-NAT-02'!B:B,'2024-NAT-02'!G:G,0,0)</f>
        <v>0</v>
      </c>
      <c r="AC813" s="337">
        <f>_xlfn.XLOOKUP(A813,'2024-NAT-02'!B:B,'2024-NAT-02'!H:H,0,0)</f>
        <v>0</v>
      </c>
      <c r="AD813" s="338">
        <f t="shared" si="27"/>
        <v>0</v>
      </c>
      <c r="AE813" s="339">
        <f t="shared" si="28"/>
        <v>0</v>
      </c>
    </row>
    <row r="814" spans="1:31" ht="15.6" x14ac:dyDescent="0.25">
      <c r="A814" s="340" t="s">
        <v>1557</v>
      </c>
      <c r="B814" s="341" t="s">
        <v>1241</v>
      </c>
      <c r="C814" s="341" t="s">
        <v>1591</v>
      </c>
      <c r="D814" s="341" t="s">
        <v>352</v>
      </c>
      <c r="E814" s="342" t="s">
        <v>1261</v>
      </c>
      <c r="F814" s="312">
        <v>0</v>
      </c>
      <c r="G814" s="313">
        <v>0</v>
      </c>
      <c r="H814" s="313">
        <v>0</v>
      </c>
      <c r="I814" s="314">
        <v>0</v>
      </c>
      <c r="J814" s="315">
        <v>0</v>
      </c>
      <c r="K814" s="316"/>
      <c r="L814" s="331"/>
      <c r="M814" s="316"/>
      <c r="N814" s="317"/>
      <c r="O814" s="317"/>
      <c r="P814" s="318"/>
      <c r="Q814" s="319"/>
      <c r="R814" s="306"/>
      <c r="S814" s="306"/>
      <c r="T814" s="320"/>
      <c r="U814" s="321"/>
      <c r="V814" s="322"/>
      <c r="W814" s="323"/>
      <c r="X814" s="324"/>
      <c r="Y814" s="326"/>
      <c r="Z814" s="335">
        <f>_xlfn.XLOOKUP(A814,'2024-NAT-01'!B:B,'2024-NAT-01'!F:F,0,0)+_xlfn.XLOOKUP(Nominations!A757,'2024-NAT-01'!B:B,'2024-NAT-01'!G:G,0,0)</f>
        <v>0</v>
      </c>
      <c r="AA814" s="336">
        <f>_xlfn.XLOOKUP(A814,'2024-NAT-01'!B:B,'2024-NAT-01'!H:H,0,0)</f>
        <v>0</v>
      </c>
      <c r="AB814" s="335">
        <f>_xlfn.XLOOKUP(A814,'2024-NAT-02'!B:B,'2024-NAT-02'!F:F,0,0)+_xlfn.XLOOKUP(A814,'2024-NAT-02'!B:B,'2024-NAT-02'!G:G,0,0)</f>
        <v>0</v>
      </c>
      <c r="AC814" s="337">
        <f>_xlfn.XLOOKUP(A814,'2024-NAT-02'!B:B,'2024-NAT-02'!H:H,0,0)</f>
        <v>0</v>
      </c>
      <c r="AD814" s="338">
        <f t="shared" si="27"/>
        <v>0</v>
      </c>
      <c r="AE814" s="339">
        <f t="shared" si="28"/>
        <v>0</v>
      </c>
    </row>
    <row r="815" spans="1:31" ht="15.6" x14ac:dyDescent="0.25">
      <c r="A815" s="340" t="s">
        <v>1558</v>
      </c>
      <c r="B815" s="341" t="s">
        <v>1473</v>
      </c>
      <c r="C815" s="341" t="s">
        <v>1592</v>
      </c>
      <c r="D815" s="341" t="s">
        <v>295</v>
      </c>
      <c r="E815" s="342" t="s">
        <v>1258</v>
      </c>
      <c r="F815" s="312">
        <v>0</v>
      </c>
      <c r="G815" s="313">
        <v>0</v>
      </c>
      <c r="H815" s="313">
        <v>0</v>
      </c>
      <c r="I815" s="314">
        <v>0</v>
      </c>
      <c r="J815" s="315">
        <v>0</v>
      </c>
      <c r="K815" s="316"/>
      <c r="L815" s="331"/>
      <c r="M815" s="316"/>
      <c r="N815" s="317"/>
      <c r="O815" s="317"/>
      <c r="P815" s="318"/>
      <c r="Q815" s="319"/>
      <c r="R815" s="306"/>
      <c r="S815" s="306"/>
      <c r="T815" s="320"/>
      <c r="U815" s="321"/>
      <c r="V815" s="322"/>
      <c r="W815" s="323"/>
      <c r="X815" s="324"/>
      <c r="Y815" s="326"/>
      <c r="Z815" s="335">
        <f>_xlfn.XLOOKUP(A815,'2024-NAT-01'!B:B,'2024-NAT-01'!F:F,0,0)+_xlfn.XLOOKUP(Nominations!A758,'2024-NAT-01'!B:B,'2024-NAT-01'!G:G,0,0)</f>
        <v>0</v>
      </c>
      <c r="AA815" s="336">
        <f>_xlfn.XLOOKUP(A815,'2024-NAT-01'!B:B,'2024-NAT-01'!H:H,0,0)</f>
        <v>0</v>
      </c>
      <c r="AB815" s="335">
        <f>_xlfn.XLOOKUP(A815,'2024-NAT-02'!B:B,'2024-NAT-02'!F:F,0,0)+_xlfn.XLOOKUP(A815,'2024-NAT-02'!B:B,'2024-NAT-02'!G:G,0,0)</f>
        <v>0</v>
      </c>
      <c r="AC815" s="337">
        <f>_xlfn.XLOOKUP(A815,'2024-NAT-02'!B:B,'2024-NAT-02'!H:H,0,0)</f>
        <v>0</v>
      </c>
      <c r="AD815" s="338">
        <f t="shared" si="27"/>
        <v>0</v>
      </c>
      <c r="AE815" s="339">
        <f t="shared" si="28"/>
        <v>0</v>
      </c>
    </row>
    <row r="816" spans="1:31" ht="15.6" x14ac:dyDescent="0.25">
      <c r="A816" s="340" t="s">
        <v>1561</v>
      </c>
      <c r="B816" s="341" t="s">
        <v>1242</v>
      </c>
      <c r="C816" s="341" t="s">
        <v>1596</v>
      </c>
      <c r="D816" s="341" t="s">
        <v>79</v>
      </c>
      <c r="E816" s="342" t="s">
        <v>1261</v>
      </c>
      <c r="F816" s="312">
        <v>0</v>
      </c>
      <c r="G816" s="313">
        <v>0</v>
      </c>
      <c r="H816" s="313">
        <v>0</v>
      </c>
      <c r="I816" s="314">
        <v>0</v>
      </c>
      <c r="J816" s="315">
        <v>0</v>
      </c>
      <c r="K816" s="316"/>
      <c r="L816" s="331"/>
      <c r="M816" s="316"/>
      <c r="N816" s="317"/>
      <c r="O816" s="317"/>
      <c r="P816" s="318"/>
      <c r="Q816" s="319"/>
      <c r="R816" s="306"/>
      <c r="S816" s="306"/>
      <c r="T816" s="320"/>
      <c r="U816" s="321"/>
      <c r="V816" s="322"/>
      <c r="W816" s="323"/>
      <c r="X816" s="324"/>
      <c r="Y816" s="326"/>
      <c r="Z816" s="335">
        <f>_xlfn.XLOOKUP(A816,'2024-NAT-01'!B:B,'2024-NAT-01'!F:F,0,0)+_xlfn.XLOOKUP(Nominations!A761,'2024-NAT-01'!B:B,'2024-NAT-01'!G:G,0,0)</f>
        <v>0</v>
      </c>
      <c r="AA816" s="336">
        <f>_xlfn.XLOOKUP(A816,'2024-NAT-01'!B:B,'2024-NAT-01'!H:H,0,0)</f>
        <v>0</v>
      </c>
      <c r="AB816" s="335">
        <f>_xlfn.XLOOKUP(A816,'2024-NAT-02'!B:B,'2024-NAT-02'!F:F,0,0)+_xlfn.XLOOKUP(A816,'2024-NAT-02'!B:B,'2024-NAT-02'!G:G,0,0)</f>
        <v>0</v>
      </c>
      <c r="AC816" s="337">
        <f>_xlfn.XLOOKUP(A816,'2024-NAT-02'!B:B,'2024-NAT-02'!H:H,0,0)</f>
        <v>0</v>
      </c>
      <c r="AD816" s="338">
        <f t="shared" si="27"/>
        <v>0</v>
      </c>
      <c r="AE816" s="339">
        <f t="shared" si="28"/>
        <v>0</v>
      </c>
    </row>
    <row r="817" spans="1:31" ht="15.6" x14ac:dyDescent="0.25">
      <c r="A817" s="340" t="s">
        <v>1562</v>
      </c>
      <c r="B817" s="341" t="s">
        <v>1241</v>
      </c>
      <c r="C817" s="341" t="s">
        <v>1064</v>
      </c>
      <c r="D817" s="341" t="s">
        <v>1065</v>
      </c>
      <c r="E817" s="342" t="s">
        <v>1261</v>
      </c>
      <c r="F817" s="312">
        <v>0</v>
      </c>
      <c r="G817" s="313">
        <v>0</v>
      </c>
      <c r="H817" s="313">
        <v>0</v>
      </c>
      <c r="I817" s="314">
        <v>0</v>
      </c>
      <c r="J817" s="315">
        <v>0</v>
      </c>
      <c r="K817" s="316"/>
      <c r="L817" s="331"/>
      <c r="M817" s="316"/>
      <c r="N817" s="317"/>
      <c r="O817" s="317"/>
      <c r="P817" s="318"/>
      <c r="Q817" s="319"/>
      <c r="R817" s="306"/>
      <c r="S817" s="306"/>
      <c r="T817" s="320"/>
      <c r="U817" s="321"/>
      <c r="V817" s="322"/>
      <c r="W817" s="323"/>
      <c r="X817" s="324"/>
      <c r="Y817" s="326"/>
      <c r="Z817" s="335">
        <f>_xlfn.XLOOKUP(A817,'2024-NAT-01'!B:B,'2024-NAT-01'!F:F,0,0)+_xlfn.XLOOKUP(Nominations!A762,'2024-NAT-01'!B:B,'2024-NAT-01'!G:G,0,0)</f>
        <v>0</v>
      </c>
      <c r="AA817" s="336">
        <f>_xlfn.XLOOKUP(A817,'2024-NAT-01'!B:B,'2024-NAT-01'!H:H,0,0)</f>
        <v>0</v>
      </c>
      <c r="AB817" s="335">
        <f>_xlfn.XLOOKUP(A817,'2024-NAT-02'!B:B,'2024-NAT-02'!F:F,0,0)+_xlfn.XLOOKUP(A817,'2024-NAT-02'!B:B,'2024-NAT-02'!G:G,0,0)</f>
        <v>0</v>
      </c>
      <c r="AC817" s="337">
        <f>_xlfn.XLOOKUP(A817,'2024-NAT-02'!B:B,'2024-NAT-02'!H:H,0,0)</f>
        <v>0</v>
      </c>
      <c r="AD817" s="338">
        <f t="shared" si="27"/>
        <v>0</v>
      </c>
      <c r="AE817" s="339">
        <f t="shared" si="28"/>
        <v>0</v>
      </c>
    </row>
    <row r="818" spans="1:31" ht="15.6" x14ac:dyDescent="0.25">
      <c r="A818" s="340" t="s">
        <v>1568</v>
      </c>
      <c r="B818" s="341" t="s">
        <v>1346</v>
      </c>
      <c r="C818" s="341" t="s">
        <v>1604</v>
      </c>
      <c r="D818" s="341" t="s">
        <v>1603</v>
      </c>
      <c r="E818" s="342" t="s">
        <v>2081</v>
      </c>
      <c r="F818" s="312">
        <v>0</v>
      </c>
      <c r="G818" s="313">
        <v>0</v>
      </c>
      <c r="H818" s="313">
        <v>0</v>
      </c>
      <c r="I818" s="314">
        <v>0</v>
      </c>
      <c r="J818" s="315">
        <v>0</v>
      </c>
      <c r="K818" s="316"/>
      <c r="L818" s="331"/>
      <c r="M818" s="316"/>
      <c r="N818" s="317"/>
      <c r="O818" s="317"/>
      <c r="P818" s="318"/>
      <c r="Q818" s="319"/>
      <c r="R818" s="306"/>
      <c r="S818" s="306"/>
      <c r="T818" s="320"/>
      <c r="U818" s="321"/>
      <c r="V818" s="322"/>
      <c r="W818" s="323"/>
      <c r="X818" s="324"/>
      <c r="Y818" s="326"/>
      <c r="Z818" s="335">
        <f>_xlfn.XLOOKUP(A818,'2024-NAT-01'!B:B,'2024-NAT-01'!F:F,0,0)+_xlfn.XLOOKUP(Nominations!A768,'2024-NAT-01'!B:B,'2024-NAT-01'!G:G,0,0)</f>
        <v>0</v>
      </c>
      <c r="AA818" s="336">
        <f>_xlfn.XLOOKUP(A818,'2024-NAT-01'!B:B,'2024-NAT-01'!H:H,0,0)</f>
        <v>0</v>
      </c>
      <c r="AB818" s="335">
        <f>_xlfn.XLOOKUP(A818,'2024-NAT-02'!B:B,'2024-NAT-02'!F:F,0,0)+_xlfn.XLOOKUP(A818,'2024-NAT-02'!B:B,'2024-NAT-02'!G:G,0,0)</f>
        <v>0</v>
      </c>
      <c r="AC818" s="337">
        <f>_xlfn.XLOOKUP(A818,'2024-NAT-02'!B:B,'2024-NAT-02'!H:H,0,0)</f>
        <v>0</v>
      </c>
      <c r="AD818" s="338">
        <f t="shared" si="27"/>
        <v>0</v>
      </c>
      <c r="AE818" s="339">
        <f t="shared" si="28"/>
        <v>0</v>
      </c>
    </row>
    <row r="819" spans="1:31" ht="15.6" x14ac:dyDescent="0.25">
      <c r="A819" s="340" t="s">
        <v>1569</v>
      </c>
      <c r="B819" s="341" t="s">
        <v>1243</v>
      </c>
      <c r="C819" s="341" t="s">
        <v>99</v>
      </c>
      <c r="D819" s="341" t="s">
        <v>86</v>
      </c>
      <c r="E819" s="342" t="s">
        <v>1258</v>
      </c>
      <c r="F819" s="312">
        <v>0</v>
      </c>
      <c r="G819" s="313">
        <v>0</v>
      </c>
      <c r="H819" s="313">
        <v>0</v>
      </c>
      <c r="I819" s="314">
        <v>0</v>
      </c>
      <c r="J819" s="315">
        <v>0</v>
      </c>
      <c r="K819" s="316"/>
      <c r="L819" s="331"/>
      <c r="M819" s="316"/>
      <c r="N819" s="317"/>
      <c r="O819" s="317"/>
      <c r="P819" s="318"/>
      <c r="Q819" s="319"/>
      <c r="R819" s="306"/>
      <c r="S819" s="306"/>
      <c r="T819" s="320"/>
      <c r="U819" s="321"/>
      <c r="V819" s="322"/>
      <c r="W819" s="323"/>
      <c r="X819" s="324"/>
      <c r="Y819" s="326"/>
      <c r="Z819" s="335">
        <f>_xlfn.XLOOKUP(A819,'2024-NAT-01'!B:B,'2024-NAT-01'!F:F,0,0)+_xlfn.XLOOKUP(Nominations!A769,'2024-NAT-01'!B:B,'2024-NAT-01'!G:G,0,0)</f>
        <v>0</v>
      </c>
      <c r="AA819" s="336">
        <f>_xlfn.XLOOKUP(A819,'2024-NAT-01'!B:B,'2024-NAT-01'!H:H,0,0)</f>
        <v>0</v>
      </c>
      <c r="AB819" s="335">
        <f>_xlfn.XLOOKUP(A819,'2024-NAT-02'!B:B,'2024-NAT-02'!F:F,0,0)+_xlfn.XLOOKUP(A819,'2024-NAT-02'!B:B,'2024-NAT-02'!G:G,0,0)</f>
        <v>0</v>
      </c>
      <c r="AC819" s="337">
        <f>_xlfn.XLOOKUP(A819,'2024-NAT-02'!B:B,'2024-NAT-02'!H:H,0,0)</f>
        <v>0</v>
      </c>
      <c r="AD819" s="338">
        <f t="shared" si="27"/>
        <v>0</v>
      </c>
      <c r="AE819" s="339">
        <f t="shared" si="28"/>
        <v>0</v>
      </c>
    </row>
    <row r="820" spans="1:31" ht="15.6" x14ac:dyDescent="0.25">
      <c r="A820" s="340" t="s">
        <v>1572</v>
      </c>
      <c r="B820" s="341" t="s">
        <v>1319</v>
      </c>
      <c r="C820" s="341" t="s">
        <v>383</v>
      </c>
      <c r="D820" s="341" t="s">
        <v>1605</v>
      </c>
      <c r="E820" s="342" t="s">
        <v>1261</v>
      </c>
      <c r="F820" s="312">
        <v>0</v>
      </c>
      <c r="G820" s="313">
        <v>0</v>
      </c>
      <c r="H820" s="313">
        <v>0</v>
      </c>
      <c r="I820" s="314">
        <v>0</v>
      </c>
      <c r="J820" s="315">
        <v>0</v>
      </c>
      <c r="K820" s="316"/>
      <c r="L820" s="331"/>
      <c r="M820" s="316"/>
      <c r="N820" s="317"/>
      <c r="O820" s="317"/>
      <c r="P820" s="318"/>
      <c r="Q820" s="319"/>
      <c r="R820" s="306"/>
      <c r="S820" s="306"/>
      <c r="T820" s="320"/>
      <c r="U820" s="321"/>
      <c r="V820" s="322"/>
      <c r="W820" s="323"/>
      <c r="X820" s="324"/>
      <c r="Y820" s="326"/>
      <c r="Z820" s="335">
        <f>_xlfn.XLOOKUP(A820,'2024-NAT-01'!B:B,'2024-NAT-01'!F:F,0,0)+_xlfn.XLOOKUP(Nominations!A770,'2024-NAT-01'!B:B,'2024-NAT-01'!G:G,0,0)</f>
        <v>0</v>
      </c>
      <c r="AA820" s="336">
        <f>_xlfn.XLOOKUP(A820,'2024-NAT-01'!B:B,'2024-NAT-01'!H:H,0,0)</f>
        <v>0</v>
      </c>
      <c r="AB820" s="335">
        <f>_xlfn.XLOOKUP(A820,'2024-NAT-02'!B:B,'2024-NAT-02'!F:F,0,0)+_xlfn.XLOOKUP(A820,'2024-NAT-02'!B:B,'2024-NAT-02'!G:G,0,0)</f>
        <v>0</v>
      </c>
      <c r="AC820" s="337">
        <f>_xlfn.XLOOKUP(A820,'2024-NAT-02'!B:B,'2024-NAT-02'!H:H,0,0)</f>
        <v>0</v>
      </c>
      <c r="AD820" s="338">
        <f t="shared" si="27"/>
        <v>0</v>
      </c>
      <c r="AE820" s="339">
        <f t="shared" si="28"/>
        <v>0</v>
      </c>
    </row>
    <row r="821" spans="1:31" ht="15.6" x14ac:dyDescent="0.25">
      <c r="A821" s="340" t="s">
        <v>1577</v>
      </c>
      <c r="B821" s="341" t="s">
        <v>2161</v>
      </c>
      <c r="C821" s="341" t="s">
        <v>2142</v>
      </c>
      <c r="D821" s="341" t="s">
        <v>2143</v>
      </c>
      <c r="E821" s="342" t="s">
        <v>1258</v>
      </c>
      <c r="F821" s="312">
        <v>0</v>
      </c>
      <c r="G821" s="313">
        <v>0</v>
      </c>
      <c r="H821" s="313">
        <v>0</v>
      </c>
      <c r="I821" s="314">
        <v>0</v>
      </c>
      <c r="J821" s="315">
        <v>0</v>
      </c>
      <c r="K821" s="316"/>
      <c r="L821" s="331"/>
      <c r="M821" s="316"/>
      <c r="N821" s="317"/>
      <c r="O821" s="317"/>
      <c r="P821" s="318"/>
      <c r="Q821" s="319"/>
      <c r="R821" s="306"/>
      <c r="S821" s="306"/>
      <c r="T821" s="320"/>
      <c r="U821" s="321"/>
      <c r="V821" s="322"/>
      <c r="W821" s="323"/>
      <c r="X821" s="324"/>
      <c r="Y821" s="326"/>
      <c r="Z821" s="335">
        <f>_xlfn.XLOOKUP(A821,'2024-NAT-01'!B:B,'2024-NAT-01'!F:F,0,0)+_xlfn.XLOOKUP(Nominations!A775,'2024-NAT-01'!B:B,'2024-NAT-01'!G:G,0,0)</f>
        <v>0</v>
      </c>
      <c r="AA821" s="336">
        <f>_xlfn.XLOOKUP(A821,'2024-NAT-01'!B:B,'2024-NAT-01'!H:H,0,0)</f>
        <v>0</v>
      </c>
      <c r="AB821" s="335">
        <f>_xlfn.XLOOKUP(A821,'2024-NAT-02'!B:B,'2024-NAT-02'!F:F,0,0)+_xlfn.XLOOKUP(A821,'2024-NAT-02'!B:B,'2024-NAT-02'!G:G,0,0)</f>
        <v>0</v>
      </c>
      <c r="AC821" s="337">
        <f>_xlfn.XLOOKUP(A821,'2024-NAT-02'!B:B,'2024-NAT-02'!H:H,0,0)</f>
        <v>0</v>
      </c>
      <c r="AD821" s="338">
        <f t="shared" si="27"/>
        <v>0</v>
      </c>
      <c r="AE821" s="339">
        <f t="shared" si="28"/>
        <v>0</v>
      </c>
    </row>
    <row r="822" spans="1:31" ht="15.6" x14ac:dyDescent="0.25">
      <c r="A822" s="340" t="s">
        <v>1580</v>
      </c>
      <c r="B822" s="341" t="s">
        <v>1227</v>
      </c>
      <c r="C822" s="341" t="s">
        <v>179</v>
      </c>
      <c r="D822" s="341" t="s">
        <v>290</v>
      </c>
      <c r="E822" s="342" t="s">
        <v>1261</v>
      </c>
      <c r="F822" s="312">
        <v>0</v>
      </c>
      <c r="G822" s="313">
        <v>0</v>
      </c>
      <c r="H822" s="313">
        <v>0</v>
      </c>
      <c r="I822" s="314">
        <v>0</v>
      </c>
      <c r="J822" s="315">
        <v>0</v>
      </c>
      <c r="K822" s="316"/>
      <c r="L822" s="331"/>
      <c r="M822" s="316"/>
      <c r="N822" s="317"/>
      <c r="O822" s="317"/>
      <c r="P822" s="318"/>
      <c r="Q822" s="319"/>
      <c r="R822" s="306"/>
      <c r="S822" s="306"/>
      <c r="T822" s="320"/>
      <c r="U822" s="321"/>
      <c r="V822" s="322"/>
      <c r="W822" s="323"/>
      <c r="X822" s="324"/>
      <c r="Y822" s="326"/>
      <c r="Z822" s="335">
        <f>_xlfn.XLOOKUP(A822,'2024-NAT-01'!B:B,'2024-NAT-01'!F:F,0,0)+_xlfn.XLOOKUP(Nominations!A778,'2024-NAT-01'!B:B,'2024-NAT-01'!G:G,0,0)</f>
        <v>0</v>
      </c>
      <c r="AA822" s="336">
        <f>_xlfn.XLOOKUP(A822,'2024-NAT-01'!B:B,'2024-NAT-01'!H:H,0,0)</f>
        <v>0</v>
      </c>
      <c r="AB822" s="335">
        <f>_xlfn.XLOOKUP(A822,'2024-NAT-02'!B:B,'2024-NAT-02'!F:F,0,0)+_xlfn.XLOOKUP(A822,'2024-NAT-02'!B:B,'2024-NAT-02'!G:G,0,0)</f>
        <v>0</v>
      </c>
      <c r="AC822" s="337">
        <f>_xlfn.XLOOKUP(A822,'2024-NAT-02'!B:B,'2024-NAT-02'!H:H,0,0)</f>
        <v>0</v>
      </c>
      <c r="AD822" s="338">
        <f t="shared" si="27"/>
        <v>0</v>
      </c>
      <c r="AE822" s="339">
        <f t="shared" si="28"/>
        <v>0</v>
      </c>
    </row>
    <row r="823" spans="1:31" ht="15.6" x14ac:dyDescent="0.25">
      <c r="A823" s="340" t="s">
        <v>1581</v>
      </c>
      <c r="B823" s="341" t="s">
        <v>1226</v>
      </c>
      <c r="C823" s="341" t="s">
        <v>1611</v>
      </c>
      <c r="D823" s="341" t="s">
        <v>169</v>
      </c>
      <c r="E823" s="342" t="s">
        <v>1251</v>
      </c>
      <c r="F823" s="312">
        <v>0</v>
      </c>
      <c r="G823" s="313">
        <v>0</v>
      </c>
      <c r="H823" s="313">
        <v>0</v>
      </c>
      <c r="I823" s="314">
        <v>0</v>
      </c>
      <c r="J823" s="315">
        <v>0</v>
      </c>
      <c r="K823" s="316"/>
      <c r="L823" s="331"/>
      <c r="M823" s="316"/>
      <c r="N823" s="317"/>
      <c r="O823" s="317"/>
      <c r="P823" s="318"/>
      <c r="Q823" s="319"/>
      <c r="R823" s="306"/>
      <c r="S823" s="306"/>
      <c r="T823" s="320"/>
      <c r="U823" s="321"/>
      <c r="V823" s="322"/>
      <c r="W823" s="323"/>
      <c r="X823" s="324"/>
      <c r="Y823" s="326"/>
      <c r="Z823" s="335">
        <f>_xlfn.XLOOKUP(A823,'2024-NAT-01'!B:B,'2024-NAT-01'!F:F,0,0)+_xlfn.XLOOKUP(Nominations!A779,'2024-NAT-01'!B:B,'2024-NAT-01'!G:G,0,0)</f>
        <v>0</v>
      </c>
      <c r="AA823" s="336">
        <f>_xlfn.XLOOKUP(A823,'2024-NAT-01'!B:B,'2024-NAT-01'!H:H,0,0)</f>
        <v>0</v>
      </c>
      <c r="AB823" s="335">
        <f>_xlfn.XLOOKUP(A823,'2024-NAT-02'!B:B,'2024-NAT-02'!F:F,0,0)+_xlfn.XLOOKUP(A823,'2024-NAT-02'!B:B,'2024-NAT-02'!G:G,0,0)</f>
        <v>0</v>
      </c>
      <c r="AC823" s="337">
        <f>_xlfn.XLOOKUP(A823,'2024-NAT-02'!B:B,'2024-NAT-02'!H:H,0,0)</f>
        <v>0</v>
      </c>
      <c r="AD823" s="338">
        <f t="shared" si="27"/>
        <v>0</v>
      </c>
      <c r="AE823" s="339">
        <f t="shared" si="28"/>
        <v>0</v>
      </c>
    </row>
    <row r="824" spans="1:31" ht="15.6" x14ac:dyDescent="0.25">
      <c r="A824" s="340" t="s">
        <v>1585</v>
      </c>
      <c r="B824" s="341" t="s">
        <v>1242</v>
      </c>
      <c r="C824" s="341" t="s">
        <v>1868</v>
      </c>
      <c r="D824" s="341" t="s">
        <v>1869</v>
      </c>
      <c r="E824" s="342" t="s">
        <v>2081</v>
      </c>
      <c r="F824" s="312">
        <v>0</v>
      </c>
      <c r="G824" s="313">
        <v>0</v>
      </c>
      <c r="H824" s="313">
        <v>0</v>
      </c>
      <c r="I824" s="314">
        <v>0</v>
      </c>
      <c r="J824" s="315">
        <v>0</v>
      </c>
      <c r="K824" s="316"/>
      <c r="L824" s="331"/>
      <c r="M824" s="316"/>
      <c r="N824" s="317"/>
      <c r="O824" s="317"/>
      <c r="P824" s="318"/>
      <c r="Q824" s="319"/>
      <c r="R824" s="306"/>
      <c r="S824" s="306"/>
      <c r="T824" s="320"/>
      <c r="U824" s="321"/>
      <c r="V824" s="322"/>
      <c r="W824" s="323"/>
      <c r="X824" s="324"/>
      <c r="Y824" s="326"/>
      <c r="Z824" s="335">
        <f>_xlfn.XLOOKUP(A824,'2024-NAT-01'!B:B,'2024-NAT-01'!F:F,0,0)+_xlfn.XLOOKUP(Nominations!A783,'2024-NAT-01'!B:B,'2024-NAT-01'!G:G,0,0)</f>
        <v>0</v>
      </c>
      <c r="AA824" s="336">
        <f>_xlfn.XLOOKUP(A824,'2024-NAT-01'!B:B,'2024-NAT-01'!H:H,0,0)</f>
        <v>0</v>
      </c>
      <c r="AB824" s="335">
        <f>_xlfn.XLOOKUP(A824,'2024-NAT-02'!B:B,'2024-NAT-02'!F:F,0,0)+_xlfn.XLOOKUP(A824,'2024-NAT-02'!B:B,'2024-NAT-02'!G:G,0,0)</f>
        <v>0</v>
      </c>
      <c r="AC824" s="337">
        <f>_xlfn.XLOOKUP(A824,'2024-NAT-02'!B:B,'2024-NAT-02'!H:H,0,0)</f>
        <v>0</v>
      </c>
      <c r="AD824" s="338">
        <f t="shared" si="27"/>
        <v>0</v>
      </c>
      <c r="AE824" s="339">
        <f t="shared" si="28"/>
        <v>0</v>
      </c>
    </row>
    <row r="825" spans="1:31" ht="15.6" x14ac:dyDescent="0.25">
      <c r="A825" s="340" t="s">
        <v>1614</v>
      </c>
      <c r="B825" s="341" t="s">
        <v>1226</v>
      </c>
      <c r="C825" s="341" t="s">
        <v>227</v>
      </c>
      <c r="D825" s="341" t="s">
        <v>122</v>
      </c>
      <c r="E825" s="342" t="s">
        <v>1261</v>
      </c>
      <c r="F825" s="312">
        <v>0</v>
      </c>
      <c r="G825" s="313">
        <v>0</v>
      </c>
      <c r="H825" s="313">
        <v>0</v>
      </c>
      <c r="I825" s="314">
        <v>0</v>
      </c>
      <c r="J825" s="315">
        <v>0</v>
      </c>
      <c r="K825" s="316"/>
      <c r="L825" s="331"/>
      <c r="M825" s="316"/>
      <c r="N825" s="317"/>
      <c r="O825" s="317"/>
      <c r="P825" s="318"/>
      <c r="Q825" s="319"/>
      <c r="R825" s="306"/>
      <c r="S825" s="306"/>
      <c r="T825" s="320"/>
      <c r="U825" s="321"/>
      <c r="V825" s="322"/>
      <c r="W825" s="323"/>
      <c r="X825" s="324"/>
      <c r="Y825" s="326"/>
      <c r="Z825" s="335">
        <f>_xlfn.XLOOKUP(A825,'2024-NAT-01'!B:B,'2024-NAT-01'!F:F,0,0)+_xlfn.XLOOKUP(Nominations!A784,'2024-NAT-01'!B:B,'2024-NAT-01'!G:G,0,0)</f>
        <v>0</v>
      </c>
      <c r="AA825" s="336">
        <f>_xlfn.XLOOKUP(A825,'2024-NAT-01'!B:B,'2024-NAT-01'!H:H,0,0)</f>
        <v>0</v>
      </c>
      <c r="AB825" s="335">
        <f>_xlfn.XLOOKUP(A825,'2024-NAT-02'!B:B,'2024-NAT-02'!F:F,0,0)+_xlfn.XLOOKUP(A825,'2024-NAT-02'!B:B,'2024-NAT-02'!G:G,0,0)</f>
        <v>0</v>
      </c>
      <c r="AC825" s="337">
        <f>_xlfn.XLOOKUP(A825,'2024-NAT-02'!B:B,'2024-NAT-02'!H:H,0,0)</f>
        <v>0</v>
      </c>
      <c r="AD825" s="338">
        <f t="shared" si="27"/>
        <v>0</v>
      </c>
      <c r="AE825" s="339">
        <f t="shared" si="28"/>
        <v>0</v>
      </c>
    </row>
    <row r="826" spans="1:31" ht="15.6" x14ac:dyDescent="0.25">
      <c r="A826" s="340" t="s">
        <v>1615</v>
      </c>
      <c r="B826" s="341" t="s">
        <v>1226</v>
      </c>
      <c r="C826" s="341" t="s">
        <v>1656</v>
      </c>
      <c r="D826" s="341" t="s">
        <v>1657</v>
      </c>
      <c r="E826" s="342" t="s">
        <v>1258</v>
      </c>
      <c r="F826" s="312">
        <v>0</v>
      </c>
      <c r="G826" s="313">
        <v>0</v>
      </c>
      <c r="H826" s="313">
        <v>0</v>
      </c>
      <c r="I826" s="314">
        <v>0</v>
      </c>
      <c r="J826" s="315">
        <v>0</v>
      </c>
      <c r="K826" s="316"/>
      <c r="L826" s="331"/>
      <c r="M826" s="316"/>
      <c r="N826" s="317"/>
      <c r="O826" s="317"/>
      <c r="P826" s="318"/>
      <c r="Q826" s="319"/>
      <c r="R826" s="306"/>
      <c r="S826" s="306"/>
      <c r="T826" s="320"/>
      <c r="U826" s="321"/>
      <c r="V826" s="322"/>
      <c r="W826" s="323"/>
      <c r="X826" s="324"/>
      <c r="Y826" s="326"/>
      <c r="Z826" s="335">
        <f>_xlfn.XLOOKUP(A826,'2024-NAT-01'!B:B,'2024-NAT-01'!F:F,0,0)+_xlfn.XLOOKUP(Nominations!A785,'2024-NAT-01'!B:B,'2024-NAT-01'!G:G,0,0)</f>
        <v>0</v>
      </c>
      <c r="AA826" s="336">
        <f>_xlfn.XLOOKUP(A826,'2024-NAT-01'!B:B,'2024-NAT-01'!H:H,0,0)</f>
        <v>0</v>
      </c>
      <c r="AB826" s="335">
        <f>_xlfn.XLOOKUP(A826,'2024-NAT-02'!B:B,'2024-NAT-02'!F:F,0,0)+_xlfn.XLOOKUP(A826,'2024-NAT-02'!B:B,'2024-NAT-02'!G:G,0,0)</f>
        <v>0</v>
      </c>
      <c r="AC826" s="337">
        <f>_xlfn.XLOOKUP(A826,'2024-NAT-02'!B:B,'2024-NAT-02'!H:H,0,0)</f>
        <v>0</v>
      </c>
      <c r="AD826" s="338">
        <f t="shared" si="27"/>
        <v>0</v>
      </c>
      <c r="AE826" s="339">
        <f t="shared" si="28"/>
        <v>0</v>
      </c>
    </row>
    <row r="827" spans="1:31" ht="15.6" x14ac:dyDescent="0.25">
      <c r="A827" s="340" t="s">
        <v>1617</v>
      </c>
      <c r="B827" s="341" t="s">
        <v>1227</v>
      </c>
      <c r="C827" s="341" t="s">
        <v>225</v>
      </c>
      <c r="D827" s="341" t="s">
        <v>200</v>
      </c>
      <c r="E827" s="342" t="s">
        <v>1259</v>
      </c>
      <c r="F827" s="312">
        <v>0</v>
      </c>
      <c r="G827" s="313">
        <v>0</v>
      </c>
      <c r="H827" s="313">
        <v>0</v>
      </c>
      <c r="I827" s="314">
        <v>0</v>
      </c>
      <c r="J827" s="315">
        <v>0</v>
      </c>
      <c r="K827" s="316"/>
      <c r="L827" s="331"/>
      <c r="M827" s="316"/>
      <c r="N827" s="317"/>
      <c r="O827" s="317"/>
      <c r="P827" s="318"/>
      <c r="Q827" s="319"/>
      <c r="R827" s="306"/>
      <c r="S827" s="306"/>
      <c r="T827" s="320"/>
      <c r="U827" s="321"/>
      <c r="V827" s="322"/>
      <c r="W827" s="323"/>
      <c r="X827" s="324"/>
      <c r="Y827" s="326"/>
      <c r="Z827" s="335">
        <f>_xlfn.XLOOKUP(A827,'2024-NAT-01'!B:B,'2024-NAT-01'!F:F,0,0)+_xlfn.XLOOKUP(Nominations!A787,'2024-NAT-01'!B:B,'2024-NAT-01'!G:G,0,0)</f>
        <v>0</v>
      </c>
      <c r="AA827" s="336">
        <f>_xlfn.XLOOKUP(A827,'2024-NAT-01'!B:B,'2024-NAT-01'!H:H,0,0)</f>
        <v>0</v>
      </c>
      <c r="AB827" s="335">
        <f>_xlfn.XLOOKUP(A827,'2024-NAT-02'!B:B,'2024-NAT-02'!F:F,0,0)+_xlfn.XLOOKUP(A827,'2024-NAT-02'!B:B,'2024-NAT-02'!G:G,0,0)</f>
        <v>0</v>
      </c>
      <c r="AC827" s="337">
        <f>_xlfn.XLOOKUP(A827,'2024-NAT-02'!B:B,'2024-NAT-02'!H:H,0,0)</f>
        <v>0</v>
      </c>
      <c r="AD827" s="338">
        <f t="shared" si="27"/>
        <v>0</v>
      </c>
      <c r="AE827" s="339">
        <f t="shared" si="28"/>
        <v>0</v>
      </c>
    </row>
    <row r="828" spans="1:31" ht="15.6" x14ac:dyDescent="0.25">
      <c r="A828" s="340" t="s">
        <v>1619</v>
      </c>
      <c r="B828" s="341" t="s">
        <v>2154</v>
      </c>
      <c r="C828" s="341" t="s">
        <v>2144</v>
      </c>
      <c r="D828" s="341" t="s">
        <v>2133</v>
      </c>
      <c r="E828" s="342" t="s">
        <v>2079</v>
      </c>
      <c r="F828" s="312">
        <v>0</v>
      </c>
      <c r="G828" s="313">
        <v>0</v>
      </c>
      <c r="H828" s="313">
        <v>0</v>
      </c>
      <c r="I828" s="314">
        <v>0</v>
      </c>
      <c r="J828" s="315">
        <v>0</v>
      </c>
      <c r="K828" s="316"/>
      <c r="L828" s="331"/>
      <c r="M828" s="316"/>
      <c r="N828" s="317"/>
      <c r="O828" s="317"/>
      <c r="P828" s="318"/>
      <c r="Q828" s="319"/>
      <c r="R828" s="306"/>
      <c r="S828" s="306"/>
      <c r="T828" s="320"/>
      <c r="U828" s="321"/>
      <c r="V828" s="322"/>
      <c r="W828" s="323"/>
      <c r="X828" s="324"/>
      <c r="Y828" s="326"/>
      <c r="Z828" s="335">
        <f>_xlfn.XLOOKUP(A828,'2024-NAT-01'!B:B,'2024-NAT-01'!F:F,0,0)+_xlfn.XLOOKUP(Nominations!A789,'2024-NAT-01'!B:B,'2024-NAT-01'!G:G,0,0)</f>
        <v>0</v>
      </c>
      <c r="AA828" s="336">
        <f>_xlfn.XLOOKUP(A828,'2024-NAT-01'!B:B,'2024-NAT-01'!H:H,0,0)</f>
        <v>0</v>
      </c>
      <c r="AB828" s="335">
        <f>_xlfn.XLOOKUP(A828,'2024-NAT-02'!B:B,'2024-NAT-02'!F:F,0,0)+_xlfn.XLOOKUP(A828,'2024-NAT-02'!B:B,'2024-NAT-02'!G:G,0,0)</f>
        <v>0</v>
      </c>
      <c r="AC828" s="337">
        <f>_xlfn.XLOOKUP(A828,'2024-NAT-02'!B:B,'2024-NAT-02'!H:H,0,0)</f>
        <v>0</v>
      </c>
      <c r="AD828" s="338">
        <f t="shared" si="27"/>
        <v>0</v>
      </c>
      <c r="AE828" s="339">
        <f t="shared" si="28"/>
        <v>0</v>
      </c>
    </row>
    <row r="829" spans="1:31" ht="15.6" x14ac:dyDescent="0.25">
      <c r="A829" s="340" t="s">
        <v>1620</v>
      </c>
      <c r="B829" s="341" t="s">
        <v>1340</v>
      </c>
      <c r="C829" s="341" t="s">
        <v>1658</v>
      </c>
      <c r="D829" s="341" t="s">
        <v>84</v>
      </c>
      <c r="E829" s="342" t="s">
        <v>1261</v>
      </c>
      <c r="F829" s="312">
        <v>0</v>
      </c>
      <c r="G829" s="313">
        <v>0</v>
      </c>
      <c r="H829" s="313">
        <v>0</v>
      </c>
      <c r="I829" s="314">
        <v>0</v>
      </c>
      <c r="J829" s="315">
        <v>0</v>
      </c>
      <c r="K829" s="316"/>
      <c r="L829" s="331"/>
      <c r="M829" s="316"/>
      <c r="N829" s="317"/>
      <c r="O829" s="317"/>
      <c r="P829" s="318"/>
      <c r="Q829" s="319"/>
      <c r="R829" s="306"/>
      <c r="S829" s="306"/>
      <c r="T829" s="320"/>
      <c r="U829" s="321"/>
      <c r="V829" s="322"/>
      <c r="W829" s="323"/>
      <c r="X829" s="324"/>
      <c r="Y829" s="326"/>
      <c r="Z829" s="335">
        <f>_xlfn.XLOOKUP(A829,'2024-NAT-01'!B:B,'2024-NAT-01'!F:F,0,0)+_xlfn.XLOOKUP(Nominations!A790,'2024-NAT-01'!B:B,'2024-NAT-01'!G:G,0,0)</f>
        <v>0</v>
      </c>
      <c r="AA829" s="336">
        <f>_xlfn.XLOOKUP(A829,'2024-NAT-01'!B:B,'2024-NAT-01'!H:H,0,0)</f>
        <v>0</v>
      </c>
      <c r="AB829" s="335">
        <f>_xlfn.XLOOKUP(A829,'2024-NAT-02'!B:B,'2024-NAT-02'!F:F,0,0)+_xlfn.XLOOKUP(A829,'2024-NAT-02'!B:B,'2024-NAT-02'!G:G,0,0)</f>
        <v>0</v>
      </c>
      <c r="AC829" s="337">
        <f>_xlfn.XLOOKUP(A829,'2024-NAT-02'!B:B,'2024-NAT-02'!H:H,0,0)</f>
        <v>0</v>
      </c>
      <c r="AD829" s="338">
        <f t="shared" si="27"/>
        <v>0</v>
      </c>
      <c r="AE829" s="339">
        <f t="shared" si="28"/>
        <v>0</v>
      </c>
    </row>
    <row r="830" spans="1:31" ht="15.6" x14ac:dyDescent="0.25">
      <c r="A830" s="340" t="s">
        <v>1621</v>
      </c>
      <c r="B830" s="341" t="s">
        <v>1241</v>
      </c>
      <c r="C830" s="341" t="s">
        <v>1659</v>
      </c>
      <c r="D830" s="341" t="s">
        <v>1662</v>
      </c>
      <c r="E830" s="342" t="s">
        <v>2079</v>
      </c>
      <c r="F830" s="312">
        <v>0</v>
      </c>
      <c r="G830" s="313">
        <v>0</v>
      </c>
      <c r="H830" s="313">
        <v>0</v>
      </c>
      <c r="I830" s="314">
        <v>0</v>
      </c>
      <c r="J830" s="315">
        <v>0</v>
      </c>
      <c r="K830" s="316"/>
      <c r="L830" s="331"/>
      <c r="M830" s="316"/>
      <c r="N830" s="317"/>
      <c r="O830" s="317"/>
      <c r="P830" s="318"/>
      <c r="Q830" s="319"/>
      <c r="R830" s="306"/>
      <c r="S830" s="306"/>
      <c r="T830" s="320"/>
      <c r="U830" s="321"/>
      <c r="V830" s="322"/>
      <c r="W830" s="323"/>
      <c r="X830" s="324"/>
      <c r="Y830" s="326"/>
      <c r="Z830" s="335">
        <f>_xlfn.XLOOKUP(A830,'2024-NAT-01'!B:B,'2024-NAT-01'!F:F,0,0)+_xlfn.XLOOKUP(Nominations!A791,'2024-NAT-01'!B:B,'2024-NAT-01'!G:G,0,0)</f>
        <v>0</v>
      </c>
      <c r="AA830" s="336">
        <f>_xlfn.XLOOKUP(A830,'2024-NAT-01'!B:B,'2024-NAT-01'!H:H,0,0)</f>
        <v>0</v>
      </c>
      <c r="AB830" s="335">
        <f>_xlfn.XLOOKUP(A830,'2024-NAT-02'!B:B,'2024-NAT-02'!F:F,0,0)+_xlfn.XLOOKUP(A830,'2024-NAT-02'!B:B,'2024-NAT-02'!G:G,0,0)</f>
        <v>0</v>
      </c>
      <c r="AC830" s="337">
        <f>_xlfn.XLOOKUP(A830,'2024-NAT-02'!B:B,'2024-NAT-02'!H:H,0,0)</f>
        <v>0</v>
      </c>
      <c r="AD830" s="338">
        <f t="shared" si="27"/>
        <v>0</v>
      </c>
      <c r="AE830" s="339">
        <f t="shared" si="28"/>
        <v>0</v>
      </c>
    </row>
    <row r="831" spans="1:31" ht="15.6" x14ac:dyDescent="0.25">
      <c r="A831" s="340" t="s">
        <v>1624</v>
      </c>
      <c r="B831" s="341" t="s">
        <v>1380</v>
      </c>
      <c r="C831" s="341" t="s">
        <v>1426</v>
      </c>
      <c r="D831" s="341" t="s">
        <v>1093</v>
      </c>
      <c r="E831" s="342" t="s">
        <v>1261</v>
      </c>
      <c r="F831" s="312">
        <v>0</v>
      </c>
      <c r="G831" s="313">
        <v>0</v>
      </c>
      <c r="H831" s="313">
        <v>0</v>
      </c>
      <c r="I831" s="314">
        <v>0</v>
      </c>
      <c r="J831" s="315">
        <v>0</v>
      </c>
      <c r="K831" s="316"/>
      <c r="L831" s="331"/>
      <c r="M831" s="316"/>
      <c r="N831" s="317"/>
      <c r="O831" s="317"/>
      <c r="P831" s="318"/>
      <c r="Q831" s="319"/>
      <c r="R831" s="306"/>
      <c r="S831" s="306"/>
      <c r="T831" s="320"/>
      <c r="U831" s="321"/>
      <c r="V831" s="322"/>
      <c r="W831" s="323"/>
      <c r="X831" s="324"/>
      <c r="Y831" s="326"/>
      <c r="Z831" s="335">
        <f>_xlfn.XLOOKUP(A831,'2024-NAT-01'!B:B,'2024-NAT-01'!F:F,0,0)+_xlfn.XLOOKUP(Nominations!A794,'2024-NAT-01'!B:B,'2024-NAT-01'!G:G,0,0)</f>
        <v>0</v>
      </c>
      <c r="AA831" s="336">
        <f>_xlfn.XLOOKUP(A831,'2024-NAT-01'!B:B,'2024-NAT-01'!H:H,0,0)</f>
        <v>0</v>
      </c>
      <c r="AB831" s="335">
        <f>_xlfn.XLOOKUP(A831,'2024-NAT-02'!B:B,'2024-NAT-02'!F:F,0,0)+_xlfn.XLOOKUP(A831,'2024-NAT-02'!B:B,'2024-NAT-02'!G:G,0,0)</f>
        <v>0</v>
      </c>
      <c r="AC831" s="337">
        <f>_xlfn.XLOOKUP(A831,'2024-NAT-02'!B:B,'2024-NAT-02'!H:H,0,0)</f>
        <v>0</v>
      </c>
      <c r="AD831" s="338">
        <f t="shared" si="27"/>
        <v>0</v>
      </c>
      <c r="AE831" s="339">
        <f t="shared" si="28"/>
        <v>0</v>
      </c>
    </row>
    <row r="832" spans="1:31" ht="15.6" x14ac:dyDescent="0.25">
      <c r="A832" s="340" t="s">
        <v>1627</v>
      </c>
      <c r="B832" s="341" t="s">
        <v>1340</v>
      </c>
      <c r="C832" s="341" t="s">
        <v>99</v>
      </c>
      <c r="D832" s="341" t="s">
        <v>120</v>
      </c>
      <c r="E832" s="342" t="s">
        <v>1258</v>
      </c>
      <c r="F832" s="312">
        <v>0</v>
      </c>
      <c r="G832" s="313">
        <v>0</v>
      </c>
      <c r="H832" s="313">
        <v>0</v>
      </c>
      <c r="I832" s="314">
        <v>0</v>
      </c>
      <c r="J832" s="315">
        <v>0</v>
      </c>
      <c r="K832" s="316"/>
      <c r="L832" s="331"/>
      <c r="M832" s="316"/>
      <c r="N832" s="317"/>
      <c r="O832" s="317"/>
      <c r="P832" s="318"/>
      <c r="Q832" s="319"/>
      <c r="R832" s="306"/>
      <c r="S832" s="306"/>
      <c r="T832" s="320"/>
      <c r="U832" s="321"/>
      <c r="V832" s="322"/>
      <c r="W832" s="323"/>
      <c r="X832" s="324"/>
      <c r="Y832" s="326"/>
      <c r="Z832" s="335">
        <f>_xlfn.XLOOKUP(A832,'2024-NAT-01'!B:B,'2024-NAT-01'!F:F,0,0)+_xlfn.XLOOKUP(Nominations!A797,'2024-NAT-01'!B:B,'2024-NAT-01'!G:G,0,0)</f>
        <v>0</v>
      </c>
      <c r="AA832" s="336">
        <f>_xlfn.XLOOKUP(A832,'2024-NAT-01'!B:B,'2024-NAT-01'!H:H,0,0)</f>
        <v>0</v>
      </c>
      <c r="AB832" s="335">
        <f>_xlfn.XLOOKUP(A832,'2024-NAT-02'!B:B,'2024-NAT-02'!F:F,0,0)+_xlfn.XLOOKUP(A832,'2024-NAT-02'!B:B,'2024-NAT-02'!G:G,0,0)</f>
        <v>0</v>
      </c>
      <c r="AC832" s="337">
        <f>_xlfn.XLOOKUP(A832,'2024-NAT-02'!B:B,'2024-NAT-02'!H:H,0,0)</f>
        <v>0</v>
      </c>
      <c r="AD832" s="338">
        <f t="shared" si="27"/>
        <v>0</v>
      </c>
      <c r="AE832" s="339">
        <f t="shared" si="28"/>
        <v>0</v>
      </c>
    </row>
    <row r="833" spans="1:31" ht="15.6" x14ac:dyDescent="0.25">
      <c r="A833" s="340" t="s">
        <v>1628</v>
      </c>
      <c r="B833" s="341" t="s">
        <v>1340</v>
      </c>
      <c r="C833" s="341" t="s">
        <v>1665</v>
      </c>
      <c r="D833" s="341" t="s">
        <v>1666</v>
      </c>
      <c r="E833" s="342" t="s">
        <v>1258</v>
      </c>
      <c r="F833" s="312">
        <v>0</v>
      </c>
      <c r="G833" s="313">
        <v>0</v>
      </c>
      <c r="H833" s="313">
        <v>0</v>
      </c>
      <c r="I833" s="314">
        <v>0</v>
      </c>
      <c r="J833" s="315">
        <v>0</v>
      </c>
      <c r="K833" s="316"/>
      <c r="L833" s="331"/>
      <c r="M833" s="316"/>
      <c r="N833" s="317"/>
      <c r="O833" s="317"/>
      <c r="P833" s="318"/>
      <c r="Q833" s="319"/>
      <c r="R833" s="306"/>
      <c r="S833" s="306"/>
      <c r="T833" s="320"/>
      <c r="U833" s="321"/>
      <c r="V833" s="322"/>
      <c r="W833" s="323"/>
      <c r="X833" s="324"/>
      <c r="Y833" s="326"/>
      <c r="Z833" s="335">
        <f>_xlfn.XLOOKUP(A833,'2024-NAT-01'!B:B,'2024-NAT-01'!F:F,0,0)+_xlfn.XLOOKUP(Nominations!A798,'2024-NAT-01'!B:B,'2024-NAT-01'!G:G,0,0)</f>
        <v>0</v>
      </c>
      <c r="AA833" s="336">
        <f>_xlfn.XLOOKUP(A833,'2024-NAT-01'!B:B,'2024-NAT-01'!H:H,0,0)</f>
        <v>0</v>
      </c>
      <c r="AB833" s="335">
        <f>_xlfn.XLOOKUP(A833,'2024-NAT-02'!B:B,'2024-NAT-02'!F:F,0,0)+_xlfn.XLOOKUP(A833,'2024-NAT-02'!B:B,'2024-NAT-02'!G:G,0,0)</f>
        <v>0</v>
      </c>
      <c r="AC833" s="337">
        <f>_xlfn.XLOOKUP(A833,'2024-NAT-02'!B:B,'2024-NAT-02'!H:H,0,0)</f>
        <v>0</v>
      </c>
      <c r="AD833" s="338">
        <f t="shared" si="27"/>
        <v>0</v>
      </c>
      <c r="AE833" s="339">
        <f t="shared" si="28"/>
        <v>0</v>
      </c>
    </row>
    <row r="834" spans="1:31" ht="15.6" x14ac:dyDescent="0.25">
      <c r="A834" s="340" t="s">
        <v>1630</v>
      </c>
      <c r="B834" s="341" t="s">
        <v>1340</v>
      </c>
      <c r="C834" s="341" t="s">
        <v>1591</v>
      </c>
      <c r="D834" s="341" t="s">
        <v>917</v>
      </c>
      <c r="E834" s="342" t="s">
        <v>2078</v>
      </c>
      <c r="F834" s="312">
        <v>0</v>
      </c>
      <c r="G834" s="313">
        <v>0</v>
      </c>
      <c r="H834" s="313">
        <v>0</v>
      </c>
      <c r="I834" s="314">
        <v>0</v>
      </c>
      <c r="J834" s="315">
        <v>0</v>
      </c>
      <c r="K834" s="316"/>
      <c r="L834" s="331"/>
      <c r="M834" s="316"/>
      <c r="N834" s="317"/>
      <c r="O834" s="317"/>
      <c r="P834" s="318"/>
      <c r="Q834" s="319"/>
      <c r="R834" s="306"/>
      <c r="S834" s="306"/>
      <c r="T834" s="320"/>
      <c r="U834" s="321"/>
      <c r="V834" s="322"/>
      <c r="W834" s="323"/>
      <c r="X834" s="324"/>
      <c r="Y834" s="326"/>
      <c r="Z834" s="335">
        <f>_xlfn.XLOOKUP(A834,'2024-NAT-01'!B:B,'2024-NAT-01'!F:F,0,0)+_xlfn.XLOOKUP(Nominations!A800,'2024-NAT-01'!B:B,'2024-NAT-01'!G:G,0,0)</f>
        <v>0</v>
      </c>
      <c r="AA834" s="336">
        <f>_xlfn.XLOOKUP(A834,'2024-NAT-01'!B:B,'2024-NAT-01'!H:H,0,0)</f>
        <v>0</v>
      </c>
      <c r="AB834" s="335">
        <f>_xlfn.XLOOKUP(A834,'2024-NAT-02'!B:B,'2024-NAT-02'!F:F,0,0)+_xlfn.XLOOKUP(A834,'2024-NAT-02'!B:B,'2024-NAT-02'!G:G,0,0)</f>
        <v>0</v>
      </c>
      <c r="AC834" s="337">
        <f>_xlfn.XLOOKUP(A834,'2024-NAT-02'!B:B,'2024-NAT-02'!H:H,0,0)</f>
        <v>0</v>
      </c>
      <c r="AD834" s="338">
        <f t="shared" si="27"/>
        <v>0</v>
      </c>
      <c r="AE834" s="339">
        <f t="shared" si="28"/>
        <v>0</v>
      </c>
    </row>
    <row r="835" spans="1:31" ht="15.6" x14ac:dyDescent="0.25">
      <c r="A835" s="340" t="s">
        <v>1631</v>
      </c>
      <c r="B835" s="341" t="s">
        <v>1948</v>
      </c>
      <c r="C835" s="341" t="s">
        <v>1862</v>
      </c>
      <c r="D835" s="341" t="s">
        <v>917</v>
      </c>
      <c r="E835" s="342" t="s">
        <v>2081</v>
      </c>
      <c r="F835" s="312">
        <v>0</v>
      </c>
      <c r="G835" s="313">
        <v>0</v>
      </c>
      <c r="H835" s="313">
        <v>0</v>
      </c>
      <c r="I835" s="314">
        <v>0</v>
      </c>
      <c r="J835" s="315">
        <v>0</v>
      </c>
      <c r="K835" s="316"/>
      <c r="L835" s="331"/>
      <c r="M835" s="316"/>
      <c r="N835" s="317"/>
      <c r="O835" s="317"/>
      <c r="P835" s="318"/>
      <c r="Q835" s="319"/>
      <c r="R835" s="306"/>
      <c r="S835" s="306"/>
      <c r="T835" s="320"/>
      <c r="U835" s="321"/>
      <c r="V835" s="322"/>
      <c r="W835" s="323"/>
      <c r="X835" s="324"/>
      <c r="Y835" s="326"/>
      <c r="Z835" s="335">
        <f>_xlfn.XLOOKUP(A835,'2024-NAT-01'!B:B,'2024-NAT-01'!F:F,0,0)+_xlfn.XLOOKUP(Nominations!A801,'2024-NAT-01'!B:B,'2024-NAT-01'!G:G,0,0)</f>
        <v>0</v>
      </c>
      <c r="AA835" s="336">
        <f>_xlfn.XLOOKUP(A835,'2024-NAT-01'!B:B,'2024-NAT-01'!H:H,0,0)</f>
        <v>0</v>
      </c>
      <c r="AB835" s="335">
        <f>_xlfn.XLOOKUP(A835,'2024-NAT-02'!B:B,'2024-NAT-02'!F:F,0,0)+_xlfn.XLOOKUP(A835,'2024-NAT-02'!B:B,'2024-NAT-02'!G:G,0,0)</f>
        <v>0</v>
      </c>
      <c r="AC835" s="337">
        <f>_xlfn.XLOOKUP(A835,'2024-NAT-02'!B:B,'2024-NAT-02'!H:H,0,0)</f>
        <v>0</v>
      </c>
      <c r="AD835" s="338">
        <f t="shared" si="27"/>
        <v>0</v>
      </c>
      <c r="AE835" s="339">
        <f t="shared" si="28"/>
        <v>0</v>
      </c>
    </row>
    <row r="836" spans="1:31" ht="15.6" x14ac:dyDescent="0.25">
      <c r="A836" s="340" t="s">
        <v>1632</v>
      </c>
      <c r="B836" s="341" t="s">
        <v>1340</v>
      </c>
      <c r="C836" s="341" t="s">
        <v>367</v>
      </c>
      <c r="D836" s="341" t="s">
        <v>295</v>
      </c>
      <c r="E836" s="342" t="s">
        <v>1261</v>
      </c>
      <c r="F836" s="312">
        <v>0</v>
      </c>
      <c r="G836" s="313">
        <v>0</v>
      </c>
      <c r="H836" s="313">
        <v>0</v>
      </c>
      <c r="I836" s="314">
        <v>0</v>
      </c>
      <c r="J836" s="315">
        <v>0</v>
      </c>
      <c r="K836" s="316"/>
      <c r="L836" s="331"/>
      <c r="M836" s="316"/>
      <c r="N836" s="317"/>
      <c r="O836" s="317"/>
      <c r="P836" s="318"/>
      <c r="Q836" s="319"/>
      <c r="R836" s="306"/>
      <c r="S836" s="306"/>
      <c r="T836" s="320"/>
      <c r="U836" s="321"/>
      <c r="V836" s="322"/>
      <c r="W836" s="323"/>
      <c r="X836" s="324"/>
      <c r="Y836" s="326"/>
      <c r="Z836" s="335">
        <f>_xlfn.XLOOKUP(A836,'2024-NAT-01'!B:B,'2024-NAT-01'!F:F,0,0)+_xlfn.XLOOKUP(Nominations!A802,'2024-NAT-01'!B:B,'2024-NAT-01'!G:G,0,0)</f>
        <v>0</v>
      </c>
      <c r="AA836" s="336">
        <f>_xlfn.XLOOKUP(A836,'2024-NAT-01'!B:B,'2024-NAT-01'!H:H,0,0)</f>
        <v>0</v>
      </c>
      <c r="AB836" s="335">
        <f>_xlfn.XLOOKUP(A836,'2024-NAT-02'!B:B,'2024-NAT-02'!F:F,0,0)+_xlfn.XLOOKUP(A836,'2024-NAT-02'!B:B,'2024-NAT-02'!G:G,0,0)</f>
        <v>0</v>
      </c>
      <c r="AC836" s="337">
        <f>_xlfn.XLOOKUP(A836,'2024-NAT-02'!B:B,'2024-NAT-02'!H:H,0,0)</f>
        <v>0</v>
      </c>
      <c r="AD836" s="338">
        <f t="shared" ref="AD836:AD886" si="29">H836+Z836+AB836</f>
        <v>0</v>
      </c>
      <c r="AE836" s="339">
        <f t="shared" ref="AE836:AE886" si="30">J836+AA836+AC836</f>
        <v>0</v>
      </c>
    </row>
    <row r="837" spans="1:31" ht="15.6" x14ac:dyDescent="0.25">
      <c r="A837" s="340" t="s">
        <v>1634</v>
      </c>
      <c r="B837" s="341" t="s">
        <v>1340</v>
      </c>
      <c r="C837" s="341" t="s">
        <v>95</v>
      </c>
      <c r="D837" s="341" t="s">
        <v>122</v>
      </c>
      <c r="E837" s="342" t="s">
        <v>1258</v>
      </c>
      <c r="F837" s="312">
        <v>0</v>
      </c>
      <c r="G837" s="313">
        <v>0</v>
      </c>
      <c r="H837" s="313">
        <v>0</v>
      </c>
      <c r="I837" s="314">
        <v>0</v>
      </c>
      <c r="J837" s="315">
        <v>0</v>
      </c>
      <c r="K837" s="316"/>
      <c r="L837" s="331"/>
      <c r="M837" s="316"/>
      <c r="N837" s="317"/>
      <c r="O837" s="317"/>
      <c r="P837" s="318"/>
      <c r="Q837" s="319"/>
      <c r="R837" s="306"/>
      <c r="S837" s="306"/>
      <c r="T837" s="320"/>
      <c r="U837" s="321"/>
      <c r="V837" s="322"/>
      <c r="W837" s="323"/>
      <c r="X837" s="324"/>
      <c r="Y837" s="326"/>
      <c r="Z837" s="335">
        <f>_xlfn.XLOOKUP(A837,'2024-NAT-01'!B:B,'2024-NAT-01'!F:F,0,0)+_xlfn.XLOOKUP(Nominations!A804,'2024-NAT-01'!B:B,'2024-NAT-01'!G:G,0,0)</f>
        <v>0</v>
      </c>
      <c r="AA837" s="336">
        <f>_xlfn.XLOOKUP(A837,'2024-NAT-01'!B:B,'2024-NAT-01'!H:H,0,0)</f>
        <v>0</v>
      </c>
      <c r="AB837" s="335">
        <f>_xlfn.XLOOKUP(A837,'2024-NAT-02'!B:B,'2024-NAT-02'!F:F,0,0)+_xlfn.XLOOKUP(A837,'2024-NAT-02'!B:B,'2024-NAT-02'!G:G,0,0)</f>
        <v>0</v>
      </c>
      <c r="AC837" s="337">
        <f>_xlfn.XLOOKUP(A837,'2024-NAT-02'!B:B,'2024-NAT-02'!H:H,0,0)</f>
        <v>0</v>
      </c>
      <c r="AD837" s="338">
        <f t="shared" si="29"/>
        <v>0</v>
      </c>
      <c r="AE837" s="339">
        <f t="shared" si="30"/>
        <v>0</v>
      </c>
    </row>
    <row r="838" spans="1:31" ht="15.6" x14ac:dyDescent="0.25">
      <c r="A838" s="340" t="s">
        <v>1636</v>
      </c>
      <c r="B838" s="341" t="s">
        <v>1340</v>
      </c>
      <c r="C838" s="341" t="s">
        <v>1667</v>
      </c>
      <c r="D838" s="341" t="s">
        <v>93</v>
      </c>
      <c r="E838" s="342" t="s">
        <v>1258</v>
      </c>
      <c r="F838" s="312">
        <v>0</v>
      </c>
      <c r="G838" s="313">
        <v>0</v>
      </c>
      <c r="H838" s="313">
        <v>0</v>
      </c>
      <c r="I838" s="314">
        <v>0</v>
      </c>
      <c r="J838" s="315">
        <v>0</v>
      </c>
      <c r="K838" s="316"/>
      <c r="L838" s="331"/>
      <c r="M838" s="316"/>
      <c r="N838" s="317"/>
      <c r="O838" s="317"/>
      <c r="P838" s="318"/>
      <c r="Q838" s="319"/>
      <c r="R838" s="306"/>
      <c r="S838" s="306"/>
      <c r="T838" s="320"/>
      <c r="U838" s="321"/>
      <c r="V838" s="322"/>
      <c r="W838" s="323"/>
      <c r="X838" s="324"/>
      <c r="Y838" s="326"/>
      <c r="Z838" s="335">
        <f>_xlfn.XLOOKUP(A838,'2024-NAT-01'!B:B,'2024-NAT-01'!F:F,0,0)+_xlfn.XLOOKUP(Nominations!A806,'2024-NAT-01'!B:B,'2024-NAT-01'!G:G,0,0)</f>
        <v>0</v>
      </c>
      <c r="AA838" s="336">
        <f>_xlfn.XLOOKUP(A838,'2024-NAT-01'!B:B,'2024-NAT-01'!H:H,0,0)</f>
        <v>0</v>
      </c>
      <c r="AB838" s="335">
        <f>_xlfn.XLOOKUP(A838,'2024-NAT-02'!B:B,'2024-NAT-02'!F:F,0,0)+_xlfn.XLOOKUP(A838,'2024-NAT-02'!B:B,'2024-NAT-02'!G:G,0,0)</f>
        <v>0</v>
      </c>
      <c r="AC838" s="337">
        <f>_xlfn.XLOOKUP(A838,'2024-NAT-02'!B:B,'2024-NAT-02'!H:H,0,0)</f>
        <v>0</v>
      </c>
      <c r="AD838" s="338">
        <f t="shared" si="29"/>
        <v>0</v>
      </c>
      <c r="AE838" s="339">
        <f t="shared" si="30"/>
        <v>0</v>
      </c>
    </row>
    <row r="839" spans="1:31" ht="15.6" x14ac:dyDescent="0.25">
      <c r="A839" s="340" t="s">
        <v>1637</v>
      </c>
      <c r="B839" s="341" t="s">
        <v>1340</v>
      </c>
      <c r="C839" s="341" t="s">
        <v>1668</v>
      </c>
      <c r="D839" s="341" t="s">
        <v>75</v>
      </c>
      <c r="E839" s="342" t="s">
        <v>1258</v>
      </c>
      <c r="F839" s="312">
        <v>0</v>
      </c>
      <c r="G839" s="313">
        <v>0</v>
      </c>
      <c r="H839" s="313">
        <v>0</v>
      </c>
      <c r="I839" s="314">
        <v>0</v>
      </c>
      <c r="J839" s="315">
        <v>0</v>
      </c>
      <c r="K839" s="316"/>
      <c r="L839" s="331"/>
      <c r="M839" s="316"/>
      <c r="N839" s="317"/>
      <c r="O839" s="317"/>
      <c r="P839" s="318"/>
      <c r="Q839" s="319"/>
      <c r="R839" s="306"/>
      <c r="S839" s="306"/>
      <c r="T839" s="320"/>
      <c r="U839" s="321"/>
      <c r="V839" s="322"/>
      <c r="W839" s="323"/>
      <c r="X839" s="324"/>
      <c r="Y839" s="326"/>
      <c r="Z839" s="335">
        <f>_xlfn.XLOOKUP(A839,'2024-NAT-01'!B:B,'2024-NAT-01'!F:F,0,0)+_xlfn.XLOOKUP(Nominations!A807,'2024-NAT-01'!B:B,'2024-NAT-01'!G:G,0,0)</f>
        <v>0</v>
      </c>
      <c r="AA839" s="336">
        <f>_xlfn.XLOOKUP(A839,'2024-NAT-01'!B:B,'2024-NAT-01'!H:H,0,0)</f>
        <v>0</v>
      </c>
      <c r="AB839" s="335">
        <f>_xlfn.XLOOKUP(A839,'2024-NAT-02'!B:B,'2024-NAT-02'!F:F,0,0)+_xlfn.XLOOKUP(A839,'2024-NAT-02'!B:B,'2024-NAT-02'!G:G,0,0)</f>
        <v>0</v>
      </c>
      <c r="AC839" s="337">
        <f>_xlfn.XLOOKUP(A839,'2024-NAT-02'!B:B,'2024-NAT-02'!H:H,0,0)</f>
        <v>0</v>
      </c>
      <c r="AD839" s="338">
        <f t="shared" si="29"/>
        <v>0</v>
      </c>
      <c r="AE839" s="339">
        <f t="shared" si="30"/>
        <v>0</v>
      </c>
    </row>
    <row r="840" spans="1:31" ht="15.6" x14ac:dyDescent="0.25">
      <c r="A840" s="340" t="s">
        <v>1638</v>
      </c>
      <c r="B840" s="341" t="s">
        <v>2162</v>
      </c>
      <c r="C840" s="341" t="s">
        <v>2145</v>
      </c>
      <c r="D840" s="341" t="s">
        <v>1185</v>
      </c>
      <c r="E840" s="342" t="s">
        <v>1259</v>
      </c>
      <c r="F840" s="312">
        <v>0</v>
      </c>
      <c r="G840" s="313">
        <v>0</v>
      </c>
      <c r="H840" s="313">
        <v>0</v>
      </c>
      <c r="I840" s="314">
        <v>0</v>
      </c>
      <c r="J840" s="315">
        <v>0</v>
      </c>
      <c r="K840" s="316"/>
      <c r="L840" s="331"/>
      <c r="M840" s="316"/>
      <c r="N840" s="317"/>
      <c r="O840" s="317"/>
      <c r="P840" s="318"/>
      <c r="Q840" s="319"/>
      <c r="R840" s="306"/>
      <c r="S840" s="306"/>
      <c r="T840" s="320"/>
      <c r="U840" s="321"/>
      <c r="V840" s="322"/>
      <c r="W840" s="323"/>
      <c r="X840" s="324"/>
      <c r="Y840" s="326"/>
      <c r="Z840" s="335">
        <f>_xlfn.XLOOKUP(A840,'2024-NAT-01'!B:B,'2024-NAT-01'!F:F,0,0)+_xlfn.XLOOKUP(Nominations!A808,'2024-NAT-01'!B:B,'2024-NAT-01'!G:G,0,0)</f>
        <v>0</v>
      </c>
      <c r="AA840" s="336">
        <f>_xlfn.XLOOKUP(A840,'2024-NAT-01'!B:B,'2024-NAT-01'!H:H,0,0)</f>
        <v>0</v>
      </c>
      <c r="AB840" s="335">
        <f>_xlfn.XLOOKUP(A840,'2024-NAT-02'!B:B,'2024-NAT-02'!F:F,0,0)+_xlfn.XLOOKUP(A840,'2024-NAT-02'!B:B,'2024-NAT-02'!G:G,0,0)</f>
        <v>0</v>
      </c>
      <c r="AC840" s="337">
        <f>_xlfn.XLOOKUP(A840,'2024-NAT-02'!B:B,'2024-NAT-02'!H:H,0,0)</f>
        <v>0</v>
      </c>
      <c r="AD840" s="338">
        <f t="shared" si="29"/>
        <v>0</v>
      </c>
      <c r="AE840" s="339">
        <f t="shared" si="30"/>
        <v>0</v>
      </c>
    </row>
    <row r="841" spans="1:31" ht="15.6" x14ac:dyDescent="0.25">
      <c r="A841" s="340" t="s">
        <v>1639</v>
      </c>
      <c r="B841" s="341" t="s">
        <v>1746</v>
      </c>
      <c r="C841" s="341" t="s">
        <v>1671</v>
      </c>
      <c r="D841" s="341" t="s">
        <v>1670</v>
      </c>
      <c r="E841" s="342" t="s">
        <v>1261</v>
      </c>
      <c r="F841" s="312">
        <v>0</v>
      </c>
      <c r="G841" s="313">
        <v>0</v>
      </c>
      <c r="H841" s="313">
        <v>0</v>
      </c>
      <c r="I841" s="314">
        <v>0</v>
      </c>
      <c r="J841" s="315">
        <v>0</v>
      </c>
      <c r="K841" s="316"/>
      <c r="L841" s="331"/>
      <c r="M841" s="316"/>
      <c r="N841" s="317"/>
      <c r="O841" s="317"/>
      <c r="P841" s="318"/>
      <c r="Q841" s="319"/>
      <c r="R841" s="306"/>
      <c r="S841" s="306"/>
      <c r="T841" s="320"/>
      <c r="U841" s="321"/>
      <c r="V841" s="322"/>
      <c r="W841" s="323"/>
      <c r="X841" s="324"/>
      <c r="Y841" s="326"/>
      <c r="Z841" s="335">
        <f>_xlfn.XLOOKUP(A841,'2024-NAT-01'!B:B,'2024-NAT-01'!F:F,0,0)+_xlfn.XLOOKUP(Nominations!A809,'2024-NAT-01'!B:B,'2024-NAT-01'!G:G,0,0)</f>
        <v>0</v>
      </c>
      <c r="AA841" s="336">
        <f>_xlfn.XLOOKUP(A841,'2024-NAT-01'!B:B,'2024-NAT-01'!H:H,0,0)</f>
        <v>0</v>
      </c>
      <c r="AB841" s="335">
        <f>_xlfn.XLOOKUP(A841,'2024-NAT-02'!B:B,'2024-NAT-02'!F:F,0,0)+_xlfn.XLOOKUP(A841,'2024-NAT-02'!B:B,'2024-NAT-02'!G:G,0,0)</f>
        <v>0</v>
      </c>
      <c r="AC841" s="337">
        <f>_xlfn.XLOOKUP(A841,'2024-NAT-02'!B:B,'2024-NAT-02'!H:H,0,0)</f>
        <v>0</v>
      </c>
      <c r="AD841" s="338">
        <f t="shared" si="29"/>
        <v>0</v>
      </c>
      <c r="AE841" s="339">
        <f t="shared" si="30"/>
        <v>0</v>
      </c>
    </row>
    <row r="842" spans="1:31" ht="15.6" x14ac:dyDescent="0.25">
      <c r="A842" s="340" t="s">
        <v>1641</v>
      </c>
      <c r="B842" s="341" t="s">
        <v>1473</v>
      </c>
      <c r="C842" s="341" t="s">
        <v>1672</v>
      </c>
      <c r="D842" s="341" t="s">
        <v>122</v>
      </c>
      <c r="E842" s="342" t="s">
        <v>1261</v>
      </c>
      <c r="F842" s="312">
        <v>0</v>
      </c>
      <c r="G842" s="313">
        <v>0</v>
      </c>
      <c r="H842" s="313">
        <v>0</v>
      </c>
      <c r="I842" s="314">
        <v>0</v>
      </c>
      <c r="J842" s="315">
        <v>0</v>
      </c>
      <c r="K842" s="316"/>
      <c r="L842" s="331"/>
      <c r="M842" s="316"/>
      <c r="N842" s="317"/>
      <c r="O842" s="317"/>
      <c r="P842" s="318"/>
      <c r="Q842" s="319"/>
      <c r="R842" s="306"/>
      <c r="S842" s="306"/>
      <c r="T842" s="320"/>
      <c r="U842" s="321"/>
      <c r="V842" s="322"/>
      <c r="W842" s="323"/>
      <c r="X842" s="324"/>
      <c r="Y842" s="326"/>
      <c r="Z842" s="335">
        <f>_xlfn.XLOOKUP(A842,'2024-NAT-01'!B:B,'2024-NAT-01'!F:F,0,0)+_xlfn.XLOOKUP(Nominations!A811,'2024-NAT-01'!B:B,'2024-NAT-01'!G:G,0,0)</f>
        <v>0</v>
      </c>
      <c r="AA842" s="336">
        <f>_xlfn.XLOOKUP(A842,'2024-NAT-01'!B:B,'2024-NAT-01'!H:H,0,0)</f>
        <v>0</v>
      </c>
      <c r="AB842" s="335">
        <f>_xlfn.XLOOKUP(A842,'2024-NAT-02'!B:B,'2024-NAT-02'!F:F,0,0)+_xlfn.XLOOKUP(A842,'2024-NAT-02'!B:B,'2024-NAT-02'!G:G,0,0)</f>
        <v>0</v>
      </c>
      <c r="AC842" s="337">
        <f>_xlfn.XLOOKUP(A842,'2024-NAT-02'!B:B,'2024-NAT-02'!H:H,0,0)</f>
        <v>0</v>
      </c>
      <c r="AD842" s="338">
        <f t="shared" si="29"/>
        <v>0</v>
      </c>
      <c r="AE842" s="339">
        <f t="shared" si="30"/>
        <v>0</v>
      </c>
    </row>
    <row r="843" spans="1:31" ht="15.6" x14ac:dyDescent="0.25">
      <c r="A843" s="340" t="s">
        <v>1642</v>
      </c>
      <c r="B843" s="341" t="s">
        <v>1663</v>
      </c>
      <c r="C843" s="341" t="s">
        <v>199</v>
      </c>
      <c r="D843" s="341" t="s">
        <v>1246</v>
      </c>
      <c r="E843" s="342" t="s">
        <v>1258</v>
      </c>
      <c r="F843" s="312">
        <v>0</v>
      </c>
      <c r="G843" s="313">
        <v>0</v>
      </c>
      <c r="H843" s="313">
        <v>0</v>
      </c>
      <c r="I843" s="314">
        <v>0</v>
      </c>
      <c r="J843" s="315">
        <v>0</v>
      </c>
      <c r="K843" s="316"/>
      <c r="L843" s="331"/>
      <c r="M843" s="316"/>
      <c r="N843" s="317"/>
      <c r="O843" s="317"/>
      <c r="P843" s="318"/>
      <c r="Q843" s="319"/>
      <c r="R843" s="306"/>
      <c r="S843" s="306"/>
      <c r="T843" s="320"/>
      <c r="U843" s="321"/>
      <c r="V843" s="322"/>
      <c r="W843" s="323"/>
      <c r="X843" s="324"/>
      <c r="Y843" s="326"/>
      <c r="Z843" s="335">
        <f>_xlfn.XLOOKUP(A843,'2024-NAT-01'!B:B,'2024-NAT-01'!F:F,0,0)+_xlfn.XLOOKUP(Nominations!A812,'2024-NAT-01'!B:B,'2024-NAT-01'!G:G,0,0)</f>
        <v>0</v>
      </c>
      <c r="AA843" s="336">
        <f>_xlfn.XLOOKUP(A843,'2024-NAT-01'!B:B,'2024-NAT-01'!H:H,0,0)</f>
        <v>0</v>
      </c>
      <c r="AB843" s="335">
        <f>_xlfn.XLOOKUP(A843,'2024-NAT-02'!B:B,'2024-NAT-02'!F:F,0,0)+_xlfn.XLOOKUP(A843,'2024-NAT-02'!B:B,'2024-NAT-02'!G:G,0,0)</f>
        <v>0</v>
      </c>
      <c r="AC843" s="337">
        <f>_xlfn.XLOOKUP(A843,'2024-NAT-02'!B:B,'2024-NAT-02'!H:H,0,0)</f>
        <v>0</v>
      </c>
      <c r="AD843" s="338">
        <f t="shared" si="29"/>
        <v>0</v>
      </c>
      <c r="AE843" s="339">
        <f t="shared" si="30"/>
        <v>0</v>
      </c>
    </row>
    <row r="844" spans="1:31" ht="15.6" x14ac:dyDescent="0.25">
      <c r="A844" s="340" t="s">
        <v>1645</v>
      </c>
      <c r="B844" s="341" t="s">
        <v>1340</v>
      </c>
      <c r="C844" s="341" t="s">
        <v>1675</v>
      </c>
      <c r="D844" s="341" t="s">
        <v>1676</v>
      </c>
      <c r="E844" s="342" t="s">
        <v>1251</v>
      </c>
      <c r="F844" s="312">
        <v>0</v>
      </c>
      <c r="G844" s="313">
        <v>0</v>
      </c>
      <c r="H844" s="313">
        <v>0</v>
      </c>
      <c r="I844" s="314">
        <v>0</v>
      </c>
      <c r="J844" s="315">
        <v>0</v>
      </c>
      <c r="K844" s="316"/>
      <c r="L844" s="331"/>
      <c r="M844" s="316"/>
      <c r="N844" s="317"/>
      <c r="O844" s="317"/>
      <c r="P844" s="318"/>
      <c r="Q844" s="319"/>
      <c r="R844" s="306"/>
      <c r="S844" s="306"/>
      <c r="T844" s="320"/>
      <c r="U844" s="321"/>
      <c r="V844" s="322"/>
      <c r="W844" s="323"/>
      <c r="X844" s="324"/>
      <c r="Y844" s="326"/>
      <c r="Z844" s="335">
        <f>_xlfn.XLOOKUP(A844,'2024-NAT-01'!B:B,'2024-NAT-01'!F:F,0,0)+_xlfn.XLOOKUP(Nominations!A815,'2024-NAT-01'!B:B,'2024-NAT-01'!G:G,0,0)</f>
        <v>0</v>
      </c>
      <c r="AA844" s="336">
        <f>_xlfn.XLOOKUP(A844,'2024-NAT-01'!B:B,'2024-NAT-01'!H:H,0,0)</f>
        <v>0</v>
      </c>
      <c r="AB844" s="335">
        <f>_xlfn.XLOOKUP(A844,'2024-NAT-02'!B:B,'2024-NAT-02'!F:F,0,0)+_xlfn.XLOOKUP(A844,'2024-NAT-02'!B:B,'2024-NAT-02'!G:G,0,0)</f>
        <v>0</v>
      </c>
      <c r="AC844" s="337">
        <f>_xlfn.XLOOKUP(A844,'2024-NAT-02'!B:B,'2024-NAT-02'!H:H,0,0)</f>
        <v>0</v>
      </c>
      <c r="AD844" s="338">
        <f t="shared" si="29"/>
        <v>0</v>
      </c>
      <c r="AE844" s="339">
        <f t="shared" si="30"/>
        <v>0</v>
      </c>
    </row>
    <row r="845" spans="1:31" ht="15.6" x14ac:dyDescent="0.25">
      <c r="A845" s="340" t="s">
        <v>1648</v>
      </c>
      <c r="B845" s="341" t="s">
        <v>1226</v>
      </c>
      <c r="C845" s="341" t="s">
        <v>418</v>
      </c>
      <c r="D845" s="341" t="s">
        <v>1678</v>
      </c>
      <c r="E845" s="342" t="s">
        <v>1251</v>
      </c>
      <c r="F845" s="312">
        <v>0</v>
      </c>
      <c r="G845" s="313">
        <v>0</v>
      </c>
      <c r="H845" s="313">
        <v>0</v>
      </c>
      <c r="I845" s="314">
        <v>0</v>
      </c>
      <c r="J845" s="315">
        <v>0</v>
      </c>
      <c r="K845" s="316"/>
      <c r="L845" s="331"/>
      <c r="M845" s="316"/>
      <c r="N845" s="317"/>
      <c r="O845" s="317"/>
      <c r="P845" s="318"/>
      <c r="Q845" s="319"/>
      <c r="R845" s="306"/>
      <c r="S845" s="306"/>
      <c r="T845" s="320"/>
      <c r="U845" s="321"/>
      <c r="V845" s="322"/>
      <c r="W845" s="323"/>
      <c r="X845" s="324"/>
      <c r="Y845" s="326"/>
      <c r="Z845" s="335">
        <f>_xlfn.XLOOKUP(A845,'2024-NAT-01'!B:B,'2024-NAT-01'!F:F,0,0)+_xlfn.XLOOKUP(Nominations!A818,'2024-NAT-01'!B:B,'2024-NAT-01'!G:G,0,0)</f>
        <v>0</v>
      </c>
      <c r="AA845" s="336">
        <f>_xlfn.XLOOKUP(A845,'2024-NAT-01'!B:B,'2024-NAT-01'!H:H,0,0)</f>
        <v>0</v>
      </c>
      <c r="AB845" s="335">
        <f>_xlfn.XLOOKUP(A845,'2024-NAT-02'!B:B,'2024-NAT-02'!F:F,0,0)+_xlfn.XLOOKUP(A845,'2024-NAT-02'!B:B,'2024-NAT-02'!G:G,0,0)</f>
        <v>0</v>
      </c>
      <c r="AC845" s="337">
        <f>_xlfn.XLOOKUP(A845,'2024-NAT-02'!B:B,'2024-NAT-02'!H:H,0,0)</f>
        <v>0</v>
      </c>
      <c r="AD845" s="338">
        <f t="shared" si="29"/>
        <v>0</v>
      </c>
      <c r="AE845" s="339">
        <f t="shared" si="30"/>
        <v>0</v>
      </c>
    </row>
    <row r="846" spans="1:31" ht="15.6" x14ac:dyDescent="0.25">
      <c r="A846" s="340" t="s">
        <v>1650</v>
      </c>
      <c r="B846" s="341" t="s">
        <v>1227</v>
      </c>
      <c r="C846" s="341" t="s">
        <v>128</v>
      </c>
      <c r="D846" s="341" t="s">
        <v>363</v>
      </c>
      <c r="E846" s="342" t="s">
        <v>2079</v>
      </c>
      <c r="F846" s="312">
        <v>0</v>
      </c>
      <c r="G846" s="313">
        <v>0</v>
      </c>
      <c r="H846" s="313">
        <v>0</v>
      </c>
      <c r="I846" s="314">
        <v>0</v>
      </c>
      <c r="J846" s="315">
        <v>0</v>
      </c>
      <c r="K846" s="316"/>
      <c r="L846" s="331"/>
      <c r="M846" s="316"/>
      <c r="N846" s="317"/>
      <c r="O846" s="317"/>
      <c r="P846" s="318"/>
      <c r="Q846" s="319"/>
      <c r="R846" s="306"/>
      <c r="S846" s="306"/>
      <c r="T846" s="320"/>
      <c r="U846" s="321"/>
      <c r="V846" s="322"/>
      <c r="W846" s="323"/>
      <c r="X846" s="324"/>
      <c r="Y846" s="326"/>
      <c r="Z846" s="335">
        <f>_xlfn.XLOOKUP(A846,'2024-NAT-01'!B:B,'2024-NAT-01'!F:F,0,0)+_xlfn.XLOOKUP(Nominations!A820,'2024-NAT-01'!B:B,'2024-NAT-01'!G:G,0,0)</f>
        <v>0</v>
      </c>
      <c r="AA846" s="336">
        <f>_xlfn.XLOOKUP(A846,'2024-NAT-01'!B:B,'2024-NAT-01'!H:H,0,0)</f>
        <v>0</v>
      </c>
      <c r="AB846" s="335">
        <f>_xlfn.XLOOKUP(A846,'2024-NAT-02'!B:B,'2024-NAT-02'!F:F,0,0)+_xlfn.XLOOKUP(A846,'2024-NAT-02'!B:B,'2024-NAT-02'!G:G,0,0)</f>
        <v>0</v>
      </c>
      <c r="AC846" s="337">
        <f>_xlfn.XLOOKUP(A846,'2024-NAT-02'!B:B,'2024-NAT-02'!H:H,0,0)</f>
        <v>0</v>
      </c>
      <c r="AD846" s="338">
        <f t="shared" si="29"/>
        <v>0</v>
      </c>
      <c r="AE846" s="339">
        <f t="shared" si="30"/>
        <v>0</v>
      </c>
    </row>
    <row r="847" spans="1:31" ht="15.6" x14ac:dyDescent="0.25">
      <c r="A847" s="340" t="s">
        <v>1651</v>
      </c>
      <c r="B847" s="341" t="s">
        <v>1227</v>
      </c>
      <c r="C847" s="341" t="s">
        <v>1679</v>
      </c>
      <c r="D847" s="341" t="s">
        <v>363</v>
      </c>
      <c r="E847" s="342" t="s">
        <v>1258</v>
      </c>
      <c r="F847" s="312">
        <v>0</v>
      </c>
      <c r="G847" s="313">
        <v>0</v>
      </c>
      <c r="H847" s="313">
        <v>0</v>
      </c>
      <c r="I847" s="314">
        <v>0</v>
      </c>
      <c r="J847" s="315">
        <v>0</v>
      </c>
      <c r="K847" s="316"/>
      <c r="L847" s="331"/>
      <c r="M847" s="316"/>
      <c r="N847" s="317"/>
      <c r="O847" s="317"/>
      <c r="P847" s="318"/>
      <c r="Q847" s="319"/>
      <c r="R847" s="306"/>
      <c r="S847" s="306"/>
      <c r="T847" s="320"/>
      <c r="U847" s="321"/>
      <c r="V847" s="322"/>
      <c r="W847" s="323"/>
      <c r="X847" s="324"/>
      <c r="Y847" s="326"/>
      <c r="Z847" s="335">
        <f>_xlfn.XLOOKUP(A847,'2024-NAT-01'!B:B,'2024-NAT-01'!F:F,0,0)+_xlfn.XLOOKUP(Nominations!A821,'2024-NAT-01'!B:B,'2024-NAT-01'!G:G,0,0)</f>
        <v>0</v>
      </c>
      <c r="AA847" s="336">
        <f>_xlfn.XLOOKUP(A847,'2024-NAT-01'!B:B,'2024-NAT-01'!H:H,0,0)</f>
        <v>0</v>
      </c>
      <c r="AB847" s="335">
        <f>_xlfn.XLOOKUP(A847,'2024-NAT-02'!B:B,'2024-NAT-02'!F:F,0,0)+_xlfn.XLOOKUP(A847,'2024-NAT-02'!B:B,'2024-NAT-02'!G:G,0,0)</f>
        <v>0</v>
      </c>
      <c r="AC847" s="337">
        <f>_xlfn.XLOOKUP(A847,'2024-NAT-02'!B:B,'2024-NAT-02'!H:H,0,0)</f>
        <v>0</v>
      </c>
      <c r="AD847" s="338">
        <f t="shared" si="29"/>
        <v>0</v>
      </c>
      <c r="AE847" s="339">
        <f t="shared" si="30"/>
        <v>0</v>
      </c>
    </row>
    <row r="848" spans="1:31" ht="15.6" x14ac:dyDescent="0.25">
      <c r="A848" s="340" t="s">
        <v>1682</v>
      </c>
      <c r="B848" s="341" t="s">
        <v>1240</v>
      </c>
      <c r="C848" s="341" t="s">
        <v>434</v>
      </c>
      <c r="D848" s="341" t="s">
        <v>1835</v>
      </c>
      <c r="E848" s="342" t="s">
        <v>2079</v>
      </c>
      <c r="F848" s="312">
        <v>0</v>
      </c>
      <c r="G848" s="313">
        <v>0</v>
      </c>
      <c r="H848" s="313">
        <v>0</v>
      </c>
      <c r="I848" s="314">
        <v>0</v>
      </c>
      <c r="J848" s="315">
        <v>0</v>
      </c>
      <c r="K848" s="316"/>
      <c r="L848" s="331"/>
      <c r="M848" s="316"/>
      <c r="N848" s="317"/>
      <c r="O848" s="317"/>
      <c r="P848" s="318"/>
      <c r="Q848" s="319"/>
      <c r="R848" s="306"/>
      <c r="S848" s="306"/>
      <c r="T848" s="320"/>
      <c r="U848" s="321"/>
      <c r="V848" s="322"/>
      <c r="W848" s="323"/>
      <c r="X848" s="324"/>
      <c r="Y848" s="326"/>
      <c r="Z848" s="335">
        <f>_xlfn.XLOOKUP(A848,'2024-NAT-01'!B:B,'2024-NAT-01'!F:F,0,0)+_xlfn.XLOOKUP(Nominations!A824,'2024-NAT-01'!B:B,'2024-NAT-01'!G:G,0,0)</f>
        <v>0</v>
      </c>
      <c r="AA848" s="336">
        <f>_xlfn.XLOOKUP(A848,'2024-NAT-01'!B:B,'2024-NAT-01'!H:H,0,0)</f>
        <v>0</v>
      </c>
      <c r="AB848" s="335">
        <f>_xlfn.XLOOKUP(A848,'2024-NAT-02'!B:B,'2024-NAT-02'!F:F,0,0)+_xlfn.XLOOKUP(A848,'2024-NAT-02'!B:B,'2024-NAT-02'!G:G,0,0)</f>
        <v>0</v>
      </c>
      <c r="AC848" s="337">
        <f>_xlfn.XLOOKUP(A848,'2024-NAT-02'!B:B,'2024-NAT-02'!H:H,0,0)</f>
        <v>0</v>
      </c>
      <c r="AD848" s="338">
        <f t="shared" si="29"/>
        <v>0</v>
      </c>
      <c r="AE848" s="339">
        <f t="shared" si="30"/>
        <v>0</v>
      </c>
    </row>
    <row r="849" spans="1:31" ht="15.6" x14ac:dyDescent="0.25">
      <c r="A849" s="340" t="s">
        <v>1684</v>
      </c>
      <c r="B849" s="341" t="s">
        <v>1745</v>
      </c>
      <c r="C849" s="341" t="s">
        <v>1697</v>
      </c>
      <c r="D849" s="341" t="s">
        <v>177</v>
      </c>
      <c r="E849" s="342" t="s">
        <v>1261</v>
      </c>
      <c r="F849" s="312">
        <v>0</v>
      </c>
      <c r="G849" s="313">
        <v>0</v>
      </c>
      <c r="H849" s="313">
        <v>0</v>
      </c>
      <c r="I849" s="314">
        <v>0</v>
      </c>
      <c r="J849" s="315">
        <v>0</v>
      </c>
      <c r="K849" s="316"/>
      <c r="L849" s="331"/>
      <c r="M849" s="316"/>
      <c r="N849" s="317"/>
      <c r="O849" s="317"/>
      <c r="P849" s="318"/>
      <c r="Q849" s="319"/>
      <c r="R849" s="306"/>
      <c r="S849" s="306"/>
      <c r="T849" s="320"/>
      <c r="U849" s="321"/>
      <c r="V849" s="322"/>
      <c r="W849" s="323"/>
      <c r="X849" s="324"/>
      <c r="Y849" s="326"/>
      <c r="Z849" s="335">
        <f>_xlfn.XLOOKUP(A849,'2024-NAT-01'!B:B,'2024-NAT-01'!F:F,0,0)+_xlfn.XLOOKUP(Nominations!A826,'2024-NAT-01'!B:B,'2024-NAT-01'!G:G,0,0)</f>
        <v>0</v>
      </c>
      <c r="AA849" s="336">
        <f>_xlfn.XLOOKUP(A849,'2024-NAT-01'!B:B,'2024-NAT-01'!H:H,0,0)</f>
        <v>0</v>
      </c>
      <c r="AB849" s="335">
        <f>_xlfn.XLOOKUP(A849,'2024-NAT-02'!B:B,'2024-NAT-02'!F:F,0,0)+_xlfn.XLOOKUP(A849,'2024-NAT-02'!B:B,'2024-NAT-02'!G:G,0,0)</f>
        <v>0</v>
      </c>
      <c r="AC849" s="337">
        <f>_xlfn.XLOOKUP(A849,'2024-NAT-02'!B:B,'2024-NAT-02'!H:H,0,0)</f>
        <v>0</v>
      </c>
      <c r="AD849" s="338">
        <f t="shared" si="29"/>
        <v>0</v>
      </c>
      <c r="AE849" s="339">
        <f t="shared" si="30"/>
        <v>0</v>
      </c>
    </row>
    <row r="850" spans="1:31" ht="15.6" x14ac:dyDescent="0.25">
      <c r="A850" s="340" t="s">
        <v>1686</v>
      </c>
      <c r="B850" s="341" t="s">
        <v>1745</v>
      </c>
      <c r="C850" s="341" t="s">
        <v>1698</v>
      </c>
      <c r="D850" s="341" t="s">
        <v>1699</v>
      </c>
      <c r="E850" s="342" t="s">
        <v>1259</v>
      </c>
      <c r="F850" s="312">
        <v>0</v>
      </c>
      <c r="G850" s="313">
        <v>0</v>
      </c>
      <c r="H850" s="313">
        <v>0</v>
      </c>
      <c r="I850" s="314">
        <v>0</v>
      </c>
      <c r="J850" s="315">
        <v>0</v>
      </c>
      <c r="K850" s="316"/>
      <c r="L850" s="331"/>
      <c r="M850" s="316"/>
      <c r="N850" s="317"/>
      <c r="O850" s="317"/>
      <c r="P850" s="318"/>
      <c r="Q850" s="319"/>
      <c r="R850" s="306"/>
      <c r="S850" s="306"/>
      <c r="T850" s="320"/>
      <c r="U850" s="321"/>
      <c r="V850" s="322"/>
      <c r="W850" s="323"/>
      <c r="X850" s="324"/>
      <c r="Y850" s="326"/>
      <c r="Z850" s="335">
        <f>_xlfn.XLOOKUP(A850,'2024-NAT-01'!B:B,'2024-NAT-01'!F:F,0,0)+_xlfn.XLOOKUP(Nominations!A828,'2024-NAT-01'!B:B,'2024-NAT-01'!G:G,0,0)</f>
        <v>0</v>
      </c>
      <c r="AA850" s="336">
        <f>_xlfn.XLOOKUP(A850,'2024-NAT-01'!B:B,'2024-NAT-01'!H:H,0,0)</f>
        <v>0</v>
      </c>
      <c r="AB850" s="335">
        <f>_xlfn.XLOOKUP(A850,'2024-NAT-02'!B:B,'2024-NAT-02'!F:F,0,0)+_xlfn.XLOOKUP(A850,'2024-NAT-02'!B:B,'2024-NAT-02'!G:G,0,0)</f>
        <v>0</v>
      </c>
      <c r="AC850" s="337">
        <f>_xlfn.XLOOKUP(A850,'2024-NAT-02'!B:B,'2024-NAT-02'!H:H,0,0)</f>
        <v>0</v>
      </c>
      <c r="AD850" s="338">
        <f t="shared" si="29"/>
        <v>0</v>
      </c>
      <c r="AE850" s="339">
        <f t="shared" si="30"/>
        <v>0</v>
      </c>
    </row>
    <row r="851" spans="1:31" ht="15.6" x14ac:dyDescent="0.25">
      <c r="A851" s="340" t="s">
        <v>1687</v>
      </c>
      <c r="B851" s="341" t="s">
        <v>1340</v>
      </c>
      <c r="C851" s="341" t="s">
        <v>1701</v>
      </c>
      <c r="D851" s="341" t="s">
        <v>331</v>
      </c>
      <c r="E851" s="342" t="s">
        <v>2080</v>
      </c>
      <c r="F851" s="312">
        <v>0</v>
      </c>
      <c r="G851" s="313">
        <v>0</v>
      </c>
      <c r="H851" s="313">
        <v>0</v>
      </c>
      <c r="I851" s="314">
        <v>0</v>
      </c>
      <c r="J851" s="315">
        <v>0</v>
      </c>
      <c r="K851" s="316"/>
      <c r="L851" s="331"/>
      <c r="M851" s="316"/>
      <c r="N851" s="317"/>
      <c r="O851" s="317"/>
      <c r="P851" s="318"/>
      <c r="Q851" s="319"/>
      <c r="R851" s="306"/>
      <c r="S851" s="306"/>
      <c r="T851" s="320"/>
      <c r="U851" s="321"/>
      <c r="V851" s="322"/>
      <c r="W851" s="323"/>
      <c r="X851" s="324"/>
      <c r="Y851" s="326"/>
      <c r="Z851" s="335">
        <f>_xlfn.XLOOKUP(A851,'2024-NAT-01'!B:B,'2024-NAT-01'!F:F,0,0)+_xlfn.XLOOKUP(Nominations!A829,'2024-NAT-01'!B:B,'2024-NAT-01'!G:G,0,0)</f>
        <v>0</v>
      </c>
      <c r="AA851" s="336">
        <f>_xlfn.XLOOKUP(A851,'2024-NAT-01'!B:B,'2024-NAT-01'!H:H,0,0)</f>
        <v>0</v>
      </c>
      <c r="AB851" s="335">
        <f>_xlfn.XLOOKUP(A851,'2024-NAT-02'!B:B,'2024-NAT-02'!F:F,0,0)+_xlfn.XLOOKUP(A851,'2024-NAT-02'!B:B,'2024-NAT-02'!G:G,0,0)</f>
        <v>0</v>
      </c>
      <c r="AC851" s="337">
        <f>_xlfn.XLOOKUP(A851,'2024-NAT-02'!B:B,'2024-NAT-02'!H:H,0,0)</f>
        <v>0</v>
      </c>
      <c r="AD851" s="338">
        <f t="shared" si="29"/>
        <v>0</v>
      </c>
      <c r="AE851" s="339">
        <f t="shared" si="30"/>
        <v>0</v>
      </c>
    </row>
    <row r="852" spans="1:31" ht="15.6" x14ac:dyDescent="0.25">
      <c r="A852" s="340" t="s">
        <v>1690</v>
      </c>
      <c r="B852" s="341" t="s">
        <v>1242</v>
      </c>
      <c r="C852" s="341" t="s">
        <v>1702</v>
      </c>
      <c r="D852" s="341" t="s">
        <v>122</v>
      </c>
      <c r="E852" s="342" t="s">
        <v>1258</v>
      </c>
      <c r="F852" s="312">
        <v>0</v>
      </c>
      <c r="G852" s="313">
        <v>0</v>
      </c>
      <c r="H852" s="313">
        <v>0</v>
      </c>
      <c r="I852" s="314">
        <v>0</v>
      </c>
      <c r="J852" s="315">
        <v>0</v>
      </c>
      <c r="K852" s="316"/>
      <c r="L852" s="331"/>
      <c r="M852" s="316"/>
      <c r="N852" s="317"/>
      <c r="O852" s="317"/>
      <c r="P852" s="318"/>
      <c r="Q852" s="319"/>
      <c r="R852" s="306"/>
      <c r="S852" s="306"/>
      <c r="T852" s="320"/>
      <c r="U852" s="321"/>
      <c r="V852" s="322"/>
      <c r="W852" s="323"/>
      <c r="X852" s="324"/>
      <c r="Y852" s="326"/>
      <c r="Z852" s="335">
        <f>_xlfn.XLOOKUP(A852,'2024-NAT-01'!B:B,'2024-NAT-01'!F:F,0,0)+_xlfn.XLOOKUP(Nominations!A832,'2024-NAT-01'!B:B,'2024-NAT-01'!G:G,0,0)</f>
        <v>0</v>
      </c>
      <c r="AA852" s="336">
        <f>_xlfn.XLOOKUP(A852,'2024-NAT-01'!B:B,'2024-NAT-01'!H:H,0,0)</f>
        <v>0</v>
      </c>
      <c r="AB852" s="335">
        <f>_xlfn.XLOOKUP(A852,'2024-NAT-02'!B:B,'2024-NAT-02'!F:F,0,0)+_xlfn.XLOOKUP(A852,'2024-NAT-02'!B:B,'2024-NAT-02'!G:G,0,0)</f>
        <v>0</v>
      </c>
      <c r="AC852" s="337">
        <f>_xlfn.XLOOKUP(A852,'2024-NAT-02'!B:B,'2024-NAT-02'!H:H,0,0)</f>
        <v>0</v>
      </c>
      <c r="AD852" s="338">
        <f t="shared" si="29"/>
        <v>0</v>
      </c>
      <c r="AE852" s="339">
        <f t="shared" si="30"/>
        <v>0</v>
      </c>
    </row>
    <row r="853" spans="1:31" ht="15.6" x14ac:dyDescent="0.25">
      <c r="A853" s="340" t="s">
        <v>1691</v>
      </c>
      <c r="B853" s="341" t="s">
        <v>1242</v>
      </c>
      <c r="C853" s="341" t="s">
        <v>1703</v>
      </c>
      <c r="D853" s="341" t="s">
        <v>122</v>
      </c>
      <c r="E853" s="342" t="s">
        <v>2081</v>
      </c>
      <c r="F853" s="312">
        <v>0</v>
      </c>
      <c r="G853" s="313">
        <v>0</v>
      </c>
      <c r="H853" s="313">
        <v>0</v>
      </c>
      <c r="I853" s="314">
        <v>0</v>
      </c>
      <c r="J853" s="315">
        <v>0</v>
      </c>
      <c r="K853" s="316"/>
      <c r="L853" s="331"/>
      <c r="M853" s="316"/>
      <c r="N853" s="317"/>
      <c r="O853" s="317"/>
      <c r="P853" s="318"/>
      <c r="Q853" s="319"/>
      <c r="R853" s="306"/>
      <c r="S853" s="306"/>
      <c r="T853" s="320"/>
      <c r="U853" s="321"/>
      <c r="V853" s="322"/>
      <c r="W853" s="323"/>
      <c r="X853" s="324"/>
      <c r="Y853" s="326"/>
      <c r="Z853" s="335">
        <f>_xlfn.XLOOKUP(A853,'2024-NAT-01'!B:B,'2024-NAT-01'!F:F,0,0)+_xlfn.XLOOKUP(Nominations!A833,'2024-NAT-01'!B:B,'2024-NAT-01'!G:G,0,0)</f>
        <v>0</v>
      </c>
      <c r="AA853" s="336">
        <f>_xlfn.XLOOKUP(A853,'2024-NAT-01'!B:B,'2024-NAT-01'!H:H,0,0)</f>
        <v>0</v>
      </c>
      <c r="AB853" s="335">
        <f>_xlfn.XLOOKUP(A853,'2024-NAT-02'!B:B,'2024-NAT-02'!F:F,0,0)+_xlfn.XLOOKUP(A853,'2024-NAT-02'!B:B,'2024-NAT-02'!G:G,0,0)</f>
        <v>0</v>
      </c>
      <c r="AC853" s="337">
        <f>_xlfn.XLOOKUP(A853,'2024-NAT-02'!B:B,'2024-NAT-02'!H:H,0,0)</f>
        <v>0</v>
      </c>
      <c r="AD853" s="338">
        <f t="shared" si="29"/>
        <v>0</v>
      </c>
      <c r="AE853" s="339">
        <f t="shared" si="30"/>
        <v>0</v>
      </c>
    </row>
    <row r="854" spans="1:31" ht="15.6" x14ac:dyDescent="0.25">
      <c r="A854" s="340" t="s">
        <v>1692</v>
      </c>
      <c r="B854" s="341" t="s">
        <v>1242</v>
      </c>
      <c r="C854" s="341" t="s">
        <v>1704</v>
      </c>
      <c r="D854" s="341" t="s">
        <v>1705</v>
      </c>
      <c r="E854" s="342" t="s">
        <v>1260</v>
      </c>
      <c r="F854" s="312">
        <v>0</v>
      </c>
      <c r="G854" s="313">
        <v>0</v>
      </c>
      <c r="H854" s="313">
        <v>0</v>
      </c>
      <c r="I854" s="314">
        <v>0</v>
      </c>
      <c r="J854" s="315">
        <v>0</v>
      </c>
      <c r="K854" s="316"/>
      <c r="L854" s="331"/>
      <c r="M854" s="316"/>
      <c r="N854" s="317"/>
      <c r="O854" s="317"/>
      <c r="P854" s="318"/>
      <c r="Q854" s="319"/>
      <c r="R854" s="306"/>
      <c r="S854" s="306"/>
      <c r="T854" s="320"/>
      <c r="U854" s="321"/>
      <c r="V854" s="322"/>
      <c r="W854" s="323"/>
      <c r="X854" s="324"/>
      <c r="Y854" s="326"/>
      <c r="Z854" s="335">
        <f>_xlfn.XLOOKUP(A854,'2024-NAT-01'!B:B,'2024-NAT-01'!F:F,0,0)+_xlfn.XLOOKUP(Nominations!A834,'2024-NAT-01'!B:B,'2024-NAT-01'!G:G,0,0)</f>
        <v>0</v>
      </c>
      <c r="AA854" s="336">
        <f>_xlfn.XLOOKUP(A854,'2024-NAT-01'!B:B,'2024-NAT-01'!H:H,0,0)</f>
        <v>0</v>
      </c>
      <c r="AB854" s="335">
        <f>_xlfn.XLOOKUP(A854,'2024-NAT-02'!B:B,'2024-NAT-02'!F:F,0,0)+_xlfn.XLOOKUP(A854,'2024-NAT-02'!B:B,'2024-NAT-02'!G:G,0,0)</f>
        <v>0</v>
      </c>
      <c r="AC854" s="337">
        <f>_xlfn.XLOOKUP(A854,'2024-NAT-02'!B:B,'2024-NAT-02'!H:H,0,0)</f>
        <v>0</v>
      </c>
      <c r="AD854" s="338">
        <f t="shared" si="29"/>
        <v>0</v>
      </c>
      <c r="AE854" s="339">
        <f t="shared" si="30"/>
        <v>0</v>
      </c>
    </row>
    <row r="855" spans="1:31" ht="15.6" x14ac:dyDescent="0.25">
      <c r="A855" s="340" t="s">
        <v>698</v>
      </c>
      <c r="B855" s="341" t="s">
        <v>2150</v>
      </c>
      <c r="C855" s="341" t="s">
        <v>2008</v>
      </c>
      <c r="D855" s="341" t="s">
        <v>1320</v>
      </c>
      <c r="E855" s="342" t="s">
        <v>1251</v>
      </c>
      <c r="F855" s="312">
        <v>0</v>
      </c>
      <c r="G855" s="313">
        <v>0</v>
      </c>
      <c r="H855" s="313">
        <v>0</v>
      </c>
      <c r="I855" s="314">
        <v>0</v>
      </c>
      <c r="J855" s="346">
        <v>0</v>
      </c>
      <c r="K855" s="316"/>
      <c r="L855" s="331"/>
      <c r="M855" s="316"/>
      <c r="N855" s="317"/>
      <c r="O855" s="317"/>
      <c r="P855" s="318"/>
      <c r="Q855" s="319"/>
      <c r="R855" s="306"/>
      <c r="S855" s="306"/>
      <c r="T855" s="320"/>
      <c r="U855" s="321"/>
      <c r="V855" s="322"/>
      <c r="W855" s="323"/>
      <c r="X855" s="324"/>
      <c r="Y855" s="326"/>
      <c r="Z855" s="335">
        <f>_xlfn.XLOOKUP(A855,'2024-NAT-01'!B:B,'2024-NAT-01'!F:F,0,0)+_xlfn.XLOOKUP(Nominations!A248,'2024-NAT-01'!B:B,'2024-NAT-01'!G:G,0,0)</f>
        <v>0</v>
      </c>
      <c r="AA855" s="336">
        <f>_xlfn.XLOOKUP(A855,'2024-NAT-01'!B:B,'2024-NAT-01'!H:H,0,0)</f>
        <v>0</v>
      </c>
      <c r="AB855" s="335">
        <f>_xlfn.XLOOKUP(A855,'2024-NAT-02'!B:B,'2024-NAT-02'!F:F,0,0)+_xlfn.XLOOKUP(A855,'2024-NAT-02'!B:B,'2024-NAT-02'!G:G,0,0)</f>
        <v>0</v>
      </c>
      <c r="AC855" s="337">
        <f>_xlfn.XLOOKUP(A855,'2024-NAT-02'!B:B,'2024-NAT-02'!H:H,0,0)</f>
        <v>0</v>
      </c>
      <c r="AD855" s="335">
        <f t="shared" si="29"/>
        <v>0</v>
      </c>
      <c r="AE855" s="336">
        <f t="shared" si="30"/>
        <v>0</v>
      </c>
    </row>
    <row r="856" spans="1:31" ht="15.6" x14ac:dyDescent="0.25">
      <c r="A856" s="340" t="s">
        <v>1710</v>
      </c>
      <c r="B856" s="341" t="s">
        <v>1319</v>
      </c>
      <c r="C856" s="341" t="s">
        <v>1750</v>
      </c>
      <c r="D856" s="341" t="s">
        <v>1751</v>
      </c>
      <c r="E856" s="342" t="s">
        <v>2079</v>
      </c>
      <c r="F856" s="312">
        <v>0</v>
      </c>
      <c r="G856" s="313">
        <v>0</v>
      </c>
      <c r="H856" s="313">
        <v>0</v>
      </c>
      <c r="I856" s="314">
        <v>0</v>
      </c>
      <c r="J856" s="315">
        <v>0</v>
      </c>
      <c r="K856" s="316"/>
      <c r="L856" s="331"/>
      <c r="M856" s="316"/>
      <c r="N856" s="317"/>
      <c r="O856" s="317"/>
      <c r="P856" s="318"/>
      <c r="Q856" s="319"/>
      <c r="R856" s="306"/>
      <c r="S856" s="306"/>
      <c r="T856" s="320"/>
      <c r="U856" s="321"/>
      <c r="V856" s="322"/>
      <c r="W856" s="323"/>
      <c r="X856" s="324"/>
      <c r="Y856" s="326"/>
      <c r="Z856" s="335">
        <f>_xlfn.XLOOKUP(A856,'2024-NAT-01'!B:B,'2024-NAT-01'!F:F,0,0)+_xlfn.XLOOKUP(Nominations!A840,'2024-NAT-01'!B:B,'2024-NAT-01'!G:G,0,0)</f>
        <v>0</v>
      </c>
      <c r="AA856" s="336">
        <f>_xlfn.XLOOKUP(A856,'2024-NAT-01'!B:B,'2024-NAT-01'!H:H,0,0)</f>
        <v>0</v>
      </c>
      <c r="AB856" s="335">
        <f>_xlfn.XLOOKUP(A856,'2024-NAT-02'!B:B,'2024-NAT-02'!F:F,0,0)+_xlfn.XLOOKUP(A856,'2024-NAT-02'!B:B,'2024-NAT-02'!G:G,0,0)</f>
        <v>0</v>
      </c>
      <c r="AC856" s="337">
        <f>_xlfn.XLOOKUP(A856,'2024-NAT-02'!B:B,'2024-NAT-02'!H:H,0,0)</f>
        <v>0</v>
      </c>
      <c r="AD856" s="338">
        <f t="shared" si="29"/>
        <v>0</v>
      </c>
      <c r="AE856" s="339">
        <f t="shared" si="30"/>
        <v>0</v>
      </c>
    </row>
    <row r="857" spans="1:31" ht="15.6" x14ac:dyDescent="0.25">
      <c r="A857" s="340" t="s">
        <v>1711</v>
      </c>
      <c r="B857" s="341" t="s">
        <v>1226</v>
      </c>
      <c r="C857" s="341" t="s">
        <v>1655</v>
      </c>
      <c r="D857" s="341" t="s">
        <v>177</v>
      </c>
      <c r="E857" s="342" t="s">
        <v>2079</v>
      </c>
      <c r="F857" s="312">
        <v>0</v>
      </c>
      <c r="G857" s="313">
        <v>0</v>
      </c>
      <c r="H857" s="313">
        <v>0</v>
      </c>
      <c r="I857" s="314">
        <v>0</v>
      </c>
      <c r="J857" s="315">
        <v>0</v>
      </c>
      <c r="K857" s="316"/>
      <c r="L857" s="331"/>
      <c r="M857" s="316"/>
      <c r="N857" s="317"/>
      <c r="O857" s="317"/>
      <c r="P857" s="318"/>
      <c r="Q857" s="319"/>
      <c r="R857" s="306"/>
      <c r="S857" s="306"/>
      <c r="T857" s="320"/>
      <c r="U857" s="321"/>
      <c r="V857" s="322"/>
      <c r="W857" s="323"/>
      <c r="X857" s="324"/>
      <c r="Y857" s="326"/>
      <c r="Z857" s="335">
        <f>_xlfn.XLOOKUP(A857,'2024-NAT-01'!B:B,'2024-NAT-01'!F:F,0,0)+_xlfn.XLOOKUP(Nominations!A841,'2024-NAT-01'!B:B,'2024-NAT-01'!G:G,0,0)</f>
        <v>0</v>
      </c>
      <c r="AA857" s="336">
        <f>_xlfn.XLOOKUP(A857,'2024-NAT-01'!B:B,'2024-NAT-01'!H:H,0,0)</f>
        <v>0</v>
      </c>
      <c r="AB857" s="335">
        <f>_xlfn.XLOOKUP(A857,'2024-NAT-02'!B:B,'2024-NAT-02'!F:F,0,0)+_xlfn.XLOOKUP(A857,'2024-NAT-02'!B:B,'2024-NAT-02'!G:G,0,0)</f>
        <v>0</v>
      </c>
      <c r="AC857" s="337">
        <f>_xlfn.XLOOKUP(A857,'2024-NAT-02'!B:B,'2024-NAT-02'!H:H,0,0)</f>
        <v>0</v>
      </c>
      <c r="AD857" s="338">
        <f t="shared" si="29"/>
        <v>0</v>
      </c>
      <c r="AE857" s="339">
        <f t="shared" si="30"/>
        <v>0</v>
      </c>
    </row>
    <row r="858" spans="1:31" ht="15.6" x14ac:dyDescent="0.25">
      <c r="A858" s="340" t="s">
        <v>1712</v>
      </c>
      <c r="B858" s="341" t="s">
        <v>1226</v>
      </c>
      <c r="C858" s="341" t="s">
        <v>1752</v>
      </c>
      <c r="D858" s="341" t="s">
        <v>177</v>
      </c>
      <c r="E858" s="342" t="s">
        <v>1260</v>
      </c>
      <c r="F858" s="312">
        <v>0</v>
      </c>
      <c r="G858" s="313">
        <v>0</v>
      </c>
      <c r="H858" s="313">
        <v>0</v>
      </c>
      <c r="I858" s="314">
        <v>0</v>
      </c>
      <c r="J858" s="315">
        <v>0</v>
      </c>
      <c r="K858" s="316"/>
      <c r="L858" s="331"/>
      <c r="M858" s="316"/>
      <c r="N858" s="317"/>
      <c r="O858" s="317"/>
      <c r="P858" s="318"/>
      <c r="Q858" s="319"/>
      <c r="R858" s="306"/>
      <c r="S858" s="306"/>
      <c r="T858" s="320"/>
      <c r="U858" s="321"/>
      <c r="V858" s="322"/>
      <c r="W858" s="323"/>
      <c r="X858" s="324"/>
      <c r="Y858" s="326"/>
      <c r="Z858" s="335">
        <f>_xlfn.XLOOKUP(A858,'2024-NAT-01'!B:B,'2024-NAT-01'!F:F,0,0)+_xlfn.XLOOKUP(Nominations!A842,'2024-NAT-01'!B:B,'2024-NAT-01'!G:G,0,0)</f>
        <v>0</v>
      </c>
      <c r="AA858" s="336">
        <f>_xlfn.XLOOKUP(A858,'2024-NAT-01'!B:B,'2024-NAT-01'!H:H,0,0)</f>
        <v>0</v>
      </c>
      <c r="AB858" s="335">
        <f>_xlfn.XLOOKUP(A858,'2024-NAT-02'!B:B,'2024-NAT-02'!F:F,0,0)+_xlfn.XLOOKUP(A858,'2024-NAT-02'!B:B,'2024-NAT-02'!G:G,0,0)</f>
        <v>0</v>
      </c>
      <c r="AC858" s="337">
        <f>_xlfn.XLOOKUP(A858,'2024-NAT-02'!B:B,'2024-NAT-02'!H:H,0,0)</f>
        <v>0</v>
      </c>
      <c r="AD858" s="338">
        <f t="shared" si="29"/>
        <v>0</v>
      </c>
      <c r="AE858" s="339">
        <f t="shared" si="30"/>
        <v>0</v>
      </c>
    </row>
    <row r="859" spans="1:31" ht="15.6" x14ac:dyDescent="0.25">
      <c r="A859" s="340" t="s">
        <v>1713</v>
      </c>
      <c r="B859" s="341" t="s">
        <v>1226</v>
      </c>
      <c r="C859" s="341" t="s">
        <v>1753</v>
      </c>
      <c r="D859" s="341" t="s">
        <v>1754</v>
      </c>
      <c r="E859" s="342" t="s">
        <v>1261</v>
      </c>
      <c r="F859" s="312">
        <v>0</v>
      </c>
      <c r="G859" s="313">
        <v>0</v>
      </c>
      <c r="H859" s="313">
        <v>0</v>
      </c>
      <c r="I859" s="314">
        <v>0</v>
      </c>
      <c r="J859" s="315">
        <v>0</v>
      </c>
      <c r="K859" s="316"/>
      <c r="L859" s="331"/>
      <c r="M859" s="316"/>
      <c r="N859" s="317"/>
      <c r="O859" s="317"/>
      <c r="P859" s="318"/>
      <c r="Q859" s="319"/>
      <c r="R859" s="306"/>
      <c r="S859" s="306"/>
      <c r="T859" s="320"/>
      <c r="U859" s="321"/>
      <c r="V859" s="322"/>
      <c r="W859" s="323"/>
      <c r="X859" s="324"/>
      <c r="Y859" s="326"/>
      <c r="Z859" s="335">
        <f>_xlfn.XLOOKUP(A859,'2024-NAT-01'!B:B,'2024-NAT-01'!F:F,0,0)+_xlfn.XLOOKUP(Nominations!A843,'2024-NAT-01'!B:B,'2024-NAT-01'!G:G,0,0)</f>
        <v>0</v>
      </c>
      <c r="AA859" s="336">
        <f>_xlfn.XLOOKUP(A859,'2024-NAT-01'!B:B,'2024-NAT-01'!H:H,0,0)</f>
        <v>0</v>
      </c>
      <c r="AB859" s="335">
        <f>_xlfn.XLOOKUP(A859,'2024-NAT-02'!B:B,'2024-NAT-02'!F:F,0,0)+_xlfn.XLOOKUP(A859,'2024-NAT-02'!B:B,'2024-NAT-02'!G:G,0,0)</f>
        <v>0</v>
      </c>
      <c r="AC859" s="337">
        <f>_xlfn.XLOOKUP(A859,'2024-NAT-02'!B:B,'2024-NAT-02'!H:H,0,0)</f>
        <v>0</v>
      </c>
      <c r="AD859" s="338">
        <f t="shared" si="29"/>
        <v>0</v>
      </c>
      <c r="AE859" s="339">
        <f t="shared" si="30"/>
        <v>0</v>
      </c>
    </row>
    <row r="860" spans="1:31" ht="15.6" x14ac:dyDescent="0.25">
      <c r="A860" s="340" t="s">
        <v>1714</v>
      </c>
      <c r="B860" s="341" t="s">
        <v>1226</v>
      </c>
      <c r="C860" s="341" t="s">
        <v>1755</v>
      </c>
      <c r="D860" s="341" t="s">
        <v>143</v>
      </c>
      <c r="E860" s="342" t="s">
        <v>1250</v>
      </c>
      <c r="F860" s="312">
        <v>0</v>
      </c>
      <c r="G860" s="313">
        <v>0</v>
      </c>
      <c r="H860" s="313">
        <v>0</v>
      </c>
      <c r="I860" s="314">
        <v>0</v>
      </c>
      <c r="J860" s="315">
        <v>0</v>
      </c>
      <c r="K860" s="316"/>
      <c r="L860" s="331"/>
      <c r="M860" s="316"/>
      <c r="N860" s="317"/>
      <c r="O860" s="317"/>
      <c r="P860" s="318"/>
      <c r="Q860" s="319"/>
      <c r="R860" s="306"/>
      <c r="S860" s="306"/>
      <c r="T860" s="320"/>
      <c r="U860" s="321"/>
      <c r="V860" s="322"/>
      <c r="W860" s="323"/>
      <c r="X860" s="324"/>
      <c r="Y860" s="326"/>
      <c r="Z860" s="335">
        <f>_xlfn.XLOOKUP(A860,'2024-NAT-01'!B:B,'2024-NAT-01'!F:F,0,0)+_xlfn.XLOOKUP(Nominations!A844,'2024-NAT-01'!B:B,'2024-NAT-01'!G:G,0,0)</f>
        <v>0</v>
      </c>
      <c r="AA860" s="336">
        <f>_xlfn.XLOOKUP(A860,'2024-NAT-01'!B:B,'2024-NAT-01'!H:H,0,0)</f>
        <v>0</v>
      </c>
      <c r="AB860" s="335">
        <f>_xlfn.XLOOKUP(A860,'2024-NAT-02'!B:B,'2024-NAT-02'!F:F,0,0)+_xlfn.XLOOKUP(A860,'2024-NAT-02'!B:B,'2024-NAT-02'!G:G,0,0)</f>
        <v>0</v>
      </c>
      <c r="AC860" s="337">
        <f>_xlfn.XLOOKUP(A860,'2024-NAT-02'!B:B,'2024-NAT-02'!H:H,0,0)</f>
        <v>0</v>
      </c>
      <c r="AD860" s="338">
        <f t="shared" si="29"/>
        <v>0</v>
      </c>
      <c r="AE860" s="339">
        <f t="shared" si="30"/>
        <v>0</v>
      </c>
    </row>
    <row r="861" spans="1:31" ht="15.6" x14ac:dyDescent="0.25">
      <c r="A861" s="340" t="s">
        <v>750</v>
      </c>
      <c r="B861" s="341" t="s">
        <v>2150</v>
      </c>
      <c r="C861" s="341" t="s">
        <v>2103</v>
      </c>
      <c r="D861" s="341" t="s">
        <v>1218</v>
      </c>
      <c r="E861" s="342" t="s">
        <v>1258</v>
      </c>
      <c r="F861" s="312">
        <v>0</v>
      </c>
      <c r="G861" s="313">
        <v>0</v>
      </c>
      <c r="H861" s="313">
        <v>0</v>
      </c>
      <c r="I861" s="314">
        <v>0</v>
      </c>
      <c r="J861" s="315">
        <v>0</v>
      </c>
      <c r="K861" s="316"/>
      <c r="L861" s="331"/>
      <c r="M861" s="316"/>
      <c r="N861" s="317"/>
      <c r="O861" s="317"/>
      <c r="P861" s="318"/>
      <c r="Q861" s="319"/>
      <c r="R861" s="306"/>
      <c r="S861" s="306"/>
      <c r="T861" s="320"/>
      <c r="U861" s="321"/>
      <c r="V861" s="322"/>
      <c r="W861" s="323"/>
      <c r="X861" s="324"/>
      <c r="Y861" s="326"/>
      <c r="Z861" s="335">
        <f>_xlfn.XLOOKUP(A861,'2024-NAT-01'!B:B,'2024-NAT-01'!F:F,0,0)+_xlfn.XLOOKUP(Nominations!A302,'2024-NAT-01'!B:B,'2024-NAT-01'!G:G,0,0)</f>
        <v>0</v>
      </c>
      <c r="AA861" s="336">
        <f>_xlfn.XLOOKUP(A861,'2024-NAT-01'!B:B,'2024-NAT-01'!H:H,0,0)</f>
        <v>0</v>
      </c>
      <c r="AB861" s="335">
        <f>_xlfn.XLOOKUP(A861,'2024-NAT-02'!B:B,'2024-NAT-02'!F:F,0,0)+_xlfn.XLOOKUP(A861,'2024-NAT-02'!B:B,'2024-NAT-02'!G:G,0,0)</f>
        <v>0</v>
      </c>
      <c r="AC861" s="337">
        <f>_xlfn.XLOOKUP(A861,'2024-NAT-02'!B:B,'2024-NAT-02'!H:H,0,0)</f>
        <v>0</v>
      </c>
      <c r="AD861" s="338">
        <f t="shared" si="29"/>
        <v>0</v>
      </c>
      <c r="AE861" s="339">
        <f t="shared" si="30"/>
        <v>0</v>
      </c>
    </row>
    <row r="862" spans="1:31" ht="15.6" x14ac:dyDescent="0.25">
      <c r="A862" s="340" t="s">
        <v>1718</v>
      </c>
      <c r="B862" s="341" t="s">
        <v>1241</v>
      </c>
      <c r="C862" s="341" t="s">
        <v>94</v>
      </c>
      <c r="D862" s="341" t="s">
        <v>1757</v>
      </c>
      <c r="E862" s="342" t="s">
        <v>1261</v>
      </c>
      <c r="F862" s="312">
        <v>0</v>
      </c>
      <c r="G862" s="313">
        <v>0</v>
      </c>
      <c r="H862" s="313">
        <v>0</v>
      </c>
      <c r="I862" s="314">
        <v>0</v>
      </c>
      <c r="J862" s="315">
        <v>0</v>
      </c>
      <c r="K862" s="316"/>
      <c r="L862" s="331"/>
      <c r="M862" s="316"/>
      <c r="N862" s="317"/>
      <c r="O862" s="317"/>
      <c r="P862" s="318"/>
      <c r="Q862" s="319"/>
      <c r="R862" s="306"/>
      <c r="S862" s="306"/>
      <c r="T862" s="320"/>
      <c r="U862" s="321"/>
      <c r="V862" s="322"/>
      <c r="W862" s="323"/>
      <c r="X862" s="324"/>
      <c r="Y862" s="326"/>
      <c r="Z862" s="335">
        <f>_xlfn.XLOOKUP(A862,'2024-NAT-01'!B:B,'2024-NAT-01'!F:F,0,0)+_xlfn.XLOOKUP(Nominations!A848,'2024-NAT-01'!B:B,'2024-NAT-01'!G:G,0,0)</f>
        <v>0</v>
      </c>
      <c r="AA862" s="336">
        <f>_xlfn.XLOOKUP(A862,'2024-NAT-01'!B:B,'2024-NAT-01'!H:H,0,0)</f>
        <v>0</v>
      </c>
      <c r="AB862" s="335">
        <f>_xlfn.XLOOKUP(A862,'2024-NAT-02'!B:B,'2024-NAT-02'!F:F,0,0)+_xlfn.XLOOKUP(A862,'2024-NAT-02'!B:B,'2024-NAT-02'!G:G,0,0)</f>
        <v>0</v>
      </c>
      <c r="AC862" s="337">
        <f>_xlfn.XLOOKUP(A862,'2024-NAT-02'!B:B,'2024-NAT-02'!H:H,0,0)</f>
        <v>0</v>
      </c>
      <c r="AD862" s="338">
        <f t="shared" si="29"/>
        <v>0</v>
      </c>
      <c r="AE862" s="339">
        <f t="shared" si="30"/>
        <v>0</v>
      </c>
    </row>
    <row r="863" spans="1:31" ht="15.6" x14ac:dyDescent="0.25">
      <c r="A863" s="340" t="s">
        <v>1719</v>
      </c>
      <c r="B863" s="341" t="s">
        <v>1241</v>
      </c>
      <c r="C863" s="341" t="s">
        <v>332</v>
      </c>
      <c r="D863" s="341" t="s">
        <v>1758</v>
      </c>
      <c r="E863" s="342" t="s">
        <v>2079</v>
      </c>
      <c r="F863" s="312">
        <v>0</v>
      </c>
      <c r="G863" s="313">
        <v>0</v>
      </c>
      <c r="H863" s="313">
        <v>0</v>
      </c>
      <c r="I863" s="314">
        <v>0</v>
      </c>
      <c r="J863" s="315">
        <v>0</v>
      </c>
      <c r="K863" s="316"/>
      <c r="L863" s="331"/>
      <c r="M863" s="316"/>
      <c r="N863" s="317"/>
      <c r="O863" s="317"/>
      <c r="P863" s="318"/>
      <c r="Q863" s="319"/>
      <c r="R863" s="306"/>
      <c r="S863" s="306"/>
      <c r="T863" s="320"/>
      <c r="U863" s="321"/>
      <c r="V863" s="322"/>
      <c r="W863" s="323"/>
      <c r="X863" s="324"/>
      <c r="Y863" s="326"/>
      <c r="Z863" s="335">
        <f>_xlfn.XLOOKUP(A863,'2024-NAT-01'!B:B,'2024-NAT-01'!F:F,0,0)+_xlfn.XLOOKUP(Nominations!A849,'2024-NAT-01'!B:B,'2024-NAT-01'!G:G,0,0)</f>
        <v>0</v>
      </c>
      <c r="AA863" s="336">
        <f>_xlfn.XLOOKUP(A863,'2024-NAT-01'!B:B,'2024-NAT-01'!H:H,0,0)</f>
        <v>0</v>
      </c>
      <c r="AB863" s="335">
        <f>_xlfn.XLOOKUP(A863,'2024-NAT-02'!B:B,'2024-NAT-02'!F:F,0,0)+_xlfn.XLOOKUP(A863,'2024-NAT-02'!B:B,'2024-NAT-02'!G:G,0,0)</f>
        <v>0</v>
      </c>
      <c r="AC863" s="337">
        <f>_xlfn.XLOOKUP(A863,'2024-NAT-02'!B:B,'2024-NAT-02'!H:H,0,0)</f>
        <v>0</v>
      </c>
      <c r="AD863" s="338">
        <f t="shared" si="29"/>
        <v>0</v>
      </c>
      <c r="AE863" s="339">
        <f t="shared" si="30"/>
        <v>0</v>
      </c>
    </row>
    <row r="864" spans="1:31" ht="15.6" x14ac:dyDescent="0.25">
      <c r="A864" s="340" t="s">
        <v>836</v>
      </c>
      <c r="B864" s="341" t="s">
        <v>2150</v>
      </c>
      <c r="C864" s="341" t="s">
        <v>1939</v>
      </c>
      <c r="D864" s="341" t="s">
        <v>299</v>
      </c>
      <c r="E864" s="342" t="s">
        <v>1251</v>
      </c>
      <c r="F864" s="312">
        <v>0</v>
      </c>
      <c r="G864" s="313">
        <v>0</v>
      </c>
      <c r="H864" s="313">
        <v>0</v>
      </c>
      <c r="I864" s="314">
        <v>0</v>
      </c>
      <c r="J864" s="315">
        <v>0</v>
      </c>
      <c r="K864" s="316"/>
      <c r="L864" s="331"/>
      <c r="M864" s="316"/>
      <c r="N864" s="317"/>
      <c r="O864" s="317"/>
      <c r="P864" s="318"/>
      <c r="Q864" s="319"/>
      <c r="R864" s="306"/>
      <c r="S864" s="306"/>
      <c r="T864" s="320"/>
      <c r="U864" s="321"/>
      <c r="V864" s="322"/>
      <c r="W864" s="323"/>
      <c r="X864" s="324"/>
      <c r="Y864" s="326"/>
      <c r="Z864" s="335">
        <f>_xlfn.XLOOKUP(A864,'2024-NAT-01'!B:B,'2024-NAT-01'!F:F,0,0)+_xlfn.XLOOKUP(Nominations!A396,'2024-NAT-01'!B:B,'2024-NAT-01'!G:G,0,0)</f>
        <v>0</v>
      </c>
      <c r="AA864" s="336">
        <f>_xlfn.XLOOKUP(A864,'2024-NAT-01'!B:B,'2024-NAT-01'!H:H,0,0)</f>
        <v>0</v>
      </c>
      <c r="AB864" s="335">
        <f>_xlfn.XLOOKUP(A864,'2024-NAT-02'!B:B,'2024-NAT-02'!F:F,0,0)+_xlfn.XLOOKUP(A864,'2024-NAT-02'!B:B,'2024-NAT-02'!G:G,0,0)</f>
        <v>0</v>
      </c>
      <c r="AC864" s="337">
        <f>_xlfn.XLOOKUP(A864,'2024-NAT-02'!B:B,'2024-NAT-02'!H:H,0,0)</f>
        <v>0</v>
      </c>
      <c r="AD864" s="338">
        <f t="shared" si="29"/>
        <v>0</v>
      </c>
      <c r="AE864" s="339">
        <f t="shared" si="30"/>
        <v>0</v>
      </c>
    </row>
    <row r="865" spans="1:31" ht="15.6" x14ac:dyDescent="0.25">
      <c r="A865" s="340" t="s">
        <v>1721</v>
      </c>
      <c r="B865" s="341" t="s">
        <v>1241</v>
      </c>
      <c r="C865" s="341" t="s">
        <v>1760</v>
      </c>
      <c r="D865" s="341" t="s">
        <v>1221</v>
      </c>
      <c r="E865" s="342" t="s">
        <v>1260</v>
      </c>
      <c r="F865" s="312">
        <v>0</v>
      </c>
      <c r="G865" s="313">
        <v>0</v>
      </c>
      <c r="H865" s="313">
        <v>0</v>
      </c>
      <c r="I865" s="314">
        <v>0</v>
      </c>
      <c r="J865" s="315">
        <v>0</v>
      </c>
      <c r="K865" s="316"/>
      <c r="L865" s="331"/>
      <c r="M865" s="316"/>
      <c r="N865" s="317"/>
      <c r="O865" s="317"/>
      <c r="P865" s="318"/>
      <c r="Q865" s="319"/>
      <c r="R865" s="306"/>
      <c r="S865" s="306"/>
      <c r="T865" s="320"/>
      <c r="U865" s="321"/>
      <c r="V865" s="322"/>
      <c r="W865" s="323"/>
      <c r="X865" s="324"/>
      <c r="Y865" s="326"/>
      <c r="Z865" s="335">
        <f>_xlfn.XLOOKUP(A865,'2024-NAT-01'!B:B,'2024-NAT-01'!F:F,0,0)+_xlfn.XLOOKUP(Nominations!A851,'2024-NAT-01'!B:B,'2024-NAT-01'!G:G,0,0)</f>
        <v>0</v>
      </c>
      <c r="AA865" s="336">
        <f>_xlfn.XLOOKUP(A865,'2024-NAT-01'!B:B,'2024-NAT-01'!H:H,0,0)</f>
        <v>0</v>
      </c>
      <c r="AB865" s="335">
        <f>_xlfn.XLOOKUP(A865,'2024-NAT-02'!B:B,'2024-NAT-02'!F:F,0,0)+_xlfn.XLOOKUP(A865,'2024-NAT-02'!B:B,'2024-NAT-02'!G:G,0,0)</f>
        <v>0</v>
      </c>
      <c r="AC865" s="337">
        <f>_xlfn.XLOOKUP(A865,'2024-NAT-02'!B:B,'2024-NAT-02'!H:H,0,0)</f>
        <v>0</v>
      </c>
      <c r="AD865" s="338">
        <f t="shared" si="29"/>
        <v>0</v>
      </c>
      <c r="AE865" s="339">
        <f t="shared" si="30"/>
        <v>0</v>
      </c>
    </row>
    <row r="866" spans="1:31" ht="15.6" x14ac:dyDescent="0.25">
      <c r="A866" s="340" t="s">
        <v>859</v>
      </c>
      <c r="B866" s="341" t="s">
        <v>2150</v>
      </c>
      <c r="C866" s="341" t="s">
        <v>87</v>
      </c>
      <c r="D866" s="341" t="s">
        <v>145</v>
      </c>
      <c r="E866" s="342" t="s">
        <v>1258</v>
      </c>
      <c r="F866" s="312">
        <v>0</v>
      </c>
      <c r="G866" s="313">
        <v>0</v>
      </c>
      <c r="H866" s="313">
        <v>0</v>
      </c>
      <c r="I866" s="314">
        <v>0</v>
      </c>
      <c r="J866" s="315">
        <v>0</v>
      </c>
      <c r="K866" s="316"/>
      <c r="L866" s="331"/>
      <c r="M866" s="316"/>
      <c r="N866" s="317"/>
      <c r="O866" s="317"/>
      <c r="P866" s="318"/>
      <c r="Q866" s="319"/>
      <c r="R866" s="306"/>
      <c r="S866" s="306"/>
      <c r="T866" s="320"/>
      <c r="U866" s="321"/>
      <c r="V866" s="322"/>
      <c r="W866" s="323"/>
      <c r="X866" s="324"/>
      <c r="Y866" s="326"/>
      <c r="Z866" s="335">
        <f>_xlfn.XLOOKUP(A866,'2024-NAT-01'!B:B,'2024-NAT-01'!F:F,0,0)+_xlfn.XLOOKUP(Nominations!A420,'2024-NAT-01'!B:B,'2024-NAT-01'!G:G,0,0)</f>
        <v>0</v>
      </c>
      <c r="AA866" s="336">
        <f>_xlfn.XLOOKUP(A866,'2024-NAT-01'!B:B,'2024-NAT-01'!H:H,0,0)</f>
        <v>0</v>
      </c>
      <c r="AB866" s="335">
        <f>_xlfn.XLOOKUP(A866,'2024-NAT-02'!B:B,'2024-NAT-02'!F:F,0,0)+_xlfn.XLOOKUP(A866,'2024-NAT-02'!B:B,'2024-NAT-02'!G:G,0,0)</f>
        <v>0</v>
      </c>
      <c r="AC866" s="337">
        <f>_xlfn.XLOOKUP(A866,'2024-NAT-02'!B:B,'2024-NAT-02'!H:H,0,0)</f>
        <v>0</v>
      </c>
      <c r="AD866" s="338">
        <f t="shared" si="29"/>
        <v>0</v>
      </c>
      <c r="AE866" s="339">
        <f t="shared" si="30"/>
        <v>0</v>
      </c>
    </row>
    <row r="867" spans="1:31" ht="15.6" x14ac:dyDescent="0.25">
      <c r="A867" s="340" t="s">
        <v>1725</v>
      </c>
      <c r="B867" s="341" t="s">
        <v>2161</v>
      </c>
      <c r="C867" s="341" t="s">
        <v>114</v>
      </c>
      <c r="D867" s="341" t="s">
        <v>1762</v>
      </c>
      <c r="E867" s="342" t="s">
        <v>2079</v>
      </c>
      <c r="F867" s="312">
        <v>0</v>
      </c>
      <c r="G867" s="313">
        <v>0</v>
      </c>
      <c r="H867" s="313">
        <v>0</v>
      </c>
      <c r="I867" s="314">
        <v>0</v>
      </c>
      <c r="J867" s="315">
        <v>0</v>
      </c>
      <c r="K867" s="316"/>
      <c r="L867" s="331"/>
      <c r="M867" s="316"/>
      <c r="N867" s="317"/>
      <c r="O867" s="317"/>
      <c r="P867" s="318"/>
      <c r="Q867" s="319"/>
      <c r="R867" s="306"/>
      <c r="S867" s="306"/>
      <c r="T867" s="320"/>
      <c r="U867" s="321"/>
      <c r="V867" s="322"/>
      <c r="W867" s="323"/>
      <c r="X867" s="324"/>
      <c r="Y867" s="326"/>
      <c r="Z867" s="335">
        <f>_xlfn.XLOOKUP(A867,'2024-NAT-01'!B:B,'2024-NAT-01'!F:F,0,0)+_xlfn.XLOOKUP(Nominations!A855,'2024-NAT-01'!B:B,'2024-NAT-01'!G:G,0,0)</f>
        <v>0</v>
      </c>
      <c r="AA867" s="336">
        <f>_xlfn.XLOOKUP(A867,'2024-NAT-01'!B:B,'2024-NAT-01'!H:H,0,0)</f>
        <v>0</v>
      </c>
      <c r="AB867" s="335">
        <f>_xlfn.XLOOKUP(A867,'2024-NAT-02'!B:B,'2024-NAT-02'!F:F,0,0)+_xlfn.XLOOKUP(A867,'2024-NAT-02'!B:B,'2024-NAT-02'!G:G,0,0)</f>
        <v>0</v>
      </c>
      <c r="AC867" s="337">
        <f>_xlfn.XLOOKUP(A867,'2024-NAT-02'!B:B,'2024-NAT-02'!H:H,0,0)</f>
        <v>0</v>
      </c>
      <c r="AD867" s="338">
        <f t="shared" si="29"/>
        <v>0</v>
      </c>
      <c r="AE867" s="339">
        <f t="shared" si="30"/>
        <v>0</v>
      </c>
    </row>
    <row r="868" spans="1:31" ht="15.6" x14ac:dyDescent="0.25">
      <c r="A868" s="340" t="s">
        <v>1726</v>
      </c>
      <c r="B868" s="341" t="s">
        <v>1663</v>
      </c>
      <c r="C868" s="341" t="s">
        <v>414</v>
      </c>
      <c r="D868" s="341" t="s">
        <v>1244</v>
      </c>
      <c r="E868" s="342" t="s">
        <v>1260</v>
      </c>
      <c r="F868" s="312">
        <v>0</v>
      </c>
      <c r="G868" s="313">
        <v>0</v>
      </c>
      <c r="H868" s="313">
        <v>0</v>
      </c>
      <c r="I868" s="314">
        <v>0</v>
      </c>
      <c r="J868" s="315">
        <v>0</v>
      </c>
      <c r="K868" s="316"/>
      <c r="L868" s="331"/>
      <c r="M868" s="316"/>
      <c r="N868" s="317"/>
      <c r="O868" s="317"/>
      <c r="P868" s="318"/>
      <c r="Q868" s="319"/>
      <c r="R868" s="306"/>
      <c r="S868" s="306"/>
      <c r="T868" s="320"/>
      <c r="U868" s="321"/>
      <c r="V868" s="322"/>
      <c r="W868" s="323"/>
      <c r="X868" s="324"/>
      <c r="Y868" s="326"/>
      <c r="Z868" s="335">
        <f>_xlfn.XLOOKUP(A868,'2024-NAT-01'!B:B,'2024-NAT-01'!F:F,0,0)+_xlfn.XLOOKUP(Nominations!A856,'2024-NAT-01'!B:B,'2024-NAT-01'!G:G,0,0)</f>
        <v>0</v>
      </c>
      <c r="AA868" s="336">
        <f>_xlfn.XLOOKUP(A868,'2024-NAT-01'!B:B,'2024-NAT-01'!H:H,0,0)</f>
        <v>0</v>
      </c>
      <c r="AB868" s="335">
        <f>_xlfn.XLOOKUP(A868,'2024-NAT-02'!B:B,'2024-NAT-02'!F:F,0,0)+_xlfn.XLOOKUP(A868,'2024-NAT-02'!B:B,'2024-NAT-02'!G:G,0,0)</f>
        <v>0</v>
      </c>
      <c r="AC868" s="337">
        <f>_xlfn.XLOOKUP(A868,'2024-NAT-02'!B:B,'2024-NAT-02'!H:H,0,0)</f>
        <v>0</v>
      </c>
      <c r="AD868" s="338">
        <f t="shared" si="29"/>
        <v>0</v>
      </c>
      <c r="AE868" s="339">
        <f t="shared" si="30"/>
        <v>0</v>
      </c>
    </row>
    <row r="869" spans="1:31" ht="15.6" x14ac:dyDescent="0.25">
      <c r="A869" s="340" t="s">
        <v>1727</v>
      </c>
      <c r="B869" s="341" t="s">
        <v>1663</v>
      </c>
      <c r="C869" s="341" t="s">
        <v>1763</v>
      </c>
      <c r="D869" s="341" t="s">
        <v>1244</v>
      </c>
      <c r="E869" s="342" t="s">
        <v>1261</v>
      </c>
      <c r="F869" s="312">
        <v>0</v>
      </c>
      <c r="G869" s="313">
        <v>0</v>
      </c>
      <c r="H869" s="313">
        <v>0</v>
      </c>
      <c r="I869" s="314">
        <v>0</v>
      </c>
      <c r="J869" s="315">
        <v>0</v>
      </c>
      <c r="K869" s="316"/>
      <c r="L869" s="331"/>
      <c r="M869" s="316"/>
      <c r="N869" s="317"/>
      <c r="O869" s="317"/>
      <c r="P869" s="318"/>
      <c r="Q869" s="319"/>
      <c r="R869" s="306"/>
      <c r="S869" s="306"/>
      <c r="T869" s="320"/>
      <c r="U869" s="321"/>
      <c r="V869" s="322"/>
      <c r="W869" s="323"/>
      <c r="X869" s="324"/>
      <c r="Y869" s="326"/>
      <c r="Z869" s="335">
        <f>_xlfn.XLOOKUP(A869,'2024-NAT-01'!B:B,'2024-NAT-01'!F:F,0,0)+_xlfn.XLOOKUP(Nominations!A857,'2024-NAT-01'!B:B,'2024-NAT-01'!G:G,0,0)</f>
        <v>0</v>
      </c>
      <c r="AA869" s="336">
        <f>_xlfn.XLOOKUP(A869,'2024-NAT-01'!B:B,'2024-NAT-01'!H:H,0,0)</f>
        <v>0</v>
      </c>
      <c r="AB869" s="335">
        <f>_xlfn.XLOOKUP(A869,'2024-NAT-02'!B:B,'2024-NAT-02'!F:F,0,0)+_xlfn.XLOOKUP(A869,'2024-NAT-02'!B:B,'2024-NAT-02'!G:G,0,0)</f>
        <v>0</v>
      </c>
      <c r="AC869" s="337">
        <f>_xlfn.XLOOKUP(A869,'2024-NAT-02'!B:B,'2024-NAT-02'!H:H,0,0)</f>
        <v>0</v>
      </c>
      <c r="AD869" s="338">
        <f t="shared" si="29"/>
        <v>0</v>
      </c>
      <c r="AE869" s="339">
        <f t="shared" si="30"/>
        <v>0</v>
      </c>
    </row>
    <row r="870" spans="1:31" ht="15.6" x14ac:dyDescent="0.25">
      <c r="A870" s="340" t="s">
        <v>1730</v>
      </c>
      <c r="B870" s="341" t="s">
        <v>1226</v>
      </c>
      <c r="C870" s="341" t="s">
        <v>80</v>
      </c>
      <c r="D870" s="341" t="s">
        <v>143</v>
      </c>
      <c r="E870" s="342" t="s">
        <v>2078</v>
      </c>
      <c r="F870" s="312">
        <v>0</v>
      </c>
      <c r="G870" s="313">
        <v>0</v>
      </c>
      <c r="H870" s="313">
        <v>0</v>
      </c>
      <c r="I870" s="314">
        <v>0</v>
      </c>
      <c r="J870" s="315">
        <v>0</v>
      </c>
      <c r="K870" s="316"/>
      <c r="L870" s="331"/>
      <c r="M870" s="316"/>
      <c r="N870" s="317"/>
      <c r="O870" s="317"/>
      <c r="P870" s="318"/>
      <c r="Q870" s="319"/>
      <c r="R870" s="306"/>
      <c r="S870" s="306"/>
      <c r="T870" s="320"/>
      <c r="U870" s="321"/>
      <c r="V870" s="322"/>
      <c r="W870" s="323"/>
      <c r="X870" s="324"/>
      <c r="Y870" s="326"/>
      <c r="Z870" s="335">
        <f>_xlfn.XLOOKUP(A870,'2024-NAT-01'!B:B,'2024-NAT-01'!F:F,0,0)+_xlfn.XLOOKUP(Nominations!A860,'2024-NAT-01'!B:B,'2024-NAT-01'!G:G,0,0)</f>
        <v>0</v>
      </c>
      <c r="AA870" s="336">
        <f>_xlfn.XLOOKUP(A870,'2024-NAT-01'!B:B,'2024-NAT-01'!H:H,0,0)</f>
        <v>0</v>
      </c>
      <c r="AB870" s="335">
        <f>_xlfn.XLOOKUP(A870,'2024-NAT-02'!B:B,'2024-NAT-02'!F:F,0,0)+_xlfn.XLOOKUP(A870,'2024-NAT-02'!B:B,'2024-NAT-02'!G:G,0,0)</f>
        <v>0</v>
      </c>
      <c r="AC870" s="337">
        <f>_xlfn.XLOOKUP(A870,'2024-NAT-02'!B:B,'2024-NAT-02'!H:H,0,0)</f>
        <v>0</v>
      </c>
      <c r="AD870" s="338">
        <f t="shared" si="29"/>
        <v>0</v>
      </c>
      <c r="AE870" s="339">
        <f t="shared" si="30"/>
        <v>0</v>
      </c>
    </row>
    <row r="871" spans="1:31" ht="15.6" x14ac:dyDescent="0.25">
      <c r="A871" s="340" t="s">
        <v>1731</v>
      </c>
      <c r="B871" s="341" t="s">
        <v>1226</v>
      </c>
      <c r="C871" s="341" t="s">
        <v>410</v>
      </c>
      <c r="D871" s="341" t="s">
        <v>88</v>
      </c>
      <c r="E871" s="342" t="s">
        <v>1258</v>
      </c>
      <c r="F871" s="312">
        <v>0</v>
      </c>
      <c r="G871" s="313">
        <v>0</v>
      </c>
      <c r="H871" s="313">
        <v>0</v>
      </c>
      <c r="I871" s="314">
        <v>0</v>
      </c>
      <c r="J871" s="315">
        <v>0</v>
      </c>
      <c r="K871" s="316"/>
      <c r="L871" s="331"/>
      <c r="M871" s="316"/>
      <c r="N871" s="317"/>
      <c r="O871" s="317"/>
      <c r="P871" s="318"/>
      <c r="Q871" s="319"/>
      <c r="R871" s="306"/>
      <c r="S871" s="306"/>
      <c r="T871" s="320"/>
      <c r="U871" s="321"/>
      <c r="V871" s="322"/>
      <c r="W871" s="323"/>
      <c r="X871" s="324"/>
      <c r="Y871" s="326"/>
      <c r="Z871" s="335">
        <f>_xlfn.XLOOKUP(A871,'2024-NAT-01'!B:B,'2024-NAT-01'!F:F,0,0)+_xlfn.XLOOKUP(Nominations!A861,'2024-NAT-01'!B:B,'2024-NAT-01'!G:G,0,0)</f>
        <v>0</v>
      </c>
      <c r="AA871" s="336">
        <f>_xlfn.XLOOKUP(A871,'2024-NAT-01'!B:B,'2024-NAT-01'!H:H,0,0)</f>
        <v>0</v>
      </c>
      <c r="AB871" s="335">
        <f>_xlfn.XLOOKUP(A871,'2024-NAT-02'!B:B,'2024-NAT-02'!F:F,0,0)+_xlfn.XLOOKUP(A871,'2024-NAT-02'!B:B,'2024-NAT-02'!G:G,0,0)</f>
        <v>0</v>
      </c>
      <c r="AC871" s="337">
        <f>_xlfn.XLOOKUP(A871,'2024-NAT-02'!B:B,'2024-NAT-02'!H:H,0,0)</f>
        <v>0</v>
      </c>
      <c r="AD871" s="338">
        <f t="shared" si="29"/>
        <v>0</v>
      </c>
      <c r="AE871" s="339">
        <f t="shared" si="30"/>
        <v>0</v>
      </c>
    </row>
    <row r="872" spans="1:31" ht="15.6" x14ac:dyDescent="0.25">
      <c r="A872" s="340" t="s">
        <v>1732</v>
      </c>
      <c r="B872" s="341" t="s">
        <v>1226</v>
      </c>
      <c r="C872" s="341" t="s">
        <v>99</v>
      </c>
      <c r="D872" s="341" t="s">
        <v>200</v>
      </c>
      <c r="E872" s="342" t="s">
        <v>1258</v>
      </c>
      <c r="F872" s="312">
        <v>0</v>
      </c>
      <c r="G872" s="313">
        <v>0</v>
      </c>
      <c r="H872" s="313">
        <v>0</v>
      </c>
      <c r="I872" s="314">
        <v>0</v>
      </c>
      <c r="J872" s="315">
        <v>0</v>
      </c>
      <c r="K872" s="316"/>
      <c r="L872" s="331"/>
      <c r="M872" s="316"/>
      <c r="N872" s="317"/>
      <c r="O872" s="317"/>
      <c r="P872" s="318"/>
      <c r="Q872" s="319"/>
      <c r="R872" s="306"/>
      <c r="S872" s="306"/>
      <c r="T872" s="320"/>
      <c r="U872" s="321"/>
      <c r="V872" s="322"/>
      <c r="W872" s="323"/>
      <c r="X872" s="324"/>
      <c r="Y872" s="326"/>
      <c r="Z872" s="335">
        <f>_xlfn.XLOOKUP(A872,'2024-NAT-01'!B:B,'2024-NAT-01'!F:F,0,0)+_xlfn.XLOOKUP(Nominations!A862,'2024-NAT-01'!B:B,'2024-NAT-01'!G:G,0,0)</f>
        <v>0</v>
      </c>
      <c r="AA872" s="336">
        <f>_xlfn.XLOOKUP(A872,'2024-NAT-01'!B:B,'2024-NAT-01'!H:H,0,0)</f>
        <v>0</v>
      </c>
      <c r="AB872" s="335">
        <f>_xlfn.XLOOKUP(A872,'2024-NAT-02'!B:B,'2024-NAT-02'!F:F,0,0)+_xlfn.XLOOKUP(A872,'2024-NAT-02'!B:B,'2024-NAT-02'!G:G,0,0)</f>
        <v>0</v>
      </c>
      <c r="AC872" s="337">
        <f>_xlfn.XLOOKUP(A872,'2024-NAT-02'!B:B,'2024-NAT-02'!H:H,0,0)</f>
        <v>0</v>
      </c>
      <c r="AD872" s="338">
        <f t="shared" si="29"/>
        <v>0</v>
      </c>
      <c r="AE872" s="339">
        <f t="shared" si="30"/>
        <v>0</v>
      </c>
    </row>
    <row r="873" spans="1:31" ht="15.6" x14ac:dyDescent="0.25">
      <c r="A873" s="340" t="s">
        <v>1735</v>
      </c>
      <c r="B873" s="341" t="s">
        <v>1226</v>
      </c>
      <c r="C873" s="341" t="s">
        <v>1776</v>
      </c>
      <c r="D873" s="341" t="s">
        <v>309</v>
      </c>
      <c r="E873" s="342" t="s">
        <v>2081</v>
      </c>
      <c r="F873" s="312">
        <v>0</v>
      </c>
      <c r="G873" s="313">
        <v>0</v>
      </c>
      <c r="H873" s="313">
        <v>0</v>
      </c>
      <c r="I873" s="314">
        <v>0</v>
      </c>
      <c r="J873" s="315">
        <v>0</v>
      </c>
      <c r="K873" s="316"/>
      <c r="L873" s="331"/>
      <c r="M873" s="316"/>
      <c r="N873" s="317"/>
      <c r="O873" s="317"/>
      <c r="P873" s="318"/>
      <c r="Q873" s="319"/>
      <c r="R873" s="306"/>
      <c r="S873" s="306"/>
      <c r="T873" s="320"/>
      <c r="U873" s="321"/>
      <c r="V873" s="322"/>
      <c r="W873" s="323"/>
      <c r="X873" s="324"/>
      <c r="Y873" s="326"/>
      <c r="Z873" s="335">
        <f>_xlfn.XLOOKUP(A873,'2024-NAT-01'!B:B,'2024-NAT-01'!F:F,0,0)+_xlfn.XLOOKUP(Nominations!A865,'2024-NAT-01'!B:B,'2024-NAT-01'!G:G,0,0)</f>
        <v>0</v>
      </c>
      <c r="AA873" s="336">
        <f>_xlfn.XLOOKUP(A873,'2024-NAT-01'!B:B,'2024-NAT-01'!H:H,0,0)</f>
        <v>0</v>
      </c>
      <c r="AB873" s="335">
        <f>_xlfn.XLOOKUP(A873,'2024-NAT-02'!B:B,'2024-NAT-02'!F:F,0,0)+_xlfn.XLOOKUP(A873,'2024-NAT-02'!B:B,'2024-NAT-02'!G:G,0,0)</f>
        <v>0</v>
      </c>
      <c r="AC873" s="337">
        <f>_xlfn.XLOOKUP(A873,'2024-NAT-02'!B:B,'2024-NAT-02'!H:H,0,0)</f>
        <v>0</v>
      </c>
      <c r="AD873" s="338">
        <f t="shared" si="29"/>
        <v>0</v>
      </c>
      <c r="AE873" s="339">
        <f t="shared" si="30"/>
        <v>0</v>
      </c>
    </row>
    <row r="874" spans="1:31" ht="15.6" x14ac:dyDescent="0.25">
      <c r="A874" s="340" t="s">
        <v>1736</v>
      </c>
      <c r="B874" s="341" t="s">
        <v>1745</v>
      </c>
      <c r="C874" s="341" t="s">
        <v>1671</v>
      </c>
      <c r="D874" s="341" t="s">
        <v>1777</v>
      </c>
      <c r="E874" s="342" t="s">
        <v>1261</v>
      </c>
      <c r="F874" s="312">
        <v>0</v>
      </c>
      <c r="G874" s="313">
        <v>0</v>
      </c>
      <c r="H874" s="313">
        <v>0</v>
      </c>
      <c r="I874" s="314">
        <v>0</v>
      </c>
      <c r="J874" s="315">
        <v>0</v>
      </c>
      <c r="K874" s="316"/>
      <c r="L874" s="331"/>
      <c r="M874" s="316"/>
      <c r="N874" s="317"/>
      <c r="O874" s="317"/>
      <c r="P874" s="318"/>
      <c r="Q874" s="319"/>
      <c r="R874" s="306"/>
      <c r="S874" s="306"/>
      <c r="T874" s="320"/>
      <c r="U874" s="321"/>
      <c r="V874" s="322"/>
      <c r="W874" s="323"/>
      <c r="X874" s="324"/>
      <c r="Y874" s="326"/>
      <c r="Z874" s="335">
        <f>_xlfn.XLOOKUP(A874,'2024-NAT-01'!B:B,'2024-NAT-01'!F:F,0,0)+_xlfn.XLOOKUP(Nominations!A866,'2024-NAT-01'!B:B,'2024-NAT-01'!G:G,0,0)</f>
        <v>0</v>
      </c>
      <c r="AA874" s="336">
        <f>_xlfn.XLOOKUP(A874,'2024-NAT-01'!B:B,'2024-NAT-01'!H:H,0,0)</f>
        <v>0</v>
      </c>
      <c r="AB874" s="335">
        <f>_xlfn.XLOOKUP(A874,'2024-NAT-02'!B:B,'2024-NAT-02'!F:F,0,0)+_xlfn.XLOOKUP(A874,'2024-NAT-02'!B:B,'2024-NAT-02'!G:G,0,0)</f>
        <v>0</v>
      </c>
      <c r="AC874" s="337">
        <f>_xlfn.XLOOKUP(A874,'2024-NAT-02'!B:B,'2024-NAT-02'!H:H,0,0)</f>
        <v>0</v>
      </c>
      <c r="AD874" s="338">
        <f t="shared" si="29"/>
        <v>0</v>
      </c>
      <c r="AE874" s="339">
        <f t="shared" si="30"/>
        <v>0</v>
      </c>
    </row>
    <row r="875" spans="1:31" ht="15.6" x14ac:dyDescent="0.25">
      <c r="A875" s="340" t="s">
        <v>1737</v>
      </c>
      <c r="B875" s="341" t="s">
        <v>1380</v>
      </c>
      <c r="C875" s="341" t="s">
        <v>1778</v>
      </c>
      <c r="D875" s="341" t="s">
        <v>1782</v>
      </c>
      <c r="E875" s="342" t="s">
        <v>1261</v>
      </c>
      <c r="F875" s="312">
        <v>0</v>
      </c>
      <c r="G875" s="313">
        <v>0</v>
      </c>
      <c r="H875" s="313">
        <v>0</v>
      </c>
      <c r="I875" s="314">
        <v>0</v>
      </c>
      <c r="J875" s="315">
        <v>0</v>
      </c>
      <c r="K875" s="316"/>
      <c r="L875" s="331"/>
      <c r="M875" s="316"/>
      <c r="N875" s="317"/>
      <c r="O875" s="317"/>
      <c r="P875" s="318"/>
      <c r="Q875" s="319"/>
      <c r="R875" s="306"/>
      <c r="S875" s="306"/>
      <c r="T875" s="320"/>
      <c r="U875" s="321"/>
      <c r="V875" s="322"/>
      <c r="W875" s="323"/>
      <c r="X875" s="324"/>
      <c r="Y875" s="326"/>
      <c r="Z875" s="335">
        <f>_xlfn.XLOOKUP(A875,'2024-NAT-01'!B:B,'2024-NAT-01'!F:F,0,0)+_xlfn.XLOOKUP(Nominations!A867,'2024-NAT-01'!B:B,'2024-NAT-01'!G:G,0,0)</f>
        <v>0</v>
      </c>
      <c r="AA875" s="336">
        <f>_xlfn.XLOOKUP(A875,'2024-NAT-01'!B:B,'2024-NAT-01'!H:H,0,0)</f>
        <v>0</v>
      </c>
      <c r="AB875" s="335">
        <f>_xlfn.XLOOKUP(A875,'2024-NAT-02'!B:B,'2024-NAT-02'!F:F,0,0)+_xlfn.XLOOKUP(A875,'2024-NAT-02'!B:B,'2024-NAT-02'!G:G,0,0)</f>
        <v>0</v>
      </c>
      <c r="AC875" s="337">
        <f>_xlfn.XLOOKUP(A875,'2024-NAT-02'!B:B,'2024-NAT-02'!H:H,0,0)</f>
        <v>0</v>
      </c>
      <c r="AD875" s="338">
        <f t="shared" si="29"/>
        <v>0</v>
      </c>
      <c r="AE875" s="339">
        <f t="shared" si="30"/>
        <v>0</v>
      </c>
    </row>
    <row r="876" spans="1:31" ht="15.6" x14ac:dyDescent="0.25">
      <c r="A876" s="340" t="s">
        <v>1739</v>
      </c>
      <c r="B876" s="341" t="s">
        <v>1473</v>
      </c>
      <c r="C876" s="341" t="s">
        <v>94</v>
      </c>
      <c r="D876" s="341" t="s">
        <v>1780</v>
      </c>
      <c r="E876" s="342" t="s">
        <v>1261</v>
      </c>
      <c r="F876" s="312">
        <v>0</v>
      </c>
      <c r="G876" s="313">
        <v>0</v>
      </c>
      <c r="H876" s="313">
        <v>0</v>
      </c>
      <c r="I876" s="314">
        <v>0</v>
      </c>
      <c r="J876" s="315">
        <v>0</v>
      </c>
      <c r="K876" s="316"/>
      <c r="L876" s="331"/>
      <c r="M876" s="316"/>
      <c r="N876" s="317"/>
      <c r="O876" s="317"/>
      <c r="P876" s="318"/>
      <c r="Q876" s="319"/>
      <c r="R876" s="306"/>
      <c r="S876" s="306"/>
      <c r="T876" s="320"/>
      <c r="U876" s="321"/>
      <c r="V876" s="322"/>
      <c r="W876" s="323"/>
      <c r="X876" s="324"/>
      <c r="Y876" s="326"/>
      <c r="Z876" s="335">
        <f>_xlfn.XLOOKUP(A876,'2024-NAT-01'!B:B,'2024-NAT-01'!F:F,0,0)+_xlfn.XLOOKUP(Nominations!A869,'2024-NAT-01'!B:B,'2024-NAT-01'!G:G,0,0)</f>
        <v>0</v>
      </c>
      <c r="AA876" s="336">
        <f>_xlfn.XLOOKUP(A876,'2024-NAT-01'!B:B,'2024-NAT-01'!H:H,0,0)</f>
        <v>0</v>
      </c>
      <c r="AB876" s="335">
        <f>_xlfn.XLOOKUP(A876,'2024-NAT-02'!B:B,'2024-NAT-02'!F:F,0,0)+_xlfn.XLOOKUP(A876,'2024-NAT-02'!B:B,'2024-NAT-02'!G:G,0,0)</f>
        <v>0</v>
      </c>
      <c r="AC876" s="337">
        <f>_xlfn.XLOOKUP(A876,'2024-NAT-02'!B:B,'2024-NAT-02'!H:H,0,0)</f>
        <v>0</v>
      </c>
      <c r="AD876" s="338">
        <f t="shared" si="29"/>
        <v>0</v>
      </c>
      <c r="AE876" s="339">
        <f t="shared" si="30"/>
        <v>0</v>
      </c>
    </row>
    <row r="877" spans="1:31" ht="15.6" x14ac:dyDescent="0.25">
      <c r="A877" s="343" t="s">
        <v>600</v>
      </c>
      <c r="B877" s="344" t="s">
        <v>40</v>
      </c>
      <c r="C877" s="344" t="s">
        <v>96</v>
      </c>
      <c r="D877" s="344" t="s">
        <v>177</v>
      </c>
      <c r="E877" s="345" t="s">
        <v>2078</v>
      </c>
      <c r="F877" s="312">
        <v>0</v>
      </c>
      <c r="G877" s="313">
        <v>0</v>
      </c>
      <c r="H877" s="313">
        <v>0</v>
      </c>
      <c r="I877" s="314">
        <v>0</v>
      </c>
      <c r="J877" s="346">
        <v>0</v>
      </c>
      <c r="K877" s="316"/>
      <c r="L877" s="331"/>
      <c r="M877" s="316"/>
      <c r="N877" s="317"/>
      <c r="O877" s="317"/>
      <c r="P877" s="318"/>
      <c r="Q877" s="319"/>
      <c r="R877" s="306"/>
      <c r="S877" s="306"/>
      <c r="T877" s="320"/>
      <c r="U877" s="321"/>
      <c r="V877" s="322"/>
      <c r="W877" s="323"/>
      <c r="X877" s="324"/>
      <c r="Y877" s="326"/>
      <c r="Z877" s="335">
        <f>_xlfn.XLOOKUP(A877,'2024-NAT-01'!B:B,'2024-NAT-01'!F:F,0,0)+_xlfn.XLOOKUP(A877,'2024-NAT-01'!B:B,'2024-NAT-01'!G:G,0,0)</f>
        <v>0</v>
      </c>
      <c r="AA877" s="336">
        <f>_xlfn.XLOOKUP(A877,'2024-NAT-01'!B:B,'2024-NAT-01'!H:H,0,0)</f>
        <v>0</v>
      </c>
      <c r="AB877" s="335">
        <f>_xlfn.XLOOKUP(A877,'2024-NAT-02'!B:B,'2024-NAT-02'!F:F,0,0)+_xlfn.XLOOKUP(A877,'2024-NAT-02'!B:B,'2024-NAT-02'!G:G,0,0)</f>
        <v>0</v>
      </c>
      <c r="AC877" s="337">
        <f>_xlfn.XLOOKUP(A877,'2024-NAT-02'!B:B,'2024-NAT-02'!H:H,0,0)</f>
        <v>0</v>
      </c>
      <c r="AD877" s="335">
        <f t="shared" si="29"/>
        <v>0</v>
      </c>
      <c r="AE877" s="336">
        <f t="shared" si="30"/>
        <v>0</v>
      </c>
    </row>
    <row r="878" spans="1:31" ht="15.6" x14ac:dyDescent="0.25">
      <c r="A878" s="340" t="s">
        <v>1742</v>
      </c>
      <c r="B878" s="341" t="s">
        <v>1226</v>
      </c>
      <c r="C878" s="341" t="s">
        <v>113</v>
      </c>
      <c r="D878" s="341" t="s">
        <v>1796</v>
      </c>
      <c r="E878" s="342" t="s">
        <v>1261</v>
      </c>
      <c r="F878" s="312">
        <v>0</v>
      </c>
      <c r="G878" s="313">
        <v>0</v>
      </c>
      <c r="H878" s="313">
        <v>0</v>
      </c>
      <c r="I878" s="314">
        <v>0</v>
      </c>
      <c r="J878" s="315">
        <v>0</v>
      </c>
      <c r="K878" s="316"/>
      <c r="L878" s="331"/>
      <c r="M878" s="316"/>
      <c r="N878" s="317"/>
      <c r="O878" s="317"/>
      <c r="P878" s="318"/>
      <c r="Q878" s="319"/>
      <c r="R878" s="306"/>
      <c r="S878" s="306"/>
      <c r="T878" s="320"/>
      <c r="U878" s="321"/>
      <c r="V878" s="322"/>
      <c r="W878" s="323"/>
      <c r="X878" s="324"/>
      <c r="Y878" s="326"/>
      <c r="Z878" s="335">
        <f>_xlfn.XLOOKUP(A878,'2024-NAT-01'!B:B,'2024-NAT-01'!F:F,0,0)+_xlfn.XLOOKUP(Nominations!A872,'2024-NAT-01'!B:B,'2024-NAT-01'!G:G,0,0)</f>
        <v>0</v>
      </c>
      <c r="AA878" s="336">
        <f>_xlfn.XLOOKUP(A878,'2024-NAT-01'!B:B,'2024-NAT-01'!H:H,0,0)</f>
        <v>0</v>
      </c>
      <c r="AB878" s="335">
        <f>_xlfn.XLOOKUP(A878,'2024-NAT-02'!B:B,'2024-NAT-02'!F:F,0,0)+_xlfn.XLOOKUP(A878,'2024-NAT-02'!B:B,'2024-NAT-02'!G:G,0,0)</f>
        <v>0</v>
      </c>
      <c r="AC878" s="337">
        <f>_xlfn.XLOOKUP(A878,'2024-NAT-02'!B:B,'2024-NAT-02'!H:H,0,0)</f>
        <v>0</v>
      </c>
      <c r="AD878" s="338">
        <f t="shared" si="29"/>
        <v>0</v>
      </c>
      <c r="AE878" s="339">
        <f t="shared" si="30"/>
        <v>0</v>
      </c>
    </row>
    <row r="879" spans="1:31" ht="15.6" x14ac:dyDescent="0.25">
      <c r="A879" s="340" t="s">
        <v>1743</v>
      </c>
      <c r="B879" s="341" t="s">
        <v>1226</v>
      </c>
      <c r="C879" s="341" t="s">
        <v>1797</v>
      </c>
      <c r="D879" s="341" t="s">
        <v>356</v>
      </c>
      <c r="E879" s="342" t="s">
        <v>2078</v>
      </c>
      <c r="F879" s="312">
        <v>0</v>
      </c>
      <c r="G879" s="313">
        <v>0</v>
      </c>
      <c r="H879" s="313">
        <v>0</v>
      </c>
      <c r="I879" s="314">
        <v>0</v>
      </c>
      <c r="J879" s="315">
        <v>0</v>
      </c>
      <c r="K879" s="316"/>
      <c r="L879" s="331"/>
      <c r="M879" s="316"/>
      <c r="N879" s="317"/>
      <c r="O879" s="317"/>
      <c r="P879" s="318"/>
      <c r="Q879" s="319"/>
      <c r="R879" s="306"/>
      <c r="S879" s="306"/>
      <c r="T879" s="320"/>
      <c r="U879" s="321"/>
      <c r="V879" s="322"/>
      <c r="W879" s="323"/>
      <c r="X879" s="324"/>
      <c r="Y879" s="326"/>
      <c r="Z879" s="335">
        <f>_xlfn.XLOOKUP(A879,'2024-NAT-01'!B:B,'2024-NAT-01'!F:F,0,0)+_xlfn.XLOOKUP(Nominations!A873,'2024-NAT-01'!B:B,'2024-NAT-01'!G:G,0,0)</f>
        <v>0</v>
      </c>
      <c r="AA879" s="336">
        <f>_xlfn.XLOOKUP(A879,'2024-NAT-01'!B:B,'2024-NAT-01'!H:H,0,0)</f>
        <v>0</v>
      </c>
      <c r="AB879" s="335">
        <f>_xlfn.XLOOKUP(A879,'2024-NAT-02'!B:B,'2024-NAT-02'!F:F,0,0)+_xlfn.XLOOKUP(A879,'2024-NAT-02'!B:B,'2024-NAT-02'!G:G,0,0)</f>
        <v>0</v>
      </c>
      <c r="AC879" s="337">
        <f>_xlfn.XLOOKUP(A879,'2024-NAT-02'!B:B,'2024-NAT-02'!H:H,0,0)</f>
        <v>0</v>
      </c>
      <c r="AD879" s="338">
        <f t="shared" si="29"/>
        <v>0</v>
      </c>
      <c r="AE879" s="339">
        <f t="shared" si="30"/>
        <v>0</v>
      </c>
    </row>
    <row r="880" spans="1:31" ht="15.6" x14ac:dyDescent="0.25">
      <c r="A880" s="340" t="s">
        <v>1785</v>
      </c>
      <c r="B880" s="341" t="s">
        <v>2161</v>
      </c>
      <c r="C880" s="341" t="s">
        <v>1925</v>
      </c>
      <c r="D880" s="341" t="s">
        <v>365</v>
      </c>
      <c r="E880" s="342" t="s">
        <v>1250</v>
      </c>
      <c r="F880" s="312">
        <v>0</v>
      </c>
      <c r="G880" s="313">
        <v>0</v>
      </c>
      <c r="H880" s="313">
        <v>0</v>
      </c>
      <c r="I880" s="314">
        <v>0</v>
      </c>
      <c r="J880" s="315">
        <v>0</v>
      </c>
      <c r="K880" s="316"/>
      <c r="L880" s="331"/>
      <c r="M880" s="316"/>
      <c r="N880" s="317"/>
      <c r="O880" s="317"/>
      <c r="P880" s="318"/>
      <c r="Q880" s="319"/>
      <c r="R880" s="306"/>
      <c r="S880" s="306"/>
      <c r="T880" s="320"/>
      <c r="U880" s="321"/>
      <c r="V880" s="322"/>
      <c r="W880" s="323"/>
      <c r="X880" s="324"/>
      <c r="Y880" s="326"/>
      <c r="Z880" s="335">
        <f>_xlfn.XLOOKUP(A880,'2024-NAT-01'!B:B,'2024-NAT-01'!F:F,0,0)+_xlfn.XLOOKUP(Nominations!A875,'2024-NAT-01'!B:B,'2024-NAT-01'!G:G,0,0)</f>
        <v>0</v>
      </c>
      <c r="AA880" s="336">
        <f>_xlfn.XLOOKUP(A880,'2024-NAT-01'!B:B,'2024-NAT-01'!H:H,0,0)</f>
        <v>0</v>
      </c>
      <c r="AB880" s="335">
        <f>_xlfn.XLOOKUP(A880,'2024-NAT-02'!B:B,'2024-NAT-02'!F:F,0,0)+_xlfn.XLOOKUP(A880,'2024-NAT-02'!B:B,'2024-NAT-02'!G:G,0,0)</f>
        <v>0</v>
      </c>
      <c r="AC880" s="337">
        <f>_xlfn.XLOOKUP(A880,'2024-NAT-02'!B:B,'2024-NAT-02'!H:H,0,0)</f>
        <v>0</v>
      </c>
      <c r="AD880" s="338">
        <f t="shared" si="29"/>
        <v>0</v>
      </c>
      <c r="AE880" s="339">
        <f t="shared" si="30"/>
        <v>0</v>
      </c>
    </row>
    <row r="881" spans="1:31" ht="15.6" x14ac:dyDescent="0.25">
      <c r="A881" s="343" t="s">
        <v>651</v>
      </c>
      <c r="B881" s="344" t="s">
        <v>1947</v>
      </c>
      <c r="C881" s="344" t="s">
        <v>87</v>
      </c>
      <c r="D881" s="344" t="s">
        <v>334</v>
      </c>
      <c r="E881" s="345" t="s">
        <v>1258</v>
      </c>
      <c r="F881" s="312">
        <v>0</v>
      </c>
      <c r="G881" s="313">
        <v>0</v>
      </c>
      <c r="H881" s="313">
        <v>0</v>
      </c>
      <c r="I881" s="314">
        <v>0</v>
      </c>
      <c r="J881" s="346">
        <v>0</v>
      </c>
      <c r="K881" s="316"/>
      <c r="L881" s="331"/>
      <c r="M881" s="316"/>
      <c r="N881" s="317"/>
      <c r="O881" s="317"/>
      <c r="P881" s="318"/>
      <c r="Q881" s="319"/>
      <c r="R881" s="306"/>
      <c r="S881" s="306"/>
      <c r="T881" s="320"/>
      <c r="U881" s="321"/>
      <c r="V881" s="322"/>
      <c r="W881" s="323"/>
      <c r="X881" s="324"/>
      <c r="Y881" s="326"/>
      <c r="Z881" s="335">
        <f>_xlfn.XLOOKUP(A881,'2024-NAT-01'!B:B,'2024-NAT-01'!F:F,0,0)+_xlfn.XLOOKUP(A881,'2024-NAT-01'!B:B,'2024-NAT-01'!G:G,0,0)</f>
        <v>0</v>
      </c>
      <c r="AA881" s="336">
        <f>_xlfn.XLOOKUP(A881,'2024-NAT-01'!B:B,'2024-NAT-01'!H:H,0,0)</f>
        <v>0</v>
      </c>
      <c r="AB881" s="335">
        <f>_xlfn.XLOOKUP(A881,'2024-NAT-02'!B:B,'2024-NAT-02'!F:F,0,0)+_xlfn.XLOOKUP(A881,'2024-NAT-02'!B:B,'2024-NAT-02'!G:G,0,0)</f>
        <v>0</v>
      </c>
      <c r="AC881" s="337">
        <f>_xlfn.XLOOKUP(A881,'2024-NAT-02'!B:B,'2024-NAT-02'!H:H,0,0)</f>
        <v>0</v>
      </c>
      <c r="AD881" s="335">
        <f t="shared" si="29"/>
        <v>0</v>
      </c>
      <c r="AE881" s="336">
        <f t="shared" si="30"/>
        <v>0</v>
      </c>
    </row>
    <row r="882" spans="1:31" ht="15.6" x14ac:dyDescent="0.25">
      <c r="A882" s="343" t="s">
        <v>1325</v>
      </c>
      <c r="B882" s="344" t="s">
        <v>50</v>
      </c>
      <c r="C882" s="344" t="s">
        <v>1902</v>
      </c>
      <c r="D882" s="344" t="s">
        <v>1882</v>
      </c>
      <c r="E882" s="345" t="s">
        <v>1260</v>
      </c>
      <c r="F882" s="312">
        <v>0</v>
      </c>
      <c r="G882" s="313">
        <v>0</v>
      </c>
      <c r="H882" s="313">
        <v>0</v>
      </c>
      <c r="I882" s="314">
        <v>0</v>
      </c>
      <c r="J882" s="346">
        <v>0</v>
      </c>
      <c r="K882" s="316"/>
      <c r="L882" s="331"/>
      <c r="M882" s="316"/>
      <c r="N882" s="317"/>
      <c r="O882" s="317"/>
      <c r="P882" s="318"/>
      <c r="Q882" s="319"/>
      <c r="R882" s="306"/>
      <c r="S882" s="306"/>
      <c r="T882" s="320"/>
      <c r="U882" s="321"/>
      <c r="V882" s="322"/>
      <c r="W882" s="323"/>
      <c r="X882" s="324"/>
      <c r="Y882" s="326"/>
      <c r="Z882" s="335">
        <f>_xlfn.XLOOKUP(A882,'2024-NAT-01'!B:B,'2024-NAT-01'!F:F,0,0)+_xlfn.XLOOKUP(A882,'2024-NAT-01'!B:B,'2024-NAT-01'!G:G,0,0)</f>
        <v>0</v>
      </c>
      <c r="AA882" s="336">
        <f>_xlfn.XLOOKUP(A882,'2024-NAT-01'!B:B,'2024-NAT-01'!H:H,0,0)</f>
        <v>0</v>
      </c>
      <c r="AB882" s="335">
        <f>_xlfn.XLOOKUP(A882,'2024-NAT-02'!B:B,'2024-NAT-02'!F:F,0,0)+_xlfn.XLOOKUP(A882,'2024-NAT-02'!B:B,'2024-NAT-02'!G:G,0,0)</f>
        <v>0</v>
      </c>
      <c r="AC882" s="337">
        <f>_xlfn.XLOOKUP(A882,'2024-NAT-02'!B:B,'2024-NAT-02'!H:H,0,0)</f>
        <v>0</v>
      </c>
      <c r="AD882" s="335">
        <f t="shared" si="29"/>
        <v>0</v>
      </c>
      <c r="AE882" s="336">
        <f t="shared" si="30"/>
        <v>0</v>
      </c>
    </row>
    <row r="883" spans="1:31" ht="15.6" x14ac:dyDescent="0.25">
      <c r="A883" s="340" t="s">
        <v>1791</v>
      </c>
      <c r="B883" s="341" t="s">
        <v>2161</v>
      </c>
      <c r="C883" s="341" t="s">
        <v>285</v>
      </c>
      <c r="D883" s="341" t="s">
        <v>1838</v>
      </c>
      <c r="E883" s="342" t="s">
        <v>1259</v>
      </c>
      <c r="F883" s="312">
        <v>0</v>
      </c>
      <c r="G883" s="313">
        <v>0</v>
      </c>
      <c r="H883" s="313">
        <v>0</v>
      </c>
      <c r="I883" s="314">
        <v>0</v>
      </c>
      <c r="J883" s="315">
        <v>0</v>
      </c>
      <c r="K883" s="316"/>
      <c r="L883" s="331"/>
      <c r="M883" s="316"/>
      <c r="N883" s="317"/>
      <c r="O883" s="317"/>
      <c r="P883" s="318"/>
      <c r="Q883" s="319"/>
      <c r="R883" s="306"/>
      <c r="S883" s="306"/>
      <c r="T883" s="320"/>
      <c r="U883" s="321"/>
      <c r="V883" s="322"/>
      <c r="W883" s="323"/>
      <c r="X883" s="324"/>
      <c r="Y883" s="326"/>
      <c r="Z883" s="335">
        <f>_xlfn.XLOOKUP(A883,'2024-NAT-01'!B:B,'2024-NAT-01'!F:F,0,0)+_xlfn.XLOOKUP(Nominations!A881,'2024-NAT-01'!B:B,'2024-NAT-01'!G:G,0,0)</f>
        <v>0</v>
      </c>
      <c r="AA883" s="336">
        <f>_xlfn.XLOOKUP(A883,'2024-NAT-01'!B:B,'2024-NAT-01'!H:H,0,0)</f>
        <v>0</v>
      </c>
      <c r="AB883" s="335">
        <f>_xlfn.XLOOKUP(A883,'2024-NAT-02'!B:B,'2024-NAT-02'!F:F,0,0)+_xlfn.XLOOKUP(A883,'2024-NAT-02'!B:B,'2024-NAT-02'!G:G,0,0)</f>
        <v>0</v>
      </c>
      <c r="AC883" s="337">
        <f>_xlfn.XLOOKUP(A883,'2024-NAT-02'!B:B,'2024-NAT-02'!H:H,0,0)</f>
        <v>0</v>
      </c>
      <c r="AD883" s="338">
        <f t="shared" si="29"/>
        <v>0</v>
      </c>
      <c r="AE883" s="339">
        <f t="shared" si="30"/>
        <v>0</v>
      </c>
    </row>
    <row r="884" spans="1:31" ht="15.6" x14ac:dyDescent="0.25">
      <c r="A884" s="340" t="s">
        <v>1487</v>
      </c>
      <c r="B884" s="341" t="s">
        <v>2150</v>
      </c>
      <c r="C884" s="341" t="s">
        <v>1498</v>
      </c>
      <c r="D884" s="341" t="s">
        <v>1499</v>
      </c>
      <c r="E884" s="342" t="s">
        <v>1261</v>
      </c>
      <c r="F884" s="312">
        <v>0</v>
      </c>
      <c r="G884" s="313">
        <v>0</v>
      </c>
      <c r="H884" s="313">
        <v>0</v>
      </c>
      <c r="I884" s="314">
        <v>0</v>
      </c>
      <c r="J884" s="315">
        <v>0</v>
      </c>
      <c r="K884" s="316"/>
      <c r="L884" s="331"/>
      <c r="M884" s="316"/>
      <c r="N884" s="317"/>
      <c r="O884" s="317"/>
      <c r="P884" s="318"/>
      <c r="Q884" s="319"/>
      <c r="R884" s="306"/>
      <c r="S884" s="306"/>
      <c r="T884" s="320"/>
      <c r="U884" s="321"/>
      <c r="V884" s="322"/>
      <c r="W884" s="323"/>
      <c r="X884" s="324"/>
      <c r="Y884" s="326"/>
      <c r="Z884" s="335">
        <f>_xlfn.XLOOKUP(A884,'2024-NAT-01'!B:B,'2024-NAT-01'!F:F,0,0)+_xlfn.XLOOKUP(Nominations!A724,'2024-NAT-01'!B:B,'2024-NAT-01'!G:G,0,0)</f>
        <v>0</v>
      </c>
      <c r="AA884" s="336">
        <f>_xlfn.XLOOKUP(A884,'2024-NAT-01'!B:B,'2024-NAT-01'!H:H,0,0)</f>
        <v>0</v>
      </c>
      <c r="AB884" s="335">
        <f>_xlfn.XLOOKUP(A884,'2024-NAT-02'!B:B,'2024-NAT-02'!F:F,0,0)+_xlfn.XLOOKUP(A884,'2024-NAT-02'!B:B,'2024-NAT-02'!G:G,0,0)</f>
        <v>0</v>
      </c>
      <c r="AC884" s="337">
        <f>_xlfn.XLOOKUP(A884,'2024-NAT-02'!B:B,'2024-NAT-02'!H:H,0,0)</f>
        <v>0</v>
      </c>
      <c r="AD884" s="338">
        <f t="shared" si="29"/>
        <v>0</v>
      </c>
      <c r="AE884" s="339">
        <f t="shared" si="30"/>
        <v>0</v>
      </c>
    </row>
    <row r="885" spans="1:31" ht="15.6" x14ac:dyDescent="0.25">
      <c r="A885" s="340" t="s">
        <v>1794</v>
      </c>
      <c r="B885" s="341" t="s">
        <v>1473</v>
      </c>
      <c r="C885" s="341" t="s">
        <v>1219</v>
      </c>
      <c r="D885" s="341" t="s">
        <v>1842</v>
      </c>
      <c r="E885" s="342" t="s">
        <v>1261</v>
      </c>
      <c r="F885" s="312">
        <v>0</v>
      </c>
      <c r="G885" s="313">
        <v>0</v>
      </c>
      <c r="H885" s="313">
        <v>0</v>
      </c>
      <c r="I885" s="314">
        <v>0</v>
      </c>
      <c r="J885" s="315">
        <v>0</v>
      </c>
      <c r="K885" s="316"/>
      <c r="L885" s="331"/>
      <c r="M885" s="316"/>
      <c r="N885" s="317"/>
      <c r="O885" s="317"/>
      <c r="P885" s="318"/>
      <c r="Q885" s="319"/>
      <c r="R885" s="306"/>
      <c r="S885" s="306"/>
      <c r="T885" s="320"/>
      <c r="U885" s="321"/>
      <c r="V885" s="322"/>
      <c r="W885" s="323"/>
      <c r="X885" s="324"/>
      <c r="Y885" s="326"/>
      <c r="Z885" s="335">
        <f>_xlfn.XLOOKUP(A885,'2024-NAT-01'!B:B,'2024-NAT-01'!F:F,0,0)+_xlfn.XLOOKUP(Nominations!A884,'2024-NAT-01'!B:B,'2024-NAT-01'!G:G,0,0)</f>
        <v>0</v>
      </c>
      <c r="AA885" s="336">
        <f>_xlfn.XLOOKUP(A885,'2024-NAT-01'!B:B,'2024-NAT-01'!H:H,0,0)</f>
        <v>0</v>
      </c>
      <c r="AB885" s="335">
        <f>_xlfn.XLOOKUP(A885,'2024-NAT-02'!B:B,'2024-NAT-02'!F:F,0,0)+_xlfn.XLOOKUP(A885,'2024-NAT-02'!B:B,'2024-NAT-02'!G:G,0,0)</f>
        <v>0</v>
      </c>
      <c r="AC885" s="337">
        <f>_xlfn.XLOOKUP(A885,'2024-NAT-02'!B:B,'2024-NAT-02'!H:H,0,0)</f>
        <v>0</v>
      </c>
      <c r="AD885" s="338">
        <f t="shared" si="29"/>
        <v>0</v>
      </c>
      <c r="AE885" s="339">
        <f t="shared" si="30"/>
        <v>0</v>
      </c>
    </row>
    <row r="886" spans="1:31" ht="15.6" x14ac:dyDescent="0.25">
      <c r="A886" s="343" t="s">
        <v>1575</v>
      </c>
      <c r="B886" s="344" t="s">
        <v>43</v>
      </c>
      <c r="C886" s="344" t="s">
        <v>2042</v>
      </c>
      <c r="D886" s="344" t="s">
        <v>916</v>
      </c>
      <c r="E886" s="345" t="s">
        <v>1250</v>
      </c>
      <c r="F886" s="312">
        <v>0</v>
      </c>
      <c r="G886" s="313">
        <v>0</v>
      </c>
      <c r="H886" s="313">
        <v>0</v>
      </c>
      <c r="I886" s="314">
        <v>0</v>
      </c>
      <c r="J886" s="346">
        <v>0</v>
      </c>
      <c r="K886" s="316"/>
      <c r="L886" s="331"/>
      <c r="M886" s="316"/>
      <c r="N886" s="317"/>
      <c r="O886" s="317"/>
      <c r="P886" s="318"/>
      <c r="Q886" s="319"/>
      <c r="R886" s="306"/>
      <c r="S886" s="306"/>
      <c r="T886" s="320"/>
      <c r="U886" s="321"/>
      <c r="V886" s="322"/>
      <c r="W886" s="323"/>
      <c r="X886" s="324"/>
      <c r="Y886" s="326"/>
      <c r="Z886" s="335">
        <f>_xlfn.XLOOKUP(A886,'2024-NAT-01'!B:B,'2024-NAT-01'!F:F,0,0)+_xlfn.XLOOKUP(A886,'2024-NAT-01'!B:B,'2024-NAT-01'!G:G,0,0)</f>
        <v>0</v>
      </c>
      <c r="AA886" s="336">
        <f>_xlfn.XLOOKUP(A886,'2024-NAT-01'!B:B,'2024-NAT-01'!H:H,0,0)</f>
        <v>0</v>
      </c>
      <c r="AB886" s="335">
        <f>_xlfn.XLOOKUP(A886,'2024-NAT-02'!B:B,'2024-NAT-02'!F:F,0,0)+_xlfn.XLOOKUP(A886,'2024-NAT-02'!B:B,'2024-NAT-02'!G:G,0,0)</f>
        <v>0</v>
      </c>
      <c r="AC886" s="337">
        <f>_xlfn.XLOOKUP(A886,'2024-NAT-02'!B:B,'2024-NAT-02'!H:H,0,0)</f>
        <v>0</v>
      </c>
      <c r="AD886" s="335">
        <f t="shared" si="29"/>
        <v>0</v>
      </c>
      <c r="AE886" s="336">
        <f t="shared" si="30"/>
        <v>0</v>
      </c>
    </row>
  </sheetData>
  <autoFilter ref="A3:AF886" xr:uid="{7134C839-53F1-4D11-A646-134D70133F6D}">
    <sortState xmlns:xlrd2="http://schemas.microsoft.com/office/spreadsheetml/2017/richdata2" ref="A4:AF886">
      <sortCondition descending="1" ref="AE3:AE886"/>
    </sortState>
  </autoFilter>
  <mergeCells count="8">
    <mergeCell ref="AB2:AC2"/>
    <mergeCell ref="AD2:AE2"/>
    <mergeCell ref="Z2:AA2"/>
    <mergeCell ref="A1:E2"/>
    <mergeCell ref="F2:M2"/>
    <mergeCell ref="N2:Q2"/>
    <mergeCell ref="R2:U2"/>
    <mergeCell ref="V2:Y2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58dd8e-5dd6-4bf7-9c13-c967f28fd8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55980FC33614997DE1A63CD5213A8" ma:contentTypeVersion="5" ma:contentTypeDescription="Create a new document." ma:contentTypeScope="" ma:versionID="21e87710d23c7f981bbbfe8fbb9acf48">
  <xsd:schema xmlns:xsd="http://www.w3.org/2001/XMLSchema" xmlns:xs="http://www.w3.org/2001/XMLSchema" xmlns:p="http://schemas.microsoft.com/office/2006/metadata/properties" xmlns:ns3="c458dd8e-5dd6-4bf7-9c13-c967f28fd869" targetNamespace="http://schemas.microsoft.com/office/2006/metadata/properties" ma:root="true" ma:fieldsID="fd5f9c54776d953f3e1534e40e6c3f6f" ns3:_="">
    <xsd:import namespace="c458dd8e-5dd6-4bf7-9c13-c967f28fd8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8dd8e-5dd6-4bf7-9c13-c967f28fd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8A562-DD76-4609-879F-577763B38A12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c458dd8e-5dd6-4bf7-9c13-c967f28fd86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EE6B7FE-679D-42D4-8C5E-B6E954D88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F21426-C96D-4800-84EB-B70331B6D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58dd8e-5dd6-4bf7-9c13-c967f28fd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Nominations (2)</vt:lpstr>
      <vt:lpstr>Lists</vt:lpstr>
      <vt:lpstr>Sign</vt:lpstr>
      <vt:lpstr>MASTERLIST</vt:lpstr>
      <vt:lpstr>DATA ENTRY</vt:lpstr>
      <vt:lpstr>2024-NAT-01</vt:lpstr>
      <vt:lpstr>2024-NAT-02</vt:lpstr>
      <vt:lpstr>2024-NAT-TOTAL</vt:lpstr>
      <vt:lpstr>TOP6</vt:lpstr>
      <vt:lpstr>Clubs</vt:lpstr>
      <vt:lpstr>MenSenior</vt:lpstr>
      <vt:lpstr>Men U21</vt:lpstr>
      <vt:lpstr>U16</vt:lpstr>
      <vt:lpstr>Ladies</vt:lpstr>
      <vt:lpstr>Inedible</vt:lpstr>
      <vt:lpstr>Edibles</vt:lpstr>
      <vt:lpstr>SpeciesSTATS</vt:lpstr>
      <vt:lpstr>Nominations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2023-03-14T17:38:00Z</cp:lastPrinted>
  <dcterms:created xsi:type="dcterms:W3CDTF">2013-11-24T16:08:08Z</dcterms:created>
  <dcterms:modified xsi:type="dcterms:W3CDTF">2024-03-29T09:03:30Z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0x010100F9655980FC33614997DE1A63CD5213A8</vt:lpwstr>
  </property>
</Properties>
</file>